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7.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8.xml" ContentType="application/vnd.openxmlformats-officedocument.drawing+xml"/>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9.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drawings/drawing10.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drawings/drawing1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guillarm\CloudStation\UPLC\utilitaire sub-2µm telechargeable\"/>
    </mc:Choice>
  </mc:AlternateContent>
  <bookViews>
    <workbookView showSheetTabs="0" xWindow="-15" yWindow="-15" windowWidth="9735" windowHeight="2235" tabRatio="750"/>
  </bookViews>
  <sheets>
    <sheet name="Feuil1" sheetId="8" r:id="rId1"/>
    <sheet name="ISOCRATIC transfer" sheetId="4" r:id="rId2"/>
    <sheet name="GRADIENT transfer" sheetId="5" r:id="rId3"/>
    <sheet name="chromatographic performances" sheetId="6" r:id="rId4"/>
    <sheet name="gradient" sheetId="17" r:id="rId5"/>
    <sheet name="general HELP" sheetId="7" r:id="rId6"/>
    <sheet name="HELP ISO" sheetId="10" r:id="rId7"/>
    <sheet name="HELP grad" sheetId="11" r:id="rId8"/>
    <sheet name="HELP performances" sheetId="12" r:id="rId9"/>
    <sheet name="HELP performance grad" sheetId="22" r:id="rId10"/>
    <sheet name="about" sheetId="13" r:id="rId11"/>
    <sheet name="1" sheetId="9" r:id="rId12"/>
    <sheet name="2" sheetId="15" r:id="rId13"/>
    <sheet name="col1" sheetId="18" r:id="rId14"/>
    <sheet name="Feuil2" sheetId="21" r:id="rId15"/>
  </sheets>
  <definedNames>
    <definedName name="_xlnm._FilterDatabase" localSheetId="3" hidden="1">'chromatographic performances'!$J$14:$J$17</definedName>
    <definedName name="_xlnm._FilterDatabase" localSheetId="5" hidden="1">'chromatographic performances'!$J$14:$J$17</definedName>
    <definedName name="_xlnm._FilterDatabase" localSheetId="4" hidden="1">gradient!$F$76:$F$78</definedName>
    <definedName name="_xlnm._FilterDatabase" localSheetId="7" hidden="1">'chromatographic performances'!$J$14:$J$17</definedName>
    <definedName name="_xlnm._FilterDatabase" localSheetId="6" hidden="1">'chromatographic performances'!$J$14:$J$17</definedName>
    <definedName name="_xlnm._FilterDatabase" localSheetId="9" hidden="1">'chromatographic performances'!$J$14:$J$17</definedName>
    <definedName name="_xlnm._FilterDatabase" localSheetId="8" hidden="1">'chromatographic performances'!$J$14:$J$17</definedName>
    <definedName name="_xlnm._FilterDatabase" localSheetId="1" hidden="1">'ISOCRATIC transfer'!#REF!</definedName>
    <definedName name="_xlnm.Print_Area" localSheetId="3">'chromatographic performances'!$A$1:$O$47</definedName>
    <definedName name="_xlnm.Print_Area" localSheetId="5">'general HELP'!$A$1:$T$21</definedName>
    <definedName name="_xlnm.Print_Area" localSheetId="4">gradient!$A$1:$Q$38</definedName>
    <definedName name="_xlnm.Print_Area" localSheetId="2">'GRADIENT transfer'!$A:$Q</definedName>
    <definedName name="_xlnm.Print_Area" localSheetId="7">'HELP grad'!$A$1:$O$204</definedName>
    <definedName name="_xlnm.Print_Area" localSheetId="6">'HELP ISO'!$A$1:$P$83</definedName>
    <definedName name="_xlnm.Print_Area" localSheetId="9">'HELP performance grad'!$A$1:$R$154</definedName>
    <definedName name="_xlnm.Print_Area" localSheetId="8">'HELP performances'!$A$1:$R$178</definedName>
    <definedName name="_xlnm.Print_Area" localSheetId="1">'ISOCRATIC transfer'!$A$1:$K$29</definedName>
  </definedNames>
  <calcPr calcId="162913"/>
</workbook>
</file>

<file path=xl/calcChain.xml><?xml version="1.0" encoding="utf-8"?>
<calcChain xmlns="http://schemas.openxmlformats.org/spreadsheetml/2006/main">
  <c r="N34" i="17" l="1"/>
  <c r="F33" i="5"/>
  <c r="F28" i="5"/>
  <c r="C29" i="5" s="1"/>
  <c r="F31" i="5"/>
  <c r="F30" i="5"/>
  <c r="N7" i="5"/>
  <c r="F32" i="5" s="1"/>
  <c r="F29" i="5"/>
  <c r="B9" i="9"/>
  <c r="B10" i="9"/>
  <c r="B11" i="9"/>
  <c r="B12" i="9"/>
  <c r="E27" i="6"/>
  <c r="N4" i="9"/>
  <c r="N5" i="9" s="1"/>
  <c r="M9" i="9" s="1"/>
  <c r="U40" i="21"/>
  <c r="D12" i="18"/>
  <c r="D9" i="18"/>
  <c r="D10" i="18"/>
  <c r="D11" i="18"/>
  <c r="E12" i="17"/>
  <c r="N4" i="18" s="1"/>
  <c r="N5" i="18" s="1"/>
  <c r="E23" i="17"/>
  <c r="AA27" i="21"/>
  <c r="AA4" i="21"/>
  <c r="AA5" i="21"/>
  <c r="AA6" i="21"/>
  <c r="AA7" i="21"/>
  <c r="AA8" i="21"/>
  <c r="AA9" i="21"/>
  <c r="AA10" i="21"/>
  <c r="AA11" i="21"/>
  <c r="AA12" i="21"/>
  <c r="AA13" i="21"/>
  <c r="AA14" i="21"/>
  <c r="AA15" i="21"/>
  <c r="AA16" i="21"/>
  <c r="AA17" i="21"/>
  <c r="AA18" i="21"/>
  <c r="AA19" i="21"/>
  <c r="AA20" i="21"/>
  <c r="AA21" i="21"/>
  <c r="AA22" i="21"/>
  <c r="AA23" i="21"/>
  <c r="AA24" i="21"/>
  <c r="AA25" i="21"/>
  <c r="AA26" i="21"/>
  <c r="AA28" i="21"/>
  <c r="AA29" i="21"/>
  <c r="G3" i="21"/>
  <c r="F30" i="21"/>
  <c r="S3" i="21"/>
  <c r="U30" i="21"/>
  <c r="F29" i="21"/>
  <c r="F28" i="21"/>
  <c r="F27" i="21"/>
  <c r="F26" i="21"/>
  <c r="F25" i="21"/>
  <c r="F24" i="21"/>
  <c r="F23" i="21"/>
  <c r="K3" i="21"/>
  <c r="J23" i="21"/>
  <c r="F22" i="21"/>
  <c r="J22" i="21"/>
  <c r="F21" i="21"/>
  <c r="J21" i="21"/>
  <c r="F20" i="21"/>
  <c r="J20" i="21"/>
  <c r="F19" i="21"/>
  <c r="J19" i="21"/>
  <c r="F18" i="21"/>
  <c r="J18" i="21"/>
  <c r="F17" i="21"/>
  <c r="J17" i="21"/>
  <c r="F16" i="21"/>
  <c r="J16" i="21"/>
  <c r="F15" i="21"/>
  <c r="J15" i="21"/>
  <c r="F14" i="21"/>
  <c r="J14" i="21"/>
  <c r="F13" i="21"/>
  <c r="J13" i="21"/>
  <c r="F12" i="21"/>
  <c r="J12" i="21"/>
  <c r="F11" i="21"/>
  <c r="J11" i="21"/>
  <c r="F10" i="21"/>
  <c r="J10" i="21"/>
  <c r="F9" i="21"/>
  <c r="J9" i="21"/>
  <c r="F8" i="21"/>
  <c r="J8" i="21"/>
  <c r="F7" i="21"/>
  <c r="J7" i="21"/>
  <c r="F6" i="21"/>
  <c r="J6" i="21"/>
  <c r="F5" i="21"/>
  <c r="J5" i="21"/>
  <c r="O3" i="21"/>
  <c r="N28" i="21"/>
  <c r="N27" i="21"/>
  <c r="N26" i="21"/>
  <c r="N25" i="21"/>
  <c r="N24" i="21"/>
  <c r="N23" i="21"/>
  <c r="N22" i="21"/>
  <c r="N21" i="21"/>
  <c r="N20" i="21"/>
  <c r="N19" i="21"/>
  <c r="N18" i="21"/>
  <c r="N17" i="21"/>
  <c r="N16" i="21"/>
  <c r="N15" i="21"/>
  <c r="N14" i="21"/>
  <c r="N13" i="21"/>
  <c r="N12" i="21"/>
  <c r="N11" i="21"/>
  <c r="N10" i="21"/>
  <c r="N9" i="21"/>
  <c r="N8" i="21"/>
  <c r="N7" i="21"/>
  <c r="N6" i="21"/>
  <c r="N5" i="21"/>
  <c r="U29" i="21"/>
  <c r="U28" i="21"/>
  <c r="U27" i="21"/>
  <c r="U26" i="21"/>
  <c r="U25" i="21"/>
  <c r="U24" i="21"/>
  <c r="U23" i="21"/>
  <c r="U22" i="21"/>
  <c r="U21" i="21"/>
  <c r="U20" i="21"/>
  <c r="U19" i="21"/>
  <c r="U18" i="21"/>
  <c r="U17" i="21"/>
  <c r="U16" i="21"/>
  <c r="U15" i="21"/>
  <c r="U14" i="21"/>
  <c r="U13" i="21"/>
  <c r="U12" i="21"/>
  <c r="U11" i="21"/>
  <c r="U10" i="21"/>
  <c r="U9" i="21"/>
  <c r="U8" i="21"/>
  <c r="U7" i="21"/>
  <c r="U6" i="21"/>
  <c r="U5" i="21"/>
  <c r="F31" i="21"/>
  <c r="U31" i="21"/>
  <c r="F32" i="21"/>
  <c r="U32" i="21"/>
  <c r="F33" i="21"/>
  <c r="U33" i="21"/>
  <c r="F34" i="21"/>
  <c r="U34" i="21"/>
  <c r="F35" i="21"/>
  <c r="U35" i="21"/>
  <c r="F36" i="21"/>
  <c r="U36" i="21"/>
  <c r="F37" i="21"/>
  <c r="U37" i="21"/>
  <c r="F38" i="21"/>
  <c r="U38" i="21"/>
  <c r="F39" i="21"/>
  <c r="U39" i="21"/>
  <c r="F40" i="21"/>
  <c r="F41" i="21"/>
  <c r="U41" i="21"/>
  <c r="F42" i="21"/>
  <c r="U42" i="21"/>
  <c r="F43" i="21"/>
  <c r="U43" i="21"/>
  <c r="F44" i="21"/>
  <c r="U44" i="21"/>
  <c r="F45" i="21"/>
  <c r="U45" i="21"/>
  <c r="F46" i="21"/>
  <c r="U46" i="21"/>
  <c r="F47" i="21"/>
  <c r="U47" i="21"/>
  <c r="F48" i="21"/>
  <c r="U48" i="21"/>
  <c r="F49" i="21"/>
  <c r="U49" i="21"/>
  <c r="F50" i="21"/>
  <c r="U50" i="21"/>
  <c r="F51" i="21"/>
  <c r="U51" i="21"/>
  <c r="F52" i="21"/>
  <c r="U52" i="21"/>
  <c r="F53" i="21"/>
  <c r="U53" i="21"/>
  <c r="F54" i="21"/>
  <c r="U54" i="21"/>
  <c r="F55" i="21"/>
  <c r="U55" i="21"/>
  <c r="N31" i="21"/>
  <c r="N32" i="21"/>
  <c r="N33" i="21"/>
  <c r="N34" i="21"/>
  <c r="N35" i="21"/>
  <c r="N36" i="21"/>
  <c r="N37" i="21"/>
  <c r="N38" i="21"/>
  <c r="N39" i="21"/>
  <c r="N40" i="21"/>
  <c r="N41" i="21"/>
  <c r="N42" i="21"/>
  <c r="N43" i="21"/>
  <c r="N44" i="21"/>
  <c r="N45" i="21"/>
  <c r="N46" i="21"/>
  <c r="N47" i="21"/>
  <c r="N48" i="21"/>
  <c r="N49" i="21"/>
  <c r="N50" i="21"/>
  <c r="N51" i="21"/>
  <c r="N52" i="21"/>
  <c r="N53" i="21"/>
  <c r="N54" i="21"/>
  <c r="J31" i="21"/>
  <c r="J32" i="21"/>
  <c r="J33" i="21"/>
  <c r="J34" i="21"/>
  <c r="J35" i="21"/>
  <c r="J36" i="21"/>
  <c r="J37" i="21"/>
  <c r="J38" i="21"/>
  <c r="J39" i="21"/>
  <c r="J40" i="21"/>
  <c r="J41" i="21"/>
  <c r="J42" i="21"/>
  <c r="J43" i="21"/>
  <c r="J44" i="21"/>
  <c r="J45" i="21"/>
  <c r="J46" i="21"/>
  <c r="J47" i="21"/>
  <c r="J48" i="21"/>
  <c r="J49" i="21"/>
  <c r="F57" i="21"/>
  <c r="J57" i="21"/>
  <c r="F58" i="21"/>
  <c r="J58" i="21"/>
  <c r="F59" i="21"/>
  <c r="J59" i="21"/>
  <c r="F60" i="21"/>
  <c r="J60" i="21"/>
  <c r="F61" i="21"/>
  <c r="J61" i="21"/>
  <c r="F62" i="21"/>
  <c r="J62" i="21"/>
  <c r="F63" i="21"/>
  <c r="J63" i="21"/>
  <c r="F64" i="21"/>
  <c r="J64" i="21"/>
  <c r="F65" i="21"/>
  <c r="J65" i="21"/>
  <c r="F66" i="21"/>
  <c r="J66" i="21"/>
  <c r="F67" i="21"/>
  <c r="J67" i="21"/>
  <c r="F68" i="21"/>
  <c r="J68" i="21"/>
  <c r="F69" i="21"/>
  <c r="J69" i="21"/>
  <c r="F70" i="21"/>
  <c r="J70" i="21"/>
  <c r="F71" i="21"/>
  <c r="J71" i="21"/>
  <c r="F72" i="21"/>
  <c r="J72" i="21"/>
  <c r="F73" i="21"/>
  <c r="J73" i="21"/>
  <c r="F74" i="21"/>
  <c r="J74" i="21"/>
  <c r="F75" i="21"/>
  <c r="J75" i="21"/>
  <c r="F76" i="21"/>
  <c r="F77" i="21"/>
  <c r="F78" i="21"/>
  <c r="F79" i="21"/>
  <c r="F80" i="21"/>
  <c r="F81" i="21"/>
  <c r="N57" i="21"/>
  <c r="N58" i="21"/>
  <c r="N59" i="21"/>
  <c r="N60" i="21"/>
  <c r="N61" i="21"/>
  <c r="N62" i="21"/>
  <c r="N63" i="21"/>
  <c r="N64" i="21"/>
  <c r="N65" i="21"/>
  <c r="N66" i="21"/>
  <c r="N67" i="21"/>
  <c r="N68" i="21"/>
  <c r="N69" i="21"/>
  <c r="N70" i="21"/>
  <c r="N71" i="21"/>
  <c r="N72" i="21"/>
  <c r="N73" i="21"/>
  <c r="N74" i="21"/>
  <c r="N75" i="21"/>
  <c r="N76" i="21"/>
  <c r="N77" i="21"/>
  <c r="N78" i="21"/>
  <c r="N79" i="21"/>
  <c r="N80" i="21"/>
  <c r="U57" i="21"/>
  <c r="U58" i="21"/>
  <c r="U59" i="21"/>
  <c r="U60" i="21"/>
  <c r="U61" i="21"/>
  <c r="U62" i="21"/>
  <c r="U63" i="21"/>
  <c r="U64" i="21"/>
  <c r="U65" i="21"/>
  <c r="U66" i="21"/>
  <c r="U67" i="21"/>
  <c r="U68" i="21"/>
  <c r="U69" i="21"/>
  <c r="U70" i="21"/>
  <c r="U71" i="21"/>
  <c r="U72" i="21"/>
  <c r="U73" i="21"/>
  <c r="U74" i="21"/>
  <c r="U75" i="21"/>
  <c r="U76" i="21"/>
  <c r="U77" i="21"/>
  <c r="U78" i="21"/>
  <c r="U79" i="21"/>
  <c r="U80" i="21"/>
  <c r="U81" i="21"/>
  <c r="F83" i="21"/>
  <c r="U83" i="21"/>
  <c r="F84" i="21"/>
  <c r="U84" i="21"/>
  <c r="F85" i="21"/>
  <c r="U85" i="21"/>
  <c r="F86" i="21"/>
  <c r="U86" i="21"/>
  <c r="F87" i="21"/>
  <c r="U87" i="21"/>
  <c r="F88" i="21"/>
  <c r="U88" i="21"/>
  <c r="F89" i="21"/>
  <c r="U89" i="21"/>
  <c r="F90" i="21"/>
  <c r="U90" i="21"/>
  <c r="F91" i="21"/>
  <c r="U91" i="21"/>
  <c r="F92" i="21"/>
  <c r="U92" i="21"/>
  <c r="F93" i="21"/>
  <c r="U93" i="21"/>
  <c r="F94" i="21"/>
  <c r="U94" i="21"/>
  <c r="F95" i="21"/>
  <c r="U95" i="21"/>
  <c r="F96" i="21"/>
  <c r="U96" i="21"/>
  <c r="F97" i="21"/>
  <c r="U97" i="21"/>
  <c r="F98" i="21"/>
  <c r="U98" i="21"/>
  <c r="F99" i="21"/>
  <c r="U99" i="21"/>
  <c r="F100" i="21"/>
  <c r="U100" i="21"/>
  <c r="F101" i="21"/>
  <c r="U101" i="21"/>
  <c r="F102" i="21"/>
  <c r="U102" i="21"/>
  <c r="F103" i="21"/>
  <c r="U103" i="21"/>
  <c r="F104" i="21"/>
  <c r="U104" i="21"/>
  <c r="F105" i="21"/>
  <c r="U105" i="21"/>
  <c r="F106" i="21"/>
  <c r="U106" i="21"/>
  <c r="F107" i="21"/>
  <c r="U107" i="21"/>
  <c r="N83" i="21"/>
  <c r="N84" i="21"/>
  <c r="N85" i="21"/>
  <c r="N86" i="21"/>
  <c r="N87" i="21"/>
  <c r="N88" i="21"/>
  <c r="N89" i="21"/>
  <c r="N90" i="21"/>
  <c r="N91" i="21"/>
  <c r="N92" i="21"/>
  <c r="N93" i="21"/>
  <c r="N94" i="21"/>
  <c r="N95" i="21"/>
  <c r="N96" i="21"/>
  <c r="N97" i="21"/>
  <c r="N98" i="21"/>
  <c r="N99" i="21"/>
  <c r="N100" i="21"/>
  <c r="N101" i="21"/>
  <c r="N102" i="21"/>
  <c r="N103" i="21"/>
  <c r="N104" i="21"/>
  <c r="N105" i="21"/>
  <c r="N106" i="21"/>
  <c r="J83" i="21"/>
  <c r="J84" i="21"/>
  <c r="J85" i="21"/>
  <c r="J86" i="21"/>
  <c r="J87" i="21"/>
  <c r="J88" i="21"/>
  <c r="J89" i="21"/>
  <c r="J90" i="21"/>
  <c r="J91" i="21"/>
  <c r="J92" i="21"/>
  <c r="J93" i="21"/>
  <c r="J94" i="21"/>
  <c r="J95" i="21"/>
  <c r="J96" i="21"/>
  <c r="J97" i="21"/>
  <c r="J98" i="21"/>
  <c r="J99" i="21"/>
  <c r="J100" i="21"/>
  <c r="J101" i="21"/>
  <c r="F109" i="21"/>
  <c r="U109" i="21"/>
  <c r="F110" i="21"/>
  <c r="U110" i="21"/>
  <c r="F111" i="21"/>
  <c r="U111" i="21"/>
  <c r="F112" i="21"/>
  <c r="U112" i="21"/>
  <c r="F113" i="21"/>
  <c r="U113" i="21"/>
  <c r="F114" i="21"/>
  <c r="U114" i="21"/>
  <c r="F115" i="21"/>
  <c r="U115" i="21"/>
  <c r="F116" i="21"/>
  <c r="U116" i="21"/>
  <c r="F117" i="21"/>
  <c r="U117" i="21"/>
  <c r="F118" i="21"/>
  <c r="U118" i="21"/>
  <c r="F119" i="21"/>
  <c r="U119" i="21"/>
  <c r="F120" i="21"/>
  <c r="U120" i="21"/>
  <c r="F121" i="21"/>
  <c r="U121" i="21"/>
  <c r="F122" i="21"/>
  <c r="U122" i="21"/>
  <c r="F123" i="21"/>
  <c r="U123" i="21"/>
  <c r="F124" i="21"/>
  <c r="U124" i="21"/>
  <c r="F125" i="21"/>
  <c r="U125" i="21"/>
  <c r="F126" i="21"/>
  <c r="U126" i="21"/>
  <c r="F127" i="21"/>
  <c r="U127" i="21"/>
  <c r="F128" i="21"/>
  <c r="U128" i="21"/>
  <c r="F129" i="21"/>
  <c r="U129" i="21"/>
  <c r="F130" i="21"/>
  <c r="U130" i="21"/>
  <c r="F131" i="21"/>
  <c r="U131" i="21"/>
  <c r="F132" i="21"/>
  <c r="U132" i="21"/>
  <c r="F133" i="21"/>
  <c r="U133" i="21"/>
  <c r="N109" i="21"/>
  <c r="N110" i="21"/>
  <c r="N111" i="21"/>
  <c r="N112" i="21"/>
  <c r="N113" i="21"/>
  <c r="N114" i="21"/>
  <c r="N115" i="21"/>
  <c r="N116" i="21"/>
  <c r="N117" i="21"/>
  <c r="N118" i="21"/>
  <c r="N119" i="21"/>
  <c r="N120" i="21"/>
  <c r="N121" i="21"/>
  <c r="N122" i="21"/>
  <c r="N123" i="21"/>
  <c r="N124" i="21"/>
  <c r="N125" i="21"/>
  <c r="N126" i="21"/>
  <c r="N127" i="21"/>
  <c r="N128" i="21"/>
  <c r="N129" i="21"/>
  <c r="N130" i="21"/>
  <c r="N131" i="21"/>
  <c r="N132" i="21"/>
  <c r="J109" i="21"/>
  <c r="J110" i="21"/>
  <c r="J111" i="21"/>
  <c r="J112" i="21"/>
  <c r="J113" i="21"/>
  <c r="J114" i="21"/>
  <c r="J115" i="21"/>
  <c r="J116" i="21"/>
  <c r="J117" i="21"/>
  <c r="J118" i="21"/>
  <c r="J119" i="21"/>
  <c r="J120" i="21"/>
  <c r="J121" i="21"/>
  <c r="J122" i="21"/>
  <c r="J123" i="21"/>
  <c r="J124" i="21"/>
  <c r="J125" i="21"/>
  <c r="J126" i="21"/>
  <c r="J127" i="21"/>
  <c r="F135" i="21"/>
  <c r="J135" i="21"/>
  <c r="F136" i="21"/>
  <c r="J136" i="21"/>
  <c r="F137" i="21"/>
  <c r="J137" i="21"/>
  <c r="F138" i="21"/>
  <c r="J138" i="21"/>
  <c r="F139" i="21"/>
  <c r="J139" i="21"/>
  <c r="F140" i="21"/>
  <c r="J140" i="21"/>
  <c r="F141" i="21"/>
  <c r="J141" i="21"/>
  <c r="F142" i="21"/>
  <c r="J142" i="21"/>
  <c r="F143" i="21"/>
  <c r="J143" i="21"/>
  <c r="F144" i="21"/>
  <c r="J144" i="21"/>
  <c r="F145" i="21"/>
  <c r="J145" i="21"/>
  <c r="F146" i="21"/>
  <c r="J146" i="21"/>
  <c r="F147" i="21"/>
  <c r="J147" i="21"/>
  <c r="F148" i="21"/>
  <c r="J148" i="21"/>
  <c r="F149" i="21"/>
  <c r="J149" i="21"/>
  <c r="F150" i="21"/>
  <c r="J150" i="21"/>
  <c r="F151" i="21"/>
  <c r="J151" i="21"/>
  <c r="F152" i="21"/>
  <c r="J152" i="21"/>
  <c r="F153" i="21"/>
  <c r="J153" i="21"/>
  <c r="F154" i="21"/>
  <c r="F155" i="21"/>
  <c r="F156" i="21"/>
  <c r="F157" i="21"/>
  <c r="F158" i="21"/>
  <c r="F159" i="21"/>
  <c r="N135" i="21"/>
  <c r="N136" i="21"/>
  <c r="N137" i="21"/>
  <c r="N138" i="21"/>
  <c r="N139" i="21"/>
  <c r="N140" i="21"/>
  <c r="N141" i="21"/>
  <c r="N142" i="21"/>
  <c r="N143" i="21"/>
  <c r="N144" i="21"/>
  <c r="N145" i="21"/>
  <c r="N146" i="21"/>
  <c r="N147" i="21"/>
  <c r="N148" i="21"/>
  <c r="N149" i="21"/>
  <c r="N150" i="21"/>
  <c r="N151" i="21"/>
  <c r="N152" i="21"/>
  <c r="N153" i="21"/>
  <c r="N154" i="21"/>
  <c r="N155" i="21"/>
  <c r="N156" i="21"/>
  <c r="N157" i="21"/>
  <c r="N158" i="21"/>
  <c r="U135" i="21"/>
  <c r="U136" i="21"/>
  <c r="U137" i="21"/>
  <c r="U138" i="21"/>
  <c r="U139" i="21"/>
  <c r="U140" i="21"/>
  <c r="U141" i="21"/>
  <c r="U142" i="21"/>
  <c r="U143" i="21"/>
  <c r="U144" i="21"/>
  <c r="U145" i="21"/>
  <c r="U146" i="21"/>
  <c r="U147" i="21"/>
  <c r="U148" i="21"/>
  <c r="U149" i="21"/>
  <c r="U150" i="21"/>
  <c r="U151" i="21"/>
  <c r="U152" i="21"/>
  <c r="U153" i="21"/>
  <c r="U154" i="21"/>
  <c r="U155" i="21"/>
  <c r="U156" i="21"/>
  <c r="U157" i="21"/>
  <c r="U158" i="21"/>
  <c r="U159" i="21"/>
  <c r="F161" i="21"/>
  <c r="U161" i="21"/>
  <c r="F162" i="21"/>
  <c r="U162" i="21"/>
  <c r="F163" i="21"/>
  <c r="U163" i="21"/>
  <c r="F164" i="21"/>
  <c r="U164" i="21"/>
  <c r="F165" i="21"/>
  <c r="U165" i="21"/>
  <c r="F166" i="21"/>
  <c r="U166" i="21"/>
  <c r="F167" i="21"/>
  <c r="U167" i="21"/>
  <c r="F168" i="21"/>
  <c r="U168" i="21"/>
  <c r="F169" i="21"/>
  <c r="U169" i="21"/>
  <c r="F170" i="21"/>
  <c r="U170" i="21"/>
  <c r="F171" i="21"/>
  <c r="U171" i="21"/>
  <c r="F172" i="21"/>
  <c r="U172" i="21"/>
  <c r="F173" i="21"/>
  <c r="U173" i="21"/>
  <c r="F174" i="21"/>
  <c r="U174" i="21"/>
  <c r="F175" i="21"/>
  <c r="U175" i="21"/>
  <c r="F176" i="21"/>
  <c r="U176" i="21"/>
  <c r="F177" i="21"/>
  <c r="U177" i="21"/>
  <c r="F178" i="21"/>
  <c r="U178" i="21"/>
  <c r="F179" i="21"/>
  <c r="U179" i="21"/>
  <c r="F180" i="21"/>
  <c r="U180" i="21"/>
  <c r="F181" i="21"/>
  <c r="U181" i="21"/>
  <c r="F182" i="21"/>
  <c r="U182" i="21"/>
  <c r="F183" i="21"/>
  <c r="U183" i="21"/>
  <c r="F184" i="21"/>
  <c r="U184" i="21"/>
  <c r="F185" i="21"/>
  <c r="U185" i="21"/>
  <c r="N161" i="21"/>
  <c r="N162" i="21"/>
  <c r="N163" i="21"/>
  <c r="N164" i="21"/>
  <c r="N165" i="21"/>
  <c r="N166" i="21"/>
  <c r="N167" i="21"/>
  <c r="N168" i="21"/>
  <c r="N169" i="21"/>
  <c r="N170" i="21"/>
  <c r="N171" i="21"/>
  <c r="N172" i="21"/>
  <c r="N173" i="21"/>
  <c r="N174" i="21"/>
  <c r="N175" i="21"/>
  <c r="N176" i="21"/>
  <c r="N177" i="21"/>
  <c r="N178" i="21"/>
  <c r="N179" i="21"/>
  <c r="N180" i="21"/>
  <c r="N181" i="21"/>
  <c r="N182" i="21"/>
  <c r="N183" i="21"/>
  <c r="N184" i="21"/>
  <c r="J161" i="21"/>
  <c r="J162" i="21"/>
  <c r="J163" i="21"/>
  <c r="J164" i="21"/>
  <c r="J165" i="21"/>
  <c r="J166" i="21"/>
  <c r="J167" i="21"/>
  <c r="J168" i="21"/>
  <c r="J169" i="21"/>
  <c r="J170" i="21"/>
  <c r="J171" i="21"/>
  <c r="J172" i="21"/>
  <c r="J173" i="21"/>
  <c r="J174" i="21"/>
  <c r="J175" i="21"/>
  <c r="J176" i="21"/>
  <c r="J177" i="21"/>
  <c r="J178" i="21"/>
  <c r="J179" i="21"/>
  <c r="F187" i="21"/>
  <c r="J187" i="21"/>
  <c r="F188" i="21"/>
  <c r="J188" i="21"/>
  <c r="F189" i="21"/>
  <c r="J189" i="21"/>
  <c r="F190" i="21"/>
  <c r="J190" i="21"/>
  <c r="F191" i="21"/>
  <c r="J191" i="21"/>
  <c r="F192" i="21"/>
  <c r="J192" i="21"/>
  <c r="F193" i="21"/>
  <c r="J193" i="21"/>
  <c r="F194" i="21"/>
  <c r="J194" i="21"/>
  <c r="F195" i="21"/>
  <c r="J195" i="21"/>
  <c r="F196" i="21"/>
  <c r="J196" i="21"/>
  <c r="F197" i="21"/>
  <c r="J197" i="21"/>
  <c r="F198" i="21"/>
  <c r="J198" i="21"/>
  <c r="F199" i="21"/>
  <c r="J199" i="21"/>
  <c r="F200" i="21"/>
  <c r="J200" i="21"/>
  <c r="F201" i="21"/>
  <c r="J201" i="21"/>
  <c r="F202" i="21"/>
  <c r="J202" i="21"/>
  <c r="F203" i="21"/>
  <c r="J203" i="21"/>
  <c r="F204" i="21"/>
  <c r="J204" i="21"/>
  <c r="F205" i="21"/>
  <c r="J205" i="21"/>
  <c r="F206" i="21"/>
  <c r="F207" i="21"/>
  <c r="F208" i="21"/>
  <c r="F209" i="21"/>
  <c r="F210" i="21"/>
  <c r="F211" i="21"/>
  <c r="N187" i="21"/>
  <c r="N188" i="21"/>
  <c r="N189" i="21"/>
  <c r="N190" i="21"/>
  <c r="N191" i="21"/>
  <c r="N192" i="21"/>
  <c r="N193" i="21"/>
  <c r="N194" i="21"/>
  <c r="N195" i="21"/>
  <c r="N196" i="21"/>
  <c r="N197" i="21"/>
  <c r="N198" i="21"/>
  <c r="N199" i="21"/>
  <c r="N200" i="21"/>
  <c r="N201" i="21"/>
  <c r="N202" i="21"/>
  <c r="N203" i="21"/>
  <c r="N204" i="21"/>
  <c r="N205" i="21"/>
  <c r="N206" i="21"/>
  <c r="N207" i="21"/>
  <c r="N208" i="21"/>
  <c r="N209" i="21"/>
  <c r="N210" i="21"/>
  <c r="U187" i="21"/>
  <c r="U188" i="21"/>
  <c r="U189" i="21"/>
  <c r="U190" i="21"/>
  <c r="U191" i="21"/>
  <c r="U192" i="21"/>
  <c r="U193" i="21"/>
  <c r="U194" i="21"/>
  <c r="U195" i="21"/>
  <c r="U196" i="21"/>
  <c r="U197" i="21"/>
  <c r="U198" i="21"/>
  <c r="U199" i="21"/>
  <c r="U200" i="21"/>
  <c r="U201" i="21"/>
  <c r="U202" i="21"/>
  <c r="U203" i="21"/>
  <c r="U204" i="21"/>
  <c r="U205" i="21"/>
  <c r="U206" i="21"/>
  <c r="U207" i="21"/>
  <c r="U208" i="21"/>
  <c r="U209" i="21"/>
  <c r="U210" i="21"/>
  <c r="U211" i="21"/>
  <c r="F213" i="21"/>
  <c r="U213" i="21"/>
  <c r="F214" i="21"/>
  <c r="U214" i="21"/>
  <c r="F215" i="21"/>
  <c r="U215" i="21"/>
  <c r="F216" i="21"/>
  <c r="U216" i="21"/>
  <c r="F217" i="21"/>
  <c r="U217" i="21"/>
  <c r="F218" i="21"/>
  <c r="U218" i="21"/>
  <c r="F219" i="21"/>
  <c r="U219" i="21"/>
  <c r="F220" i="21"/>
  <c r="U220" i="21"/>
  <c r="F221" i="21"/>
  <c r="U221" i="21"/>
  <c r="F222" i="21"/>
  <c r="U222" i="21"/>
  <c r="F223" i="21"/>
  <c r="U223" i="21"/>
  <c r="F224" i="21"/>
  <c r="U224" i="21"/>
  <c r="F225" i="21"/>
  <c r="U225" i="21"/>
  <c r="F226" i="21"/>
  <c r="U226" i="21"/>
  <c r="F227" i="21"/>
  <c r="U227" i="21"/>
  <c r="F228" i="21"/>
  <c r="U228" i="21"/>
  <c r="F229" i="21"/>
  <c r="U229" i="21"/>
  <c r="F230" i="21"/>
  <c r="U230" i="21"/>
  <c r="F231" i="21"/>
  <c r="U231" i="21"/>
  <c r="F232" i="21"/>
  <c r="U232" i="21"/>
  <c r="F233" i="21"/>
  <c r="U233" i="21"/>
  <c r="F234" i="21"/>
  <c r="U234" i="21"/>
  <c r="F235" i="21"/>
  <c r="U235" i="21"/>
  <c r="F236" i="21"/>
  <c r="U236" i="21"/>
  <c r="F237" i="21"/>
  <c r="U237" i="21"/>
  <c r="N213" i="21"/>
  <c r="N214" i="21"/>
  <c r="N215" i="21"/>
  <c r="N216" i="21"/>
  <c r="N217" i="21"/>
  <c r="N218" i="21"/>
  <c r="N219" i="21"/>
  <c r="N220" i="21"/>
  <c r="N221" i="21"/>
  <c r="N222" i="21"/>
  <c r="N223" i="21"/>
  <c r="N224" i="21"/>
  <c r="N225" i="21"/>
  <c r="N226" i="21"/>
  <c r="N227" i="21"/>
  <c r="N228" i="21"/>
  <c r="N229" i="21"/>
  <c r="N230" i="21"/>
  <c r="N231" i="21"/>
  <c r="N232" i="21"/>
  <c r="N233" i="21"/>
  <c r="N234" i="21"/>
  <c r="N235" i="21"/>
  <c r="N236" i="21"/>
  <c r="J213" i="21"/>
  <c r="J214" i="21"/>
  <c r="J215" i="21"/>
  <c r="J216" i="21"/>
  <c r="J217" i="21"/>
  <c r="J218" i="21"/>
  <c r="J219" i="21"/>
  <c r="J220" i="21"/>
  <c r="J221" i="21"/>
  <c r="J222" i="21"/>
  <c r="J223" i="21"/>
  <c r="J224" i="21"/>
  <c r="J225" i="21"/>
  <c r="J226" i="21"/>
  <c r="J227" i="21"/>
  <c r="J228" i="21"/>
  <c r="J229" i="21"/>
  <c r="J230" i="21"/>
  <c r="J231" i="21"/>
  <c r="F239" i="21"/>
  <c r="J239" i="21"/>
  <c r="F240" i="21"/>
  <c r="J240" i="21"/>
  <c r="F241" i="21"/>
  <c r="J241" i="21"/>
  <c r="F242" i="21"/>
  <c r="J242" i="21"/>
  <c r="F243" i="21"/>
  <c r="J243" i="21"/>
  <c r="F244" i="21"/>
  <c r="J244" i="21"/>
  <c r="F245" i="21"/>
  <c r="J245" i="21"/>
  <c r="F246" i="21"/>
  <c r="J246" i="21"/>
  <c r="F247" i="21"/>
  <c r="J247" i="21"/>
  <c r="F248" i="21"/>
  <c r="J248" i="21"/>
  <c r="F249" i="21"/>
  <c r="J249" i="21"/>
  <c r="F250" i="21"/>
  <c r="J250" i="21"/>
  <c r="F251" i="21"/>
  <c r="J251" i="21"/>
  <c r="F252" i="21"/>
  <c r="J252" i="21"/>
  <c r="F253" i="21"/>
  <c r="J253" i="21"/>
  <c r="F254" i="21"/>
  <c r="J254" i="21"/>
  <c r="F255" i="21"/>
  <c r="J255" i="21"/>
  <c r="F256" i="21"/>
  <c r="J256" i="21"/>
  <c r="F257" i="21"/>
  <c r="J257" i="21"/>
  <c r="F258" i="21"/>
  <c r="F259" i="21"/>
  <c r="F260" i="21"/>
  <c r="F261" i="21"/>
  <c r="F262" i="21"/>
  <c r="F263" i="21"/>
  <c r="N239" i="21"/>
  <c r="N240" i="21"/>
  <c r="N241" i="21"/>
  <c r="N242" i="21"/>
  <c r="N243" i="21"/>
  <c r="N244" i="21"/>
  <c r="N245" i="21"/>
  <c r="N246" i="21"/>
  <c r="N247" i="21"/>
  <c r="N248" i="21"/>
  <c r="N249" i="21"/>
  <c r="N250" i="21"/>
  <c r="N251" i="21"/>
  <c r="N252" i="21"/>
  <c r="N253" i="21"/>
  <c r="N254" i="21"/>
  <c r="N255" i="21"/>
  <c r="N256" i="21"/>
  <c r="N257" i="21"/>
  <c r="N258" i="21"/>
  <c r="N259" i="21"/>
  <c r="N260" i="21"/>
  <c r="N261" i="21"/>
  <c r="N262" i="21"/>
  <c r="N263" i="21"/>
  <c r="F238" i="21"/>
  <c r="J238" i="21"/>
  <c r="N238" i="21"/>
  <c r="F212" i="21"/>
  <c r="J212" i="21"/>
  <c r="N212" i="21"/>
  <c r="U212" i="21"/>
  <c r="F186" i="21"/>
  <c r="U186" i="21"/>
  <c r="N186" i="21"/>
  <c r="J186" i="21"/>
  <c r="F160" i="21"/>
  <c r="J160" i="21"/>
  <c r="N160" i="21"/>
  <c r="U160" i="21"/>
  <c r="F134" i="21"/>
  <c r="U134" i="21"/>
  <c r="N134" i="21"/>
  <c r="J134" i="21"/>
  <c r="F108" i="21"/>
  <c r="U108" i="21"/>
  <c r="N108" i="21"/>
  <c r="J108" i="21"/>
  <c r="F82" i="21"/>
  <c r="U82" i="21"/>
  <c r="N82" i="21"/>
  <c r="J82" i="21"/>
  <c r="F56" i="21"/>
  <c r="J56" i="21"/>
  <c r="N56" i="21"/>
  <c r="U56" i="21"/>
  <c r="N30" i="21"/>
  <c r="J30" i="21"/>
  <c r="F4" i="21"/>
  <c r="U4" i="21"/>
  <c r="N4" i="21"/>
  <c r="J4" i="21"/>
  <c r="C3" i="21"/>
  <c r="B48" i="21"/>
  <c r="B49" i="21"/>
  <c r="B50" i="21"/>
  <c r="B51" i="21"/>
  <c r="B52" i="21"/>
  <c r="B53" i="21"/>
  <c r="B54" i="21"/>
  <c r="B55" i="21"/>
  <c r="B56" i="21"/>
  <c r="B57" i="21"/>
  <c r="B58" i="21"/>
  <c r="B59" i="21"/>
  <c r="B60" i="21"/>
  <c r="B61" i="21"/>
  <c r="B62" i="21"/>
  <c r="B63" i="21"/>
  <c r="B64" i="21"/>
  <c r="B65" i="21"/>
  <c r="B66" i="21"/>
  <c r="B67" i="21"/>
  <c r="B68" i="21"/>
  <c r="B69" i="21"/>
  <c r="B70" i="21"/>
  <c r="B71" i="21"/>
  <c r="B72" i="21"/>
  <c r="B73" i="21"/>
  <c r="B74" i="21"/>
  <c r="B75" i="21"/>
  <c r="B76" i="21"/>
  <c r="B77" i="21"/>
  <c r="B78" i="21"/>
  <c r="B79" i="21"/>
  <c r="B80" i="21"/>
  <c r="B81" i="21"/>
  <c r="B82" i="21"/>
  <c r="B83" i="21"/>
  <c r="B84" i="21"/>
  <c r="B85" i="21"/>
  <c r="B86" i="21"/>
  <c r="B87" i="21"/>
  <c r="B88" i="21"/>
  <c r="B89" i="21"/>
  <c r="B90" i="21"/>
  <c r="B91" i="21"/>
  <c r="B92" i="21"/>
  <c r="B93" i="21"/>
  <c r="B94" i="21"/>
  <c r="B95" i="21"/>
  <c r="B96" i="21"/>
  <c r="B97" i="21"/>
  <c r="B98" i="21"/>
  <c r="B99" i="21"/>
  <c r="B100" i="21"/>
  <c r="B101" i="21"/>
  <c r="B102" i="21"/>
  <c r="B103" i="21"/>
  <c r="B104" i="21"/>
  <c r="B105" i="21"/>
  <c r="B106" i="21"/>
  <c r="B107" i="21"/>
  <c r="B108" i="21"/>
  <c r="B109"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69" i="21"/>
  <c r="B170" i="21"/>
  <c r="B171" i="21"/>
  <c r="B172" i="21"/>
  <c r="B173" i="21"/>
  <c r="B174" i="21"/>
  <c r="B175" i="21"/>
  <c r="B176" i="21"/>
  <c r="B177" i="21"/>
  <c r="B178" i="21"/>
  <c r="B179" i="21"/>
  <c r="B180" i="21"/>
  <c r="B181" i="21"/>
  <c r="B182" i="21"/>
  <c r="B183" i="21"/>
  <c r="B184" i="21"/>
  <c r="B185" i="21"/>
  <c r="B186" i="21"/>
  <c r="B187" i="21"/>
  <c r="B188" i="21"/>
  <c r="B189" i="21"/>
  <c r="B190" i="21"/>
  <c r="B191" i="21"/>
  <c r="B192" i="21"/>
  <c r="B193" i="21"/>
  <c r="B194" i="21"/>
  <c r="B195" i="21"/>
  <c r="B196" i="21"/>
  <c r="B197" i="21"/>
  <c r="B198" i="21"/>
  <c r="B199" i="21"/>
  <c r="B200" i="21"/>
  <c r="B201" i="21"/>
  <c r="B202" i="21"/>
  <c r="B203" i="21"/>
  <c r="B204" i="21"/>
  <c r="B205" i="21"/>
  <c r="B206" i="21"/>
  <c r="B207" i="21"/>
  <c r="B208" i="21"/>
  <c r="B209" i="21"/>
  <c r="B210" i="21"/>
  <c r="B211" i="21"/>
  <c r="B212" i="21"/>
  <c r="B213" i="21"/>
  <c r="B214" i="21"/>
  <c r="B215" i="21"/>
  <c r="B216" i="21"/>
  <c r="B217" i="21"/>
  <c r="B218" i="21"/>
  <c r="B219" i="21"/>
  <c r="B220" i="21"/>
  <c r="B221" i="21"/>
  <c r="B222" i="21"/>
  <c r="B223" i="21"/>
  <c r="B224" i="21"/>
  <c r="B225" i="21"/>
  <c r="B226" i="21"/>
  <c r="B227" i="21"/>
  <c r="B228" i="21"/>
  <c r="B229" i="21"/>
  <c r="B230" i="21"/>
  <c r="B231" i="21"/>
  <c r="B232" i="21"/>
  <c r="B233" i="21"/>
  <c r="B234" i="21"/>
  <c r="B235" i="21"/>
  <c r="B236" i="21"/>
  <c r="B237" i="21"/>
  <c r="B238" i="21"/>
  <c r="B239" i="21"/>
  <c r="B240" i="21"/>
  <c r="B241" i="21"/>
  <c r="B242" i="21"/>
  <c r="B243" i="21"/>
  <c r="B244" i="21"/>
  <c r="B245" i="21"/>
  <c r="B246" i="21"/>
  <c r="B247" i="21"/>
  <c r="B248" i="21"/>
  <c r="B249" i="21"/>
  <c r="B250" i="21"/>
  <c r="B251" i="21"/>
  <c r="B252" i="21"/>
  <c r="B253" i="21"/>
  <c r="B254" i="21"/>
  <c r="B255" i="21"/>
  <c r="B256" i="21"/>
  <c r="B257" i="21"/>
  <c r="B258" i="21"/>
  <c r="B259" i="21"/>
  <c r="B260" i="21"/>
  <c r="B261" i="21"/>
  <c r="B262" i="21"/>
  <c r="B263" i="21"/>
  <c r="B5" i="21"/>
  <c r="B6" i="21"/>
  <c r="B7" i="21"/>
  <c r="B8" i="21"/>
  <c r="B9" i="21"/>
  <c r="B10" i="21"/>
  <c r="B11" i="21"/>
  <c r="B12" i="21"/>
  <c r="B13" i="21"/>
  <c r="B14" i="21"/>
  <c r="B15" i="21"/>
  <c r="B16" i="21"/>
  <c r="B17" i="21"/>
  <c r="B18" i="21"/>
  <c r="B19" i="21"/>
  <c r="B20" i="21"/>
  <c r="B21" i="21"/>
  <c r="B22" i="21"/>
  <c r="B23" i="21"/>
  <c r="B24" i="21"/>
  <c r="B25" i="21"/>
  <c r="B26" i="21"/>
  <c r="B27" i="21"/>
  <c r="B28" i="21"/>
  <c r="B29" i="21"/>
  <c r="B30" i="21"/>
  <c r="B31" i="21"/>
  <c r="B32" i="21"/>
  <c r="B33" i="21"/>
  <c r="B34" i="21"/>
  <c r="B35" i="21"/>
  <c r="B36" i="21"/>
  <c r="B37" i="21"/>
  <c r="B38" i="21"/>
  <c r="B39" i="21"/>
  <c r="B40" i="21"/>
  <c r="B41" i="21"/>
  <c r="B42" i="21"/>
  <c r="B43" i="21"/>
  <c r="B44" i="21"/>
  <c r="B45" i="21"/>
  <c r="B46" i="21"/>
  <c r="B47" i="21"/>
  <c r="B4" i="21"/>
  <c r="N22" i="17"/>
  <c r="N8" i="17"/>
  <c r="J24" i="21"/>
  <c r="J25" i="21"/>
  <c r="J26" i="21"/>
  <c r="J27" i="21"/>
  <c r="J28" i="21"/>
  <c r="J29" i="21"/>
  <c r="J50" i="21"/>
  <c r="J51" i="21"/>
  <c r="J52" i="21"/>
  <c r="J53" i="21"/>
  <c r="J54" i="21"/>
  <c r="J55" i="21"/>
  <c r="J76" i="21"/>
  <c r="J77" i="21"/>
  <c r="J78" i="21"/>
  <c r="J79" i="21"/>
  <c r="J80" i="21"/>
  <c r="J81" i="21"/>
  <c r="J102" i="21"/>
  <c r="J103" i="21"/>
  <c r="J104" i="21"/>
  <c r="J105" i="21"/>
  <c r="J106" i="21"/>
  <c r="J107" i="21"/>
  <c r="J128" i="21"/>
  <c r="J129" i="21"/>
  <c r="J130" i="21"/>
  <c r="J131" i="21"/>
  <c r="J132" i="21"/>
  <c r="J133" i="21"/>
  <c r="J154" i="21"/>
  <c r="J155" i="21"/>
  <c r="J156" i="21"/>
  <c r="J157" i="21"/>
  <c r="J158" i="21"/>
  <c r="J159" i="21"/>
  <c r="J180" i="21"/>
  <c r="J181" i="21"/>
  <c r="J182" i="21"/>
  <c r="J183" i="21"/>
  <c r="J184" i="21"/>
  <c r="J185" i="21"/>
  <c r="J206" i="21"/>
  <c r="J207" i="21"/>
  <c r="J208" i="21"/>
  <c r="J209" i="21"/>
  <c r="J210" i="21"/>
  <c r="J211" i="21"/>
  <c r="J232" i="21"/>
  <c r="J233" i="21"/>
  <c r="J234" i="21"/>
  <c r="J235" i="21"/>
  <c r="J236" i="21"/>
  <c r="J237" i="21"/>
  <c r="J258" i="21"/>
  <c r="J259" i="21"/>
  <c r="J260" i="21"/>
  <c r="J261" i="21"/>
  <c r="J262" i="21"/>
  <c r="J263" i="21"/>
  <c r="N29" i="21"/>
  <c r="N55" i="21"/>
  <c r="N81" i="21"/>
  <c r="N107" i="21"/>
  <c r="N133" i="21"/>
  <c r="N159" i="21"/>
  <c r="N185" i="21"/>
  <c r="N211" i="21"/>
  <c r="N237" i="21"/>
  <c r="U238" i="21"/>
  <c r="U239" i="21"/>
  <c r="U240" i="21"/>
  <c r="U241" i="21"/>
  <c r="U242" i="21"/>
  <c r="U243" i="21"/>
  <c r="U244" i="21"/>
  <c r="U245" i="21"/>
  <c r="U246" i="21"/>
  <c r="U247" i="21"/>
  <c r="U248" i="21"/>
  <c r="U249" i="21"/>
  <c r="U250" i="21"/>
  <c r="U251" i="21"/>
  <c r="U252" i="21"/>
  <c r="U253" i="21"/>
  <c r="U254" i="21"/>
  <c r="U255" i="21"/>
  <c r="U256" i="21"/>
  <c r="U257" i="21"/>
  <c r="U258" i="21"/>
  <c r="U259" i="21"/>
  <c r="U260" i="21"/>
  <c r="U261" i="21"/>
  <c r="U262" i="21"/>
  <c r="U263" i="21"/>
  <c r="E24" i="17"/>
  <c r="N38" i="9"/>
  <c r="O38" i="9" s="1"/>
  <c r="P38" i="9" s="1"/>
  <c r="N64" i="9"/>
  <c r="O64" i="9" s="1"/>
  <c r="P64" i="9" s="1"/>
  <c r="N140" i="9"/>
  <c r="O140" i="9" s="1"/>
  <c r="P140" i="9" s="1"/>
  <c r="N165" i="9"/>
  <c r="O165" i="9" s="1"/>
  <c r="P165" i="9" s="1"/>
  <c r="N191" i="9"/>
  <c r="O191" i="9" s="1"/>
  <c r="P191" i="9" s="1"/>
  <c r="N275" i="9"/>
  <c r="O275" i="9" s="1"/>
  <c r="P275" i="9" s="1"/>
  <c r="N280" i="9"/>
  <c r="O280" i="9" s="1"/>
  <c r="P280" i="9" s="1"/>
  <c r="N289" i="9"/>
  <c r="O289" i="9" s="1"/>
  <c r="P289" i="9" s="1"/>
  <c r="N294" i="9"/>
  <c r="O294" i="9" s="1"/>
  <c r="P294" i="9" s="1"/>
  <c r="N303" i="9"/>
  <c r="O303" i="9" s="1"/>
  <c r="P303" i="9" s="1"/>
  <c r="N312" i="9"/>
  <c r="O312" i="9" s="1"/>
  <c r="P312" i="9" s="1"/>
  <c r="N319" i="9"/>
  <c r="O319" i="9" s="1"/>
  <c r="P319" i="9" s="1"/>
  <c r="N322" i="9"/>
  <c r="O322" i="9" s="1"/>
  <c r="P322" i="9" s="1"/>
  <c r="N330" i="9"/>
  <c r="O330" i="9" s="1"/>
  <c r="P330" i="9" s="1"/>
  <c r="N335" i="9"/>
  <c r="O335" i="9" s="1"/>
  <c r="P335" i="9" s="1"/>
  <c r="N344" i="9"/>
  <c r="O344" i="9" s="1"/>
  <c r="P344" i="9" s="1"/>
  <c r="N351" i="9"/>
  <c r="O351" i="9" s="1"/>
  <c r="P351" i="9" s="1"/>
  <c r="N360" i="9"/>
  <c r="O360" i="9" s="1"/>
  <c r="P360" i="9" s="1"/>
  <c r="N362" i="9"/>
  <c r="O362" i="9" s="1"/>
  <c r="P362" i="9" s="1"/>
  <c r="N367" i="9"/>
  <c r="O367" i="9" s="1"/>
  <c r="P367" i="9" s="1"/>
  <c r="N373" i="9"/>
  <c r="O373" i="9" s="1"/>
  <c r="P373" i="9" s="1"/>
  <c r="N376" i="9"/>
  <c r="O376" i="9" s="1"/>
  <c r="P376" i="9" s="1"/>
  <c r="N378" i="9"/>
  <c r="O378" i="9" s="1"/>
  <c r="P378" i="9" s="1"/>
  <c r="N383" i="9"/>
  <c r="O383" i="9" s="1"/>
  <c r="P383" i="9" s="1"/>
  <c r="N389" i="9"/>
  <c r="O389" i="9" s="1"/>
  <c r="P389" i="9" s="1"/>
  <c r="N392" i="9"/>
  <c r="O392" i="9" s="1"/>
  <c r="P392" i="9" s="1"/>
  <c r="N394" i="9"/>
  <c r="O394" i="9" s="1"/>
  <c r="P394" i="9" s="1"/>
  <c r="N399" i="9"/>
  <c r="O399" i="9" s="1"/>
  <c r="P399" i="9" s="1"/>
  <c r="N402" i="9"/>
  <c r="O402" i="9" s="1"/>
  <c r="P402" i="9" s="1"/>
  <c r="N407" i="9"/>
  <c r="O407" i="9" s="1"/>
  <c r="P407" i="9" s="1"/>
  <c r="N413" i="9"/>
  <c r="O413" i="9" s="1"/>
  <c r="P413" i="9" s="1"/>
  <c r="N416" i="9"/>
  <c r="O416" i="9" s="1"/>
  <c r="P416" i="9" s="1"/>
  <c r="N418" i="9"/>
  <c r="O418" i="9" s="1"/>
  <c r="P418" i="9" s="1"/>
  <c r="N423" i="9"/>
  <c r="O423" i="9" s="1"/>
  <c r="P423" i="9" s="1"/>
  <c r="N429" i="9"/>
  <c r="O429" i="9" s="1"/>
  <c r="P429" i="9" s="1"/>
  <c r="N432" i="9"/>
  <c r="O432" i="9" s="1"/>
  <c r="P432" i="9" s="1"/>
  <c r="N437" i="9"/>
  <c r="O437" i="9" s="1"/>
  <c r="P437" i="9" s="1"/>
  <c r="N440" i="9"/>
  <c r="O440" i="9" s="1"/>
  <c r="P440" i="9" s="1"/>
  <c r="N442" i="9"/>
  <c r="O442" i="9" s="1"/>
  <c r="P442" i="9" s="1"/>
  <c r="N447" i="9"/>
  <c r="O447" i="9" s="1"/>
  <c r="P447" i="9" s="1"/>
  <c r="N453" i="9"/>
  <c r="O453" i="9" s="1"/>
  <c r="P453" i="9" s="1"/>
  <c r="N456" i="9"/>
  <c r="O456" i="9" s="1"/>
  <c r="P456" i="9" s="1"/>
  <c r="N461" i="9"/>
  <c r="O461" i="9" s="1"/>
  <c r="P461" i="9" s="1"/>
  <c r="N464" i="9"/>
  <c r="O464" i="9" s="1"/>
  <c r="P464" i="9" s="1"/>
  <c r="N466" i="9"/>
  <c r="O466" i="9" s="1"/>
  <c r="P466" i="9" s="1"/>
  <c r="N471" i="9"/>
  <c r="O471" i="9" s="1"/>
  <c r="P471" i="9" s="1"/>
  <c r="N477" i="9"/>
  <c r="O477" i="9" s="1"/>
  <c r="P477" i="9" s="1"/>
  <c r="N480" i="9"/>
  <c r="O480" i="9" s="1"/>
  <c r="P480" i="9" s="1"/>
  <c r="N482" i="9"/>
  <c r="O482" i="9" s="1"/>
  <c r="P482" i="9" s="1"/>
  <c r="N487" i="9"/>
  <c r="O487" i="9" s="1"/>
  <c r="P487" i="9" s="1"/>
  <c r="N493" i="9"/>
  <c r="O493" i="9" s="1"/>
  <c r="P493" i="9" s="1"/>
  <c r="N495" i="9"/>
  <c r="O495" i="9" s="1"/>
  <c r="P495" i="9" s="1"/>
  <c r="N501" i="9"/>
  <c r="O501" i="9" s="1"/>
  <c r="P501" i="9" s="1"/>
  <c r="N504" i="9"/>
  <c r="O504" i="9" s="1"/>
  <c r="P504" i="9" s="1"/>
  <c r="N506" i="9"/>
  <c r="O506" i="9" s="1"/>
  <c r="P506" i="9" s="1"/>
  <c r="N511" i="9"/>
  <c r="O511" i="9" s="1"/>
  <c r="P511" i="9" s="1"/>
  <c r="N517" i="9"/>
  <c r="O517" i="9" s="1"/>
  <c r="P517" i="9" s="1"/>
  <c r="N519" i="9"/>
  <c r="O519" i="9" s="1"/>
  <c r="P519" i="9" s="1"/>
  <c r="N522" i="9"/>
  <c r="O522" i="9" s="1"/>
  <c r="P522" i="9" s="1"/>
  <c r="N527" i="9"/>
  <c r="O527" i="9" s="1"/>
  <c r="P527" i="9" s="1"/>
  <c r="N533" i="9"/>
  <c r="O533" i="9" s="1"/>
  <c r="P533" i="9" s="1"/>
  <c r="N536" i="9"/>
  <c r="O536" i="9" s="1"/>
  <c r="P536" i="9" s="1"/>
  <c r="N539" i="9"/>
  <c r="O539" i="9" s="1"/>
  <c r="P539" i="9" s="1"/>
  <c r="N545" i="9"/>
  <c r="O545" i="9" s="1"/>
  <c r="P545" i="9" s="1"/>
  <c r="N548" i="9"/>
  <c r="O548" i="9" s="1"/>
  <c r="P548" i="9" s="1"/>
  <c r="N550" i="9"/>
  <c r="O550" i="9" s="1"/>
  <c r="P550" i="9" s="1"/>
  <c r="N555" i="9"/>
  <c r="O555" i="9" s="1"/>
  <c r="P555" i="9" s="1"/>
  <c r="N561" i="9"/>
  <c r="O561" i="9" s="1"/>
  <c r="P561" i="9" s="1"/>
  <c r="N564" i="9"/>
  <c r="O564" i="9" s="1"/>
  <c r="P564" i="9" s="1"/>
  <c r="N566" i="9"/>
  <c r="O566" i="9" s="1"/>
  <c r="P566" i="9" s="1"/>
  <c r="N571" i="9"/>
  <c r="O571" i="9" s="1"/>
  <c r="P571" i="9" s="1"/>
  <c r="N577" i="9"/>
  <c r="O577" i="9" s="1"/>
  <c r="P577" i="9" s="1"/>
  <c r="N580" i="9"/>
  <c r="O580" i="9" s="1"/>
  <c r="P580" i="9" s="1"/>
  <c r="N582" i="9"/>
  <c r="O582" i="9" s="1"/>
  <c r="P582" i="9" s="1"/>
  <c r="N587" i="9"/>
  <c r="O587" i="9" s="1"/>
  <c r="P587" i="9" s="1"/>
  <c r="N590" i="9"/>
  <c r="O590" i="9" s="1"/>
  <c r="P590" i="9" s="1"/>
  <c r="N596" i="9"/>
  <c r="O596" i="9" s="1"/>
  <c r="P596" i="9" s="1"/>
  <c r="N601" i="9"/>
  <c r="O601" i="9" s="1"/>
  <c r="P601" i="9" s="1"/>
  <c r="N604" i="9"/>
  <c r="O604" i="9" s="1"/>
  <c r="P604" i="9" s="1"/>
  <c r="N609" i="9"/>
  <c r="O609" i="9" s="1"/>
  <c r="P609" i="9" s="1"/>
  <c r="N612" i="9"/>
  <c r="O612" i="9" s="1"/>
  <c r="P612" i="9" s="1"/>
  <c r="N617" i="9"/>
  <c r="O617" i="9" s="1"/>
  <c r="P617" i="9" s="1"/>
  <c r="N619" i="9"/>
  <c r="O619" i="9" s="1"/>
  <c r="P619" i="9" s="1"/>
  <c r="N622" i="9"/>
  <c r="O622" i="9" s="1"/>
  <c r="P622" i="9" s="1"/>
  <c r="N627" i="9"/>
  <c r="O627" i="9" s="1"/>
  <c r="P627" i="9" s="1"/>
  <c r="N633" i="9"/>
  <c r="O633" i="9" s="1"/>
  <c r="P633" i="9" s="1"/>
  <c r="N636" i="9"/>
  <c r="O636" i="9" s="1"/>
  <c r="P636" i="9" s="1"/>
  <c r="N638" i="9"/>
  <c r="O638" i="9" s="1"/>
  <c r="P638" i="9" s="1"/>
  <c r="N643" i="9"/>
  <c r="O643" i="9" s="1"/>
  <c r="P643" i="9" s="1"/>
  <c r="N649" i="9"/>
  <c r="O649" i="9" s="1"/>
  <c r="P649" i="9" s="1"/>
  <c r="N652" i="9"/>
  <c r="O652" i="9" s="1"/>
  <c r="P652" i="9" s="1"/>
  <c r="N654" i="9"/>
  <c r="O654" i="9" s="1"/>
  <c r="P654" i="9" s="1"/>
  <c r="N659" i="9"/>
  <c r="O659" i="9" s="1"/>
  <c r="P659" i="9" s="1"/>
  <c r="N662" i="9"/>
  <c r="O662" i="9" s="1"/>
  <c r="P662" i="9" s="1"/>
  <c r="N663" i="9"/>
  <c r="O663" i="9" s="1"/>
  <c r="P663" i="9" s="1"/>
  <c r="N664" i="9"/>
  <c r="O664" i="9" s="1"/>
  <c r="P664" i="9" s="1"/>
  <c r="N665" i="9"/>
  <c r="O665" i="9" s="1"/>
  <c r="P665" i="9" s="1"/>
  <c r="N666" i="9"/>
  <c r="O666" i="9" s="1"/>
  <c r="P666" i="9" s="1"/>
  <c r="N667" i="9"/>
  <c r="O667" i="9" s="1"/>
  <c r="P667" i="9" s="1"/>
  <c r="N668" i="9"/>
  <c r="O668" i="9"/>
  <c r="P668" i="9" s="1"/>
  <c r="N669" i="9"/>
  <c r="O669" i="9" s="1"/>
  <c r="P669" i="9" s="1"/>
  <c r="N670" i="9"/>
  <c r="O670" i="9" s="1"/>
  <c r="P670" i="9" s="1"/>
  <c r="N671" i="9"/>
  <c r="O671" i="9" s="1"/>
  <c r="P671" i="9" s="1"/>
  <c r="N672" i="9"/>
  <c r="O672" i="9" s="1"/>
  <c r="P672" i="9" s="1"/>
  <c r="N673" i="9"/>
  <c r="O673" i="9" s="1"/>
  <c r="P673" i="9" s="1"/>
  <c r="N674" i="9"/>
  <c r="O674" i="9" s="1"/>
  <c r="P674" i="9" s="1"/>
  <c r="N675" i="9"/>
  <c r="O675" i="9" s="1"/>
  <c r="P675" i="9" s="1"/>
  <c r="N676" i="9"/>
  <c r="O676" i="9"/>
  <c r="P676" i="9" s="1"/>
  <c r="N677" i="9"/>
  <c r="O677" i="9" s="1"/>
  <c r="P677" i="9" s="1"/>
  <c r="N678" i="9"/>
  <c r="O678" i="9" s="1"/>
  <c r="P678" i="9" s="1"/>
  <c r="N679" i="9"/>
  <c r="O679" i="9" s="1"/>
  <c r="P679" i="9" s="1"/>
  <c r="N680" i="9"/>
  <c r="O680" i="9" s="1"/>
  <c r="P680" i="9" s="1"/>
  <c r="N681" i="9"/>
  <c r="O681" i="9"/>
  <c r="P681" i="9" s="1"/>
  <c r="N682" i="9"/>
  <c r="O682" i="9" s="1"/>
  <c r="P682" i="9" s="1"/>
  <c r="N683" i="9"/>
  <c r="O683" i="9" s="1"/>
  <c r="P683" i="9" s="1"/>
  <c r="N684" i="9"/>
  <c r="O684" i="9"/>
  <c r="P684" i="9" s="1"/>
  <c r="N685" i="9"/>
  <c r="O685" i="9" s="1"/>
  <c r="P685" i="9" s="1"/>
  <c r="N686" i="9"/>
  <c r="O686" i="9" s="1"/>
  <c r="P686" i="9" s="1"/>
  <c r="N687" i="9"/>
  <c r="O687" i="9" s="1"/>
  <c r="P687" i="9" s="1"/>
  <c r="N688" i="9"/>
  <c r="O688" i="9" s="1"/>
  <c r="P688" i="9" s="1"/>
  <c r="N689" i="9"/>
  <c r="O689" i="9"/>
  <c r="P689" i="9" s="1"/>
  <c r="N690" i="9"/>
  <c r="O690" i="9" s="1"/>
  <c r="P690" i="9" s="1"/>
  <c r="N691" i="9"/>
  <c r="O691" i="9"/>
  <c r="P691" i="9" s="1"/>
  <c r="N692" i="9"/>
  <c r="O692" i="9"/>
  <c r="P692" i="9" s="1"/>
  <c r="N693" i="9"/>
  <c r="O693" i="9" s="1"/>
  <c r="P693" i="9" s="1"/>
  <c r="N694" i="9"/>
  <c r="O694" i="9" s="1"/>
  <c r="P694" i="9" s="1"/>
  <c r="N695" i="9"/>
  <c r="O695" i="9" s="1"/>
  <c r="P695" i="9" s="1"/>
  <c r="N696" i="9"/>
  <c r="O696" i="9" s="1"/>
  <c r="P696" i="9" s="1"/>
  <c r="N697" i="9"/>
  <c r="O697" i="9" s="1"/>
  <c r="P697" i="9" s="1"/>
  <c r="N698" i="9"/>
  <c r="O698" i="9" s="1"/>
  <c r="P698" i="9" s="1"/>
  <c r="N699" i="9"/>
  <c r="O699" i="9" s="1"/>
  <c r="P699" i="9" s="1"/>
  <c r="N700" i="9"/>
  <c r="O700" i="9"/>
  <c r="P700" i="9" s="1"/>
  <c r="N701" i="9"/>
  <c r="O701" i="9" s="1"/>
  <c r="P701" i="9" s="1"/>
  <c r="N702" i="9"/>
  <c r="O702" i="9" s="1"/>
  <c r="P702" i="9" s="1"/>
  <c r="N703" i="9"/>
  <c r="O703" i="9" s="1"/>
  <c r="P703" i="9" s="1"/>
  <c r="N704" i="9"/>
  <c r="O704" i="9"/>
  <c r="P704" i="9"/>
  <c r="N705" i="9"/>
  <c r="O705" i="9" s="1"/>
  <c r="P705" i="9" s="1"/>
  <c r="N706" i="9"/>
  <c r="O706" i="9" s="1"/>
  <c r="P706" i="9" s="1"/>
  <c r="N707" i="9"/>
  <c r="O707" i="9"/>
  <c r="P707" i="9" s="1"/>
  <c r="N708" i="9"/>
  <c r="O708" i="9"/>
  <c r="P708" i="9" s="1"/>
  <c r="N709" i="9"/>
  <c r="O709" i="9" s="1"/>
  <c r="P709" i="9" s="1"/>
  <c r="N710" i="9"/>
  <c r="O710" i="9" s="1"/>
  <c r="P710" i="9" s="1"/>
  <c r="N711" i="9"/>
  <c r="O711" i="9" s="1"/>
  <c r="P711" i="9" s="1"/>
  <c r="N712" i="9"/>
  <c r="O712" i="9" s="1"/>
  <c r="P712" i="9" s="1"/>
  <c r="N713" i="9"/>
  <c r="O713" i="9"/>
  <c r="P713" i="9" s="1"/>
  <c r="N714" i="9"/>
  <c r="O714" i="9" s="1"/>
  <c r="P714" i="9" s="1"/>
  <c r="N715" i="9"/>
  <c r="O715" i="9"/>
  <c r="P715" i="9" s="1"/>
  <c r="N716" i="9"/>
  <c r="O716" i="9"/>
  <c r="P716" i="9" s="1"/>
  <c r="N717" i="9"/>
  <c r="O717" i="9" s="1"/>
  <c r="P717" i="9" s="1"/>
  <c r="N718" i="9"/>
  <c r="O718" i="9" s="1"/>
  <c r="P718" i="9" s="1"/>
  <c r="N719" i="9"/>
  <c r="O719" i="9" s="1"/>
  <c r="P719" i="9" s="1"/>
  <c r="N720" i="9"/>
  <c r="O720" i="9"/>
  <c r="P720" i="9"/>
  <c r="N721" i="9"/>
  <c r="O721" i="9" s="1"/>
  <c r="P721" i="9" s="1"/>
  <c r="N722" i="9"/>
  <c r="O722" i="9" s="1"/>
  <c r="P722" i="9" s="1"/>
  <c r="N723" i="9"/>
  <c r="O723" i="9"/>
  <c r="P723" i="9" s="1"/>
  <c r="N724" i="9"/>
  <c r="O724" i="9"/>
  <c r="P724" i="9" s="1"/>
  <c r="N725" i="9"/>
  <c r="O725" i="9" s="1"/>
  <c r="P725" i="9" s="1"/>
  <c r="N726" i="9"/>
  <c r="O726" i="9" s="1"/>
  <c r="P726" i="9" s="1"/>
  <c r="N727" i="9"/>
  <c r="O727" i="9" s="1"/>
  <c r="P727" i="9" s="1"/>
  <c r="N728" i="9"/>
  <c r="O728" i="9"/>
  <c r="P728" i="9"/>
  <c r="N729" i="9"/>
  <c r="O729" i="9" s="1"/>
  <c r="P729" i="9" s="1"/>
  <c r="N730" i="9"/>
  <c r="O730" i="9" s="1"/>
  <c r="P730" i="9" s="1"/>
  <c r="N731" i="9"/>
  <c r="O731" i="9" s="1"/>
  <c r="P731" i="9" s="1"/>
  <c r="N732" i="9"/>
  <c r="O732" i="9"/>
  <c r="P732" i="9" s="1"/>
  <c r="N733" i="9"/>
  <c r="O733" i="9" s="1"/>
  <c r="P733" i="9" s="1"/>
  <c r="N734" i="9"/>
  <c r="O734" i="9" s="1"/>
  <c r="P734" i="9" s="1"/>
  <c r="N735" i="9"/>
  <c r="O735" i="9" s="1"/>
  <c r="P735" i="9" s="1"/>
  <c r="N736" i="9"/>
  <c r="O736" i="9" s="1"/>
  <c r="P736" i="9" s="1"/>
  <c r="N737" i="9"/>
  <c r="O737" i="9" s="1"/>
  <c r="P737" i="9" s="1"/>
  <c r="N738" i="9"/>
  <c r="O738" i="9" s="1"/>
  <c r="P738" i="9" s="1"/>
  <c r="N739" i="9"/>
  <c r="O739" i="9" s="1"/>
  <c r="P739" i="9" s="1"/>
  <c r="N740" i="9"/>
  <c r="O740" i="9"/>
  <c r="P740" i="9" s="1"/>
  <c r="N741" i="9"/>
  <c r="O741" i="9" s="1"/>
  <c r="P741" i="9" s="1"/>
  <c r="N742" i="9"/>
  <c r="O742" i="9" s="1"/>
  <c r="P742" i="9" s="1"/>
  <c r="N743" i="9"/>
  <c r="O743" i="9" s="1"/>
  <c r="P743" i="9" s="1"/>
  <c r="N744" i="9"/>
  <c r="O744" i="9" s="1"/>
  <c r="P744" i="9" s="1"/>
  <c r="N745" i="9"/>
  <c r="O745" i="9" s="1"/>
  <c r="P745" i="9" s="1"/>
  <c r="N746" i="9"/>
  <c r="O746" i="9" s="1"/>
  <c r="P746" i="9" s="1"/>
  <c r="N747" i="9"/>
  <c r="O747" i="9" s="1"/>
  <c r="P747" i="9" s="1"/>
  <c r="N748" i="9"/>
  <c r="O748" i="9"/>
  <c r="P748" i="9" s="1"/>
  <c r="N749" i="9"/>
  <c r="O749" i="9" s="1"/>
  <c r="P749" i="9" s="1"/>
  <c r="N750" i="9"/>
  <c r="O750" i="9" s="1"/>
  <c r="P750" i="9" s="1"/>
  <c r="N751" i="9"/>
  <c r="O751" i="9" s="1"/>
  <c r="P751" i="9" s="1"/>
  <c r="N752" i="9"/>
  <c r="O752" i="9" s="1"/>
  <c r="P752" i="9" s="1"/>
  <c r="N753" i="9"/>
  <c r="O753" i="9" s="1"/>
  <c r="P753" i="9" s="1"/>
  <c r="N754" i="9"/>
  <c r="O754" i="9" s="1"/>
  <c r="P754" i="9" s="1"/>
  <c r="N755" i="9"/>
  <c r="O755" i="9" s="1"/>
  <c r="P755" i="9" s="1"/>
  <c r="N756" i="9"/>
  <c r="O756" i="9"/>
  <c r="P756" i="9" s="1"/>
  <c r="N757" i="9"/>
  <c r="O757" i="9" s="1"/>
  <c r="P757" i="9" s="1"/>
  <c r="N758" i="9"/>
  <c r="O758" i="9" s="1"/>
  <c r="P758" i="9" s="1"/>
  <c r="N759" i="9"/>
  <c r="O759" i="9" s="1"/>
  <c r="P759" i="9" s="1"/>
  <c r="N760" i="9"/>
  <c r="O760" i="9"/>
  <c r="P760" i="9" s="1"/>
  <c r="N761" i="9"/>
  <c r="O761" i="9" s="1"/>
  <c r="P761" i="9" s="1"/>
  <c r="N762" i="9"/>
  <c r="O762" i="9" s="1"/>
  <c r="P762" i="9" s="1"/>
  <c r="N763" i="9"/>
  <c r="O763" i="9" s="1"/>
  <c r="P763" i="9" s="1"/>
  <c r="N764" i="9"/>
  <c r="O764" i="9"/>
  <c r="P764" i="9" s="1"/>
  <c r="N765" i="9"/>
  <c r="O765" i="9" s="1"/>
  <c r="P765" i="9" s="1"/>
  <c r="N766" i="9"/>
  <c r="O766" i="9" s="1"/>
  <c r="P766" i="9" s="1"/>
  <c r="N767" i="9"/>
  <c r="O767" i="9" s="1"/>
  <c r="P767" i="9" s="1"/>
  <c r="N768" i="9"/>
  <c r="O768" i="9"/>
  <c r="P768" i="9" s="1"/>
  <c r="N769" i="9"/>
  <c r="O769" i="9" s="1"/>
  <c r="P769" i="9" s="1"/>
  <c r="N770" i="9"/>
  <c r="O770" i="9" s="1"/>
  <c r="P770" i="9" s="1"/>
  <c r="N771" i="9"/>
  <c r="O771" i="9" s="1"/>
  <c r="P771" i="9" s="1"/>
  <c r="N772" i="9"/>
  <c r="O772" i="9"/>
  <c r="P772" i="9" s="1"/>
  <c r="N773" i="9"/>
  <c r="O773" i="9" s="1"/>
  <c r="P773" i="9" s="1"/>
  <c r="N774" i="9"/>
  <c r="O774" i="9" s="1"/>
  <c r="P774" i="9" s="1"/>
  <c r="N775" i="9"/>
  <c r="O775" i="9" s="1"/>
  <c r="P775" i="9" s="1"/>
  <c r="N776" i="9"/>
  <c r="O776" i="9" s="1"/>
  <c r="P776" i="9" s="1"/>
  <c r="N777" i="9"/>
  <c r="O777" i="9" s="1"/>
  <c r="P777" i="9" s="1"/>
  <c r="N778" i="9"/>
  <c r="O778" i="9" s="1"/>
  <c r="P778" i="9" s="1"/>
  <c r="N779" i="9"/>
  <c r="O779" i="9" s="1"/>
  <c r="P779" i="9" s="1"/>
  <c r="N780" i="9"/>
  <c r="O780" i="9"/>
  <c r="P780" i="9" s="1"/>
  <c r="N781" i="9"/>
  <c r="O781" i="9" s="1"/>
  <c r="P781" i="9" s="1"/>
  <c r="N782" i="9"/>
  <c r="O782" i="9" s="1"/>
  <c r="P782" i="9" s="1"/>
  <c r="N783" i="9"/>
  <c r="O783" i="9" s="1"/>
  <c r="P783" i="9" s="1"/>
  <c r="N784" i="9"/>
  <c r="O784" i="9" s="1"/>
  <c r="P784" i="9" s="1"/>
  <c r="N785" i="9"/>
  <c r="O785" i="9" s="1"/>
  <c r="P785" i="9" s="1"/>
  <c r="N786" i="9"/>
  <c r="O786" i="9" s="1"/>
  <c r="P786" i="9" s="1"/>
  <c r="N787" i="9"/>
  <c r="O787" i="9" s="1"/>
  <c r="P787" i="9" s="1"/>
  <c r="N788" i="9"/>
  <c r="O788" i="9"/>
  <c r="P788" i="9" s="1"/>
  <c r="N789" i="9"/>
  <c r="O789" i="9" s="1"/>
  <c r="P789" i="9" s="1"/>
  <c r="N790" i="9"/>
  <c r="O790" i="9" s="1"/>
  <c r="P790" i="9" s="1"/>
  <c r="N791" i="9"/>
  <c r="O791" i="9" s="1"/>
  <c r="P791" i="9" s="1"/>
  <c r="N792" i="9"/>
  <c r="O792" i="9" s="1"/>
  <c r="P792" i="9" s="1"/>
  <c r="N793" i="9"/>
  <c r="O793" i="9"/>
  <c r="P793" i="9" s="1"/>
  <c r="N794" i="9"/>
  <c r="O794" i="9" s="1"/>
  <c r="P794" i="9" s="1"/>
  <c r="N795" i="9"/>
  <c r="O795" i="9"/>
  <c r="P795" i="9" s="1"/>
  <c r="N796" i="9"/>
  <c r="O796" i="9"/>
  <c r="P796" i="9" s="1"/>
  <c r="N797" i="9"/>
  <c r="O797" i="9" s="1"/>
  <c r="P797" i="9" s="1"/>
  <c r="N798" i="9"/>
  <c r="O798" i="9" s="1"/>
  <c r="P798" i="9" s="1"/>
  <c r="N799" i="9"/>
  <c r="O799" i="9" s="1"/>
  <c r="P799" i="9" s="1"/>
  <c r="N800" i="9"/>
  <c r="O800" i="9" s="1"/>
  <c r="P800" i="9" s="1"/>
  <c r="N801" i="9"/>
  <c r="O801" i="9" s="1"/>
  <c r="P801" i="9" s="1"/>
  <c r="N802" i="9"/>
  <c r="O802" i="9" s="1"/>
  <c r="P802" i="9" s="1"/>
  <c r="N803" i="9"/>
  <c r="O803" i="9" s="1"/>
  <c r="P803" i="9" s="1"/>
  <c r="N804" i="9"/>
  <c r="O804" i="9" s="1"/>
  <c r="P804" i="9" s="1"/>
  <c r="N805" i="9"/>
  <c r="O805" i="9"/>
  <c r="P805" i="9" s="1"/>
  <c r="N806" i="9"/>
  <c r="O806" i="9" s="1"/>
  <c r="P806" i="9" s="1"/>
  <c r="N807" i="9"/>
  <c r="O807" i="9" s="1"/>
  <c r="P807" i="9" s="1"/>
  <c r="N808" i="9"/>
  <c r="O808" i="9" s="1"/>
  <c r="P808" i="9" s="1"/>
  <c r="N809" i="9"/>
  <c r="O809" i="9" s="1"/>
  <c r="P809" i="9" s="1"/>
  <c r="N810" i="9"/>
  <c r="O810" i="9" s="1"/>
  <c r="P810" i="9" s="1"/>
  <c r="N811" i="9"/>
  <c r="O811" i="9" s="1"/>
  <c r="P811" i="9" s="1"/>
  <c r="N812" i="9"/>
  <c r="O812" i="9"/>
  <c r="P812" i="9" s="1"/>
  <c r="N813" i="9"/>
  <c r="O813" i="9" s="1"/>
  <c r="P813" i="9" s="1"/>
  <c r="N814" i="9"/>
  <c r="O814" i="9" s="1"/>
  <c r="P814" i="9" s="1"/>
  <c r="N815" i="9"/>
  <c r="O815" i="9" s="1"/>
  <c r="P815" i="9" s="1"/>
  <c r="N816" i="9"/>
  <c r="O816" i="9" s="1"/>
  <c r="P816" i="9" s="1"/>
  <c r="N817" i="9"/>
  <c r="O817" i="9" s="1"/>
  <c r="P817" i="9" s="1"/>
  <c r="N818" i="9"/>
  <c r="O818" i="9" s="1"/>
  <c r="P818" i="9" s="1"/>
  <c r="N819" i="9"/>
  <c r="O819" i="9" s="1"/>
  <c r="P819" i="9" s="1"/>
  <c r="N820" i="9"/>
  <c r="O820" i="9"/>
  <c r="P820" i="9" s="1"/>
  <c r="N821" i="9"/>
  <c r="O821" i="9" s="1"/>
  <c r="P821" i="9" s="1"/>
  <c r="N822" i="9"/>
  <c r="O822" i="9" s="1"/>
  <c r="P822" i="9" s="1"/>
  <c r="N823" i="9"/>
  <c r="O823" i="9" s="1"/>
  <c r="P823" i="9" s="1"/>
  <c r="N824" i="9"/>
  <c r="O824" i="9"/>
  <c r="P824" i="9" s="1"/>
  <c r="N825" i="9"/>
  <c r="O825" i="9" s="1"/>
  <c r="P825" i="9" s="1"/>
  <c r="N826" i="9"/>
  <c r="O826" i="9" s="1"/>
  <c r="P826" i="9" s="1"/>
  <c r="N827" i="9"/>
  <c r="O827" i="9" s="1"/>
  <c r="P827" i="9" s="1"/>
  <c r="N828" i="9"/>
  <c r="O828" i="9" s="1"/>
  <c r="P828" i="9" s="1"/>
  <c r="N829" i="9"/>
  <c r="O829" i="9"/>
  <c r="P829" i="9" s="1"/>
  <c r="N830" i="9"/>
  <c r="O830" i="9" s="1"/>
  <c r="P830" i="9" s="1"/>
  <c r="N831" i="9"/>
  <c r="O831" i="9" s="1"/>
  <c r="P831" i="9" s="1"/>
  <c r="N832" i="9"/>
  <c r="O832" i="9"/>
  <c r="P832" i="9" s="1"/>
  <c r="N833" i="9"/>
  <c r="O833" i="9" s="1"/>
  <c r="P833" i="9" s="1"/>
  <c r="N834" i="9"/>
  <c r="O834" i="9" s="1"/>
  <c r="P834" i="9" s="1"/>
  <c r="N835" i="9"/>
  <c r="O835" i="9" s="1"/>
  <c r="P835" i="9" s="1"/>
  <c r="N836" i="9"/>
  <c r="O836" i="9" s="1"/>
  <c r="P836" i="9" s="1"/>
  <c r="N837" i="9"/>
  <c r="O837" i="9" s="1"/>
  <c r="P837" i="9" s="1"/>
  <c r="N838" i="9"/>
  <c r="O838" i="9" s="1"/>
  <c r="P838" i="9" s="1"/>
  <c r="N839" i="9"/>
  <c r="O839" i="9" s="1"/>
  <c r="P839" i="9" s="1"/>
  <c r="N840" i="9"/>
  <c r="O840" i="9"/>
  <c r="P840" i="9" s="1"/>
  <c r="N841" i="9"/>
  <c r="O841" i="9" s="1"/>
  <c r="P841" i="9" s="1"/>
  <c r="N842" i="9"/>
  <c r="O842" i="9" s="1"/>
  <c r="P842" i="9" s="1"/>
  <c r="N843" i="9"/>
  <c r="O843" i="9" s="1"/>
  <c r="P843" i="9" s="1"/>
  <c r="N844" i="9"/>
  <c r="O844" i="9"/>
  <c r="P844" i="9" s="1"/>
  <c r="N845" i="9"/>
  <c r="O845" i="9" s="1"/>
  <c r="P845" i="9" s="1"/>
  <c r="N846" i="9"/>
  <c r="O846" i="9" s="1"/>
  <c r="P846" i="9" s="1"/>
  <c r="N847" i="9"/>
  <c r="O847" i="9" s="1"/>
  <c r="P847" i="9" s="1"/>
  <c r="N848" i="9"/>
  <c r="O848" i="9"/>
  <c r="P848" i="9" s="1"/>
  <c r="N849" i="9"/>
  <c r="O849" i="9" s="1"/>
  <c r="P849" i="9" s="1"/>
  <c r="N850" i="9"/>
  <c r="O850" i="9" s="1"/>
  <c r="P850" i="9" s="1"/>
  <c r="N851" i="9"/>
  <c r="O851" i="9" s="1"/>
  <c r="P851" i="9" s="1"/>
  <c r="N852" i="9"/>
  <c r="O852" i="9" s="1"/>
  <c r="P852" i="9" s="1"/>
  <c r="N853" i="9"/>
  <c r="O853" i="9" s="1"/>
  <c r="P853" i="9" s="1"/>
  <c r="N854" i="9"/>
  <c r="O854" i="9" s="1"/>
  <c r="P854" i="9" s="1"/>
  <c r="N855" i="9"/>
  <c r="O855" i="9" s="1"/>
  <c r="P855" i="9" s="1"/>
  <c r="N856" i="9"/>
  <c r="O856" i="9"/>
  <c r="P856" i="9" s="1"/>
  <c r="N857" i="9"/>
  <c r="O857" i="9"/>
  <c r="P857" i="9"/>
  <c r="N858" i="9"/>
  <c r="O858" i="9" s="1"/>
  <c r="P858" i="9" s="1"/>
  <c r="N859" i="9"/>
  <c r="O859" i="9" s="1"/>
  <c r="P859" i="9" s="1"/>
  <c r="N860" i="9"/>
  <c r="O860" i="9" s="1"/>
  <c r="P860" i="9" s="1"/>
  <c r="N861" i="9"/>
  <c r="O861" i="9" s="1"/>
  <c r="P861" i="9" s="1"/>
  <c r="N862" i="9"/>
  <c r="O862" i="9" s="1"/>
  <c r="P862" i="9" s="1"/>
  <c r="N863" i="9"/>
  <c r="O863" i="9" s="1"/>
  <c r="P863" i="9" s="1"/>
  <c r="N864" i="9"/>
  <c r="O864" i="9"/>
  <c r="P864" i="9" s="1"/>
  <c r="N865" i="9"/>
  <c r="O865" i="9" s="1"/>
  <c r="P865" i="9" s="1"/>
  <c r="N866" i="9"/>
  <c r="O866" i="9" s="1"/>
  <c r="P866" i="9" s="1"/>
  <c r="N867" i="9"/>
  <c r="O867" i="9" s="1"/>
  <c r="P867" i="9" s="1"/>
  <c r="N868" i="9"/>
  <c r="O868" i="9"/>
  <c r="P868" i="9" s="1"/>
  <c r="N869" i="9"/>
  <c r="O869" i="9" s="1"/>
  <c r="P869" i="9" s="1"/>
  <c r="N870" i="9"/>
  <c r="O870" i="9" s="1"/>
  <c r="P870" i="9" s="1"/>
  <c r="N871" i="9"/>
  <c r="O871" i="9" s="1"/>
  <c r="P871" i="9" s="1"/>
  <c r="N872" i="9"/>
  <c r="O872" i="9"/>
  <c r="P872" i="9" s="1"/>
  <c r="N873" i="9"/>
  <c r="O873" i="9" s="1"/>
  <c r="P873" i="9" s="1"/>
  <c r="N874" i="9"/>
  <c r="O874" i="9" s="1"/>
  <c r="P874" i="9" s="1"/>
  <c r="N875" i="9"/>
  <c r="O875" i="9" s="1"/>
  <c r="P875" i="9" s="1"/>
  <c r="N876" i="9"/>
  <c r="O876" i="9"/>
  <c r="P876" i="9" s="1"/>
  <c r="N877" i="9"/>
  <c r="O877" i="9"/>
  <c r="P877" i="9"/>
  <c r="N878" i="9"/>
  <c r="O878" i="9" s="1"/>
  <c r="P878" i="9" s="1"/>
  <c r="N879" i="9"/>
  <c r="O879" i="9"/>
  <c r="P879" i="9" s="1"/>
  <c r="N880" i="9"/>
  <c r="O880" i="9"/>
  <c r="P880" i="9" s="1"/>
  <c r="N881" i="9"/>
  <c r="O881" i="9" s="1"/>
  <c r="P881" i="9" s="1"/>
  <c r="N882" i="9"/>
  <c r="O882" i="9" s="1"/>
  <c r="P882" i="9" s="1"/>
  <c r="N883" i="9"/>
  <c r="O883" i="9" s="1"/>
  <c r="P883" i="9" s="1"/>
  <c r="N884" i="9"/>
  <c r="O884" i="9" s="1"/>
  <c r="P884" i="9" s="1"/>
  <c r="N885" i="9"/>
  <c r="O885" i="9" s="1"/>
  <c r="P885" i="9" s="1"/>
  <c r="N886" i="9"/>
  <c r="O886" i="9" s="1"/>
  <c r="P886" i="9" s="1"/>
  <c r="N887" i="9"/>
  <c r="O887" i="9" s="1"/>
  <c r="P887" i="9" s="1"/>
  <c r="N888" i="9"/>
  <c r="O888" i="9" s="1"/>
  <c r="P888" i="9" s="1"/>
  <c r="N889" i="9"/>
  <c r="O889" i="9" s="1"/>
  <c r="P889" i="9" s="1"/>
  <c r="N890" i="9"/>
  <c r="O890" i="9" s="1"/>
  <c r="P890" i="9" s="1"/>
  <c r="N891" i="9"/>
  <c r="O891" i="9" s="1"/>
  <c r="P891" i="9" s="1"/>
  <c r="N892" i="9"/>
  <c r="O892" i="9"/>
  <c r="P892" i="9" s="1"/>
  <c r="N893" i="9"/>
  <c r="O893" i="9" s="1"/>
  <c r="P893" i="9" s="1"/>
  <c r="N894" i="9"/>
  <c r="O894" i="9" s="1"/>
  <c r="P894" i="9" s="1"/>
  <c r="N895" i="9"/>
  <c r="O895" i="9" s="1"/>
  <c r="P895" i="9" s="1"/>
  <c r="N896" i="9"/>
  <c r="O896" i="9"/>
  <c r="P896" i="9" s="1"/>
  <c r="N897" i="9"/>
  <c r="O897" i="9" s="1"/>
  <c r="P897" i="9" s="1"/>
  <c r="N898" i="9"/>
  <c r="O898" i="9" s="1"/>
  <c r="P898" i="9" s="1"/>
  <c r="N899" i="9"/>
  <c r="O899" i="9" s="1"/>
  <c r="P899" i="9" s="1"/>
  <c r="N900" i="9"/>
  <c r="O900" i="9" s="1"/>
  <c r="P900" i="9" s="1"/>
  <c r="N901" i="9"/>
  <c r="O901" i="9" s="1"/>
  <c r="P901" i="9" s="1"/>
  <c r="N902" i="9"/>
  <c r="O902" i="9" s="1"/>
  <c r="P902" i="9" s="1"/>
  <c r="N903" i="9"/>
  <c r="O903" i="9" s="1"/>
  <c r="P903" i="9" s="1"/>
  <c r="N904" i="9"/>
  <c r="O904" i="9"/>
  <c r="P904" i="9" s="1"/>
  <c r="N905" i="9"/>
  <c r="O905" i="9" s="1"/>
  <c r="P905" i="9" s="1"/>
  <c r="N906" i="9"/>
  <c r="O906" i="9" s="1"/>
  <c r="P906" i="9" s="1"/>
  <c r="N907" i="9"/>
  <c r="O907" i="9" s="1"/>
  <c r="P907" i="9" s="1"/>
  <c r="N908" i="9"/>
  <c r="O908" i="9"/>
  <c r="P908" i="9" s="1"/>
  <c r="N909" i="9"/>
  <c r="O909" i="9" s="1"/>
  <c r="P909" i="9" s="1"/>
  <c r="N910" i="9"/>
  <c r="O910" i="9" s="1"/>
  <c r="P910" i="9" s="1"/>
  <c r="N911" i="9"/>
  <c r="O911" i="9" s="1"/>
  <c r="P911" i="9" s="1"/>
  <c r="N912" i="9"/>
  <c r="O912" i="9"/>
  <c r="P912" i="9" s="1"/>
  <c r="N913" i="9"/>
  <c r="O913" i="9"/>
  <c r="P913" i="9"/>
  <c r="N914" i="9"/>
  <c r="O914" i="9" s="1"/>
  <c r="P914" i="9" s="1"/>
  <c r="N915" i="9"/>
  <c r="O915" i="9" s="1"/>
  <c r="P915" i="9" s="1"/>
  <c r="N916" i="9"/>
  <c r="O916" i="9" s="1"/>
  <c r="P916" i="9" s="1"/>
  <c r="N917" i="9"/>
  <c r="O917" i="9" s="1"/>
  <c r="P917" i="9" s="1"/>
  <c r="N918" i="9"/>
  <c r="O918" i="9" s="1"/>
  <c r="P918" i="9" s="1"/>
  <c r="N919" i="9"/>
  <c r="O919" i="9" s="1"/>
  <c r="P919" i="9" s="1"/>
  <c r="N920" i="9"/>
  <c r="O920" i="9"/>
  <c r="P920" i="9" s="1"/>
  <c r="N921" i="9"/>
  <c r="O921" i="9" s="1"/>
  <c r="P921" i="9" s="1"/>
  <c r="N922" i="9"/>
  <c r="O922" i="9" s="1"/>
  <c r="P922" i="9" s="1"/>
  <c r="N923" i="9"/>
  <c r="O923" i="9" s="1"/>
  <c r="P923" i="9" s="1"/>
  <c r="N924" i="9"/>
  <c r="O924" i="9"/>
  <c r="P924" i="9" s="1"/>
  <c r="N925" i="9"/>
  <c r="O925" i="9" s="1"/>
  <c r="P925" i="9" s="1"/>
  <c r="N926" i="9"/>
  <c r="O926" i="9" s="1"/>
  <c r="P926" i="9" s="1"/>
  <c r="N927" i="9"/>
  <c r="O927" i="9" s="1"/>
  <c r="P927" i="9" s="1"/>
  <c r="N928" i="9"/>
  <c r="O928" i="9" s="1"/>
  <c r="P928" i="9" s="1"/>
  <c r="N929" i="9"/>
  <c r="O929" i="9" s="1"/>
  <c r="P929" i="9" s="1"/>
  <c r="N930" i="9"/>
  <c r="O930" i="9" s="1"/>
  <c r="P930" i="9" s="1"/>
  <c r="N931" i="9"/>
  <c r="O931" i="9" s="1"/>
  <c r="P931" i="9" s="1"/>
  <c r="N932" i="9"/>
  <c r="O932" i="9" s="1"/>
  <c r="P932" i="9" s="1"/>
  <c r="N933" i="9"/>
  <c r="O933" i="9" s="1"/>
  <c r="P933" i="9" s="1"/>
  <c r="N934" i="9"/>
  <c r="O934" i="9" s="1"/>
  <c r="P934" i="9" s="1"/>
  <c r="N935" i="9"/>
  <c r="O935" i="9" s="1"/>
  <c r="P935" i="9" s="1"/>
  <c r="N936" i="9"/>
  <c r="O936" i="9"/>
  <c r="P936" i="9" s="1"/>
  <c r="N937" i="9"/>
  <c r="O937" i="9" s="1"/>
  <c r="P937" i="9" s="1"/>
  <c r="N938" i="9"/>
  <c r="O938" i="9" s="1"/>
  <c r="P938" i="9" s="1"/>
  <c r="N939" i="9"/>
  <c r="O939" i="9" s="1"/>
  <c r="P939" i="9" s="1"/>
  <c r="N940" i="9"/>
  <c r="O940" i="9"/>
  <c r="P940" i="9" s="1"/>
  <c r="N941" i="9"/>
  <c r="O941" i="9" s="1"/>
  <c r="P941" i="9" s="1"/>
  <c r="N942" i="9"/>
  <c r="O942" i="9"/>
  <c r="P942" i="9" s="1"/>
  <c r="N943" i="9"/>
  <c r="O943" i="9" s="1"/>
  <c r="P943" i="9" s="1"/>
  <c r="N944" i="9"/>
  <c r="O944" i="9" s="1"/>
  <c r="P944" i="9" s="1"/>
  <c r="N945" i="9"/>
  <c r="O945" i="9" s="1"/>
  <c r="P945" i="9" s="1"/>
  <c r="N946" i="9"/>
  <c r="O946" i="9" s="1"/>
  <c r="P946" i="9" s="1"/>
  <c r="N947" i="9"/>
  <c r="O947" i="9" s="1"/>
  <c r="P947" i="9" s="1"/>
  <c r="N948" i="9"/>
  <c r="O948" i="9" s="1"/>
  <c r="P948" i="9" s="1"/>
  <c r="N949" i="9"/>
  <c r="O949" i="9" s="1"/>
  <c r="P949" i="9" s="1"/>
  <c r="N950" i="9"/>
  <c r="O950" i="9" s="1"/>
  <c r="P950" i="9" s="1"/>
  <c r="N951" i="9"/>
  <c r="O951" i="9"/>
  <c r="P951" i="9" s="1"/>
  <c r="N952" i="9"/>
  <c r="O952" i="9" s="1"/>
  <c r="P952" i="9" s="1"/>
  <c r="N953" i="9"/>
  <c r="O953" i="9" s="1"/>
  <c r="P953" i="9" s="1"/>
  <c r="N954" i="9"/>
  <c r="O954" i="9" s="1"/>
  <c r="P954" i="9" s="1"/>
  <c r="N955" i="9"/>
  <c r="O955" i="9"/>
  <c r="P955" i="9"/>
  <c r="N956" i="9"/>
  <c r="O956" i="9" s="1"/>
  <c r="P956" i="9" s="1"/>
  <c r="N957" i="9"/>
  <c r="O957" i="9" s="1"/>
  <c r="P957" i="9" s="1"/>
  <c r="N958" i="9"/>
  <c r="O958" i="9" s="1"/>
  <c r="P958" i="9" s="1"/>
  <c r="N959" i="9"/>
  <c r="O959" i="9"/>
  <c r="P959" i="9" s="1"/>
  <c r="N960" i="9"/>
  <c r="O960" i="9" s="1"/>
  <c r="P960" i="9" s="1"/>
  <c r="N961" i="9"/>
  <c r="O961" i="9" s="1"/>
  <c r="P961" i="9" s="1"/>
  <c r="N962" i="9"/>
  <c r="O962" i="9" s="1"/>
  <c r="P962" i="9" s="1"/>
  <c r="N963" i="9"/>
  <c r="O963" i="9" s="1"/>
  <c r="P963" i="9" s="1"/>
  <c r="N964" i="9"/>
  <c r="O964" i="9" s="1"/>
  <c r="P964" i="9" s="1"/>
  <c r="N965" i="9"/>
  <c r="O965" i="9" s="1"/>
  <c r="P965" i="9" s="1"/>
  <c r="N966" i="9"/>
  <c r="O966" i="9" s="1"/>
  <c r="P966" i="9" s="1"/>
  <c r="N967" i="9"/>
  <c r="O967" i="9"/>
  <c r="P967" i="9" s="1"/>
  <c r="N968" i="9"/>
  <c r="O968" i="9" s="1"/>
  <c r="P968" i="9" s="1"/>
  <c r="N969" i="9"/>
  <c r="O969" i="9" s="1"/>
  <c r="P969" i="9" s="1"/>
  <c r="N970" i="9"/>
  <c r="O970" i="9" s="1"/>
  <c r="P970" i="9" s="1"/>
  <c r="N971" i="9"/>
  <c r="O971" i="9"/>
  <c r="P971" i="9" s="1"/>
  <c r="N972" i="9"/>
  <c r="O972" i="9" s="1"/>
  <c r="P972" i="9" s="1"/>
  <c r="N973" i="9"/>
  <c r="O973" i="9" s="1"/>
  <c r="P973" i="9" s="1"/>
  <c r="N974" i="9"/>
  <c r="O974" i="9" s="1"/>
  <c r="P974" i="9" s="1"/>
  <c r="N975" i="9"/>
  <c r="O975" i="9"/>
  <c r="P975" i="9" s="1"/>
  <c r="N976" i="9"/>
  <c r="O976" i="9" s="1"/>
  <c r="P976" i="9" s="1"/>
  <c r="N977" i="9"/>
  <c r="O977" i="9" s="1"/>
  <c r="P977" i="9" s="1"/>
  <c r="N978" i="9"/>
  <c r="O978" i="9" s="1"/>
  <c r="P978" i="9" s="1"/>
  <c r="N979" i="9"/>
  <c r="O979" i="9" s="1"/>
  <c r="P979" i="9" s="1"/>
  <c r="N980" i="9"/>
  <c r="O980" i="9" s="1"/>
  <c r="P980" i="9" s="1"/>
  <c r="N981" i="9"/>
  <c r="O981" i="9" s="1"/>
  <c r="P981" i="9" s="1"/>
  <c r="N982" i="9"/>
  <c r="O982" i="9" s="1"/>
  <c r="P982" i="9" s="1"/>
  <c r="N983" i="9"/>
  <c r="O983" i="9"/>
  <c r="P983" i="9" s="1"/>
  <c r="N984" i="9"/>
  <c r="O984" i="9" s="1"/>
  <c r="P984" i="9" s="1"/>
  <c r="N985" i="9"/>
  <c r="O985" i="9" s="1"/>
  <c r="P985" i="9" s="1"/>
  <c r="N986" i="9"/>
  <c r="O986" i="9" s="1"/>
  <c r="P986" i="9" s="1"/>
  <c r="N987" i="9"/>
  <c r="O987" i="9"/>
  <c r="P987" i="9" s="1"/>
  <c r="N988" i="9"/>
  <c r="O988" i="9" s="1"/>
  <c r="P988" i="9" s="1"/>
  <c r="N989" i="9"/>
  <c r="O989" i="9" s="1"/>
  <c r="P989" i="9" s="1"/>
  <c r="N990" i="9"/>
  <c r="O990" i="9" s="1"/>
  <c r="P990" i="9" s="1"/>
  <c r="N991" i="9"/>
  <c r="O991" i="9" s="1"/>
  <c r="P991" i="9" s="1"/>
  <c r="N992" i="9"/>
  <c r="O992" i="9" s="1"/>
  <c r="P992" i="9" s="1"/>
  <c r="N993" i="9"/>
  <c r="O993" i="9" s="1"/>
  <c r="P993" i="9" s="1"/>
  <c r="N994" i="9"/>
  <c r="O994" i="9" s="1"/>
  <c r="P994" i="9" s="1"/>
  <c r="N995" i="9"/>
  <c r="O995" i="9"/>
  <c r="P995" i="9" s="1"/>
  <c r="N996" i="9"/>
  <c r="O996" i="9" s="1"/>
  <c r="P996" i="9" s="1"/>
  <c r="N997" i="9"/>
  <c r="O997" i="9" s="1"/>
  <c r="P997" i="9" s="1"/>
  <c r="N998" i="9"/>
  <c r="O998" i="9" s="1"/>
  <c r="P998" i="9" s="1"/>
  <c r="N999" i="9"/>
  <c r="O999" i="9"/>
  <c r="P999" i="9" s="1"/>
  <c r="N1000" i="9"/>
  <c r="O1000" i="9" s="1"/>
  <c r="P1000" i="9" s="1"/>
  <c r="N1001" i="9"/>
  <c r="O1001" i="9" s="1"/>
  <c r="P1001" i="9" s="1"/>
  <c r="N1002" i="9"/>
  <c r="O1002" i="9" s="1"/>
  <c r="P1002" i="9" s="1"/>
  <c r="N1003" i="9"/>
  <c r="O1003" i="9"/>
  <c r="P1003" i="9" s="1"/>
  <c r="N1004" i="9"/>
  <c r="O1004" i="9" s="1"/>
  <c r="P1004" i="9" s="1"/>
  <c r="N1005" i="9"/>
  <c r="O1005" i="9" s="1"/>
  <c r="P1005" i="9" s="1"/>
  <c r="N1006" i="9"/>
  <c r="O1006" i="9" s="1"/>
  <c r="P1006" i="9" s="1"/>
  <c r="N1007" i="9"/>
  <c r="O1007" i="9"/>
  <c r="P1007" i="9" s="1"/>
  <c r="N1008" i="9"/>
  <c r="O1008" i="9" s="1"/>
  <c r="P1008" i="9" s="1"/>
  <c r="N1009" i="9"/>
  <c r="O1009" i="9" s="1"/>
  <c r="P1009" i="9" s="1"/>
  <c r="N1010" i="9"/>
  <c r="O1010" i="9" s="1"/>
  <c r="P1010" i="9" s="1"/>
  <c r="N1011" i="9"/>
  <c r="O1011" i="9"/>
  <c r="P1011" i="9" s="1"/>
  <c r="N1012" i="9"/>
  <c r="O1012" i="9" s="1"/>
  <c r="P1012" i="9" s="1"/>
  <c r="N1013" i="9"/>
  <c r="O1013" i="9" s="1"/>
  <c r="P1013" i="9" s="1"/>
  <c r="N1014" i="9"/>
  <c r="O1014" i="9" s="1"/>
  <c r="P1014" i="9" s="1"/>
  <c r="M311" i="9"/>
  <c r="U311" i="9" s="1"/>
  <c r="M353" i="9"/>
  <c r="U353" i="9" s="1"/>
  <c r="M349" i="9"/>
  <c r="U349" i="9" s="1"/>
  <c r="M346" i="9"/>
  <c r="U346" i="9" s="1"/>
  <c r="C9" i="18"/>
  <c r="B9" i="18" s="1"/>
  <c r="E9" i="18"/>
  <c r="F9" i="18"/>
  <c r="G9" i="18"/>
  <c r="H9" i="18"/>
  <c r="I9" i="18"/>
  <c r="J9" i="18"/>
  <c r="K9" i="18"/>
  <c r="M9" i="18"/>
  <c r="Q9" i="18" s="1"/>
  <c r="C10" i="18"/>
  <c r="B10" i="18" s="1"/>
  <c r="E10" i="18"/>
  <c r="F10" i="18"/>
  <c r="G10" i="18"/>
  <c r="H10" i="18"/>
  <c r="I10" i="18"/>
  <c r="J10" i="18"/>
  <c r="K10" i="18"/>
  <c r="M10" i="18"/>
  <c r="Q10" i="18" s="1"/>
  <c r="C11" i="18"/>
  <c r="B11" i="18" s="1"/>
  <c r="N84" i="18" s="1"/>
  <c r="O84" i="18" s="1"/>
  <c r="P84" i="18" s="1"/>
  <c r="E11" i="18"/>
  <c r="F11" i="18"/>
  <c r="G11" i="18"/>
  <c r="H11" i="18"/>
  <c r="I11" i="18"/>
  <c r="J11" i="18"/>
  <c r="K11" i="18"/>
  <c r="M11" i="18"/>
  <c r="C12" i="18"/>
  <c r="B12" i="18" s="1"/>
  <c r="R22" i="18" s="1"/>
  <c r="E12" i="18"/>
  <c r="F12" i="18"/>
  <c r="G12" i="18"/>
  <c r="H12" i="18"/>
  <c r="I12" i="18"/>
  <c r="J12" i="18"/>
  <c r="K12" i="18"/>
  <c r="M12" i="18"/>
  <c r="Q12" i="18" s="1"/>
  <c r="M13" i="18"/>
  <c r="M14" i="18"/>
  <c r="Q14" i="18" s="1"/>
  <c r="R14" i="18"/>
  <c r="M15" i="18"/>
  <c r="M16" i="18"/>
  <c r="Q16" i="18" s="1"/>
  <c r="R16" i="18"/>
  <c r="M17" i="18"/>
  <c r="M18" i="18"/>
  <c r="Q18" i="18" s="1"/>
  <c r="M19" i="18"/>
  <c r="M20" i="18"/>
  <c r="Q20" i="18" s="1"/>
  <c r="M21" i="18"/>
  <c r="M22" i="18"/>
  <c r="Q22" i="18" s="1"/>
  <c r="M23" i="18"/>
  <c r="M24" i="18"/>
  <c r="Q24" i="18" s="1"/>
  <c r="M25" i="18"/>
  <c r="M26" i="18"/>
  <c r="Q26" i="18" s="1"/>
  <c r="M27" i="18"/>
  <c r="M28" i="18"/>
  <c r="Q28" i="18" s="1"/>
  <c r="M29" i="18"/>
  <c r="M30" i="18"/>
  <c r="Q30" i="18" s="1"/>
  <c r="M31" i="18"/>
  <c r="M32" i="18"/>
  <c r="Q32" i="18" s="1"/>
  <c r="R32" i="18"/>
  <c r="M33" i="18"/>
  <c r="M34" i="18"/>
  <c r="Q34" i="18" s="1"/>
  <c r="M35" i="18"/>
  <c r="M36" i="18"/>
  <c r="Q36" i="18" s="1"/>
  <c r="M37" i="18"/>
  <c r="M38" i="18"/>
  <c r="Q38" i="18" s="1"/>
  <c r="R38" i="18"/>
  <c r="M39" i="18"/>
  <c r="M40" i="18"/>
  <c r="Q40" i="18" s="1"/>
  <c r="M41" i="18"/>
  <c r="M42" i="18"/>
  <c r="Q42" i="18" s="1"/>
  <c r="M43" i="18"/>
  <c r="M44" i="18"/>
  <c r="Q44" i="18" s="1"/>
  <c r="R44" i="18"/>
  <c r="M45" i="18"/>
  <c r="M46" i="18"/>
  <c r="Q46" i="18" s="1"/>
  <c r="M47" i="18"/>
  <c r="M48" i="18"/>
  <c r="Q48" i="18" s="1"/>
  <c r="R48" i="18"/>
  <c r="M49" i="18"/>
  <c r="M50" i="18"/>
  <c r="Q50" i="18" s="1"/>
  <c r="M51" i="18"/>
  <c r="M52" i="18"/>
  <c r="Q52" i="18" s="1"/>
  <c r="M53" i="18"/>
  <c r="M54" i="18"/>
  <c r="Q54" i="18" s="1"/>
  <c r="R54" i="18"/>
  <c r="M55" i="18"/>
  <c r="M56" i="18"/>
  <c r="Q56" i="18" s="1"/>
  <c r="M57" i="18"/>
  <c r="M58" i="18"/>
  <c r="Q58" i="18" s="1"/>
  <c r="M59" i="18"/>
  <c r="M60" i="18"/>
  <c r="Q60" i="18" s="1"/>
  <c r="R60" i="18"/>
  <c r="M61" i="18"/>
  <c r="M62" i="18"/>
  <c r="Q62" i="18" s="1"/>
  <c r="M63" i="18"/>
  <c r="M64" i="18"/>
  <c r="Q64" i="18" s="1"/>
  <c r="R64" i="18"/>
  <c r="M65" i="18"/>
  <c r="M66" i="18"/>
  <c r="M67" i="18"/>
  <c r="M68" i="18"/>
  <c r="Q68" i="18" s="1"/>
  <c r="M69" i="18"/>
  <c r="M70" i="18"/>
  <c r="Q70" i="18" s="1"/>
  <c r="R70" i="18"/>
  <c r="M71" i="18"/>
  <c r="M72" i="18"/>
  <c r="Q72" i="18" s="1"/>
  <c r="M73" i="18"/>
  <c r="M74" i="18"/>
  <c r="Q74" i="18" s="1"/>
  <c r="R74" i="18"/>
  <c r="M75" i="18"/>
  <c r="M76" i="18"/>
  <c r="Q76" i="18" s="1"/>
  <c r="R76" i="18"/>
  <c r="M77" i="18"/>
  <c r="M78" i="18"/>
  <c r="Q78" i="18" s="1"/>
  <c r="R78" i="18"/>
  <c r="M79" i="18"/>
  <c r="M80" i="18"/>
  <c r="Q80" i="18" s="1"/>
  <c r="M81" i="18"/>
  <c r="M82" i="18"/>
  <c r="Q82" i="18" s="1"/>
  <c r="R82" i="18"/>
  <c r="M83" i="18"/>
  <c r="M84" i="18"/>
  <c r="Q84" i="18" s="1"/>
  <c r="R84" i="18"/>
  <c r="M85" i="18"/>
  <c r="M86" i="18"/>
  <c r="Q86" i="18" s="1"/>
  <c r="R86" i="18"/>
  <c r="M87" i="18"/>
  <c r="M88" i="18"/>
  <c r="Q88" i="18" s="1"/>
  <c r="R88" i="18"/>
  <c r="M89" i="18"/>
  <c r="M90" i="18"/>
  <c r="Q90" i="18" s="1"/>
  <c r="R90" i="18"/>
  <c r="M91" i="18"/>
  <c r="M92" i="18"/>
  <c r="Q92" i="18" s="1"/>
  <c r="R92" i="18"/>
  <c r="M93" i="18"/>
  <c r="M94" i="18"/>
  <c r="Q94" i="18" s="1"/>
  <c r="M95" i="18"/>
  <c r="M96" i="18"/>
  <c r="Q96" i="18" s="1"/>
  <c r="R96" i="18"/>
  <c r="M97" i="18"/>
  <c r="M98" i="18"/>
  <c r="Q98" i="18" s="1"/>
  <c r="R98" i="18"/>
  <c r="M99" i="18"/>
  <c r="M100" i="18"/>
  <c r="Q100" i="18" s="1"/>
  <c r="R100" i="18"/>
  <c r="M101" i="18"/>
  <c r="M102" i="18"/>
  <c r="Q102" i="18" s="1"/>
  <c r="R102" i="18"/>
  <c r="M103" i="18"/>
  <c r="M104" i="18"/>
  <c r="Q104" i="18" s="1"/>
  <c r="M105" i="18"/>
  <c r="M106" i="18"/>
  <c r="Q106" i="18" s="1"/>
  <c r="R106" i="18"/>
  <c r="M107" i="18"/>
  <c r="M108" i="18"/>
  <c r="Q108" i="18" s="1"/>
  <c r="M109" i="18"/>
  <c r="M110" i="18"/>
  <c r="Q110" i="18" s="1"/>
  <c r="R110" i="18"/>
  <c r="M111" i="18"/>
  <c r="M112" i="18"/>
  <c r="Q112" i="18" s="1"/>
  <c r="R112" i="18"/>
  <c r="M113" i="18"/>
  <c r="M114" i="18"/>
  <c r="Q114" i="18" s="1"/>
  <c r="R114" i="18"/>
  <c r="M115" i="18"/>
  <c r="M116" i="18"/>
  <c r="Q116" i="18" s="1"/>
  <c r="M117" i="18"/>
  <c r="M118" i="18"/>
  <c r="Q118" i="18" s="1"/>
  <c r="R118" i="18"/>
  <c r="M119" i="18"/>
  <c r="M120" i="18"/>
  <c r="Q120" i="18" s="1"/>
  <c r="R120" i="18"/>
  <c r="M121" i="18"/>
  <c r="M122" i="18"/>
  <c r="Q122" i="18" s="1"/>
  <c r="R122" i="18"/>
  <c r="M123" i="18"/>
  <c r="M124" i="18"/>
  <c r="Q124" i="18" s="1"/>
  <c r="R124" i="18"/>
  <c r="M125" i="18"/>
  <c r="M126" i="18"/>
  <c r="Q126" i="18" s="1"/>
  <c r="R126" i="18"/>
  <c r="M127" i="18"/>
  <c r="M128" i="18"/>
  <c r="Q128" i="18" s="1"/>
  <c r="R128" i="18"/>
  <c r="M129" i="18"/>
  <c r="M130" i="18"/>
  <c r="Q130" i="18" s="1"/>
  <c r="R130" i="18"/>
  <c r="M131" i="18"/>
  <c r="M132" i="18"/>
  <c r="Q132" i="18" s="1"/>
  <c r="R132" i="18"/>
  <c r="M133" i="18"/>
  <c r="M134" i="18"/>
  <c r="Q134" i="18" s="1"/>
  <c r="R134" i="18"/>
  <c r="M135" i="18"/>
  <c r="M136" i="18"/>
  <c r="Q136" i="18" s="1"/>
  <c r="M137" i="18"/>
  <c r="M138" i="18"/>
  <c r="Q138" i="18" s="1"/>
  <c r="R138" i="18"/>
  <c r="M139" i="18"/>
  <c r="M140" i="18"/>
  <c r="Q140" i="18" s="1"/>
  <c r="R140" i="18"/>
  <c r="M141" i="18"/>
  <c r="M142" i="18"/>
  <c r="Q142" i="18" s="1"/>
  <c r="R142" i="18"/>
  <c r="M143" i="18"/>
  <c r="M144" i="18"/>
  <c r="Q144" i="18" s="1"/>
  <c r="M145" i="18"/>
  <c r="M146" i="18"/>
  <c r="Q146" i="18" s="1"/>
  <c r="R146" i="18"/>
  <c r="M147" i="18"/>
  <c r="M148" i="18"/>
  <c r="Q148" i="18" s="1"/>
  <c r="R148" i="18"/>
  <c r="M149" i="18"/>
  <c r="M150" i="18"/>
  <c r="Q150" i="18" s="1"/>
  <c r="R150" i="18"/>
  <c r="M151" i="18"/>
  <c r="M152" i="18"/>
  <c r="Q152" i="18" s="1"/>
  <c r="M153" i="18"/>
  <c r="M154" i="18"/>
  <c r="Q154" i="18" s="1"/>
  <c r="R154" i="18"/>
  <c r="M155" i="18"/>
  <c r="M156" i="18"/>
  <c r="Q156" i="18" s="1"/>
  <c r="R156" i="18"/>
  <c r="M157" i="18"/>
  <c r="M158" i="18"/>
  <c r="Q158" i="18" s="1"/>
  <c r="R158" i="18"/>
  <c r="M159" i="18"/>
  <c r="M160" i="18"/>
  <c r="Q160" i="18" s="1"/>
  <c r="M161" i="18"/>
  <c r="M162" i="18"/>
  <c r="Q162" i="18" s="1"/>
  <c r="R162" i="18"/>
  <c r="M163" i="18"/>
  <c r="M164" i="18"/>
  <c r="Q164" i="18" s="1"/>
  <c r="R164" i="18"/>
  <c r="M165" i="18"/>
  <c r="M166" i="18"/>
  <c r="Q166" i="18" s="1"/>
  <c r="R166" i="18"/>
  <c r="M167" i="18"/>
  <c r="M168" i="18"/>
  <c r="Q168" i="18" s="1"/>
  <c r="M169" i="18"/>
  <c r="M170" i="18"/>
  <c r="Q170" i="18" s="1"/>
  <c r="R170" i="18"/>
  <c r="M171" i="18"/>
  <c r="M172" i="18"/>
  <c r="Q172" i="18" s="1"/>
  <c r="R172" i="18"/>
  <c r="M173" i="18"/>
  <c r="M174" i="18"/>
  <c r="Q174" i="18" s="1"/>
  <c r="R174" i="18"/>
  <c r="M175" i="18"/>
  <c r="M176" i="18"/>
  <c r="Q176" i="18" s="1"/>
  <c r="M177" i="18"/>
  <c r="M178" i="18"/>
  <c r="Q178" i="18" s="1"/>
  <c r="R178" i="18"/>
  <c r="M179" i="18"/>
  <c r="M180" i="18"/>
  <c r="Q180" i="18" s="1"/>
  <c r="R180" i="18"/>
  <c r="M181" i="18"/>
  <c r="M182" i="18"/>
  <c r="Q182" i="18" s="1"/>
  <c r="R182" i="18"/>
  <c r="M183" i="18"/>
  <c r="M184" i="18"/>
  <c r="Q184" i="18" s="1"/>
  <c r="M185" i="18"/>
  <c r="M186" i="18"/>
  <c r="Q186" i="18" s="1"/>
  <c r="R186" i="18"/>
  <c r="M187" i="18"/>
  <c r="M188" i="18"/>
  <c r="Q188" i="18" s="1"/>
  <c r="R188" i="18"/>
  <c r="M189" i="18"/>
  <c r="M190" i="18"/>
  <c r="Q190" i="18" s="1"/>
  <c r="R190" i="18"/>
  <c r="M191" i="18"/>
  <c r="M192" i="18"/>
  <c r="Q192" i="18" s="1"/>
  <c r="M193" i="18"/>
  <c r="M194" i="18"/>
  <c r="Q194" i="18" s="1"/>
  <c r="R194" i="18"/>
  <c r="M195" i="18"/>
  <c r="M196" i="18"/>
  <c r="Q196" i="18" s="1"/>
  <c r="R196" i="18"/>
  <c r="M197" i="18"/>
  <c r="M198" i="18"/>
  <c r="Q198" i="18" s="1"/>
  <c r="R198" i="18"/>
  <c r="M199" i="18"/>
  <c r="M200" i="18"/>
  <c r="Q200" i="18" s="1"/>
  <c r="M201" i="18"/>
  <c r="M202" i="18"/>
  <c r="Q202" i="18" s="1"/>
  <c r="R202" i="18"/>
  <c r="M203" i="18"/>
  <c r="M204" i="18"/>
  <c r="Q204" i="18" s="1"/>
  <c r="R204" i="18"/>
  <c r="M205" i="18"/>
  <c r="M206" i="18"/>
  <c r="Q206" i="18" s="1"/>
  <c r="R206" i="18"/>
  <c r="M207" i="18"/>
  <c r="M208" i="18"/>
  <c r="Q208" i="18" s="1"/>
  <c r="M209" i="18"/>
  <c r="M210" i="18"/>
  <c r="Q210" i="18" s="1"/>
  <c r="R210" i="18"/>
  <c r="M211" i="18"/>
  <c r="M212" i="18"/>
  <c r="Q212" i="18" s="1"/>
  <c r="R212" i="18"/>
  <c r="M213" i="18"/>
  <c r="M214" i="18"/>
  <c r="Q214" i="18" s="1"/>
  <c r="R214" i="18"/>
  <c r="M215" i="18"/>
  <c r="M216" i="18"/>
  <c r="Q216" i="18" s="1"/>
  <c r="M217" i="18"/>
  <c r="M218" i="18"/>
  <c r="Q218" i="18" s="1"/>
  <c r="R218" i="18"/>
  <c r="M219" i="18"/>
  <c r="M220" i="18"/>
  <c r="Q220" i="18" s="1"/>
  <c r="R220" i="18"/>
  <c r="M221" i="18"/>
  <c r="M222" i="18"/>
  <c r="Q222" i="18" s="1"/>
  <c r="R222" i="18"/>
  <c r="M223" i="18"/>
  <c r="M224" i="18"/>
  <c r="Q224" i="18" s="1"/>
  <c r="M225" i="18"/>
  <c r="M226" i="18"/>
  <c r="Q226" i="18" s="1"/>
  <c r="R226" i="18"/>
  <c r="M227" i="18"/>
  <c r="M228" i="18"/>
  <c r="Q228" i="18" s="1"/>
  <c r="R228" i="18"/>
  <c r="M229" i="18"/>
  <c r="M230" i="18"/>
  <c r="Q230" i="18" s="1"/>
  <c r="R230" i="18"/>
  <c r="M231" i="18"/>
  <c r="M232" i="18"/>
  <c r="Q232" i="18" s="1"/>
  <c r="M233" i="18"/>
  <c r="M234" i="18"/>
  <c r="Q234" i="18" s="1"/>
  <c r="R234" i="18"/>
  <c r="M235" i="18"/>
  <c r="M236" i="18"/>
  <c r="Q236" i="18" s="1"/>
  <c r="M237" i="18"/>
  <c r="M238" i="18"/>
  <c r="Q238" i="18" s="1"/>
  <c r="R238" i="18"/>
  <c r="M239" i="18"/>
  <c r="M240" i="18"/>
  <c r="Q240" i="18" s="1"/>
  <c r="M241" i="18"/>
  <c r="M242" i="18"/>
  <c r="Q242" i="18" s="1"/>
  <c r="R242" i="18"/>
  <c r="M243" i="18"/>
  <c r="M244" i="18"/>
  <c r="Q244" i="18" s="1"/>
  <c r="M245" i="18"/>
  <c r="M246" i="18"/>
  <c r="Q246" i="18" s="1"/>
  <c r="R246" i="18"/>
  <c r="M247" i="18"/>
  <c r="M248" i="18"/>
  <c r="Q248" i="18" s="1"/>
  <c r="M249" i="18"/>
  <c r="M250" i="18"/>
  <c r="Q250" i="18" s="1"/>
  <c r="R250" i="18"/>
  <c r="M251" i="18"/>
  <c r="M252" i="18"/>
  <c r="Q252" i="18" s="1"/>
  <c r="R252" i="18"/>
  <c r="M253" i="18"/>
  <c r="M254" i="18"/>
  <c r="Q254" i="18" s="1"/>
  <c r="R254" i="18"/>
  <c r="M255" i="18"/>
  <c r="M256" i="18"/>
  <c r="Q256" i="18" s="1"/>
  <c r="M257" i="18"/>
  <c r="M258" i="18"/>
  <c r="Q258" i="18" s="1"/>
  <c r="R258" i="18"/>
  <c r="M259" i="18"/>
  <c r="M260" i="18"/>
  <c r="Q260" i="18" s="1"/>
  <c r="R260" i="18"/>
  <c r="M261" i="18"/>
  <c r="M262" i="18"/>
  <c r="Q262" i="18" s="1"/>
  <c r="R262" i="18"/>
  <c r="M263" i="18"/>
  <c r="M264" i="18"/>
  <c r="Q264" i="18" s="1"/>
  <c r="M265" i="18"/>
  <c r="M266" i="18"/>
  <c r="Q266" i="18" s="1"/>
  <c r="R266" i="18"/>
  <c r="M267" i="18"/>
  <c r="M268" i="18"/>
  <c r="Q268" i="18" s="1"/>
  <c r="R268" i="18"/>
  <c r="M269" i="18"/>
  <c r="M270" i="18"/>
  <c r="Q270" i="18" s="1"/>
  <c r="R270" i="18"/>
  <c r="M271" i="18"/>
  <c r="M272" i="18"/>
  <c r="Q272" i="18" s="1"/>
  <c r="M273" i="18"/>
  <c r="M274" i="18"/>
  <c r="Q274" i="18" s="1"/>
  <c r="R274" i="18"/>
  <c r="M275" i="18"/>
  <c r="M276" i="18"/>
  <c r="Q276" i="18" s="1"/>
  <c r="R276" i="18"/>
  <c r="M277" i="18"/>
  <c r="M278" i="18"/>
  <c r="Q278" i="18" s="1"/>
  <c r="R278" i="18"/>
  <c r="M279" i="18"/>
  <c r="M280" i="18"/>
  <c r="Q280" i="18" s="1"/>
  <c r="M281" i="18"/>
  <c r="M282" i="18"/>
  <c r="Q282" i="18" s="1"/>
  <c r="R282" i="18"/>
  <c r="M283" i="18"/>
  <c r="M284" i="18"/>
  <c r="Q284" i="18" s="1"/>
  <c r="R284" i="18"/>
  <c r="M285" i="18"/>
  <c r="M286" i="18"/>
  <c r="Q286" i="18" s="1"/>
  <c r="R286" i="18"/>
  <c r="M287" i="18"/>
  <c r="M288" i="18"/>
  <c r="Q288" i="18" s="1"/>
  <c r="M289" i="18"/>
  <c r="M290" i="18"/>
  <c r="Q290" i="18" s="1"/>
  <c r="R290" i="18"/>
  <c r="M291" i="18"/>
  <c r="M292" i="18"/>
  <c r="Q292" i="18" s="1"/>
  <c r="R292" i="18"/>
  <c r="M293" i="18"/>
  <c r="M294" i="18"/>
  <c r="Q294" i="18" s="1"/>
  <c r="R294" i="18"/>
  <c r="M295" i="18"/>
  <c r="M296" i="18"/>
  <c r="Q296" i="18" s="1"/>
  <c r="M297" i="18"/>
  <c r="M298" i="18"/>
  <c r="Q298" i="18" s="1"/>
  <c r="R298" i="18"/>
  <c r="M299" i="18"/>
  <c r="M300" i="18"/>
  <c r="Q300" i="18" s="1"/>
  <c r="R300" i="18"/>
  <c r="M301" i="18"/>
  <c r="M302" i="18"/>
  <c r="Q302" i="18" s="1"/>
  <c r="R302" i="18"/>
  <c r="M303" i="18"/>
  <c r="M304" i="18"/>
  <c r="Q304" i="18" s="1"/>
  <c r="M305" i="18"/>
  <c r="M306" i="18"/>
  <c r="Q306" i="18" s="1"/>
  <c r="R306" i="18"/>
  <c r="M307" i="18"/>
  <c r="M308" i="18"/>
  <c r="Q308" i="18" s="1"/>
  <c r="R308" i="18"/>
  <c r="M309" i="18"/>
  <c r="M310" i="18"/>
  <c r="Q310" i="18" s="1"/>
  <c r="R310" i="18"/>
  <c r="M311" i="18"/>
  <c r="M312" i="18"/>
  <c r="Q312" i="18" s="1"/>
  <c r="M313" i="18"/>
  <c r="M314" i="18"/>
  <c r="Q314" i="18" s="1"/>
  <c r="R314" i="18"/>
  <c r="M315" i="18"/>
  <c r="M316" i="18"/>
  <c r="Q316" i="18" s="1"/>
  <c r="R316" i="18"/>
  <c r="M317" i="18"/>
  <c r="M318" i="18"/>
  <c r="Q318" i="18" s="1"/>
  <c r="R318" i="18"/>
  <c r="M319" i="18"/>
  <c r="M320" i="18"/>
  <c r="Q320" i="18" s="1"/>
  <c r="M321" i="18"/>
  <c r="M322" i="18"/>
  <c r="Q322" i="18" s="1"/>
  <c r="R322" i="18"/>
  <c r="M323" i="18"/>
  <c r="M324" i="18"/>
  <c r="Q324" i="18" s="1"/>
  <c r="R324" i="18"/>
  <c r="M325" i="18"/>
  <c r="M326" i="18"/>
  <c r="Q326" i="18" s="1"/>
  <c r="R326" i="18"/>
  <c r="M327" i="18"/>
  <c r="M328" i="18"/>
  <c r="Q328" i="18" s="1"/>
  <c r="M329" i="18"/>
  <c r="M330" i="18"/>
  <c r="Q330" i="18" s="1"/>
  <c r="R330" i="18"/>
  <c r="M331" i="18"/>
  <c r="M332" i="18"/>
  <c r="Q332" i="18" s="1"/>
  <c r="R332" i="18"/>
  <c r="M333" i="18"/>
  <c r="M334" i="18"/>
  <c r="Q334" i="18" s="1"/>
  <c r="R334" i="18"/>
  <c r="M335" i="18"/>
  <c r="M336" i="18"/>
  <c r="Q336" i="18" s="1"/>
  <c r="M337" i="18"/>
  <c r="M338" i="18"/>
  <c r="Q338" i="18" s="1"/>
  <c r="R338" i="18"/>
  <c r="M339" i="18"/>
  <c r="M340" i="18"/>
  <c r="Q340" i="18" s="1"/>
  <c r="R340" i="18"/>
  <c r="M341" i="18"/>
  <c r="M342" i="18"/>
  <c r="Q342" i="18" s="1"/>
  <c r="R342" i="18"/>
  <c r="M343" i="18"/>
  <c r="M344" i="18"/>
  <c r="Q344" i="18" s="1"/>
  <c r="M345" i="18"/>
  <c r="M346" i="18"/>
  <c r="Q346" i="18" s="1"/>
  <c r="R346" i="18"/>
  <c r="M347" i="18"/>
  <c r="M348" i="18"/>
  <c r="Q348" i="18" s="1"/>
  <c r="R348" i="18"/>
  <c r="M349" i="18"/>
  <c r="M350" i="18"/>
  <c r="Q350" i="18" s="1"/>
  <c r="R350" i="18"/>
  <c r="M351" i="18"/>
  <c r="M352" i="18"/>
  <c r="Q352" i="18" s="1"/>
  <c r="M353" i="18"/>
  <c r="M354" i="18"/>
  <c r="Q354" i="18" s="1"/>
  <c r="R354" i="18"/>
  <c r="M355" i="18"/>
  <c r="M356" i="18"/>
  <c r="Q356" i="18" s="1"/>
  <c r="R356" i="18"/>
  <c r="M357" i="18"/>
  <c r="M358" i="18"/>
  <c r="Q358" i="18" s="1"/>
  <c r="R358" i="18"/>
  <c r="M359" i="18"/>
  <c r="M360" i="18"/>
  <c r="Q360" i="18" s="1"/>
  <c r="M361" i="18"/>
  <c r="M362" i="18"/>
  <c r="Q362" i="18" s="1"/>
  <c r="R362" i="18"/>
  <c r="M363" i="18"/>
  <c r="M364" i="18"/>
  <c r="Q364" i="18" s="1"/>
  <c r="R364" i="18"/>
  <c r="M365" i="18"/>
  <c r="M366" i="18"/>
  <c r="Q366" i="18" s="1"/>
  <c r="R366" i="18"/>
  <c r="M367" i="18"/>
  <c r="M368" i="18"/>
  <c r="Q368" i="18" s="1"/>
  <c r="M369" i="18"/>
  <c r="M370" i="18"/>
  <c r="Q370" i="18" s="1"/>
  <c r="R370" i="18"/>
  <c r="M371" i="18"/>
  <c r="M372" i="18"/>
  <c r="Q372" i="18" s="1"/>
  <c r="R372" i="18"/>
  <c r="M373" i="18"/>
  <c r="M374" i="18"/>
  <c r="Q374" i="18" s="1"/>
  <c r="R374" i="18"/>
  <c r="M375" i="18"/>
  <c r="M376" i="18"/>
  <c r="Q376" i="18" s="1"/>
  <c r="M377" i="18"/>
  <c r="M378" i="18"/>
  <c r="Q378" i="18" s="1"/>
  <c r="R378" i="18"/>
  <c r="M379" i="18"/>
  <c r="M380" i="18"/>
  <c r="Q380" i="18" s="1"/>
  <c r="R380" i="18"/>
  <c r="M381" i="18"/>
  <c r="M382" i="18"/>
  <c r="Q382" i="18" s="1"/>
  <c r="R382" i="18"/>
  <c r="M383" i="18"/>
  <c r="M384" i="18"/>
  <c r="Q384" i="18" s="1"/>
  <c r="M385" i="18"/>
  <c r="M386" i="18"/>
  <c r="Q386" i="18" s="1"/>
  <c r="R386" i="18"/>
  <c r="M387" i="18"/>
  <c r="M388" i="18"/>
  <c r="Q388" i="18" s="1"/>
  <c r="R388" i="18"/>
  <c r="M389" i="18"/>
  <c r="M390" i="18"/>
  <c r="Q390" i="18" s="1"/>
  <c r="R390" i="18"/>
  <c r="M391" i="18"/>
  <c r="M392" i="18"/>
  <c r="Q392" i="18" s="1"/>
  <c r="M393" i="18"/>
  <c r="M394" i="18"/>
  <c r="Q394" i="18" s="1"/>
  <c r="R394" i="18"/>
  <c r="M395" i="18"/>
  <c r="M396" i="18"/>
  <c r="Q396" i="18" s="1"/>
  <c r="R396" i="18"/>
  <c r="M397" i="18"/>
  <c r="M398" i="18"/>
  <c r="Q398" i="18" s="1"/>
  <c r="R398" i="18"/>
  <c r="M399" i="18"/>
  <c r="M400" i="18"/>
  <c r="Q400" i="18" s="1"/>
  <c r="M401" i="18"/>
  <c r="M402" i="18"/>
  <c r="Q402" i="18" s="1"/>
  <c r="R402" i="18"/>
  <c r="M403" i="18"/>
  <c r="M404" i="18"/>
  <c r="Q404" i="18" s="1"/>
  <c r="R404" i="18"/>
  <c r="M405" i="18"/>
  <c r="M406" i="18"/>
  <c r="Q406" i="18" s="1"/>
  <c r="R406" i="18"/>
  <c r="M407" i="18"/>
  <c r="M408" i="18"/>
  <c r="Q408" i="18" s="1"/>
  <c r="M409" i="18"/>
  <c r="M410" i="18"/>
  <c r="Q410" i="18" s="1"/>
  <c r="R410" i="18"/>
  <c r="M411" i="18"/>
  <c r="M412" i="18"/>
  <c r="Q412" i="18" s="1"/>
  <c r="R412" i="18"/>
  <c r="M413" i="18"/>
  <c r="M414" i="18"/>
  <c r="Q414" i="18" s="1"/>
  <c r="R414" i="18"/>
  <c r="M415" i="18"/>
  <c r="M416" i="18"/>
  <c r="Q416" i="18" s="1"/>
  <c r="M417" i="18"/>
  <c r="M418" i="18"/>
  <c r="Q418" i="18" s="1"/>
  <c r="R418" i="18"/>
  <c r="M419" i="18"/>
  <c r="M420" i="18"/>
  <c r="Q420" i="18" s="1"/>
  <c r="R420" i="18"/>
  <c r="M421" i="18"/>
  <c r="M422" i="18"/>
  <c r="Q422" i="18" s="1"/>
  <c r="R422" i="18"/>
  <c r="M423" i="18"/>
  <c r="M424" i="18"/>
  <c r="Q424" i="18" s="1"/>
  <c r="M425" i="18"/>
  <c r="M426" i="18"/>
  <c r="Q426" i="18" s="1"/>
  <c r="R426" i="18"/>
  <c r="M427" i="18"/>
  <c r="M428" i="18"/>
  <c r="Q428" i="18" s="1"/>
  <c r="R428" i="18"/>
  <c r="M429" i="18"/>
  <c r="M430" i="18"/>
  <c r="Q430" i="18" s="1"/>
  <c r="R430" i="18"/>
  <c r="M431" i="18"/>
  <c r="M432" i="18"/>
  <c r="Q432" i="18" s="1"/>
  <c r="M433" i="18"/>
  <c r="M434" i="18"/>
  <c r="Q434" i="18" s="1"/>
  <c r="R434" i="18"/>
  <c r="M435" i="18"/>
  <c r="M436" i="18"/>
  <c r="Q436" i="18" s="1"/>
  <c r="R436" i="18"/>
  <c r="M437" i="18"/>
  <c r="M438" i="18"/>
  <c r="Q438" i="18" s="1"/>
  <c r="R438" i="18"/>
  <c r="M439" i="18"/>
  <c r="M440" i="18"/>
  <c r="Q440" i="18" s="1"/>
  <c r="M441" i="18"/>
  <c r="M442" i="18"/>
  <c r="Q442" i="18" s="1"/>
  <c r="R442" i="18"/>
  <c r="M443" i="18"/>
  <c r="M444" i="18"/>
  <c r="Q444" i="18" s="1"/>
  <c r="R444" i="18"/>
  <c r="M445" i="18"/>
  <c r="M446" i="18"/>
  <c r="Q446" i="18" s="1"/>
  <c r="R446" i="18"/>
  <c r="M447" i="18"/>
  <c r="M448" i="18"/>
  <c r="Q448" i="18" s="1"/>
  <c r="M449" i="18"/>
  <c r="M450" i="18"/>
  <c r="Q450" i="18" s="1"/>
  <c r="R450" i="18"/>
  <c r="M451" i="18"/>
  <c r="M452" i="18"/>
  <c r="Q452" i="18" s="1"/>
  <c r="R452" i="18"/>
  <c r="M453" i="18"/>
  <c r="M454" i="18"/>
  <c r="Q454" i="18" s="1"/>
  <c r="R454" i="18"/>
  <c r="M455" i="18"/>
  <c r="M456" i="18"/>
  <c r="Q456" i="18" s="1"/>
  <c r="M457" i="18"/>
  <c r="M458" i="18"/>
  <c r="Q458" i="18" s="1"/>
  <c r="R458" i="18"/>
  <c r="M459" i="18"/>
  <c r="M460" i="18"/>
  <c r="Q460" i="18" s="1"/>
  <c r="R460" i="18"/>
  <c r="M461" i="18"/>
  <c r="M462" i="18"/>
  <c r="Q462" i="18" s="1"/>
  <c r="R462" i="18"/>
  <c r="M463" i="18"/>
  <c r="M464" i="18"/>
  <c r="Q464" i="18" s="1"/>
  <c r="M465" i="18"/>
  <c r="M466" i="18"/>
  <c r="Q466" i="18" s="1"/>
  <c r="R466" i="18"/>
  <c r="M467" i="18"/>
  <c r="M468" i="18"/>
  <c r="Q468" i="18" s="1"/>
  <c r="R468" i="18"/>
  <c r="M469" i="18"/>
  <c r="M470" i="18"/>
  <c r="Q470" i="18" s="1"/>
  <c r="R470" i="18"/>
  <c r="M471" i="18"/>
  <c r="M472" i="18"/>
  <c r="Q472" i="18" s="1"/>
  <c r="M473" i="18"/>
  <c r="M474" i="18"/>
  <c r="Q474" i="18" s="1"/>
  <c r="R474" i="18"/>
  <c r="M475" i="18"/>
  <c r="M476" i="18"/>
  <c r="Q476" i="18" s="1"/>
  <c r="M477" i="18"/>
  <c r="M478" i="18"/>
  <c r="Q478" i="18" s="1"/>
  <c r="R478" i="18"/>
  <c r="M479" i="18"/>
  <c r="M480" i="18"/>
  <c r="Q480" i="18" s="1"/>
  <c r="M481" i="18"/>
  <c r="M482" i="18"/>
  <c r="Q482" i="18" s="1"/>
  <c r="R482" i="18"/>
  <c r="M483" i="18"/>
  <c r="M484" i="18"/>
  <c r="Q484" i="18" s="1"/>
  <c r="R484" i="18"/>
  <c r="M485" i="18"/>
  <c r="M486" i="18"/>
  <c r="Q486" i="18" s="1"/>
  <c r="R486" i="18"/>
  <c r="M487" i="18"/>
  <c r="M488" i="18"/>
  <c r="Q488" i="18" s="1"/>
  <c r="M489" i="18"/>
  <c r="M490" i="18"/>
  <c r="R490" i="18"/>
  <c r="M491" i="18"/>
  <c r="R491" i="18"/>
  <c r="M492" i="18"/>
  <c r="R492" i="18" s="1"/>
  <c r="M493" i="18"/>
  <c r="M494" i="18"/>
  <c r="R494" i="18"/>
  <c r="M495" i="18"/>
  <c r="R495" i="18"/>
  <c r="M496" i="18"/>
  <c r="R496" i="18" s="1"/>
  <c r="M497" i="18"/>
  <c r="M498" i="18"/>
  <c r="R498" i="18"/>
  <c r="M499" i="18"/>
  <c r="R499" i="18" s="1"/>
  <c r="M500" i="18"/>
  <c r="R500" i="18" s="1"/>
  <c r="M501" i="18"/>
  <c r="M502" i="18"/>
  <c r="R502" i="18" s="1"/>
  <c r="M503" i="18"/>
  <c r="R503" i="18"/>
  <c r="M504" i="18"/>
  <c r="R504" i="18" s="1"/>
  <c r="M505" i="18"/>
  <c r="M506" i="18"/>
  <c r="R506" i="18"/>
  <c r="M507" i="18"/>
  <c r="R507" i="18" s="1"/>
  <c r="M508" i="18"/>
  <c r="R508" i="18" s="1"/>
  <c r="M509" i="18"/>
  <c r="M510" i="18"/>
  <c r="R510" i="18" s="1"/>
  <c r="M511" i="18"/>
  <c r="R511" i="18"/>
  <c r="M512" i="18"/>
  <c r="R512" i="18" s="1"/>
  <c r="M513" i="18"/>
  <c r="M514" i="18"/>
  <c r="R514" i="18"/>
  <c r="M515" i="18"/>
  <c r="R515" i="18" s="1"/>
  <c r="M516" i="18"/>
  <c r="R516" i="18" s="1"/>
  <c r="M517" i="18"/>
  <c r="M518" i="18"/>
  <c r="R518" i="18" s="1"/>
  <c r="M519" i="18"/>
  <c r="R519" i="18"/>
  <c r="M520" i="18"/>
  <c r="R520" i="18" s="1"/>
  <c r="M521" i="18"/>
  <c r="M522" i="18"/>
  <c r="R522" i="18"/>
  <c r="M523" i="18"/>
  <c r="R523" i="18" s="1"/>
  <c r="M524" i="18"/>
  <c r="R524" i="18" s="1"/>
  <c r="M525" i="18"/>
  <c r="M526" i="18"/>
  <c r="R526" i="18" s="1"/>
  <c r="M527" i="18"/>
  <c r="R527" i="18"/>
  <c r="M528" i="18"/>
  <c r="R528" i="18" s="1"/>
  <c r="M529" i="18"/>
  <c r="M530" i="18"/>
  <c r="R530" i="18"/>
  <c r="M531" i="18"/>
  <c r="R531" i="18" s="1"/>
  <c r="M532" i="18"/>
  <c r="R532" i="18" s="1"/>
  <c r="M533" i="18"/>
  <c r="M534" i="18"/>
  <c r="R534" i="18" s="1"/>
  <c r="M535" i="18"/>
  <c r="R535" i="18"/>
  <c r="M536" i="18"/>
  <c r="R536" i="18" s="1"/>
  <c r="M537" i="18"/>
  <c r="M538" i="18"/>
  <c r="R538" i="18"/>
  <c r="M539" i="18"/>
  <c r="R539" i="18" s="1"/>
  <c r="M540" i="18"/>
  <c r="R540" i="18" s="1"/>
  <c r="M541" i="18"/>
  <c r="M542" i="18"/>
  <c r="R542" i="18" s="1"/>
  <c r="M543" i="18"/>
  <c r="R543" i="18"/>
  <c r="M544" i="18"/>
  <c r="R544" i="18" s="1"/>
  <c r="M545" i="18"/>
  <c r="M546" i="18"/>
  <c r="R546" i="18"/>
  <c r="M547" i="18"/>
  <c r="R547" i="18" s="1"/>
  <c r="M548" i="18"/>
  <c r="R548" i="18" s="1"/>
  <c r="M549" i="18"/>
  <c r="M550" i="18"/>
  <c r="R550" i="18" s="1"/>
  <c r="M551" i="18"/>
  <c r="R551" i="18"/>
  <c r="M552" i="18"/>
  <c r="R552" i="18" s="1"/>
  <c r="M553" i="18"/>
  <c r="M554" i="18"/>
  <c r="R554" i="18"/>
  <c r="M555" i="18"/>
  <c r="R555" i="18" s="1"/>
  <c r="M556" i="18"/>
  <c r="R556" i="18" s="1"/>
  <c r="M557" i="18"/>
  <c r="M558" i="18"/>
  <c r="R558" i="18" s="1"/>
  <c r="M559" i="18"/>
  <c r="R559" i="18"/>
  <c r="M560" i="18"/>
  <c r="R560" i="18" s="1"/>
  <c r="M561" i="18"/>
  <c r="M562" i="18"/>
  <c r="R562" i="18"/>
  <c r="M563" i="18"/>
  <c r="R563" i="18" s="1"/>
  <c r="M564" i="18"/>
  <c r="R564" i="18" s="1"/>
  <c r="M565" i="18"/>
  <c r="M566" i="18"/>
  <c r="R566" i="18" s="1"/>
  <c r="M567" i="18"/>
  <c r="R567" i="18"/>
  <c r="M568" i="18"/>
  <c r="R568" i="18" s="1"/>
  <c r="M569" i="18"/>
  <c r="M570" i="18"/>
  <c r="R570" i="18"/>
  <c r="M571" i="18"/>
  <c r="R571" i="18" s="1"/>
  <c r="M572" i="18"/>
  <c r="R572" i="18" s="1"/>
  <c r="M573" i="18"/>
  <c r="M574" i="18"/>
  <c r="R574" i="18" s="1"/>
  <c r="M575" i="18"/>
  <c r="R575" i="18"/>
  <c r="M576" i="18"/>
  <c r="R576" i="18" s="1"/>
  <c r="M577" i="18"/>
  <c r="M578" i="18"/>
  <c r="R578" i="18"/>
  <c r="M579" i="18"/>
  <c r="R579" i="18" s="1"/>
  <c r="M580" i="18"/>
  <c r="R580" i="18" s="1"/>
  <c r="M581" i="18"/>
  <c r="M582" i="18"/>
  <c r="R582" i="18" s="1"/>
  <c r="M583" i="18"/>
  <c r="R583" i="18"/>
  <c r="M584" i="18"/>
  <c r="R584" i="18" s="1"/>
  <c r="M585" i="18"/>
  <c r="M586" i="18"/>
  <c r="R586" i="18"/>
  <c r="M587" i="18"/>
  <c r="R587" i="18" s="1"/>
  <c r="M588" i="18"/>
  <c r="R588" i="18" s="1"/>
  <c r="M589" i="18"/>
  <c r="M590" i="18"/>
  <c r="R590" i="18" s="1"/>
  <c r="M591" i="18"/>
  <c r="R591" i="18"/>
  <c r="M592" i="18"/>
  <c r="R592" i="18" s="1"/>
  <c r="M593" i="18"/>
  <c r="M594" i="18"/>
  <c r="R594" i="18"/>
  <c r="M595" i="18"/>
  <c r="R595" i="18" s="1"/>
  <c r="M596" i="18"/>
  <c r="R596" i="18" s="1"/>
  <c r="M597" i="18"/>
  <c r="M598" i="18"/>
  <c r="R598" i="18" s="1"/>
  <c r="M599" i="18"/>
  <c r="R599" i="18"/>
  <c r="M600" i="18"/>
  <c r="R600" i="18" s="1"/>
  <c r="M601" i="18"/>
  <c r="M602" i="18"/>
  <c r="R602" i="18"/>
  <c r="M603" i="18"/>
  <c r="R603" i="18" s="1"/>
  <c r="M604" i="18"/>
  <c r="R604" i="18" s="1"/>
  <c r="M605" i="18"/>
  <c r="M606" i="18"/>
  <c r="R606" i="18"/>
  <c r="M607" i="18"/>
  <c r="R607" i="18"/>
  <c r="M608" i="18"/>
  <c r="R608" i="18" s="1"/>
  <c r="M609" i="18"/>
  <c r="M610" i="18"/>
  <c r="R610" i="18"/>
  <c r="M611" i="18"/>
  <c r="R611" i="18" s="1"/>
  <c r="M612" i="18"/>
  <c r="R612" i="18" s="1"/>
  <c r="M613" i="18"/>
  <c r="M614" i="18"/>
  <c r="R614" i="18" s="1"/>
  <c r="M615" i="18"/>
  <c r="R615" i="18"/>
  <c r="M616" i="18"/>
  <c r="R616" i="18" s="1"/>
  <c r="M617" i="18"/>
  <c r="M618" i="18"/>
  <c r="R618" i="18"/>
  <c r="M619" i="18"/>
  <c r="R619" i="18" s="1"/>
  <c r="M620" i="18"/>
  <c r="R620" i="18" s="1"/>
  <c r="M621" i="18"/>
  <c r="M622" i="18"/>
  <c r="R622" i="18" s="1"/>
  <c r="M623" i="18"/>
  <c r="R623" i="18"/>
  <c r="M624" i="18"/>
  <c r="R624" i="18" s="1"/>
  <c r="M625" i="18"/>
  <c r="M626" i="18"/>
  <c r="R626" i="18"/>
  <c r="M627" i="18"/>
  <c r="R627" i="18" s="1"/>
  <c r="M628" i="18"/>
  <c r="R628" i="18" s="1"/>
  <c r="M629" i="18"/>
  <c r="M630" i="18"/>
  <c r="R630" i="18" s="1"/>
  <c r="M631" i="18"/>
  <c r="R631" i="18"/>
  <c r="M632" i="18"/>
  <c r="R632" i="18" s="1"/>
  <c r="M633" i="18"/>
  <c r="M634" i="18"/>
  <c r="R634" i="18"/>
  <c r="M635" i="18"/>
  <c r="R635" i="18" s="1"/>
  <c r="M636" i="18"/>
  <c r="R636" i="18" s="1"/>
  <c r="M637" i="18"/>
  <c r="M638" i="18"/>
  <c r="R638" i="18" s="1"/>
  <c r="M639" i="18"/>
  <c r="R639" i="18"/>
  <c r="M640" i="18"/>
  <c r="R640" i="18" s="1"/>
  <c r="M641" i="18"/>
  <c r="M642" i="18"/>
  <c r="R642" i="18"/>
  <c r="M643" i="18"/>
  <c r="R643" i="18" s="1"/>
  <c r="M644" i="18"/>
  <c r="R644" i="18" s="1"/>
  <c r="M645" i="18"/>
  <c r="M646" i="18"/>
  <c r="R646" i="18"/>
  <c r="M647" i="18"/>
  <c r="R647" i="18"/>
  <c r="M648" i="18"/>
  <c r="R648" i="18" s="1"/>
  <c r="M649" i="18"/>
  <c r="M650" i="18"/>
  <c r="R650" i="18"/>
  <c r="M651" i="18"/>
  <c r="R651" i="18" s="1"/>
  <c r="M652" i="18"/>
  <c r="R652" i="18" s="1"/>
  <c r="M653" i="18"/>
  <c r="M654" i="18"/>
  <c r="R654" i="18" s="1"/>
  <c r="M655" i="18"/>
  <c r="R655" i="18"/>
  <c r="M656" i="18"/>
  <c r="R656" i="18" s="1"/>
  <c r="M657" i="18"/>
  <c r="M658" i="18"/>
  <c r="R658" i="18"/>
  <c r="M659" i="18"/>
  <c r="R659" i="18" s="1"/>
  <c r="M660" i="18"/>
  <c r="R660" i="18" s="1"/>
  <c r="M661" i="18"/>
  <c r="M662" i="18"/>
  <c r="R662" i="18" s="1"/>
  <c r="M663" i="18"/>
  <c r="R663" i="18"/>
  <c r="M664" i="18"/>
  <c r="R664" i="18" s="1"/>
  <c r="M665" i="18"/>
  <c r="M666" i="18"/>
  <c r="R666" i="18"/>
  <c r="M667" i="18"/>
  <c r="R667" i="18" s="1"/>
  <c r="M668" i="18"/>
  <c r="R668" i="18" s="1"/>
  <c r="M669" i="18"/>
  <c r="M670" i="18"/>
  <c r="R670" i="18" s="1"/>
  <c r="M671" i="18"/>
  <c r="R671" i="18" s="1"/>
  <c r="M672" i="18"/>
  <c r="R672" i="18" s="1"/>
  <c r="M673" i="18"/>
  <c r="M674" i="18"/>
  <c r="R674" i="18"/>
  <c r="M675" i="18"/>
  <c r="R675" i="18" s="1"/>
  <c r="M676" i="18"/>
  <c r="R676" i="18" s="1"/>
  <c r="M677" i="18"/>
  <c r="M678" i="18"/>
  <c r="R678" i="18" s="1"/>
  <c r="M679" i="18"/>
  <c r="R679" i="18" s="1"/>
  <c r="M680" i="18"/>
  <c r="R680" i="18" s="1"/>
  <c r="M681" i="18"/>
  <c r="M682" i="18"/>
  <c r="R682" i="18" s="1"/>
  <c r="M683" i="18"/>
  <c r="R683" i="18" s="1"/>
  <c r="M684" i="18"/>
  <c r="R684" i="18" s="1"/>
  <c r="M685" i="18"/>
  <c r="M686" i="18"/>
  <c r="R686" i="18" s="1"/>
  <c r="M687" i="18"/>
  <c r="R687" i="18" s="1"/>
  <c r="M688" i="18"/>
  <c r="R688" i="18" s="1"/>
  <c r="M689" i="18"/>
  <c r="M690" i="18"/>
  <c r="R690" i="18" s="1"/>
  <c r="M691" i="18"/>
  <c r="R691" i="18" s="1"/>
  <c r="M692" i="18"/>
  <c r="R692" i="18" s="1"/>
  <c r="M693" i="18"/>
  <c r="M694" i="18"/>
  <c r="R694" i="18" s="1"/>
  <c r="M695" i="18"/>
  <c r="R695" i="18" s="1"/>
  <c r="M696" i="18"/>
  <c r="R696" i="18" s="1"/>
  <c r="M697" i="18"/>
  <c r="M698" i="18"/>
  <c r="R698" i="18" s="1"/>
  <c r="M699" i="18"/>
  <c r="R699" i="18" s="1"/>
  <c r="M700" i="18"/>
  <c r="R700" i="18" s="1"/>
  <c r="M701" i="18"/>
  <c r="M702" i="18"/>
  <c r="R702" i="18" s="1"/>
  <c r="M703" i="18"/>
  <c r="R703" i="18" s="1"/>
  <c r="M704" i="18"/>
  <c r="R704" i="18" s="1"/>
  <c r="M705" i="18"/>
  <c r="M706" i="18"/>
  <c r="R706" i="18" s="1"/>
  <c r="M707" i="18"/>
  <c r="R707" i="18" s="1"/>
  <c r="M708" i="18"/>
  <c r="R708" i="18" s="1"/>
  <c r="M709" i="18"/>
  <c r="M710" i="18"/>
  <c r="R710" i="18"/>
  <c r="M711" i="18"/>
  <c r="R711" i="18" s="1"/>
  <c r="M712" i="18"/>
  <c r="R712" i="18" s="1"/>
  <c r="M713" i="18"/>
  <c r="M714" i="18"/>
  <c r="R714" i="18" s="1"/>
  <c r="M715" i="18"/>
  <c r="R715" i="18" s="1"/>
  <c r="M716" i="18"/>
  <c r="R716" i="18" s="1"/>
  <c r="M717" i="18"/>
  <c r="M718" i="18"/>
  <c r="R718" i="18"/>
  <c r="M719" i="18"/>
  <c r="R719" i="18" s="1"/>
  <c r="M720" i="18"/>
  <c r="R720" i="18" s="1"/>
  <c r="M721" i="18"/>
  <c r="M722" i="18"/>
  <c r="R722" i="18" s="1"/>
  <c r="M723" i="18"/>
  <c r="R723" i="18" s="1"/>
  <c r="M724" i="18"/>
  <c r="R724" i="18" s="1"/>
  <c r="M725" i="18"/>
  <c r="M726" i="18"/>
  <c r="R726" i="18" s="1"/>
  <c r="M727" i="18"/>
  <c r="R727" i="18" s="1"/>
  <c r="M728" i="18"/>
  <c r="R728" i="18" s="1"/>
  <c r="M729" i="18"/>
  <c r="M730" i="18"/>
  <c r="R730" i="18" s="1"/>
  <c r="M731" i="18"/>
  <c r="R731" i="18" s="1"/>
  <c r="M732" i="18"/>
  <c r="R732" i="18" s="1"/>
  <c r="M733" i="18"/>
  <c r="M734" i="18"/>
  <c r="R734" i="18" s="1"/>
  <c r="U734" i="18"/>
  <c r="M735" i="18"/>
  <c r="M736" i="18"/>
  <c r="Q736" i="18" s="1"/>
  <c r="M737" i="18"/>
  <c r="M738" i="18"/>
  <c r="R738" i="18" s="1"/>
  <c r="Q738" i="18"/>
  <c r="U738" i="18"/>
  <c r="M739" i="18"/>
  <c r="M740" i="18"/>
  <c r="U740" i="18" s="1"/>
  <c r="R740" i="18"/>
  <c r="M741" i="18"/>
  <c r="M742" i="18"/>
  <c r="R742" i="18" s="1"/>
  <c r="Q742" i="18"/>
  <c r="U742" i="18"/>
  <c r="M743" i="18"/>
  <c r="M744" i="18"/>
  <c r="Q744" i="18" s="1"/>
  <c r="M745" i="18"/>
  <c r="M746" i="18"/>
  <c r="R746" i="18" s="1"/>
  <c r="Q746" i="18"/>
  <c r="U746" i="18"/>
  <c r="M747" i="18"/>
  <c r="M748" i="18"/>
  <c r="U748" i="18" s="1"/>
  <c r="R748" i="18"/>
  <c r="M749" i="18"/>
  <c r="M750" i="18"/>
  <c r="R750" i="18" s="1"/>
  <c r="Q750" i="18"/>
  <c r="U750" i="18"/>
  <c r="M751" i="18"/>
  <c r="M752" i="18"/>
  <c r="Q752" i="18" s="1"/>
  <c r="M753" i="18"/>
  <c r="M754" i="18"/>
  <c r="R754" i="18" s="1"/>
  <c r="Q754" i="18"/>
  <c r="U754" i="18"/>
  <c r="M755" i="18"/>
  <c r="M756" i="18"/>
  <c r="U756" i="18" s="1"/>
  <c r="R756" i="18"/>
  <c r="M757" i="18"/>
  <c r="M758" i="18"/>
  <c r="Q758" i="18"/>
  <c r="R758" i="18"/>
  <c r="U758" i="18"/>
  <c r="M759" i="18"/>
  <c r="M760" i="18"/>
  <c r="Q760" i="18" s="1"/>
  <c r="M761" i="18"/>
  <c r="M762" i="18"/>
  <c r="Q762" i="18" s="1"/>
  <c r="U762" i="18"/>
  <c r="M763" i="18"/>
  <c r="M764" i="18"/>
  <c r="Q764" i="18" s="1"/>
  <c r="R764" i="18"/>
  <c r="U764" i="18"/>
  <c r="M765" i="18"/>
  <c r="M766" i="18"/>
  <c r="Q766" i="18"/>
  <c r="R766" i="18"/>
  <c r="U766" i="18"/>
  <c r="M767" i="18"/>
  <c r="M768" i="18"/>
  <c r="Q768" i="18" s="1"/>
  <c r="M769" i="18"/>
  <c r="M770" i="18"/>
  <c r="Q770" i="18" s="1"/>
  <c r="U770" i="18"/>
  <c r="M771" i="18"/>
  <c r="M772" i="18"/>
  <c r="Q772" i="18" s="1"/>
  <c r="R772" i="18"/>
  <c r="U772" i="18"/>
  <c r="M773" i="18"/>
  <c r="M774" i="18"/>
  <c r="Q774" i="18"/>
  <c r="R774" i="18"/>
  <c r="U774" i="18"/>
  <c r="M775" i="18"/>
  <c r="M776" i="18"/>
  <c r="Q776" i="18" s="1"/>
  <c r="M777" i="18"/>
  <c r="M778" i="18"/>
  <c r="Q778" i="18" s="1"/>
  <c r="R778" i="18"/>
  <c r="U778" i="18"/>
  <c r="M779" i="18"/>
  <c r="M780" i="18"/>
  <c r="Q780" i="18"/>
  <c r="R780" i="18"/>
  <c r="U780" i="18"/>
  <c r="M781" i="18"/>
  <c r="M782" i="18"/>
  <c r="R782" i="18" s="1"/>
  <c r="M783" i="18"/>
  <c r="M784" i="18"/>
  <c r="Q784" i="18" s="1"/>
  <c r="U784" i="18"/>
  <c r="M785" i="18"/>
  <c r="M786" i="18"/>
  <c r="Q786" i="18" s="1"/>
  <c r="R786" i="18"/>
  <c r="U786" i="18"/>
  <c r="M787" i="18"/>
  <c r="M788" i="18"/>
  <c r="Q788" i="18"/>
  <c r="R788" i="18"/>
  <c r="U788" i="18"/>
  <c r="M789" i="18"/>
  <c r="M790" i="18"/>
  <c r="R790" i="18" s="1"/>
  <c r="M791" i="18"/>
  <c r="M792" i="18"/>
  <c r="Q792" i="18" s="1"/>
  <c r="U792" i="18"/>
  <c r="M793" i="18"/>
  <c r="M794" i="18"/>
  <c r="Q794" i="18" s="1"/>
  <c r="R794" i="18"/>
  <c r="U794" i="18"/>
  <c r="M795" i="18"/>
  <c r="M796" i="18"/>
  <c r="Q796" i="18"/>
  <c r="R796" i="18"/>
  <c r="U796" i="18"/>
  <c r="M797" i="18"/>
  <c r="M798" i="18"/>
  <c r="R798" i="18" s="1"/>
  <c r="M799" i="18"/>
  <c r="M800" i="18"/>
  <c r="Q800" i="18" s="1"/>
  <c r="U800" i="18"/>
  <c r="M801" i="18"/>
  <c r="M802" i="18"/>
  <c r="Q802" i="18" s="1"/>
  <c r="R802" i="18"/>
  <c r="U802" i="18"/>
  <c r="M803" i="18"/>
  <c r="M804" i="18"/>
  <c r="Q804" i="18"/>
  <c r="R804" i="18"/>
  <c r="U804" i="18"/>
  <c r="M805" i="18"/>
  <c r="M806" i="18"/>
  <c r="R806" i="18" s="1"/>
  <c r="M807" i="18"/>
  <c r="M808" i="18"/>
  <c r="Q808" i="18" s="1"/>
  <c r="U808" i="18"/>
  <c r="M809" i="18"/>
  <c r="M810" i="18"/>
  <c r="Q810" i="18" s="1"/>
  <c r="R810" i="18"/>
  <c r="U810" i="18"/>
  <c r="M811" i="18"/>
  <c r="M812" i="18"/>
  <c r="Q812" i="18"/>
  <c r="R812" i="18"/>
  <c r="U812" i="18"/>
  <c r="M813" i="18"/>
  <c r="M814" i="18"/>
  <c r="R814" i="18" s="1"/>
  <c r="M815" i="18"/>
  <c r="M816" i="18"/>
  <c r="Q816" i="18" s="1"/>
  <c r="U816" i="18"/>
  <c r="M817" i="18"/>
  <c r="M818" i="18"/>
  <c r="Q818" i="18" s="1"/>
  <c r="R818" i="18"/>
  <c r="M819" i="18"/>
  <c r="M820" i="18"/>
  <c r="Q820" i="18"/>
  <c r="R820" i="18"/>
  <c r="U820" i="18"/>
  <c r="M821" i="18"/>
  <c r="M822" i="18"/>
  <c r="R822" i="18" s="1"/>
  <c r="M823" i="18"/>
  <c r="M824" i="18"/>
  <c r="Q824" i="18" s="1"/>
  <c r="U824" i="18"/>
  <c r="M825" i="18"/>
  <c r="M826" i="18"/>
  <c r="Q826" i="18" s="1"/>
  <c r="R826" i="18"/>
  <c r="U826" i="18"/>
  <c r="M827" i="18"/>
  <c r="M828" i="18"/>
  <c r="Q828" i="18"/>
  <c r="R828" i="18"/>
  <c r="U828" i="18"/>
  <c r="M829" i="18"/>
  <c r="M830" i="18"/>
  <c r="R830" i="18" s="1"/>
  <c r="M831" i="18"/>
  <c r="M832" i="18"/>
  <c r="Q832" i="18" s="1"/>
  <c r="U832" i="18"/>
  <c r="M833" i="18"/>
  <c r="M834" i="18"/>
  <c r="Q834" i="18" s="1"/>
  <c r="R834" i="18"/>
  <c r="U834" i="18"/>
  <c r="M835" i="18"/>
  <c r="M836" i="18"/>
  <c r="Q836" i="18"/>
  <c r="R836" i="18"/>
  <c r="U836" i="18"/>
  <c r="M837" i="18"/>
  <c r="M838" i="18"/>
  <c r="R838" i="18" s="1"/>
  <c r="M839" i="18"/>
  <c r="M840" i="18"/>
  <c r="Q840" i="18" s="1"/>
  <c r="R840" i="18"/>
  <c r="U840" i="18"/>
  <c r="M841" i="18"/>
  <c r="M842" i="18"/>
  <c r="Q842" i="18"/>
  <c r="R842" i="18"/>
  <c r="U842" i="18"/>
  <c r="M843" i="18"/>
  <c r="M844" i="18"/>
  <c r="U844" i="18" s="1"/>
  <c r="Q844" i="18"/>
  <c r="M845" i="18"/>
  <c r="M846" i="18"/>
  <c r="R846" i="18" s="1"/>
  <c r="M847" i="18"/>
  <c r="M848" i="18"/>
  <c r="Q848" i="18"/>
  <c r="R848" i="18"/>
  <c r="U848" i="18"/>
  <c r="M849" i="18"/>
  <c r="M850" i="18"/>
  <c r="Q850" i="18" s="1"/>
  <c r="R850" i="18"/>
  <c r="M851" i="18"/>
  <c r="M852" i="18"/>
  <c r="R852" i="18" s="1"/>
  <c r="Q852" i="18"/>
  <c r="U852" i="18"/>
  <c r="M853" i="18"/>
  <c r="M854" i="18"/>
  <c r="R854" i="18" s="1"/>
  <c r="M855" i="18"/>
  <c r="M856" i="18"/>
  <c r="Q856" i="18"/>
  <c r="R856" i="18"/>
  <c r="U856" i="18"/>
  <c r="M857" i="18"/>
  <c r="M858" i="18"/>
  <c r="Q858" i="18" s="1"/>
  <c r="R858" i="18"/>
  <c r="M859" i="18"/>
  <c r="M860" i="18"/>
  <c r="R860" i="18" s="1"/>
  <c r="Q860" i="18"/>
  <c r="U860" i="18"/>
  <c r="M861" i="18"/>
  <c r="M862" i="18"/>
  <c r="R862" i="18" s="1"/>
  <c r="M863" i="18"/>
  <c r="M864" i="18"/>
  <c r="Q864" i="18"/>
  <c r="R864" i="18"/>
  <c r="U864" i="18"/>
  <c r="M865" i="18"/>
  <c r="M866" i="18"/>
  <c r="U866" i="18" s="1"/>
  <c r="Q866" i="18"/>
  <c r="R866" i="18"/>
  <c r="M867" i="18"/>
  <c r="M868" i="18"/>
  <c r="U868" i="18" s="1"/>
  <c r="Q868" i="18"/>
  <c r="M869" i="18"/>
  <c r="M870" i="18"/>
  <c r="R870" i="18" s="1"/>
  <c r="M871" i="18"/>
  <c r="M872" i="18"/>
  <c r="Q872" i="18"/>
  <c r="R872" i="18"/>
  <c r="U872" i="18"/>
  <c r="M873" i="18"/>
  <c r="M874" i="18"/>
  <c r="Q874" i="18"/>
  <c r="R874" i="18"/>
  <c r="U874" i="18"/>
  <c r="M875" i="18"/>
  <c r="M876" i="18"/>
  <c r="R876" i="18" s="1"/>
  <c r="Q876" i="18"/>
  <c r="U876" i="18"/>
  <c r="M877" i="18"/>
  <c r="M878" i="18"/>
  <c r="R878" i="18" s="1"/>
  <c r="M879" i="18"/>
  <c r="M880" i="18"/>
  <c r="Q880" i="18" s="1"/>
  <c r="U880" i="18"/>
  <c r="M881" i="18"/>
  <c r="M882" i="18"/>
  <c r="Q882" i="18" s="1"/>
  <c r="R882" i="18"/>
  <c r="U882" i="18"/>
  <c r="M883" i="18"/>
  <c r="M884" i="18"/>
  <c r="Q884" i="18"/>
  <c r="R884" i="18"/>
  <c r="U884" i="18"/>
  <c r="M885" i="18"/>
  <c r="M886" i="18"/>
  <c r="R886" i="18" s="1"/>
  <c r="M887" i="18"/>
  <c r="M888" i="18"/>
  <c r="Q888" i="18" s="1"/>
  <c r="U888" i="18"/>
  <c r="M889" i="18"/>
  <c r="M890" i="18"/>
  <c r="Q890" i="18"/>
  <c r="R890" i="18"/>
  <c r="U890" i="18"/>
  <c r="M891" i="18"/>
  <c r="M892" i="18"/>
  <c r="U892" i="18" s="1"/>
  <c r="Q892" i="18"/>
  <c r="R892" i="18"/>
  <c r="M893" i="18"/>
  <c r="M894" i="18"/>
  <c r="R894" i="18" s="1"/>
  <c r="M895" i="18"/>
  <c r="M896" i="18"/>
  <c r="Q896" i="18" s="1"/>
  <c r="U896" i="18"/>
  <c r="M897" i="18"/>
  <c r="M898" i="18"/>
  <c r="Q898" i="18"/>
  <c r="R898" i="18"/>
  <c r="U898" i="18"/>
  <c r="M899" i="18"/>
  <c r="M900" i="18"/>
  <c r="U900" i="18" s="1"/>
  <c r="Q900" i="18"/>
  <c r="R900" i="18"/>
  <c r="M901" i="18"/>
  <c r="M902" i="18"/>
  <c r="R902" i="18" s="1"/>
  <c r="M903" i="18"/>
  <c r="M904" i="18"/>
  <c r="Q904" i="18" s="1"/>
  <c r="U904" i="18"/>
  <c r="M905" i="18"/>
  <c r="M906" i="18"/>
  <c r="Q906" i="18" s="1"/>
  <c r="R906" i="18"/>
  <c r="U906" i="18"/>
  <c r="M907" i="18"/>
  <c r="M908" i="18"/>
  <c r="Q908" i="18"/>
  <c r="R908" i="18"/>
  <c r="U908" i="18"/>
  <c r="M909" i="18"/>
  <c r="M910" i="18"/>
  <c r="R910" i="18" s="1"/>
  <c r="M911" i="18"/>
  <c r="M912" i="18"/>
  <c r="Q912" i="18" s="1"/>
  <c r="U912" i="18"/>
  <c r="M913" i="18"/>
  <c r="M914" i="18"/>
  <c r="Q914" i="18" s="1"/>
  <c r="R914" i="18"/>
  <c r="U914" i="18"/>
  <c r="M915" i="18"/>
  <c r="M916" i="18"/>
  <c r="Q916" i="18"/>
  <c r="R916" i="18"/>
  <c r="U916" i="18"/>
  <c r="M917" i="18"/>
  <c r="M918" i="18"/>
  <c r="R918" i="18" s="1"/>
  <c r="M919" i="18"/>
  <c r="M920" i="18"/>
  <c r="Q920" i="18" s="1"/>
  <c r="U920" i="18"/>
  <c r="M921" i="18"/>
  <c r="M922" i="18"/>
  <c r="Q922" i="18" s="1"/>
  <c r="R922" i="18"/>
  <c r="U922" i="18"/>
  <c r="M923" i="18"/>
  <c r="M924" i="18"/>
  <c r="Q924" i="18"/>
  <c r="R924" i="18"/>
  <c r="U924" i="18"/>
  <c r="M925" i="18"/>
  <c r="M926" i="18"/>
  <c r="R926" i="18" s="1"/>
  <c r="M927" i="18"/>
  <c r="M928" i="18"/>
  <c r="Q928" i="18" s="1"/>
  <c r="U928" i="18"/>
  <c r="M929" i="18"/>
  <c r="M930" i="18"/>
  <c r="Q930" i="18" s="1"/>
  <c r="R930" i="18"/>
  <c r="U930" i="18"/>
  <c r="M931" i="18"/>
  <c r="M932" i="18"/>
  <c r="U932" i="18" s="1"/>
  <c r="Q932" i="18"/>
  <c r="R932" i="18"/>
  <c r="M933" i="18"/>
  <c r="M934" i="18"/>
  <c r="R934" i="18" s="1"/>
  <c r="M935" i="18"/>
  <c r="M936" i="18"/>
  <c r="Q936" i="18" s="1"/>
  <c r="U936" i="18"/>
  <c r="M937" i="18"/>
  <c r="M938" i="18"/>
  <c r="Q938" i="18" s="1"/>
  <c r="R938" i="18"/>
  <c r="U938" i="18"/>
  <c r="M939" i="18"/>
  <c r="M940" i="18"/>
  <c r="Q940" i="18"/>
  <c r="R940" i="18"/>
  <c r="U940" i="18"/>
  <c r="M941" i="18"/>
  <c r="M942" i="18"/>
  <c r="R942" i="18" s="1"/>
  <c r="M943" i="18"/>
  <c r="M944" i="18"/>
  <c r="Q944" i="18" s="1"/>
  <c r="U944" i="18"/>
  <c r="M945" i="18"/>
  <c r="M946" i="18"/>
  <c r="Q946" i="18"/>
  <c r="R946" i="18"/>
  <c r="U946" i="18"/>
  <c r="M947" i="18"/>
  <c r="M948" i="18"/>
  <c r="U948" i="18" s="1"/>
  <c r="Q948" i="18"/>
  <c r="R948" i="18"/>
  <c r="M949" i="18"/>
  <c r="M950" i="18"/>
  <c r="R950" i="18" s="1"/>
  <c r="M951" i="18"/>
  <c r="M952" i="18"/>
  <c r="Q952" i="18" s="1"/>
  <c r="U952" i="18"/>
  <c r="M953" i="18"/>
  <c r="M954" i="18"/>
  <c r="Q954" i="18"/>
  <c r="R954" i="18"/>
  <c r="U954" i="18"/>
  <c r="M955" i="18"/>
  <c r="M956" i="18"/>
  <c r="U956" i="18" s="1"/>
  <c r="Q956" i="18"/>
  <c r="R956" i="18"/>
  <c r="M957" i="18"/>
  <c r="M958" i="18"/>
  <c r="R958" i="18" s="1"/>
  <c r="M959" i="18"/>
  <c r="M960" i="18"/>
  <c r="Q960" i="18" s="1"/>
  <c r="R960" i="18"/>
  <c r="U960" i="18"/>
  <c r="M961" i="18"/>
  <c r="M962" i="18"/>
  <c r="Q962" i="18"/>
  <c r="R962" i="18"/>
  <c r="U962" i="18"/>
  <c r="M963" i="18"/>
  <c r="M964" i="18"/>
  <c r="U964" i="18" s="1"/>
  <c r="Q964" i="18"/>
  <c r="M965" i="18"/>
  <c r="M966" i="18"/>
  <c r="R966" i="18" s="1"/>
  <c r="M967" i="18"/>
  <c r="M968" i="18"/>
  <c r="Q968" i="18"/>
  <c r="R968" i="18"/>
  <c r="U968" i="18"/>
  <c r="M969" i="18"/>
  <c r="M970" i="18"/>
  <c r="U970" i="18" s="1"/>
  <c r="Q970" i="18"/>
  <c r="R970" i="18"/>
  <c r="M971" i="18"/>
  <c r="M972" i="18"/>
  <c r="U972" i="18" s="1"/>
  <c r="Q972" i="18"/>
  <c r="M973" i="18"/>
  <c r="M974" i="18"/>
  <c r="R974" i="18" s="1"/>
  <c r="M975" i="18"/>
  <c r="M976" i="18"/>
  <c r="Q976" i="18" s="1"/>
  <c r="R976" i="18"/>
  <c r="U976" i="18"/>
  <c r="M977" i="18"/>
  <c r="M978" i="18"/>
  <c r="Q978" i="18"/>
  <c r="R978" i="18"/>
  <c r="U978" i="18"/>
  <c r="M979" i="18"/>
  <c r="M980" i="18"/>
  <c r="Q980" i="18"/>
  <c r="R980" i="18"/>
  <c r="U980" i="18"/>
  <c r="M981" i="18"/>
  <c r="M982" i="18"/>
  <c r="R982" i="18" s="1"/>
  <c r="M983" i="18"/>
  <c r="M984" i="18"/>
  <c r="Q984" i="18" s="1"/>
  <c r="U984" i="18"/>
  <c r="M985" i="18"/>
  <c r="M986" i="18"/>
  <c r="Q986" i="18" s="1"/>
  <c r="R986" i="18"/>
  <c r="U986" i="18"/>
  <c r="M987" i="18"/>
  <c r="M988" i="18"/>
  <c r="Q988" i="18"/>
  <c r="R988" i="18"/>
  <c r="U988" i="18"/>
  <c r="M989" i="18"/>
  <c r="M990" i="18"/>
  <c r="R990" i="18" s="1"/>
  <c r="M991" i="18"/>
  <c r="M992" i="18"/>
  <c r="Q992" i="18" s="1"/>
  <c r="U992" i="18"/>
  <c r="M993" i="18"/>
  <c r="M994" i="18"/>
  <c r="Q994" i="18" s="1"/>
  <c r="R994" i="18"/>
  <c r="U994" i="18"/>
  <c r="M995" i="18"/>
  <c r="M996" i="18"/>
  <c r="Q996" i="18"/>
  <c r="R996" i="18"/>
  <c r="U996" i="18"/>
  <c r="M997" i="18"/>
  <c r="M998" i="18"/>
  <c r="R998" i="18" s="1"/>
  <c r="M999" i="18"/>
  <c r="M1000" i="18"/>
  <c r="Q1000" i="18" s="1"/>
  <c r="U1000" i="18"/>
  <c r="M1001" i="18"/>
  <c r="M1002" i="18"/>
  <c r="Q1002" i="18"/>
  <c r="R1002" i="18"/>
  <c r="U1002" i="18"/>
  <c r="M1003" i="18"/>
  <c r="M1004" i="18"/>
  <c r="U1004" i="18" s="1"/>
  <c r="Q1004" i="18"/>
  <c r="R1004" i="18"/>
  <c r="M1005" i="18"/>
  <c r="M1006" i="18"/>
  <c r="R1006" i="18" s="1"/>
  <c r="M1007" i="18"/>
  <c r="M1008" i="18"/>
  <c r="Q1008" i="18" s="1"/>
  <c r="U1008" i="18"/>
  <c r="M1009" i="18"/>
  <c r="M1010" i="18"/>
  <c r="Q1010" i="18"/>
  <c r="R1010" i="18"/>
  <c r="U1010" i="18"/>
  <c r="M1011" i="18"/>
  <c r="M1012" i="18"/>
  <c r="U1012" i="18" s="1"/>
  <c r="Q1012" i="18"/>
  <c r="R1012" i="18"/>
  <c r="M1013" i="18"/>
  <c r="M1014" i="18"/>
  <c r="O1" i="15"/>
  <c r="C26" i="15"/>
  <c r="C18" i="15"/>
  <c r="C19" i="15"/>
  <c r="C20" i="15"/>
  <c r="C11" i="15"/>
  <c r="C21" i="15"/>
  <c r="C13" i="15"/>
  <c r="AA6" i="15"/>
  <c r="C9" i="15"/>
  <c r="C10" i="15"/>
  <c r="C14" i="15"/>
  <c r="C40" i="15" s="1"/>
  <c r="Q9" i="9"/>
  <c r="U9" i="9"/>
  <c r="M10" i="9"/>
  <c r="Q10" i="9" s="1"/>
  <c r="U10" i="9"/>
  <c r="M11" i="9"/>
  <c r="Q11" i="9" s="1"/>
  <c r="U11" i="9"/>
  <c r="M12" i="9"/>
  <c r="Q12" i="9" s="1"/>
  <c r="U12" i="9"/>
  <c r="M13" i="9"/>
  <c r="Q13" i="9" s="1"/>
  <c r="U13" i="9"/>
  <c r="M14" i="9"/>
  <c r="Q14" i="9" s="1"/>
  <c r="U14" i="9"/>
  <c r="M15" i="9"/>
  <c r="Q15" i="9" s="1"/>
  <c r="U15" i="9"/>
  <c r="M16" i="9"/>
  <c r="Q16" i="9" s="1"/>
  <c r="U16" i="9"/>
  <c r="M17" i="9"/>
  <c r="Q17" i="9" s="1"/>
  <c r="U17" i="9"/>
  <c r="M18" i="9"/>
  <c r="Q18" i="9" s="1"/>
  <c r="U18" i="9"/>
  <c r="M19" i="9"/>
  <c r="Q19" i="9" s="1"/>
  <c r="U19" i="9"/>
  <c r="M20" i="9"/>
  <c r="U20" i="9" s="1"/>
  <c r="M21" i="9"/>
  <c r="U21" i="9"/>
  <c r="M22" i="9"/>
  <c r="U22" i="9" s="1"/>
  <c r="M23" i="9"/>
  <c r="U23" i="9"/>
  <c r="M24" i="9"/>
  <c r="U24" i="9" s="1"/>
  <c r="M25" i="9"/>
  <c r="U25" i="9"/>
  <c r="M26" i="9"/>
  <c r="U26" i="9" s="1"/>
  <c r="M27" i="9"/>
  <c r="U27" i="9"/>
  <c r="M28" i="9"/>
  <c r="U28" i="9" s="1"/>
  <c r="M29" i="9"/>
  <c r="U29" i="9"/>
  <c r="M30" i="9"/>
  <c r="Q30" i="9" s="1"/>
  <c r="M31" i="9"/>
  <c r="Q31" i="9" s="1"/>
  <c r="R31" i="9"/>
  <c r="M32" i="9"/>
  <c r="Q32" i="9" s="1"/>
  <c r="R32" i="9"/>
  <c r="U32" i="9"/>
  <c r="M33" i="9"/>
  <c r="Q33" i="9" s="1"/>
  <c r="R33" i="9"/>
  <c r="U33" i="9"/>
  <c r="M34" i="9"/>
  <c r="Q34" i="9" s="1"/>
  <c r="M35" i="9"/>
  <c r="Q35" i="9" s="1"/>
  <c r="R35" i="9"/>
  <c r="M36" i="9"/>
  <c r="Q36" i="9" s="1"/>
  <c r="R36" i="9"/>
  <c r="U36" i="9"/>
  <c r="M37" i="9"/>
  <c r="Q37" i="9"/>
  <c r="R37" i="9"/>
  <c r="U37" i="9"/>
  <c r="M38" i="9"/>
  <c r="Q38" i="9"/>
  <c r="R38" i="9"/>
  <c r="U38" i="9"/>
  <c r="M39" i="9"/>
  <c r="Q39" i="9"/>
  <c r="R39" i="9"/>
  <c r="U39" i="9"/>
  <c r="M40" i="9"/>
  <c r="Q40" i="9"/>
  <c r="R40" i="9"/>
  <c r="U40" i="9"/>
  <c r="M41" i="9"/>
  <c r="Q41" i="9"/>
  <c r="R41" i="9"/>
  <c r="U41" i="9"/>
  <c r="M42" i="9"/>
  <c r="Q42" i="9"/>
  <c r="R42" i="9"/>
  <c r="U42" i="9"/>
  <c r="M43" i="9"/>
  <c r="Q43" i="9"/>
  <c r="R43" i="9"/>
  <c r="U43" i="9"/>
  <c r="M44" i="9"/>
  <c r="Q44" i="9"/>
  <c r="R44" i="9"/>
  <c r="U44" i="9"/>
  <c r="M45" i="9"/>
  <c r="Q45" i="9"/>
  <c r="R45" i="9"/>
  <c r="U45" i="9"/>
  <c r="M46" i="9"/>
  <c r="Q46" i="9"/>
  <c r="R46" i="9"/>
  <c r="U46" i="9"/>
  <c r="M47" i="9"/>
  <c r="Q47" i="9"/>
  <c r="R47" i="9"/>
  <c r="U47" i="9"/>
  <c r="M48" i="9"/>
  <c r="Q48" i="9"/>
  <c r="R48" i="9"/>
  <c r="U48" i="9"/>
  <c r="M49" i="9"/>
  <c r="Q49" i="9"/>
  <c r="R49" i="9"/>
  <c r="U49" i="9"/>
  <c r="M50" i="9"/>
  <c r="Q50" i="9"/>
  <c r="R50" i="9"/>
  <c r="U50" i="9"/>
  <c r="M51" i="9"/>
  <c r="Q51" i="9"/>
  <c r="R51" i="9"/>
  <c r="U51" i="9"/>
  <c r="M52" i="9"/>
  <c r="Q52" i="9"/>
  <c r="R52" i="9"/>
  <c r="U52" i="9"/>
  <c r="M53" i="9"/>
  <c r="Q53" i="9"/>
  <c r="R53" i="9"/>
  <c r="U53" i="9"/>
  <c r="M54" i="9"/>
  <c r="Q54" i="9"/>
  <c r="R54" i="9"/>
  <c r="U54" i="9"/>
  <c r="M55" i="9"/>
  <c r="Q55" i="9"/>
  <c r="R55" i="9"/>
  <c r="U55" i="9"/>
  <c r="M56" i="9"/>
  <c r="Q56" i="9"/>
  <c r="R56" i="9"/>
  <c r="U56" i="9"/>
  <c r="M57" i="9"/>
  <c r="Q57" i="9"/>
  <c r="R57" i="9"/>
  <c r="U57" i="9"/>
  <c r="M58" i="9"/>
  <c r="Q58" i="9"/>
  <c r="R58" i="9"/>
  <c r="U58" i="9"/>
  <c r="M59" i="9"/>
  <c r="Q59" i="9"/>
  <c r="R59" i="9"/>
  <c r="U59" i="9"/>
  <c r="M60" i="9"/>
  <c r="Q60" i="9"/>
  <c r="R60" i="9"/>
  <c r="U60" i="9"/>
  <c r="M61" i="9"/>
  <c r="Q61" i="9"/>
  <c r="R61" i="9"/>
  <c r="U61" i="9"/>
  <c r="M62" i="9"/>
  <c r="Q62" i="9"/>
  <c r="R62" i="9"/>
  <c r="U62" i="9"/>
  <c r="M63" i="9"/>
  <c r="Q63" i="9"/>
  <c r="R63" i="9"/>
  <c r="U63" i="9"/>
  <c r="M64" i="9"/>
  <c r="Q64" i="9"/>
  <c r="R64" i="9"/>
  <c r="U64" i="9"/>
  <c r="M65" i="9"/>
  <c r="Q65" i="9"/>
  <c r="R65" i="9"/>
  <c r="U65" i="9"/>
  <c r="M66" i="9"/>
  <c r="Q66" i="9"/>
  <c r="R66" i="9"/>
  <c r="U66" i="9"/>
  <c r="M67" i="9"/>
  <c r="Q67" i="9"/>
  <c r="R67" i="9"/>
  <c r="U67" i="9"/>
  <c r="M68" i="9"/>
  <c r="Q68" i="9"/>
  <c r="R68" i="9"/>
  <c r="U68" i="9"/>
  <c r="M69" i="9"/>
  <c r="Q69" i="9"/>
  <c r="R69" i="9"/>
  <c r="U69" i="9"/>
  <c r="M70" i="9"/>
  <c r="Q70" i="9"/>
  <c r="R70" i="9"/>
  <c r="U70" i="9"/>
  <c r="M71" i="9"/>
  <c r="Q71" i="9"/>
  <c r="R71" i="9"/>
  <c r="U71" i="9"/>
  <c r="M72" i="9"/>
  <c r="Q72" i="9"/>
  <c r="R72" i="9"/>
  <c r="U72" i="9"/>
  <c r="M73" i="9"/>
  <c r="Q73" i="9"/>
  <c r="R73" i="9"/>
  <c r="U73" i="9"/>
  <c r="M74" i="9"/>
  <c r="Q74" i="9"/>
  <c r="R74" i="9"/>
  <c r="U74" i="9"/>
  <c r="M75" i="9"/>
  <c r="Q75" i="9"/>
  <c r="R75" i="9"/>
  <c r="U75" i="9"/>
  <c r="M76" i="9"/>
  <c r="Q76" i="9"/>
  <c r="R76" i="9"/>
  <c r="U76" i="9"/>
  <c r="M77" i="9"/>
  <c r="Q77" i="9"/>
  <c r="R77" i="9"/>
  <c r="U77" i="9"/>
  <c r="M78" i="9"/>
  <c r="Q78" i="9"/>
  <c r="R78" i="9"/>
  <c r="U78" i="9"/>
  <c r="M79" i="9"/>
  <c r="Q79" i="9"/>
  <c r="R79" i="9"/>
  <c r="U79" i="9"/>
  <c r="M80" i="9"/>
  <c r="Q80" i="9"/>
  <c r="R80" i="9"/>
  <c r="U80" i="9"/>
  <c r="M81" i="9"/>
  <c r="Q81" i="9"/>
  <c r="R81" i="9"/>
  <c r="U81" i="9"/>
  <c r="M82" i="9"/>
  <c r="Q82" i="9"/>
  <c r="R82" i="9"/>
  <c r="U82" i="9"/>
  <c r="M83" i="9"/>
  <c r="Q83" i="9"/>
  <c r="R83" i="9"/>
  <c r="U83" i="9"/>
  <c r="M84" i="9"/>
  <c r="Q84" i="9"/>
  <c r="R84" i="9"/>
  <c r="U84" i="9"/>
  <c r="M85" i="9"/>
  <c r="Q85" i="9"/>
  <c r="R85" i="9"/>
  <c r="U85" i="9"/>
  <c r="M86" i="9"/>
  <c r="Q86" i="9"/>
  <c r="R86" i="9"/>
  <c r="U86" i="9"/>
  <c r="M87" i="9"/>
  <c r="Q87" i="9"/>
  <c r="R87" i="9"/>
  <c r="U87" i="9"/>
  <c r="M88" i="9"/>
  <c r="Q88" i="9"/>
  <c r="R88" i="9"/>
  <c r="U88" i="9"/>
  <c r="M89" i="9"/>
  <c r="Q89" i="9"/>
  <c r="R89" i="9"/>
  <c r="U89" i="9"/>
  <c r="M90" i="9"/>
  <c r="Q90" i="9"/>
  <c r="R90" i="9"/>
  <c r="U90" i="9"/>
  <c r="M91" i="9"/>
  <c r="Q91" i="9"/>
  <c r="R91" i="9"/>
  <c r="U91" i="9"/>
  <c r="M92" i="9"/>
  <c r="Q92" i="9"/>
  <c r="R92" i="9"/>
  <c r="U92" i="9"/>
  <c r="M93" i="9"/>
  <c r="Q93" i="9"/>
  <c r="R93" i="9"/>
  <c r="U93" i="9"/>
  <c r="M94" i="9"/>
  <c r="Q94" i="9"/>
  <c r="R94" i="9"/>
  <c r="U94" i="9"/>
  <c r="M95" i="9"/>
  <c r="Q95" i="9"/>
  <c r="R95" i="9"/>
  <c r="U95" i="9"/>
  <c r="M96" i="9"/>
  <c r="Q96" i="9"/>
  <c r="R96" i="9"/>
  <c r="U96" i="9"/>
  <c r="M97" i="9"/>
  <c r="Q97" i="9"/>
  <c r="R97" i="9"/>
  <c r="U97" i="9"/>
  <c r="M98" i="9"/>
  <c r="Q98" i="9"/>
  <c r="R98" i="9"/>
  <c r="U98" i="9"/>
  <c r="M99" i="9"/>
  <c r="Q99" i="9"/>
  <c r="R99" i="9"/>
  <c r="U99" i="9"/>
  <c r="M100" i="9"/>
  <c r="Q100" i="9"/>
  <c r="R100" i="9"/>
  <c r="U100" i="9"/>
  <c r="M101" i="9"/>
  <c r="Q101" i="9"/>
  <c r="R101" i="9"/>
  <c r="U101" i="9"/>
  <c r="M102" i="9"/>
  <c r="Q102" i="9"/>
  <c r="R102" i="9"/>
  <c r="U102" i="9"/>
  <c r="M103" i="9"/>
  <c r="Q103" i="9"/>
  <c r="R103" i="9"/>
  <c r="U103" i="9"/>
  <c r="M104" i="9"/>
  <c r="Q104" i="9"/>
  <c r="R104" i="9"/>
  <c r="U104" i="9"/>
  <c r="M105" i="9"/>
  <c r="Q105" i="9"/>
  <c r="R105" i="9"/>
  <c r="U105" i="9"/>
  <c r="M106" i="9"/>
  <c r="Q106" i="9"/>
  <c r="R106" i="9"/>
  <c r="U106" i="9"/>
  <c r="M107" i="9"/>
  <c r="Q107" i="9"/>
  <c r="R107" i="9"/>
  <c r="U107" i="9"/>
  <c r="M108" i="9"/>
  <c r="Q108" i="9"/>
  <c r="R108" i="9"/>
  <c r="U108" i="9"/>
  <c r="M109" i="9"/>
  <c r="Q109" i="9"/>
  <c r="R109" i="9"/>
  <c r="U109" i="9"/>
  <c r="M110" i="9"/>
  <c r="Q110" i="9"/>
  <c r="R110" i="9"/>
  <c r="U110" i="9"/>
  <c r="M111" i="9"/>
  <c r="Q111" i="9"/>
  <c r="R111" i="9"/>
  <c r="U111" i="9"/>
  <c r="M112" i="9"/>
  <c r="Q112" i="9"/>
  <c r="R112" i="9"/>
  <c r="U112" i="9"/>
  <c r="M113" i="9"/>
  <c r="Q113" i="9"/>
  <c r="R113" i="9"/>
  <c r="U113" i="9"/>
  <c r="M114" i="9"/>
  <c r="Q114" i="9"/>
  <c r="R114" i="9"/>
  <c r="U114" i="9"/>
  <c r="M115" i="9"/>
  <c r="Q115" i="9"/>
  <c r="R115" i="9"/>
  <c r="U115" i="9"/>
  <c r="M116" i="9"/>
  <c r="Q116" i="9"/>
  <c r="R116" i="9"/>
  <c r="U116" i="9"/>
  <c r="M117" i="9"/>
  <c r="Q117" i="9"/>
  <c r="R117" i="9"/>
  <c r="U117" i="9"/>
  <c r="M118" i="9"/>
  <c r="Q118" i="9"/>
  <c r="R118" i="9"/>
  <c r="U118" i="9"/>
  <c r="M119" i="9"/>
  <c r="Q119" i="9"/>
  <c r="R119" i="9"/>
  <c r="U119" i="9"/>
  <c r="M120" i="9"/>
  <c r="Q120" i="9"/>
  <c r="R120" i="9"/>
  <c r="U120" i="9"/>
  <c r="M121" i="9"/>
  <c r="Q121" i="9"/>
  <c r="R121" i="9"/>
  <c r="U121" i="9"/>
  <c r="M122" i="9"/>
  <c r="Q122" i="9"/>
  <c r="R122" i="9"/>
  <c r="U122" i="9"/>
  <c r="M123" i="9"/>
  <c r="Q123" i="9"/>
  <c r="R123" i="9"/>
  <c r="U123" i="9"/>
  <c r="M124" i="9"/>
  <c r="Q124" i="9"/>
  <c r="R124" i="9"/>
  <c r="U124" i="9"/>
  <c r="M125" i="9"/>
  <c r="Q125" i="9"/>
  <c r="R125" i="9"/>
  <c r="U125" i="9"/>
  <c r="M126" i="9"/>
  <c r="Q126" i="9"/>
  <c r="R126" i="9"/>
  <c r="U126" i="9"/>
  <c r="M127" i="9"/>
  <c r="Q127" i="9"/>
  <c r="R127" i="9"/>
  <c r="U127" i="9"/>
  <c r="M128" i="9"/>
  <c r="Q128" i="9"/>
  <c r="R128" i="9"/>
  <c r="U128" i="9"/>
  <c r="M129" i="9"/>
  <c r="Q129" i="9"/>
  <c r="R129" i="9"/>
  <c r="U129" i="9"/>
  <c r="M130" i="9"/>
  <c r="Q130" i="9"/>
  <c r="R130" i="9"/>
  <c r="U130" i="9"/>
  <c r="M131" i="9"/>
  <c r="Q131" i="9"/>
  <c r="R131" i="9"/>
  <c r="U131" i="9"/>
  <c r="M132" i="9"/>
  <c r="Q132" i="9"/>
  <c r="R132" i="9"/>
  <c r="U132" i="9"/>
  <c r="M133" i="9"/>
  <c r="Q133" i="9"/>
  <c r="R133" i="9"/>
  <c r="U133" i="9"/>
  <c r="M134" i="9"/>
  <c r="Q134" i="9"/>
  <c r="R134" i="9"/>
  <c r="U134" i="9"/>
  <c r="M135" i="9"/>
  <c r="Q135" i="9"/>
  <c r="R135" i="9"/>
  <c r="U135" i="9"/>
  <c r="M136" i="9"/>
  <c r="Q136" i="9"/>
  <c r="R136" i="9"/>
  <c r="U136" i="9"/>
  <c r="M137" i="9"/>
  <c r="Q137" i="9"/>
  <c r="R137" i="9"/>
  <c r="U137" i="9"/>
  <c r="M138" i="9"/>
  <c r="Q138" i="9"/>
  <c r="R138" i="9"/>
  <c r="U138" i="9"/>
  <c r="M139" i="9"/>
  <c r="Q139" i="9"/>
  <c r="R139" i="9"/>
  <c r="U139" i="9"/>
  <c r="M140" i="9"/>
  <c r="Q140" i="9"/>
  <c r="R140" i="9"/>
  <c r="U140" i="9"/>
  <c r="M141" i="9"/>
  <c r="Q141" i="9"/>
  <c r="R141" i="9"/>
  <c r="U141" i="9"/>
  <c r="M142" i="9"/>
  <c r="Q142" i="9"/>
  <c r="R142" i="9"/>
  <c r="U142" i="9"/>
  <c r="M143" i="9"/>
  <c r="Q143" i="9"/>
  <c r="R143" i="9"/>
  <c r="U143" i="9"/>
  <c r="M144" i="9"/>
  <c r="Q144" i="9"/>
  <c r="R144" i="9"/>
  <c r="U144" i="9"/>
  <c r="M145" i="9"/>
  <c r="Q145" i="9"/>
  <c r="R145" i="9"/>
  <c r="U145" i="9"/>
  <c r="M146" i="9"/>
  <c r="Q146" i="9"/>
  <c r="R146" i="9"/>
  <c r="U146" i="9"/>
  <c r="M147" i="9"/>
  <c r="Q147" i="9"/>
  <c r="R147" i="9"/>
  <c r="U147" i="9"/>
  <c r="M148" i="9"/>
  <c r="Q148" i="9"/>
  <c r="R148" i="9"/>
  <c r="U148" i="9"/>
  <c r="M149" i="9"/>
  <c r="Q149" i="9"/>
  <c r="R149" i="9"/>
  <c r="U149" i="9"/>
  <c r="M150" i="9"/>
  <c r="Q150" i="9"/>
  <c r="R150" i="9"/>
  <c r="U150" i="9"/>
  <c r="M151" i="9"/>
  <c r="Q151" i="9"/>
  <c r="R151" i="9"/>
  <c r="U151" i="9"/>
  <c r="M152" i="9"/>
  <c r="Q152" i="9"/>
  <c r="R152" i="9"/>
  <c r="U152" i="9"/>
  <c r="M153" i="9"/>
  <c r="Q153" i="9"/>
  <c r="R153" i="9"/>
  <c r="U153" i="9"/>
  <c r="M154" i="9"/>
  <c r="Q154" i="9"/>
  <c r="R154" i="9"/>
  <c r="U154" i="9"/>
  <c r="M155" i="9"/>
  <c r="Q155" i="9"/>
  <c r="R155" i="9"/>
  <c r="U155" i="9"/>
  <c r="M156" i="9"/>
  <c r="Q156" i="9"/>
  <c r="R156" i="9"/>
  <c r="U156" i="9"/>
  <c r="M157" i="9"/>
  <c r="Q157" i="9"/>
  <c r="R157" i="9"/>
  <c r="U157" i="9"/>
  <c r="M158" i="9"/>
  <c r="Q158" i="9"/>
  <c r="R158" i="9"/>
  <c r="U158" i="9"/>
  <c r="M159" i="9"/>
  <c r="Q159" i="9"/>
  <c r="R159" i="9"/>
  <c r="U159" i="9"/>
  <c r="M160" i="9"/>
  <c r="Q160" i="9"/>
  <c r="R160" i="9"/>
  <c r="U160" i="9"/>
  <c r="M161" i="9"/>
  <c r="Q161" i="9"/>
  <c r="R161" i="9"/>
  <c r="U161" i="9"/>
  <c r="M162" i="9"/>
  <c r="Q162" i="9"/>
  <c r="R162" i="9"/>
  <c r="U162" i="9"/>
  <c r="M163" i="9"/>
  <c r="Q163" i="9"/>
  <c r="R163" i="9"/>
  <c r="U163" i="9"/>
  <c r="M164" i="9"/>
  <c r="Q164" i="9"/>
  <c r="R164" i="9"/>
  <c r="U164" i="9"/>
  <c r="M165" i="9"/>
  <c r="Q165" i="9"/>
  <c r="R165" i="9"/>
  <c r="U165" i="9"/>
  <c r="M166" i="9"/>
  <c r="Q166" i="9"/>
  <c r="R166" i="9"/>
  <c r="U166" i="9"/>
  <c r="M167" i="9"/>
  <c r="Q167" i="9"/>
  <c r="R167" i="9"/>
  <c r="U167" i="9"/>
  <c r="M168" i="9"/>
  <c r="Q168" i="9"/>
  <c r="R168" i="9"/>
  <c r="U168" i="9"/>
  <c r="M169" i="9"/>
  <c r="Q169" i="9"/>
  <c r="R169" i="9"/>
  <c r="U169" i="9"/>
  <c r="M170" i="9"/>
  <c r="Q170" i="9"/>
  <c r="R170" i="9"/>
  <c r="U170" i="9"/>
  <c r="M171" i="9"/>
  <c r="Q171" i="9"/>
  <c r="R171" i="9"/>
  <c r="U171" i="9"/>
  <c r="M172" i="9"/>
  <c r="Q172" i="9"/>
  <c r="R172" i="9"/>
  <c r="U172" i="9"/>
  <c r="M173" i="9"/>
  <c r="Q173" i="9"/>
  <c r="R173" i="9"/>
  <c r="U173" i="9"/>
  <c r="M174" i="9"/>
  <c r="Q174" i="9"/>
  <c r="R174" i="9"/>
  <c r="U174" i="9"/>
  <c r="M175" i="9"/>
  <c r="Q175" i="9"/>
  <c r="R175" i="9"/>
  <c r="U175" i="9"/>
  <c r="M176" i="9"/>
  <c r="Q176" i="9"/>
  <c r="R176" i="9"/>
  <c r="U176" i="9"/>
  <c r="M177" i="9"/>
  <c r="Q177" i="9"/>
  <c r="R177" i="9"/>
  <c r="U177" i="9"/>
  <c r="M178" i="9"/>
  <c r="Q178" i="9"/>
  <c r="R178" i="9"/>
  <c r="U178" i="9"/>
  <c r="M179" i="9"/>
  <c r="Q179" i="9"/>
  <c r="R179" i="9"/>
  <c r="U179" i="9"/>
  <c r="M180" i="9"/>
  <c r="Q180" i="9"/>
  <c r="R180" i="9"/>
  <c r="U180" i="9"/>
  <c r="M181" i="9"/>
  <c r="Q181" i="9"/>
  <c r="R181" i="9"/>
  <c r="U181" i="9"/>
  <c r="M182" i="9"/>
  <c r="Q182" i="9"/>
  <c r="R182" i="9"/>
  <c r="U182" i="9"/>
  <c r="M183" i="9"/>
  <c r="Q183" i="9"/>
  <c r="R183" i="9"/>
  <c r="U183" i="9"/>
  <c r="M184" i="9"/>
  <c r="Q184" i="9"/>
  <c r="R184" i="9"/>
  <c r="U184" i="9"/>
  <c r="M185" i="9"/>
  <c r="Q185" i="9"/>
  <c r="R185" i="9"/>
  <c r="U185" i="9"/>
  <c r="M186" i="9"/>
  <c r="Q186" i="9"/>
  <c r="R186" i="9"/>
  <c r="U186" i="9"/>
  <c r="M187" i="9"/>
  <c r="Q187" i="9"/>
  <c r="R187" i="9"/>
  <c r="U187" i="9"/>
  <c r="M188" i="9"/>
  <c r="Q188" i="9"/>
  <c r="R188" i="9"/>
  <c r="U188" i="9"/>
  <c r="M189" i="9"/>
  <c r="Q189" i="9"/>
  <c r="R189" i="9"/>
  <c r="U189" i="9"/>
  <c r="M190" i="9"/>
  <c r="Q190" i="9"/>
  <c r="R190" i="9"/>
  <c r="U190" i="9"/>
  <c r="M191" i="9"/>
  <c r="Q191" i="9"/>
  <c r="R191" i="9"/>
  <c r="U191" i="9"/>
  <c r="M192" i="9"/>
  <c r="Q192" i="9"/>
  <c r="R192" i="9"/>
  <c r="U192" i="9"/>
  <c r="M193" i="9"/>
  <c r="Q193" i="9"/>
  <c r="R193" i="9"/>
  <c r="U193" i="9"/>
  <c r="M194" i="9"/>
  <c r="Q194" i="9"/>
  <c r="R194" i="9"/>
  <c r="U194" i="9"/>
  <c r="M195" i="9"/>
  <c r="Q195" i="9"/>
  <c r="R195" i="9"/>
  <c r="U195" i="9"/>
  <c r="M196" i="9"/>
  <c r="Q196" i="9"/>
  <c r="R196" i="9"/>
  <c r="U196" i="9"/>
  <c r="M197" i="9"/>
  <c r="Q197" i="9"/>
  <c r="R197" i="9"/>
  <c r="U197" i="9"/>
  <c r="M198" i="9"/>
  <c r="Q198" i="9"/>
  <c r="R198" i="9"/>
  <c r="U198" i="9"/>
  <c r="M199" i="9"/>
  <c r="Q199" i="9"/>
  <c r="R199" i="9"/>
  <c r="U199" i="9"/>
  <c r="M200" i="9"/>
  <c r="Q200" i="9"/>
  <c r="R200" i="9"/>
  <c r="U200" i="9"/>
  <c r="M201" i="9"/>
  <c r="Q201" i="9"/>
  <c r="R201" i="9"/>
  <c r="U201" i="9"/>
  <c r="M202" i="9"/>
  <c r="Q202" i="9"/>
  <c r="R202" i="9"/>
  <c r="U202" i="9"/>
  <c r="M203" i="9"/>
  <c r="Q203" i="9"/>
  <c r="R203" i="9"/>
  <c r="U203" i="9"/>
  <c r="M204" i="9"/>
  <c r="Q204" i="9"/>
  <c r="R204" i="9"/>
  <c r="U204" i="9"/>
  <c r="M205" i="9"/>
  <c r="Q205" i="9"/>
  <c r="R205" i="9"/>
  <c r="U205" i="9"/>
  <c r="M206" i="9"/>
  <c r="Q206" i="9"/>
  <c r="R206" i="9"/>
  <c r="U206" i="9"/>
  <c r="M207" i="9"/>
  <c r="Q207" i="9"/>
  <c r="R207" i="9"/>
  <c r="U207" i="9"/>
  <c r="M208" i="9"/>
  <c r="Q208" i="9"/>
  <c r="R208" i="9"/>
  <c r="U208" i="9"/>
  <c r="M209" i="9"/>
  <c r="Q209" i="9"/>
  <c r="R209" i="9"/>
  <c r="U209" i="9"/>
  <c r="M210" i="9"/>
  <c r="Q210" i="9"/>
  <c r="R210" i="9"/>
  <c r="U210" i="9"/>
  <c r="M211" i="9"/>
  <c r="Q211" i="9"/>
  <c r="R211" i="9"/>
  <c r="U211" i="9"/>
  <c r="M212" i="9"/>
  <c r="Q212" i="9"/>
  <c r="R212" i="9"/>
  <c r="U212" i="9"/>
  <c r="M213" i="9"/>
  <c r="Q213" i="9"/>
  <c r="R213" i="9"/>
  <c r="U213" i="9"/>
  <c r="M214" i="9"/>
  <c r="Q214" i="9"/>
  <c r="R214" i="9"/>
  <c r="U214" i="9"/>
  <c r="M215" i="9"/>
  <c r="Q215" i="9"/>
  <c r="R215" i="9"/>
  <c r="U215" i="9"/>
  <c r="M216" i="9"/>
  <c r="Q216" i="9"/>
  <c r="R216" i="9"/>
  <c r="U216" i="9"/>
  <c r="M217" i="9"/>
  <c r="Q217" i="9"/>
  <c r="R217" i="9"/>
  <c r="U217" i="9"/>
  <c r="M218" i="9"/>
  <c r="Q218" i="9"/>
  <c r="R218" i="9"/>
  <c r="U218" i="9"/>
  <c r="M219" i="9"/>
  <c r="Q219" i="9"/>
  <c r="R219" i="9"/>
  <c r="U219" i="9"/>
  <c r="M220" i="9"/>
  <c r="Q220" i="9"/>
  <c r="R220" i="9"/>
  <c r="U220" i="9"/>
  <c r="M221" i="9"/>
  <c r="Q221" i="9"/>
  <c r="R221" i="9"/>
  <c r="U221" i="9"/>
  <c r="M222" i="9"/>
  <c r="Q222" i="9"/>
  <c r="R222" i="9"/>
  <c r="U222" i="9"/>
  <c r="M223" i="9"/>
  <c r="Q223" i="9"/>
  <c r="R223" i="9"/>
  <c r="U223" i="9"/>
  <c r="M224" i="9"/>
  <c r="Q224" i="9"/>
  <c r="R224" i="9"/>
  <c r="U224" i="9"/>
  <c r="M225" i="9"/>
  <c r="Q225" i="9"/>
  <c r="R225" i="9"/>
  <c r="U225" i="9"/>
  <c r="M226" i="9"/>
  <c r="Q226" i="9"/>
  <c r="R226" i="9"/>
  <c r="U226" i="9"/>
  <c r="M227" i="9"/>
  <c r="Q227" i="9"/>
  <c r="R227" i="9"/>
  <c r="U227" i="9"/>
  <c r="M228" i="9"/>
  <c r="Q228" i="9"/>
  <c r="R228" i="9"/>
  <c r="U228" i="9"/>
  <c r="M229" i="9"/>
  <c r="Q229" i="9"/>
  <c r="R229" i="9"/>
  <c r="U229" i="9"/>
  <c r="M230" i="9"/>
  <c r="Q230" i="9"/>
  <c r="R230" i="9"/>
  <c r="U230" i="9"/>
  <c r="M231" i="9"/>
  <c r="Q231" i="9"/>
  <c r="R231" i="9"/>
  <c r="U231" i="9"/>
  <c r="M232" i="9"/>
  <c r="Q232" i="9"/>
  <c r="R232" i="9"/>
  <c r="U232" i="9"/>
  <c r="M233" i="9"/>
  <c r="Q233" i="9"/>
  <c r="R233" i="9"/>
  <c r="U233" i="9"/>
  <c r="M234" i="9"/>
  <c r="Q234" i="9"/>
  <c r="R234" i="9"/>
  <c r="U234" i="9"/>
  <c r="M235" i="9"/>
  <c r="Q235" i="9"/>
  <c r="R235" i="9"/>
  <c r="U235" i="9"/>
  <c r="M236" i="9"/>
  <c r="Q236" i="9"/>
  <c r="R236" i="9"/>
  <c r="U236" i="9"/>
  <c r="M237" i="9"/>
  <c r="Q237" i="9"/>
  <c r="R237" i="9"/>
  <c r="U237" i="9"/>
  <c r="M238" i="9"/>
  <c r="Q238" i="9"/>
  <c r="R238" i="9"/>
  <c r="U238" i="9"/>
  <c r="M239" i="9"/>
  <c r="Q239" i="9"/>
  <c r="R239" i="9"/>
  <c r="U239" i="9"/>
  <c r="M240" i="9"/>
  <c r="Q240" i="9"/>
  <c r="R240" i="9"/>
  <c r="U240" i="9"/>
  <c r="M241" i="9"/>
  <c r="Q241" i="9"/>
  <c r="R241" i="9"/>
  <c r="U241" i="9"/>
  <c r="M242" i="9"/>
  <c r="Q242" i="9"/>
  <c r="R242" i="9"/>
  <c r="U242" i="9"/>
  <c r="M243" i="9"/>
  <c r="Q243" i="9"/>
  <c r="R243" i="9"/>
  <c r="U243" i="9"/>
  <c r="M244" i="9"/>
  <c r="Q244" i="9"/>
  <c r="R244" i="9"/>
  <c r="U244" i="9"/>
  <c r="M245" i="9"/>
  <c r="Q245" i="9"/>
  <c r="R245" i="9"/>
  <c r="U245" i="9"/>
  <c r="M246" i="9"/>
  <c r="Q246" i="9"/>
  <c r="R246" i="9"/>
  <c r="U246" i="9"/>
  <c r="M247" i="9"/>
  <c r="Q247" i="9"/>
  <c r="R247" i="9"/>
  <c r="U247" i="9"/>
  <c r="M248" i="9"/>
  <c r="Q248" i="9"/>
  <c r="R248" i="9"/>
  <c r="U248" i="9"/>
  <c r="M249" i="9"/>
  <c r="Q249" i="9"/>
  <c r="R249" i="9"/>
  <c r="U249" i="9"/>
  <c r="M250" i="9"/>
  <c r="Q250" i="9"/>
  <c r="R250" i="9"/>
  <c r="U250" i="9"/>
  <c r="M251" i="9"/>
  <c r="Q251" i="9"/>
  <c r="R251" i="9"/>
  <c r="U251" i="9"/>
  <c r="M252" i="9"/>
  <c r="Q252" i="9"/>
  <c r="R252" i="9"/>
  <c r="U252" i="9"/>
  <c r="M253" i="9"/>
  <c r="Q253" i="9"/>
  <c r="R253" i="9"/>
  <c r="U253" i="9"/>
  <c r="M254" i="9"/>
  <c r="Q254" i="9"/>
  <c r="R254" i="9"/>
  <c r="U254" i="9"/>
  <c r="M255" i="9"/>
  <c r="Q255" i="9"/>
  <c r="R255" i="9"/>
  <c r="U255" i="9"/>
  <c r="M256" i="9"/>
  <c r="Q256" i="9"/>
  <c r="R256" i="9"/>
  <c r="U256" i="9"/>
  <c r="M257" i="9"/>
  <c r="Q257" i="9"/>
  <c r="R257" i="9"/>
  <c r="U257" i="9"/>
  <c r="M258" i="9"/>
  <c r="Q258" i="9"/>
  <c r="R258" i="9"/>
  <c r="U258" i="9"/>
  <c r="M259" i="9"/>
  <c r="Q259" i="9"/>
  <c r="R259" i="9"/>
  <c r="U259" i="9"/>
  <c r="M260" i="9"/>
  <c r="Q260" i="9"/>
  <c r="R260" i="9"/>
  <c r="U260" i="9"/>
  <c r="M261" i="9"/>
  <c r="Q261" i="9"/>
  <c r="R261" i="9"/>
  <c r="U261" i="9"/>
  <c r="M262" i="9"/>
  <c r="Q262" i="9"/>
  <c r="R262" i="9"/>
  <c r="U262" i="9"/>
  <c r="M263" i="9"/>
  <c r="Q263" i="9"/>
  <c r="R263" i="9"/>
  <c r="U263" i="9"/>
  <c r="M264" i="9"/>
  <c r="Q264" i="9"/>
  <c r="R264" i="9"/>
  <c r="U264" i="9"/>
  <c r="M265" i="9"/>
  <c r="Q265" i="9"/>
  <c r="R265" i="9"/>
  <c r="U265" i="9"/>
  <c r="M266" i="9"/>
  <c r="Q266" i="9"/>
  <c r="R266" i="9"/>
  <c r="U266" i="9"/>
  <c r="M267" i="9"/>
  <c r="Q267" i="9"/>
  <c r="R267" i="9"/>
  <c r="U267" i="9"/>
  <c r="M268" i="9"/>
  <c r="Q268" i="9"/>
  <c r="R268" i="9"/>
  <c r="U268" i="9"/>
  <c r="M269" i="9"/>
  <c r="Q269" i="9"/>
  <c r="R269" i="9"/>
  <c r="U269" i="9"/>
  <c r="M270" i="9"/>
  <c r="Q270" i="9"/>
  <c r="R270" i="9"/>
  <c r="U270" i="9"/>
  <c r="M271" i="9"/>
  <c r="Q271" i="9"/>
  <c r="R271" i="9"/>
  <c r="U271" i="9"/>
  <c r="M272" i="9"/>
  <c r="Q272" i="9"/>
  <c r="R272" i="9"/>
  <c r="U272" i="9"/>
  <c r="M273" i="9"/>
  <c r="Q273" i="9"/>
  <c r="R273" i="9"/>
  <c r="U273" i="9"/>
  <c r="M274" i="9"/>
  <c r="Q274" i="9"/>
  <c r="R274" i="9"/>
  <c r="U274" i="9"/>
  <c r="M275" i="9"/>
  <c r="Q275" i="9"/>
  <c r="R275" i="9"/>
  <c r="U275" i="9"/>
  <c r="M276" i="9"/>
  <c r="Q276" i="9"/>
  <c r="R276" i="9"/>
  <c r="U276" i="9"/>
  <c r="M277" i="9"/>
  <c r="Q277" i="9"/>
  <c r="R277" i="9"/>
  <c r="U277" i="9"/>
  <c r="M278" i="9"/>
  <c r="Q278" i="9"/>
  <c r="R278" i="9"/>
  <c r="U278" i="9"/>
  <c r="M279" i="9"/>
  <c r="Q279" i="9"/>
  <c r="R279" i="9"/>
  <c r="U279" i="9"/>
  <c r="M280" i="9"/>
  <c r="Q280" i="9"/>
  <c r="R280" i="9"/>
  <c r="U280" i="9"/>
  <c r="M281" i="9"/>
  <c r="Q281" i="9"/>
  <c r="R281" i="9"/>
  <c r="U281" i="9"/>
  <c r="M282" i="9"/>
  <c r="Q282" i="9"/>
  <c r="R282" i="9"/>
  <c r="U282" i="9"/>
  <c r="M283" i="9"/>
  <c r="Q283" i="9"/>
  <c r="R283" i="9"/>
  <c r="U283" i="9"/>
  <c r="M284" i="9"/>
  <c r="Q284" i="9"/>
  <c r="R284" i="9"/>
  <c r="U284" i="9"/>
  <c r="M285" i="9"/>
  <c r="Q285" i="9"/>
  <c r="R285" i="9"/>
  <c r="U285" i="9"/>
  <c r="M286" i="9"/>
  <c r="Q286" i="9"/>
  <c r="R286" i="9"/>
  <c r="U286" i="9"/>
  <c r="M287" i="9"/>
  <c r="Q287" i="9"/>
  <c r="R287" i="9"/>
  <c r="U287" i="9"/>
  <c r="M288" i="9"/>
  <c r="Q288" i="9"/>
  <c r="R288" i="9"/>
  <c r="U288" i="9"/>
  <c r="M289" i="9"/>
  <c r="Q289" i="9"/>
  <c r="R289" i="9"/>
  <c r="U289" i="9"/>
  <c r="M290" i="9"/>
  <c r="Q290" i="9"/>
  <c r="R290" i="9"/>
  <c r="U290" i="9"/>
  <c r="M291" i="9"/>
  <c r="Q291" i="9"/>
  <c r="R291" i="9"/>
  <c r="U291" i="9"/>
  <c r="M292" i="9"/>
  <c r="Q292" i="9"/>
  <c r="R292" i="9"/>
  <c r="U292" i="9"/>
  <c r="M293" i="9"/>
  <c r="Q293" i="9"/>
  <c r="R293" i="9"/>
  <c r="U293" i="9"/>
  <c r="M294" i="9"/>
  <c r="Q294" i="9"/>
  <c r="R294" i="9"/>
  <c r="U294" i="9"/>
  <c r="M295" i="9"/>
  <c r="Q295" i="9"/>
  <c r="R295" i="9"/>
  <c r="U295" i="9"/>
  <c r="M296" i="9"/>
  <c r="Q296" i="9"/>
  <c r="R296" i="9"/>
  <c r="U296" i="9"/>
  <c r="M297" i="9"/>
  <c r="Q297" i="9"/>
  <c r="R297" i="9"/>
  <c r="U297" i="9"/>
  <c r="M298" i="9"/>
  <c r="Q298" i="9"/>
  <c r="R298" i="9"/>
  <c r="U298" i="9"/>
  <c r="M299" i="9"/>
  <c r="Q299" i="9"/>
  <c r="R299" i="9"/>
  <c r="U299" i="9"/>
  <c r="M300" i="9"/>
  <c r="Q300" i="9"/>
  <c r="R300" i="9"/>
  <c r="U300" i="9"/>
  <c r="M301" i="9"/>
  <c r="Q301" i="9"/>
  <c r="R301" i="9"/>
  <c r="U301" i="9"/>
  <c r="M302" i="9"/>
  <c r="Q302" i="9"/>
  <c r="R302" i="9"/>
  <c r="U302" i="9"/>
  <c r="M303" i="9"/>
  <c r="Q303" i="9"/>
  <c r="R303" i="9"/>
  <c r="U303" i="9"/>
  <c r="M304" i="9"/>
  <c r="Q304" i="9"/>
  <c r="R304" i="9"/>
  <c r="U304" i="9"/>
  <c r="M305" i="9"/>
  <c r="Q305" i="9"/>
  <c r="R305" i="9"/>
  <c r="U305" i="9"/>
  <c r="M306" i="9"/>
  <c r="Q306" i="9"/>
  <c r="R306" i="9"/>
  <c r="U306" i="9"/>
  <c r="M307" i="9"/>
  <c r="Q307" i="9"/>
  <c r="R307" i="9"/>
  <c r="U307" i="9"/>
  <c r="M308" i="9"/>
  <c r="Q308" i="9"/>
  <c r="R308" i="9"/>
  <c r="U308" i="9"/>
  <c r="M309" i="9"/>
  <c r="Q309" i="9"/>
  <c r="R309" i="9"/>
  <c r="U309" i="9"/>
  <c r="M310" i="9"/>
  <c r="Q310" i="9"/>
  <c r="R310" i="9"/>
  <c r="U310" i="9"/>
  <c r="Q311" i="9"/>
  <c r="R311" i="9"/>
  <c r="M312" i="9"/>
  <c r="M313" i="9"/>
  <c r="Q313" i="9" s="1"/>
  <c r="U313" i="9"/>
  <c r="M314" i="9"/>
  <c r="M315" i="9"/>
  <c r="Q315" i="9" s="1"/>
  <c r="U315" i="9"/>
  <c r="M316" i="9"/>
  <c r="M317" i="9"/>
  <c r="Q317" i="9" s="1"/>
  <c r="U317" i="9"/>
  <c r="M318" i="9"/>
  <c r="M319" i="9"/>
  <c r="Q319" i="9" s="1"/>
  <c r="U319" i="9"/>
  <c r="M320" i="9"/>
  <c r="M321" i="9"/>
  <c r="Q321" i="9" s="1"/>
  <c r="U321" i="9"/>
  <c r="M322" i="9"/>
  <c r="M323" i="9"/>
  <c r="Q323" i="9" s="1"/>
  <c r="U323" i="9"/>
  <c r="M324" i="9"/>
  <c r="M325" i="9"/>
  <c r="Q325" i="9" s="1"/>
  <c r="U325" i="9"/>
  <c r="M326" i="9"/>
  <c r="M327" i="9"/>
  <c r="Q327" i="9" s="1"/>
  <c r="U327" i="9"/>
  <c r="M328" i="9"/>
  <c r="M329" i="9"/>
  <c r="Q329" i="9" s="1"/>
  <c r="U329" i="9"/>
  <c r="M330" i="9"/>
  <c r="M331" i="9"/>
  <c r="Q331" i="9" s="1"/>
  <c r="U331" i="9"/>
  <c r="M332" i="9"/>
  <c r="M333" i="9"/>
  <c r="Q333" i="9" s="1"/>
  <c r="U333" i="9"/>
  <c r="M334" i="9"/>
  <c r="M335" i="9"/>
  <c r="Q335" i="9" s="1"/>
  <c r="U335" i="9"/>
  <c r="M336" i="9"/>
  <c r="M337" i="9"/>
  <c r="Q337" i="9" s="1"/>
  <c r="U337" i="9"/>
  <c r="M338" i="9"/>
  <c r="M339" i="9"/>
  <c r="Q339" i="9" s="1"/>
  <c r="U339" i="9"/>
  <c r="M340" i="9"/>
  <c r="M341" i="9"/>
  <c r="Q341" i="9" s="1"/>
  <c r="U341" i="9"/>
  <c r="M342" i="9"/>
  <c r="M343" i="9"/>
  <c r="Q343" i="9" s="1"/>
  <c r="U343" i="9"/>
  <c r="M344" i="9"/>
  <c r="M345" i="9"/>
  <c r="Q345" i="9" s="1"/>
  <c r="U345" i="9"/>
  <c r="Q346" i="9"/>
  <c r="R346" i="9"/>
  <c r="M347" i="9"/>
  <c r="Q347" i="9"/>
  <c r="R347" i="9"/>
  <c r="U347" i="9"/>
  <c r="M348" i="9"/>
  <c r="Q348" i="9"/>
  <c r="R348" i="9"/>
  <c r="U348" i="9"/>
  <c r="Q349" i="9"/>
  <c r="R349" i="9"/>
  <c r="M350" i="9"/>
  <c r="M351" i="9"/>
  <c r="Q351" i="9" s="1"/>
  <c r="U351" i="9"/>
  <c r="M352" i="9"/>
  <c r="Q353" i="9"/>
  <c r="R353" i="9"/>
  <c r="M354" i="9"/>
  <c r="M355" i="9"/>
  <c r="M356" i="9"/>
  <c r="M357" i="9"/>
  <c r="M358" i="9"/>
  <c r="M359" i="9"/>
  <c r="M360" i="9"/>
  <c r="M361" i="9"/>
  <c r="M362" i="9"/>
  <c r="M363" i="9"/>
  <c r="M364" i="9"/>
  <c r="Q364" i="9"/>
  <c r="M365" i="9"/>
  <c r="M366" i="9"/>
  <c r="Q366" i="9"/>
  <c r="M367" i="9"/>
  <c r="M368" i="9"/>
  <c r="Q368" i="9"/>
  <c r="M369" i="9"/>
  <c r="M370" i="9"/>
  <c r="Q370" i="9"/>
  <c r="M371" i="9"/>
  <c r="M372" i="9"/>
  <c r="Q372" i="9"/>
  <c r="M373" i="9"/>
  <c r="M374" i="9"/>
  <c r="Q374" i="9"/>
  <c r="M375" i="9"/>
  <c r="M376" i="9"/>
  <c r="Q376" i="9"/>
  <c r="M377" i="9"/>
  <c r="M378" i="9"/>
  <c r="Q378" i="9"/>
  <c r="M379" i="9"/>
  <c r="M380" i="9"/>
  <c r="Q380" i="9"/>
  <c r="M381" i="9"/>
  <c r="M382" i="9"/>
  <c r="Q382" i="9"/>
  <c r="M383" i="9"/>
  <c r="M384" i="9"/>
  <c r="Q384" i="9"/>
  <c r="M385" i="9"/>
  <c r="M386" i="9"/>
  <c r="Q386" i="9"/>
  <c r="M387" i="9"/>
  <c r="M388" i="9"/>
  <c r="Q388" i="9"/>
  <c r="M389" i="9"/>
  <c r="M390" i="9"/>
  <c r="Q390" i="9"/>
  <c r="M391" i="9"/>
  <c r="M392" i="9"/>
  <c r="Q392" i="9"/>
  <c r="M393" i="9"/>
  <c r="M394" i="9"/>
  <c r="Q394" i="9"/>
  <c r="M395" i="9"/>
  <c r="M396" i="9"/>
  <c r="Q396" i="9"/>
  <c r="M397" i="9"/>
  <c r="M398" i="9"/>
  <c r="Q398" i="9"/>
  <c r="M399" i="9"/>
  <c r="M400" i="9"/>
  <c r="Q400" i="9"/>
  <c r="M401" i="9"/>
  <c r="M402" i="9"/>
  <c r="Q402" i="9"/>
  <c r="M403" i="9"/>
  <c r="M404" i="9"/>
  <c r="Q404" i="9"/>
  <c r="M405" i="9"/>
  <c r="M406" i="9"/>
  <c r="Q406" i="9"/>
  <c r="M407" i="9"/>
  <c r="M408" i="9"/>
  <c r="Q408" i="9"/>
  <c r="M409" i="9"/>
  <c r="M410" i="9"/>
  <c r="Q410" i="9"/>
  <c r="M411" i="9"/>
  <c r="M412" i="9"/>
  <c r="Q412" i="9"/>
  <c r="M413" i="9"/>
  <c r="M414" i="9"/>
  <c r="Q414" i="9"/>
  <c r="M415" i="9"/>
  <c r="M416" i="9"/>
  <c r="Q416" i="9"/>
  <c r="M417" i="9"/>
  <c r="M418" i="9"/>
  <c r="Q418" i="9"/>
  <c r="M419" i="9"/>
  <c r="M420" i="9"/>
  <c r="Q420" i="9"/>
  <c r="M421" i="9"/>
  <c r="M422" i="9"/>
  <c r="Q422" i="9"/>
  <c r="M423" i="9"/>
  <c r="M424" i="9"/>
  <c r="Q424" i="9"/>
  <c r="M425" i="9"/>
  <c r="M426" i="9"/>
  <c r="Q426" i="9"/>
  <c r="M427" i="9"/>
  <c r="M428" i="9"/>
  <c r="Q428" i="9"/>
  <c r="M429" i="9"/>
  <c r="M430" i="9"/>
  <c r="Q430" i="9"/>
  <c r="M431" i="9"/>
  <c r="M432" i="9"/>
  <c r="Q432" i="9"/>
  <c r="M433" i="9"/>
  <c r="M434" i="9"/>
  <c r="Q434" i="9"/>
  <c r="M435" i="9"/>
  <c r="M436" i="9"/>
  <c r="Q436" i="9"/>
  <c r="M437" i="9"/>
  <c r="M438" i="9"/>
  <c r="Q438" i="9"/>
  <c r="M439" i="9"/>
  <c r="M440" i="9"/>
  <c r="Q440" i="9"/>
  <c r="M441" i="9"/>
  <c r="M442" i="9"/>
  <c r="Q442" i="9"/>
  <c r="M443" i="9"/>
  <c r="M444" i="9"/>
  <c r="Q444" i="9"/>
  <c r="M445" i="9"/>
  <c r="M446" i="9"/>
  <c r="Q446" i="9"/>
  <c r="M447" i="9"/>
  <c r="M448" i="9"/>
  <c r="Q448" i="9"/>
  <c r="M449" i="9"/>
  <c r="M450" i="9"/>
  <c r="Q450" i="9"/>
  <c r="M451" i="9"/>
  <c r="M452" i="9"/>
  <c r="Q452" i="9"/>
  <c r="M453" i="9"/>
  <c r="M454" i="9"/>
  <c r="Q454" i="9"/>
  <c r="M455" i="9"/>
  <c r="M456" i="9"/>
  <c r="Q456" i="9"/>
  <c r="M457" i="9"/>
  <c r="M458" i="9"/>
  <c r="Q458" i="9"/>
  <c r="M459" i="9"/>
  <c r="M460" i="9"/>
  <c r="Q460" i="9"/>
  <c r="M461" i="9"/>
  <c r="M462" i="9"/>
  <c r="Q462" i="9"/>
  <c r="M463" i="9"/>
  <c r="M464" i="9"/>
  <c r="Q464" i="9"/>
  <c r="M465" i="9"/>
  <c r="M466" i="9"/>
  <c r="Q466" i="9"/>
  <c r="M467" i="9"/>
  <c r="M468" i="9"/>
  <c r="Q468" i="9"/>
  <c r="M469" i="9"/>
  <c r="M470" i="9"/>
  <c r="Q470" i="9"/>
  <c r="M471" i="9"/>
  <c r="M472" i="9"/>
  <c r="Q472" i="9"/>
  <c r="M473" i="9"/>
  <c r="M474" i="9"/>
  <c r="Q474" i="9"/>
  <c r="M475" i="9"/>
  <c r="M476" i="9"/>
  <c r="Q476" i="9"/>
  <c r="M477" i="9"/>
  <c r="M478" i="9"/>
  <c r="Q478" i="9"/>
  <c r="M479" i="9"/>
  <c r="M480" i="9"/>
  <c r="Q480" i="9"/>
  <c r="M481" i="9"/>
  <c r="M482" i="9"/>
  <c r="Q482" i="9"/>
  <c r="M483" i="9"/>
  <c r="M484" i="9"/>
  <c r="Q484" i="9"/>
  <c r="M485" i="9"/>
  <c r="M486" i="9"/>
  <c r="Q486" i="9"/>
  <c r="M487" i="9"/>
  <c r="M488" i="9"/>
  <c r="Q488" i="9"/>
  <c r="M489" i="9"/>
  <c r="M490" i="9"/>
  <c r="Q490" i="9"/>
  <c r="M491" i="9"/>
  <c r="M492" i="9"/>
  <c r="Q492" i="9"/>
  <c r="M493" i="9"/>
  <c r="M494" i="9"/>
  <c r="Q494" i="9"/>
  <c r="M495" i="9"/>
  <c r="M496" i="9"/>
  <c r="Q496" i="9"/>
  <c r="M497" i="9"/>
  <c r="M498" i="9"/>
  <c r="Q498" i="9"/>
  <c r="M499" i="9"/>
  <c r="M500" i="9"/>
  <c r="Q500" i="9"/>
  <c r="M501" i="9"/>
  <c r="M502" i="9"/>
  <c r="Q502" i="9"/>
  <c r="M503" i="9"/>
  <c r="M504" i="9"/>
  <c r="Q504" i="9"/>
  <c r="M505" i="9"/>
  <c r="M506" i="9"/>
  <c r="Q506" i="9"/>
  <c r="M507" i="9"/>
  <c r="M508" i="9"/>
  <c r="Q508" i="9"/>
  <c r="M509" i="9"/>
  <c r="M510" i="9"/>
  <c r="Q510" i="9"/>
  <c r="M511" i="9"/>
  <c r="M512" i="9"/>
  <c r="Q512" i="9"/>
  <c r="M513" i="9"/>
  <c r="M514" i="9"/>
  <c r="Q514" i="9"/>
  <c r="M515" i="9"/>
  <c r="M516" i="9"/>
  <c r="Q516" i="9"/>
  <c r="M517" i="9"/>
  <c r="M518" i="9"/>
  <c r="Q518" i="9"/>
  <c r="M519" i="9"/>
  <c r="M520" i="9"/>
  <c r="R520" i="9" s="1"/>
  <c r="Q520" i="9"/>
  <c r="M521" i="9"/>
  <c r="R521" i="9" s="1"/>
  <c r="Q521" i="9"/>
  <c r="U521" i="9"/>
  <c r="M522" i="9"/>
  <c r="R522" i="9" s="1"/>
  <c r="U522" i="9"/>
  <c r="M523" i="9"/>
  <c r="M524" i="9"/>
  <c r="R524" i="9" s="1"/>
  <c r="Q524" i="9"/>
  <c r="M525" i="9"/>
  <c r="R525" i="9" s="1"/>
  <c r="Q525" i="9"/>
  <c r="U525" i="9"/>
  <c r="M526" i="9"/>
  <c r="R526" i="9" s="1"/>
  <c r="U526" i="9"/>
  <c r="M527" i="9"/>
  <c r="M528" i="9"/>
  <c r="R528" i="9" s="1"/>
  <c r="Q528" i="9"/>
  <c r="M529" i="9"/>
  <c r="R529" i="9" s="1"/>
  <c r="Q529" i="9"/>
  <c r="U529" i="9"/>
  <c r="M530" i="9"/>
  <c r="R530" i="9" s="1"/>
  <c r="U530" i="9"/>
  <c r="M531" i="9"/>
  <c r="M532" i="9"/>
  <c r="R532" i="9" s="1"/>
  <c r="Q532" i="9"/>
  <c r="M533" i="9"/>
  <c r="R533" i="9" s="1"/>
  <c r="Q533" i="9"/>
  <c r="U533" i="9"/>
  <c r="M534" i="9"/>
  <c r="R534" i="9" s="1"/>
  <c r="U534" i="9"/>
  <c r="M535" i="9"/>
  <c r="M536" i="9"/>
  <c r="R536" i="9" s="1"/>
  <c r="Q536" i="9"/>
  <c r="M537" i="9"/>
  <c r="R537" i="9" s="1"/>
  <c r="Q537" i="9"/>
  <c r="U537" i="9"/>
  <c r="M538" i="9"/>
  <c r="R538" i="9" s="1"/>
  <c r="U538" i="9"/>
  <c r="M539" i="9"/>
  <c r="M540" i="9"/>
  <c r="R540" i="9" s="1"/>
  <c r="Q540" i="9"/>
  <c r="M541" i="9"/>
  <c r="R541" i="9" s="1"/>
  <c r="Q541" i="9"/>
  <c r="U541" i="9"/>
  <c r="M542" i="9"/>
  <c r="R542" i="9" s="1"/>
  <c r="U542" i="9"/>
  <c r="M543" i="9"/>
  <c r="M544" i="9"/>
  <c r="U544" i="9" s="1"/>
  <c r="Q544" i="9"/>
  <c r="M545" i="9"/>
  <c r="U545" i="9" s="1"/>
  <c r="Q545" i="9"/>
  <c r="M546" i="9"/>
  <c r="U546" i="9" s="1"/>
  <c r="Q546" i="9"/>
  <c r="M547" i="9"/>
  <c r="U547" i="9" s="1"/>
  <c r="Q547" i="9"/>
  <c r="M548" i="9"/>
  <c r="U548" i="9" s="1"/>
  <c r="Q548" i="9"/>
  <c r="M549" i="9"/>
  <c r="U549" i="9" s="1"/>
  <c r="Q549" i="9"/>
  <c r="M550" i="9"/>
  <c r="U550" i="9" s="1"/>
  <c r="Q550" i="9"/>
  <c r="M551" i="9"/>
  <c r="U551" i="9" s="1"/>
  <c r="Q551" i="9"/>
  <c r="M552" i="9"/>
  <c r="U552" i="9" s="1"/>
  <c r="Q552" i="9"/>
  <c r="M553" i="9"/>
  <c r="U553" i="9" s="1"/>
  <c r="Q553" i="9"/>
  <c r="M554" i="9"/>
  <c r="U554" i="9" s="1"/>
  <c r="Q554" i="9"/>
  <c r="M555" i="9"/>
  <c r="U555" i="9" s="1"/>
  <c r="Q555" i="9"/>
  <c r="M556" i="9"/>
  <c r="U556" i="9" s="1"/>
  <c r="Q556" i="9"/>
  <c r="M557" i="9"/>
  <c r="U557" i="9" s="1"/>
  <c r="Q557" i="9"/>
  <c r="M558" i="9"/>
  <c r="U558" i="9" s="1"/>
  <c r="Q558" i="9"/>
  <c r="M559" i="9"/>
  <c r="U559" i="9" s="1"/>
  <c r="Q559" i="9"/>
  <c r="M560" i="9"/>
  <c r="U560" i="9" s="1"/>
  <c r="Q560" i="9"/>
  <c r="M561" i="9"/>
  <c r="U561" i="9" s="1"/>
  <c r="Q561" i="9"/>
  <c r="M562" i="9"/>
  <c r="U562" i="9" s="1"/>
  <c r="Q562" i="9"/>
  <c r="M563" i="9"/>
  <c r="U563" i="9" s="1"/>
  <c r="Q563" i="9"/>
  <c r="M564" i="9"/>
  <c r="U564" i="9" s="1"/>
  <c r="Q564" i="9"/>
  <c r="M565" i="9"/>
  <c r="U565" i="9" s="1"/>
  <c r="Q565" i="9"/>
  <c r="M566" i="9"/>
  <c r="U566" i="9" s="1"/>
  <c r="Q566" i="9"/>
  <c r="M567" i="9"/>
  <c r="U567" i="9" s="1"/>
  <c r="Q567" i="9"/>
  <c r="M568" i="9"/>
  <c r="U568" i="9" s="1"/>
  <c r="Q568" i="9"/>
  <c r="M569" i="9"/>
  <c r="U569" i="9" s="1"/>
  <c r="Q569" i="9"/>
  <c r="M570" i="9"/>
  <c r="U570" i="9" s="1"/>
  <c r="Q570" i="9"/>
  <c r="M571" i="9"/>
  <c r="U571" i="9" s="1"/>
  <c r="Q571" i="9"/>
  <c r="M572" i="9"/>
  <c r="U572" i="9" s="1"/>
  <c r="Q572" i="9"/>
  <c r="M573" i="9"/>
  <c r="U573" i="9" s="1"/>
  <c r="Q573" i="9"/>
  <c r="M574" i="9"/>
  <c r="U574" i="9" s="1"/>
  <c r="Q574" i="9"/>
  <c r="M575" i="9"/>
  <c r="U575" i="9" s="1"/>
  <c r="Q575" i="9"/>
  <c r="M576" i="9"/>
  <c r="U576" i="9" s="1"/>
  <c r="Q576" i="9"/>
  <c r="M577" i="9"/>
  <c r="U577" i="9" s="1"/>
  <c r="Q577" i="9"/>
  <c r="M578" i="9"/>
  <c r="U578" i="9" s="1"/>
  <c r="Q578" i="9"/>
  <c r="M579" i="9"/>
  <c r="U579" i="9" s="1"/>
  <c r="Q579" i="9"/>
  <c r="M580" i="9"/>
  <c r="U580" i="9" s="1"/>
  <c r="Q580" i="9"/>
  <c r="M581" i="9"/>
  <c r="U581" i="9" s="1"/>
  <c r="Q581" i="9"/>
  <c r="M582" i="9"/>
  <c r="U582" i="9" s="1"/>
  <c r="Q582" i="9"/>
  <c r="M583" i="9"/>
  <c r="U583" i="9" s="1"/>
  <c r="Q583" i="9"/>
  <c r="M584" i="9"/>
  <c r="U584" i="9" s="1"/>
  <c r="Q584" i="9"/>
  <c r="M585" i="9"/>
  <c r="U585" i="9" s="1"/>
  <c r="Q585" i="9"/>
  <c r="M586" i="9"/>
  <c r="U586" i="9" s="1"/>
  <c r="Q586" i="9"/>
  <c r="M587" i="9"/>
  <c r="U587" i="9" s="1"/>
  <c r="Q587" i="9"/>
  <c r="M588" i="9"/>
  <c r="U588" i="9" s="1"/>
  <c r="Q588" i="9"/>
  <c r="M589" i="9"/>
  <c r="U589" i="9" s="1"/>
  <c r="Q589" i="9"/>
  <c r="M590" i="9"/>
  <c r="U590" i="9" s="1"/>
  <c r="Q590" i="9"/>
  <c r="M591" i="9"/>
  <c r="U591" i="9" s="1"/>
  <c r="Q591" i="9"/>
  <c r="M592" i="9"/>
  <c r="U592" i="9" s="1"/>
  <c r="Q592" i="9"/>
  <c r="M593" i="9"/>
  <c r="U593" i="9" s="1"/>
  <c r="Q593" i="9"/>
  <c r="M594" i="9"/>
  <c r="U594" i="9" s="1"/>
  <c r="Q594" i="9"/>
  <c r="M595" i="9"/>
  <c r="U595" i="9" s="1"/>
  <c r="Q595" i="9"/>
  <c r="M596" i="9"/>
  <c r="U596" i="9" s="1"/>
  <c r="Q596" i="9"/>
  <c r="M597" i="9"/>
  <c r="U597" i="9" s="1"/>
  <c r="Q597" i="9"/>
  <c r="M598" i="9"/>
  <c r="U598" i="9" s="1"/>
  <c r="Q598" i="9"/>
  <c r="M599" i="9"/>
  <c r="U599" i="9" s="1"/>
  <c r="Q599" i="9"/>
  <c r="M600" i="9"/>
  <c r="U600" i="9" s="1"/>
  <c r="Q600" i="9"/>
  <c r="M601" i="9"/>
  <c r="U601" i="9" s="1"/>
  <c r="Q601" i="9"/>
  <c r="M602" i="9"/>
  <c r="U602" i="9" s="1"/>
  <c r="Q602" i="9"/>
  <c r="M603" i="9"/>
  <c r="U603" i="9" s="1"/>
  <c r="Q603" i="9"/>
  <c r="M604" i="9"/>
  <c r="U604" i="9" s="1"/>
  <c r="Q604" i="9"/>
  <c r="M605" i="9"/>
  <c r="U605" i="9" s="1"/>
  <c r="Q605" i="9"/>
  <c r="M606" i="9"/>
  <c r="U606" i="9" s="1"/>
  <c r="Q606" i="9"/>
  <c r="M607" i="9"/>
  <c r="U607" i="9" s="1"/>
  <c r="Q607" i="9"/>
  <c r="M608" i="9"/>
  <c r="U608" i="9" s="1"/>
  <c r="Q608" i="9"/>
  <c r="M609" i="9"/>
  <c r="U609" i="9" s="1"/>
  <c r="Q609" i="9"/>
  <c r="M610" i="9"/>
  <c r="U610" i="9" s="1"/>
  <c r="Q610" i="9"/>
  <c r="M611" i="9"/>
  <c r="U611" i="9" s="1"/>
  <c r="Q611" i="9"/>
  <c r="M612" i="9"/>
  <c r="U612" i="9" s="1"/>
  <c r="Q612" i="9"/>
  <c r="M613" i="9"/>
  <c r="U613" i="9" s="1"/>
  <c r="Q613" i="9"/>
  <c r="M614" i="9"/>
  <c r="U614" i="9" s="1"/>
  <c r="Q614" i="9"/>
  <c r="M615" i="9"/>
  <c r="U615" i="9" s="1"/>
  <c r="Q615" i="9"/>
  <c r="M616" i="9"/>
  <c r="U616" i="9" s="1"/>
  <c r="Q616" i="9"/>
  <c r="M617" i="9"/>
  <c r="U617" i="9" s="1"/>
  <c r="Q617" i="9"/>
  <c r="M618" i="9"/>
  <c r="U618" i="9" s="1"/>
  <c r="Q618" i="9"/>
  <c r="M619" i="9"/>
  <c r="U619" i="9" s="1"/>
  <c r="Q619" i="9"/>
  <c r="M620" i="9"/>
  <c r="U620" i="9" s="1"/>
  <c r="Q620" i="9"/>
  <c r="M621" i="9"/>
  <c r="U621" i="9" s="1"/>
  <c r="Q621" i="9"/>
  <c r="M622" i="9"/>
  <c r="U622" i="9" s="1"/>
  <c r="Q622" i="9"/>
  <c r="M623" i="9"/>
  <c r="U623" i="9" s="1"/>
  <c r="Q623" i="9"/>
  <c r="M624" i="9"/>
  <c r="U624" i="9" s="1"/>
  <c r="Q624" i="9"/>
  <c r="M625" i="9"/>
  <c r="U625" i="9" s="1"/>
  <c r="Q625" i="9"/>
  <c r="M626" i="9"/>
  <c r="U626" i="9" s="1"/>
  <c r="Q626" i="9"/>
  <c r="M627" i="9"/>
  <c r="Q627" i="9"/>
  <c r="M628" i="9"/>
  <c r="Q628" i="9"/>
  <c r="M629" i="9"/>
  <c r="Q629" i="9"/>
  <c r="M630" i="9"/>
  <c r="Q630" i="9"/>
  <c r="M631" i="9"/>
  <c r="Q631" i="9"/>
  <c r="M632" i="9"/>
  <c r="Q632" i="9"/>
  <c r="M633" i="9"/>
  <c r="Q633" i="9"/>
  <c r="M634" i="9"/>
  <c r="Q634" i="9"/>
  <c r="M635" i="9"/>
  <c r="Q635" i="9"/>
  <c r="M636" i="9"/>
  <c r="Q636" i="9"/>
  <c r="M637" i="9"/>
  <c r="Q637" i="9"/>
  <c r="M638" i="9"/>
  <c r="Q638" i="9"/>
  <c r="M639" i="9"/>
  <c r="Q639" i="9"/>
  <c r="M640" i="9"/>
  <c r="Q640" i="9"/>
  <c r="M641" i="9"/>
  <c r="Q641" i="9"/>
  <c r="M642" i="9"/>
  <c r="Q642" i="9"/>
  <c r="M643" i="9"/>
  <c r="Q643" i="9"/>
  <c r="M644" i="9"/>
  <c r="Q644" i="9"/>
  <c r="M645" i="9"/>
  <c r="Q645" i="9"/>
  <c r="M646" i="9"/>
  <c r="Q646" i="9"/>
  <c r="M647" i="9"/>
  <c r="Q647" i="9"/>
  <c r="M648" i="9"/>
  <c r="Q648" i="9"/>
  <c r="M649" i="9"/>
  <c r="Q649" i="9"/>
  <c r="M650" i="9"/>
  <c r="Q650" i="9"/>
  <c r="M651" i="9"/>
  <c r="Q651" i="9"/>
  <c r="M652" i="9"/>
  <c r="Q652" i="9"/>
  <c r="M653" i="9"/>
  <c r="Q653" i="9"/>
  <c r="M654" i="9"/>
  <c r="Q654" i="9"/>
  <c r="M655" i="9"/>
  <c r="Q655" i="9"/>
  <c r="M656" i="9"/>
  <c r="Q656" i="9"/>
  <c r="M657" i="9"/>
  <c r="Q657" i="9"/>
  <c r="M658" i="9"/>
  <c r="Q658" i="9"/>
  <c r="M659" i="9"/>
  <c r="Q659" i="9"/>
  <c r="M660" i="9"/>
  <c r="Q660" i="9"/>
  <c r="M661" i="9"/>
  <c r="Q661" i="9"/>
  <c r="M662" i="9"/>
  <c r="Q662" i="9"/>
  <c r="M663" i="9"/>
  <c r="Q663" i="9"/>
  <c r="M664" i="9"/>
  <c r="Q664" i="9"/>
  <c r="M665" i="9"/>
  <c r="Q665" i="9"/>
  <c r="M666" i="9"/>
  <c r="Q666" i="9"/>
  <c r="M667" i="9"/>
  <c r="Q667" i="9"/>
  <c r="M668" i="9"/>
  <c r="Q668" i="9"/>
  <c r="M669" i="9"/>
  <c r="Q669" i="9"/>
  <c r="M670" i="9"/>
  <c r="Q670" i="9"/>
  <c r="M671" i="9"/>
  <c r="Q671" i="9"/>
  <c r="M672" i="9"/>
  <c r="Q672" i="9"/>
  <c r="M673" i="9"/>
  <c r="Q673" i="9"/>
  <c r="M674" i="9"/>
  <c r="U674" i="9" s="1"/>
  <c r="Q674" i="9"/>
  <c r="M675" i="9"/>
  <c r="U675" i="9" s="1"/>
  <c r="Q675" i="9"/>
  <c r="R675" i="9"/>
  <c r="M676" i="9"/>
  <c r="U676" i="9" s="1"/>
  <c r="Q676" i="9"/>
  <c r="R676" i="9"/>
  <c r="M677" i="9"/>
  <c r="U677" i="9" s="1"/>
  <c r="M678" i="9"/>
  <c r="U678" i="9" s="1"/>
  <c r="Q678" i="9"/>
  <c r="M679" i="9"/>
  <c r="U679" i="9" s="1"/>
  <c r="Q679" i="9"/>
  <c r="R679" i="9"/>
  <c r="M680" i="9"/>
  <c r="U680" i="9" s="1"/>
  <c r="Q680" i="9"/>
  <c r="R680" i="9"/>
  <c r="M681" i="9"/>
  <c r="U681" i="9" s="1"/>
  <c r="M682" i="9"/>
  <c r="U682" i="9" s="1"/>
  <c r="Q682" i="9"/>
  <c r="M683" i="9"/>
  <c r="U683" i="9" s="1"/>
  <c r="Q683" i="9"/>
  <c r="R683" i="9"/>
  <c r="M684" i="9"/>
  <c r="U684" i="9" s="1"/>
  <c r="Q684" i="9"/>
  <c r="R684" i="9"/>
  <c r="M685" i="9"/>
  <c r="U685" i="9" s="1"/>
  <c r="M686" i="9"/>
  <c r="U686" i="9" s="1"/>
  <c r="Q686" i="9"/>
  <c r="M687" i="9"/>
  <c r="U687" i="9" s="1"/>
  <c r="Q687" i="9"/>
  <c r="R687" i="9"/>
  <c r="M688" i="9"/>
  <c r="U688" i="9" s="1"/>
  <c r="Q688" i="9"/>
  <c r="R688" i="9"/>
  <c r="M689" i="9"/>
  <c r="U689" i="9" s="1"/>
  <c r="M690" i="9"/>
  <c r="U690" i="9" s="1"/>
  <c r="Q690" i="9"/>
  <c r="M691" i="9"/>
  <c r="U691" i="9" s="1"/>
  <c r="Q691" i="9"/>
  <c r="R691" i="9"/>
  <c r="M692" i="9"/>
  <c r="U692" i="9" s="1"/>
  <c r="Q692" i="9"/>
  <c r="R692" i="9"/>
  <c r="M693" i="9"/>
  <c r="U693" i="9" s="1"/>
  <c r="M694" i="9"/>
  <c r="U694" i="9" s="1"/>
  <c r="Q694" i="9"/>
  <c r="M695" i="9"/>
  <c r="U695" i="9" s="1"/>
  <c r="Q695" i="9"/>
  <c r="R695" i="9"/>
  <c r="M696" i="9"/>
  <c r="U696" i="9" s="1"/>
  <c r="Q696" i="9"/>
  <c r="R696" i="9"/>
  <c r="M697" i="9"/>
  <c r="U697" i="9" s="1"/>
  <c r="M698" i="9"/>
  <c r="U698" i="9" s="1"/>
  <c r="Q698" i="9"/>
  <c r="M699" i="9"/>
  <c r="U699" i="9" s="1"/>
  <c r="Q699" i="9"/>
  <c r="R699" i="9"/>
  <c r="M700" i="9"/>
  <c r="U700" i="9" s="1"/>
  <c r="Q700" i="9"/>
  <c r="R700" i="9"/>
  <c r="M701" i="9"/>
  <c r="U701" i="9" s="1"/>
  <c r="M702" i="9"/>
  <c r="U702" i="9" s="1"/>
  <c r="Q702" i="9"/>
  <c r="M703" i="9"/>
  <c r="U703" i="9" s="1"/>
  <c r="Q703" i="9"/>
  <c r="R703" i="9"/>
  <c r="M704" i="9"/>
  <c r="U704" i="9" s="1"/>
  <c r="Q704" i="9"/>
  <c r="R704" i="9"/>
  <c r="M705" i="9"/>
  <c r="U705" i="9" s="1"/>
  <c r="M706" i="9"/>
  <c r="U706" i="9" s="1"/>
  <c r="Q706" i="9"/>
  <c r="M707" i="9"/>
  <c r="U707" i="9" s="1"/>
  <c r="Q707" i="9"/>
  <c r="R707" i="9"/>
  <c r="M708" i="9"/>
  <c r="U708" i="9" s="1"/>
  <c r="Q708" i="9"/>
  <c r="R708" i="9"/>
  <c r="M709" i="9"/>
  <c r="U709" i="9" s="1"/>
  <c r="M710" i="9"/>
  <c r="U710" i="9" s="1"/>
  <c r="Q710" i="9"/>
  <c r="M711" i="9"/>
  <c r="U711" i="9" s="1"/>
  <c r="Q711" i="9"/>
  <c r="R711" i="9"/>
  <c r="M712" i="9"/>
  <c r="U712" i="9" s="1"/>
  <c r="Q712" i="9"/>
  <c r="R712" i="9"/>
  <c r="M713" i="9"/>
  <c r="U713" i="9" s="1"/>
  <c r="M714" i="9"/>
  <c r="U714" i="9" s="1"/>
  <c r="Q714" i="9"/>
  <c r="M715" i="9"/>
  <c r="U715" i="9" s="1"/>
  <c r="Q715" i="9"/>
  <c r="R715" i="9"/>
  <c r="M716" i="9"/>
  <c r="U716" i="9" s="1"/>
  <c r="Q716" i="9"/>
  <c r="R716" i="9"/>
  <c r="M717" i="9"/>
  <c r="U717" i="9" s="1"/>
  <c r="M718" i="9"/>
  <c r="U718" i="9" s="1"/>
  <c r="Q718" i="9"/>
  <c r="M719" i="9"/>
  <c r="U719" i="9" s="1"/>
  <c r="Q719" i="9"/>
  <c r="R719" i="9"/>
  <c r="M720" i="9"/>
  <c r="U720" i="9" s="1"/>
  <c r="Q720" i="9"/>
  <c r="R720" i="9"/>
  <c r="M721" i="9"/>
  <c r="U721" i="9" s="1"/>
  <c r="M722" i="9"/>
  <c r="U722" i="9" s="1"/>
  <c r="Q722" i="9"/>
  <c r="M723" i="9"/>
  <c r="U723" i="9" s="1"/>
  <c r="Q723" i="9"/>
  <c r="R723" i="9"/>
  <c r="M724" i="9"/>
  <c r="U724" i="9" s="1"/>
  <c r="Q724" i="9"/>
  <c r="R724" i="9"/>
  <c r="M725" i="9"/>
  <c r="U725" i="9" s="1"/>
  <c r="M726" i="9"/>
  <c r="U726" i="9" s="1"/>
  <c r="Q726" i="9"/>
  <c r="M727" i="9"/>
  <c r="U727" i="9" s="1"/>
  <c r="Q727" i="9"/>
  <c r="R727" i="9"/>
  <c r="M728" i="9"/>
  <c r="U728" i="9" s="1"/>
  <c r="Q728" i="9"/>
  <c r="R728" i="9"/>
  <c r="M729" i="9"/>
  <c r="U729" i="9" s="1"/>
  <c r="M730" i="9"/>
  <c r="U730" i="9" s="1"/>
  <c r="Q730" i="9"/>
  <c r="M731" i="9"/>
  <c r="U731" i="9" s="1"/>
  <c r="Q731" i="9"/>
  <c r="R731" i="9"/>
  <c r="M732" i="9"/>
  <c r="U732" i="9" s="1"/>
  <c r="Q732" i="9"/>
  <c r="R732" i="9"/>
  <c r="M733" i="9"/>
  <c r="U733" i="9" s="1"/>
  <c r="M734" i="9"/>
  <c r="U734" i="9" s="1"/>
  <c r="Q734" i="9"/>
  <c r="M735" i="9"/>
  <c r="U735" i="9" s="1"/>
  <c r="Q735" i="9"/>
  <c r="R735" i="9"/>
  <c r="M736" i="9"/>
  <c r="U736" i="9" s="1"/>
  <c r="Q736" i="9"/>
  <c r="R736" i="9"/>
  <c r="M737" i="9"/>
  <c r="U737" i="9" s="1"/>
  <c r="M738" i="9"/>
  <c r="U738" i="9" s="1"/>
  <c r="Q738" i="9"/>
  <c r="M739" i="9"/>
  <c r="U739" i="9" s="1"/>
  <c r="Q739" i="9"/>
  <c r="R739" i="9"/>
  <c r="M740" i="9"/>
  <c r="U740" i="9" s="1"/>
  <c r="Q740" i="9"/>
  <c r="R740" i="9"/>
  <c r="M741" i="9"/>
  <c r="U741" i="9" s="1"/>
  <c r="M742" i="9"/>
  <c r="U742" i="9" s="1"/>
  <c r="Q742" i="9"/>
  <c r="M743" i="9"/>
  <c r="U743" i="9" s="1"/>
  <c r="Q743" i="9"/>
  <c r="R743" i="9"/>
  <c r="M744" i="9"/>
  <c r="U744" i="9" s="1"/>
  <c r="Q744" i="9"/>
  <c r="R744" i="9"/>
  <c r="M745" i="9"/>
  <c r="U745" i="9" s="1"/>
  <c r="M746" i="9"/>
  <c r="U746" i="9" s="1"/>
  <c r="Q746" i="9"/>
  <c r="M747" i="9"/>
  <c r="U747" i="9" s="1"/>
  <c r="Q747" i="9"/>
  <c r="R747" i="9"/>
  <c r="M748" i="9"/>
  <c r="U748" i="9" s="1"/>
  <c r="Q748" i="9"/>
  <c r="R748" i="9"/>
  <c r="M749" i="9"/>
  <c r="U749" i="9" s="1"/>
  <c r="M750" i="9"/>
  <c r="U750" i="9" s="1"/>
  <c r="Q750" i="9"/>
  <c r="M751" i="9"/>
  <c r="U751" i="9" s="1"/>
  <c r="Q751" i="9"/>
  <c r="R751" i="9"/>
  <c r="M752" i="9"/>
  <c r="U752" i="9" s="1"/>
  <c r="Q752" i="9"/>
  <c r="R752" i="9"/>
  <c r="M753" i="9"/>
  <c r="U753" i="9" s="1"/>
  <c r="M754" i="9"/>
  <c r="U754" i="9" s="1"/>
  <c r="Q754" i="9"/>
  <c r="M755" i="9"/>
  <c r="U755" i="9" s="1"/>
  <c r="Q755" i="9"/>
  <c r="R755" i="9"/>
  <c r="M756" i="9"/>
  <c r="U756" i="9" s="1"/>
  <c r="Q756" i="9"/>
  <c r="R756" i="9"/>
  <c r="M757" i="9"/>
  <c r="U757" i="9" s="1"/>
  <c r="M758" i="9"/>
  <c r="U758" i="9" s="1"/>
  <c r="Q758" i="9"/>
  <c r="M759" i="9"/>
  <c r="U759" i="9" s="1"/>
  <c r="Q759" i="9"/>
  <c r="R759" i="9"/>
  <c r="M760" i="9"/>
  <c r="U760" i="9" s="1"/>
  <c r="Q760" i="9"/>
  <c r="R760" i="9"/>
  <c r="M761" i="9"/>
  <c r="U761" i="9" s="1"/>
  <c r="M762" i="9"/>
  <c r="U762" i="9" s="1"/>
  <c r="Q762" i="9"/>
  <c r="M763" i="9"/>
  <c r="U763" i="9" s="1"/>
  <c r="Q763" i="9"/>
  <c r="R763" i="9"/>
  <c r="M764" i="9"/>
  <c r="U764" i="9" s="1"/>
  <c r="Q764" i="9"/>
  <c r="R764" i="9"/>
  <c r="M765" i="9"/>
  <c r="Q765" i="9" s="1"/>
  <c r="M766" i="9"/>
  <c r="Q766" i="9" s="1"/>
  <c r="M767" i="9"/>
  <c r="Q767" i="9" s="1"/>
  <c r="M768" i="9"/>
  <c r="Q768" i="9" s="1"/>
  <c r="M769" i="9"/>
  <c r="Q769" i="9" s="1"/>
  <c r="M770" i="9"/>
  <c r="Q770" i="9" s="1"/>
  <c r="M771" i="9"/>
  <c r="Q771" i="9" s="1"/>
  <c r="M772" i="9"/>
  <c r="Q772" i="9" s="1"/>
  <c r="M773" i="9"/>
  <c r="Q773" i="9" s="1"/>
  <c r="M774" i="9"/>
  <c r="Q774" i="9" s="1"/>
  <c r="M775" i="9"/>
  <c r="Q775" i="9" s="1"/>
  <c r="M776" i="9"/>
  <c r="Q776" i="9" s="1"/>
  <c r="M777" i="9"/>
  <c r="Q777" i="9" s="1"/>
  <c r="M778" i="9"/>
  <c r="Q778" i="9" s="1"/>
  <c r="M779" i="9"/>
  <c r="Q779" i="9" s="1"/>
  <c r="M780" i="9"/>
  <c r="Q780" i="9" s="1"/>
  <c r="M781" i="9"/>
  <c r="Q781" i="9" s="1"/>
  <c r="M782" i="9"/>
  <c r="Q782" i="9" s="1"/>
  <c r="M783" i="9"/>
  <c r="Q783" i="9" s="1"/>
  <c r="M784" i="9"/>
  <c r="Q784" i="9" s="1"/>
  <c r="M785" i="9"/>
  <c r="Q785" i="9" s="1"/>
  <c r="M786" i="9"/>
  <c r="Q786" i="9" s="1"/>
  <c r="M787" i="9"/>
  <c r="Q787" i="9" s="1"/>
  <c r="M788" i="9"/>
  <c r="Q788" i="9" s="1"/>
  <c r="M789" i="9"/>
  <c r="Q789" i="9" s="1"/>
  <c r="M790" i="9"/>
  <c r="Q790" i="9" s="1"/>
  <c r="M791" i="9"/>
  <c r="Q791" i="9" s="1"/>
  <c r="M792" i="9"/>
  <c r="Q792" i="9" s="1"/>
  <c r="M793" i="9"/>
  <c r="Q793" i="9" s="1"/>
  <c r="M794" i="9"/>
  <c r="Q794" i="9" s="1"/>
  <c r="M795" i="9"/>
  <c r="Q795" i="9" s="1"/>
  <c r="M796" i="9"/>
  <c r="Q796" i="9" s="1"/>
  <c r="M797" i="9"/>
  <c r="Q797" i="9" s="1"/>
  <c r="M798" i="9"/>
  <c r="Q798" i="9" s="1"/>
  <c r="M799" i="9"/>
  <c r="Q799" i="9" s="1"/>
  <c r="M800" i="9"/>
  <c r="Q800" i="9" s="1"/>
  <c r="M801" i="9"/>
  <c r="Q801" i="9" s="1"/>
  <c r="M802" i="9"/>
  <c r="Q802" i="9" s="1"/>
  <c r="M803" i="9"/>
  <c r="Q803" i="9" s="1"/>
  <c r="M804" i="9"/>
  <c r="Q804" i="9" s="1"/>
  <c r="M805" i="9"/>
  <c r="Q805" i="9" s="1"/>
  <c r="M806" i="9"/>
  <c r="Q806" i="9" s="1"/>
  <c r="M807" i="9"/>
  <c r="Q807" i="9" s="1"/>
  <c r="M808" i="9"/>
  <c r="Q808" i="9" s="1"/>
  <c r="M809" i="9"/>
  <c r="Q809" i="9" s="1"/>
  <c r="M810" i="9"/>
  <c r="Q810" i="9" s="1"/>
  <c r="M811" i="9"/>
  <c r="Q811" i="9" s="1"/>
  <c r="M812" i="9"/>
  <c r="Q812" i="9" s="1"/>
  <c r="M813" i="9"/>
  <c r="Q813" i="9" s="1"/>
  <c r="M814" i="9"/>
  <c r="Q814" i="9" s="1"/>
  <c r="M815" i="9"/>
  <c r="Q815" i="9" s="1"/>
  <c r="M816" i="9"/>
  <c r="Q816" i="9" s="1"/>
  <c r="M817" i="9"/>
  <c r="Q817" i="9" s="1"/>
  <c r="M818" i="9"/>
  <c r="Q818" i="9" s="1"/>
  <c r="M819" i="9"/>
  <c r="Q819" i="9" s="1"/>
  <c r="M820" i="9"/>
  <c r="Q820" i="9" s="1"/>
  <c r="M821" i="9"/>
  <c r="Q821" i="9" s="1"/>
  <c r="M822" i="9"/>
  <c r="Q822" i="9" s="1"/>
  <c r="M823" i="9"/>
  <c r="Q823" i="9" s="1"/>
  <c r="M824" i="9"/>
  <c r="Q824" i="9" s="1"/>
  <c r="M825" i="9"/>
  <c r="Q825" i="9" s="1"/>
  <c r="M826" i="9"/>
  <c r="Q826" i="9" s="1"/>
  <c r="M827" i="9"/>
  <c r="Q827" i="9" s="1"/>
  <c r="M828" i="9"/>
  <c r="Q828" i="9" s="1"/>
  <c r="M829" i="9"/>
  <c r="Q829" i="9" s="1"/>
  <c r="M830" i="9"/>
  <c r="Q830" i="9" s="1"/>
  <c r="M831" i="9"/>
  <c r="Q831" i="9" s="1"/>
  <c r="M832" i="9"/>
  <c r="Q832" i="9" s="1"/>
  <c r="M833" i="9"/>
  <c r="Q833" i="9" s="1"/>
  <c r="M834" i="9"/>
  <c r="Q834" i="9" s="1"/>
  <c r="M835" i="9"/>
  <c r="Q835" i="9" s="1"/>
  <c r="M836" i="9"/>
  <c r="Q836" i="9" s="1"/>
  <c r="M837" i="9"/>
  <c r="Q837" i="9" s="1"/>
  <c r="M838" i="9"/>
  <c r="Q838" i="9" s="1"/>
  <c r="M839" i="9"/>
  <c r="Q839" i="9" s="1"/>
  <c r="M840" i="9"/>
  <c r="Q840" i="9" s="1"/>
  <c r="M841" i="9"/>
  <c r="Q841" i="9" s="1"/>
  <c r="M842" i="9"/>
  <c r="Q842" i="9" s="1"/>
  <c r="M843" i="9"/>
  <c r="Q843" i="9" s="1"/>
  <c r="M844" i="9"/>
  <c r="Q844" i="9" s="1"/>
  <c r="M845" i="9"/>
  <c r="Q845" i="9" s="1"/>
  <c r="M846" i="9"/>
  <c r="Q846" i="9" s="1"/>
  <c r="M847" i="9"/>
  <c r="Q847" i="9" s="1"/>
  <c r="M848" i="9"/>
  <c r="Q848" i="9" s="1"/>
  <c r="M849" i="9"/>
  <c r="Q849" i="9" s="1"/>
  <c r="M850" i="9"/>
  <c r="Q850" i="9" s="1"/>
  <c r="M851" i="9"/>
  <c r="Q851" i="9" s="1"/>
  <c r="M852" i="9"/>
  <c r="Q852" i="9" s="1"/>
  <c r="M853" i="9"/>
  <c r="Q853" i="9" s="1"/>
  <c r="M854" i="9"/>
  <c r="Q854" i="9" s="1"/>
  <c r="M855" i="9"/>
  <c r="Q855" i="9" s="1"/>
  <c r="M856" i="9"/>
  <c r="Q856" i="9" s="1"/>
  <c r="M857" i="9"/>
  <c r="Q857" i="9" s="1"/>
  <c r="M858" i="9"/>
  <c r="Q858" i="9" s="1"/>
  <c r="M859" i="9"/>
  <c r="Q859" i="9" s="1"/>
  <c r="M860" i="9"/>
  <c r="Q860" i="9" s="1"/>
  <c r="M861" i="9"/>
  <c r="Q861" i="9" s="1"/>
  <c r="M862" i="9"/>
  <c r="Q862" i="9" s="1"/>
  <c r="M863" i="9"/>
  <c r="Q863" i="9" s="1"/>
  <c r="M864" i="9"/>
  <c r="Q864" i="9" s="1"/>
  <c r="M865" i="9"/>
  <c r="Q865" i="9" s="1"/>
  <c r="M866" i="9"/>
  <c r="Q866" i="9" s="1"/>
  <c r="M867" i="9"/>
  <c r="Q867" i="9" s="1"/>
  <c r="M868" i="9"/>
  <c r="Q868" i="9" s="1"/>
  <c r="M869" i="9"/>
  <c r="Q869" i="9" s="1"/>
  <c r="M870" i="9"/>
  <c r="Q870" i="9" s="1"/>
  <c r="M871" i="9"/>
  <c r="Q871" i="9" s="1"/>
  <c r="M872" i="9"/>
  <c r="Q872" i="9" s="1"/>
  <c r="M873" i="9"/>
  <c r="Q873" i="9" s="1"/>
  <c r="M874" i="9"/>
  <c r="Q874" i="9" s="1"/>
  <c r="M875" i="9"/>
  <c r="Q875" i="9" s="1"/>
  <c r="M876" i="9"/>
  <c r="Q876" i="9" s="1"/>
  <c r="M877" i="9"/>
  <c r="Q877" i="9" s="1"/>
  <c r="M878" i="9"/>
  <c r="Q878" i="9" s="1"/>
  <c r="M879" i="9"/>
  <c r="Q879" i="9" s="1"/>
  <c r="M880" i="9"/>
  <c r="Q880" i="9" s="1"/>
  <c r="M881" i="9"/>
  <c r="Q881" i="9" s="1"/>
  <c r="M882" i="9"/>
  <c r="Q882" i="9" s="1"/>
  <c r="M883" i="9"/>
  <c r="Q883" i="9" s="1"/>
  <c r="M884" i="9"/>
  <c r="Q884" i="9" s="1"/>
  <c r="M885" i="9"/>
  <c r="Q885" i="9" s="1"/>
  <c r="M886" i="9"/>
  <c r="Q886" i="9" s="1"/>
  <c r="M887" i="9"/>
  <c r="Q887" i="9" s="1"/>
  <c r="M888" i="9"/>
  <c r="Q888" i="9" s="1"/>
  <c r="M889" i="9"/>
  <c r="Q889" i="9" s="1"/>
  <c r="M890" i="9"/>
  <c r="Q890" i="9" s="1"/>
  <c r="M891" i="9"/>
  <c r="Q891" i="9" s="1"/>
  <c r="M892" i="9"/>
  <c r="Q892" i="9" s="1"/>
  <c r="M893" i="9"/>
  <c r="Q893" i="9" s="1"/>
  <c r="M894" i="9"/>
  <c r="Q894" i="9" s="1"/>
  <c r="M895" i="9"/>
  <c r="Q895" i="9" s="1"/>
  <c r="M896" i="9"/>
  <c r="Q896" i="9" s="1"/>
  <c r="M897" i="9"/>
  <c r="Q897" i="9" s="1"/>
  <c r="M898" i="9"/>
  <c r="Q898" i="9" s="1"/>
  <c r="M899" i="9"/>
  <c r="Q899" i="9" s="1"/>
  <c r="M900" i="9"/>
  <c r="Q900" i="9" s="1"/>
  <c r="M901" i="9"/>
  <c r="Q901" i="9" s="1"/>
  <c r="M902" i="9"/>
  <c r="Q902" i="9" s="1"/>
  <c r="M903" i="9"/>
  <c r="Q903" i="9" s="1"/>
  <c r="M904" i="9"/>
  <c r="Q904" i="9" s="1"/>
  <c r="M905" i="9"/>
  <c r="Q905" i="9" s="1"/>
  <c r="M906" i="9"/>
  <c r="Q906" i="9" s="1"/>
  <c r="M907" i="9"/>
  <c r="Q907" i="9" s="1"/>
  <c r="M908" i="9"/>
  <c r="Q908" i="9" s="1"/>
  <c r="M909" i="9"/>
  <c r="Q909" i="9" s="1"/>
  <c r="M910" i="9"/>
  <c r="Q910" i="9" s="1"/>
  <c r="M911" i="9"/>
  <c r="Q911" i="9" s="1"/>
  <c r="M912" i="9"/>
  <c r="Q912" i="9" s="1"/>
  <c r="M913" i="9"/>
  <c r="Q913" i="9" s="1"/>
  <c r="M914" i="9"/>
  <c r="Q914" i="9" s="1"/>
  <c r="M915" i="9"/>
  <c r="Q915" i="9" s="1"/>
  <c r="M916" i="9"/>
  <c r="Q916" i="9" s="1"/>
  <c r="M917" i="9"/>
  <c r="Q917" i="9" s="1"/>
  <c r="M918" i="9"/>
  <c r="Q918" i="9" s="1"/>
  <c r="M919" i="9"/>
  <c r="Q919" i="9" s="1"/>
  <c r="M920" i="9"/>
  <c r="Q920" i="9" s="1"/>
  <c r="M921" i="9"/>
  <c r="Q921" i="9" s="1"/>
  <c r="M922" i="9"/>
  <c r="Q922" i="9" s="1"/>
  <c r="M923" i="9"/>
  <c r="Q923" i="9" s="1"/>
  <c r="M924" i="9"/>
  <c r="Q924" i="9" s="1"/>
  <c r="M925" i="9"/>
  <c r="Q925" i="9" s="1"/>
  <c r="M926" i="9"/>
  <c r="Q926" i="9" s="1"/>
  <c r="M927" i="9"/>
  <c r="Q927" i="9" s="1"/>
  <c r="M928" i="9"/>
  <c r="Q928" i="9" s="1"/>
  <c r="M929" i="9"/>
  <c r="Q929" i="9" s="1"/>
  <c r="M930" i="9"/>
  <c r="Q930" i="9" s="1"/>
  <c r="M931" i="9"/>
  <c r="Q931" i="9" s="1"/>
  <c r="M932" i="9"/>
  <c r="Q932" i="9" s="1"/>
  <c r="M933" i="9"/>
  <c r="Q933" i="9" s="1"/>
  <c r="M934" i="9"/>
  <c r="Q934" i="9" s="1"/>
  <c r="M935" i="9"/>
  <c r="Q935" i="9" s="1"/>
  <c r="M936" i="9"/>
  <c r="Q936" i="9" s="1"/>
  <c r="M937" i="9"/>
  <c r="Q937" i="9" s="1"/>
  <c r="M938" i="9"/>
  <c r="Q938" i="9" s="1"/>
  <c r="M939" i="9"/>
  <c r="Q939" i="9" s="1"/>
  <c r="M940" i="9"/>
  <c r="Q940" i="9" s="1"/>
  <c r="M941" i="9"/>
  <c r="Q941" i="9" s="1"/>
  <c r="M942" i="9"/>
  <c r="Q942" i="9" s="1"/>
  <c r="M943" i="9"/>
  <c r="Q943" i="9" s="1"/>
  <c r="M944" i="9"/>
  <c r="Q944" i="9" s="1"/>
  <c r="M945" i="9"/>
  <c r="Q945" i="9" s="1"/>
  <c r="M946" i="9"/>
  <c r="Q946" i="9" s="1"/>
  <c r="M947" i="9"/>
  <c r="Q947" i="9" s="1"/>
  <c r="M948" i="9"/>
  <c r="Q948" i="9" s="1"/>
  <c r="M949" i="9"/>
  <c r="Q949" i="9" s="1"/>
  <c r="M950" i="9"/>
  <c r="Q950" i="9" s="1"/>
  <c r="M951" i="9"/>
  <c r="Q951" i="9" s="1"/>
  <c r="M952" i="9"/>
  <c r="Q952" i="9" s="1"/>
  <c r="M953" i="9"/>
  <c r="Q953" i="9" s="1"/>
  <c r="M954" i="9"/>
  <c r="Q954" i="9" s="1"/>
  <c r="M955" i="9"/>
  <c r="Q955" i="9" s="1"/>
  <c r="M956" i="9"/>
  <c r="Q956" i="9" s="1"/>
  <c r="M957" i="9"/>
  <c r="Q957" i="9" s="1"/>
  <c r="M958" i="9"/>
  <c r="Q958" i="9" s="1"/>
  <c r="M959" i="9"/>
  <c r="Q959" i="9" s="1"/>
  <c r="M960" i="9"/>
  <c r="Q960" i="9" s="1"/>
  <c r="M961" i="9"/>
  <c r="Q961" i="9" s="1"/>
  <c r="M962" i="9"/>
  <c r="Q962" i="9" s="1"/>
  <c r="M963" i="9"/>
  <c r="Q963" i="9" s="1"/>
  <c r="M964" i="9"/>
  <c r="Q964" i="9" s="1"/>
  <c r="M965" i="9"/>
  <c r="Q965" i="9" s="1"/>
  <c r="M966" i="9"/>
  <c r="Q966" i="9" s="1"/>
  <c r="M967" i="9"/>
  <c r="Q967" i="9" s="1"/>
  <c r="M968" i="9"/>
  <c r="Q968" i="9" s="1"/>
  <c r="M969" i="9"/>
  <c r="Q969" i="9" s="1"/>
  <c r="M970" i="9"/>
  <c r="Q970" i="9" s="1"/>
  <c r="M971" i="9"/>
  <c r="Q971" i="9" s="1"/>
  <c r="M972" i="9"/>
  <c r="Q972" i="9" s="1"/>
  <c r="M973" i="9"/>
  <c r="Q973" i="9" s="1"/>
  <c r="M974" i="9"/>
  <c r="Q974" i="9" s="1"/>
  <c r="M975" i="9"/>
  <c r="Q975" i="9" s="1"/>
  <c r="M976" i="9"/>
  <c r="Q976" i="9" s="1"/>
  <c r="M977" i="9"/>
  <c r="Q977" i="9" s="1"/>
  <c r="M978" i="9"/>
  <c r="Q978" i="9" s="1"/>
  <c r="M979" i="9"/>
  <c r="Q979" i="9" s="1"/>
  <c r="M980" i="9"/>
  <c r="Q980" i="9" s="1"/>
  <c r="M981" i="9"/>
  <c r="Q981" i="9" s="1"/>
  <c r="M982" i="9"/>
  <c r="Q982" i="9" s="1"/>
  <c r="M983" i="9"/>
  <c r="Q983" i="9" s="1"/>
  <c r="M984" i="9"/>
  <c r="Q984" i="9" s="1"/>
  <c r="M985" i="9"/>
  <c r="Q985" i="9" s="1"/>
  <c r="M986" i="9"/>
  <c r="Q986" i="9" s="1"/>
  <c r="M987" i="9"/>
  <c r="Q987" i="9" s="1"/>
  <c r="M988" i="9"/>
  <c r="Q988" i="9" s="1"/>
  <c r="M989" i="9"/>
  <c r="Q989" i="9" s="1"/>
  <c r="M990" i="9"/>
  <c r="Q990" i="9" s="1"/>
  <c r="M991" i="9"/>
  <c r="Q991" i="9" s="1"/>
  <c r="M992" i="9"/>
  <c r="Q992" i="9" s="1"/>
  <c r="M993" i="9"/>
  <c r="Q993" i="9" s="1"/>
  <c r="M994" i="9"/>
  <c r="Q994" i="9" s="1"/>
  <c r="M995" i="9"/>
  <c r="Q995" i="9" s="1"/>
  <c r="M996" i="9"/>
  <c r="Q996" i="9" s="1"/>
  <c r="M997" i="9"/>
  <c r="Q997" i="9" s="1"/>
  <c r="M998" i="9"/>
  <c r="Q998" i="9" s="1"/>
  <c r="M999" i="9"/>
  <c r="Q999" i="9" s="1"/>
  <c r="M1000" i="9"/>
  <c r="Q1000" i="9" s="1"/>
  <c r="M1001" i="9"/>
  <c r="Q1001" i="9" s="1"/>
  <c r="M1002" i="9"/>
  <c r="Q1002" i="9" s="1"/>
  <c r="M1003" i="9"/>
  <c r="Q1003" i="9" s="1"/>
  <c r="M1004" i="9"/>
  <c r="Q1004" i="9" s="1"/>
  <c r="M1005" i="9"/>
  <c r="Q1005" i="9" s="1"/>
  <c r="M1006" i="9"/>
  <c r="Q1006" i="9" s="1"/>
  <c r="M1007" i="9"/>
  <c r="Q1007" i="9" s="1"/>
  <c r="M1008" i="9"/>
  <c r="Q1008" i="9" s="1"/>
  <c r="M1009" i="9"/>
  <c r="Q1009" i="9" s="1"/>
  <c r="M1010" i="9"/>
  <c r="Q1010" i="9" s="1"/>
  <c r="M1011" i="9"/>
  <c r="Q1011" i="9" s="1"/>
  <c r="M1012" i="9"/>
  <c r="Q1012" i="9" s="1"/>
  <c r="M1013" i="9"/>
  <c r="Q1013" i="9" s="1"/>
  <c r="M1014" i="9"/>
  <c r="Q1014" i="9" s="1"/>
  <c r="N8" i="5"/>
  <c r="E13" i="5"/>
  <c r="L13" i="5"/>
  <c r="F17" i="5"/>
  <c r="M17" i="5"/>
  <c r="N17" i="5"/>
  <c r="F18" i="5"/>
  <c r="M18" i="5"/>
  <c r="N18" i="5"/>
  <c r="F19" i="5"/>
  <c r="M19" i="5"/>
  <c r="N19" i="5"/>
  <c r="F20" i="5"/>
  <c r="M20" i="5"/>
  <c r="N20" i="5"/>
  <c r="F21" i="5"/>
  <c r="M21" i="5"/>
  <c r="N21" i="5"/>
  <c r="F22" i="5"/>
  <c r="M22" i="5"/>
  <c r="N22" i="5"/>
  <c r="F23" i="5"/>
  <c r="M23" i="5"/>
  <c r="N23" i="5"/>
  <c r="F24" i="5"/>
  <c r="M24" i="5"/>
  <c r="N24" i="5"/>
  <c r="F25" i="5"/>
  <c r="M25" i="5"/>
  <c r="N25" i="5"/>
  <c r="F26" i="5"/>
  <c r="M26" i="5"/>
  <c r="N26" i="5"/>
  <c r="M28" i="5"/>
  <c r="C30" i="5"/>
  <c r="D30" i="5"/>
  <c r="M33" i="5"/>
  <c r="N33" i="5"/>
  <c r="M34" i="5"/>
  <c r="N34" i="5"/>
  <c r="M35" i="5"/>
  <c r="N35" i="5"/>
  <c r="D36" i="5"/>
  <c r="F36" i="5"/>
  <c r="M36" i="5"/>
  <c r="N36" i="5"/>
  <c r="E37" i="5"/>
  <c r="M37" i="5"/>
  <c r="N37" i="5"/>
  <c r="E38" i="5"/>
  <c r="G38" i="5"/>
  <c r="M38" i="5"/>
  <c r="N38" i="5"/>
  <c r="M39" i="5"/>
  <c r="N39" i="5"/>
  <c r="M40" i="5"/>
  <c r="N40" i="5"/>
  <c r="M41" i="5"/>
  <c r="N41" i="5"/>
  <c r="M42" i="5"/>
  <c r="N42" i="5"/>
  <c r="I14" i="4"/>
  <c r="G21" i="4" s="1"/>
  <c r="I15" i="4"/>
  <c r="G19" i="4"/>
  <c r="U1014" i="9" l="1"/>
  <c r="U1013" i="9"/>
  <c r="U1012" i="9"/>
  <c r="U1011" i="9"/>
  <c r="U1010" i="9"/>
  <c r="U1009" i="9"/>
  <c r="U1008" i="9"/>
  <c r="U1007" i="9"/>
  <c r="U1006" i="9"/>
  <c r="U1005" i="9"/>
  <c r="U1004" i="9"/>
  <c r="U1003" i="9"/>
  <c r="U1002" i="9"/>
  <c r="U1001" i="9"/>
  <c r="U1000" i="9"/>
  <c r="U999" i="9"/>
  <c r="U998" i="9"/>
  <c r="U997" i="9"/>
  <c r="U996" i="9"/>
  <c r="U995" i="9"/>
  <c r="U994" i="9"/>
  <c r="U993" i="9"/>
  <c r="U992" i="9"/>
  <c r="U991" i="9"/>
  <c r="U990" i="9"/>
  <c r="U989" i="9"/>
  <c r="U988" i="9"/>
  <c r="U987" i="9"/>
  <c r="U986" i="9"/>
  <c r="U985" i="9"/>
  <c r="U984" i="9"/>
  <c r="U983" i="9"/>
  <c r="U982" i="9"/>
  <c r="U981" i="9"/>
  <c r="U980" i="9"/>
  <c r="U979" i="9"/>
  <c r="U978" i="9"/>
  <c r="U977" i="9"/>
  <c r="U976" i="9"/>
  <c r="U975" i="9"/>
  <c r="U974" i="9"/>
  <c r="U973" i="9"/>
  <c r="U972" i="9"/>
  <c r="U971" i="9"/>
  <c r="U970" i="9"/>
  <c r="U969" i="9"/>
  <c r="U968" i="9"/>
  <c r="U967" i="9"/>
  <c r="U966" i="9"/>
  <c r="U965" i="9"/>
  <c r="U964" i="9"/>
  <c r="U963" i="9"/>
  <c r="U962" i="9"/>
  <c r="U961" i="9"/>
  <c r="U960" i="9"/>
  <c r="U959" i="9"/>
  <c r="U958" i="9"/>
  <c r="U957" i="9"/>
  <c r="U956" i="9"/>
  <c r="U955" i="9"/>
  <c r="U954" i="9"/>
  <c r="U953" i="9"/>
  <c r="U952" i="9"/>
  <c r="U951" i="9"/>
  <c r="U950" i="9"/>
  <c r="U949" i="9"/>
  <c r="U948" i="9"/>
  <c r="U947" i="9"/>
  <c r="U946" i="9"/>
  <c r="U945" i="9"/>
  <c r="U944" i="9"/>
  <c r="U943" i="9"/>
  <c r="U942" i="9"/>
  <c r="U941" i="9"/>
  <c r="U940" i="9"/>
  <c r="U939" i="9"/>
  <c r="U938" i="9"/>
  <c r="U937" i="9"/>
  <c r="U936" i="9"/>
  <c r="U935" i="9"/>
  <c r="U934" i="9"/>
  <c r="U933" i="9"/>
  <c r="U932" i="9"/>
  <c r="U931" i="9"/>
  <c r="U930" i="9"/>
  <c r="U929" i="9"/>
  <c r="U928" i="9"/>
  <c r="U927" i="9"/>
  <c r="U926" i="9"/>
  <c r="U925" i="9"/>
  <c r="U924" i="9"/>
  <c r="U923" i="9"/>
  <c r="U922" i="9"/>
  <c r="U921" i="9"/>
  <c r="U920" i="9"/>
  <c r="U919" i="9"/>
  <c r="U918" i="9"/>
  <c r="U917" i="9"/>
  <c r="U916" i="9"/>
  <c r="U915" i="9"/>
  <c r="U914" i="9"/>
  <c r="U913" i="9"/>
  <c r="U912" i="9"/>
  <c r="U911" i="9"/>
  <c r="U910" i="9"/>
  <c r="U909" i="9"/>
  <c r="U908" i="9"/>
  <c r="U907" i="9"/>
  <c r="U906" i="9"/>
  <c r="U905" i="9"/>
  <c r="U904" i="9"/>
  <c r="U903" i="9"/>
  <c r="U902" i="9"/>
  <c r="U901" i="9"/>
  <c r="U900" i="9"/>
  <c r="U899" i="9"/>
  <c r="U898" i="9"/>
  <c r="U897" i="9"/>
  <c r="U896" i="9"/>
  <c r="U895" i="9"/>
  <c r="U894" i="9"/>
  <c r="U893" i="9"/>
  <c r="U892" i="9"/>
  <c r="U891" i="9"/>
  <c r="U890" i="9"/>
  <c r="U889" i="9"/>
  <c r="U888" i="9"/>
  <c r="U887" i="9"/>
  <c r="U886" i="9"/>
  <c r="U885" i="9"/>
  <c r="U884" i="9"/>
  <c r="U883" i="9"/>
  <c r="U882" i="9"/>
  <c r="U881" i="9"/>
  <c r="U880" i="9"/>
  <c r="U879" i="9"/>
  <c r="U878" i="9"/>
  <c r="U877" i="9"/>
  <c r="U876" i="9"/>
  <c r="U875" i="9"/>
  <c r="U874" i="9"/>
  <c r="U873" i="9"/>
  <c r="U872" i="9"/>
  <c r="U871" i="9"/>
  <c r="U870" i="9"/>
  <c r="U869" i="9"/>
  <c r="U868" i="9"/>
  <c r="U867" i="9"/>
  <c r="U866" i="9"/>
  <c r="U865" i="9"/>
  <c r="U864" i="9"/>
  <c r="U863" i="9"/>
  <c r="U862" i="9"/>
  <c r="U861" i="9"/>
  <c r="U860" i="9"/>
  <c r="U859" i="9"/>
  <c r="U858" i="9"/>
  <c r="U857" i="9"/>
  <c r="U856" i="9"/>
  <c r="U855" i="9"/>
  <c r="U854" i="9"/>
  <c r="U853" i="9"/>
  <c r="U852" i="9"/>
  <c r="U851" i="9"/>
  <c r="U850" i="9"/>
  <c r="U849" i="9"/>
  <c r="U848" i="9"/>
  <c r="U847" i="9"/>
  <c r="U846" i="9"/>
  <c r="U845" i="9"/>
  <c r="U844" i="9"/>
  <c r="U843" i="9"/>
  <c r="U842" i="9"/>
  <c r="U841" i="9"/>
  <c r="U840" i="9"/>
  <c r="U839" i="9"/>
  <c r="U838" i="9"/>
  <c r="U837" i="9"/>
  <c r="U836" i="9"/>
  <c r="U835" i="9"/>
  <c r="U834" i="9"/>
  <c r="U833" i="9"/>
  <c r="U832" i="9"/>
  <c r="U831" i="9"/>
  <c r="U830" i="9"/>
  <c r="U829" i="9"/>
  <c r="U828" i="9"/>
  <c r="U827" i="9"/>
  <c r="U826" i="9"/>
  <c r="U825" i="9"/>
  <c r="U824" i="9"/>
  <c r="U823" i="9"/>
  <c r="U822" i="9"/>
  <c r="U821" i="9"/>
  <c r="U820" i="9"/>
  <c r="U819" i="9"/>
  <c r="U818" i="9"/>
  <c r="U817" i="9"/>
  <c r="U816" i="9"/>
  <c r="U815" i="9"/>
  <c r="U814" i="9"/>
  <c r="U813" i="9"/>
  <c r="U812" i="9"/>
  <c r="U811" i="9"/>
  <c r="U810" i="9"/>
  <c r="U809" i="9"/>
  <c r="U808" i="9"/>
  <c r="U807" i="9"/>
  <c r="U806" i="9"/>
  <c r="U805" i="9"/>
  <c r="U804" i="9"/>
  <c r="U803" i="9"/>
  <c r="U802" i="9"/>
  <c r="U801" i="9"/>
  <c r="U800" i="9"/>
  <c r="U799" i="9"/>
  <c r="U798" i="9"/>
  <c r="U797" i="9"/>
  <c r="U796" i="9"/>
  <c r="U795" i="9"/>
  <c r="U794" i="9"/>
  <c r="U793" i="9"/>
  <c r="U792" i="9"/>
  <c r="U791" i="9"/>
  <c r="U790" i="9"/>
  <c r="U789" i="9"/>
  <c r="U788" i="9"/>
  <c r="U787" i="9"/>
  <c r="U786" i="9"/>
  <c r="U785" i="9"/>
  <c r="U784" i="9"/>
  <c r="U783" i="9"/>
  <c r="U782" i="9"/>
  <c r="U781" i="9"/>
  <c r="U780" i="9"/>
  <c r="U779" i="9"/>
  <c r="U778" i="9"/>
  <c r="U777" i="9"/>
  <c r="U776" i="9"/>
  <c r="U775" i="9"/>
  <c r="U774" i="9"/>
  <c r="U773" i="9"/>
  <c r="U772" i="9"/>
  <c r="U771" i="9"/>
  <c r="U770" i="9"/>
  <c r="U769" i="9"/>
  <c r="U768" i="9"/>
  <c r="U767" i="9"/>
  <c r="U766" i="9"/>
  <c r="U765" i="9"/>
  <c r="U672" i="9"/>
  <c r="R672" i="9"/>
  <c r="U670" i="9"/>
  <c r="R670" i="9"/>
  <c r="U668" i="9"/>
  <c r="R668" i="9"/>
  <c r="U666" i="9"/>
  <c r="R666" i="9"/>
  <c r="U664" i="9"/>
  <c r="R664" i="9"/>
  <c r="U662" i="9"/>
  <c r="R662" i="9"/>
  <c r="U660" i="9"/>
  <c r="R660" i="9"/>
  <c r="U658" i="9"/>
  <c r="R658" i="9"/>
  <c r="U656" i="9"/>
  <c r="R656" i="9"/>
  <c r="U654" i="9"/>
  <c r="R654" i="9"/>
  <c r="U652" i="9"/>
  <c r="R652" i="9"/>
  <c r="U650" i="9"/>
  <c r="R650" i="9"/>
  <c r="U648" i="9"/>
  <c r="R648" i="9"/>
  <c r="U646" i="9"/>
  <c r="R646" i="9"/>
  <c r="U644" i="9"/>
  <c r="R644" i="9"/>
  <c r="U642" i="9"/>
  <c r="R642" i="9"/>
  <c r="U640" i="9"/>
  <c r="R640" i="9"/>
  <c r="U638" i="9"/>
  <c r="R638" i="9"/>
  <c r="U636" i="9"/>
  <c r="R636" i="9"/>
  <c r="U634" i="9"/>
  <c r="R634" i="9"/>
  <c r="U632" i="9"/>
  <c r="R632" i="9"/>
  <c r="U630" i="9"/>
  <c r="R630" i="9"/>
  <c r="U628" i="9"/>
  <c r="R628" i="9"/>
  <c r="R1014" i="9"/>
  <c r="R1013" i="9"/>
  <c r="R1012" i="9"/>
  <c r="R1011" i="9"/>
  <c r="R1010" i="9"/>
  <c r="R1009" i="9"/>
  <c r="R1008" i="9"/>
  <c r="R1007" i="9"/>
  <c r="R1006" i="9"/>
  <c r="R1005" i="9"/>
  <c r="R1004" i="9"/>
  <c r="R1003" i="9"/>
  <c r="R1002" i="9"/>
  <c r="R1001" i="9"/>
  <c r="R1000" i="9"/>
  <c r="R999" i="9"/>
  <c r="R998" i="9"/>
  <c r="R997" i="9"/>
  <c r="R996" i="9"/>
  <c r="R995" i="9"/>
  <c r="R994" i="9"/>
  <c r="R993" i="9"/>
  <c r="R992" i="9"/>
  <c r="R991" i="9"/>
  <c r="R990" i="9"/>
  <c r="R989" i="9"/>
  <c r="R988" i="9"/>
  <c r="R987" i="9"/>
  <c r="R986" i="9"/>
  <c r="R985" i="9"/>
  <c r="R984" i="9"/>
  <c r="R983" i="9"/>
  <c r="R982" i="9"/>
  <c r="R981" i="9"/>
  <c r="R980" i="9"/>
  <c r="R979" i="9"/>
  <c r="R978" i="9"/>
  <c r="R977" i="9"/>
  <c r="R976" i="9"/>
  <c r="R975" i="9"/>
  <c r="R974" i="9"/>
  <c r="R973" i="9"/>
  <c r="R972" i="9"/>
  <c r="R971" i="9"/>
  <c r="R970" i="9"/>
  <c r="R969" i="9"/>
  <c r="R968" i="9"/>
  <c r="R967" i="9"/>
  <c r="R966" i="9"/>
  <c r="R965" i="9"/>
  <c r="R964" i="9"/>
  <c r="R963" i="9"/>
  <c r="R962" i="9"/>
  <c r="R961" i="9"/>
  <c r="R960" i="9"/>
  <c r="R959" i="9"/>
  <c r="R958" i="9"/>
  <c r="R957" i="9"/>
  <c r="R956" i="9"/>
  <c r="R955" i="9"/>
  <c r="R954" i="9"/>
  <c r="R953" i="9"/>
  <c r="R952" i="9"/>
  <c r="R951" i="9"/>
  <c r="R950" i="9"/>
  <c r="R949" i="9"/>
  <c r="R948" i="9"/>
  <c r="R947" i="9"/>
  <c r="R946" i="9"/>
  <c r="R945" i="9"/>
  <c r="R944" i="9"/>
  <c r="R943" i="9"/>
  <c r="R942" i="9"/>
  <c r="R941" i="9"/>
  <c r="R940" i="9"/>
  <c r="R939" i="9"/>
  <c r="R938" i="9"/>
  <c r="R937" i="9"/>
  <c r="R936" i="9"/>
  <c r="R935" i="9"/>
  <c r="R934" i="9"/>
  <c r="R933" i="9"/>
  <c r="R932" i="9"/>
  <c r="R931" i="9"/>
  <c r="R930" i="9"/>
  <c r="R929" i="9"/>
  <c r="R928" i="9"/>
  <c r="R927" i="9"/>
  <c r="R926" i="9"/>
  <c r="R925" i="9"/>
  <c r="R924" i="9"/>
  <c r="R923" i="9"/>
  <c r="R922" i="9"/>
  <c r="R921" i="9"/>
  <c r="R920" i="9"/>
  <c r="R919" i="9"/>
  <c r="R918" i="9"/>
  <c r="R917" i="9"/>
  <c r="R916" i="9"/>
  <c r="R915" i="9"/>
  <c r="R914" i="9"/>
  <c r="R913" i="9"/>
  <c r="R912" i="9"/>
  <c r="R911" i="9"/>
  <c r="R910" i="9"/>
  <c r="R909" i="9"/>
  <c r="R908" i="9"/>
  <c r="R907" i="9"/>
  <c r="R906" i="9"/>
  <c r="R905" i="9"/>
  <c r="R904" i="9"/>
  <c r="R903" i="9"/>
  <c r="R902" i="9"/>
  <c r="R901" i="9"/>
  <c r="R900" i="9"/>
  <c r="R899" i="9"/>
  <c r="R898" i="9"/>
  <c r="R897" i="9"/>
  <c r="R896" i="9"/>
  <c r="R895" i="9"/>
  <c r="R894" i="9"/>
  <c r="R893" i="9"/>
  <c r="R892" i="9"/>
  <c r="R891" i="9"/>
  <c r="R890" i="9"/>
  <c r="R889" i="9"/>
  <c r="R888" i="9"/>
  <c r="R887" i="9"/>
  <c r="R886" i="9"/>
  <c r="R885" i="9"/>
  <c r="R884" i="9"/>
  <c r="R883" i="9"/>
  <c r="R882" i="9"/>
  <c r="R881" i="9"/>
  <c r="R880" i="9"/>
  <c r="R879" i="9"/>
  <c r="R878" i="9"/>
  <c r="R877" i="9"/>
  <c r="R876" i="9"/>
  <c r="R875" i="9"/>
  <c r="R874" i="9"/>
  <c r="R873" i="9"/>
  <c r="R872" i="9"/>
  <c r="R871" i="9"/>
  <c r="R870" i="9"/>
  <c r="R869" i="9"/>
  <c r="R868" i="9"/>
  <c r="R867" i="9"/>
  <c r="R866" i="9"/>
  <c r="R865" i="9"/>
  <c r="R864" i="9"/>
  <c r="R863" i="9"/>
  <c r="R862" i="9"/>
  <c r="R861" i="9"/>
  <c r="R860" i="9"/>
  <c r="R859" i="9"/>
  <c r="R858" i="9"/>
  <c r="R857" i="9"/>
  <c r="R856" i="9"/>
  <c r="R855" i="9"/>
  <c r="R854" i="9"/>
  <c r="R853" i="9"/>
  <c r="R852" i="9"/>
  <c r="R851" i="9"/>
  <c r="R850" i="9"/>
  <c r="R849" i="9"/>
  <c r="R848" i="9"/>
  <c r="R847" i="9"/>
  <c r="R846" i="9"/>
  <c r="R845" i="9"/>
  <c r="R844" i="9"/>
  <c r="R843" i="9"/>
  <c r="R842" i="9"/>
  <c r="R841" i="9"/>
  <c r="R840" i="9"/>
  <c r="R839" i="9"/>
  <c r="R838" i="9"/>
  <c r="R837" i="9"/>
  <c r="R836" i="9"/>
  <c r="R835" i="9"/>
  <c r="R834" i="9"/>
  <c r="R833" i="9"/>
  <c r="R832" i="9"/>
  <c r="R831" i="9"/>
  <c r="R830" i="9"/>
  <c r="R829" i="9"/>
  <c r="R828" i="9"/>
  <c r="R827" i="9"/>
  <c r="R826" i="9"/>
  <c r="R825" i="9"/>
  <c r="R824" i="9"/>
  <c r="R823" i="9"/>
  <c r="R822" i="9"/>
  <c r="R821" i="9"/>
  <c r="R820" i="9"/>
  <c r="R819" i="9"/>
  <c r="R818" i="9"/>
  <c r="R817" i="9"/>
  <c r="R816" i="9"/>
  <c r="R815" i="9"/>
  <c r="R814" i="9"/>
  <c r="R813" i="9"/>
  <c r="R812" i="9"/>
  <c r="R811" i="9"/>
  <c r="R810" i="9"/>
  <c r="R809" i="9"/>
  <c r="R808" i="9"/>
  <c r="R807" i="9"/>
  <c r="R806" i="9"/>
  <c r="R805" i="9"/>
  <c r="R804" i="9"/>
  <c r="R803" i="9"/>
  <c r="R802" i="9"/>
  <c r="R801" i="9"/>
  <c r="R800" i="9"/>
  <c r="R799" i="9"/>
  <c r="R798" i="9"/>
  <c r="R797" i="9"/>
  <c r="R796" i="9"/>
  <c r="R795" i="9"/>
  <c r="R794" i="9"/>
  <c r="R793" i="9"/>
  <c r="R792" i="9"/>
  <c r="R791" i="9"/>
  <c r="R790" i="9"/>
  <c r="R789" i="9"/>
  <c r="R788" i="9"/>
  <c r="R787" i="9"/>
  <c r="R786" i="9"/>
  <c r="R785" i="9"/>
  <c r="R784" i="9"/>
  <c r="R783" i="9"/>
  <c r="R782" i="9"/>
  <c r="R781" i="9"/>
  <c r="R780" i="9"/>
  <c r="R779" i="9"/>
  <c r="R778" i="9"/>
  <c r="R777" i="9"/>
  <c r="R776" i="9"/>
  <c r="R775" i="9"/>
  <c r="R774" i="9"/>
  <c r="R773" i="9"/>
  <c r="R772" i="9"/>
  <c r="R771" i="9"/>
  <c r="R770" i="9"/>
  <c r="R769" i="9"/>
  <c r="R768" i="9"/>
  <c r="R767" i="9"/>
  <c r="R766" i="9"/>
  <c r="R765" i="9"/>
  <c r="R761" i="9"/>
  <c r="R757" i="9"/>
  <c r="R753" i="9"/>
  <c r="R749" i="9"/>
  <c r="R745" i="9"/>
  <c r="R741" i="9"/>
  <c r="R737" i="9"/>
  <c r="R733" i="9"/>
  <c r="R729" i="9"/>
  <c r="R725" i="9"/>
  <c r="R721" i="9"/>
  <c r="R717" i="9"/>
  <c r="R713" i="9"/>
  <c r="R709" i="9"/>
  <c r="R705" i="9"/>
  <c r="R701" i="9"/>
  <c r="R697" i="9"/>
  <c r="R693" i="9"/>
  <c r="R689" i="9"/>
  <c r="R685" i="9"/>
  <c r="R681" i="9"/>
  <c r="R677" i="9"/>
  <c r="R543" i="9"/>
  <c r="U543" i="9"/>
  <c r="Q543" i="9"/>
  <c r="R539" i="9"/>
  <c r="U539" i="9"/>
  <c r="Q539" i="9"/>
  <c r="R535" i="9"/>
  <c r="U535" i="9"/>
  <c r="Q535" i="9"/>
  <c r="R531" i="9"/>
  <c r="U531" i="9"/>
  <c r="Q531" i="9"/>
  <c r="R527" i="9"/>
  <c r="U527" i="9"/>
  <c r="Q527" i="9"/>
  <c r="R523" i="9"/>
  <c r="U523" i="9"/>
  <c r="Q523" i="9"/>
  <c r="R762" i="9"/>
  <c r="Q761" i="9"/>
  <c r="R758" i="9"/>
  <c r="Q757" i="9"/>
  <c r="R754" i="9"/>
  <c r="Q753" i="9"/>
  <c r="R750" i="9"/>
  <c r="Q749" i="9"/>
  <c r="R746" i="9"/>
  <c r="Q745" i="9"/>
  <c r="R742" i="9"/>
  <c r="Q741" i="9"/>
  <c r="R738" i="9"/>
  <c r="Q737" i="9"/>
  <c r="R734" i="9"/>
  <c r="Q733" i="9"/>
  <c r="R730" i="9"/>
  <c r="Q729" i="9"/>
  <c r="R726" i="9"/>
  <c r="Q725" i="9"/>
  <c r="R722" i="9"/>
  <c r="Q721" i="9"/>
  <c r="R718" i="9"/>
  <c r="Q717" i="9"/>
  <c r="R714" i="9"/>
  <c r="Q713" i="9"/>
  <c r="R710" i="9"/>
  <c r="Q709" i="9"/>
  <c r="R706" i="9"/>
  <c r="Q705" i="9"/>
  <c r="R702" i="9"/>
  <c r="Q701" i="9"/>
  <c r="R698" i="9"/>
  <c r="Q697" i="9"/>
  <c r="R694" i="9"/>
  <c r="Q693" i="9"/>
  <c r="R690" i="9"/>
  <c r="Q689" i="9"/>
  <c r="R686" i="9"/>
  <c r="Q685" i="9"/>
  <c r="R682" i="9"/>
  <c r="Q681" i="9"/>
  <c r="R678" i="9"/>
  <c r="Q677" i="9"/>
  <c r="R674" i="9"/>
  <c r="U673" i="9"/>
  <c r="R673" i="9"/>
  <c r="U671" i="9"/>
  <c r="R671" i="9"/>
  <c r="U669" i="9"/>
  <c r="R669" i="9"/>
  <c r="U667" i="9"/>
  <c r="R667" i="9"/>
  <c r="U665" i="9"/>
  <c r="R665" i="9"/>
  <c r="U663" i="9"/>
  <c r="R663" i="9"/>
  <c r="U661" i="9"/>
  <c r="R661" i="9"/>
  <c r="U659" i="9"/>
  <c r="R659" i="9"/>
  <c r="U657" i="9"/>
  <c r="R657" i="9"/>
  <c r="U655" i="9"/>
  <c r="R655" i="9"/>
  <c r="U653" i="9"/>
  <c r="R653" i="9"/>
  <c r="U651" i="9"/>
  <c r="R651" i="9"/>
  <c r="U649" i="9"/>
  <c r="R649" i="9"/>
  <c r="U647" i="9"/>
  <c r="R647" i="9"/>
  <c r="U645" i="9"/>
  <c r="R645" i="9"/>
  <c r="U643" i="9"/>
  <c r="R643" i="9"/>
  <c r="U641" i="9"/>
  <c r="R641" i="9"/>
  <c r="U639" i="9"/>
  <c r="R639" i="9"/>
  <c r="U637" i="9"/>
  <c r="R637" i="9"/>
  <c r="U635" i="9"/>
  <c r="R635" i="9"/>
  <c r="U633" i="9"/>
  <c r="R633" i="9"/>
  <c r="U631" i="9"/>
  <c r="R631" i="9"/>
  <c r="U629" i="9"/>
  <c r="R629" i="9"/>
  <c r="U627" i="9"/>
  <c r="R627" i="9"/>
  <c r="R626" i="9"/>
  <c r="R625" i="9"/>
  <c r="R624" i="9"/>
  <c r="R623" i="9"/>
  <c r="R622" i="9"/>
  <c r="R621" i="9"/>
  <c r="R620" i="9"/>
  <c r="R619" i="9"/>
  <c r="R618" i="9"/>
  <c r="R617" i="9"/>
  <c r="R616" i="9"/>
  <c r="R615" i="9"/>
  <c r="R614" i="9"/>
  <c r="R613" i="9"/>
  <c r="R612" i="9"/>
  <c r="R611" i="9"/>
  <c r="R610" i="9"/>
  <c r="R609" i="9"/>
  <c r="R608" i="9"/>
  <c r="R607" i="9"/>
  <c r="R606" i="9"/>
  <c r="R605" i="9"/>
  <c r="R604" i="9"/>
  <c r="R603" i="9"/>
  <c r="R602" i="9"/>
  <c r="R601" i="9"/>
  <c r="R600" i="9"/>
  <c r="R599" i="9"/>
  <c r="R598" i="9"/>
  <c r="R597" i="9"/>
  <c r="R596" i="9"/>
  <c r="R595" i="9"/>
  <c r="R594" i="9"/>
  <c r="R593" i="9"/>
  <c r="R592" i="9"/>
  <c r="R591" i="9"/>
  <c r="R590" i="9"/>
  <c r="R589" i="9"/>
  <c r="R588" i="9"/>
  <c r="R587" i="9"/>
  <c r="R586" i="9"/>
  <c r="R585" i="9"/>
  <c r="R584" i="9"/>
  <c r="R583" i="9"/>
  <c r="R582" i="9"/>
  <c r="R581" i="9"/>
  <c r="R580" i="9"/>
  <c r="R579" i="9"/>
  <c r="R578" i="9"/>
  <c r="R577" i="9"/>
  <c r="R576" i="9"/>
  <c r="R575" i="9"/>
  <c r="R574" i="9"/>
  <c r="R573" i="9"/>
  <c r="R572" i="9"/>
  <c r="R571" i="9"/>
  <c r="R570" i="9"/>
  <c r="R569" i="9"/>
  <c r="R568" i="9"/>
  <c r="R567" i="9"/>
  <c r="R566" i="9"/>
  <c r="R565" i="9"/>
  <c r="R564" i="9"/>
  <c r="R563" i="9"/>
  <c r="R562" i="9"/>
  <c r="R561" i="9"/>
  <c r="R560" i="9"/>
  <c r="R559" i="9"/>
  <c r="R558" i="9"/>
  <c r="R557" i="9"/>
  <c r="R556" i="9"/>
  <c r="R555" i="9"/>
  <c r="R554" i="9"/>
  <c r="R553" i="9"/>
  <c r="R552" i="9"/>
  <c r="R551" i="9"/>
  <c r="R550" i="9"/>
  <c r="R549" i="9"/>
  <c r="R548" i="9"/>
  <c r="R547" i="9"/>
  <c r="R546" i="9"/>
  <c r="R545" i="9"/>
  <c r="R544" i="9"/>
  <c r="U540" i="9"/>
  <c r="U536" i="9"/>
  <c r="U532" i="9"/>
  <c r="U528" i="9"/>
  <c r="U524" i="9"/>
  <c r="U520" i="9"/>
  <c r="R519" i="9"/>
  <c r="U519" i="9"/>
  <c r="R517" i="9"/>
  <c r="U517" i="9"/>
  <c r="R515" i="9"/>
  <c r="U515" i="9"/>
  <c r="R513" i="9"/>
  <c r="U513" i="9"/>
  <c r="R511" i="9"/>
  <c r="U511" i="9"/>
  <c r="R509" i="9"/>
  <c r="U509" i="9"/>
  <c r="R507" i="9"/>
  <c r="U507" i="9"/>
  <c r="R505" i="9"/>
  <c r="U505" i="9"/>
  <c r="R503" i="9"/>
  <c r="U503" i="9"/>
  <c r="R501" i="9"/>
  <c r="U501" i="9"/>
  <c r="R499" i="9"/>
  <c r="U499" i="9"/>
  <c r="R497" i="9"/>
  <c r="U497" i="9"/>
  <c r="R495" i="9"/>
  <c r="U495" i="9"/>
  <c r="R493" i="9"/>
  <c r="U493" i="9"/>
  <c r="R491" i="9"/>
  <c r="U491" i="9"/>
  <c r="R489" i="9"/>
  <c r="U489" i="9"/>
  <c r="R487" i="9"/>
  <c r="U487" i="9"/>
  <c r="R485" i="9"/>
  <c r="U485" i="9"/>
  <c r="R483" i="9"/>
  <c r="U483" i="9"/>
  <c r="R481" i="9"/>
  <c r="U481" i="9"/>
  <c r="R479" i="9"/>
  <c r="U479" i="9"/>
  <c r="R477" i="9"/>
  <c r="U477" i="9"/>
  <c r="R475" i="9"/>
  <c r="U475" i="9"/>
  <c r="R473" i="9"/>
  <c r="U473" i="9"/>
  <c r="R471" i="9"/>
  <c r="U471" i="9"/>
  <c r="R469" i="9"/>
  <c r="U469" i="9"/>
  <c r="R467" i="9"/>
  <c r="U467" i="9"/>
  <c r="R465" i="9"/>
  <c r="U465" i="9"/>
  <c r="R463" i="9"/>
  <c r="U463" i="9"/>
  <c r="R461" i="9"/>
  <c r="U461" i="9"/>
  <c r="R459" i="9"/>
  <c r="U459" i="9"/>
  <c r="R457" i="9"/>
  <c r="U457" i="9"/>
  <c r="R455" i="9"/>
  <c r="U455" i="9"/>
  <c r="R453" i="9"/>
  <c r="U453" i="9"/>
  <c r="R451" i="9"/>
  <c r="U451" i="9"/>
  <c r="R449" i="9"/>
  <c r="U449" i="9"/>
  <c r="R447" i="9"/>
  <c r="U447" i="9"/>
  <c r="R445" i="9"/>
  <c r="U445" i="9"/>
  <c r="R443" i="9"/>
  <c r="U443" i="9"/>
  <c r="R441" i="9"/>
  <c r="U441" i="9"/>
  <c r="R439" i="9"/>
  <c r="U439" i="9"/>
  <c r="R437" i="9"/>
  <c r="U437" i="9"/>
  <c r="R435" i="9"/>
  <c r="U435" i="9"/>
  <c r="R433" i="9"/>
  <c r="U433" i="9"/>
  <c r="R431" i="9"/>
  <c r="U431" i="9"/>
  <c r="R429" i="9"/>
  <c r="U429" i="9"/>
  <c r="R427" i="9"/>
  <c r="U427" i="9"/>
  <c r="R425" i="9"/>
  <c r="U425" i="9"/>
  <c r="R423" i="9"/>
  <c r="U423" i="9"/>
  <c r="R421" i="9"/>
  <c r="U421" i="9"/>
  <c r="R419" i="9"/>
  <c r="U419" i="9"/>
  <c r="R417" i="9"/>
  <c r="U417" i="9"/>
  <c r="R415" i="9"/>
  <c r="U415" i="9"/>
  <c r="R413" i="9"/>
  <c r="U413" i="9"/>
  <c r="R411" i="9"/>
  <c r="U411" i="9"/>
  <c r="R409" i="9"/>
  <c r="U409" i="9"/>
  <c r="R407" i="9"/>
  <c r="U407" i="9"/>
  <c r="R405" i="9"/>
  <c r="U405" i="9"/>
  <c r="R403" i="9"/>
  <c r="U403" i="9"/>
  <c r="R401" i="9"/>
  <c r="U401" i="9"/>
  <c r="R399" i="9"/>
  <c r="U399" i="9"/>
  <c r="R397" i="9"/>
  <c r="U397" i="9"/>
  <c r="R395" i="9"/>
  <c r="U395" i="9"/>
  <c r="R393" i="9"/>
  <c r="U393" i="9"/>
  <c r="R391" i="9"/>
  <c r="U391" i="9"/>
  <c r="R389" i="9"/>
  <c r="U389" i="9"/>
  <c r="R387" i="9"/>
  <c r="U387" i="9"/>
  <c r="R385" i="9"/>
  <c r="U385" i="9"/>
  <c r="R383" i="9"/>
  <c r="U383" i="9"/>
  <c r="R381" i="9"/>
  <c r="U381" i="9"/>
  <c r="R379" i="9"/>
  <c r="U379" i="9"/>
  <c r="R377" i="9"/>
  <c r="U377" i="9"/>
  <c r="R375" i="9"/>
  <c r="U375" i="9"/>
  <c r="R373" i="9"/>
  <c r="U373" i="9"/>
  <c r="R371" i="9"/>
  <c r="U371" i="9"/>
  <c r="R369" i="9"/>
  <c r="U369" i="9"/>
  <c r="R367" i="9"/>
  <c r="U367" i="9"/>
  <c r="R365" i="9"/>
  <c r="U365" i="9"/>
  <c r="Q362" i="9"/>
  <c r="R362" i="9"/>
  <c r="U362" i="9"/>
  <c r="Q358" i="9"/>
  <c r="R358" i="9"/>
  <c r="U358" i="9"/>
  <c r="Q354" i="9"/>
  <c r="R354" i="9"/>
  <c r="U354" i="9"/>
  <c r="Q342" i="9"/>
  <c r="U342" i="9"/>
  <c r="Q334" i="9"/>
  <c r="U334" i="9"/>
  <c r="Q326" i="9"/>
  <c r="U326" i="9"/>
  <c r="Q318" i="9"/>
  <c r="U318" i="9"/>
  <c r="Q361" i="9"/>
  <c r="R361" i="9"/>
  <c r="U361" i="9"/>
  <c r="Q357" i="9"/>
  <c r="R357" i="9"/>
  <c r="U357" i="9"/>
  <c r="Q344" i="9"/>
  <c r="U344" i="9"/>
  <c r="Q336" i="9"/>
  <c r="U336" i="9"/>
  <c r="Q328" i="9"/>
  <c r="U328" i="9"/>
  <c r="Q320" i="9"/>
  <c r="U320" i="9"/>
  <c r="Q312" i="9"/>
  <c r="U312" i="9"/>
  <c r="R518" i="9"/>
  <c r="U518" i="9"/>
  <c r="R516" i="9"/>
  <c r="U516" i="9"/>
  <c r="R514" i="9"/>
  <c r="U514" i="9"/>
  <c r="R512" i="9"/>
  <c r="U512" i="9"/>
  <c r="R510" i="9"/>
  <c r="U510" i="9"/>
  <c r="R508" i="9"/>
  <c r="U508" i="9"/>
  <c r="R506" i="9"/>
  <c r="U506" i="9"/>
  <c r="R504" i="9"/>
  <c r="U504" i="9"/>
  <c r="R502" i="9"/>
  <c r="U502" i="9"/>
  <c r="R500" i="9"/>
  <c r="U500" i="9"/>
  <c r="R498" i="9"/>
  <c r="U498" i="9"/>
  <c r="R496" i="9"/>
  <c r="U496" i="9"/>
  <c r="R494" i="9"/>
  <c r="U494" i="9"/>
  <c r="R492" i="9"/>
  <c r="U492" i="9"/>
  <c r="R490" i="9"/>
  <c r="U490" i="9"/>
  <c r="R488" i="9"/>
  <c r="U488" i="9"/>
  <c r="R486" i="9"/>
  <c r="U486" i="9"/>
  <c r="R484" i="9"/>
  <c r="U484" i="9"/>
  <c r="R482" i="9"/>
  <c r="U482" i="9"/>
  <c r="R480" i="9"/>
  <c r="U480" i="9"/>
  <c r="R478" i="9"/>
  <c r="U478" i="9"/>
  <c r="R476" i="9"/>
  <c r="U476" i="9"/>
  <c r="R474" i="9"/>
  <c r="U474" i="9"/>
  <c r="R472" i="9"/>
  <c r="U472" i="9"/>
  <c r="R470" i="9"/>
  <c r="U470" i="9"/>
  <c r="R468" i="9"/>
  <c r="U468" i="9"/>
  <c r="R466" i="9"/>
  <c r="U466" i="9"/>
  <c r="R464" i="9"/>
  <c r="U464" i="9"/>
  <c r="R462" i="9"/>
  <c r="U462" i="9"/>
  <c r="R460" i="9"/>
  <c r="U460" i="9"/>
  <c r="R458" i="9"/>
  <c r="U458" i="9"/>
  <c r="R456" i="9"/>
  <c r="U456" i="9"/>
  <c r="R454" i="9"/>
  <c r="U454" i="9"/>
  <c r="R452" i="9"/>
  <c r="U452" i="9"/>
  <c r="R450" i="9"/>
  <c r="U450" i="9"/>
  <c r="R448" i="9"/>
  <c r="U448" i="9"/>
  <c r="R446" i="9"/>
  <c r="U446" i="9"/>
  <c r="R444" i="9"/>
  <c r="U444" i="9"/>
  <c r="R442" i="9"/>
  <c r="U442" i="9"/>
  <c r="R440" i="9"/>
  <c r="U440" i="9"/>
  <c r="R438" i="9"/>
  <c r="U438" i="9"/>
  <c r="R436" i="9"/>
  <c r="U436" i="9"/>
  <c r="R434" i="9"/>
  <c r="U434" i="9"/>
  <c r="R432" i="9"/>
  <c r="U432" i="9"/>
  <c r="R430" i="9"/>
  <c r="U430" i="9"/>
  <c r="R428" i="9"/>
  <c r="U428" i="9"/>
  <c r="R426" i="9"/>
  <c r="U426" i="9"/>
  <c r="R424" i="9"/>
  <c r="U424" i="9"/>
  <c r="R422" i="9"/>
  <c r="U422" i="9"/>
  <c r="R420" i="9"/>
  <c r="U420" i="9"/>
  <c r="R418" i="9"/>
  <c r="U418" i="9"/>
  <c r="R416" i="9"/>
  <c r="U416" i="9"/>
  <c r="R414" i="9"/>
  <c r="U414" i="9"/>
  <c r="R412" i="9"/>
  <c r="U412" i="9"/>
  <c r="R410" i="9"/>
  <c r="U410" i="9"/>
  <c r="R408" i="9"/>
  <c r="U408" i="9"/>
  <c r="R406" i="9"/>
  <c r="U406" i="9"/>
  <c r="R404" i="9"/>
  <c r="U404" i="9"/>
  <c r="R402" i="9"/>
  <c r="U402" i="9"/>
  <c r="R400" i="9"/>
  <c r="U400" i="9"/>
  <c r="R398" i="9"/>
  <c r="U398" i="9"/>
  <c r="R396" i="9"/>
  <c r="U396" i="9"/>
  <c r="R394" i="9"/>
  <c r="U394" i="9"/>
  <c r="R392" i="9"/>
  <c r="U392" i="9"/>
  <c r="R390" i="9"/>
  <c r="U390" i="9"/>
  <c r="R388" i="9"/>
  <c r="U388" i="9"/>
  <c r="R386" i="9"/>
  <c r="U386" i="9"/>
  <c r="R384" i="9"/>
  <c r="U384" i="9"/>
  <c r="R382" i="9"/>
  <c r="U382" i="9"/>
  <c r="R380" i="9"/>
  <c r="U380" i="9"/>
  <c r="R378" i="9"/>
  <c r="U378" i="9"/>
  <c r="R376" i="9"/>
  <c r="U376" i="9"/>
  <c r="R374" i="9"/>
  <c r="U374" i="9"/>
  <c r="R372" i="9"/>
  <c r="U372" i="9"/>
  <c r="R370" i="9"/>
  <c r="U370" i="9"/>
  <c r="R368" i="9"/>
  <c r="U368" i="9"/>
  <c r="R366" i="9"/>
  <c r="U366" i="9"/>
  <c r="R364" i="9"/>
  <c r="U364" i="9"/>
  <c r="Q360" i="9"/>
  <c r="R360" i="9"/>
  <c r="U360" i="9"/>
  <c r="Q356" i="9"/>
  <c r="R356" i="9"/>
  <c r="U356" i="9"/>
  <c r="Q350" i="9"/>
  <c r="U350" i="9"/>
  <c r="Q338" i="9"/>
  <c r="U338" i="9"/>
  <c r="Q330" i="9"/>
  <c r="U330" i="9"/>
  <c r="Q322" i="9"/>
  <c r="U322" i="9"/>
  <c r="Q314" i="9"/>
  <c r="U314" i="9"/>
  <c r="Q542" i="9"/>
  <c r="Q538" i="9"/>
  <c r="Q534" i="9"/>
  <c r="Q530" i="9"/>
  <c r="Q526" i="9"/>
  <c r="Q522" i="9"/>
  <c r="Q519" i="9"/>
  <c r="Q517" i="9"/>
  <c r="Q515" i="9"/>
  <c r="Q513" i="9"/>
  <c r="Q511" i="9"/>
  <c r="Q509" i="9"/>
  <c r="Q507" i="9"/>
  <c r="Q505" i="9"/>
  <c r="Q503" i="9"/>
  <c r="Q501" i="9"/>
  <c r="Q499" i="9"/>
  <c r="Q497" i="9"/>
  <c r="Q495" i="9"/>
  <c r="Q493" i="9"/>
  <c r="Q491" i="9"/>
  <c r="Q489" i="9"/>
  <c r="Q487" i="9"/>
  <c r="Q485" i="9"/>
  <c r="Q483" i="9"/>
  <c r="Q481" i="9"/>
  <c r="Q479" i="9"/>
  <c r="Q477" i="9"/>
  <c r="Q475" i="9"/>
  <c r="Q473" i="9"/>
  <c r="Q471" i="9"/>
  <c r="Q469" i="9"/>
  <c r="Q467" i="9"/>
  <c r="Q465" i="9"/>
  <c r="Q463" i="9"/>
  <c r="Q461" i="9"/>
  <c r="Q459" i="9"/>
  <c r="Q457" i="9"/>
  <c r="Q455" i="9"/>
  <c r="Q453" i="9"/>
  <c r="Q451" i="9"/>
  <c r="Q449" i="9"/>
  <c r="Q447" i="9"/>
  <c r="Q445" i="9"/>
  <c r="Q443" i="9"/>
  <c r="Q441" i="9"/>
  <c r="Q439" i="9"/>
  <c r="Q437" i="9"/>
  <c r="Q435" i="9"/>
  <c r="Q433" i="9"/>
  <c r="Q431" i="9"/>
  <c r="Q429" i="9"/>
  <c r="Q427" i="9"/>
  <c r="Q425" i="9"/>
  <c r="Q423" i="9"/>
  <c r="Q421" i="9"/>
  <c r="Q419" i="9"/>
  <c r="Q417" i="9"/>
  <c r="Q415" i="9"/>
  <c r="Q413" i="9"/>
  <c r="Q411" i="9"/>
  <c r="Q409" i="9"/>
  <c r="Q407" i="9"/>
  <c r="Q405" i="9"/>
  <c r="Q403" i="9"/>
  <c r="Q401" i="9"/>
  <c r="Q399" i="9"/>
  <c r="Q397" i="9"/>
  <c r="Q395" i="9"/>
  <c r="Q393" i="9"/>
  <c r="Q391" i="9"/>
  <c r="Q389" i="9"/>
  <c r="Q387" i="9"/>
  <c r="Q385" i="9"/>
  <c r="Q383" i="9"/>
  <c r="Q381" i="9"/>
  <c r="Q379" i="9"/>
  <c r="Q377" i="9"/>
  <c r="Q375" i="9"/>
  <c r="Q373" i="9"/>
  <c r="Q371" i="9"/>
  <c r="Q369" i="9"/>
  <c r="Q367" i="9"/>
  <c r="Q365" i="9"/>
  <c r="Q363" i="9"/>
  <c r="R363" i="9"/>
  <c r="U363" i="9"/>
  <c r="Q359" i="9"/>
  <c r="R359" i="9"/>
  <c r="U359" i="9"/>
  <c r="Q355" i="9"/>
  <c r="R355" i="9"/>
  <c r="U355" i="9"/>
  <c r="Q352" i="9"/>
  <c r="U352" i="9"/>
  <c r="Q340" i="9"/>
  <c r="U340" i="9"/>
  <c r="Q332" i="9"/>
  <c r="U332" i="9"/>
  <c r="Q324" i="9"/>
  <c r="U324" i="9"/>
  <c r="Q316" i="9"/>
  <c r="U316" i="9"/>
  <c r="E21" i="15"/>
  <c r="C22" i="15"/>
  <c r="R1014" i="18"/>
  <c r="U1014" i="18"/>
  <c r="Q1014" i="18"/>
  <c r="U34" i="9"/>
  <c r="U30" i="9"/>
  <c r="Q29" i="9"/>
  <c r="R29" i="9"/>
  <c r="Q27" i="9"/>
  <c r="R27" i="9"/>
  <c r="Q25" i="9"/>
  <c r="R25" i="9"/>
  <c r="Q23" i="9"/>
  <c r="R23" i="9"/>
  <c r="Q21" i="9"/>
  <c r="R21" i="9"/>
  <c r="U35" i="9"/>
  <c r="R34" i="9"/>
  <c r="U31" i="9"/>
  <c r="R30" i="9"/>
  <c r="C27" i="15"/>
  <c r="Q28" i="9"/>
  <c r="R28" i="9"/>
  <c r="Q26" i="9"/>
  <c r="R26" i="9"/>
  <c r="Q24" i="9"/>
  <c r="R24" i="9"/>
  <c r="Q22" i="9"/>
  <c r="R22" i="9"/>
  <c r="Q20" i="9"/>
  <c r="R20" i="9"/>
  <c r="R1" i="15"/>
  <c r="U1" i="15" s="1"/>
  <c r="L1" i="15"/>
  <c r="Q1006" i="18"/>
  <c r="Q998" i="18"/>
  <c r="Q990" i="18"/>
  <c r="Q982" i="18"/>
  <c r="Q974" i="18"/>
  <c r="R972" i="18"/>
  <c r="Q966" i="18"/>
  <c r="R964" i="18"/>
  <c r="Q958" i="18"/>
  <c r="Q950" i="18"/>
  <c r="Q942" i="18"/>
  <c r="Q934" i="18"/>
  <c r="Q926" i="18"/>
  <c r="Q918" i="18"/>
  <c r="Q910" i="18"/>
  <c r="Q902" i="18"/>
  <c r="Q894" i="18"/>
  <c r="Q886" i="18"/>
  <c r="Q878" i="18"/>
  <c r="Q870" i="18"/>
  <c r="R868" i="18"/>
  <c r="Q862" i="18"/>
  <c r="U858" i="18"/>
  <c r="Q854" i="18"/>
  <c r="U850" i="18"/>
  <c r="Q846" i="18"/>
  <c r="R844" i="18"/>
  <c r="Q838" i="18"/>
  <c r="Q830" i="18"/>
  <c r="Q822" i="18"/>
  <c r="U818" i="18"/>
  <c r="Q814" i="18"/>
  <c r="Q806" i="18"/>
  <c r="Q798" i="18"/>
  <c r="Q790" i="18"/>
  <c r="Q782" i="18"/>
  <c r="R488" i="18"/>
  <c r="R480" i="18"/>
  <c r="R472" i="18"/>
  <c r="R464" i="18"/>
  <c r="R456" i="18"/>
  <c r="R448" i="18"/>
  <c r="R440" i="18"/>
  <c r="R432" i="18"/>
  <c r="R424" i="18"/>
  <c r="R416" i="18"/>
  <c r="R408" i="18"/>
  <c r="R400" i="18"/>
  <c r="R392" i="18"/>
  <c r="R384" i="18"/>
  <c r="R376" i="18"/>
  <c r="R368" i="18"/>
  <c r="R360" i="18"/>
  <c r="R352" i="18"/>
  <c r="R344" i="18"/>
  <c r="R336" i="18"/>
  <c r="R328" i="18"/>
  <c r="R320" i="18"/>
  <c r="R312" i="18"/>
  <c r="R304" i="18"/>
  <c r="R296" i="18"/>
  <c r="R288" i="18"/>
  <c r="R280" i="18"/>
  <c r="R272" i="18"/>
  <c r="R264" i="18"/>
  <c r="R256" i="18"/>
  <c r="R248" i="18"/>
  <c r="R240" i="18"/>
  <c r="R232" i="18"/>
  <c r="R224" i="18"/>
  <c r="R216" i="18"/>
  <c r="R208" i="18"/>
  <c r="R200" i="18"/>
  <c r="R192" i="18"/>
  <c r="R184" i="18"/>
  <c r="R176" i="18"/>
  <c r="R168" i="18"/>
  <c r="R160" i="18"/>
  <c r="R152" i="18"/>
  <c r="R144" i="18"/>
  <c r="R136" i="18"/>
  <c r="R104" i="18"/>
  <c r="R80" i="18"/>
  <c r="R72" i="18"/>
  <c r="U776" i="18"/>
  <c r="R770" i="18"/>
  <c r="U768" i="18"/>
  <c r="R762" i="18"/>
  <c r="U760" i="18"/>
  <c r="Q756" i="18"/>
  <c r="U752" i="18"/>
  <c r="Q748" i="18"/>
  <c r="U744" i="18"/>
  <c r="Q740" i="18"/>
  <c r="U736" i="18"/>
  <c r="Q66" i="18"/>
  <c r="R66" i="18"/>
  <c r="R19" i="9"/>
  <c r="R18" i="9"/>
  <c r="R17" i="9"/>
  <c r="R16" i="9"/>
  <c r="R15" i="9"/>
  <c r="R14" i="9"/>
  <c r="R13" i="9"/>
  <c r="R12" i="9"/>
  <c r="R11" i="9"/>
  <c r="R10" i="9"/>
  <c r="R1008" i="18"/>
  <c r="U1006" i="18"/>
  <c r="R1000" i="18"/>
  <c r="U998" i="18"/>
  <c r="R992" i="18"/>
  <c r="U990" i="18"/>
  <c r="R984" i="18"/>
  <c r="U982" i="18"/>
  <c r="U974" i="18"/>
  <c r="U966" i="18"/>
  <c r="U958" i="18"/>
  <c r="R952" i="18"/>
  <c r="U950" i="18"/>
  <c r="R944" i="18"/>
  <c r="U942" i="18"/>
  <c r="R936" i="18"/>
  <c r="U934" i="18"/>
  <c r="R928" i="18"/>
  <c r="U926" i="18"/>
  <c r="R920" i="18"/>
  <c r="U918" i="18"/>
  <c r="R912" i="18"/>
  <c r="U910" i="18"/>
  <c r="R904" i="18"/>
  <c r="U902" i="18"/>
  <c r="R896" i="18"/>
  <c r="U894" i="18"/>
  <c r="R888" i="18"/>
  <c r="U886" i="18"/>
  <c r="R880" i="18"/>
  <c r="U878" i="18"/>
  <c r="U870" i="18"/>
  <c r="U862" i="18"/>
  <c r="U854" i="18"/>
  <c r="U846" i="18"/>
  <c r="U838" i="18"/>
  <c r="R832" i="18"/>
  <c r="U830" i="18"/>
  <c r="R824" i="18"/>
  <c r="U822" i="18"/>
  <c r="R816" i="18"/>
  <c r="U814" i="18"/>
  <c r="R808" i="18"/>
  <c r="U806" i="18"/>
  <c r="R800" i="18"/>
  <c r="U798" i="18"/>
  <c r="R792" i="18"/>
  <c r="U790" i="18"/>
  <c r="R784" i="18"/>
  <c r="U782" i="18"/>
  <c r="R776" i="18"/>
  <c r="R768" i="18"/>
  <c r="R760" i="18"/>
  <c r="R752" i="18"/>
  <c r="R744" i="18"/>
  <c r="R736" i="18"/>
  <c r="R476" i="18"/>
  <c r="R244" i="18"/>
  <c r="R236" i="18"/>
  <c r="R116" i="18"/>
  <c r="R108" i="18"/>
  <c r="R68" i="18"/>
  <c r="R62" i="18"/>
  <c r="Q734" i="18"/>
  <c r="R94" i="18"/>
  <c r="R56" i="18"/>
  <c r="R36" i="18"/>
  <c r="R30" i="18"/>
  <c r="N180" i="18"/>
  <c r="O180" i="18" s="1"/>
  <c r="P180" i="18" s="1"/>
  <c r="E22" i="6"/>
  <c r="C15" i="15" s="1"/>
  <c r="N11" i="9"/>
  <c r="O11" i="9" s="1"/>
  <c r="P11" i="9" s="1"/>
  <c r="N12" i="9"/>
  <c r="O12" i="9" s="1"/>
  <c r="P12" i="9" s="1"/>
  <c r="N17" i="9"/>
  <c r="O17" i="9" s="1"/>
  <c r="P17" i="9" s="1"/>
  <c r="N19" i="9"/>
  <c r="O19" i="9" s="1"/>
  <c r="P19" i="9" s="1"/>
  <c r="N22" i="9"/>
  <c r="O22" i="9" s="1"/>
  <c r="P22" i="9" s="1"/>
  <c r="N9" i="9"/>
  <c r="O9" i="9" s="1"/>
  <c r="P9" i="9" s="1"/>
  <c r="N15" i="9"/>
  <c r="O15" i="9" s="1"/>
  <c r="P15" i="9" s="1"/>
  <c r="N20" i="9"/>
  <c r="O20" i="9" s="1"/>
  <c r="P20" i="9" s="1"/>
  <c r="N25" i="9"/>
  <c r="O25" i="9" s="1"/>
  <c r="P25" i="9" s="1"/>
  <c r="N13" i="9"/>
  <c r="O13" i="9" s="1"/>
  <c r="P13" i="9" s="1"/>
  <c r="N16" i="9"/>
  <c r="O16" i="9" s="1"/>
  <c r="P16" i="9" s="1"/>
  <c r="N18" i="9"/>
  <c r="O18" i="9" s="1"/>
  <c r="P18" i="9" s="1"/>
  <c r="N23" i="9"/>
  <c r="O23" i="9" s="1"/>
  <c r="P23" i="9" s="1"/>
  <c r="N28" i="9"/>
  <c r="O28" i="9" s="1"/>
  <c r="P28" i="9" s="1"/>
  <c r="N30" i="9"/>
  <c r="O30" i="9" s="1"/>
  <c r="P30" i="9" s="1"/>
  <c r="N37" i="9"/>
  <c r="O37" i="9" s="1"/>
  <c r="P37" i="9" s="1"/>
  <c r="N40" i="9"/>
  <c r="O40" i="9" s="1"/>
  <c r="P40" i="9" s="1"/>
  <c r="N42" i="9"/>
  <c r="O42" i="9" s="1"/>
  <c r="P42" i="9" s="1"/>
  <c r="N47" i="9"/>
  <c r="O47" i="9" s="1"/>
  <c r="P47" i="9" s="1"/>
  <c r="N52" i="9"/>
  <c r="O52" i="9" s="1"/>
  <c r="P52" i="9" s="1"/>
  <c r="N57" i="9"/>
  <c r="O57" i="9" s="1"/>
  <c r="P57" i="9" s="1"/>
  <c r="N59" i="9"/>
  <c r="O59" i="9" s="1"/>
  <c r="P59" i="9" s="1"/>
  <c r="N62" i="9"/>
  <c r="O62" i="9" s="1"/>
  <c r="P62" i="9" s="1"/>
  <c r="N69" i="9"/>
  <c r="O69" i="9" s="1"/>
  <c r="P69" i="9" s="1"/>
  <c r="N72" i="9"/>
  <c r="O72" i="9" s="1"/>
  <c r="P72" i="9" s="1"/>
  <c r="N74" i="9"/>
  <c r="O74" i="9" s="1"/>
  <c r="P74" i="9" s="1"/>
  <c r="N81" i="9"/>
  <c r="O81" i="9" s="1"/>
  <c r="P81" i="9" s="1"/>
  <c r="N83" i="9"/>
  <c r="O83" i="9" s="1"/>
  <c r="P83" i="9" s="1"/>
  <c r="N86" i="9"/>
  <c r="O86" i="9" s="1"/>
  <c r="P86" i="9" s="1"/>
  <c r="N93" i="9"/>
  <c r="O93" i="9" s="1"/>
  <c r="P93" i="9" s="1"/>
  <c r="N95" i="9"/>
  <c r="O95" i="9" s="1"/>
  <c r="P95" i="9" s="1"/>
  <c r="N100" i="9"/>
  <c r="O100" i="9" s="1"/>
  <c r="P100" i="9" s="1"/>
  <c r="N105" i="9"/>
  <c r="O105" i="9" s="1"/>
  <c r="P105" i="9" s="1"/>
  <c r="N107" i="9"/>
  <c r="O107" i="9" s="1"/>
  <c r="P107" i="9" s="1"/>
  <c r="N112" i="9"/>
  <c r="O112" i="9" s="1"/>
  <c r="P112" i="9" s="1"/>
  <c r="N114" i="9"/>
  <c r="O114" i="9" s="1"/>
  <c r="P114" i="9" s="1"/>
  <c r="N119" i="9"/>
  <c r="O119" i="9" s="1"/>
  <c r="P119" i="9" s="1"/>
  <c r="N124" i="9"/>
  <c r="O124" i="9" s="1"/>
  <c r="P124" i="9" s="1"/>
  <c r="N126" i="9"/>
  <c r="O126" i="9" s="1"/>
  <c r="P126" i="9" s="1"/>
  <c r="N133" i="9"/>
  <c r="O133" i="9" s="1"/>
  <c r="P133" i="9" s="1"/>
  <c r="N136" i="9"/>
  <c r="O136" i="9" s="1"/>
  <c r="P136" i="9" s="1"/>
  <c r="N138" i="9"/>
  <c r="O138" i="9" s="1"/>
  <c r="P138" i="9" s="1"/>
  <c r="N145" i="9"/>
  <c r="O145" i="9" s="1"/>
  <c r="P145" i="9" s="1"/>
  <c r="N147" i="9"/>
  <c r="O147" i="9" s="1"/>
  <c r="P147" i="9" s="1"/>
  <c r="N150" i="9"/>
  <c r="O150" i="9" s="1"/>
  <c r="P150" i="9" s="1"/>
  <c r="N157" i="9"/>
  <c r="O157" i="9" s="1"/>
  <c r="P157" i="9" s="1"/>
  <c r="N159" i="9"/>
  <c r="O159" i="9" s="1"/>
  <c r="P159" i="9" s="1"/>
  <c r="N164" i="9"/>
  <c r="O164" i="9" s="1"/>
  <c r="P164" i="9" s="1"/>
  <c r="N169" i="9"/>
  <c r="O169" i="9" s="1"/>
  <c r="P169" i="9" s="1"/>
  <c r="N171" i="9"/>
  <c r="O171" i="9" s="1"/>
  <c r="P171" i="9" s="1"/>
  <c r="N176" i="9"/>
  <c r="O176" i="9" s="1"/>
  <c r="P176" i="9" s="1"/>
  <c r="N178" i="9"/>
  <c r="O178" i="9" s="1"/>
  <c r="P178" i="9" s="1"/>
  <c r="N183" i="9"/>
  <c r="O183" i="9" s="1"/>
  <c r="P183" i="9" s="1"/>
  <c r="N188" i="9"/>
  <c r="O188" i="9" s="1"/>
  <c r="P188" i="9" s="1"/>
  <c r="N190" i="9"/>
  <c r="O190" i="9" s="1"/>
  <c r="P190" i="9" s="1"/>
  <c r="N193" i="9"/>
  <c r="O193" i="9" s="1"/>
  <c r="P193" i="9" s="1"/>
  <c r="N196" i="9"/>
  <c r="O196" i="9" s="1"/>
  <c r="P196" i="9" s="1"/>
  <c r="N198" i="9"/>
  <c r="O198" i="9" s="1"/>
  <c r="P198" i="9" s="1"/>
  <c r="N205" i="9"/>
  <c r="O205" i="9" s="1"/>
  <c r="P205" i="9" s="1"/>
  <c r="N207" i="9"/>
  <c r="O207" i="9" s="1"/>
  <c r="P207" i="9" s="1"/>
  <c r="N26" i="9"/>
  <c r="O26" i="9" s="1"/>
  <c r="P26" i="9" s="1"/>
  <c r="N33" i="9"/>
  <c r="O33" i="9" s="1"/>
  <c r="P33" i="9" s="1"/>
  <c r="N36" i="9"/>
  <c r="O36" i="9" s="1"/>
  <c r="P36" i="9" s="1"/>
  <c r="N39" i="9"/>
  <c r="O39" i="9" s="1"/>
  <c r="P39" i="9" s="1"/>
  <c r="N46" i="9"/>
  <c r="O46" i="9" s="1"/>
  <c r="P46" i="9" s="1"/>
  <c r="N49" i="9"/>
  <c r="O49" i="9" s="1"/>
  <c r="P49" i="9" s="1"/>
  <c r="N56" i="9"/>
  <c r="O56" i="9" s="1"/>
  <c r="P56" i="9" s="1"/>
  <c r="N75" i="9"/>
  <c r="O75" i="9" s="1"/>
  <c r="P75" i="9" s="1"/>
  <c r="N78" i="9"/>
  <c r="O78" i="9" s="1"/>
  <c r="P78" i="9" s="1"/>
  <c r="N88" i="9"/>
  <c r="O88" i="9" s="1"/>
  <c r="P88" i="9" s="1"/>
  <c r="N91" i="9"/>
  <c r="O91" i="9" s="1"/>
  <c r="P91" i="9" s="1"/>
  <c r="N94" i="9"/>
  <c r="O94" i="9" s="1"/>
  <c r="P94" i="9" s="1"/>
  <c r="N97" i="9"/>
  <c r="O97" i="9" s="1"/>
  <c r="P97" i="9" s="1"/>
  <c r="N104" i="9"/>
  <c r="O104" i="9" s="1"/>
  <c r="P104" i="9" s="1"/>
  <c r="N110" i="9"/>
  <c r="O110" i="9" s="1"/>
  <c r="P110" i="9" s="1"/>
  <c r="N113" i="9"/>
  <c r="O113" i="9" s="1"/>
  <c r="P113" i="9" s="1"/>
  <c r="N116" i="9"/>
  <c r="O116" i="9" s="1"/>
  <c r="P116" i="9" s="1"/>
  <c r="N120" i="9"/>
  <c r="O120" i="9" s="1"/>
  <c r="P120" i="9" s="1"/>
  <c r="N129" i="9"/>
  <c r="O129" i="9" s="1"/>
  <c r="P129" i="9" s="1"/>
  <c r="N132" i="9"/>
  <c r="O132" i="9" s="1"/>
  <c r="P132" i="9" s="1"/>
  <c r="N135" i="9"/>
  <c r="O135" i="9" s="1"/>
  <c r="P135" i="9" s="1"/>
  <c r="N148" i="9"/>
  <c r="O148" i="9" s="1"/>
  <c r="P148" i="9" s="1"/>
  <c r="N151" i="9"/>
  <c r="O151" i="9" s="1"/>
  <c r="P151" i="9" s="1"/>
  <c r="N154" i="9"/>
  <c r="O154" i="9" s="1"/>
  <c r="P154" i="9" s="1"/>
  <c r="N163" i="9"/>
  <c r="O163" i="9" s="1"/>
  <c r="P163" i="9" s="1"/>
  <c r="N167" i="9"/>
  <c r="O167" i="9" s="1"/>
  <c r="P167" i="9" s="1"/>
  <c r="N170" i="9"/>
  <c r="O170" i="9" s="1"/>
  <c r="P170" i="9" s="1"/>
  <c r="N173" i="9"/>
  <c r="O173" i="9" s="1"/>
  <c r="P173" i="9" s="1"/>
  <c r="N179" i="9"/>
  <c r="O179" i="9" s="1"/>
  <c r="P179" i="9" s="1"/>
  <c r="N186" i="9"/>
  <c r="O186" i="9" s="1"/>
  <c r="P186" i="9" s="1"/>
  <c r="N189" i="9"/>
  <c r="O189" i="9" s="1"/>
  <c r="P189" i="9" s="1"/>
  <c r="N199" i="9"/>
  <c r="O199" i="9" s="1"/>
  <c r="P199" i="9" s="1"/>
  <c r="N202" i="9"/>
  <c r="O202" i="9" s="1"/>
  <c r="P202" i="9" s="1"/>
  <c r="N211" i="9"/>
  <c r="O211" i="9" s="1"/>
  <c r="P211" i="9" s="1"/>
  <c r="N216" i="9"/>
  <c r="O216" i="9" s="1"/>
  <c r="P216" i="9" s="1"/>
  <c r="N218" i="9"/>
  <c r="O218" i="9" s="1"/>
  <c r="P218" i="9" s="1"/>
  <c r="N225" i="9"/>
  <c r="O225" i="9" s="1"/>
  <c r="P225" i="9" s="1"/>
  <c r="N228" i="9"/>
  <c r="O228" i="9" s="1"/>
  <c r="P228" i="9" s="1"/>
  <c r="N230" i="9"/>
  <c r="O230" i="9" s="1"/>
  <c r="P230" i="9" s="1"/>
  <c r="N237" i="9"/>
  <c r="O237" i="9" s="1"/>
  <c r="P237" i="9" s="1"/>
  <c r="N239" i="9"/>
  <c r="O239" i="9" s="1"/>
  <c r="P239" i="9" s="1"/>
  <c r="N242" i="9"/>
  <c r="O242" i="9" s="1"/>
  <c r="P242" i="9" s="1"/>
  <c r="N249" i="9"/>
  <c r="O249" i="9" s="1"/>
  <c r="P249" i="9" s="1"/>
  <c r="N251" i="9"/>
  <c r="O251" i="9" s="1"/>
  <c r="P251" i="9" s="1"/>
  <c r="N256" i="9"/>
  <c r="O256" i="9" s="1"/>
  <c r="P256" i="9" s="1"/>
  <c r="N261" i="9"/>
  <c r="O261" i="9" s="1"/>
  <c r="P261" i="9" s="1"/>
  <c r="N263" i="9"/>
  <c r="O263" i="9" s="1"/>
  <c r="P263" i="9" s="1"/>
  <c r="N268" i="9"/>
  <c r="O268" i="9" s="1"/>
  <c r="P268" i="9" s="1"/>
  <c r="N270" i="9"/>
  <c r="O270" i="9" s="1"/>
  <c r="P270" i="9" s="1"/>
  <c r="N27" i="9"/>
  <c r="O27" i="9" s="1"/>
  <c r="P27" i="9" s="1"/>
  <c r="N43" i="9"/>
  <c r="O43" i="9" s="1"/>
  <c r="P43" i="9" s="1"/>
  <c r="N50" i="9"/>
  <c r="O50" i="9" s="1"/>
  <c r="P50" i="9" s="1"/>
  <c r="N53" i="9"/>
  <c r="O53" i="9" s="1"/>
  <c r="P53" i="9" s="1"/>
  <c r="N60" i="9"/>
  <c r="O60" i="9" s="1"/>
  <c r="P60" i="9" s="1"/>
  <c r="N63" i="9"/>
  <c r="O63" i="9" s="1"/>
  <c r="P63" i="9" s="1"/>
  <c r="N66" i="9"/>
  <c r="O66" i="9" s="1"/>
  <c r="P66" i="9" s="1"/>
  <c r="N70" i="9"/>
  <c r="O70" i="9" s="1"/>
  <c r="P70" i="9" s="1"/>
  <c r="N73" i="9"/>
  <c r="O73" i="9" s="1"/>
  <c r="P73" i="9" s="1"/>
  <c r="N76" i="9"/>
  <c r="O76" i="9" s="1"/>
  <c r="P76" i="9" s="1"/>
  <c r="N79" i="9"/>
  <c r="O79" i="9" s="1"/>
  <c r="P79" i="9" s="1"/>
  <c r="N82" i="9"/>
  <c r="O82" i="9" s="1"/>
  <c r="P82" i="9" s="1"/>
  <c r="N85" i="9"/>
  <c r="O85" i="9" s="1"/>
  <c r="P85" i="9" s="1"/>
  <c r="N89" i="9"/>
  <c r="O89" i="9" s="1"/>
  <c r="P89" i="9" s="1"/>
  <c r="N92" i="9"/>
  <c r="O92" i="9" s="1"/>
  <c r="P92" i="9" s="1"/>
  <c r="N98" i="9"/>
  <c r="O98" i="9" s="1"/>
  <c r="P98" i="9" s="1"/>
  <c r="N101" i="9"/>
  <c r="O101" i="9" s="1"/>
  <c r="P101" i="9" s="1"/>
  <c r="N108" i="9"/>
  <c r="O108" i="9" s="1"/>
  <c r="P108" i="9" s="1"/>
  <c r="N117" i="9"/>
  <c r="O117" i="9" s="1"/>
  <c r="P117" i="9" s="1"/>
  <c r="N123" i="9"/>
  <c r="O123" i="9" s="1"/>
  <c r="P123" i="9" s="1"/>
  <c r="N139" i="9"/>
  <c r="O139" i="9" s="1"/>
  <c r="P139" i="9" s="1"/>
  <c r="N142" i="9"/>
  <c r="O142" i="9" s="1"/>
  <c r="P142" i="9" s="1"/>
  <c r="N152" i="9"/>
  <c r="O152" i="9" s="1"/>
  <c r="P152" i="9" s="1"/>
  <c r="N155" i="9"/>
  <c r="O155" i="9" s="1"/>
  <c r="P155" i="9" s="1"/>
  <c r="N158" i="9"/>
  <c r="O158" i="9" s="1"/>
  <c r="P158" i="9" s="1"/>
  <c r="N161" i="9"/>
  <c r="O161" i="9" s="1"/>
  <c r="P161" i="9" s="1"/>
  <c r="N168" i="9"/>
  <c r="O168" i="9" s="1"/>
  <c r="P168" i="9" s="1"/>
  <c r="N174" i="9"/>
  <c r="O174" i="9" s="1"/>
  <c r="P174" i="9" s="1"/>
  <c r="N177" i="9"/>
  <c r="O177" i="9" s="1"/>
  <c r="P177" i="9" s="1"/>
  <c r="N180" i="9"/>
  <c r="O180" i="9" s="1"/>
  <c r="P180" i="9" s="1"/>
  <c r="N184" i="9"/>
  <c r="O184" i="9" s="1"/>
  <c r="P184" i="9" s="1"/>
  <c r="N194" i="9"/>
  <c r="O194" i="9" s="1"/>
  <c r="P194" i="9" s="1"/>
  <c r="N197" i="9"/>
  <c r="O197" i="9" s="1"/>
  <c r="P197" i="9" s="1"/>
  <c r="N200" i="9"/>
  <c r="O200" i="9" s="1"/>
  <c r="P200" i="9" s="1"/>
  <c r="N203" i="9"/>
  <c r="O203" i="9" s="1"/>
  <c r="P203" i="9" s="1"/>
  <c r="N206" i="9"/>
  <c r="O206" i="9" s="1"/>
  <c r="P206" i="9" s="1"/>
  <c r="N209" i="9"/>
  <c r="O209" i="9" s="1"/>
  <c r="P209" i="9" s="1"/>
  <c r="N212" i="9"/>
  <c r="O212" i="9" s="1"/>
  <c r="P212" i="9" s="1"/>
  <c r="N214" i="9"/>
  <c r="O214" i="9" s="1"/>
  <c r="P214" i="9" s="1"/>
  <c r="N221" i="9"/>
  <c r="O221" i="9" s="1"/>
  <c r="P221" i="9" s="1"/>
  <c r="N223" i="9"/>
  <c r="O223" i="9" s="1"/>
  <c r="P223" i="9" s="1"/>
  <c r="N226" i="9"/>
  <c r="O226" i="9" s="1"/>
  <c r="P226" i="9" s="1"/>
  <c r="N233" i="9"/>
  <c r="O233" i="9" s="1"/>
  <c r="P233" i="9" s="1"/>
  <c r="N235" i="9"/>
  <c r="O235" i="9" s="1"/>
  <c r="P235" i="9" s="1"/>
  <c r="N240" i="9"/>
  <c r="O240" i="9" s="1"/>
  <c r="P240" i="9" s="1"/>
  <c r="N245" i="9"/>
  <c r="O245" i="9" s="1"/>
  <c r="P245" i="9" s="1"/>
  <c r="N247" i="9"/>
  <c r="O247" i="9" s="1"/>
  <c r="P247" i="9" s="1"/>
  <c r="N252" i="9"/>
  <c r="O252" i="9" s="1"/>
  <c r="P252" i="9" s="1"/>
  <c r="N254" i="9"/>
  <c r="O254" i="9" s="1"/>
  <c r="P254" i="9" s="1"/>
  <c r="N259" i="9"/>
  <c r="O259" i="9" s="1"/>
  <c r="P259" i="9" s="1"/>
  <c r="N264" i="9"/>
  <c r="O264" i="9" s="1"/>
  <c r="P264" i="9" s="1"/>
  <c r="N266" i="9"/>
  <c r="O266" i="9" s="1"/>
  <c r="P266" i="9" s="1"/>
  <c r="N24" i="9"/>
  <c r="O24" i="9" s="1"/>
  <c r="P24" i="9" s="1"/>
  <c r="N32" i="9"/>
  <c r="O32" i="9" s="1"/>
  <c r="P32" i="9" s="1"/>
  <c r="N45" i="9"/>
  <c r="O45" i="9" s="1"/>
  <c r="P45" i="9" s="1"/>
  <c r="N51" i="9"/>
  <c r="O51" i="9" s="1"/>
  <c r="P51" i="9" s="1"/>
  <c r="N58" i="9"/>
  <c r="O58" i="9" s="1"/>
  <c r="P58" i="9" s="1"/>
  <c r="N65" i="9"/>
  <c r="O65" i="9" s="1"/>
  <c r="P65" i="9" s="1"/>
  <c r="N71" i="9"/>
  <c r="O71" i="9" s="1"/>
  <c r="P71" i="9" s="1"/>
  <c r="N84" i="9"/>
  <c r="O84" i="9" s="1"/>
  <c r="P84" i="9" s="1"/>
  <c r="N90" i="9"/>
  <c r="O90" i="9" s="1"/>
  <c r="P90" i="9" s="1"/>
  <c r="N103" i="9"/>
  <c r="O103" i="9" s="1"/>
  <c r="P103" i="9" s="1"/>
  <c r="N109" i="9"/>
  <c r="O109" i="9" s="1"/>
  <c r="P109" i="9" s="1"/>
  <c r="N115" i="9"/>
  <c r="O115" i="9" s="1"/>
  <c r="P115" i="9" s="1"/>
  <c r="N122" i="9"/>
  <c r="O122" i="9" s="1"/>
  <c r="P122" i="9" s="1"/>
  <c r="N128" i="9"/>
  <c r="O128" i="9" s="1"/>
  <c r="P128" i="9" s="1"/>
  <c r="N141" i="9"/>
  <c r="O141" i="9" s="1"/>
  <c r="P141" i="9" s="1"/>
  <c r="N160" i="9"/>
  <c r="O160" i="9" s="1"/>
  <c r="P160" i="9" s="1"/>
  <c r="N166" i="9"/>
  <c r="O166" i="9" s="1"/>
  <c r="P166" i="9" s="1"/>
  <c r="N185" i="9"/>
  <c r="O185" i="9" s="1"/>
  <c r="P185" i="9" s="1"/>
  <c r="N192" i="9"/>
  <c r="O192" i="9" s="1"/>
  <c r="P192" i="9" s="1"/>
  <c r="N215" i="9"/>
  <c r="O215" i="9" s="1"/>
  <c r="P215" i="9" s="1"/>
  <c r="N220" i="9"/>
  <c r="O220" i="9" s="1"/>
  <c r="P220" i="9" s="1"/>
  <c r="N234" i="9"/>
  <c r="O234" i="9" s="1"/>
  <c r="P234" i="9" s="1"/>
  <c r="N244" i="9"/>
  <c r="O244" i="9" s="1"/>
  <c r="P244" i="9" s="1"/>
  <c r="N253" i="9"/>
  <c r="O253" i="9" s="1"/>
  <c r="P253" i="9" s="1"/>
  <c r="N258" i="9"/>
  <c r="O258" i="9" s="1"/>
  <c r="P258" i="9" s="1"/>
  <c r="N267" i="9"/>
  <c r="O267" i="9" s="1"/>
  <c r="P267" i="9" s="1"/>
  <c r="N271" i="9"/>
  <c r="O271" i="9" s="1"/>
  <c r="P271" i="9" s="1"/>
  <c r="N274" i="9"/>
  <c r="O274" i="9" s="1"/>
  <c r="P274" i="9" s="1"/>
  <c r="N281" i="9"/>
  <c r="O281" i="9" s="1"/>
  <c r="P281" i="9" s="1"/>
  <c r="N283" i="9"/>
  <c r="O283" i="9" s="1"/>
  <c r="P283" i="9" s="1"/>
  <c r="N288" i="9"/>
  <c r="O288" i="9" s="1"/>
  <c r="P288" i="9" s="1"/>
  <c r="N293" i="9"/>
  <c r="O293" i="9" s="1"/>
  <c r="P293" i="9" s="1"/>
  <c r="N295" i="9"/>
  <c r="O295" i="9" s="1"/>
  <c r="P295" i="9" s="1"/>
  <c r="N300" i="9"/>
  <c r="O300" i="9" s="1"/>
  <c r="P300" i="9" s="1"/>
  <c r="N302" i="9"/>
  <c r="O302" i="9" s="1"/>
  <c r="P302" i="9" s="1"/>
  <c r="N307" i="9"/>
  <c r="O307" i="9" s="1"/>
  <c r="P307" i="9" s="1"/>
  <c r="N309" i="9"/>
  <c r="O309" i="9" s="1"/>
  <c r="P309" i="9" s="1"/>
  <c r="N311" i="9"/>
  <c r="O311" i="9" s="1"/>
  <c r="P311" i="9" s="1"/>
  <c r="N314" i="9"/>
  <c r="O314" i="9" s="1"/>
  <c r="P314" i="9" s="1"/>
  <c r="N320" i="9"/>
  <c r="O320" i="9" s="1"/>
  <c r="P320" i="9" s="1"/>
  <c r="N325" i="9"/>
  <c r="O325" i="9" s="1"/>
  <c r="P325" i="9" s="1"/>
  <c r="N327" i="9"/>
  <c r="O327" i="9" s="1"/>
  <c r="P327" i="9" s="1"/>
  <c r="N333" i="9"/>
  <c r="O333" i="9" s="1"/>
  <c r="P333" i="9" s="1"/>
  <c r="N336" i="9"/>
  <c r="O336" i="9" s="1"/>
  <c r="P336" i="9" s="1"/>
  <c r="N338" i="9"/>
  <c r="O338" i="9" s="1"/>
  <c r="P338" i="9" s="1"/>
  <c r="N343" i="9"/>
  <c r="O343" i="9" s="1"/>
  <c r="P343" i="9" s="1"/>
  <c r="N346" i="9"/>
  <c r="O346" i="9" s="1"/>
  <c r="P346" i="9" s="1"/>
  <c r="N352" i="9"/>
  <c r="O352" i="9" s="1"/>
  <c r="P352" i="9" s="1"/>
  <c r="N354" i="9"/>
  <c r="O354" i="9" s="1"/>
  <c r="P354" i="9" s="1"/>
  <c r="N359" i="9"/>
  <c r="O359" i="9" s="1"/>
  <c r="P359" i="9" s="1"/>
  <c r="N10" i="9"/>
  <c r="O10" i="9" s="1"/>
  <c r="P10" i="9" s="1"/>
  <c r="N34" i="9"/>
  <c r="O34" i="9" s="1"/>
  <c r="P34" i="9" s="1"/>
  <c r="N41" i="9"/>
  <c r="O41" i="9" s="1"/>
  <c r="P41" i="9" s="1"/>
  <c r="N48" i="9"/>
  <c r="O48" i="9" s="1"/>
  <c r="P48" i="9" s="1"/>
  <c r="N54" i="9"/>
  <c r="O54" i="9" s="1"/>
  <c r="P54" i="9" s="1"/>
  <c r="N67" i="9"/>
  <c r="O67" i="9" s="1"/>
  <c r="P67" i="9" s="1"/>
  <c r="N80" i="9"/>
  <c r="O80" i="9" s="1"/>
  <c r="P80" i="9" s="1"/>
  <c r="N111" i="9"/>
  <c r="O111" i="9" s="1"/>
  <c r="P111" i="9" s="1"/>
  <c r="N118" i="9"/>
  <c r="O118" i="9" s="1"/>
  <c r="P118" i="9" s="1"/>
  <c r="N130" i="9"/>
  <c r="O130" i="9" s="1"/>
  <c r="P130" i="9" s="1"/>
  <c r="N137" i="9"/>
  <c r="O137" i="9" s="1"/>
  <c r="P137" i="9" s="1"/>
  <c r="N143" i="9"/>
  <c r="O143" i="9" s="1"/>
  <c r="P143" i="9" s="1"/>
  <c r="N149" i="9"/>
  <c r="O149" i="9" s="1"/>
  <c r="P149" i="9" s="1"/>
  <c r="N156" i="9"/>
  <c r="O156" i="9" s="1"/>
  <c r="P156" i="9" s="1"/>
  <c r="N162" i="9"/>
  <c r="O162" i="9" s="1"/>
  <c r="P162" i="9" s="1"/>
  <c r="N181" i="9"/>
  <c r="O181" i="9" s="1"/>
  <c r="P181" i="9" s="1"/>
  <c r="N187" i="9"/>
  <c r="O187" i="9" s="1"/>
  <c r="P187" i="9" s="1"/>
  <c r="N201" i="9"/>
  <c r="O201" i="9" s="1"/>
  <c r="P201" i="9" s="1"/>
  <c r="N217" i="9"/>
  <c r="O217" i="9" s="1"/>
  <c r="P217" i="9" s="1"/>
  <c r="N231" i="9"/>
  <c r="O231" i="9" s="1"/>
  <c r="P231" i="9" s="1"/>
  <c r="N236" i="9"/>
  <c r="O236" i="9" s="1"/>
  <c r="P236" i="9" s="1"/>
  <c r="N250" i="9"/>
  <c r="O250" i="9" s="1"/>
  <c r="P250" i="9" s="1"/>
  <c r="N260" i="9"/>
  <c r="O260" i="9" s="1"/>
  <c r="P260" i="9" s="1"/>
  <c r="N269" i="9"/>
  <c r="O269" i="9" s="1"/>
  <c r="P269" i="9" s="1"/>
  <c r="N272" i="9"/>
  <c r="O272" i="9" s="1"/>
  <c r="P272" i="9" s="1"/>
  <c r="N277" i="9"/>
  <c r="O277" i="9" s="1"/>
  <c r="P277" i="9" s="1"/>
  <c r="N279" i="9"/>
  <c r="O279" i="9" s="1"/>
  <c r="P279" i="9" s="1"/>
  <c r="N284" i="9"/>
  <c r="O284" i="9" s="1"/>
  <c r="P284" i="9" s="1"/>
  <c r="N286" i="9"/>
  <c r="O286" i="9" s="1"/>
  <c r="P286" i="9" s="1"/>
  <c r="N291" i="9"/>
  <c r="O291" i="9" s="1"/>
  <c r="P291" i="9" s="1"/>
  <c r="N296" i="9"/>
  <c r="O296" i="9" s="1"/>
  <c r="P296" i="9" s="1"/>
  <c r="N298" i="9"/>
  <c r="O298" i="9" s="1"/>
  <c r="P298" i="9" s="1"/>
  <c r="N305" i="9"/>
  <c r="O305" i="9" s="1"/>
  <c r="P305" i="9" s="1"/>
  <c r="N308" i="9"/>
  <c r="O308" i="9" s="1"/>
  <c r="P308" i="9" s="1"/>
  <c r="N313" i="9"/>
  <c r="O313" i="9" s="1"/>
  <c r="P313" i="9" s="1"/>
  <c r="N315" i="9"/>
  <c r="O315" i="9" s="1"/>
  <c r="P315" i="9" s="1"/>
  <c r="N318" i="9"/>
  <c r="O318" i="9" s="1"/>
  <c r="P318" i="9" s="1"/>
  <c r="N324" i="9"/>
  <c r="O324" i="9" s="1"/>
  <c r="P324" i="9" s="1"/>
  <c r="N329" i="9"/>
  <c r="O329" i="9" s="1"/>
  <c r="P329" i="9" s="1"/>
  <c r="N332" i="9"/>
  <c r="O332" i="9" s="1"/>
  <c r="P332" i="9" s="1"/>
  <c r="N334" i="9"/>
  <c r="O334" i="9" s="1"/>
  <c r="P334" i="9" s="1"/>
  <c r="N339" i="9"/>
  <c r="O339" i="9" s="1"/>
  <c r="P339" i="9" s="1"/>
  <c r="N345" i="9"/>
  <c r="O345" i="9" s="1"/>
  <c r="P345" i="9" s="1"/>
  <c r="N347" i="9"/>
  <c r="O347" i="9" s="1"/>
  <c r="P347" i="9" s="1"/>
  <c r="N350" i="9"/>
  <c r="O350" i="9" s="1"/>
  <c r="P350" i="9" s="1"/>
  <c r="N355" i="9"/>
  <c r="O355" i="9" s="1"/>
  <c r="P355" i="9" s="1"/>
  <c r="N361" i="9"/>
  <c r="O361" i="9" s="1"/>
  <c r="P361" i="9" s="1"/>
  <c r="N14" i="9"/>
  <c r="O14" i="9" s="1"/>
  <c r="P14" i="9" s="1"/>
  <c r="N29" i="9"/>
  <c r="O29" i="9" s="1"/>
  <c r="P29" i="9" s="1"/>
  <c r="N35" i="9"/>
  <c r="O35" i="9" s="1"/>
  <c r="P35" i="9" s="1"/>
  <c r="N55" i="9"/>
  <c r="O55" i="9" s="1"/>
  <c r="P55" i="9" s="1"/>
  <c r="N61" i="9"/>
  <c r="O61" i="9" s="1"/>
  <c r="P61" i="9" s="1"/>
  <c r="N68" i="9"/>
  <c r="O68" i="9" s="1"/>
  <c r="P68" i="9" s="1"/>
  <c r="N87" i="9"/>
  <c r="O87" i="9" s="1"/>
  <c r="P87" i="9" s="1"/>
  <c r="N99" i="9"/>
  <c r="O99" i="9" s="1"/>
  <c r="P99" i="9" s="1"/>
  <c r="N106" i="9"/>
  <c r="O106" i="9" s="1"/>
  <c r="P106" i="9" s="1"/>
  <c r="N125" i="9"/>
  <c r="O125" i="9" s="1"/>
  <c r="P125" i="9" s="1"/>
  <c r="N131" i="9"/>
  <c r="O131" i="9" s="1"/>
  <c r="P131" i="9" s="1"/>
  <c r="N144" i="9"/>
  <c r="O144" i="9" s="1"/>
  <c r="P144" i="9" s="1"/>
  <c r="N175" i="9"/>
  <c r="O175" i="9" s="1"/>
  <c r="P175" i="9" s="1"/>
  <c r="N182" i="9"/>
  <c r="O182" i="9" s="1"/>
  <c r="P182" i="9" s="1"/>
  <c r="N195" i="9"/>
  <c r="O195" i="9" s="1"/>
  <c r="P195" i="9" s="1"/>
  <c r="N208" i="9"/>
  <c r="O208" i="9" s="1"/>
  <c r="P208" i="9" s="1"/>
  <c r="N213" i="9"/>
  <c r="O213" i="9" s="1"/>
  <c r="P213" i="9" s="1"/>
  <c r="N222" i="9"/>
  <c r="O222" i="9" s="1"/>
  <c r="P222" i="9" s="1"/>
  <c r="N227" i="9"/>
  <c r="O227" i="9" s="1"/>
  <c r="P227" i="9" s="1"/>
  <c r="N232" i="9"/>
  <c r="O232" i="9" s="1"/>
  <c r="P232" i="9" s="1"/>
  <c r="N241" i="9"/>
  <c r="O241" i="9" s="1"/>
  <c r="P241" i="9" s="1"/>
  <c r="N246" i="9"/>
  <c r="O246" i="9" s="1"/>
  <c r="P246" i="9" s="1"/>
  <c r="N255" i="9"/>
  <c r="O255" i="9" s="1"/>
  <c r="P255" i="9" s="1"/>
  <c r="N265" i="9"/>
  <c r="O265" i="9" s="1"/>
  <c r="P265" i="9" s="1"/>
  <c r="N44" i="9"/>
  <c r="O44" i="9" s="1"/>
  <c r="P44" i="9" s="1"/>
  <c r="N96" i="9"/>
  <c r="O96" i="9" s="1"/>
  <c r="P96" i="9" s="1"/>
  <c r="N121" i="9"/>
  <c r="O121" i="9" s="1"/>
  <c r="P121" i="9" s="1"/>
  <c r="N146" i="9"/>
  <c r="O146" i="9" s="1"/>
  <c r="P146" i="9" s="1"/>
  <c r="N172" i="9"/>
  <c r="O172" i="9" s="1"/>
  <c r="P172" i="9" s="1"/>
  <c r="N219" i="9"/>
  <c r="O219" i="9" s="1"/>
  <c r="P219" i="9" s="1"/>
  <c r="N238" i="9"/>
  <c r="O238" i="9" s="1"/>
  <c r="P238" i="9" s="1"/>
  <c r="N257" i="9"/>
  <c r="O257" i="9" s="1"/>
  <c r="P257" i="9" s="1"/>
  <c r="N276" i="9"/>
  <c r="O276" i="9" s="1"/>
  <c r="P276" i="9" s="1"/>
  <c r="N285" i="9"/>
  <c r="O285" i="9" s="1"/>
  <c r="P285" i="9" s="1"/>
  <c r="N290" i="9"/>
  <c r="O290" i="9" s="1"/>
  <c r="P290" i="9" s="1"/>
  <c r="N299" i="9"/>
  <c r="O299" i="9" s="1"/>
  <c r="P299" i="9" s="1"/>
  <c r="N304" i="9"/>
  <c r="O304" i="9" s="1"/>
  <c r="P304" i="9" s="1"/>
  <c r="N316" i="9"/>
  <c r="O316" i="9" s="1"/>
  <c r="P316" i="9" s="1"/>
  <c r="N323" i="9"/>
  <c r="O323" i="9" s="1"/>
  <c r="P323" i="9" s="1"/>
  <c r="N326" i="9"/>
  <c r="O326" i="9" s="1"/>
  <c r="P326" i="9" s="1"/>
  <c r="N331" i="9"/>
  <c r="O331" i="9" s="1"/>
  <c r="P331" i="9" s="1"/>
  <c r="N340" i="9"/>
  <c r="O340" i="9" s="1"/>
  <c r="P340" i="9" s="1"/>
  <c r="N348" i="9"/>
  <c r="O348" i="9" s="1"/>
  <c r="P348" i="9" s="1"/>
  <c r="N356" i="9"/>
  <c r="O356" i="9" s="1"/>
  <c r="P356" i="9" s="1"/>
  <c r="N363" i="9"/>
  <c r="O363" i="9" s="1"/>
  <c r="P363" i="9" s="1"/>
  <c r="N369" i="9"/>
  <c r="O369" i="9" s="1"/>
  <c r="P369" i="9" s="1"/>
  <c r="N372" i="9"/>
  <c r="O372" i="9" s="1"/>
  <c r="P372" i="9" s="1"/>
  <c r="N374" i="9"/>
  <c r="O374" i="9" s="1"/>
  <c r="P374" i="9" s="1"/>
  <c r="N379" i="9"/>
  <c r="O379" i="9" s="1"/>
  <c r="P379" i="9" s="1"/>
  <c r="N385" i="9"/>
  <c r="O385" i="9" s="1"/>
  <c r="P385" i="9" s="1"/>
  <c r="N388" i="9"/>
  <c r="O388" i="9" s="1"/>
  <c r="P388" i="9" s="1"/>
  <c r="N390" i="9"/>
  <c r="O390" i="9" s="1"/>
  <c r="P390" i="9" s="1"/>
  <c r="N395" i="9"/>
  <c r="O395" i="9" s="1"/>
  <c r="P395" i="9" s="1"/>
  <c r="N401" i="9"/>
  <c r="O401" i="9" s="1"/>
  <c r="P401" i="9" s="1"/>
  <c r="N403" i="9"/>
  <c r="O403" i="9" s="1"/>
  <c r="P403" i="9" s="1"/>
  <c r="N409" i="9"/>
  <c r="O409" i="9" s="1"/>
  <c r="P409" i="9" s="1"/>
  <c r="N412" i="9"/>
  <c r="O412" i="9" s="1"/>
  <c r="P412" i="9" s="1"/>
  <c r="N414" i="9"/>
  <c r="O414" i="9" s="1"/>
  <c r="P414" i="9" s="1"/>
  <c r="N419" i="9"/>
  <c r="O419" i="9" s="1"/>
  <c r="P419" i="9" s="1"/>
  <c r="N425" i="9"/>
  <c r="O425" i="9" s="1"/>
  <c r="P425" i="9" s="1"/>
  <c r="N428" i="9"/>
  <c r="O428" i="9" s="1"/>
  <c r="P428" i="9" s="1"/>
  <c r="N430" i="9"/>
  <c r="O430" i="9" s="1"/>
  <c r="P430" i="9" s="1"/>
  <c r="N436" i="9"/>
  <c r="O436" i="9" s="1"/>
  <c r="P436" i="9" s="1"/>
  <c r="N438" i="9"/>
  <c r="O438" i="9" s="1"/>
  <c r="P438" i="9" s="1"/>
  <c r="N443" i="9"/>
  <c r="O443" i="9" s="1"/>
  <c r="P443" i="9" s="1"/>
  <c r="N449" i="9"/>
  <c r="O449" i="9" s="1"/>
  <c r="P449" i="9" s="1"/>
  <c r="N452" i="9"/>
  <c r="O452" i="9" s="1"/>
  <c r="P452" i="9" s="1"/>
  <c r="N454" i="9"/>
  <c r="O454" i="9" s="1"/>
  <c r="P454" i="9" s="1"/>
  <c r="N460" i="9"/>
  <c r="O460" i="9" s="1"/>
  <c r="P460" i="9" s="1"/>
  <c r="N462" i="9"/>
  <c r="O462" i="9" s="1"/>
  <c r="P462" i="9" s="1"/>
  <c r="N467" i="9"/>
  <c r="O467" i="9" s="1"/>
  <c r="P467" i="9" s="1"/>
  <c r="N473" i="9"/>
  <c r="O473" i="9" s="1"/>
  <c r="P473" i="9" s="1"/>
  <c r="N476" i="9"/>
  <c r="O476" i="9" s="1"/>
  <c r="P476" i="9" s="1"/>
  <c r="N478" i="9"/>
  <c r="O478" i="9" s="1"/>
  <c r="P478" i="9" s="1"/>
  <c r="N483" i="9"/>
  <c r="O483" i="9" s="1"/>
  <c r="P483" i="9" s="1"/>
  <c r="N489" i="9"/>
  <c r="O489" i="9" s="1"/>
  <c r="P489" i="9" s="1"/>
  <c r="N492" i="9"/>
  <c r="O492" i="9" s="1"/>
  <c r="P492" i="9" s="1"/>
  <c r="N497" i="9"/>
  <c r="O497" i="9" s="1"/>
  <c r="P497" i="9" s="1"/>
  <c r="N500" i="9"/>
  <c r="O500" i="9" s="1"/>
  <c r="P500" i="9" s="1"/>
  <c r="N502" i="9"/>
  <c r="O502" i="9" s="1"/>
  <c r="P502" i="9" s="1"/>
  <c r="N507" i="9"/>
  <c r="O507" i="9" s="1"/>
  <c r="P507" i="9" s="1"/>
  <c r="N513" i="9"/>
  <c r="O513" i="9" s="1"/>
  <c r="P513" i="9" s="1"/>
  <c r="N516" i="9"/>
  <c r="O516" i="9" s="1"/>
  <c r="P516" i="9" s="1"/>
  <c r="N521" i="9"/>
  <c r="O521" i="9" s="1"/>
  <c r="P521" i="9" s="1"/>
  <c r="N523" i="9"/>
  <c r="O523" i="9" s="1"/>
  <c r="P523" i="9" s="1"/>
  <c r="N529" i="9"/>
  <c r="O529" i="9" s="1"/>
  <c r="P529" i="9" s="1"/>
  <c r="N532" i="9"/>
  <c r="O532" i="9" s="1"/>
  <c r="P532" i="9" s="1"/>
  <c r="N534" i="9"/>
  <c r="O534" i="9" s="1"/>
  <c r="P534" i="9" s="1"/>
  <c r="N541" i="9"/>
  <c r="O541" i="9" s="1"/>
  <c r="P541" i="9" s="1"/>
  <c r="N544" i="9"/>
  <c r="O544" i="9" s="1"/>
  <c r="P544" i="9" s="1"/>
  <c r="N546" i="9"/>
  <c r="O546" i="9" s="1"/>
  <c r="P546" i="9" s="1"/>
  <c r="N551" i="9"/>
  <c r="O551" i="9" s="1"/>
  <c r="P551" i="9" s="1"/>
  <c r="N557" i="9"/>
  <c r="O557" i="9" s="1"/>
  <c r="P557" i="9" s="1"/>
  <c r="N560" i="9"/>
  <c r="O560" i="9" s="1"/>
  <c r="P560" i="9" s="1"/>
  <c r="N562" i="9"/>
  <c r="O562" i="9" s="1"/>
  <c r="P562" i="9" s="1"/>
  <c r="N567" i="9"/>
  <c r="O567" i="9" s="1"/>
  <c r="P567" i="9" s="1"/>
  <c r="N573" i="9"/>
  <c r="O573" i="9" s="1"/>
  <c r="P573" i="9" s="1"/>
  <c r="N576" i="9"/>
  <c r="O576" i="9" s="1"/>
  <c r="P576" i="9" s="1"/>
  <c r="N578" i="9"/>
  <c r="O578" i="9" s="1"/>
  <c r="P578" i="9" s="1"/>
  <c r="N583" i="9"/>
  <c r="O583" i="9" s="1"/>
  <c r="P583" i="9" s="1"/>
  <c r="N589" i="9"/>
  <c r="O589" i="9" s="1"/>
  <c r="P589" i="9" s="1"/>
  <c r="N591" i="9"/>
  <c r="O591" i="9" s="1"/>
  <c r="P591" i="9" s="1"/>
  <c r="N594" i="9"/>
  <c r="O594" i="9" s="1"/>
  <c r="P594" i="9" s="1"/>
  <c r="N600" i="9"/>
  <c r="O600" i="9" s="1"/>
  <c r="P600" i="9" s="1"/>
  <c r="N602" i="9"/>
  <c r="O602" i="9" s="1"/>
  <c r="P602" i="9" s="1"/>
  <c r="N608" i="9"/>
  <c r="O608" i="9" s="1"/>
  <c r="P608" i="9" s="1"/>
  <c r="N610" i="9"/>
  <c r="O610" i="9" s="1"/>
  <c r="P610" i="9" s="1"/>
  <c r="N616" i="9"/>
  <c r="O616" i="9" s="1"/>
  <c r="P616" i="9" s="1"/>
  <c r="N621" i="9"/>
  <c r="O621" i="9" s="1"/>
  <c r="P621" i="9" s="1"/>
  <c r="N623" i="9"/>
  <c r="O623" i="9" s="1"/>
  <c r="P623" i="9" s="1"/>
  <c r="N629" i="9"/>
  <c r="O629" i="9" s="1"/>
  <c r="P629" i="9" s="1"/>
  <c r="N632" i="9"/>
  <c r="O632" i="9" s="1"/>
  <c r="P632" i="9" s="1"/>
  <c r="N634" i="9"/>
  <c r="O634" i="9" s="1"/>
  <c r="P634" i="9" s="1"/>
  <c r="N639" i="9"/>
  <c r="O639" i="9" s="1"/>
  <c r="P639" i="9" s="1"/>
  <c r="N645" i="9"/>
  <c r="O645" i="9" s="1"/>
  <c r="P645" i="9" s="1"/>
  <c r="N648" i="9"/>
  <c r="O648" i="9" s="1"/>
  <c r="P648" i="9" s="1"/>
  <c r="N650" i="9"/>
  <c r="O650" i="9" s="1"/>
  <c r="P650" i="9" s="1"/>
  <c r="N655" i="9"/>
  <c r="O655" i="9" s="1"/>
  <c r="P655" i="9" s="1"/>
  <c r="N661" i="9"/>
  <c r="O661" i="9" s="1"/>
  <c r="P661" i="9" s="1"/>
  <c r="N21" i="9"/>
  <c r="O21" i="9" s="1"/>
  <c r="P21" i="9" s="1"/>
  <c r="P1017" i="9" s="1"/>
  <c r="S1005" i="9" s="1"/>
  <c r="N77" i="9"/>
  <c r="O77" i="9" s="1"/>
  <c r="P77" i="9" s="1"/>
  <c r="N102" i="9"/>
  <c r="O102" i="9" s="1"/>
  <c r="P102" i="9" s="1"/>
  <c r="N127" i="9"/>
  <c r="O127" i="9" s="1"/>
  <c r="P127" i="9" s="1"/>
  <c r="N153" i="9"/>
  <c r="O153" i="9" s="1"/>
  <c r="P153" i="9" s="1"/>
  <c r="N204" i="9"/>
  <c r="O204" i="9" s="1"/>
  <c r="P204" i="9" s="1"/>
  <c r="N224" i="9"/>
  <c r="O224" i="9" s="1"/>
  <c r="P224" i="9" s="1"/>
  <c r="N243" i="9"/>
  <c r="O243" i="9" s="1"/>
  <c r="P243" i="9" s="1"/>
  <c r="N262" i="9"/>
  <c r="O262" i="9" s="1"/>
  <c r="P262" i="9" s="1"/>
  <c r="N282" i="9"/>
  <c r="O282" i="9" s="1"/>
  <c r="P282" i="9" s="1"/>
  <c r="N292" i="9"/>
  <c r="O292" i="9" s="1"/>
  <c r="P292" i="9" s="1"/>
  <c r="N301" i="9"/>
  <c r="O301" i="9" s="1"/>
  <c r="P301" i="9" s="1"/>
  <c r="N306" i="9"/>
  <c r="O306" i="9" s="1"/>
  <c r="P306" i="9" s="1"/>
  <c r="N317" i="9"/>
  <c r="O317" i="9" s="1"/>
  <c r="P317" i="9" s="1"/>
  <c r="N328" i="9"/>
  <c r="O328" i="9" s="1"/>
  <c r="P328" i="9" s="1"/>
  <c r="N341" i="9"/>
  <c r="O341" i="9" s="1"/>
  <c r="P341" i="9" s="1"/>
  <c r="N349" i="9"/>
  <c r="O349" i="9" s="1"/>
  <c r="P349" i="9" s="1"/>
  <c r="N357" i="9"/>
  <c r="O357" i="9" s="1"/>
  <c r="P357" i="9" s="1"/>
  <c r="N365" i="9"/>
  <c r="O365" i="9" s="1"/>
  <c r="P365" i="9" s="1"/>
  <c r="N368" i="9"/>
  <c r="O368" i="9" s="1"/>
  <c r="P368" i="9" s="1"/>
  <c r="N370" i="9"/>
  <c r="O370" i="9" s="1"/>
  <c r="P370" i="9" s="1"/>
  <c r="N375" i="9"/>
  <c r="O375" i="9" s="1"/>
  <c r="P375" i="9" s="1"/>
  <c r="N381" i="9"/>
  <c r="O381" i="9" s="1"/>
  <c r="P381" i="9" s="1"/>
  <c r="N384" i="9"/>
  <c r="O384" i="9" s="1"/>
  <c r="P384" i="9" s="1"/>
  <c r="N386" i="9"/>
  <c r="O386" i="9" s="1"/>
  <c r="P386" i="9" s="1"/>
  <c r="N391" i="9"/>
  <c r="O391" i="9" s="1"/>
  <c r="P391" i="9" s="1"/>
  <c r="N397" i="9"/>
  <c r="O397" i="9" s="1"/>
  <c r="P397" i="9" s="1"/>
  <c r="N400" i="9"/>
  <c r="O400" i="9" s="1"/>
  <c r="P400" i="9" s="1"/>
  <c r="N405" i="9"/>
  <c r="O405" i="9" s="1"/>
  <c r="P405" i="9" s="1"/>
  <c r="N408" i="9"/>
  <c r="O408" i="9" s="1"/>
  <c r="P408" i="9" s="1"/>
  <c r="N410" i="9"/>
  <c r="O410" i="9" s="1"/>
  <c r="P410" i="9" s="1"/>
  <c r="N415" i="9"/>
  <c r="O415" i="9" s="1"/>
  <c r="P415" i="9" s="1"/>
  <c r="N421" i="9"/>
  <c r="O421" i="9" s="1"/>
  <c r="P421" i="9" s="1"/>
  <c r="N424" i="9"/>
  <c r="O424" i="9" s="1"/>
  <c r="P424" i="9" s="1"/>
  <c r="N426" i="9"/>
  <c r="O426" i="9" s="1"/>
  <c r="P426" i="9" s="1"/>
  <c r="N431" i="9"/>
  <c r="O431" i="9" s="1"/>
  <c r="P431" i="9" s="1"/>
  <c r="N434" i="9"/>
  <c r="O434" i="9" s="1"/>
  <c r="P434" i="9" s="1"/>
  <c r="N439" i="9"/>
  <c r="O439" i="9" s="1"/>
  <c r="P439" i="9" s="1"/>
  <c r="N445" i="9"/>
  <c r="O445" i="9" s="1"/>
  <c r="P445" i="9" s="1"/>
  <c r="N448" i="9"/>
  <c r="O448" i="9" s="1"/>
  <c r="P448" i="9" s="1"/>
  <c r="N450" i="9"/>
  <c r="O450" i="9" s="1"/>
  <c r="P450" i="9" s="1"/>
  <c r="N455" i="9"/>
  <c r="O455" i="9" s="1"/>
  <c r="P455" i="9" s="1"/>
  <c r="N458" i="9"/>
  <c r="O458" i="9" s="1"/>
  <c r="P458" i="9" s="1"/>
  <c r="N463" i="9"/>
  <c r="O463" i="9" s="1"/>
  <c r="P463" i="9" s="1"/>
  <c r="N469" i="9"/>
  <c r="O469" i="9" s="1"/>
  <c r="P469" i="9" s="1"/>
  <c r="N472" i="9"/>
  <c r="O472" i="9" s="1"/>
  <c r="P472" i="9" s="1"/>
  <c r="N474" i="9"/>
  <c r="O474" i="9" s="1"/>
  <c r="P474" i="9" s="1"/>
  <c r="N479" i="9"/>
  <c r="O479" i="9" s="1"/>
  <c r="P479" i="9" s="1"/>
  <c r="N485" i="9"/>
  <c r="O485" i="9" s="1"/>
  <c r="P485" i="9" s="1"/>
  <c r="N488" i="9"/>
  <c r="O488" i="9" s="1"/>
  <c r="P488" i="9" s="1"/>
  <c r="N490" i="9"/>
  <c r="O490" i="9" s="1"/>
  <c r="P490" i="9" s="1"/>
  <c r="N496" i="9"/>
  <c r="O496" i="9" s="1"/>
  <c r="P496" i="9" s="1"/>
  <c r="N498" i="9"/>
  <c r="O498" i="9" s="1"/>
  <c r="P498" i="9" s="1"/>
  <c r="N503" i="9"/>
  <c r="O503" i="9" s="1"/>
  <c r="P503" i="9" s="1"/>
  <c r="N509" i="9"/>
  <c r="O509" i="9" s="1"/>
  <c r="P509" i="9" s="1"/>
  <c r="N512" i="9"/>
  <c r="O512" i="9" s="1"/>
  <c r="P512" i="9" s="1"/>
  <c r="N514" i="9"/>
  <c r="O514" i="9" s="1"/>
  <c r="P514" i="9" s="1"/>
  <c r="N520" i="9"/>
  <c r="O520" i="9" s="1"/>
  <c r="P520" i="9" s="1"/>
  <c r="N525" i="9"/>
  <c r="O525" i="9" s="1"/>
  <c r="P525" i="9" s="1"/>
  <c r="N528" i="9"/>
  <c r="O528" i="9" s="1"/>
  <c r="P528" i="9" s="1"/>
  <c r="N530" i="9"/>
  <c r="O530" i="9" s="1"/>
  <c r="P530" i="9" s="1"/>
  <c r="N535" i="9"/>
  <c r="O535" i="9" s="1"/>
  <c r="P535" i="9" s="1"/>
  <c r="N537" i="9"/>
  <c r="O537" i="9" s="1"/>
  <c r="P537" i="9" s="1"/>
  <c r="N540" i="9"/>
  <c r="O540" i="9" s="1"/>
  <c r="P540" i="9" s="1"/>
  <c r="N542" i="9"/>
  <c r="O542" i="9" s="1"/>
  <c r="P542" i="9" s="1"/>
  <c r="N547" i="9"/>
  <c r="O547" i="9" s="1"/>
  <c r="P547" i="9" s="1"/>
  <c r="N553" i="9"/>
  <c r="O553" i="9" s="1"/>
  <c r="P553" i="9" s="1"/>
  <c r="N556" i="9"/>
  <c r="O556" i="9" s="1"/>
  <c r="P556" i="9" s="1"/>
  <c r="N558" i="9"/>
  <c r="O558" i="9" s="1"/>
  <c r="P558" i="9" s="1"/>
  <c r="N563" i="9"/>
  <c r="O563" i="9" s="1"/>
  <c r="P563" i="9" s="1"/>
  <c r="N569" i="9"/>
  <c r="O569" i="9" s="1"/>
  <c r="P569" i="9" s="1"/>
  <c r="N572" i="9"/>
  <c r="O572" i="9" s="1"/>
  <c r="P572" i="9" s="1"/>
  <c r="N574" i="9"/>
  <c r="O574" i="9" s="1"/>
  <c r="P574" i="9" s="1"/>
  <c r="N579" i="9"/>
  <c r="O579" i="9" s="1"/>
  <c r="P579" i="9" s="1"/>
  <c r="N585" i="9"/>
  <c r="O585" i="9" s="1"/>
  <c r="P585" i="9" s="1"/>
  <c r="N588" i="9"/>
  <c r="O588" i="9" s="1"/>
  <c r="P588" i="9" s="1"/>
  <c r="N593" i="9"/>
  <c r="O593" i="9" s="1"/>
  <c r="P593" i="9" s="1"/>
  <c r="N595" i="9"/>
  <c r="O595" i="9" s="1"/>
  <c r="P595" i="9" s="1"/>
  <c r="N598" i="9"/>
  <c r="O598" i="9" s="1"/>
  <c r="P598" i="9" s="1"/>
  <c r="N603" i="9"/>
  <c r="O603" i="9" s="1"/>
  <c r="P603" i="9" s="1"/>
  <c r="N606" i="9"/>
  <c r="O606" i="9" s="1"/>
  <c r="P606" i="9" s="1"/>
  <c r="N611" i="9"/>
  <c r="O611" i="9" s="1"/>
  <c r="P611" i="9" s="1"/>
  <c r="N614" i="9"/>
  <c r="O614" i="9" s="1"/>
  <c r="P614" i="9" s="1"/>
  <c r="N620" i="9"/>
  <c r="O620" i="9" s="1"/>
  <c r="P620" i="9" s="1"/>
  <c r="N625" i="9"/>
  <c r="O625" i="9" s="1"/>
  <c r="P625" i="9" s="1"/>
  <c r="N628" i="9"/>
  <c r="O628" i="9" s="1"/>
  <c r="P628" i="9" s="1"/>
  <c r="N630" i="9"/>
  <c r="O630" i="9" s="1"/>
  <c r="P630" i="9" s="1"/>
  <c r="N635" i="9"/>
  <c r="O635" i="9" s="1"/>
  <c r="P635" i="9" s="1"/>
  <c r="N641" i="9"/>
  <c r="O641" i="9" s="1"/>
  <c r="P641" i="9" s="1"/>
  <c r="N644" i="9"/>
  <c r="O644" i="9" s="1"/>
  <c r="P644" i="9" s="1"/>
  <c r="N646" i="9"/>
  <c r="O646" i="9" s="1"/>
  <c r="P646" i="9" s="1"/>
  <c r="N651" i="9"/>
  <c r="O651" i="9" s="1"/>
  <c r="P651" i="9" s="1"/>
  <c r="N657" i="9"/>
  <c r="O657" i="9" s="1"/>
  <c r="P657" i="9" s="1"/>
  <c r="N660" i="9"/>
  <c r="O660" i="9" s="1"/>
  <c r="P660" i="9" s="1"/>
  <c r="N31" i="9"/>
  <c r="O31" i="9" s="1"/>
  <c r="P31" i="9" s="1"/>
  <c r="N134" i="9"/>
  <c r="O134" i="9" s="1"/>
  <c r="P134" i="9" s="1"/>
  <c r="N210" i="9"/>
  <c r="O210" i="9" s="1"/>
  <c r="P210" i="9" s="1"/>
  <c r="N229" i="9"/>
  <c r="O229" i="9" s="1"/>
  <c r="P229" i="9" s="1"/>
  <c r="N248" i="9"/>
  <c r="O248" i="9" s="1"/>
  <c r="P248" i="9" s="1"/>
  <c r="N273" i="9"/>
  <c r="O273" i="9" s="1"/>
  <c r="P273" i="9" s="1"/>
  <c r="N278" i="9"/>
  <c r="O278" i="9" s="1"/>
  <c r="P278" i="9" s="1"/>
  <c r="N287" i="9"/>
  <c r="O287" i="9" s="1"/>
  <c r="P287" i="9" s="1"/>
  <c r="N297" i="9"/>
  <c r="O297" i="9" s="1"/>
  <c r="P297" i="9" s="1"/>
  <c r="N310" i="9"/>
  <c r="O310" i="9" s="1"/>
  <c r="P310" i="9" s="1"/>
  <c r="N321" i="9"/>
  <c r="O321" i="9" s="1"/>
  <c r="P321" i="9" s="1"/>
  <c r="N337" i="9"/>
  <c r="O337" i="9" s="1"/>
  <c r="P337" i="9" s="1"/>
  <c r="N342" i="9"/>
  <c r="O342" i="9" s="1"/>
  <c r="P342" i="9" s="1"/>
  <c r="N353" i="9"/>
  <c r="O353" i="9" s="1"/>
  <c r="P353" i="9" s="1"/>
  <c r="N358" i="9"/>
  <c r="O358" i="9" s="1"/>
  <c r="P358" i="9" s="1"/>
  <c r="N364" i="9"/>
  <c r="O364" i="9" s="1"/>
  <c r="P364" i="9" s="1"/>
  <c r="N366" i="9"/>
  <c r="O366" i="9" s="1"/>
  <c r="P366" i="9" s="1"/>
  <c r="N371" i="9"/>
  <c r="O371" i="9" s="1"/>
  <c r="P371" i="9" s="1"/>
  <c r="N377" i="9"/>
  <c r="O377" i="9" s="1"/>
  <c r="P377" i="9" s="1"/>
  <c r="N380" i="9"/>
  <c r="O380" i="9" s="1"/>
  <c r="P380" i="9" s="1"/>
  <c r="N382" i="9"/>
  <c r="O382" i="9" s="1"/>
  <c r="P382" i="9" s="1"/>
  <c r="N387" i="9"/>
  <c r="O387" i="9" s="1"/>
  <c r="P387" i="9" s="1"/>
  <c r="N393" i="9"/>
  <c r="O393" i="9" s="1"/>
  <c r="P393" i="9" s="1"/>
  <c r="N396" i="9"/>
  <c r="O396" i="9" s="1"/>
  <c r="P396" i="9" s="1"/>
  <c r="N398" i="9"/>
  <c r="O398" i="9" s="1"/>
  <c r="P398" i="9" s="1"/>
  <c r="N404" i="9"/>
  <c r="O404" i="9" s="1"/>
  <c r="P404" i="9" s="1"/>
  <c r="N406" i="9"/>
  <c r="O406" i="9" s="1"/>
  <c r="P406" i="9" s="1"/>
  <c r="N411" i="9"/>
  <c r="O411" i="9" s="1"/>
  <c r="P411" i="9" s="1"/>
  <c r="N417" i="9"/>
  <c r="O417" i="9" s="1"/>
  <c r="P417" i="9" s="1"/>
  <c r="N420" i="9"/>
  <c r="O420" i="9" s="1"/>
  <c r="P420" i="9" s="1"/>
  <c r="N422" i="9"/>
  <c r="O422" i="9" s="1"/>
  <c r="P422" i="9" s="1"/>
  <c r="N427" i="9"/>
  <c r="O427" i="9" s="1"/>
  <c r="P427" i="9" s="1"/>
  <c r="N433" i="9"/>
  <c r="O433" i="9" s="1"/>
  <c r="P433" i="9" s="1"/>
  <c r="N435" i="9"/>
  <c r="O435" i="9" s="1"/>
  <c r="P435" i="9" s="1"/>
  <c r="N441" i="9"/>
  <c r="O441" i="9" s="1"/>
  <c r="P441" i="9" s="1"/>
  <c r="N444" i="9"/>
  <c r="O444" i="9" s="1"/>
  <c r="P444" i="9" s="1"/>
  <c r="N446" i="9"/>
  <c r="O446" i="9" s="1"/>
  <c r="P446" i="9" s="1"/>
  <c r="N451" i="9"/>
  <c r="O451" i="9" s="1"/>
  <c r="P451" i="9" s="1"/>
  <c r="N457" i="9"/>
  <c r="O457" i="9" s="1"/>
  <c r="P457" i="9" s="1"/>
  <c r="N459" i="9"/>
  <c r="O459" i="9" s="1"/>
  <c r="P459" i="9" s="1"/>
  <c r="N465" i="9"/>
  <c r="O465" i="9" s="1"/>
  <c r="P465" i="9" s="1"/>
  <c r="N468" i="9"/>
  <c r="O468" i="9" s="1"/>
  <c r="P468" i="9" s="1"/>
  <c r="N470" i="9"/>
  <c r="O470" i="9" s="1"/>
  <c r="P470" i="9" s="1"/>
  <c r="N475" i="9"/>
  <c r="O475" i="9" s="1"/>
  <c r="P475" i="9" s="1"/>
  <c r="N481" i="9"/>
  <c r="O481" i="9" s="1"/>
  <c r="P481" i="9" s="1"/>
  <c r="N484" i="9"/>
  <c r="O484" i="9" s="1"/>
  <c r="P484" i="9" s="1"/>
  <c r="N486" i="9"/>
  <c r="O486" i="9" s="1"/>
  <c r="P486" i="9" s="1"/>
  <c r="N491" i="9"/>
  <c r="O491" i="9" s="1"/>
  <c r="P491" i="9" s="1"/>
  <c r="N494" i="9"/>
  <c r="O494" i="9" s="1"/>
  <c r="P494" i="9" s="1"/>
  <c r="N499" i="9"/>
  <c r="O499" i="9" s="1"/>
  <c r="P499" i="9" s="1"/>
  <c r="N505" i="9"/>
  <c r="O505" i="9" s="1"/>
  <c r="P505" i="9" s="1"/>
  <c r="N508" i="9"/>
  <c r="O508" i="9" s="1"/>
  <c r="P508" i="9" s="1"/>
  <c r="N510" i="9"/>
  <c r="O510" i="9" s="1"/>
  <c r="P510" i="9" s="1"/>
  <c r="N515" i="9"/>
  <c r="O515" i="9" s="1"/>
  <c r="P515" i="9" s="1"/>
  <c r="N518" i="9"/>
  <c r="O518" i="9" s="1"/>
  <c r="P518" i="9" s="1"/>
  <c r="N524" i="9"/>
  <c r="O524" i="9" s="1"/>
  <c r="P524" i="9" s="1"/>
  <c r="N526" i="9"/>
  <c r="O526" i="9" s="1"/>
  <c r="P526" i="9" s="1"/>
  <c r="N531" i="9"/>
  <c r="O531" i="9" s="1"/>
  <c r="P531" i="9" s="1"/>
  <c r="N538" i="9"/>
  <c r="O538" i="9" s="1"/>
  <c r="P538" i="9" s="1"/>
  <c r="N543" i="9"/>
  <c r="O543" i="9" s="1"/>
  <c r="P543" i="9" s="1"/>
  <c r="N549" i="9"/>
  <c r="O549" i="9" s="1"/>
  <c r="P549" i="9" s="1"/>
  <c r="N552" i="9"/>
  <c r="O552" i="9" s="1"/>
  <c r="P552" i="9" s="1"/>
  <c r="N554" i="9"/>
  <c r="O554" i="9" s="1"/>
  <c r="P554" i="9" s="1"/>
  <c r="N559" i="9"/>
  <c r="O559" i="9" s="1"/>
  <c r="P559" i="9" s="1"/>
  <c r="N565" i="9"/>
  <c r="O565" i="9" s="1"/>
  <c r="P565" i="9" s="1"/>
  <c r="N568" i="9"/>
  <c r="O568" i="9" s="1"/>
  <c r="P568" i="9" s="1"/>
  <c r="N570" i="9"/>
  <c r="O570" i="9" s="1"/>
  <c r="P570" i="9" s="1"/>
  <c r="N575" i="9"/>
  <c r="O575" i="9" s="1"/>
  <c r="P575" i="9" s="1"/>
  <c r="N581" i="9"/>
  <c r="O581" i="9" s="1"/>
  <c r="P581" i="9" s="1"/>
  <c r="N584" i="9"/>
  <c r="O584" i="9" s="1"/>
  <c r="P584" i="9" s="1"/>
  <c r="N586" i="9"/>
  <c r="O586" i="9" s="1"/>
  <c r="P586" i="9" s="1"/>
  <c r="N592" i="9"/>
  <c r="O592" i="9" s="1"/>
  <c r="P592" i="9" s="1"/>
  <c r="N597" i="9"/>
  <c r="O597" i="9" s="1"/>
  <c r="P597" i="9" s="1"/>
  <c r="N599" i="9"/>
  <c r="O599" i="9" s="1"/>
  <c r="P599" i="9" s="1"/>
  <c r="N605" i="9"/>
  <c r="O605" i="9" s="1"/>
  <c r="P605" i="9" s="1"/>
  <c r="N607" i="9"/>
  <c r="O607" i="9" s="1"/>
  <c r="P607" i="9" s="1"/>
  <c r="N613" i="9"/>
  <c r="O613" i="9" s="1"/>
  <c r="P613" i="9" s="1"/>
  <c r="N615" i="9"/>
  <c r="O615" i="9" s="1"/>
  <c r="P615" i="9" s="1"/>
  <c r="N618" i="9"/>
  <c r="O618" i="9" s="1"/>
  <c r="P618" i="9" s="1"/>
  <c r="N624" i="9"/>
  <c r="O624" i="9" s="1"/>
  <c r="P624" i="9" s="1"/>
  <c r="N626" i="9"/>
  <c r="O626" i="9" s="1"/>
  <c r="P626" i="9" s="1"/>
  <c r="N631" i="9"/>
  <c r="O631" i="9" s="1"/>
  <c r="P631" i="9" s="1"/>
  <c r="N637" i="9"/>
  <c r="O637" i="9" s="1"/>
  <c r="P637" i="9" s="1"/>
  <c r="N640" i="9"/>
  <c r="O640" i="9" s="1"/>
  <c r="P640" i="9" s="1"/>
  <c r="N642" i="9"/>
  <c r="O642" i="9" s="1"/>
  <c r="P642" i="9" s="1"/>
  <c r="N647" i="9"/>
  <c r="O647" i="9" s="1"/>
  <c r="P647" i="9" s="1"/>
  <c r="N653" i="9"/>
  <c r="O653" i="9" s="1"/>
  <c r="P653" i="9" s="1"/>
  <c r="N656" i="9"/>
  <c r="O656" i="9" s="1"/>
  <c r="P656" i="9" s="1"/>
  <c r="N658" i="9"/>
  <c r="O658" i="9" s="1"/>
  <c r="P658" i="9" s="1"/>
  <c r="G30" i="5"/>
  <c r="D29" i="5"/>
  <c r="N999" i="18"/>
  <c r="O999" i="18" s="1"/>
  <c r="P999" i="18" s="1"/>
  <c r="R52" i="18"/>
  <c r="R46" i="18"/>
  <c r="R40" i="18"/>
  <c r="U9" i="18"/>
  <c r="R24" i="18"/>
  <c r="R12" i="18"/>
  <c r="R9" i="9"/>
  <c r="G31" i="5"/>
  <c r="N1003" i="18"/>
  <c r="O1003" i="18" s="1"/>
  <c r="P1003" i="18" s="1"/>
  <c r="N971" i="18"/>
  <c r="O971" i="18" s="1"/>
  <c r="P971" i="18" s="1"/>
  <c r="N939" i="18"/>
  <c r="O939" i="18" s="1"/>
  <c r="P939" i="18" s="1"/>
  <c r="N907" i="18"/>
  <c r="O907" i="18" s="1"/>
  <c r="P907" i="18" s="1"/>
  <c r="N875" i="18"/>
  <c r="O875" i="18" s="1"/>
  <c r="P875" i="18" s="1"/>
  <c r="N756" i="18"/>
  <c r="O756" i="18" s="1"/>
  <c r="P756" i="18" s="1"/>
  <c r="N628" i="18"/>
  <c r="O628" i="18" s="1"/>
  <c r="P628" i="18" s="1"/>
  <c r="N500" i="18"/>
  <c r="O500" i="18" s="1"/>
  <c r="P500" i="18" s="1"/>
  <c r="N372" i="18"/>
  <c r="O372" i="18" s="1"/>
  <c r="P372" i="18" s="1"/>
  <c r="N244" i="18"/>
  <c r="O244" i="18" s="1"/>
  <c r="P244" i="18" s="1"/>
  <c r="N116" i="18"/>
  <c r="O116" i="18" s="1"/>
  <c r="P116" i="18" s="1"/>
  <c r="R58" i="18"/>
  <c r="R50" i="18"/>
  <c r="R42" i="18"/>
  <c r="R34" i="18"/>
  <c r="R26" i="18"/>
  <c r="R18" i="18"/>
  <c r="R10" i="18"/>
  <c r="N967" i="18"/>
  <c r="O967" i="18" s="1"/>
  <c r="P967" i="18" s="1"/>
  <c r="N935" i="18"/>
  <c r="O935" i="18" s="1"/>
  <c r="P935" i="18" s="1"/>
  <c r="N903" i="18"/>
  <c r="O903" i="18" s="1"/>
  <c r="P903" i="18" s="1"/>
  <c r="N868" i="18"/>
  <c r="O868" i="18" s="1"/>
  <c r="P868" i="18" s="1"/>
  <c r="N740" i="18"/>
  <c r="O740" i="18" s="1"/>
  <c r="P740" i="18" s="1"/>
  <c r="N612" i="18"/>
  <c r="O612" i="18" s="1"/>
  <c r="P612" i="18" s="1"/>
  <c r="N484" i="18"/>
  <c r="O484" i="18" s="1"/>
  <c r="P484" i="18" s="1"/>
  <c r="N356" i="18"/>
  <c r="O356" i="18" s="1"/>
  <c r="P356" i="18" s="1"/>
  <c r="N228" i="18"/>
  <c r="O228" i="18" s="1"/>
  <c r="P228" i="18" s="1"/>
  <c r="N100" i="18"/>
  <c r="O100" i="18" s="1"/>
  <c r="P100" i="18" s="1"/>
  <c r="R28" i="18"/>
  <c r="R20" i="18"/>
  <c r="N57" i="18"/>
  <c r="O57" i="18" s="1"/>
  <c r="P57" i="18" s="1"/>
  <c r="N987" i="18"/>
  <c r="O987" i="18" s="1"/>
  <c r="P987" i="18" s="1"/>
  <c r="N955" i="18"/>
  <c r="O955" i="18" s="1"/>
  <c r="P955" i="18" s="1"/>
  <c r="N923" i="18"/>
  <c r="O923" i="18" s="1"/>
  <c r="P923" i="18" s="1"/>
  <c r="N891" i="18"/>
  <c r="O891" i="18" s="1"/>
  <c r="P891" i="18" s="1"/>
  <c r="N820" i="18"/>
  <c r="O820" i="18" s="1"/>
  <c r="P820" i="18" s="1"/>
  <c r="N692" i="18"/>
  <c r="O692" i="18" s="1"/>
  <c r="P692" i="18" s="1"/>
  <c r="N564" i="18"/>
  <c r="O564" i="18" s="1"/>
  <c r="P564" i="18" s="1"/>
  <c r="N436" i="18"/>
  <c r="O436" i="18" s="1"/>
  <c r="P436" i="18" s="1"/>
  <c r="N308" i="18"/>
  <c r="O308" i="18" s="1"/>
  <c r="P308" i="18" s="1"/>
  <c r="N983" i="18"/>
  <c r="O983" i="18" s="1"/>
  <c r="P983" i="18" s="1"/>
  <c r="N951" i="18"/>
  <c r="O951" i="18" s="1"/>
  <c r="P951" i="18" s="1"/>
  <c r="N919" i="18"/>
  <c r="O919" i="18" s="1"/>
  <c r="P919" i="18" s="1"/>
  <c r="N887" i="18"/>
  <c r="O887" i="18" s="1"/>
  <c r="P887" i="18" s="1"/>
  <c r="N804" i="18"/>
  <c r="O804" i="18" s="1"/>
  <c r="P804" i="18" s="1"/>
  <c r="N676" i="18"/>
  <c r="O676" i="18" s="1"/>
  <c r="P676" i="18" s="1"/>
  <c r="N548" i="18"/>
  <c r="O548" i="18" s="1"/>
  <c r="P548" i="18" s="1"/>
  <c r="N420" i="18"/>
  <c r="O420" i="18" s="1"/>
  <c r="P420" i="18" s="1"/>
  <c r="N292" i="18"/>
  <c r="O292" i="18" s="1"/>
  <c r="P292" i="18" s="1"/>
  <c r="N164" i="18"/>
  <c r="O164" i="18" s="1"/>
  <c r="P164" i="18" s="1"/>
  <c r="I16" i="4"/>
  <c r="G22" i="4" s="1"/>
  <c r="R352" i="9"/>
  <c r="R351" i="9"/>
  <c r="R350" i="9"/>
  <c r="R345" i="9"/>
  <c r="R344" i="9"/>
  <c r="R343" i="9"/>
  <c r="R342" i="9"/>
  <c r="R341" i="9"/>
  <c r="R340" i="9"/>
  <c r="R339" i="9"/>
  <c r="R338" i="9"/>
  <c r="R337" i="9"/>
  <c r="R336" i="9"/>
  <c r="R335" i="9"/>
  <c r="R334" i="9"/>
  <c r="R333" i="9"/>
  <c r="R332" i="9"/>
  <c r="R331" i="9"/>
  <c r="R330" i="9"/>
  <c r="R329" i="9"/>
  <c r="R328" i="9"/>
  <c r="R327" i="9"/>
  <c r="R326" i="9"/>
  <c r="R325" i="9"/>
  <c r="R324" i="9"/>
  <c r="R323" i="9"/>
  <c r="R322" i="9"/>
  <c r="R321" i="9"/>
  <c r="R320" i="9"/>
  <c r="R319" i="9"/>
  <c r="R318" i="9"/>
  <c r="R317" i="9"/>
  <c r="R316" i="9"/>
  <c r="R315" i="9"/>
  <c r="R314" i="9"/>
  <c r="R313" i="9"/>
  <c r="R312" i="9"/>
  <c r="G20" i="4"/>
  <c r="Q1013" i="18"/>
  <c r="R1013" i="18"/>
  <c r="U1013" i="18"/>
  <c r="Q997" i="18"/>
  <c r="U997" i="18"/>
  <c r="R997" i="18"/>
  <c r="Q981" i="18"/>
  <c r="U981" i="18"/>
  <c r="R981" i="18"/>
  <c r="Q965" i="18"/>
  <c r="U965" i="18"/>
  <c r="R965" i="18"/>
  <c r="Q949" i="18"/>
  <c r="U949" i="18"/>
  <c r="R949" i="18"/>
  <c r="Q933" i="18"/>
  <c r="U933" i="18"/>
  <c r="R933" i="18"/>
  <c r="Q917" i="18"/>
  <c r="U917" i="18"/>
  <c r="R917" i="18"/>
  <c r="Q901" i="18"/>
  <c r="U901" i="18"/>
  <c r="R901" i="18"/>
  <c r="Q885" i="18"/>
  <c r="U885" i="18"/>
  <c r="R885" i="18"/>
  <c r="Q869" i="18"/>
  <c r="U869" i="18"/>
  <c r="R869" i="18"/>
  <c r="Q853" i="18"/>
  <c r="U853" i="18"/>
  <c r="R853" i="18"/>
  <c r="Q837" i="18"/>
  <c r="U837" i="18"/>
  <c r="R837" i="18"/>
  <c r="Q821" i="18"/>
  <c r="U821" i="18"/>
  <c r="R821" i="18"/>
  <c r="Q805" i="18"/>
  <c r="U805" i="18"/>
  <c r="R805" i="18"/>
  <c r="Q1005" i="18"/>
  <c r="U1005" i="18"/>
  <c r="R1005" i="18"/>
  <c r="Q989" i="18"/>
  <c r="U989" i="18"/>
  <c r="R989" i="18"/>
  <c r="Q973" i="18"/>
  <c r="U973" i="18"/>
  <c r="R973" i="18"/>
  <c r="Q957" i="18"/>
  <c r="U957" i="18"/>
  <c r="R957" i="18"/>
  <c r="Q941" i="18"/>
  <c r="U941" i="18"/>
  <c r="R941" i="18"/>
  <c r="Q925" i="18"/>
  <c r="U925" i="18"/>
  <c r="R925" i="18"/>
  <c r="Q909" i="18"/>
  <c r="U909" i="18"/>
  <c r="R909" i="18"/>
  <c r="Q893" i="18"/>
  <c r="U893" i="18"/>
  <c r="R893" i="18"/>
  <c r="Q877" i="18"/>
  <c r="U877" i="18"/>
  <c r="R877" i="18"/>
  <c r="Q861" i="18"/>
  <c r="U861" i="18"/>
  <c r="R861" i="18"/>
  <c r="Q845" i="18"/>
  <c r="U845" i="18"/>
  <c r="R845" i="18"/>
  <c r="Q829" i="18"/>
  <c r="U829" i="18"/>
  <c r="R829" i="18"/>
  <c r="Q813" i="18"/>
  <c r="U813" i="18"/>
  <c r="R813" i="18"/>
  <c r="Q797" i="18"/>
  <c r="U797" i="18"/>
  <c r="R797" i="18"/>
  <c r="Q789" i="18"/>
  <c r="U789" i="18"/>
  <c r="R789" i="18"/>
  <c r="Q773" i="18"/>
  <c r="U773" i="18"/>
  <c r="R773" i="18"/>
  <c r="Q757" i="18"/>
  <c r="U757" i="18"/>
  <c r="R757" i="18"/>
  <c r="Q741" i="18"/>
  <c r="U741" i="18"/>
  <c r="R741" i="18"/>
  <c r="Q735" i="18"/>
  <c r="U735" i="18"/>
  <c r="R735" i="18"/>
  <c r="Q733" i="18"/>
  <c r="U733" i="18"/>
  <c r="R733" i="18"/>
  <c r="Q669" i="18"/>
  <c r="U669" i="18"/>
  <c r="R669" i="18"/>
  <c r="Q605" i="18"/>
  <c r="U605" i="18"/>
  <c r="R605" i="18"/>
  <c r="Q541" i="18"/>
  <c r="U541" i="18"/>
  <c r="R541" i="18"/>
  <c r="Q717" i="18"/>
  <c r="U717" i="18"/>
  <c r="R717" i="18"/>
  <c r="Q653" i="18"/>
  <c r="U653" i="18"/>
  <c r="R653" i="18"/>
  <c r="Q589" i="18"/>
  <c r="U589" i="18"/>
  <c r="R589" i="18"/>
  <c r="Q525" i="18"/>
  <c r="U525" i="18"/>
  <c r="R525" i="18"/>
  <c r="Q781" i="18"/>
  <c r="U781" i="18"/>
  <c r="R781" i="18"/>
  <c r="Q765" i="18"/>
  <c r="U765" i="18"/>
  <c r="R765" i="18"/>
  <c r="Q749" i="18"/>
  <c r="U749" i="18"/>
  <c r="R749" i="18"/>
  <c r="Q701" i="18"/>
  <c r="U701" i="18"/>
  <c r="R701" i="18"/>
  <c r="Q637" i="18"/>
  <c r="U637" i="18"/>
  <c r="R637" i="18"/>
  <c r="Q573" i="18"/>
  <c r="U573" i="18"/>
  <c r="R573" i="18"/>
  <c r="Q509" i="18"/>
  <c r="U509" i="18"/>
  <c r="R509" i="18"/>
  <c r="Q685" i="18"/>
  <c r="U685" i="18"/>
  <c r="R685" i="18"/>
  <c r="Q621" i="18"/>
  <c r="U621" i="18"/>
  <c r="R621" i="18"/>
  <c r="Q557" i="18"/>
  <c r="U557" i="18"/>
  <c r="R557" i="18"/>
  <c r="Q493" i="18"/>
  <c r="U493" i="18"/>
  <c r="R493" i="18"/>
  <c r="L2" i="15"/>
  <c r="O2" i="15"/>
  <c r="Q1007" i="18"/>
  <c r="U1007" i="18"/>
  <c r="R1007" i="18"/>
  <c r="Q999" i="18"/>
  <c r="U999" i="18"/>
  <c r="R999" i="18"/>
  <c r="Q991" i="18"/>
  <c r="U991" i="18"/>
  <c r="R991" i="18"/>
  <c r="Q983" i="18"/>
  <c r="U983" i="18"/>
  <c r="R983" i="18"/>
  <c r="Q975" i="18"/>
  <c r="U975" i="18"/>
  <c r="R975" i="18"/>
  <c r="Q967" i="18"/>
  <c r="U967" i="18"/>
  <c r="R967" i="18"/>
  <c r="Q959" i="18"/>
  <c r="U959" i="18"/>
  <c r="R959" i="18"/>
  <c r="Q951" i="18"/>
  <c r="U951" i="18"/>
  <c r="R951" i="18"/>
  <c r="Q943" i="18"/>
  <c r="U943" i="18"/>
  <c r="R943" i="18"/>
  <c r="Q935" i="18"/>
  <c r="U935" i="18"/>
  <c r="R935" i="18"/>
  <c r="Q927" i="18"/>
  <c r="U927" i="18"/>
  <c r="R927" i="18"/>
  <c r="Q919" i="18"/>
  <c r="U919" i="18"/>
  <c r="R919" i="18"/>
  <c r="Q911" i="18"/>
  <c r="U911" i="18"/>
  <c r="R911" i="18"/>
  <c r="Q903" i="18"/>
  <c r="U903" i="18"/>
  <c r="R903" i="18"/>
  <c r="Q895" i="18"/>
  <c r="U895" i="18"/>
  <c r="R895" i="18"/>
  <c r="Q887" i="18"/>
  <c r="U887" i="18"/>
  <c r="R887" i="18"/>
  <c r="Q879" i="18"/>
  <c r="U879" i="18"/>
  <c r="R879" i="18"/>
  <c r="Q871" i="18"/>
  <c r="U871" i="18"/>
  <c r="R871" i="18"/>
  <c r="Q863" i="18"/>
  <c r="U863" i="18"/>
  <c r="R863" i="18"/>
  <c r="Q855" i="18"/>
  <c r="U855" i="18"/>
  <c r="R855" i="18"/>
  <c r="Q847" i="18"/>
  <c r="U847" i="18"/>
  <c r="R847" i="18"/>
  <c r="Q839" i="18"/>
  <c r="U839" i="18"/>
  <c r="R839" i="18"/>
  <c r="Q831" i="18"/>
  <c r="U831" i="18"/>
  <c r="R831" i="18"/>
  <c r="Q823" i="18"/>
  <c r="U823" i="18"/>
  <c r="R823" i="18"/>
  <c r="Q815" i="18"/>
  <c r="U815" i="18"/>
  <c r="R815" i="18"/>
  <c r="Q807" i="18"/>
  <c r="U807" i="18"/>
  <c r="R807" i="18"/>
  <c r="Q799" i="18"/>
  <c r="U799" i="18"/>
  <c r="R799" i="18"/>
  <c r="Q791" i="18"/>
  <c r="U791" i="18"/>
  <c r="R791" i="18"/>
  <c r="Q783" i="18"/>
  <c r="U783" i="18"/>
  <c r="R783" i="18"/>
  <c r="Q775" i="18"/>
  <c r="U775" i="18"/>
  <c r="R775" i="18"/>
  <c r="Q767" i="18"/>
  <c r="U767" i="18"/>
  <c r="R767" i="18"/>
  <c r="Q759" i="18"/>
  <c r="U759" i="18"/>
  <c r="R759" i="18"/>
  <c r="Q751" i="18"/>
  <c r="U751" i="18"/>
  <c r="R751" i="18"/>
  <c r="Q743" i="18"/>
  <c r="U743" i="18"/>
  <c r="R743" i="18"/>
  <c r="Q721" i="18"/>
  <c r="U721" i="18"/>
  <c r="R721" i="18"/>
  <c r="Q705" i="18"/>
  <c r="U705" i="18"/>
  <c r="R705" i="18"/>
  <c r="Q689" i="18"/>
  <c r="U689" i="18"/>
  <c r="R689" i="18"/>
  <c r="Q673" i="18"/>
  <c r="U673" i="18"/>
  <c r="R673" i="18"/>
  <c r="Q657" i="18"/>
  <c r="U657" i="18"/>
  <c r="R657" i="18"/>
  <c r="Q641" i="18"/>
  <c r="U641" i="18"/>
  <c r="R641" i="18"/>
  <c r="Q625" i="18"/>
  <c r="U625" i="18"/>
  <c r="R625" i="18"/>
  <c r="Q609" i="18"/>
  <c r="U609" i="18"/>
  <c r="R609" i="18"/>
  <c r="Q593" i="18"/>
  <c r="U593" i="18"/>
  <c r="R593" i="18"/>
  <c r="Q577" i="18"/>
  <c r="U577" i="18"/>
  <c r="R577" i="18"/>
  <c r="Q561" i="18"/>
  <c r="U561" i="18"/>
  <c r="R561" i="18"/>
  <c r="Q545" i="18"/>
  <c r="U545" i="18"/>
  <c r="R545" i="18"/>
  <c r="Q529" i="18"/>
  <c r="U529" i="18"/>
  <c r="R529" i="18"/>
  <c r="Q513" i="18"/>
  <c r="U513" i="18"/>
  <c r="R513" i="18"/>
  <c r="Q497" i="18"/>
  <c r="U497" i="18"/>
  <c r="R497" i="18"/>
  <c r="U2" i="15"/>
  <c r="Q1009" i="18"/>
  <c r="U1009" i="18"/>
  <c r="R1009" i="18"/>
  <c r="Q1001" i="18"/>
  <c r="U1001" i="18"/>
  <c r="R1001" i="18"/>
  <c r="Q993" i="18"/>
  <c r="U993" i="18"/>
  <c r="R993" i="18"/>
  <c r="Q985" i="18"/>
  <c r="U985" i="18"/>
  <c r="R985" i="18"/>
  <c r="Q977" i="18"/>
  <c r="U977" i="18"/>
  <c r="R977" i="18"/>
  <c r="Q969" i="18"/>
  <c r="U969" i="18"/>
  <c r="R969" i="18"/>
  <c r="Q961" i="18"/>
  <c r="U961" i="18"/>
  <c r="R961" i="18"/>
  <c r="Q953" i="18"/>
  <c r="U953" i="18"/>
  <c r="R953" i="18"/>
  <c r="Q945" i="18"/>
  <c r="U945" i="18"/>
  <c r="R945" i="18"/>
  <c r="Q937" i="18"/>
  <c r="U937" i="18"/>
  <c r="R937" i="18"/>
  <c r="Q929" i="18"/>
  <c r="U929" i="18"/>
  <c r="R929" i="18"/>
  <c r="Q921" i="18"/>
  <c r="U921" i="18"/>
  <c r="R921" i="18"/>
  <c r="Q913" i="18"/>
  <c r="U913" i="18"/>
  <c r="R913" i="18"/>
  <c r="Q905" i="18"/>
  <c r="U905" i="18"/>
  <c r="R905" i="18"/>
  <c r="Q897" i="18"/>
  <c r="U897" i="18"/>
  <c r="R897" i="18"/>
  <c r="Q889" i="18"/>
  <c r="U889" i="18"/>
  <c r="R889" i="18"/>
  <c r="Q881" i="18"/>
  <c r="U881" i="18"/>
  <c r="R881" i="18"/>
  <c r="Q873" i="18"/>
  <c r="U873" i="18"/>
  <c r="R873" i="18"/>
  <c r="Q865" i="18"/>
  <c r="U865" i="18"/>
  <c r="R865" i="18"/>
  <c r="Q857" i="18"/>
  <c r="U857" i="18"/>
  <c r="R857" i="18"/>
  <c r="Q849" i="18"/>
  <c r="U849" i="18"/>
  <c r="R849" i="18"/>
  <c r="Q841" i="18"/>
  <c r="U841" i="18"/>
  <c r="R841" i="18"/>
  <c r="Q833" i="18"/>
  <c r="U833" i="18"/>
  <c r="R833" i="18"/>
  <c r="Q825" i="18"/>
  <c r="U825" i="18"/>
  <c r="R825" i="18"/>
  <c r="Q817" i="18"/>
  <c r="U817" i="18"/>
  <c r="R817" i="18"/>
  <c r="Q809" i="18"/>
  <c r="U809" i="18"/>
  <c r="R809" i="18"/>
  <c r="Q801" i="18"/>
  <c r="U801" i="18"/>
  <c r="R801" i="18"/>
  <c r="Q793" i="18"/>
  <c r="U793" i="18"/>
  <c r="R793" i="18"/>
  <c r="Q785" i="18"/>
  <c r="U785" i="18"/>
  <c r="R785" i="18"/>
  <c r="Q777" i="18"/>
  <c r="U777" i="18"/>
  <c r="R777" i="18"/>
  <c r="Q769" i="18"/>
  <c r="U769" i="18"/>
  <c r="R769" i="18"/>
  <c r="Q761" i="18"/>
  <c r="U761" i="18"/>
  <c r="R761" i="18"/>
  <c r="Q753" i="18"/>
  <c r="U753" i="18"/>
  <c r="R753" i="18"/>
  <c r="Q745" i="18"/>
  <c r="U745" i="18"/>
  <c r="R745" i="18"/>
  <c r="Q737" i="18"/>
  <c r="U737" i="18"/>
  <c r="R737" i="18"/>
  <c r="Q725" i="18"/>
  <c r="U725" i="18"/>
  <c r="R725" i="18"/>
  <c r="Q709" i="18"/>
  <c r="U709" i="18"/>
  <c r="R709" i="18"/>
  <c r="Q693" i="18"/>
  <c r="U693" i="18"/>
  <c r="R693" i="18"/>
  <c r="Q677" i="18"/>
  <c r="U677" i="18"/>
  <c r="R677" i="18"/>
  <c r="Q661" i="18"/>
  <c r="U661" i="18"/>
  <c r="R661" i="18"/>
  <c r="Q645" i="18"/>
  <c r="U645" i="18"/>
  <c r="R645" i="18"/>
  <c r="Q629" i="18"/>
  <c r="U629" i="18"/>
  <c r="R629" i="18"/>
  <c r="Q613" i="18"/>
  <c r="U613" i="18"/>
  <c r="R613" i="18"/>
  <c r="Q597" i="18"/>
  <c r="U597" i="18"/>
  <c r="R597" i="18"/>
  <c r="Q581" i="18"/>
  <c r="U581" i="18"/>
  <c r="R581" i="18"/>
  <c r="Q565" i="18"/>
  <c r="U565" i="18"/>
  <c r="R565" i="18"/>
  <c r="Q549" i="18"/>
  <c r="U549" i="18"/>
  <c r="R549" i="18"/>
  <c r="Q533" i="18"/>
  <c r="U533" i="18"/>
  <c r="R533" i="18"/>
  <c r="Q517" i="18"/>
  <c r="U517" i="18"/>
  <c r="R517" i="18"/>
  <c r="Q501" i="18"/>
  <c r="U501" i="18"/>
  <c r="R501" i="18"/>
  <c r="Q1011" i="18"/>
  <c r="U1011" i="18"/>
  <c r="R1011" i="18"/>
  <c r="Q1003" i="18"/>
  <c r="U1003" i="18"/>
  <c r="R1003" i="18"/>
  <c r="Q995" i="18"/>
  <c r="U995" i="18"/>
  <c r="R995" i="18"/>
  <c r="Q987" i="18"/>
  <c r="U987" i="18"/>
  <c r="R987" i="18"/>
  <c r="Q979" i="18"/>
  <c r="U979" i="18"/>
  <c r="R979" i="18"/>
  <c r="Q971" i="18"/>
  <c r="U971" i="18"/>
  <c r="R971" i="18"/>
  <c r="Q963" i="18"/>
  <c r="U963" i="18"/>
  <c r="R963" i="18"/>
  <c r="Q955" i="18"/>
  <c r="U955" i="18"/>
  <c r="R955" i="18"/>
  <c r="Q947" i="18"/>
  <c r="U947" i="18"/>
  <c r="R947" i="18"/>
  <c r="Q939" i="18"/>
  <c r="U939" i="18"/>
  <c r="R939" i="18"/>
  <c r="Q931" i="18"/>
  <c r="U931" i="18"/>
  <c r="R931" i="18"/>
  <c r="Q923" i="18"/>
  <c r="U923" i="18"/>
  <c r="R923" i="18"/>
  <c r="Q915" i="18"/>
  <c r="U915" i="18"/>
  <c r="R915" i="18"/>
  <c r="Q907" i="18"/>
  <c r="U907" i="18"/>
  <c r="R907" i="18"/>
  <c r="Q899" i="18"/>
  <c r="U899" i="18"/>
  <c r="R899" i="18"/>
  <c r="Q891" i="18"/>
  <c r="U891" i="18"/>
  <c r="R891" i="18"/>
  <c r="Q883" i="18"/>
  <c r="U883" i="18"/>
  <c r="R883" i="18"/>
  <c r="Q875" i="18"/>
  <c r="U875" i="18"/>
  <c r="R875" i="18"/>
  <c r="Q867" i="18"/>
  <c r="U867" i="18"/>
  <c r="R867" i="18"/>
  <c r="Q859" i="18"/>
  <c r="U859" i="18"/>
  <c r="R859" i="18"/>
  <c r="Q851" i="18"/>
  <c r="U851" i="18"/>
  <c r="R851" i="18"/>
  <c r="Q843" i="18"/>
  <c r="U843" i="18"/>
  <c r="R843" i="18"/>
  <c r="Q835" i="18"/>
  <c r="U835" i="18"/>
  <c r="R835" i="18"/>
  <c r="Q827" i="18"/>
  <c r="U827" i="18"/>
  <c r="R827" i="18"/>
  <c r="Q819" i="18"/>
  <c r="U819" i="18"/>
  <c r="R819" i="18"/>
  <c r="Q811" i="18"/>
  <c r="U811" i="18"/>
  <c r="R811" i="18"/>
  <c r="Q803" i="18"/>
  <c r="U803" i="18"/>
  <c r="R803" i="18"/>
  <c r="Q795" i="18"/>
  <c r="U795" i="18"/>
  <c r="R795" i="18"/>
  <c r="Q787" i="18"/>
  <c r="U787" i="18"/>
  <c r="R787" i="18"/>
  <c r="Q779" i="18"/>
  <c r="U779" i="18"/>
  <c r="R779" i="18"/>
  <c r="Q771" i="18"/>
  <c r="U771" i="18"/>
  <c r="R771" i="18"/>
  <c r="Q763" i="18"/>
  <c r="U763" i="18"/>
  <c r="R763" i="18"/>
  <c r="Q755" i="18"/>
  <c r="U755" i="18"/>
  <c r="R755" i="18"/>
  <c r="Q747" i="18"/>
  <c r="U747" i="18"/>
  <c r="R747" i="18"/>
  <c r="Q739" i="18"/>
  <c r="U739" i="18"/>
  <c r="R739" i="18"/>
  <c r="Q729" i="18"/>
  <c r="U729" i="18"/>
  <c r="R729" i="18"/>
  <c r="Q713" i="18"/>
  <c r="U713" i="18"/>
  <c r="R713" i="18"/>
  <c r="Q697" i="18"/>
  <c r="U697" i="18"/>
  <c r="R697" i="18"/>
  <c r="Q681" i="18"/>
  <c r="U681" i="18"/>
  <c r="R681" i="18"/>
  <c r="Q665" i="18"/>
  <c r="U665" i="18"/>
  <c r="R665" i="18"/>
  <c r="Q649" i="18"/>
  <c r="U649" i="18"/>
  <c r="R649" i="18"/>
  <c r="Q633" i="18"/>
  <c r="U633" i="18"/>
  <c r="R633" i="18"/>
  <c r="Q617" i="18"/>
  <c r="U617" i="18"/>
  <c r="R617" i="18"/>
  <c r="Q601" i="18"/>
  <c r="U601" i="18"/>
  <c r="R601" i="18"/>
  <c r="Q585" i="18"/>
  <c r="U585" i="18"/>
  <c r="R585" i="18"/>
  <c r="Q569" i="18"/>
  <c r="U569" i="18"/>
  <c r="R569" i="18"/>
  <c r="Q553" i="18"/>
  <c r="U553" i="18"/>
  <c r="R553" i="18"/>
  <c r="Q537" i="18"/>
  <c r="U537" i="18"/>
  <c r="R537" i="18"/>
  <c r="Q521" i="18"/>
  <c r="U521" i="18"/>
  <c r="R521" i="18"/>
  <c r="Q505" i="18"/>
  <c r="U505" i="18"/>
  <c r="R505" i="18"/>
  <c r="Q730" i="18"/>
  <c r="U730" i="18"/>
  <c r="Q726" i="18"/>
  <c r="U726" i="18"/>
  <c r="Q722" i="18"/>
  <c r="U722" i="18"/>
  <c r="Q718" i="18"/>
  <c r="U718" i="18"/>
  <c r="Q714" i="18"/>
  <c r="U714" i="18"/>
  <c r="Q710" i="18"/>
  <c r="U710" i="18"/>
  <c r="Q706" i="18"/>
  <c r="U706" i="18"/>
  <c r="Q702" i="18"/>
  <c r="U702" i="18"/>
  <c r="Q698" i="18"/>
  <c r="U698" i="18"/>
  <c r="Q694" i="18"/>
  <c r="U694" i="18"/>
  <c r="Q690" i="18"/>
  <c r="U690" i="18"/>
  <c r="Q686" i="18"/>
  <c r="U686" i="18"/>
  <c r="Q682" i="18"/>
  <c r="U682" i="18"/>
  <c r="Q678" i="18"/>
  <c r="U678" i="18"/>
  <c r="Q674" i="18"/>
  <c r="U674" i="18"/>
  <c r="Q670" i="18"/>
  <c r="U670" i="18"/>
  <c r="Q666" i="18"/>
  <c r="U666" i="18"/>
  <c r="Q662" i="18"/>
  <c r="U662" i="18"/>
  <c r="Q658" i="18"/>
  <c r="U658" i="18"/>
  <c r="Q654" i="18"/>
  <c r="U654" i="18"/>
  <c r="Q650" i="18"/>
  <c r="U650" i="18"/>
  <c r="Q646" i="18"/>
  <c r="U646" i="18"/>
  <c r="Q642" i="18"/>
  <c r="U642" i="18"/>
  <c r="Q638" i="18"/>
  <c r="U638" i="18"/>
  <c r="Q634" i="18"/>
  <c r="U634" i="18"/>
  <c r="Q630" i="18"/>
  <c r="U630" i="18"/>
  <c r="Q626" i="18"/>
  <c r="U626" i="18"/>
  <c r="Q622" i="18"/>
  <c r="U622" i="18"/>
  <c r="Q618" i="18"/>
  <c r="U618" i="18"/>
  <c r="Q614" i="18"/>
  <c r="U614" i="18"/>
  <c r="Q610" i="18"/>
  <c r="U610" i="18"/>
  <c r="Q606" i="18"/>
  <c r="U606" i="18"/>
  <c r="Q602" i="18"/>
  <c r="U602" i="18"/>
  <c r="Q598" i="18"/>
  <c r="U598" i="18"/>
  <c r="Q594" i="18"/>
  <c r="U594" i="18"/>
  <c r="Q590" i="18"/>
  <c r="U590" i="18"/>
  <c r="Q586" i="18"/>
  <c r="U586" i="18"/>
  <c r="Q582" i="18"/>
  <c r="U582" i="18"/>
  <c r="Q578" i="18"/>
  <c r="U578" i="18"/>
  <c r="Q574" i="18"/>
  <c r="U574" i="18"/>
  <c r="Q570" i="18"/>
  <c r="U570" i="18"/>
  <c r="Q566" i="18"/>
  <c r="U566" i="18"/>
  <c r="Q562" i="18"/>
  <c r="U562" i="18"/>
  <c r="Q558" i="18"/>
  <c r="U558" i="18"/>
  <c r="Q554" i="18"/>
  <c r="U554" i="18"/>
  <c r="Q550" i="18"/>
  <c r="U550" i="18"/>
  <c r="Q546" i="18"/>
  <c r="U546" i="18"/>
  <c r="Q542" i="18"/>
  <c r="U542" i="18"/>
  <c r="Q538" i="18"/>
  <c r="U538" i="18"/>
  <c r="Q534" i="18"/>
  <c r="U534" i="18"/>
  <c r="Q530" i="18"/>
  <c r="U530" i="18"/>
  <c r="Q526" i="18"/>
  <c r="U526" i="18"/>
  <c r="Q522" i="18"/>
  <c r="U522" i="18"/>
  <c r="Q518" i="18"/>
  <c r="U518" i="18"/>
  <c r="Q514" i="18"/>
  <c r="U514" i="18"/>
  <c r="Q510" i="18"/>
  <c r="U510" i="18"/>
  <c r="Q506" i="18"/>
  <c r="U506" i="18"/>
  <c r="Q502" i="18"/>
  <c r="U502" i="18"/>
  <c r="Q498" i="18"/>
  <c r="U498" i="18"/>
  <c r="Q494" i="18"/>
  <c r="U494" i="18"/>
  <c r="Q490" i="18"/>
  <c r="U490" i="18"/>
  <c r="Q731" i="18"/>
  <c r="U731" i="18"/>
  <c r="Q727" i="18"/>
  <c r="U727" i="18"/>
  <c r="Q723" i="18"/>
  <c r="U723" i="18"/>
  <c r="Q719" i="18"/>
  <c r="U719" i="18"/>
  <c r="Q715" i="18"/>
  <c r="U715" i="18"/>
  <c r="Q711" i="18"/>
  <c r="U711" i="18"/>
  <c r="Q707" i="18"/>
  <c r="U707" i="18"/>
  <c r="Q703" i="18"/>
  <c r="U703" i="18"/>
  <c r="Q699" i="18"/>
  <c r="U699" i="18"/>
  <c r="Q695" i="18"/>
  <c r="U695" i="18"/>
  <c r="Q691" i="18"/>
  <c r="U691" i="18"/>
  <c r="Q687" i="18"/>
  <c r="U687" i="18"/>
  <c r="Q683" i="18"/>
  <c r="U683" i="18"/>
  <c r="Q679" i="18"/>
  <c r="U679" i="18"/>
  <c r="Q675" i="18"/>
  <c r="U675" i="18"/>
  <c r="Q671" i="18"/>
  <c r="U671" i="18"/>
  <c r="Q667" i="18"/>
  <c r="U667" i="18"/>
  <c r="Q663" i="18"/>
  <c r="U663" i="18"/>
  <c r="Q659" i="18"/>
  <c r="U659" i="18"/>
  <c r="Q655" i="18"/>
  <c r="U655" i="18"/>
  <c r="Q651" i="18"/>
  <c r="U651" i="18"/>
  <c r="Q647" i="18"/>
  <c r="U647" i="18"/>
  <c r="Q643" i="18"/>
  <c r="U643" i="18"/>
  <c r="Q639" i="18"/>
  <c r="U639" i="18"/>
  <c r="Q635" i="18"/>
  <c r="U635" i="18"/>
  <c r="Q631" i="18"/>
  <c r="U631" i="18"/>
  <c r="Q627" i="18"/>
  <c r="U627" i="18"/>
  <c r="Q623" i="18"/>
  <c r="U623" i="18"/>
  <c r="Q619" i="18"/>
  <c r="U619" i="18"/>
  <c r="Q615" i="18"/>
  <c r="U615" i="18"/>
  <c r="Q611" i="18"/>
  <c r="U611" i="18"/>
  <c r="Q607" i="18"/>
  <c r="U607" i="18"/>
  <c r="Q603" i="18"/>
  <c r="U603" i="18"/>
  <c r="Q599" i="18"/>
  <c r="U599" i="18"/>
  <c r="Q595" i="18"/>
  <c r="U595" i="18"/>
  <c r="Q591" i="18"/>
  <c r="U591" i="18"/>
  <c r="Q587" i="18"/>
  <c r="U587" i="18"/>
  <c r="Q583" i="18"/>
  <c r="U583" i="18"/>
  <c r="Q579" i="18"/>
  <c r="U579" i="18"/>
  <c r="Q575" i="18"/>
  <c r="U575" i="18"/>
  <c r="Q571" i="18"/>
  <c r="U571" i="18"/>
  <c r="Q567" i="18"/>
  <c r="U567" i="18"/>
  <c r="Q563" i="18"/>
  <c r="U563" i="18"/>
  <c r="Q559" i="18"/>
  <c r="U559" i="18"/>
  <c r="Q555" i="18"/>
  <c r="U555" i="18"/>
  <c r="Q551" i="18"/>
  <c r="U551" i="18"/>
  <c r="Q547" i="18"/>
  <c r="U547" i="18"/>
  <c r="Q543" i="18"/>
  <c r="U543" i="18"/>
  <c r="Q539" i="18"/>
  <c r="U539" i="18"/>
  <c r="Q535" i="18"/>
  <c r="U535" i="18"/>
  <c r="Q531" i="18"/>
  <c r="U531" i="18"/>
  <c r="Q527" i="18"/>
  <c r="U527" i="18"/>
  <c r="Q523" i="18"/>
  <c r="U523" i="18"/>
  <c r="Q519" i="18"/>
  <c r="U519" i="18"/>
  <c r="Q515" i="18"/>
  <c r="U515" i="18"/>
  <c r="Q511" i="18"/>
  <c r="U511" i="18"/>
  <c r="Q507" i="18"/>
  <c r="U507" i="18"/>
  <c r="Q503" i="18"/>
  <c r="U503" i="18"/>
  <c r="Q499" i="18"/>
  <c r="U499" i="18"/>
  <c r="Q495" i="18"/>
  <c r="U495" i="18"/>
  <c r="Q491" i="18"/>
  <c r="U491" i="18"/>
  <c r="N1007" i="18"/>
  <c r="O1007" i="18" s="1"/>
  <c r="P1007" i="18" s="1"/>
  <c r="N991" i="18"/>
  <c r="O991" i="18" s="1"/>
  <c r="P991" i="18" s="1"/>
  <c r="N975" i="18"/>
  <c r="O975" i="18" s="1"/>
  <c r="P975" i="18" s="1"/>
  <c r="N959" i="18"/>
  <c r="O959" i="18" s="1"/>
  <c r="P959" i="18" s="1"/>
  <c r="N943" i="18"/>
  <c r="O943" i="18" s="1"/>
  <c r="P943" i="18" s="1"/>
  <c r="N927" i="18"/>
  <c r="O927" i="18" s="1"/>
  <c r="P927" i="18" s="1"/>
  <c r="N911" i="18"/>
  <c r="O911" i="18" s="1"/>
  <c r="P911" i="18" s="1"/>
  <c r="N895" i="18"/>
  <c r="O895" i="18" s="1"/>
  <c r="P895" i="18" s="1"/>
  <c r="N879" i="18"/>
  <c r="O879" i="18" s="1"/>
  <c r="P879" i="18" s="1"/>
  <c r="N836" i="18"/>
  <c r="O836" i="18" s="1"/>
  <c r="P836" i="18" s="1"/>
  <c r="N772" i="18"/>
  <c r="O772" i="18" s="1"/>
  <c r="P772" i="18" s="1"/>
  <c r="N708" i="18"/>
  <c r="O708" i="18" s="1"/>
  <c r="P708" i="18" s="1"/>
  <c r="N644" i="18"/>
  <c r="O644" i="18" s="1"/>
  <c r="P644" i="18" s="1"/>
  <c r="N580" i="18"/>
  <c r="O580" i="18" s="1"/>
  <c r="P580" i="18" s="1"/>
  <c r="N516" i="18"/>
  <c r="O516" i="18" s="1"/>
  <c r="P516" i="18" s="1"/>
  <c r="N452" i="18"/>
  <c r="O452" i="18" s="1"/>
  <c r="P452" i="18" s="1"/>
  <c r="N388" i="18"/>
  <c r="O388" i="18" s="1"/>
  <c r="P388" i="18" s="1"/>
  <c r="N324" i="18"/>
  <c r="O324" i="18" s="1"/>
  <c r="P324" i="18" s="1"/>
  <c r="N260" i="18"/>
  <c r="O260" i="18" s="1"/>
  <c r="P260" i="18" s="1"/>
  <c r="N196" i="18"/>
  <c r="O196" i="18" s="1"/>
  <c r="P196" i="18" s="1"/>
  <c r="N132" i="18"/>
  <c r="O132" i="18" s="1"/>
  <c r="P132" i="18" s="1"/>
  <c r="N41" i="18"/>
  <c r="O41" i="18" s="1"/>
  <c r="P41" i="18" s="1"/>
  <c r="U3" i="15"/>
  <c r="Q732" i="18"/>
  <c r="U732" i="18"/>
  <c r="Q728" i="18"/>
  <c r="U728" i="18"/>
  <c r="Q724" i="18"/>
  <c r="U724" i="18"/>
  <c r="Q720" i="18"/>
  <c r="U720" i="18"/>
  <c r="Q716" i="18"/>
  <c r="U716" i="18"/>
  <c r="Q712" i="18"/>
  <c r="U712" i="18"/>
  <c r="Q708" i="18"/>
  <c r="U708" i="18"/>
  <c r="Q704" i="18"/>
  <c r="U704" i="18"/>
  <c r="Q700" i="18"/>
  <c r="U700" i="18"/>
  <c r="Q696" i="18"/>
  <c r="U696" i="18"/>
  <c r="Q692" i="18"/>
  <c r="U692" i="18"/>
  <c r="Q688" i="18"/>
  <c r="U688" i="18"/>
  <c r="Q684" i="18"/>
  <c r="U684" i="18"/>
  <c r="Q680" i="18"/>
  <c r="U680" i="18"/>
  <c r="Q676" i="18"/>
  <c r="U676" i="18"/>
  <c r="Q672" i="18"/>
  <c r="U672" i="18"/>
  <c r="Q668" i="18"/>
  <c r="U668" i="18"/>
  <c r="Q664" i="18"/>
  <c r="U664" i="18"/>
  <c r="Q660" i="18"/>
  <c r="U660" i="18"/>
  <c r="Q656" i="18"/>
  <c r="U656" i="18"/>
  <c r="Q652" i="18"/>
  <c r="U652" i="18"/>
  <c r="Q648" i="18"/>
  <c r="U648" i="18"/>
  <c r="Q644" i="18"/>
  <c r="U644" i="18"/>
  <c r="Q640" i="18"/>
  <c r="U640" i="18"/>
  <c r="Q636" i="18"/>
  <c r="U636" i="18"/>
  <c r="Q632" i="18"/>
  <c r="U632" i="18"/>
  <c r="Q628" i="18"/>
  <c r="U628" i="18"/>
  <c r="Q624" i="18"/>
  <c r="U624" i="18"/>
  <c r="Q620" i="18"/>
  <c r="U620" i="18"/>
  <c r="Q616" i="18"/>
  <c r="U616" i="18"/>
  <c r="Q612" i="18"/>
  <c r="U612" i="18"/>
  <c r="Q608" i="18"/>
  <c r="U608" i="18"/>
  <c r="Q604" i="18"/>
  <c r="U604" i="18"/>
  <c r="Q600" i="18"/>
  <c r="U600" i="18"/>
  <c r="Q596" i="18"/>
  <c r="U596" i="18"/>
  <c r="Q592" i="18"/>
  <c r="U592" i="18"/>
  <c r="Q588" i="18"/>
  <c r="U588" i="18"/>
  <c r="Q584" i="18"/>
  <c r="U584" i="18"/>
  <c r="Q580" i="18"/>
  <c r="U580" i="18"/>
  <c r="Q576" i="18"/>
  <c r="U576" i="18"/>
  <c r="Q572" i="18"/>
  <c r="U572" i="18"/>
  <c r="Q568" i="18"/>
  <c r="U568" i="18"/>
  <c r="Q564" i="18"/>
  <c r="U564" i="18"/>
  <c r="Q560" i="18"/>
  <c r="U560" i="18"/>
  <c r="Q556" i="18"/>
  <c r="U556" i="18"/>
  <c r="Q552" i="18"/>
  <c r="U552" i="18"/>
  <c r="Q548" i="18"/>
  <c r="U548" i="18"/>
  <c r="Q544" i="18"/>
  <c r="U544" i="18"/>
  <c r="Q540" i="18"/>
  <c r="U540" i="18"/>
  <c r="Q536" i="18"/>
  <c r="U536" i="18"/>
  <c r="Q532" i="18"/>
  <c r="U532" i="18"/>
  <c r="Q528" i="18"/>
  <c r="U528" i="18"/>
  <c r="Q524" i="18"/>
  <c r="U524" i="18"/>
  <c r="Q520" i="18"/>
  <c r="U520" i="18"/>
  <c r="Q516" i="18"/>
  <c r="U516" i="18"/>
  <c r="Q512" i="18"/>
  <c r="U512" i="18"/>
  <c r="Q508" i="18"/>
  <c r="U508" i="18"/>
  <c r="Q504" i="18"/>
  <c r="U504" i="18"/>
  <c r="Q500" i="18"/>
  <c r="U500" i="18"/>
  <c r="Q496" i="18"/>
  <c r="U496" i="18"/>
  <c r="Q492" i="18"/>
  <c r="U492" i="18"/>
  <c r="Q489" i="18"/>
  <c r="U489" i="18"/>
  <c r="R489" i="18"/>
  <c r="Q487" i="18"/>
  <c r="U487" i="18"/>
  <c r="R487" i="18"/>
  <c r="Q485" i="18"/>
  <c r="U485" i="18"/>
  <c r="R485" i="18"/>
  <c r="Q483" i="18"/>
  <c r="U483" i="18"/>
  <c r="R483" i="18"/>
  <c r="Q481" i="18"/>
  <c r="U481" i="18"/>
  <c r="R481" i="18"/>
  <c r="Q479" i="18"/>
  <c r="U479" i="18"/>
  <c r="R479" i="18"/>
  <c r="Q477" i="18"/>
  <c r="U477" i="18"/>
  <c r="R477" i="18"/>
  <c r="Q475" i="18"/>
  <c r="U475" i="18"/>
  <c r="R475" i="18"/>
  <c r="Q473" i="18"/>
  <c r="U473" i="18"/>
  <c r="R473" i="18"/>
  <c r="Q471" i="18"/>
  <c r="U471" i="18"/>
  <c r="R471" i="18"/>
  <c r="Q469" i="18"/>
  <c r="U469" i="18"/>
  <c r="R469" i="18"/>
  <c r="Q467" i="18"/>
  <c r="U467" i="18"/>
  <c r="R467" i="18"/>
  <c r="Q465" i="18"/>
  <c r="U465" i="18"/>
  <c r="R465" i="18"/>
  <c r="Q463" i="18"/>
  <c r="U463" i="18"/>
  <c r="R463" i="18"/>
  <c r="Q461" i="18"/>
  <c r="U461" i="18"/>
  <c r="R461" i="18"/>
  <c r="Q459" i="18"/>
  <c r="U459" i="18"/>
  <c r="R459" i="18"/>
  <c r="Q457" i="18"/>
  <c r="U457" i="18"/>
  <c r="R457" i="18"/>
  <c r="Q455" i="18"/>
  <c r="U455" i="18"/>
  <c r="R455" i="18"/>
  <c r="Q453" i="18"/>
  <c r="U453" i="18"/>
  <c r="R453" i="18"/>
  <c r="Q451" i="18"/>
  <c r="U451" i="18"/>
  <c r="R451" i="18"/>
  <c r="Q449" i="18"/>
  <c r="U449" i="18"/>
  <c r="R449" i="18"/>
  <c r="Q447" i="18"/>
  <c r="U447" i="18"/>
  <c r="R447" i="18"/>
  <c r="Q445" i="18"/>
  <c r="U445" i="18"/>
  <c r="R445" i="18"/>
  <c r="Q443" i="18"/>
  <c r="U443" i="18"/>
  <c r="R443" i="18"/>
  <c r="Q441" i="18"/>
  <c r="U441" i="18"/>
  <c r="R441" i="18"/>
  <c r="Q439" i="18"/>
  <c r="U439" i="18"/>
  <c r="R439" i="18"/>
  <c r="Q437" i="18"/>
  <c r="U437" i="18"/>
  <c r="R437" i="18"/>
  <c r="Q435" i="18"/>
  <c r="U435" i="18"/>
  <c r="R435" i="18"/>
  <c r="Q433" i="18"/>
  <c r="U433" i="18"/>
  <c r="R433" i="18"/>
  <c r="Q431" i="18"/>
  <c r="U431" i="18"/>
  <c r="R431" i="18"/>
  <c r="Q429" i="18"/>
  <c r="U429" i="18"/>
  <c r="R429" i="18"/>
  <c r="Q427" i="18"/>
  <c r="U427" i="18"/>
  <c r="R427" i="18"/>
  <c r="Q425" i="18"/>
  <c r="U425" i="18"/>
  <c r="R425" i="18"/>
  <c r="Q423" i="18"/>
  <c r="U423" i="18"/>
  <c r="R423" i="18"/>
  <c r="Q421" i="18"/>
  <c r="U421" i="18"/>
  <c r="R421" i="18"/>
  <c r="Q419" i="18"/>
  <c r="U419" i="18"/>
  <c r="R419" i="18"/>
  <c r="Q417" i="18"/>
  <c r="U417" i="18"/>
  <c r="R417" i="18"/>
  <c r="Q415" i="18"/>
  <c r="U415" i="18"/>
  <c r="R415" i="18"/>
  <c r="Q413" i="18"/>
  <c r="U413" i="18"/>
  <c r="R413" i="18"/>
  <c r="Q411" i="18"/>
  <c r="U411" i="18"/>
  <c r="R411" i="18"/>
  <c r="Q409" i="18"/>
  <c r="U409" i="18"/>
  <c r="R409" i="18"/>
  <c r="Q407" i="18"/>
  <c r="U407" i="18"/>
  <c r="R407" i="18"/>
  <c r="Q405" i="18"/>
  <c r="U405" i="18"/>
  <c r="R405" i="18"/>
  <c r="Q403" i="18"/>
  <c r="U403" i="18"/>
  <c r="R403" i="18"/>
  <c r="Q401" i="18"/>
  <c r="U401" i="18"/>
  <c r="R401" i="18"/>
  <c r="Q399" i="18"/>
  <c r="U399" i="18"/>
  <c r="R399" i="18"/>
  <c r="Q397" i="18"/>
  <c r="U397" i="18"/>
  <c r="R397" i="18"/>
  <c r="Q395" i="18"/>
  <c r="U395" i="18"/>
  <c r="R395" i="18"/>
  <c r="Q393" i="18"/>
  <c r="U393" i="18"/>
  <c r="R393" i="18"/>
  <c r="Q391" i="18"/>
  <c r="U391" i="18"/>
  <c r="R391" i="18"/>
  <c r="Q389" i="18"/>
  <c r="U389" i="18"/>
  <c r="R389" i="18"/>
  <c r="Q387" i="18"/>
  <c r="U387" i="18"/>
  <c r="R387" i="18"/>
  <c r="Q385" i="18"/>
  <c r="U385" i="18"/>
  <c r="R385" i="18"/>
  <c r="Q383" i="18"/>
  <c r="U383" i="18"/>
  <c r="R383" i="18"/>
  <c r="Q381" i="18"/>
  <c r="U381" i="18"/>
  <c r="R381" i="18"/>
  <c r="Q379" i="18"/>
  <c r="U379" i="18"/>
  <c r="R379" i="18"/>
  <c r="Q377" i="18"/>
  <c r="U377" i="18"/>
  <c r="R377" i="18"/>
  <c r="Q375" i="18"/>
  <c r="U375" i="18"/>
  <c r="R375" i="18"/>
  <c r="Q373" i="18"/>
  <c r="U373" i="18"/>
  <c r="R373" i="18"/>
  <c r="Q371" i="18"/>
  <c r="U371" i="18"/>
  <c r="R371" i="18"/>
  <c r="Q369" i="18"/>
  <c r="U369" i="18"/>
  <c r="R369" i="18"/>
  <c r="Q367" i="18"/>
  <c r="U367" i="18"/>
  <c r="R367" i="18"/>
  <c r="Q365" i="18"/>
  <c r="U365" i="18"/>
  <c r="R365" i="18"/>
  <c r="Q363" i="18"/>
  <c r="U363" i="18"/>
  <c r="R363" i="18"/>
  <c r="Q361" i="18"/>
  <c r="U361" i="18"/>
  <c r="R361" i="18"/>
  <c r="Q359" i="18"/>
  <c r="U359" i="18"/>
  <c r="R359" i="18"/>
  <c r="Q357" i="18"/>
  <c r="U357" i="18"/>
  <c r="R357" i="18"/>
  <c r="Q355" i="18"/>
  <c r="U355" i="18"/>
  <c r="R355" i="18"/>
  <c r="Q353" i="18"/>
  <c r="U353" i="18"/>
  <c r="R353" i="18"/>
  <c r="Q351" i="18"/>
  <c r="U351" i="18"/>
  <c r="R351" i="18"/>
  <c r="Q349" i="18"/>
  <c r="U349" i="18"/>
  <c r="R349" i="18"/>
  <c r="Q347" i="18"/>
  <c r="U347" i="18"/>
  <c r="R347" i="18"/>
  <c r="Q345" i="18"/>
  <c r="U345" i="18"/>
  <c r="R345" i="18"/>
  <c r="Q343" i="18"/>
  <c r="U343" i="18"/>
  <c r="R343" i="18"/>
  <c r="Q341" i="18"/>
  <c r="U341" i="18"/>
  <c r="R341" i="18"/>
  <c r="Q339" i="18"/>
  <c r="U339" i="18"/>
  <c r="R339" i="18"/>
  <c r="Q337" i="18"/>
  <c r="U337" i="18"/>
  <c r="R337" i="18"/>
  <c r="Q335" i="18"/>
  <c r="U335" i="18"/>
  <c r="R335" i="18"/>
  <c r="Q333" i="18"/>
  <c r="U333" i="18"/>
  <c r="R333" i="18"/>
  <c r="Q331" i="18"/>
  <c r="U331" i="18"/>
  <c r="R331" i="18"/>
  <c r="Q329" i="18"/>
  <c r="U329" i="18"/>
  <c r="R329" i="18"/>
  <c r="Q327" i="18"/>
  <c r="U327" i="18"/>
  <c r="R327" i="18"/>
  <c r="Q325" i="18"/>
  <c r="U325" i="18"/>
  <c r="R325" i="18"/>
  <c r="Q323" i="18"/>
  <c r="U323" i="18"/>
  <c r="R323" i="18"/>
  <c r="Q321" i="18"/>
  <c r="U321" i="18"/>
  <c r="R321" i="18"/>
  <c r="Q319" i="18"/>
  <c r="U319" i="18"/>
  <c r="R319" i="18"/>
  <c r="Q317" i="18"/>
  <c r="U317" i="18"/>
  <c r="R317" i="18"/>
  <c r="Q315" i="18"/>
  <c r="U315" i="18"/>
  <c r="R315" i="18"/>
  <c r="Q313" i="18"/>
  <c r="U313" i="18"/>
  <c r="R313" i="18"/>
  <c r="Q311" i="18"/>
  <c r="U311" i="18"/>
  <c r="R311" i="18"/>
  <c r="Q309" i="18"/>
  <c r="U309" i="18"/>
  <c r="R309" i="18"/>
  <c r="Q307" i="18"/>
  <c r="U307" i="18"/>
  <c r="R307" i="18"/>
  <c r="Q305" i="18"/>
  <c r="U305" i="18"/>
  <c r="R305" i="18"/>
  <c r="Q303" i="18"/>
  <c r="U303" i="18"/>
  <c r="R303" i="18"/>
  <c r="Q301" i="18"/>
  <c r="U301" i="18"/>
  <c r="R301" i="18"/>
  <c r="Q299" i="18"/>
  <c r="U299" i="18"/>
  <c r="R299" i="18"/>
  <c r="Q297" i="18"/>
  <c r="U297" i="18"/>
  <c r="R297" i="18"/>
  <c r="Q295" i="18"/>
  <c r="U295" i="18"/>
  <c r="R295" i="18"/>
  <c r="Q293" i="18"/>
  <c r="U293" i="18"/>
  <c r="R293" i="18"/>
  <c r="Q291" i="18"/>
  <c r="U291" i="18"/>
  <c r="R291" i="18"/>
  <c r="Q289" i="18"/>
  <c r="U289" i="18"/>
  <c r="R289" i="18"/>
  <c r="Q287" i="18"/>
  <c r="U287" i="18"/>
  <c r="R287" i="18"/>
  <c r="Q285" i="18"/>
  <c r="U285" i="18"/>
  <c r="R285" i="18"/>
  <c r="Q283" i="18"/>
  <c r="U283" i="18"/>
  <c r="R283" i="18"/>
  <c r="Q281" i="18"/>
  <c r="U281" i="18"/>
  <c r="R281" i="18"/>
  <c r="Q279" i="18"/>
  <c r="U279" i="18"/>
  <c r="R279" i="18"/>
  <c r="Q277" i="18"/>
  <c r="U277" i="18"/>
  <c r="R277" i="18"/>
  <c r="Q275" i="18"/>
  <c r="U275" i="18"/>
  <c r="R275" i="18"/>
  <c r="Q273" i="18"/>
  <c r="U273" i="18"/>
  <c r="R273" i="18"/>
  <c r="Q271" i="18"/>
  <c r="U271" i="18"/>
  <c r="R271" i="18"/>
  <c r="Q269" i="18"/>
  <c r="U269" i="18"/>
  <c r="R269" i="18"/>
  <c r="Q267" i="18"/>
  <c r="U267" i="18"/>
  <c r="R267" i="18"/>
  <c r="Q265" i="18"/>
  <c r="U265" i="18"/>
  <c r="R265" i="18"/>
  <c r="Q263" i="18"/>
  <c r="U263" i="18"/>
  <c r="R263" i="18"/>
  <c r="Q261" i="18"/>
  <c r="U261" i="18"/>
  <c r="R261" i="18"/>
  <c r="Q259" i="18"/>
  <c r="U259" i="18"/>
  <c r="R259" i="18"/>
  <c r="Q257" i="18"/>
  <c r="U257" i="18"/>
  <c r="R257" i="18"/>
  <c r="Q255" i="18"/>
  <c r="U255" i="18"/>
  <c r="R255" i="18"/>
  <c r="Q253" i="18"/>
  <c r="U253" i="18"/>
  <c r="R253" i="18"/>
  <c r="Q251" i="18"/>
  <c r="U251" i="18"/>
  <c r="R251" i="18"/>
  <c r="Q249" i="18"/>
  <c r="U249" i="18"/>
  <c r="R249" i="18"/>
  <c r="Q247" i="18"/>
  <c r="U247" i="18"/>
  <c r="R247" i="18"/>
  <c r="Q245" i="18"/>
  <c r="U245" i="18"/>
  <c r="R245" i="18"/>
  <c r="Q243" i="18"/>
  <c r="U243" i="18"/>
  <c r="R243" i="18"/>
  <c r="Q241" i="18"/>
  <c r="U241" i="18"/>
  <c r="R241" i="18"/>
  <c r="Q239" i="18"/>
  <c r="U239" i="18"/>
  <c r="R239" i="18"/>
  <c r="Q237" i="18"/>
  <c r="U237" i="18"/>
  <c r="R237" i="18"/>
  <c r="Q235" i="18"/>
  <c r="U235" i="18"/>
  <c r="R235" i="18"/>
  <c r="Q233" i="18"/>
  <c r="U233" i="18"/>
  <c r="R233" i="18"/>
  <c r="Q231" i="18"/>
  <c r="U231" i="18"/>
  <c r="R231" i="18"/>
  <c r="Q229" i="18"/>
  <c r="U229" i="18"/>
  <c r="R229" i="18"/>
  <c r="Q227" i="18"/>
  <c r="U227" i="18"/>
  <c r="R227" i="18"/>
  <c r="Q225" i="18"/>
  <c r="U225" i="18"/>
  <c r="R225" i="18"/>
  <c r="Q223" i="18"/>
  <c r="U223" i="18"/>
  <c r="R223" i="18"/>
  <c r="Q221" i="18"/>
  <c r="U221" i="18"/>
  <c r="R221" i="18"/>
  <c r="Q219" i="18"/>
  <c r="U219" i="18"/>
  <c r="R219" i="18"/>
  <c r="Q217" i="18"/>
  <c r="U217" i="18"/>
  <c r="R217" i="18"/>
  <c r="Q215" i="18"/>
  <c r="U215" i="18"/>
  <c r="R215" i="18"/>
  <c r="Q213" i="18"/>
  <c r="U213" i="18"/>
  <c r="R213" i="18"/>
  <c r="Q211" i="18"/>
  <c r="U211" i="18"/>
  <c r="R211" i="18"/>
  <c r="Q209" i="18"/>
  <c r="U209" i="18"/>
  <c r="R209" i="18"/>
  <c r="Q207" i="18"/>
  <c r="U207" i="18"/>
  <c r="R207" i="18"/>
  <c r="Q205" i="18"/>
  <c r="U205" i="18"/>
  <c r="R205" i="18"/>
  <c r="Q203" i="18"/>
  <c r="U203" i="18"/>
  <c r="R203" i="18"/>
  <c r="Q201" i="18"/>
  <c r="U201" i="18"/>
  <c r="R201" i="18"/>
  <c r="Q199" i="18"/>
  <c r="U199" i="18"/>
  <c r="R199" i="18"/>
  <c r="Q197" i="18"/>
  <c r="U197" i="18"/>
  <c r="R197" i="18"/>
  <c r="Q195" i="18"/>
  <c r="U195" i="18"/>
  <c r="R195" i="18"/>
  <c r="Q193" i="18"/>
  <c r="U193" i="18"/>
  <c r="R193" i="18"/>
  <c r="Q191" i="18"/>
  <c r="U191" i="18"/>
  <c r="R191" i="18"/>
  <c r="Q189" i="18"/>
  <c r="U189" i="18"/>
  <c r="R189" i="18"/>
  <c r="Q187" i="18"/>
  <c r="U187" i="18"/>
  <c r="R187" i="18"/>
  <c r="Q185" i="18"/>
  <c r="U185" i="18"/>
  <c r="R185" i="18"/>
  <c r="Q183" i="18"/>
  <c r="U183" i="18"/>
  <c r="R183" i="18"/>
  <c r="Q181" i="18"/>
  <c r="U181" i="18"/>
  <c r="R181" i="18"/>
  <c r="Q179" i="18"/>
  <c r="U179" i="18"/>
  <c r="R179" i="18"/>
  <c r="Q177" i="18"/>
  <c r="U177" i="18"/>
  <c r="R177" i="18"/>
  <c r="Q175" i="18"/>
  <c r="U175" i="18"/>
  <c r="R175" i="18"/>
  <c r="Q173" i="18"/>
  <c r="U173" i="18"/>
  <c r="R173" i="18"/>
  <c r="Q171" i="18"/>
  <c r="U171" i="18"/>
  <c r="R171" i="18"/>
  <c r="Q169" i="18"/>
  <c r="U169" i="18"/>
  <c r="R169" i="18"/>
  <c r="Q167" i="18"/>
  <c r="U167" i="18"/>
  <c r="R167" i="18"/>
  <c r="Q165" i="18"/>
  <c r="U165" i="18"/>
  <c r="R165" i="18"/>
  <c r="Q163" i="18"/>
  <c r="U163" i="18"/>
  <c r="R163" i="18"/>
  <c r="Q161" i="18"/>
  <c r="U161" i="18"/>
  <c r="R161" i="18"/>
  <c r="Q159" i="18"/>
  <c r="U159" i="18"/>
  <c r="R159" i="18"/>
  <c r="Q157" i="18"/>
  <c r="U157" i="18"/>
  <c r="R157" i="18"/>
  <c r="Q155" i="18"/>
  <c r="U155" i="18"/>
  <c r="R155" i="18"/>
  <c r="Q153" i="18"/>
  <c r="U153" i="18"/>
  <c r="R153" i="18"/>
  <c r="Q151" i="18"/>
  <c r="U151" i="18"/>
  <c r="R151" i="18"/>
  <c r="Q149" i="18"/>
  <c r="U149" i="18"/>
  <c r="R149" i="18"/>
  <c r="Q147" i="18"/>
  <c r="U147" i="18"/>
  <c r="R147" i="18"/>
  <c r="Q145" i="18"/>
  <c r="U145" i="18"/>
  <c r="R145" i="18"/>
  <c r="Q143" i="18"/>
  <c r="U143" i="18"/>
  <c r="R143" i="18"/>
  <c r="Q141" i="18"/>
  <c r="U141" i="18"/>
  <c r="R141" i="18"/>
  <c r="Q139" i="18"/>
  <c r="U139" i="18"/>
  <c r="R139" i="18"/>
  <c r="Q137" i="18"/>
  <c r="U137" i="18"/>
  <c r="R137" i="18"/>
  <c r="Q135" i="18"/>
  <c r="U135" i="18"/>
  <c r="R135" i="18"/>
  <c r="Q133" i="18"/>
  <c r="U133" i="18"/>
  <c r="R133" i="18"/>
  <c r="Q131" i="18"/>
  <c r="U131" i="18"/>
  <c r="R131" i="18"/>
  <c r="Q129" i="18"/>
  <c r="U129" i="18"/>
  <c r="R129" i="18"/>
  <c r="Q127" i="18"/>
  <c r="U127" i="18"/>
  <c r="R127" i="18"/>
  <c r="Q125" i="18"/>
  <c r="U125" i="18"/>
  <c r="R125" i="18"/>
  <c r="Q123" i="18"/>
  <c r="U123" i="18"/>
  <c r="R123" i="18"/>
  <c r="Q121" i="18"/>
  <c r="U121" i="18"/>
  <c r="R121" i="18"/>
  <c r="Q119" i="18"/>
  <c r="U119" i="18"/>
  <c r="R119" i="18"/>
  <c r="Q117" i="18"/>
  <c r="U117" i="18"/>
  <c r="R117" i="18"/>
  <c r="Q115" i="18"/>
  <c r="U115" i="18"/>
  <c r="R115" i="18"/>
  <c r="Q113" i="18"/>
  <c r="U113" i="18"/>
  <c r="R113" i="18"/>
  <c r="Q111" i="18"/>
  <c r="U111" i="18"/>
  <c r="R111" i="18"/>
  <c r="Q109" i="18"/>
  <c r="U109" i="18"/>
  <c r="R109" i="18"/>
  <c r="Q107" i="18"/>
  <c r="U107" i="18"/>
  <c r="R107" i="18"/>
  <c r="Q105" i="18"/>
  <c r="U105" i="18"/>
  <c r="R105" i="18"/>
  <c r="Q103" i="18"/>
  <c r="U103" i="18"/>
  <c r="R103" i="18"/>
  <c r="Q101" i="18"/>
  <c r="U101" i="18"/>
  <c r="R101" i="18"/>
  <c r="Q99" i="18"/>
  <c r="U99" i="18"/>
  <c r="R99" i="18"/>
  <c r="Q97" i="18"/>
  <c r="U97" i="18"/>
  <c r="R97" i="18"/>
  <c r="Q95" i="18"/>
  <c r="U95" i="18"/>
  <c r="R95" i="18"/>
  <c r="Q93" i="18"/>
  <c r="U93" i="18"/>
  <c r="R93" i="18"/>
  <c r="Q91" i="18"/>
  <c r="U91" i="18"/>
  <c r="R91" i="18"/>
  <c r="Q89" i="18"/>
  <c r="U89" i="18"/>
  <c r="R89" i="18"/>
  <c r="Q87" i="18"/>
  <c r="U87" i="18"/>
  <c r="R87" i="18"/>
  <c r="Q85" i="18"/>
  <c r="U85" i="18"/>
  <c r="R85" i="18"/>
  <c r="Q83" i="18"/>
  <c r="U83" i="18"/>
  <c r="R83" i="18"/>
  <c r="Q81" i="18"/>
  <c r="U81" i="18"/>
  <c r="R81" i="18"/>
  <c r="Q79" i="18"/>
  <c r="U79" i="18"/>
  <c r="R79" i="18"/>
  <c r="Q77" i="18"/>
  <c r="U77" i="18"/>
  <c r="R77" i="18"/>
  <c r="Q75" i="18"/>
  <c r="U75" i="18"/>
  <c r="R75" i="18"/>
  <c r="Q73" i="18"/>
  <c r="U73" i="18"/>
  <c r="R73" i="18"/>
  <c r="Q71" i="18"/>
  <c r="U71" i="18"/>
  <c r="R71" i="18"/>
  <c r="Q69" i="18"/>
  <c r="U69" i="18"/>
  <c r="R69" i="18"/>
  <c r="Q67" i="18"/>
  <c r="U67" i="18"/>
  <c r="R67" i="18"/>
  <c r="Q65" i="18"/>
  <c r="U65" i="18"/>
  <c r="R65" i="18"/>
  <c r="Q63" i="18"/>
  <c r="U63" i="18"/>
  <c r="R63" i="18"/>
  <c r="Q61" i="18"/>
  <c r="U61" i="18"/>
  <c r="R61" i="18"/>
  <c r="Q59" i="18"/>
  <c r="U59" i="18"/>
  <c r="R59" i="18"/>
  <c r="Q57" i="18"/>
  <c r="U57" i="18"/>
  <c r="R57" i="18"/>
  <c r="Q55" i="18"/>
  <c r="U55" i="18"/>
  <c r="R55" i="18"/>
  <c r="Q53" i="18"/>
  <c r="U53" i="18"/>
  <c r="R53" i="18"/>
  <c r="Q51" i="18"/>
  <c r="U51" i="18"/>
  <c r="R51" i="18"/>
  <c r="Q49" i="18"/>
  <c r="U49" i="18"/>
  <c r="R49" i="18"/>
  <c r="Q47" i="18"/>
  <c r="U47" i="18"/>
  <c r="R47" i="18"/>
  <c r="Q45" i="18"/>
  <c r="U45" i="18"/>
  <c r="R45" i="18"/>
  <c r="Q43" i="18"/>
  <c r="U43" i="18"/>
  <c r="R43" i="18"/>
  <c r="Q41" i="18"/>
  <c r="U41" i="18"/>
  <c r="R41" i="18"/>
  <c r="Q39" i="18"/>
  <c r="U39" i="18"/>
  <c r="R39" i="18"/>
  <c r="Q37" i="18"/>
  <c r="U37" i="18"/>
  <c r="R37" i="18"/>
  <c r="Q35" i="18"/>
  <c r="U35" i="18"/>
  <c r="R35" i="18"/>
  <c r="Q33" i="18"/>
  <c r="U33" i="18"/>
  <c r="R33" i="18"/>
  <c r="Q31" i="18"/>
  <c r="U31" i="18"/>
  <c r="R31" i="18"/>
  <c r="Q29" i="18"/>
  <c r="U29" i="18"/>
  <c r="R29" i="18"/>
  <c r="Q27" i="18"/>
  <c r="U27" i="18"/>
  <c r="R27" i="18"/>
  <c r="Q25" i="18"/>
  <c r="U25" i="18"/>
  <c r="R25" i="18"/>
  <c r="Q23" i="18"/>
  <c r="U23" i="18"/>
  <c r="R23" i="18"/>
  <c r="Q21" i="18"/>
  <c r="U21" i="18"/>
  <c r="R21" i="18"/>
  <c r="Q19" i="18"/>
  <c r="U19" i="18"/>
  <c r="R19" i="18"/>
  <c r="Q17" i="18"/>
  <c r="U17" i="18"/>
  <c r="R17" i="18"/>
  <c r="Q15" i="18"/>
  <c r="U15" i="18"/>
  <c r="R15" i="18"/>
  <c r="Q13" i="18"/>
  <c r="U13" i="18"/>
  <c r="R13" i="18"/>
  <c r="Q11" i="18"/>
  <c r="U11" i="18"/>
  <c r="N1011" i="18"/>
  <c r="O1011" i="18" s="1"/>
  <c r="P1011" i="18" s="1"/>
  <c r="N995" i="18"/>
  <c r="O995" i="18" s="1"/>
  <c r="P995" i="18" s="1"/>
  <c r="N979" i="18"/>
  <c r="O979" i="18" s="1"/>
  <c r="P979" i="18" s="1"/>
  <c r="N963" i="18"/>
  <c r="O963" i="18" s="1"/>
  <c r="P963" i="18" s="1"/>
  <c r="N947" i="18"/>
  <c r="O947" i="18" s="1"/>
  <c r="P947" i="18" s="1"/>
  <c r="N931" i="18"/>
  <c r="O931" i="18" s="1"/>
  <c r="P931" i="18" s="1"/>
  <c r="N915" i="18"/>
  <c r="O915" i="18" s="1"/>
  <c r="P915" i="18" s="1"/>
  <c r="N899" i="18"/>
  <c r="O899" i="18" s="1"/>
  <c r="P899" i="18" s="1"/>
  <c r="N883" i="18"/>
  <c r="O883" i="18" s="1"/>
  <c r="P883" i="18" s="1"/>
  <c r="N852" i="18"/>
  <c r="O852" i="18" s="1"/>
  <c r="P852" i="18" s="1"/>
  <c r="N788" i="18"/>
  <c r="O788" i="18" s="1"/>
  <c r="P788" i="18" s="1"/>
  <c r="N724" i="18"/>
  <c r="O724" i="18" s="1"/>
  <c r="P724" i="18" s="1"/>
  <c r="N660" i="18"/>
  <c r="O660" i="18" s="1"/>
  <c r="P660" i="18" s="1"/>
  <c r="N596" i="18"/>
  <c r="O596" i="18" s="1"/>
  <c r="P596" i="18" s="1"/>
  <c r="N532" i="18"/>
  <c r="O532" i="18" s="1"/>
  <c r="P532" i="18" s="1"/>
  <c r="N468" i="18"/>
  <c r="O468" i="18" s="1"/>
  <c r="P468" i="18" s="1"/>
  <c r="N404" i="18"/>
  <c r="O404" i="18" s="1"/>
  <c r="P404" i="18" s="1"/>
  <c r="N340" i="18"/>
  <c r="O340" i="18" s="1"/>
  <c r="P340" i="18" s="1"/>
  <c r="N276" i="18"/>
  <c r="O276" i="18" s="1"/>
  <c r="P276" i="18" s="1"/>
  <c r="N212" i="18"/>
  <c r="O212" i="18" s="1"/>
  <c r="P212" i="18" s="1"/>
  <c r="N148" i="18"/>
  <c r="O148" i="18" s="1"/>
  <c r="P148" i="18" s="1"/>
  <c r="U488" i="18"/>
  <c r="U486" i="18"/>
  <c r="U484" i="18"/>
  <c r="U482" i="18"/>
  <c r="U480" i="18"/>
  <c r="U478" i="18"/>
  <c r="U476" i="18"/>
  <c r="U474" i="18"/>
  <c r="U472" i="18"/>
  <c r="U470" i="18"/>
  <c r="U468" i="18"/>
  <c r="U466" i="18"/>
  <c r="U464" i="18"/>
  <c r="U462" i="18"/>
  <c r="U460" i="18"/>
  <c r="U458" i="18"/>
  <c r="U456" i="18"/>
  <c r="U454" i="18"/>
  <c r="U452" i="18"/>
  <c r="U450" i="18"/>
  <c r="U448" i="18"/>
  <c r="U446" i="18"/>
  <c r="U444" i="18"/>
  <c r="U442" i="18"/>
  <c r="U440" i="18"/>
  <c r="U438" i="18"/>
  <c r="U436" i="18"/>
  <c r="U434" i="18"/>
  <c r="U432" i="18"/>
  <c r="U430" i="18"/>
  <c r="U428" i="18"/>
  <c r="U426" i="18"/>
  <c r="U424" i="18"/>
  <c r="U422" i="18"/>
  <c r="U420" i="18"/>
  <c r="U418" i="18"/>
  <c r="U416" i="18"/>
  <c r="U414" i="18"/>
  <c r="U412" i="18"/>
  <c r="U410" i="18"/>
  <c r="U408" i="18"/>
  <c r="U406" i="18"/>
  <c r="U404" i="18"/>
  <c r="U402" i="18"/>
  <c r="U400" i="18"/>
  <c r="U398" i="18"/>
  <c r="U396" i="18"/>
  <c r="U394" i="18"/>
  <c r="U392" i="18"/>
  <c r="U390" i="18"/>
  <c r="U388" i="18"/>
  <c r="U386" i="18"/>
  <c r="U384" i="18"/>
  <c r="U382" i="18"/>
  <c r="U380" i="18"/>
  <c r="U378" i="18"/>
  <c r="U376" i="18"/>
  <c r="U374" i="18"/>
  <c r="U372" i="18"/>
  <c r="U370" i="18"/>
  <c r="U368" i="18"/>
  <c r="U366" i="18"/>
  <c r="U364" i="18"/>
  <c r="U362" i="18"/>
  <c r="U360" i="18"/>
  <c r="U358" i="18"/>
  <c r="U356" i="18"/>
  <c r="U354" i="18"/>
  <c r="U352" i="18"/>
  <c r="U350" i="18"/>
  <c r="U348" i="18"/>
  <c r="U346" i="18"/>
  <c r="U344" i="18"/>
  <c r="U342" i="18"/>
  <c r="U340" i="18"/>
  <c r="U338" i="18"/>
  <c r="U336" i="18"/>
  <c r="U334" i="18"/>
  <c r="U332" i="18"/>
  <c r="U330" i="18"/>
  <c r="U328" i="18"/>
  <c r="U326" i="18"/>
  <c r="U324" i="18"/>
  <c r="U322" i="18"/>
  <c r="U320" i="18"/>
  <c r="U318" i="18"/>
  <c r="U316" i="18"/>
  <c r="U314" i="18"/>
  <c r="U312" i="18"/>
  <c r="U310" i="18"/>
  <c r="U308" i="18"/>
  <c r="U306" i="18"/>
  <c r="U304" i="18"/>
  <c r="U302" i="18"/>
  <c r="U300" i="18"/>
  <c r="U298" i="18"/>
  <c r="U296" i="18"/>
  <c r="U294" i="18"/>
  <c r="U292" i="18"/>
  <c r="U290" i="18"/>
  <c r="U288" i="18"/>
  <c r="U286" i="18"/>
  <c r="U284" i="18"/>
  <c r="U282" i="18"/>
  <c r="U280" i="18"/>
  <c r="U278" i="18"/>
  <c r="U276" i="18"/>
  <c r="U274" i="18"/>
  <c r="U272" i="18"/>
  <c r="U270" i="18"/>
  <c r="U268" i="18"/>
  <c r="U266" i="18"/>
  <c r="U264" i="18"/>
  <c r="U262" i="18"/>
  <c r="U260" i="18"/>
  <c r="U258" i="18"/>
  <c r="U256" i="18"/>
  <c r="U254" i="18"/>
  <c r="U252" i="18"/>
  <c r="U250" i="18"/>
  <c r="U248" i="18"/>
  <c r="U246" i="18"/>
  <c r="U244" i="18"/>
  <c r="U242" i="18"/>
  <c r="U240" i="18"/>
  <c r="U238" i="18"/>
  <c r="U236" i="18"/>
  <c r="U234" i="18"/>
  <c r="U232" i="18"/>
  <c r="U230" i="18"/>
  <c r="U228" i="18"/>
  <c r="U226" i="18"/>
  <c r="U224" i="18"/>
  <c r="U222" i="18"/>
  <c r="U220" i="18"/>
  <c r="U218" i="18"/>
  <c r="U216" i="18"/>
  <c r="U214" i="18"/>
  <c r="U212" i="18"/>
  <c r="U210" i="18"/>
  <c r="U208" i="18"/>
  <c r="U206" i="18"/>
  <c r="U204" i="18"/>
  <c r="U202" i="18"/>
  <c r="U200" i="18"/>
  <c r="U198" i="18"/>
  <c r="U196" i="18"/>
  <c r="U194" i="18"/>
  <c r="U192" i="18"/>
  <c r="U190" i="18"/>
  <c r="U188" i="18"/>
  <c r="U186" i="18"/>
  <c r="U184" i="18"/>
  <c r="U182" i="18"/>
  <c r="U180" i="18"/>
  <c r="U178" i="18"/>
  <c r="U176" i="18"/>
  <c r="U174" i="18"/>
  <c r="U172" i="18"/>
  <c r="U170" i="18"/>
  <c r="U168" i="18"/>
  <c r="U166" i="18"/>
  <c r="U164" i="18"/>
  <c r="U162" i="18"/>
  <c r="U160" i="18"/>
  <c r="U158" i="18"/>
  <c r="U156" i="18"/>
  <c r="U154" i="18"/>
  <c r="U152" i="18"/>
  <c r="U150" i="18"/>
  <c r="U148" i="18"/>
  <c r="U146" i="18"/>
  <c r="U144" i="18"/>
  <c r="U142" i="18"/>
  <c r="U140" i="18"/>
  <c r="U138" i="18"/>
  <c r="U136" i="18"/>
  <c r="U134" i="18"/>
  <c r="U132" i="18"/>
  <c r="U130" i="18"/>
  <c r="U128" i="18"/>
  <c r="U126" i="18"/>
  <c r="U124" i="18"/>
  <c r="U122" i="18"/>
  <c r="U120" i="18"/>
  <c r="U118" i="18"/>
  <c r="U116" i="18"/>
  <c r="U114" i="18"/>
  <c r="U112" i="18"/>
  <c r="U110" i="18"/>
  <c r="U108" i="18"/>
  <c r="U106" i="18"/>
  <c r="U104" i="18"/>
  <c r="U102" i="18"/>
  <c r="U100" i="18"/>
  <c r="U98" i="18"/>
  <c r="U96" i="18"/>
  <c r="U94" i="18"/>
  <c r="U92" i="18"/>
  <c r="U90" i="18"/>
  <c r="U88" i="18"/>
  <c r="U86" i="18"/>
  <c r="U84" i="18"/>
  <c r="U82" i="18"/>
  <c r="U80" i="18"/>
  <c r="U78" i="18"/>
  <c r="U76" i="18"/>
  <c r="U74" i="18"/>
  <c r="U72" i="18"/>
  <c r="U70" i="18"/>
  <c r="U68" i="18"/>
  <c r="U66" i="18"/>
  <c r="U64" i="18"/>
  <c r="U62" i="18"/>
  <c r="U60" i="18"/>
  <c r="U58" i="18"/>
  <c r="U56" i="18"/>
  <c r="U54" i="18"/>
  <c r="U52" i="18"/>
  <c r="U50" i="18"/>
  <c r="U48" i="18"/>
  <c r="U46" i="18"/>
  <c r="U44" i="18"/>
  <c r="U42" i="18"/>
  <c r="U40" i="18"/>
  <c r="U38" i="18"/>
  <c r="U36" i="18"/>
  <c r="U34" i="18"/>
  <c r="U32" i="18"/>
  <c r="U30" i="18"/>
  <c r="U28" i="18"/>
  <c r="U26" i="18"/>
  <c r="U24" i="18"/>
  <c r="U22" i="18"/>
  <c r="U20" i="18"/>
  <c r="U18" i="18"/>
  <c r="U16" i="18"/>
  <c r="U14" i="18"/>
  <c r="U12" i="18"/>
  <c r="U10" i="18"/>
  <c r="N1012" i="18"/>
  <c r="O1012" i="18" s="1"/>
  <c r="P1012" i="18" s="1"/>
  <c r="N1008" i="18"/>
  <c r="O1008" i="18" s="1"/>
  <c r="P1008" i="18" s="1"/>
  <c r="N1004" i="18"/>
  <c r="O1004" i="18" s="1"/>
  <c r="P1004" i="18" s="1"/>
  <c r="N1000" i="18"/>
  <c r="O1000" i="18" s="1"/>
  <c r="P1000" i="18" s="1"/>
  <c r="N996" i="18"/>
  <c r="O996" i="18" s="1"/>
  <c r="P996" i="18" s="1"/>
  <c r="N992" i="18"/>
  <c r="O992" i="18" s="1"/>
  <c r="P992" i="18" s="1"/>
  <c r="N988" i="18"/>
  <c r="O988" i="18" s="1"/>
  <c r="P988" i="18" s="1"/>
  <c r="N984" i="18"/>
  <c r="O984" i="18" s="1"/>
  <c r="P984" i="18" s="1"/>
  <c r="N980" i="18"/>
  <c r="O980" i="18" s="1"/>
  <c r="P980" i="18" s="1"/>
  <c r="N976" i="18"/>
  <c r="O976" i="18" s="1"/>
  <c r="P976" i="18" s="1"/>
  <c r="N972" i="18"/>
  <c r="O972" i="18" s="1"/>
  <c r="P972" i="18" s="1"/>
  <c r="N968" i="18"/>
  <c r="O968" i="18" s="1"/>
  <c r="P968" i="18" s="1"/>
  <c r="N964" i="18"/>
  <c r="O964" i="18" s="1"/>
  <c r="P964" i="18" s="1"/>
  <c r="N960" i="18"/>
  <c r="O960" i="18" s="1"/>
  <c r="P960" i="18" s="1"/>
  <c r="N956" i="18"/>
  <c r="O956" i="18" s="1"/>
  <c r="P956" i="18" s="1"/>
  <c r="N952" i="18"/>
  <c r="O952" i="18" s="1"/>
  <c r="P952" i="18" s="1"/>
  <c r="N948" i="18"/>
  <c r="O948" i="18" s="1"/>
  <c r="P948" i="18" s="1"/>
  <c r="N944" i="18"/>
  <c r="O944" i="18" s="1"/>
  <c r="P944" i="18" s="1"/>
  <c r="N940" i="18"/>
  <c r="O940" i="18" s="1"/>
  <c r="P940" i="18" s="1"/>
  <c r="N936" i="18"/>
  <c r="O936" i="18" s="1"/>
  <c r="P936" i="18" s="1"/>
  <c r="N932" i="18"/>
  <c r="O932" i="18" s="1"/>
  <c r="P932" i="18" s="1"/>
  <c r="N928" i="18"/>
  <c r="O928" i="18" s="1"/>
  <c r="P928" i="18" s="1"/>
  <c r="N924" i="18"/>
  <c r="O924" i="18" s="1"/>
  <c r="P924" i="18" s="1"/>
  <c r="N920" i="18"/>
  <c r="O920" i="18" s="1"/>
  <c r="P920" i="18" s="1"/>
  <c r="N916" i="18"/>
  <c r="O916" i="18" s="1"/>
  <c r="P916" i="18" s="1"/>
  <c r="N912" i="18"/>
  <c r="O912" i="18" s="1"/>
  <c r="P912" i="18" s="1"/>
  <c r="N908" i="18"/>
  <c r="O908" i="18" s="1"/>
  <c r="P908" i="18" s="1"/>
  <c r="N904" i="18"/>
  <c r="O904" i="18" s="1"/>
  <c r="P904" i="18" s="1"/>
  <c r="N900" i="18"/>
  <c r="O900" i="18" s="1"/>
  <c r="P900" i="18" s="1"/>
  <c r="N896" i="18"/>
  <c r="O896" i="18" s="1"/>
  <c r="P896" i="18" s="1"/>
  <c r="N892" i="18"/>
  <c r="O892" i="18" s="1"/>
  <c r="P892" i="18" s="1"/>
  <c r="N888" i="18"/>
  <c r="O888" i="18" s="1"/>
  <c r="P888" i="18" s="1"/>
  <c r="N884" i="18"/>
  <c r="O884" i="18" s="1"/>
  <c r="P884" i="18" s="1"/>
  <c r="N880" i="18"/>
  <c r="O880" i="18" s="1"/>
  <c r="P880" i="18" s="1"/>
  <c r="N876" i="18"/>
  <c r="O876" i="18" s="1"/>
  <c r="P876" i="18" s="1"/>
  <c r="N872" i="18"/>
  <c r="O872" i="18" s="1"/>
  <c r="P872" i="18" s="1"/>
  <c r="N856" i="18"/>
  <c r="O856" i="18" s="1"/>
  <c r="P856" i="18" s="1"/>
  <c r="N840" i="18"/>
  <c r="O840" i="18" s="1"/>
  <c r="P840" i="18" s="1"/>
  <c r="N824" i="18"/>
  <c r="O824" i="18" s="1"/>
  <c r="P824" i="18" s="1"/>
  <c r="N808" i="18"/>
  <c r="O808" i="18" s="1"/>
  <c r="P808" i="18" s="1"/>
  <c r="N792" i="18"/>
  <c r="O792" i="18" s="1"/>
  <c r="P792" i="18" s="1"/>
  <c r="N776" i="18"/>
  <c r="O776" i="18" s="1"/>
  <c r="P776" i="18" s="1"/>
  <c r="N760" i="18"/>
  <c r="O760" i="18" s="1"/>
  <c r="P760" i="18" s="1"/>
  <c r="N744" i="18"/>
  <c r="O744" i="18" s="1"/>
  <c r="P744" i="18" s="1"/>
  <c r="N728" i="18"/>
  <c r="O728" i="18" s="1"/>
  <c r="P728" i="18" s="1"/>
  <c r="N712" i="18"/>
  <c r="O712" i="18" s="1"/>
  <c r="P712" i="18" s="1"/>
  <c r="N696" i="18"/>
  <c r="O696" i="18" s="1"/>
  <c r="P696" i="18" s="1"/>
  <c r="N680" i="18"/>
  <c r="O680" i="18" s="1"/>
  <c r="P680" i="18" s="1"/>
  <c r="N664" i="18"/>
  <c r="O664" i="18" s="1"/>
  <c r="P664" i="18" s="1"/>
  <c r="N648" i="18"/>
  <c r="O648" i="18" s="1"/>
  <c r="P648" i="18" s="1"/>
  <c r="N632" i="18"/>
  <c r="O632" i="18" s="1"/>
  <c r="P632" i="18" s="1"/>
  <c r="N616" i="18"/>
  <c r="O616" i="18" s="1"/>
  <c r="P616" i="18" s="1"/>
  <c r="N600" i="18"/>
  <c r="O600" i="18" s="1"/>
  <c r="P600" i="18" s="1"/>
  <c r="N584" i="18"/>
  <c r="O584" i="18" s="1"/>
  <c r="P584" i="18" s="1"/>
  <c r="N568" i="18"/>
  <c r="O568" i="18" s="1"/>
  <c r="P568" i="18" s="1"/>
  <c r="N552" i="18"/>
  <c r="O552" i="18" s="1"/>
  <c r="P552" i="18" s="1"/>
  <c r="N536" i="18"/>
  <c r="O536" i="18" s="1"/>
  <c r="P536" i="18" s="1"/>
  <c r="N520" i="18"/>
  <c r="O520" i="18" s="1"/>
  <c r="P520" i="18" s="1"/>
  <c r="N504" i="18"/>
  <c r="O504" i="18" s="1"/>
  <c r="P504" i="18" s="1"/>
  <c r="N488" i="18"/>
  <c r="O488" i="18" s="1"/>
  <c r="P488" i="18" s="1"/>
  <c r="N472" i="18"/>
  <c r="O472" i="18" s="1"/>
  <c r="P472" i="18" s="1"/>
  <c r="N456" i="18"/>
  <c r="O456" i="18" s="1"/>
  <c r="P456" i="18" s="1"/>
  <c r="N440" i="18"/>
  <c r="O440" i="18" s="1"/>
  <c r="P440" i="18" s="1"/>
  <c r="N424" i="18"/>
  <c r="O424" i="18" s="1"/>
  <c r="P424" i="18" s="1"/>
  <c r="N408" i="18"/>
  <c r="O408" i="18" s="1"/>
  <c r="P408" i="18" s="1"/>
  <c r="N392" i="18"/>
  <c r="O392" i="18" s="1"/>
  <c r="P392" i="18" s="1"/>
  <c r="N376" i="18"/>
  <c r="O376" i="18" s="1"/>
  <c r="P376" i="18" s="1"/>
  <c r="N360" i="18"/>
  <c r="O360" i="18" s="1"/>
  <c r="P360" i="18" s="1"/>
  <c r="N344" i="18"/>
  <c r="O344" i="18" s="1"/>
  <c r="P344" i="18" s="1"/>
  <c r="N328" i="18"/>
  <c r="O328" i="18" s="1"/>
  <c r="P328" i="18" s="1"/>
  <c r="N312" i="18"/>
  <c r="O312" i="18" s="1"/>
  <c r="P312" i="18" s="1"/>
  <c r="N296" i="18"/>
  <c r="O296" i="18" s="1"/>
  <c r="P296" i="18" s="1"/>
  <c r="N280" i="18"/>
  <c r="O280" i="18" s="1"/>
  <c r="P280" i="18" s="1"/>
  <c r="N264" i="18"/>
  <c r="O264" i="18" s="1"/>
  <c r="P264" i="18" s="1"/>
  <c r="N248" i="18"/>
  <c r="O248" i="18" s="1"/>
  <c r="P248" i="18" s="1"/>
  <c r="N232" i="18"/>
  <c r="O232" i="18" s="1"/>
  <c r="P232" i="18" s="1"/>
  <c r="N216" i="18"/>
  <c r="O216" i="18" s="1"/>
  <c r="P216" i="18" s="1"/>
  <c r="N200" i="18"/>
  <c r="O200" i="18" s="1"/>
  <c r="P200" i="18" s="1"/>
  <c r="N184" i="18"/>
  <c r="O184" i="18" s="1"/>
  <c r="P184" i="18" s="1"/>
  <c r="N168" i="18"/>
  <c r="O168" i="18" s="1"/>
  <c r="P168" i="18" s="1"/>
  <c r="N152" i="18"/>
  <c r="O152" i="18" s="1"/>
  <c r="P152" i="18" s="1"/>
  <c r="N136" i="18"/>
  <c r="O136" i="18" s="1"/>
  <c r="P136" i="18" s="1"/>
  <c r="N120" i="18"/>
  <c r="O120" i="18" s="1"/>
  <c r="P120" i="18" s="1"/>
  <c r="N104" i="18"/>
  <c r="O104" i="18" s="1"/>
  <c r="P104" i="18" s="1"/>
  <c r="N88" i="18"/>
  <c r="O88" i="18" s="1"/>
  <c r="P88" i="18" s="1"/>
  <c r="E27" i="17"/>
  <c r="G29" i="21"/>
  <c r="G25" i="21"/>
  <c r="G26" i="21"/>
  <c r="G27" i="21"/>
  <c r="G23" i="21"/>
  <c r="G30" i="21"/>
  <c r="G22" i="21"/>
  <c r="G18" i="21"/>
  <c r="G14" i="21"/>
  <c r="G10" i="21"/>
  <c r="G6" i="21"/>
  <c r="G41" i="21"/>
  <c r="G42" i="21"/>
  <c r="G43" i="21"/>
  <c r="G44" i="21"/>
  <c r="G45" i="21"/>
  <c r="G46" i="21"/>
  <c r="G47" i="21"/>
  <c r="G48" i="21"/>
  <c r="G49" i="21"/>
  <c r="G50" i="21"/>
  <c r="G51" i="21"/>
  <c r="G52" i="21"/>
  <c r="G53" i="21"/>
  <c r="G54" i="21"/>
  <c r="G55" i="21"/>
  <c r="G77" i="21"/>
  <c r="G81" i="21"/>
  <c r="G135" i="21"/>
  <c r="G136" i="21"/>
  <c r="G137" i="21"/>
  <c r="G138" i="21"/>
  <c r="G139" i="21"/>
  <c r="G140" i="21"/>
  <c r="G141" i="21"/>
  <c r="G142" i="21"/>
  <c r="G143" i="21"/>
  <c r="G144" i="21"/>
  <c r="G145" i="21"/>
  <c r="G146" i="21"/>
  <c r="G147" i="21"/>
  <c r="G148" i="21"/>
  <c r="G149" i="21"/>
  <c r="G150" i="21"/>
  <c r="G151" i="21"/>
  <c r="G152" i="21"/>
  <c r="G153" i="21"/>
  <c r="G154" i="21"/>
  <c r="G158" i="21"/>
  <c r="G28" i="21"/>
  <c r="G19" i="21"/>
  <c r="G15" i="21"/>
  <c r="G11" i="21"/>
  <c r="G7" i="21"/>
  <c r="G31" i="21"/>
  <c r="G32" i="21"/>
  <c r="G33" i="21"/>
  <c r="G34" i="21"/>
  <c r="G35" i="21"/>
  <c r="G36" i="21"/>
  <c r="G37" i="21"/>
  <c r="G38" i="21"/>
  <c r="G39" i="21"/>
  <c r="G40" i="21"/>
  <c r="G57" i="21"/>
  <c r="G58" i="21"/>
  <c r="G59" i="21"/>
  <c r="G60" i="21"/>
  <c r="G61" i="21"/>
  <c r="G62" i="21"/>
  <c r="G63" i="21"/>
  <c r="G64" i="21"/>
  <c r="G65" i="21"/>
  <c r="G66" i="21"/>
  <c r="G67" i="21"/>
  <c r="G68" i="21"/>
  <c r="G69" i="21"/>
  <c r="G70" i="21"/>
  <c r="G71" i="21"/>
  <c r="G72" i="21"/>
  <c r="G73" i="21"/>
  <c r="G74" i="21"/>
  <c r="G75" i="21"/>
  <c r="G76" i="21"/>
  <c r="G80" i="21"/>
  <c r="G157" i="21"/>
  <c r="G161" i="21"/>
  <c r="G162" i="21"/>
  <c r="G163" i="21"/>
  <c r="G20" i="21"/>
  <c r="G16" i="21"/>
  <c r="G12" i="21"/>
  <c r="G8" i="21"/>
  <c r="G79"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56" i="21"/>
  <c r="G21" i="21"/>
  <c r="G5" i="21"/>
  <c r="G110" i="21"/>
  <c r="G114" i="21"/>
  <c r="G118" i="21"/>
  <c r="G122" i="21"/>
  <c r="G126" i="21"/>
  <c r="G130" i="21"/>
  <c r="G209" i="21"/>
  <c r="G213" i="21"/>
  <c r="G214" i="21"/>
  <c r="G215" i="21"/>
  <c r="G216" i="21"/>
  <c r="G217" i="21"/>
  <c r="G218" i="21"/>
  <c r="G219" i="21"/>
  <c r="G220" i="21"/>
  <c r="G221" i="21"/>
  <c r="G222" i="21"/>
  <c r="G223" i="21"/>
  <c r="G224" i="21"/>
  <c r="G225" i="21"/>
  <c r="G226" i="21"/>
  <c r="G227" i="21"/>
  <c r="G228" i="21"/>
  <c r="G229" i="21"/>
  <c r="G230" i="21"/>
  <c r="G231" i="21"/>
  <c r="G232" i="21"/>
  <c r="G233" i="21"/>
  <c r="G234" i="21"/>
  <c r="G235" i="21"/>
  <c r="G236" i="21"/>
  <c r="G237" i="21"/>
  <c r="G259" i="21"/>
  <c r="G263" i="21"/>
  <c r="G24" i="21"/>
  <c r="G17" i="21"/>
  <c r="G109" i="21"/>
  <c r="G113" i="21"/>
  <c r="G117" i="21"/>
  <c r="G121" i="21"/>
  <c r="G125" i="21"/>
  <c r="G129" i="21"/>
  <c r="G133" i="21"/>
  <c r="G159" i="21"/>
  <c r="G208" i="21"/>
  <c r="G239" i="21"/>
  <c r="G240" i="21"/>
  <c r="G241" i="21"/>
  <c r="G242" i="21"/>
  <c r="G243" i="21"/>
  <c r="G244" i="21"/>
  <c r="G245" i="21"/>
  <c r="G246" i="21"/>
  <c r="G247" i="21"/>
  <c r="G248" i="21"/>
  <c r="G249" i="21"/>
  <c r="G250" i="21"/>
  <c r="G251" i="21"/>
  <c r="G252" i="21"/>
  <c r="G253" i="21"/>
  <c r="G254" i="21"/>
  <c r="G255" i="21"/>
  <c r="G256" i="21"/>
  <c r="G257" i="21"/>
  <c r="G258" i="21"/>
  <c r="G262" i="21"/>
  <c r="G212" i="21"/>
  <c r="G186" i="21"/>
  <c r="G160" i="21"/>
  <c r="G134" i="21"/>
  <c r="G108" i="21"/>
  <c r="G82" i="21"/>
  <c r="G56" i="21"/>
  <c r="G4" i="21"/>
  <c r="G13" i="21"/>
  <c r="G78" i="21"/>
  <c r="G112" i="21"/>
  <c r="G116" i="21"/>
  <c r="G120" i="21"/>
  <c r="G124" i="21"/>
  <c r="G128" i="21"/>
  <c r="G132" i="21"/>
  <c r="G164" i="21"/>
  <c r="G165" i="21"/>
  <c r="G166" i="21"/>
  <c r="G167" i="21"/>
  <c r="G168" i="21"/>
  <c r="G169" i="21"/>
  <c r="G170" i="21"/>
  <c r="G171" i="21"/>
  <c r="G172" i="21"/>
  <c r="G173" i="21"/>
  <c r="G174" i="21"/>
  <c r="G175" i="21"/>
  <c r="G176" i="21"/>
  <c r="G177" i="21"/>
  <c r="G178" i="21"/>
  <c r="G179" i="21"/>
  <c r="G180" i="21"/>
  <c r="G181" i="21"/>
  <c r="G182" i="21"/>
  <c r="G183" i="21"/>
  <c r="G184" i="21"/>
  <c r="G185" i="21"/>
  <c r="G207" i="21"/>
  <c r="G211" i="21"/>
  <c r="G261" i="21"/>
  <c r="G238" i="21"/>
  <c r="G119" i="21"/>
  <c r="G189" i="21"/>
  <c r="G193" i="21"/>
  <c r="G197" i="21"/>
  <c r="G201" i="21"/>
  <c r="G205" i="21"/>
  <c r="G123" i="21"/>
  <c r="G188" i="21"/>
  <c r="G192" i="21"/>
  <c r="G196" i="21"/>
  <c r="G200" i="21"/>
  <c r="G204" i="21"/>
  <c r="G210" i="21"/>
  <c r="G111" i="21"/>
  <c r="G127" i="21"/>
  <c r="G187" i="21"/>
  <c r="G191" i="21"/>
  <c r="G195" i="21"/>
  <c r="G199" i="21"/>
  <c r="G203" i="21"/>
  <c r="G260" i="21"/>
  <c r="G9" i="21"/>
  <c r="G115" i="21"/>
  <c r="G131" i="21"/>
  <c r="G155" i="21"/>
  <c r="G190" i="21"/>
  <c r="G194" i="21"/>
  <c r="G198" i="21"/>
  <c r="G202" i="21"/>
  <c r="G206" i="21"/>
  <c r="R9" i="18"/>
  <c r="R11" i="18"/>
  <c r="N12" i="18"/>
  <c r="O12" i="18" s="1"/>
  <c r="P12" i="18" s="1"/>
  <c r="N16" i="18"/>
  <c r="O16" i="18" s="1"/>
  <c r="P16" i="18" s="1"/>
  <c r="N20" i="18"/>
  <c r="O20" i="18" s="1"/>
  <c r="P20" i="18" s="1"/>
  <c r="N24" i="18"/>
  <c r="O24" i="18" s="1"/>
  <c r="P24" i="18" s="1"/>
  <c r="N28" i="18"/>
  <c r="O28" i="18" s="1"/>
  <c r="P28" i="18" s="1"/>
  <c r="N32" i="18"/>
  <c r="O32" i="18" s="1"/>
  <c r="P32" i="18" s="1"/>
  <c r="N36" i="18"/>
  <c r="O36" i="18" s="1"/>
  <c r="P36" i="18" s="1"/>
  <c r="N40" i="18"/>
  <c r="O40" i="18" s="1"/>
  <c r="P40" i="18" s="1"/>
  <c r="N44" i="18"/>
  <c r="O44" i="18" s="1"/>
  <c r="P44" i="18" s="1"/>
  <c r="N48" i="18"/>
  <c r="O48" i="18" s="1"/>
  <c r="P48" i="18" s="1"/>
  <c r="N52" i="18"/>
  <c r="O52" i="18" s="1"/>
  <c r="P52" i="18" s="1"/>
  <c r="N56" i="18"/>
  <c r="O56" i="18" s="1"/>
  <c r="P56" i="18" s="1"/>
  <c r="N60" i="18"/>
  <c r="O60" i="18" s="1"/>
  <c r="P60" i="18" s="1"/>
  <c r="N64" i="18"/>
  <c r="O64" i="18" s="1"/>
  <c r="P64" i="18" s="1"/>
  <c r="N68" i="18"/>
  <c r="O68" i="18" s="1"/>
  <c r="P68" i="18" s="1"/>
  <c r="N72" i="18"/>
  <c r="O72" i="18" s="1"/>
  <c r="P72" i="18" s="1"/>
  <c r="N76" i="18"/>
  <c r="O76" i="18" s="1"/>
  <c r="P76" i="18" s="1"/>
  <c r="N31" i="18"/>
  <c r="O31" i="18" s="1"/>
  <c r="P31" i="18" s="1"/>
  <c r="N35" i="18"/>
  <c r="O35" i="18" s="1"/>
  <c r="P35" i="18" s="1"/>
  <c r="N39" i="18"/>
  <c r="O39" i="18" s="1"/>
  <c r="P39" i="18" s="1"/>
  <c r="N43" i="18"/>
  <c r="O43" i="18" s="1"/>
  <c r="P43" i="18" s="1"/>
  <c r="N47" i="18"/>
  <c r="O47" i="18" s="1"/>
  <c r="P47" i="18" s="1"/>
  <c r="N51" i="18"/>
  <c r="O51" i="18" s="1"/>
  <c r="P51" i="18" s="1"/>
  <c r="N55" i="18"/>
  <c r="O55" i="18" s="1"/>
  <c r="P55" i="18" s="1"/>
  <c r="N59" i="18"/>
  <c r="O59" i="18" s="1"/>
  <c r="P59" i="18" s="1"/>
  <c r="N63" i="18"/>
  <c r="O63" i="18" s="1"/>
  <c r="P63" i="18" s="1"/>
  <c r="N67" i="18"/>
  <c r="O67" i="18" s="1"/>
  <c r="P67" i="18" s="1"/>
  <c r="N71" i="18"/>
  <c r="O71" i="18" s="1"/>
  <c r="P71" i="18" s="1"/>
  <c r="N75" i="18"/>
  <c r="O75" i="18" s="1"/>
  <c r="P75" i="18" s="1"/>
  <c r="N34" i="18"/>
  <c r="O34" i="18" s="1"/>
  <c r="P34" i="18" s="1"/>
  <c r="N38" i="18"/>
  <c r="O38" i="18" s="1"/>
  <c r="P38" i="18" s="1"/>
  <c r="N42" i="18"/>
  <c r="O42" i="18" s="1"/>
  <c r="P42" i="18" s="1"/>
  <c r="N46" i="18"/>
  <c r="O46" i="18" s="1"/>
  <c r="P46" i="18" s="1"/>
  <c r="N50" i="18"/>
  <c r="O50" i="18" s="1"/>
  <c r="P50" i="18" s="1"/>
  <c r="N54" i="18"/>
  <c r="O54" i="18" s="1"/>
  <c r="P54" i="18" s="1"/>
  <c r="N58" i="18"/>
  <c r="O58" i="18" s="1"/>
  <c r="P58" i="18" s="1"/>
  <c r="N62" i="18"/>
  <c r="O62" i="18" s="1"/>
  <c r="P62" i="18" s="1"/>
  <c r="N66" i="18"/>
  <c r="O66" i="18" s="1"/>
  <c r="P66" i="18" s="1"/>
  <c r="N70" i="18"/>
  <c r="O70" i="18" s="1"/>
  <c r="P70" i="18" s="1"/>
  <c r="N74" i="18"/>
  <c r="O74" i="18" s="1"/>
  <c r="P74" i="18" s="1"/>
  <c r="N21" i="18"/>
  <c r="O21" i="18" s="1"/>
  <c r="P21" i="18" s="1"/>
  <c r="N37" i="18"/>
  <c r="O37" i="18" s="1"/>
  <c r="P37" i="18" s="1"/>
  <c r="N53" i="18"/>
  <c r="O53" i="18" s="1"/>
  <c r="P53" i="18" s="1"/>
  <c r="N69" i="18"/>
  <c r="O69" i="18" s="1"/>
  <c r="P69" i="18" s="1"/>
  <c r="N79" i="18"/>
  <c r="O79" i="18" s="1"/>
  <c r="P79" i="18" s="1"/>
  <c r="N83" i="18"/>
  <c r="O83" i="18" s="1"/>
  <c r="P83" i="18" s="1"/>
  <c r="N87" i="18"/>
  <c r="O87" i="18" s="1"/>
  <c r="P87" i="18" s="1"/>
  <c r="N91" i="18"/>
  <c r="O91" i="18" s="1"/>
  <c r="P91" i="18" s="1"/>
  <c r="N95" i="18"/>
  <c r="O95" i="18" s="1"/>
  <c r="P95" i="18" s="1"/>
  <c r="N99" i="18"/>
  <c r="O99" i="18" s="1"/>
  <c r="P99" i="18" s="1"/>
  <c r="N103" i="18"/>
  <c r="O103" i="18" s="1"/>
  <c r="P103" i="18" s="1"/>
  <c r="N107" i="18"/>
  <c r="O107" i="18" s="1"/>
  <c r="P107" i="18" s="1"/>
  <c r="N111" i="18"/>
  <c r="O111" i="18" s="1"/>
  <c r="P111" i="18" s="1"/>
  <c r="N115" i="18"/>
  <c r="O115" i="18" s="1"/>
  <c r="P115" i="18" s="1"/>
  <c r="N119" i="18"/>
  <c r="O119" i="18" s="1"/>
  <c r="P119" i="18" s="1"/>
  <c r="N123" i="18"/>
  <c r="O123" i="18" s="1"/>
  <c r="P123" i="18" s="1"/>
  <c r="N127" i="18"/>
  <c r="O127" i="18" s="1"/>
  <c r="P127" i="18" s="1"/>
  <c r="N131" i="18"/>
  <c r="O131" i="18" s="1"/>
  <c r="P131" i="18" s="1"/>
  <c r="N135" i="18"/>
  <c r="O135" i="18" s="1"/>
  <c r="P135" i="18" s="1"/>
  <c r="N139" i="18"/>
  <c r="O139" i="18" s="1"/>
  <c r="P139" i="18" s="1"/>
  <c r="N143" i="18"/>
  <c r="O143" i="18" s="1"/>
  <c r="P143" i="18" s="1"/>
  <c r="N147" i="18"/>
  <c r="O147" i="18" s="1"/>
  <c r="P147" i="18" s="1"/>
  <c r="N151" i="18"/>
  <c r="O151" i="18" s="1"/>
  <c r="P151" i="18" s="1"/>
  <c r="N155" i="18"/>
  <c r="O155" i="18" s="1"/>
  <c r="P155" i="18" s="1"/>
  <c r="N159" i="18"/>
  <c r="O159" i="18" s="1"/>
  <c r="P159" i="18" s="1"/>
  <c r="N163" i="18"/>
  <c r="O163" i="18" s="1"/>
  <c r="P163" i="18" s="1"/>
  <c r="N167" i="18"/>
  <c r="O167" i="18" s="1"/>
  <c r="P167" i="18" s="1"/>
  <c r="N171" i="18"/>
  <c r="O171" i="18" s="1"/>
  <c r="P171" i="18" s="1"/>
  <c r="N175" i="18"/>
  <c r="O175" i="18" s="1"/>
  <c r="P175" i="18" s="1"/>
  <c r="N179" i="18"/>
  <c r="O179" i="18" s="1"/>
  <c r="P179" i="18" s="1"/>
  <c r="N183" i="18"/>
  <c r="O183" i="18" s="1"/>
  <c r="P183" i="18" s="1"/>
  <c r="N187" i="18"/>
  <c r="O187" i="18" s="1"/>
  <c r="P187" i="18" s="1"/>
  <c r="N191" i="18"/>
  <c r="O191" i="18" s="1"/>
  <c r="P191" i="18" s="1"/>
  <c r="N195" i="18"/>
  <c r="O195" i="18" s="1"/>
  <c r="P195" i="18" s="1"/>
  <c r="N199" i="18"/>
  <c r="O199" i="18" s="1"/>
  <c r="P199" i="18" s="1"/>
  <c r="N203" i="18"/>
  <c r="O203" i="18" s="1"/>
  <c r="P203" i="18" s="1"/>
  <c r="N207" i="18"/>
  <c r="O207" i="18" s="1"/>
  <c r="P207" i="18" s="1"/>
  <c r="N211" i="18"/>
  <c r="O211" i="18" s="1"/>
  <c r="P211" i="18" s="1"/>
  <c r="N215" i="18"/>
  <c r="O215" i="18" s="1"/>
  <c r="P215" i="18" s="1"/>
  <c r="N219" i="18"/>
  <c r="O219" i="18" s="1"/>
  <c r="P219" i="18" s="1"/>
  <c r="N223" i="18"/>
  <c r="O223" i="18" s="1"/>
  <c r="P223" i="18" s="1"/>
  <c r="N227" i="18"/>
  <c r="O227" i="18" s="1"/>
  <c r="P227" i="18" s="1"/>
  <c r="N231" i="18"/>
  <c r="O231" i="18" s="1"/>
  <c r="P231" i="18" s="1"/>
  <c r="N235" i="18"/>
  <c r="O235" i="18" s="1"/>
  <c r="P235" i="18" s="1"/>
  <c r="N239" i="18"/>
  <c r="O239" i="18" s="1"/>
  <c r="P239" i="18" s="1"/>
  <c r="N243" i="18"/>
  <c r="O243" i="18" s="1"/>
  <c r="P243" i="18" s="1"/>
  <c r="N247" i="18"/>
  <c r="O247" i="18" s="1"/>
  <c r="P247" i="18" s="1"/>
  <c r="N251" i="18"/>
  <c r="O251" i="18" s="1"/>
  <c r="P251" i="18" s="1"/>
  <c r="N255" i="18"/>
  <c r="O255" i="18" s="1"/>
  <c r="P255" i="18" s="1"/>
  <c r="N259" i="18"/>
  <c r="O259" i="18" s="1"/>
  <c r="P259" i="18" s="1"/>
  <c r="N263" i="18"/>
  <c r="O263" i="18" s="1"/>
  <c r="P263" i="18" s="1"/>
  <c r="N267" i="18"/>
  <c r="O267" i="18" s="1"/>
  <c r="P267" i="18" s="1"/>
  <c r="N271" i="18"/>
  <c r="O271" i="18" s="1"/>
  <c r="P271" i="18" s="1"/>
  <c r="N275" i="18"/>
  <c r="O275" i="18" s="1"/>
  <c r="P275" i="18" s="1"/>
  <c r="N279" i="18"/>
  <c r="O279" i="18" s="1"/>
  <c r="P279" i="18" s="1"/>
  <c r="N283" i="18"/>
  <c r="O283" i="18" s="1"/>
  <c r="P283" i="18" s="1"/>
  <c r="N287" i="18"/>
  <c r="O287" i="18" s="1"/>
  <c r="P287" i="18" s="1"/>
  <c r="N291" i="18"/>
  <c r="O291" i="18" s="1"/>
  <c r="P291" i="18" s="1"/>
  <c r="N295" i="18"/>
  <c r="O295" i="18" s="1"/>
  <c r="P295" i="18" s="1"/>
  <c r="N299" i="18"/>
  <c r="O299" i="18" s="1"/>
  <c r="P299" i="18" s="1"/>
  <c r="N303" i="18"/>
  <c r="O303" i="18" s="1"/>
  <c r="P303" i="18" s="1"/>
  <c r="N307" i="18"/>
  <c r="O307" i="18" s="1"/>
  <c r="P307" i="18" s="1"/>
  <c r="N311" i="18"/>
  <c r="O311" i="18" s="1"/>
  <c r="P311" i="18" s="1"/>
  <c r="N315" i="18"/>
  <c r="O315" i="18" s="1"/>
  <c r="P315" i="18" s="1"/>
  <c r="N319" i="18"/>
  <c r="O319" i="18" s="1"/>
  <c r="P319" i="18" s="1"/>
  <c r="N323" i="18"/>
  <c r="O323" i="18" s="1"/>
  <c r="P323" i="18" s="1"/>
  <c r="N327" i="18"/>
  <c r="O327" i="18" s="1"/>
  <c r="P327" i="18" s="1"/>
  <c r="N331" i="18"/>
  <c r="O331" i="18" s="1"/>
  <c r="P331" i="18" s="1"/>
  <c r="N335" i="18"/>
  <c r="O335" i="18" s="1"/>
  <c r="P335" i="18" s="1"/>
  <c r="N339" i="18"/>
  <c r="O339" i="18" s="1"/>
  <c r="P339" i="18" s="1"/>
  <c r="N343" i="18"/>
  <c r="O343" i="18" s="1"/>
  <c r="P343" i="18" s="1"/>
  <c r="N347" i="18"/>
  <c r="O347" i="18" s="1"/>
  <c r="P347" i="18" s="1"/>
  <c r="N351" i="18"/>
  <c r="O351" i="18" s="1"/>
  <c r="P351" i="18" s="1"/>
  <c r="N355" i="18"/>
  <c r="O355" i="18" s="1"/>
  <c r="P355" i="18" s="1"/>
  <c r="N359" i="18"/>
  <c r="O359" i="18" s="1"/>
  <c r="P359" i="18" s="1"/>
  <c r="N363" i="18"/>
  <c r="O363" i="18" s="1"/>
  <c r="P363" i="18" s="1"/>
  <c r="N367" i="18"/>
  <c r="O367" i="18" s="1"/>
  <c r="P367" i="18" s="1"/>
  <c r="N371" i="18"/>
  <c r="O371" i="18" s="1"/>
  <c r="P371" i="18" s="1"/>
  <c r="N375" i="18"/>
  <c r="O375" i="18" s="1"/>
  <c r="P375" i="18" s="1"/>
  <c r="N379" i="18"/>
  <c r="O379" i="18" s="1"/>
  <c r="P379" i="18" s="1"/>
  <c r="N383" i="18"/>
  <c r="O383" i="18" s="1"/>
  <c r="P383" i="18" s="1"/>
  <c r="N387" i="18"/>
  <c r="O387" i="18" s="1"/>
  <c r="P387" i="18" s="1"/>
  <c r="N391" i="18"/>
  <c r="O391" i="18" s="1"/>
  <c r="P391" i="18" s="1"/>
  <c r="N395" i="18"/>
  <c r="O395" i="18" s="1"/>
  <c r="P395" i="18" s="1"/>
  <c r="N399" i="18"/>
  <c r="O399" i="18" s="1"/>
  <c r="P399" i="18" s="1"/>
  <c r="N403" i="18"/>
  <c r="O403" i="18" s="1"/>
  <c r="P403" i="18" s="1"/>
  <c r="N407" i="18"/>
  <c r="O407" i="18" s="1"/>
  <c r="P407" i="18" s="1"/>
  <c r="N411" i="18"/>
  <c r="O411" i="18" s="1"/>
  <c r="P411" i="18" s="1"/>
  <c r="N415" i="18"/>
  <c r="O415" i="18" s="1"/>
  <c r="P415" i="18" s="1"/>
  <c r="N419" i="18"/>
  <c r="O419" i="18" s="1"/>
  <c r="P419" i="18" s="1"/>
  <c r="N423" i="18"/>
  <c r="O423" i="18" s="1"/>
  <c r="P423" i="18" s="1"/>
  <c r="N427" i="18"/>
  <c r="O427" i="18" s="1"/>
  <c r="P427" i="18" s="1"/>
  <c r="N431" i="18"/>
  <c r="O431" i="18" s="1"/>
  <c r="P431" i="18" s="1"/>
  <c r="N435" i="18"/>
  <c r="O435" i="18" s="1"/>
  <c r="P435" i="18" s="1"/>
  <c r="N439" i="18"/>
  <c r="O439" i="18" s="1"/>
  <c r="P439" i="18" s="1"/>
  <c r="N443" i="18"/>
  <c r="O443" i="18" s="1"/>
  <c r="P443" i="18" s="1"/>
  <c r="N447" i="18"/>
  <c r="O447" i="18" s="1"/>
  <c r="P447" i="18" s="1"/>
  <c r="N451" i="18"/>
  <c r="O451" i="18" s="1"/>
  <c r="P451" i="18" s="1"/>
  <c r="N455" i="18"/>
  <c r="O455" i="18" s="1"/>
  <c r="P455" i="18" s="1"/>
  <c r="N459" i="18"/>
  <c r="O459" i="18" s="1"/>
  <c r="P459" i="18" s="1"/>
  <c r="N463" i="18"/>
  <c r="O463" i="18" s="1"/>
  <c r="P463" i="18" s="1"/>
  <c r="N467" i="18"/>
  <c r="O467" i="18" s="1"/>
  <c r="P467" i="18" s="1"/>
  <c r="N471" i="18"/>
  <c r="O471" i="18" s="1"/>
  <c r="P471" i="18" s="1"/>
  <c r="N475" i="18"/>
  <c r="O475" i="18" s="1"/>
  <c r="P475" i="18" s="1"/>
  <c r="N479" i="18"/>
  <c r="O479" i="18" s="1"/>
  <c r="P479" i="18" s="1"/>
  <c r="N483" i="18"/>
  <c r="O483" i="18" s="1"/>
  <c r="P483" i="18" s="1"/>
  <c r="N487" i="18"/>
  <c r="O487" i="18" s="1"/>
  <c r="P487" i="18" s="1"/>
  <c r="N491" i="18"/>
  <c r="O491" i="18" s="1"/>
  <c r="P491" i="18" s="1"/>
  <c r="N495" i="18"/>
  <c r="O495" i="18" s="1"/>
  <c r="P495" i="18" s="1"/>
  <c r="N499" i="18"/>
  <c r="O499" i="18" s="1"/>
  <c r="P499" i="18" s="1"/>
  <c r="N503" i="18"/>
  <c r="O503" i="18" s="1"/>
  <c r="P503" i="18" s="1"/>
  <c r="N507" i="18"/>
  <c r="O507" i="18" s="1"/>
  <c r="P507" i="18" s="1"/>
  <c r="N511" i="18"/>
  <c r="O511" i="18" s="1"/>
  <c r="P511" i="18" s="1"/>
  <c r="N515" i="18"/>
  <c r="O515" i="18" s="1"/>
  <c r="P515" i="18" s="1"/>
  <c r="N519" i="18"/>
  <c r="O519" i="18" s="1"/>
  <c r="P519" i="18" s="1"/>
  <c r="N523" i="18"/>
  <c r="O523" i="18" s="1"/>
  <c r="P523" i="18" s="1"/>
  <c r="N527" i="18"/>
  <c r="O527" i="18" s="1"/>
  <c r="P527" i="18" s="1"/>
  <c r="N531" i="18"/>
  <c r="O531" i="18" s="1"/>
  <c r="P531" i="18" s="1"/>
  <c r="N535" i="18"/>
  <c r="O535" i="18" s="1"/>
  <c r="P535" i="18" s="1"/>
  <c r="N539" i="18"/>
  <c r="O539" i="18" s="1"/>
  <c r="P539" i="18" s="1"/>
  <c r="N543" i="18"/>
  <c r="O543" i="18" s="1"/>
  <c r="P543" i="18" s="1"/>
  <c r="N547" i="18"/>
  <c r="O547" i="18" s="1"/>
  <c r="P547" i="18" s="1"/>
  <c r="N551" i="18"/>
  <c r="O551" i="18" s="1"/>
  <c r="P551" i="18" s="1"/>
  <c r="N555" i="18"/>
  <c r="O555" i="18" s="1"/>
  <c r="P555" i="18" s="1"/>
  <c r="N559" i="18"/>
  <c r="O559" i="18" s="1"/>
  <c r="P559" i="18" s="1"/>
  <c r="N563" i="18"/>
  <c r="O563" i="18" s="1"/>
  <c r="P563" i="18" s="1"/>
  <c r="N567" i="18"/>
  <c r="O567" i="18" s="1"/>
  <c r="P567" i="18" s="1"/>
  <c r="N571" i="18"/>
  <c r="O571" i="18" s="1"/>
  <c r="P571" i="18" s="1"/>
  <c r="N575" i="18"/>
  <c r="O575" i="18" s="1"/>
  <c r="P575" i="18" s="1"/>
  <c r="N579" i="18"/>
  <c r="O579" i="18" s="1"/>
  <c r="P579" i="18" s="1"/>
  <c r="N583" i="18"/>
  <c r="O583" i="18" s="1"/>
  <c r="P583" i="18" s="1"/>
  <c r="N587" i="18"/>
  <c r="O587" i="18" s="1"/>
  <c r="P587" i="18" s="1"/>
  <c r="N591" i="18"/>
  <c r="O591" i="18" s="1"/>
  <c r="P591" i="18" s="1"/>
  <c r="N595" i="18"/>
  <c r="O595" i="18" s="1"/>
  <c r="P595" i="18" s="1"/>
  <c r="N599" i="18"/>
  <c r="O599" i="18" s="1"/>
  <c r="P599" i="18" s="1"/>
  <c r="N603" i="18"/>
  <c r="O603" i="18" s="1"/>
  <c r="P603" i="18" s="1"/>
  <c r="N607" i="18"/>
  <c r="O607" i="18" s="1"/>
  <c r="P607" i="18" s="1"/>
  <c r="N611" i="18"/>
  <c r="O611" i="18" s="1"/>
  <c r="P611" i="18" s="1"/>
  <c r="N615" i="18"/>
  <c r="O615" i="18" s="1"/>
  <c r="P615" i="18" s="1"/>
  <c r="N619" i="18"/>
  <c r="O619" i="18" s="1"/>
  <c r="P619" i="18" s="1"/>
  <c r="N623" i="18"/>
  <c r="O623" i="18" s="1"/>
  <c r="P623" i="18" s="1"/>
  <c r="N627" i="18"/>
  <c r="O627" i="18" s="1"/>
  <c r="P627" i="18" s="1"/>
  <c r="N631" i="18"/>
  <c r="O631" i="18" s="1"/>
  <c r="P631" i="18" s="1"/>
  <c r="N635" i="18"/>
  <c r="O635" i="18" s="1"/>
  <c r="P635" i="18" s="1"/>
  <c r="N639" i="18"/>
  <c r="O639" i="18" s="1"/>
  <c r="P639" i="18" s="1"/>
  <c r="N643" i="18"/>
  <c r="O643" i="18" s="1"/>
  <c r="P643" i="18" s="1"/>
  <c r="N647" i="18"/>
  <c r="O647" i="18" s="1"/>
  <c r="P647" i="18" s="1"/>
  <c r="N651" i="18"/>
  <c r="O651" i="18" s="1"/>
  <c r="P651" i="18" s="1"/>
  <c r="N655" i="18"/>
  <c r="O655" i="18" s="1"/>
  <c r="P655" i="18" s="1"/>
  <c r="N659" i="18"/>
  <c r="O659" i="18" s="1"/>
  <c r="P659" i="18" s="1"/>
  <c r="N663" i="18"/>
  <c r="O663" i="18" s="1"/>
  <c r="P663" i="18" s="1"/>
  <c r="N667" i="18"/>
  <c r="O667" i="18" s="1"/>
  <c r="P667" i="18" s="1"/>
  <c r="N671" i="18"/>
  <c r="O671" i="18" s="1"/>
  <c r="P671" i="18" s="1"/>
  <c r="N675" i="18"/>
  <c r="O675" i="18" s="1"/>
  <c r="P675" i="18" s="1"/>
  <c r="N679" i="18"/>
  <c r="O679" i="18" s="1"/>
  <c r="P679" i="18" s="1"/>
  <c r="N683" i="18"/>
  <c r="O683" i="18" s="1"/>
  <c r="P683" i="18" s="1"/>
  <c r="N687" i="18"/>
  <c r="O687" i="18" s="1"/>
  <c r="P687" i="18" s="1"/>
  <c r="N691" i="18"/>
  <c r="O691" i="18" s="1"/>
  <c r="P691" i="18" s="1"/>
  <c r="N695" i="18"/>
  <c r="O695" i="18" s="1"/>
  <c r="P695" i="18" s="1"/>
  <c r="N699" i="18"/>
  <c r="O699" i="18" s="1"/>
  <c r="P699" i="18" s="1"/>
  <c r="N703" i="18"/>
  <c r="O703" i="18" s="1"/>
  <c r="P703" i="18" s="1"/>
  <c r="N707" i="18"/>
  <c r="O707" i="18" s="1"/>
  <c r="P707" i="18" s="1"/>
  <c r="N711" i="18"/>
  <c r="O711" i="18" s="1"/>
  <c r="P711" i="18" s="1"/>
  <c r="N715" i="18"/>
  <c r="O715" i="18" s="1"/>
  <c r="P715" i="18" s="1"/>
  <c r="N719" i="18"/>
  <c r="O719" i="18" s="1"/>
  <c r="P719" i="18" s="1"/>
  <c r="N723" i="18"/>
  <c r="O723" i="18" s="1"/>
  <c r="P723" i="18" s="1"/>
  <c r="N727" i="18"/>
  <c r="O727" i="18" s="1"/>
  <c r="P727" i="18" s="1"/>
  <c r="N731" i="18"/>
  <c r="O731" i="18" s="1"/>
  <c r="P731" i="18" s="1"/>
  <c r="N735" i="18"/>
  <c r="O735" i="18" s="1"/>
  <c r="P735" i="18" s="1"/>
  <c r="N739" i="18"/>
  <c r="O739" i="18" s="1"/>
  <c r="P739" i="18" s="1"/>
  <c r="N743" i="18"/>
  <c r="O743" i="18" s="1"/>
  <c r="P743" i="18" s="1"/>
  <c r="N747" i="18"/>
  <c r="O747" i="18" s="1"/>
  <c r="P747" i="18" s="1"/>
  <c r="N751" i="18"/>
  <c r="O751" i="18" s="1"/>
  <c r="P751" i="18" s="1"/>
  <c r="N755" i="18"/>
  <c r="O755" i="18" s="1"/>
  <c r="P755" i="18" s="1"/>
  <c r="N759" i="18"/>
  <c r="O759" i="18" s="1"/>
  <c r="P759" i="18" s="1"/>
  <c r="N763" i="18"/>
  <c r="O763" i="18" s="1"/>
  <c r="P763" i="18" s="1"/>
  <c r="N767" i="18"/>
  <c r="O767" i="18" s="1"/>
  <c r="P767" i="18" s="1"/>
  <c r="N771" i="18"/>
  <c r="O771" i="18" s="1"/>
  <c r="P771" i="18" s="1"/>
  <c r="N775" i="18"/>
  <c r="O775" i="18" s="1"/>
  <c r="P775" i="18" s="1"/>
  <c r="N779" i="18"/>
  <c r="O779" i="18" s="1"/>
  <c r="P779" i="18" s="1"/>
  <c r="N783" i="18"/>
  <c r="O783" i="18" s="1"/>
  <c r="P783" i="18" s="1"/>
  <c r="N787" i="18"/>
  <c r="O787" i="18" s="1"/>
  <c r="P787" i="18" s="1"/>
  <c r="N791" i="18"/>
  <c r="O791" i="18" s="1"/>
  <c r="P791" i="18" s="1"/>
  <c r="N795" i="18"/>
  <c r="O795" i="18" s="1"/>
  <c r="P795" i="18" s="1"/>
  <c r="N799" i="18"/>
  <c r="O799" i="18" s="1"/>
  <c r="P799" i="18" s="1"/>
  <c r="N803" i="18"/>
  <c r="O803" i="18" s="1"/>
  <c r="P803" i="18" s="1"/>
  <c r="N807" i="18"/>
  <c r="O807" i="18" s="1"/>
  <c r="P807" i="18" s="1"/>
  <c r="N811" i="18"/>
  <c r="O811" i="18" s="1"/>
  <c r="P811" i="18" s="1"/>
  <c r="N815" i="18"/>
  <c r="O815" i="18" s="1"/>
  <c r="P815" i="18" s="1"/>
  <c r="N819" i="18"/>
  <c r="O819" i="18" s="1"/>
  <c r="P819" i="18" s="1"/>
  <c r="N823" i="18"/>
  <c r="O823" i="18" s="1"/>
  <c r="P823" i="18" s="1"/>
  <c r="N827" i="18"/>
  <c r="O827" i="18" s="1"/>
  <c r="P827" i="18" s="1"/>
  <c r="N831" i="18"/>
  <c r="O831" i="18" s="1"/>
  <c r="P831" i="18" s="1"/>
  <c r="N835" i="18"/>
  <c r="O835" i="18" s="1"/>
  <c r="P835" i="18" s="1"/>
  <c r="N839" i="18"/>
  <c r="O839" i="18" s="1"/>
  <c r="P839" i="18" s="1"/>
  <c r="N843" i="18"/>
  <c r="O843" i="18" s="1"/>
  <c r="P843" i="18" s="1"/>
  <c r="N847" i="18"/>
  <c r="O847" i="18" s="1"/>
  <c r="P847" i="18" s="1"/>
  <c r="N851" i="18"/>
  <c r="O851" i="18" s="1"/>
  <c r="P851" i="18" s="1"/>
  <c r="N855" i="18"/>
  <c r="O855" i="18" s="1"/>
  <c r="P855" i="18" s="1"/>
  <c r="N859" i="18"/>
  <c r="O859" i="18" s="1"/>
  <c r="P859" i="18" s="1"/>
  <c r="N863" i="18"/>
  <c r="O863" i="18" s="1"/>
  <c r="P863" i="18" s="1"/>
  <c r="N867" i="18"/>
  <c r="O867" i="18" s="1"/>
  <c r="P867" i="18" s="1"/>
  <c r="N871" i="18"/>
  <c r="O871" i="18" s="1"/>
  <c r="P871" i="18" s="1"/>
  <c r="N17" i="18"/>
  <c r="O17" i="18" s="1"/>
  <c r="P17" i="18" s="1"/>
  <c r="N33" i="18"/>
  <c r="O33" i="18" s="1"/>
  <c r="P33" i="18" s="1"/>
  <c r="N49" i="18"/>
  <c r="O49" i="18" s="1"/>
  <c r="P49" i="18" s="1"/>
  <c r="N65" i="18"/>
  <c r="O65" i="18" s="1"/>
  <c r="P65" i="18" s="1"/>
  <c r="N78" i="18"/>
  <c r="O78" i="18" s="1"/>
  <c r="P78" i="18" s="1"/>
  <c r="N82" i="18"/>
  <c r="O82" i="18" s="1"/>
  <c r="P82" i="18" s="1"/>
  <c r="N86" i="18"/>
  <c r="O86" i="18" s="1"/>
  <c r="P86" i="18" s="1"/>
  <c r="N90" i="18"/>
  <c r="O90" i="18" s="1"/>
  <c r="P90" i="18" s="1"/>
  <c r="N94" i="18"/>
  <c r="O94" i="18" s="1"/>
  <c r="P94" i="18" s="1"/>
  <c r="N98" i="18"/>
  <c r="O98" i="18" s="1"/>
  <c r="P98" i="18" s="1"/>
  <c r="N102" i="18"/>
  <c r="O102" i="18" s="1"/>
  <c r="P102" i="18" s="1"/>
  <c r="N106" i="18"/>
  <c r="O106" i="18" s="1"/>
  <c r="P106" i="18" s="1"/>
  <c r="N110" i="18"/>
  <c r="O110" i="18" s="1"/>
  <c r="P110" i="18" s="1"/>
  <c r="N114" i="18"/>
  <c r="O114" i="18" s="1"/>
  <c r="P114" i="18" s="1"/>
  <c r="N118" i="18"/>
  <c r="O118" i="18" s="1"/>
  <c r="P118" i="18" s="1"/>
  <c r="N122" i="18"/>
  <c r="O122" i="18" s="1"/>
  <c r="P122" i="18" s="1"/>
  <c r="N126" i="18"/>
  <c r="O126" i="18" s="1"/>
  <c r="P126" i="18" s="1"/>
  <c r="N130" i="18"/>
  <c r="O130" i="18" s="1"/>
  <c r="P130" i="18" s="1"/>
  <c r="N134" i="18"/>
  <c r="O134" i="18" s="1"/>
  <c r="P134" i="18" s="1"/>
  <c r="N138" i="18"/>
  <c r="O138" i="18" s="1"/>
  <c r="P138" i="18" s="1"/>
  <c r="N142" i="18"/>
  <c r="O142" i="18" s="1"/>
  <c r="P142" i="18" s="1"/>
  <c r="N146" i="18"/>
  <c r="O146" i="18" s="1"/>
  <c r="P146" i="18" s="1"/>
  <c r="N150" i="18"/>
  <c r="O150" i="18" s="1"/>
  <c r="P150" i="18" s="1"/>
  <c r="N154" i="18"/>
  <c r="O154" i="18" s="1"/>
  <c r="P154" i="18" s="1"/>
  <c r="N158" i="18"/>
  <c r="O158" i="18" s="1"/>
  <c r="P158" i="18" s="1"/>
  <c r="N162" i="18"/>
  <c r="O162" i="18" s="1"/>
  <c r="P162" i="18" s="1"/>
  <c r="N166" i="18"/>
  <c r="O166" i="18" s="1"/>
  <c r="P166" i="18" s="1"/>
  <c r="N170" i="18"/>
  <c r="O170" i="18" s="1"/>
  <c r="P170" i="18" s="1"/>
  <c r="N174" i="18"/>
  <c r="O174" i="18" s="1"/>
  <c r="P174" i="18" s="1"/>
  <c r="N178" i="18"/>
  <c r="O178" i="18" s="1"/>
  <c r="P178" i="18" s="1"/>
  <c r="N182" i="18"/>
  <c r="O182" i="18" s="1"/>
  <c r="P182" i="18" s="1"/>
  <c r="N186" i="18"/>
  <c r="O186" i="18" s="1"/>
  <c r="P186" i="18" s="1"/>
  <c r="N190" i="18"/>
  <c r="O190" i="18" s="1"/>
  <c r="P190" i="18" s="1"/>
  <c r="N194" i="18"/>
  <c r="O194" i="18" s="1"/>
  <c r="P194" i="18" s="1"/>
  <c r="N198" i="18"/>
  <c r="O198" i="18" s="1"/>
  <c r="P198" i="18" s="1"/>
  <c r="N202" i="18"/>
  <c r="O202" i="18" s="1"/>
  <c r="P202" i="18" s="1"/>
  <c r="N206" i="18"/>
  <c r="O206" i="18" s="1"/>
  <c r="P206" i="18" s="1"/>
  <c r="N210" i="18"/>
  <c r="O210" i="18" s="1"/>
  <c r="P210" i="18" s="1"/>
  <c r="N214" i="18"/>
  <c r="O214" i="18" s="1"/>
  <c r="P214" i="18" s="1"/>
  <c r="N218" i="18"/>
  <c r="O218" i="18" s="1"/>
  <c r="P218" i="18" s="1"/>
  <c r="N222" i="18"/>
  <c r="O222" i="18" s="1"/>
  <c r="P222" i="18" s="1"/>
  <c r="N226" i="18"/>
  <c r="O226" i="18" s="1"/>
  <c r="P226" i="18" s="1"/>
  <c r="N230" i="18"/>
  <c r="O230" i="18" s="1"/>
  <c r="P230" i="18" s="1"/>
  <c r="N234" i="18"/>
  <c r="O234" i="18" s="1"/>
  <c r="P234" i="18" s="1"/>
  <c r="N238" i="18"/>
  <c r="O238" i="18" s="1"/>
  <c r="P238" i="18" s="1"/>
  <c r="N242" i="18"/>
  <c r="O242" i="18" s="1"/>
  <c r="P242" i="18" s="1"/>
  <c r="N246" i="18"/>
  <c r="O246" i="18" s="1"/>
  <c r="P246" i="18" s="1"/>
  <c r="N250" i="18"/>
  <c r="O250" i="18" s="1"/>
  <c r="P250" i="18" s="1"/>
  <c r="N254" i="18"/>
  <c r="O254" i="18" s="1"/>
  <c r="P254" i="18" s="1"/>
  <c r="N258" i="18"/>
  <c r="O258" i="18" s="1"/>
  <c r="P258" i="18" s="1"/>
  <c r="N262" i="18"/>
  <c r="O262" i="18" s="1"/>
  <c r="P262" i="18" s="1"/>
  <c r="N266" i="18"/>
  <c r="O266" i="18" s="1"/>
  <c r="P266" i="18" s="1"/>
  <c r="N270" i="18"/>
  <c r="O270" i="18" s="1"/>
  <c r="P270" i="18" s="1"/>
  <c r="N274" i="18"/>
  <c r="O274" i="18" s="1"/>
  <c r="P274" i="18" s="1"/>
  <c r="N278" i="18"/>
  <c r="O278" i="18" s="1"/>
  <c r="P278" i="18" s="1"/>
  <c r="N282" i="18"/>
  <c r="O282" i="18" s="1"/>
  <c r="P282" i="18" s="1"/>
  <c r="N286" i="18"/>
  <c r="O286" i="18" s="1"/>
  <c r="P286" i="18" s="1"/>
  <c r="N290" i="18"/>
  <c r="O290" i="18" s="1"/>
  <c r="P290" i="18" s="1"/>
  <c r="N294" i="18"/>
  <c r="O294" i="18" s="1"/>
  <c r="P294" i="18" s="1"/>
  <c r="N298" i="18"/>
  <c r="O298" i="18" s="1"/>
  <c r="P298" i="18" s="1"/>
  <c r="N302" i="18"/>
  <c r="O302" i="18" s="1"/>
  <c r="P302" i="18" s="1"/>
  <c r="N306" i="18"/>
  <c r="O306" i="18" s="1"/>
  <c r="P306" i="18" s="1"/>
  <c r="N310" i="18"/>
  <c r="O310" i="18" s="1"/>
  <c r="P310" i="18" s="1"/>
  <c r="N314" i="18"/>
  <c r="O314" i="18" s="1"/>
  <c r="P314" i="18" s="1"/>
  <c r="N318" i="18"/>
  <c r="O318" i="18" s="1"/>
  <c r="P318" i="18" s="1"/>
  <c r="N322" i="18"/>
  <c r="O322" i="18" s="1"/>
  <c r="P322" i="18" s="1"/>
  <c r="N326" i="18"/>
  <c r="O326" i="18" s="1"/>
  <c r="P326" i="18" s="1"/>
  <c r="N330" i="18"/>
  <c r="O330" i="18" s="1"/>
  <c r="P330" i="18" s="1"/>
  <c r="N334" i="18"/>
  <c r="O334" i="18" s="1"/>
  <c r="P334" i="18" s="1"/>
  <c r="N338" i="18"/>
  <c r="O338" i="18" s="1"/>
  <c r="P338" i="18" s="1"/>
  <c r="N342" i="18"/>
  <c r="O342" i="18" s="1"/>
  <c r="P342" i="18" s="1"/>
  <c r="N346" i="18"/>
  <c r="O346" i="18" s="1"/>
  <c r="P346" i="18" s="1"/>
  <c r="N350" i="18"/>
  <c r="O350" i="18" s="1"/>
  <c r="P350" i="18" s="1"/>
  <c r="N354" i="18"/>
  <c r="O354" i="18" s="1"/>
  <c r="P354" i="18" s="1"/>
  <c r="N358" i="18"/>
  <c r="O358" i="18" s="1"/>
  <c r="P358" i="18" s="1"/>
  <c r="N362" i="18"/>
  <c r="O362" i="18" s="1"/>
  <c r="P362" i="18" s="1"/>
  <c r="N366" i="18"/>
  <c r="O366" i="18" s="1"/>
  <c r="P366" i="18" s="1"/>
  <c r="N370" i="18"/>
  <c r="O370" i="18" s="1"/>
  <c r="P370" i="18" s="1"/>
  <c r="N374" i="18"/>
  <c r="O374" i="18" s="1"/>
  <c r="P374" i="18" s="1"/>
  <c r="N378" i="18"/>
  <c r="O378" i="18" s="1"/>
  <c r="P378" i="18" s="1"/>
  <c r="N382" i="18"/>
  <c r="O382" i="18" s="1"/>
  <c r="P382" i="18" s="1"/>
  <c r="N386" i="18"/>
  <c r="O386" i="18" s="1"/>
  <c r="P386" i="18" s="1"/>
  <c r="N390" i="18"/>
  <c r="O390" i="18" s="1"/>
  <c r="P390" i="18" s="1"/>
  <c r="N394" i="18"/>
  <c r="O394" i="18" s="1"/>
  <c r="P394" i="18" s="1"/>
  <c r="N398" i="18"/>
  <c r="O398" i="18" s="1"/>
  <c r="P398" i="18" s="1"/>
  <c r="N402" i="18"/>
  <c r="O402" i="18" s="1"/>
  <c r="P402" i="18" s="1"/>
  <c r="N406" i="18"/>
  <c r="O406" i="18" s="1"/>
  <c r="P406" i="18" s="1"/>
  <c r="N410" i="18"/>
  <c r="O410" i="18" s="1"/>
  <c r="P410" i="18" s="1"/>
  <c r="N414" i="18"/>
  <c r="O414" i="18" s="1"/>
  <c r="P414" i="18" s="1"/>
  <c r="N418" i="18"/>
  <c r="O418" i="18" s="1"/>
  <c r="P418" i="18" s="1"/>
  <c r="N422" i="18"/>
  <c r="O422" i="18" s="1"/>
  <c r="P422" i="18" s="1"/>
  <c r="N426" i="18"/>
  <c r="O426" i="18" s="1"/>
  <c r="P426" i="18" s="1"/>
  <c r="N430" i="18"/>
  <c r="O430" i="18" s="1"/>
  <c r="P430" i="18" s="1"/>
  <c r="N434" i="18"/>
  <c r="O434" i="18" s="1"/>
  <c r="P434" i="18" s="1"/>
  <c r="N438" i="18"/>
  <c r="O438" i="18" s="1"/>
  <c r="P438" i="18" s="1"/>
  <c r="N442" i="18"/>
  <c r="O442" i="18" s="1"/>
  <c r="P442" i="18" s="1"/>
  <c r="N446" i="18"/>
  <c r="O446" i="18" s="1"/>
  <c r="P446" i="18" s="1"/>
  <c r="N450" i="18"/>
  <c r="O450" i="18" s="1"/>
  <c r="P450" i="18" s="1"/>
  <c r="N454" i="18"/>
  <c r="O454" i="18" s="1"/>
  <c r="P454" i="18" s="1"/>
  <c r="N458" i="18"/>
  <c r="O458" i="18" s="1"/>
  <c r="P458" i="18" s="1"/>
  <c r="N462" i="18"/>
  <c r="O462" i="18" s="1"/>
  <c r="P462" i="18" s="1"/>
  <c r="N466" i="18"/>
  <c r="O466" i="18" s="1"/>
  <c r="P466" i="18" s="1"/>
  <c r="N470" i="18"/>
  <c r="O470" i="18" s="1"/>
  <c r="P470" i="18" s="1"/>
  <c r="N474" i="18"/>
  <c r="O474" i="18" s="1"/>
  <c r="P474" i="18" s="1"/>
  <c r="N478" i="18"/>
  <c r="O478" i="18" s="1"/>
  <c r="P478" i="18" s="1"/>
  <c r="N482" i="18"/>
  <c r="O482" i="18" s="1"/>
  <c r="P482" i="18" s="1"/>
  <c r="N486" i="18"/>
  <c r="O486" i="18" s="1"/>
  <c r="P486" i="18" s="1"/>
  <c r="N490" i="18"/>
  <c r="O490" i="18" s="1"/>
  <c r="P490" i="18" s="1"/>
  <c r="N494" i="18"/>
  <c r="O494" i="18" s="1"/>
  <c r="P494" i="18" s="1"/>
  <c r="N498" i="18"/>
  <c r="O498" i="18" s="1"/>
  <c r="P498" i="18" s="1"/>
  <c r="N502" i="18"/>
  <c r="O502" i="18" s="1"/>
  <c r="P502" i="18" s="1"/>
  <c r="N506" i="18"/>
  <c r="O506" i="18" s="1"/>
  <c r="P506" i="18" s="1"/>
  <c r="N510" i="18"/>
  <c r="O510" i="18" s="1"/>
  <c r="P510" i="18" s="1"/>
  <c r="N514" i="18"/>
  <c r="O514" i="18" s="1"/>
  <c r="P514" i="18" s="1"/>
  <c r="N518" i="18"/>
  <c r="O518" i="18" s="1"/>
  <c r="P518" i="18" s="1"/>
  <c r="N522" i="18"/>
  <c r="O522" i="18" s="1"/>
  <c r="P522" i="18" s="1"/>
  <c r="N526" i="18"/>
  <c r="O526" i="18" s="1"/>
  <c r="P526" i="18" s="1"/>
  <c r="N530" i="18"/>
  <c r="O530" i="18" s="1"/>
  <c r="P530" i="18" s="1"/>
  <c r="N534" i="18"/>
  <c r="O534" i="18" s="1"/>
  <c r="P534" i="18" s="1"/>
  <c r="N538" i="18"/>
  <c r="O538" i="18" s="1"/>
  <c r="P538" i="18" s="1"/>
  <c r="N542" i="18"/>
  <c r="O542" i="18" s="1"/>
  <c r="P542" i="18" s="1"/>
  <c r="N546" i="18"/>
  <c r="O546" i="18" s="1"/>
  <c r="P546" i="18" s="1"/>
  <c r="N550" i="18"/>
  <c r="O550" i="18" s="1"/>
  <c r="P550" i="18" s="1"/>
  <c r="N554" i="18"/>
  <c r="O554" i="18" s="1"/>
  <c r="P554" i="18" s="1"/>
  <c r="N558" i="18"/>
  <c r="O558" i="18" s="1"/>
  <c r="P558" i="18" s="1"/>
  <c r="N562" i="18"/>
  <c r="O562" i="18" s="1"/>
  <c r="P562" i="18" s="1"/>
  <c r="N566" i="18"/>
  <c r="O566" i="18" s="1"/>
  <c r="P566" i="18" s="1"/>
  <c r="N570" i="18"/>
  <c r="O570" i="18" s="1"/>
  <c r="P570" i="18" s="1"/>
  <c r="N574" i="18"/>
  <c r="O574" i="18" s="1"/>
  <c r="P574" i="18" s="1"/>
  <c r="N578" i="18"/>
  <c r="O578" i="18" s="1"/>
  <c r="P578" i="18" s="1"/>
  <c r="N582" i="18"/>
  <c r="O582" i="18" s="1"/>
  <c r="P582" i="18" s="1"/>
  <c r="N586" i="18"/>
  <c r="O586" i="18" s="1"/>
  <c r="P586" i="18" s="1"/>
  <c r="N590" i="18"/>
  <c r="O590" i="18" s="1"/>
  <c r="P590" i="18" s="1"/>
  <c r="N594" i="18"/>
  <c r="O594" i="18" s="1"/>
  <c r="P594" i="18" s="1"/>
  <c r="N598" i="18"/>
  <c r="O598" i="18" s="1"/>
  <c r="P598" i="18" s="1"/>
  <c r="N602" i="18"/>
  <c r="O602" i="18" s="1"/>
  <c r="P602" i="18" s="1"/>
  <c r="N606" i="18"/>
  <c r="O606" i="18" s="1"/>
  <c r="P606" i="18" s="1"/>
  <c r="N610" i="18"/>
  <c r="O610" i="18" s="1"/>
  <c r="P610" i="18" s="1"/>
  <c r="N614" i="18"/>
  <c r="O614" i="18" s="1"/>
  <c r="P614" i="18" s="1"/>
  <c r="N618" i="18"/>
  <c r="O618" i="18" s="1"/>
  <c r="P618" i="18" s="1"/>
  <c r="N622" i="18"/>
  <c r="O622" i="18" s="1"/>
  <c r="P622" i="18" s="1"/>
  <c r="N626" i="18"/>
  <c r="O626" i="18" s="1"/>
  <c r="P626" i="18" s="1"/>
  <c r="N630" i="18"/>
  <c r="O630" i="18" s="1"/>
  <c r="P630" i="18" s="1"/>
  <c r="N634" i="18"/>
  <c r="O634" i="18" s="1"/>
  <c r="P634" i="18" s="1"/>
  <c r="N638" i="18"/>
  <c r="O638" i="18" s="1"/>
  <c r="P638" i="18" s="1"/>
  <c r="N642" i="18"/>
  <c r="O642" i="18" s="1"/>
  <c r="P642" i="18" s="1"/>
  <c r="N646" i="18"/>
  <c r="O646" i="18" s="1"/>
  <c r="P646" i="18" s="1"/>
  <c r="N650" i="18"/>
  <c r="O650" i="18" s="1"/>
  <c r="P650" i="18" s="1"/>
  <c r="N654" i="18"/>
  <c r="O654" i="18" s="1"/>
  <c r="P654" i="18" s="1"/>
  <c r="N658" i="18"/>
  <c r="O658" i="18" s="1"/>
  <c r="P658" i="18" s="1"/>
  <c r="N662" i="18"/>
  <c r="O662" i="18" s="1"/>
  <c r="P662" i="18" s="1"/>
  <c r="N666" i="18"/>
  <c r="O666" i="18" s="1"/>
  <c r="P666" i="18" s="1"/>
  <c r="N670" i="18"/>
  <c r="O670" i="18" s="1"/>
  <c r="P670" i="18" s="1"/>
  <c r="N674" i="18"/>
  <c r="O674" i="18" s="1"/>
  <c r="P674" i="18" s="1"/>
  <c r="N678" i="18"/>
  <c r="O678" i="18" s="1"/>
  <c r="P678" i="18" s="1"/>
  <c r="N682" i="18"/>
  <c r="O682" i="18" s="1"/>
  <c r="P682" i="18" s="1"/>
  <c r="N686" i="18"/>
  <c r="O686" i="18" s="1"/>
  <c r="P686" i="18" s="1"/>
  <c r="N690" i="18"/>
  <c r="O690" i="18" s="1"/>
  <c r="P690" i="18" s="1"/>
  <c r="N694" i="18"/>
  <c r="O694" i="18" s="1"/>
  <c r="P694" i="18" s="1"/>
  <c r="N698" i="18"/>
  <c r="O698" i="18" s="1"/>
  <c r="P698" i="18" s="1"/>
  <c r="N702" i="18"/>
  <c r="O702" i="18" s="1"/>
  <c r="P702" i="18" s="1"/>
  <c r="N706" i="18"/>
  <c r="O706" i="18" s="1"/>
  <c r="P706" i="18" s="1"/>
  <c r="N710" i="18"/>
  <c r="O710" i="18" s="1"/>
  <c r="P710" i="18" s="1"/>
  <c r="N714" i="18"/>
  <c r="O714" i="18" s="1"/>
  <c r="P714" i="18" s="1"/>
  <c r="N718" i="18"/>
  <c r="O718" i="18" s="1"/>
  <c r="P718" i="18" s="1"/>
  <c r="N722" i="18"/>
  <c r="O722" i="18" s="1"/>
  <c r="P722" i="18" s="1"/>
  <c r="N726" i="18"/>
  <c r="O726" i="18" s="1"/>
  <c r="P726" i="18" s="1"/>
  <c r="N730" i="18"/>
  <c r="O730" i="18" s="1"/>
  <c r="P730" i="18" s="1"/>
  <c r="N734" i="18"/>
  <c r="O734" i="18" s="1"/>
  <c r="P734" i="18" s="1"/>
  <c r="N738" i="18"/>
  <c r="O738" i="18" s="1"/>
  <c r="P738" i="18" s="1"/>
  <c r="N742" i="18"/>
  <c r="O742" i="18" s="1"/>
  <c r="P742" i="18" s="1"/>
  <c r="N746" i="18"/>
  <c r="O746" i="18" s="1"/>
  <c r="P746" i="18" s="1"/>
  <c r="N750" i="18"/>
  <c r="O750" i="18" s="1"/>
  <c r="P750" i="18" s="1"/>
  <c r="N754" i="18"/>
  <c r="O754" i="18" s="1"/>
  <c r="P754" i="18" s="1"/>
  <c r="N758" i="18"/>
  <c r="O758" i="18" s="1"/>
  <c r="P758" i="18" s="1"/>
  <c r="N762" i="18"/>
  <c r="O762" i="18" s="1"/>
  <c r="P762" i="18" s="1"/>
  <c r="N766" i="18"/>
  <c r="O766" i="18" s="1"/>
  <c r="P766" i="18" s="1"/>
  <c r="N770" i="18"/>
  <c r="O770" i="18" s="1"/>
  <c r="P770" i="18" s="1"/>
  <c r="N774" i="18"/>
  <c r="O774" i="18" s="1"/>
  <c r="P774" i="18" s="1"/>
  <c r="N778" i="18"/>
  <c r="O778" i="18" s="1"/>
  <c r="P778" i="18" s="1"/>
  <c r="N782" i="18"/>
  <c r="O782" i="18" s="1"/>
  <c r="P782" i="18" s="1"/>
  <c r="N786" i="18"/>
  <c r="O786" i="18" s="1"/>
  <c r="P786" i="18" s="1"/>
  <c r="N790" i="18"/>
  <c r="O790" i="18" s="1"/>
  <c r="P790" i="18" s="1"/>
  <c r="N794" i="18"/>
  <c r="O794" i="18" s="1"/>
  <c r="P794" i="18" s="1"/>
  <c r="N798" i="18"/>
  <c r="O798" i="18" s="1"/>
  <c r="P798" i="18" s="1"/>
  <c r="N802" i="18"/>
  <c r="O802" i="18" s="1"/>
  <c r="P802" i="18" s="1"/>
  <c r="N806" i="18"/>
  <c r="O806" i="18" s="1"/>
  <c r="P806" i="18" s="1"/>
  <c r="N810" i="18"/>
  <c r="O810" i="18" s="1"/>
  <c r="P810" i="18" s="1"/>
  <c r="N814" i="18"/>
  <c r="O814" i="18" s="1"/>
  <c r="P814" i="18" s="1"/>
  <c r="N818" i="18"/>
  <c r="O818" i="18" s="1"/>
  <c r="P818" i="18" s="1"/>
  <c r="N822" i="18"/>
  <c r="O822" i="18" s="1"/>
  <c r="P822" i="18" s="1"/>
  <c r="N826" i="18"/>
  <c r="O826" i="18" s="1"/>
  <c r="P826" i="18" s="1"/>
  <c r="N830" i="18"/>
  <c r="O830" i="18" s="1"/>
  <c r="P830" i="18" s="1"/>
  <c r="N834" i="18"/>
  <c r="O834" i="18" s="1"/>
  <c r="P834" i="18" s="1"/>
  <c r="N838" i="18"/>
  <c r="O838" i="18" s="1"/>
  <c r="P838" i="18" s="1"/>
  <c r="N842" i="18"/>
  <c r="O842" i="18" s="1"/>
  <c r="P842" i="18" s="1"/>
  <c r="N846" i="18"/>
  <c r="O846" i="18" s="1"/>
  <c r="P846" i="18" s="1"/>
  <c r="N850" i="18"/>
  <c r="O850" i="18" s="1"/>
  <c r="P850" i="18" s="1"/>
  <c r="N854" i="18"/>
  <c r="O854" i="18" s="1"/>
  <c r="P854" i="18" s="1"/>
  <c r="N858" i="18"/>
  <c r="O858" i="18" s="1"/>
  <c r="P858" i="18" s="1"/>
  <c r="N862" i="18"/>
  <c r="O862" i="18" s="1"/>
  <c r="P862" i="18" s="1"/>
  <c r="N866" i="18"/>
  <c r="O866" i="18" s="1"/>
  <c r="P866" i="18" s="1"/>
  <c r="N870" i="18"/>
  <c r="O870" i="18" s="1"/>
  <c r="P870" i="18" s="1"/>
  <c r="N13" i="18"/>
  <c r="O13" i="18" s="1"/>
  <c r="P13" i="18" s="1"/>
  <c r="N29" i="18"/>
  <c r="O29" i="18" s="1"/>
  <c r="P29" i="18" s="1"/>
  <c r="N45" i="18"/>
  <c r="O45" i="18" s="1"/>
  <c r="P45" i="18" s="1"/>
  <c r="N61" i="18"/>
  <c r="O61" i="18" s="1"/>
  <c r="P61" i="18" s="1"/>
  <c r="N77" i="18"/>
  <c r="O77" i="18" s="1"/>
  <c r="P77" i="18" s="1"/>
  <c r="N81" i="18"/>
  <c r="O81" i="18" s="1"/>
  <c r="P81" i="18" s="1"/>
  <c r="N85" i="18"/>
  <c r="O85" i="18" s="1"/>
  <c r="P85" i="18" s="1"/>
  <c r="N89" i="18"/>
  <c r="O89" i="18" s="1"/>
  <c r="P89" i="18" s="1"/>
  <c r="N93" i="18"/>
  <c r="O93" i="18" s="1"/>
  <c r="P93" i="18" s="1"/>
  <c r="N97" i="18"/>
  <c r="O97" i="18" s="1"/>
  <c r="P97" i="18" s="1"/>
  <c r="N101" i="18"/>
  <c r="O101" i="18" s="1"/>
  <c r="P101" i="18" s="1"/>
  <c r="N105" i="18"/>
  <c r="O105" i="18" s="1"/>
  <c r="P105" i="18" s="1"/>
  <c r="N109" i="18"/>
  <c r="O109" i="18" s="1"/>
  <c r="P109" i="18" s="1"/>
  <c r="N113" i="18"/>
  <c r="O113" i="18" s="1"/>
  <c r="P113" i="18" s="1"/>
  <c r="N117" i="18"/>
  <c r="O117" i="18" s="1"/>
  <c r="P117" i="18" s="1"/>
  <c r="N121" i="18"/>
  <c r="O121" i="18" s="1"/>
  <c r="P121" i="18" s="1"/>
  <c r="N125" i="18"/>
  <c r="O125" i="18" s="1"/>
  <c r="P125" i="18" s="1"/>
  <c r="N129" i="18"/>
  <c r="O129" i="18" s="1"/>
  <c r="P129" i="18" s="1"/>
  <c r="N133" i="18"/>
  <c r="O133" i="18" s="1"/>
  <c r="P133" i="18" s="1"/>
  <c r="N137" i="18"/>
  <c r="O137" i="18" s="1"/>
  <c r="P137" i="18" s="1"/>
  <c r="N141" i="18"/>
  <c r="O141" i="18" s="1"/>
  <c r="P141" i="18" s="1"/>
  <c r="N145" i="18"/>
  <c r="O145" i="18" s="1"/>
  <c r="P145" i="18" s="1"/>
  <c r="N149" i="18"/>
  <c r="O149" i="18" s="1"/>
  <c r="P149" i="18" s="1"/>
  <c r="N153" i="18"/>
  <c r="O153" i="18" s="1"/>
  <c r="P153" i="18" s="1"/>
  <c r="N157" i="18"/>
  <c r="O157" i="18" s="1"/>
  <c r="P157" i="18" s="1"/>
  <c r="N161" i="18"/>
  <c r="O161" i="18" s="1"/>
  <c r="P161" i="18" s="1"/>
  <c r="N165" i="18"/>
  <c r="O165" i="18" s="1"/>
  <c r="P165" i="18" s="1"/>
  <c r="N169" i="18"/>
  <c r="O169" i="18" s="1"/>
  <c r="P169" i="18" s="1"/>
  <c r="N173" i="18"/>
  <c r="O173" i="18" s="1"/>
  <c r="P173" i="18" s="1"/>
  <c r="N177" i="18"/>
  <c r="O177" i="18" s="1"/>
  <c r="P177" i="18" s="1"/>
  <c r="N181" i="18"/>
  <c r="O181" i="18" s="1"/>
  <c r="P181" i="18" s="1"/>
  <c r="N185" i="18"/>
  <c r="O185" i="18" s="1"/>
  <c r="P185" i="18" s="1"/>
  <c r="N189" i="18"/>
  <c r="O189" i="18" s="1"/>
  <c r="P189" i="18" s="1"/>
  <c r="N193" i="18"/>
  <c r="O193" i="18" s="1"/>
  <c r="P193" i="18" s="1"/>
  <c r="N197" i="18"/>
  <c r="O197" i="18" s="1"/>
  <c r="P197" i="18" s="1"/>
  <c r="N201" i="18"/>
  <c r="O201" i="18" s="1"/>
  <c r="P201" i="18" s="1"/>
  <c r="N205" i="18"/>
  <c r="O205" i="18" s="1"/>
  <c r="P205" i="18" s="1"/>
  <c r="N209" i="18"/>
  <c r="O209" i="18" s="1"/>
  <c r="P209" i="18" s="1"/>
  <c r="N213" i="18"/>
  <c r="O213" i="18" s="1"/>
  <c r="P213" i="18" s="1"/>
  <c r="N217" i="18"/>
  <c r="O217" i="18" s="1"/>
  <c r="P217" i="18" s="1"/>
  <c r="N221" i="18"/>
  <c r="O221" i="18" s="1"/>
  <c r="P221" i="18" s="1"/>
  <c r="N225" i="18"/>
  <c r="O225" i="18" s="1"/>
  <c r="P225" i="18" s="1"/>
  <c r="N229" i="18"/>
  <c r="O229" i="18" s="1"/>
  <c r="P229" i="18" s="1"/>
  <c r="N233" i="18"/>
  <c r="O233" i="18" s="1"/>
  <c r="P233" i="18" s="1"/>
  <c r="N237" i="18"/>
  <c r="O237" i="18" s="1"/>
  <c r="P237" i="18" s="1"/>
  <c r="N241" i="18"/>
  <c r="O241" i="18" s="1"/>
  <c r="P241" i="18" s="1"/>
  <c r="N245" i="18"/>
  <c r="O245" i="18" s="1"/>
  <c r="P245" i="18" s="1"/>
  <c r="N249" i="18"/>
  <c r="O249" i="18" s="1"/>
  <c r="P249" i="18" s="1"/>
  <c r="N253" i="18"/>
  <c r="O253" i="18" s="1"/>
  <c r="P253" i="18" s="1"/>
  <c r="N257" i="18"/>
  <c r="O257" i="18" s="1"/>
  <c r="P257" i="18" s="1"/>
  <c r="N261" i="18"/>
  <c r="O261" i="18" s="1"/>
  <c r="P261" i="18" s="1"/>
  <c r="N265" i="18"/>
  <c r="O265" i="18" s="1"/>
  <c r="P265" i="18" s="1"/>
  <c r="N269" i="18"/>
  <c r="O269" i="18" s="1"/>
  <c r="P269" i="18" s="1"/>
  <c r="N273" i="18"/>
  <c r="O273" i="18" s="1"/>
  <c r="P273" i="18" s="1"/>
  <c r="N277" i="18"/>
  <c r="O277" i="18" s="1"/>
  <c r="P277" i="18" s="1"/>
  <c r="N281" i="18"/>
  <c r="O281" i="18" s="1"/>
  <c r="P281" i="18" s="1"/>
  <c r="N285" i="18"/>
  <c r="O285" i="18" s="1"/>
  <c r="P285" i="18" s="1"/>
  <c r="N289" i="18"/>
  <c r="O289" i="18" s="1"/>
  <c r="P289" i="18" s="1"/>
  <c r="N293" i="18"/>
  <c r="O293" i="18" s="1"/>
  <c r="P293" i="18" s="1"/>
  <c r="N297" i="18"/>
  <c r="O297" i="18" s="1"/>
  <c r="P297" i="18" s="1"/>
  <c r="N301" i="18"/>
  <c r="O301" i="18" s="1"/>
  <c r="P301" i="18" s="1"/>
  <c r="N305" i="18"/>
  <c r="O305" i="18" s="1"/>
  <c r="P305" i="18" s="1"/>
  <c r="N309" i="18"/>
  <c r="O309" i="18" s="1"/>
  <c r="P309" i="18" s="1"/>
  <c r="N313" i="18"/>
  <c r="O313" i="18" s="1"/>
  <c r="P313" i="18" s="1"/>
  <c r="N317" i="18"/>
  <c r="O317" i="18" s="1"/>
  <c r="P317" i="18" s="1"/>
  <c r="N321" i="18"/>
  <c r="O321" i="18" s="1"/>
  <c r="P321" i="18" s="1"/>
  <c r="N325" i="18"/>
  <c r="O325" i="18" s="1"/>
  <c r="P325" i="18" s="1"/>
  <c r="N329" i="18"/>
  <c r="O329" i="18" s="1"/>
  <c r="P329" i="18" s="1"/>
  <c r="N333" i="18"/>
  <c r="O333" i="18" s="1"/>
  <c r="P333" i="18" s="1"/>
  <c r="N337" i="18"/>
  <c r="O337" i="18" s="1"/>
  <c r="P337" i="18" s="1"/>
  <c r="N341" i="18"/>
  <c r="O341" i="18" s="1"/>
  <c r="P341" i="18" s="1"/>
  <c r="N345" i="18"/>
  <c r="O345" i="18" s="1"/>
  <c r="P345" i="18" s="1"/>
  <c r="N349" i="18"/>
  <c r="O349" i="18" s="1"/>
  <c r="P349" i="18" s="1"/>
  <c r="N353" i="18"/>
  <c r="O353" i="18" s="1"/>
  <c r="P353" i="18" s="1"/>
  <c r="N357" i="18"/>
  <c r="O357" i="18" s="1"/>
  <c r="P357" i="18" s="1"/>
  <c r="N361" i="18"/>
  <c r="O361" i="18" s="1"/>
  <c r="P361" i="18" s="1"/>
  <c r="N365" i="18"/>
  <c r="O365" i="18" s="1"/>
  <c r="P365" i="18" s="1"/>
  <c r="N369" i="18"/>
  <c r="O369" i="18" s="1"/>
  <c r="P369" i="18" s="1"/>
  <c r="N373" i="18"/>
  <c r="O373" i="18" s="1"/>
  <c r="P373" i="18" s="1"/>
  <c r="N377" i="18"/>
  <c r="O377" i="18" s="1"/>
  <c r="P377" i="18" s="1"/>
  <c r="N381" i="18"/>
  <c r="O381" i="18" s="1"/>
  <c r="P381" i="18" s="1"/>
  <c r="N385" i="18"/>
  <c r="O385" i="18" s="1"/>
  <c r="P385" i="18" s="1"/>
  <c r="N389" i="18"/>
  <c r="O389" i="18" s="1"/>
  <c r="P389" i="18" s="1"/>
  <c r="N393" i="18"/>
  <c r="O393" i="18" s="1"/>
  <c r="P393" i="18" s="1"/>
  <c r="N397" i="18"/>
  <c r="O397" i="18" s="1"/>
  <c r="P397" i="18" s="1"/>
  <c r="N401" i="18"/>
  <c r="O401" i="18" s="1"/>
  <c r="P401" i="18" s="1"/>
  <c r="N405" i="18"/>
  <c r="O405" i="18" s="1"/>
  <c r="P405" i="18" s="1"/>
  <c r="N409" i="18"/>
  <c r="O409" i="18" s="1"/>
  <c r="P409" i="18" s="1"/>
  <c r="N413" i="18"/>
  <c r="O413" i="18" s="1"/>
  <c r="P413" i="18" s="1"/>
  <c r="N417" i="18"/>
  <c r="O417" i="18" s="1"/>
  <c r="P417" i="18" s="1"/>
  <c r="N421" i="18"/>
  <c r="O421" i="18" s="1"/>
  <c r="P421" i="18" s="1"/>
  <c r="N425" i="18"/>
  <c r="O425" i="18" s="1"/>
  <c r="P425" i="18" s="1"/>
  <c r="N429" i="18"/>
  <c r="O429" i="18" s="1"/>
  <c r="P429" i="18" s="1"/>
  <c r="N433" i="18"/>
  <c r="O433" i="18" s="1"/>
  <c r="P433" i="18" s="1"/>
  <c r="N437" i="18"/>
  <c r="O437" i="18" s="1"/>
  <c r="P437" i="18" s="1"/>
  <c r="N441" i="18"/>
  <c r="O441" i="18" s="1"/>
  <c r="P441" i="18" s="1"/>
  <c r="N445" i="18"/>
  <c r="O445" i="18" s="1"/>
  <c r="P445" i="18" s="1"/>
  <c r="N449" i="18"/>
  <c r="O449" i="18" s="1"/>
  <c r="P449" i="18" s="1"/>
  <c r="N453" i="18"/>
  <c r="O453" i="18" s="1"/>
  <c r="P453" i="18" s="1"/>
  <c r="N457" i="18"/>
  <c r="O457" i="18" s="1"/>
  <c r="P457" i="18" s="1"/>
  <c r="N461" i="18"/>
  <c r="O461" i="18" s="1"/>
  <c r="P461" i="18" s="1"/>
  <c r="N465" i="18"/>
  <c r="O465" i="18" s="1"/>
  <c r="P465" i="18" s="1"/>
  <c r="N469" i="18"/>
  <c r="O469" i="18" s="1"/>
  <c r="P469" i="18" s="1"/>
  <c r="N473" i="18"/>
  <c r="O473" i="18" s="1"/>
  <c r="P473" i="18" s="1"/>
  <c r="N477" i="18"/>
  <c r="O477" i="18" s="1"/>
  <c r="P477" i="18" s="1"/>
  <c r="N481" i="18"/>
  <c r="O481" i="18" s="1"/>
  <c r="P481" i="18" s="1"/>
  <c r="N485" i="18"/>
  <c r="O485" i="18" s="1"/>
  <c r="P485" i="18" s="1"/>
  <c r="N489" i="18"/>
  <c r="O489" i="18" s="1"/>
  <c r="P489" i="18" s="1"/>
  <c r="N493" i="18"/>
  <c r="O493" i="18" s="1"/>
  <c r="P493" i="18" s="1"/>
  <c r="N497" i="18"/>
  <c r="O497" i="18" s="1"/>
  <c r="P497" i="18" s="1"/>
  <c r="N501" i="18"/>
  <c r="O501" i="18" s="1"/>
  <c r="P501" i="18" s="1"/>
  <c r="N505" i="18"/>
  <c r="O505" i="18" s="1"/>
  <c r="P505" i="18" s="1"/>
  <c r="N509" i="18"/>
  <c r="O509" i="18" s="1"/>
  <c r="P509" i="18" s="1"/>
  <c r="N513" i="18"/>
  <c r="O513" i="18" s="1"/>
  <c r="P513" i="18" s="1"/>
  <c r="N517" i="18"/>
  <c r="O517" i="18" s="1"/>
  <c r="P517" i="18" s="1"/>
  <c r="N521" i="18"/>
  <c r="O521" i="18" s="1"/>
  <c r="P521" i="18" s="1"/>
  <c r="N525" i="18"/>
  <c r="O525" i="18" s="1"/>
  <c r="P525" i="18" s="1"/>
  <c r="N529" i="18"/>
  <c r="O529" i="18" s="1"/>
  <c r="P529" i="18" s="1"/>
  <c r="N533" i="18"/>
  <c r="O533" i="18" s="1"/>
  <c r="P533" i="18" s="1"/>
  <c r="N537" i="18"/>
  <c r="O537" i="18" s="1"/>
  <c r="P537" i="18" s="1"/>
  <c r="N541" i="18"/>
  <c r="O541" i="18" s="1"/>
  <c r="P541" i="18" s="1"/>
  <c r="N545" i="18"/>
  <c r="O545" i="18" s="1"/>
  <c r="P545" i="18" s="1"/>
  <c r="N549" i="18"/>
  <c r="O549" i="18" s="1"/>
  <c r="P549" i="18" s="1"/>
  <c r="N553" i="18"/>
  <c r="O553" i="18" s="1"/>
  <c r="P553" i="18" s="1"/>
  <c r="N557" i="18"/>
  <c r="O557" i="18" s="1"/>
  <c r="P557" i="18" s="1"/>
  <c r="N561" i="18"/>
  <c r="O561" i="18" s="1"/>
  <c r="P561" i="18" s="1"/>
  <c r="N565" i="18"/>
  <c r="O565" i="18" s="1"/>
  <c r="P565" i="18" s="1"/>
  <c r="N569" i="18"/>
  <c r="O569" i="18" s="1"/>
  <c r="P569" i="18" s="1"/>
  <c r="N573" i="18"/>
  <c r="O573" i="18" s="1"/>
  <c r="P573" i="18" s="1"/>
  <c r="N577" i="18"/>
  <c r="O577" i="18" s="1"/>
  <c r="P577" i="18" s="1"/>
  <c r="N581" i="18"/>
  <c r="O581" i="18" s="1"/>
  <c r="P581" i="18" s="1"/>
  <c r="N585" i="18"/>
  <c r="O585" i="18" s="1"/>
  <c r="P585" i="18" s="1"/>
  <c r="N589" i="18"/>
  <c r="O589" i="18" s="1"/>
  <c r="P589" i="18" s="1"/>
  <c r="N593" i="18"/>
  <c r="O593" i="18" s="1"/>
  <c r="P593" i="18" s="1"/>
  <c r="N597" i="18"/>
  <c r="O597" i="18" s="1"/>
  <c r="P597" i="18" s="1"/>
  <c r="N601" i="18"/>
  <c r="O601" i="18" s="1"/>
  <c r="P601" i="18" s="1"/>
  <c r="N605" i="18"/>
  <c r="O605" i="18" s="1"/>
  <c r="P605" i="18" s="1"/>
  <c r="N609" i="18"/>
  <c r="O609" i="18" s="1"/>
  <c r="P609" i="18" s="1"/>
  <c r="N613" i="18"/>
  <c r="O613" i="18" s="1"/>
  <c r="P613" i="18" s="1"/>
  <c r="N617" i="18"/>
  <c r="O617" i="18" s="1"/>
  <c r="P617" i="18" s="1"/>
  <c r="N621" i="18"/>
  <c r="O621" i="18" s="1"/>
  <c r="P621" i="18" s="1"/>
  <c r="N625" i="18"/>
  <c r="O625" i="18" s="1"/>
  <c r="P625" i="18" s="1"/>
  <c r="N629" i="18"/>
  <c r="O629" i="18" s="1"/>
  <c r="P629" i="18" s="1"/>
  <c r="N633" i="18"/>
  <c r="O633" i="18" s="1"/>
  <c r="P633" i="18" s="1"/>
  <c r="N637" i="18"/>
  <c r="O637" i="18" s="1"/>
  <c r="P637" i="18" s="1"/>
  <c r="N641" i="18"/>
  <c r="O641" i="18" s="1"/>
  <c r="P641" i="18" s="1"/>
  <c r="N645" i="18"/>
  <c r="O645" i="18" s="1"/>
  <c r="P645" i="18" s="1"/>
  <c r="N649" i="18"/>
  <c r="O649" i="18" s="1"/>
  <c r="P649" i="18" s="1"/>
  <c r="N653" i="18"/>
  <c r="O653" i="18" s="1"/>
  <c r="P653" i="18" s="1"/>
  <c r="N657" i="18"/>
  <c r="O657" i="18" s="1"/>
  <c r="P657" i="18" s="1"/>
  <c r="N661" i="18"/>
  <c r="O661" i="18" s="1"/>
  <c r="P661" i="18" s="1"/>
  <c r="N665" i="18"/>
  <c r="O665" i="18" s="1"/>
  <c r="P665" i="18" s="1"/>
  <c r="N669" i="18"/>
  <c r="O669" i="18" s="1"/>
  <c r="P669" i="18" s="1"/>
  <c r="N673" i="18"/>
  <c r="O673" i="18" s="1"/>
  <c r="P673" i="18" s="1"/>
  <c r="N677" i="18"/>
  <c r="O677" i="18" s="1"/>
  <c r="P677" i="18" s="1"/>
  <c r="N681" i="18"/>
  <c r="O681" i="18" s="1"/>
  <c r="P681" i="18" s="1"/>
  <c r="N685" i="18"/>
  <c r="O685" i="18" s="1"/>
  <c r="P685" i="18" s="1"/>
  <c r="N689" i="18"/>
  <c r="O689" i="18" s="1"/>
  <c r="P689" i="18" s="1"/>
  <c r="N693" i="18"/>
  <c r="O693" i="18" s="1"/>
  <c r="P693" i="18" s="1"/>
  <c r="N697" i="18"/>
  <c r="O697" i="18" s="1"/>
  <c r="P697" i="18" s="1"/>
  <c r="N701" i="18"/>
  <c r="O701" i="18" s="1"/>
  <c r="P701" i="18" s="1"/>
  <c r="N705" i="18"/>
  <c r="O705" i="18" s="1"/>
  <c r="P705" i="18" s="1"/>
  <c r="N709" i="18"/>
  <c r="O709" i="18" s="1"/>
  <c r="P709" i="18" s="1"/>
  <c r="N713" i="18"/>
  <c r="O713" i="18" s="1"/>
  <c r="P713" i="18" s="1"/>
  <c r="N717" i="18"/>
  <c r="O717" i="18" s="1"/>
  <c r="P717" i="18" s="1"/>
  <c r="N721" i="18"/>
  <c r="O721" i="18" s="1"/>
  <c r="P721" i="18" s="1"/>
  <c r="N725" i="18"/>
  <c r="O725" i="18" s="1"/>
  <c r="P725" i="18" s="1"/>
  <c r="N729" i="18"/>
  <c r="O729" i="18" s="1"/>
  <c r="P729" i="18" s="1"/>
  <c r="N733" i="18"/>
  <c r="O733" i="18" s="1"/>
  <c r="P733" i="18" s="1"/>
  <c r="N737" i="18"/>
  <c r="O737" i="18" s="1"/>
  <c r="P737" i="18" s="1"/>
  <c r="N741" i="18"/>
  <c r="O741" i="18" s="1"/>
  <c r="P741" i="18" s="1"/>
  <c r="N745" i="18"/>
  <c r="O745" i="18" s="1"/>
  <c r="P745" i="18" s="1"/>
  <c r="N749" i="18"/>
  <c r="O749" i="18" s="1"/>
  <c r="P749" i="18" s="1"/>
  <c r="N753" i="18"/>
  <c r="O753" i="18" s="1"/>
  <c r="P753" i="18" s="1"/>
  <c r="N757" i="18"/>
  <c r="O757" i="18" s="1"/>
  <c r="P757" i="18" s="1"/>
  <c r="N761" i="18"/>
  <c r="O761" i="18" s="1"/>
  <c r="P761" i="18" s="1"/>
  <c r="N765" i="18"/>
  <c r="O765" i="18" s="1"/>
  <c r="P765" i="18" s="1"/>
  <c r="N769" i="18"/>
  <c r="O769" i="18" s="1"/>
  <c r="P769" i="18" s="1"/>
  <c r="N773" i="18"/>
  <c r="O773" i="18" s="1"/>
  <c r="P773" i="18" s="1"/>
  <c r="N777" i="18"/>
  <c r="O777" i="18" s="1"/>
  <c r="P777" i="18" s="1"/>
  <c r="N781" i="18"/>
  <c r="O781" i="18" s="1"/>
  <c r="P781" i="18" s="1"/>
  <c r="N785" i="18"/>
  <c r="O785" i="18" s="1"/>
  <c r="P785" i="18" s="1"/>
  <c r="N789" i="18"/>
  <c r="O789" i="18" s="1"/>
  <c r="P789" i="18" s="1"/>
  <c r="N793" i="18"/>
  <c r="O793" i="18" s="1"/>
  <c r="P793" i="18" s="1"/>
  <c r="N797" i="18"/>
  <c r="O797" i="18" s="1"/>
  <c r="P797" i="18" s="1"/>
  <c r="N801" i="18"/>
  <c r="O801" i="18" s="1"/>
  <c r="P801" i="18" s="1"/>
  <c r="N805" i="18"/>
  <c r="O805" i="18" s="1"/>
  <c r="P805" i="18" s="1"/>
  <c r="N809" i="18"/>
  <c r="O809" i="18" s="1"/>
  <c r="P809" i="18" s="1"/>
  <c r="N813" i="18"/>
  <c r="O813" i="18" s="1"/>
  <c r="P813" i="18" s="1"/>
  <c r="N817" i="18"/>
  <c r="O817" i="18" s="1"/>
  <c r="P817" i="18" s="1"/>
  <c r="N821" i="18"/>
  <c r="O821" i="18" s="1"/>
  <c r="P821" i="18" s="1"/>
  <c r="N825" i="18"/>
  <c r="O825" i="18" s="1"/>
  <c r="P825" i="18" s="1"/>
  <c r="N829" i="18"/>
  <c r="O829" i="18" s="1"/>
  <c r="P829" i="18" s="1"/>
  <c r="N833" i="18"/>
  <c r="O833" i="18" s="1"/>
  <c r="P833" i="18" s="1"/>
  <c r="N837" i="18"/>
  <c r="O837" i="18" s="1"/>
  <c r="P837" i="18" s="1"/>
  <c r="N841" i="18"/>
  <c r="O841" i="18" s="1"/>
  <c r="P841" i="18" s="1"/>
  <c r="N845" i="18"/>
  <c r="O845" i="18" s="1"/>
  <c r="P845" i="18" s="1"/>
  <c r="N849" i="18"/>
  <c r="O849" i="18" s="1"/>
  <c r="P849" i="18" s="1"/>
  <c r="N853" i="18"/>
  <c r="O853" i="18" s="1"/>
  <c r="P853" i="18" s="1"/>
  <c r="N857" i="18"/>
  <c r="O857" i="18" s="1"/>
  <c r="P857" i="18" s="1"/>
  <c r="N861" i="18"/>
  <c r="O861" i="18" s="1"/>
  <c r="P861" i="18" s="1"/>
  <c r="N865" i="18"/>
  <c r="O865" i="18" s="1"/>
  <c r="P865" i="18" s="1"/>
  <c r="N869" i="18"/>
  <c r="O869" i="18" s="1"/>
  <c r="P869" i="18" s="1"/>
  <c r="N1013" i="18"/>
  <c r="O1013" i="18" s="1"/>
  <c r="P1013" i="18" s="1"/>
  <c r="N1009" i="18"/>
  <c r="O1009" i="18" s="1"/>
  <c r="P1009" i="18" s="1"/>
  <c r="N1005" i="18"/>
  <c r="O1005" i="18" s="1"/>
  <c r="P1005" i="18" s="1"/>
  <c r="N1001" i="18"/>
  <c r="O1001" i="18" s="1"/>
  <c r="P1001" i="18" s="1"/>
  <c r="N997" i="18"/>
  <c r="O997" i="18" s="1"/>
  <c r="P997" i="18" s="1"/>
  <c r="N993" i="18"/>
  <c r="O993" i="18" s="1"/>
  <c r="P993" i="18" s="1"/>
  <c r="N989" i="18"/>
  <c r="O989" i="18" s="1"/>
  <c r="P989" i="18" s="1"/>
  <c r="N985" i="18"/>
  <c r="O985" i="18" s="1"/>
  <c r="P985" i="18" s="1"/>
  <c r="N981" i="18"/>
  <c r="O981" i="18" s="1"/>
  <c r="P981" i="18" s="1"/>
  <c r="N977" i="18"/>
  <c r="O977" i="18" s="1"/>
  <c r="P977" i="18" s="1"/>
  <c r="N973" i="18"/>
  <c r="O973" i="18" s="1"/>
  <c r="P973" i="18" s="1"/>
  <c r="N969" i="18"/>
  <c r="O969" i="18" s="1"/>
  <c r="P969" i="18" s="1"/>
  <c r="N965" i="18"/>
  <c r="O965" i="18" s="1"/>
  <c r="P965" i="18" s="1"/>
  <c r="N961" i="18"/>
  <c r="O961" i="18" s="1"/>
  <c r="P961" i="18" s="1"/>
  <c r="N957" i="18"/>
  <c r="O957" i="18" s="1"/>
  <c r="P957" i="18" s="1"/>
  <c r="N953" i="18"/>
  <c r="O953" i="18" s="1"/>
  <c r="P953" i="18" s="1"/>
  <c r="N949" i="18"/>
  <c r="O949" i="18" s="1"/>
  <c r="P949" i="18" s="1"/>
  <c r="N945" i="18"/>
  <c r="O945" i="18" s="1"/>
  <c r="P945" i="18" s="1"/>
  <c r="N941" i="18"/>
  <c r="O941" i="18" s="1"/>
  <c r="P941" i="18" s="1"/>
  <c r="N937" i="18"/>
  <c r="O937" i="18" s="1"/>
  <c r="P937" i="18" s="1"/>
  <c r="N933" i="18"/>
  <c r="O933" i="18" s="1"/>
  <c r="P933" i="18" s="1"/>
  <c r="N929" i="18"/>
  <c r="O929" i="18" s="1"/>
  <c r="P929" i="18" s="1"/>
  <c r="N925" i="18"/>
  <c r="O925" i="18" s="1"/>
  <c r="P925" i="18" s="1"/>
  <c r="N921" i="18"/>
  <c r="O921" i="18" s="1"/>
  <c r="P921" i="18" s="1"/>
  <c r="N917" i="18"/>
  <c r="O917" i="18" s="1"/>
  <c r="P917" i="18" s="1"/>
  <c r="N913" i="18"/>
  <c r="O913" i="18" s="1"/>
  <c r="P913" i="18" s="1"/>
  <c r="N909" i="18"/>
  <c r="O909" i="18" s="1"/>
  <c r="P909" i="18" s="1"/>
  <c r="N905" i="18"/>
  <c r="O905" i="18" s="1"/>
  <c r="P905" i="18" s="1"/>
  <c r="N901" i="18"/>
  <c r="O901" i="18" s="1"/>
  <c r="P901" i="18" s="1"/>
  <c r="N897" i="18"/>
  <c r="O897" i="18" s="1"/>
  <c r="P897" i="18" s="1"/>
  <c r="N893" i="18"/>
  <c r="O893" i="18" s="1"/>
  <c r="P893" i="18" s="1"/>
  <c r="N889" i="18"/>
  <c r="O889" i="18" s="1"/>
  <c r="P889" i="18" s="1"/>
  <c r="N885" i="18"/>
  <c r="O885" i="18" s="1"/>
  <c r="P885" i="18" s="1"/>
  <c r="N881" i="18"/>
  <c r="O881" i="18" s="1"/>
  <c r="P881" i="18" s="1"/>
  <c r="N877" i="18"/>
  <c r="O877" i="18" s="1"/>
  <c r="P877" i="18" s="1"/>
  <c r="N873" i="18"/>
  <c r="O873" i="18" s="1"/>
  <c r="P873" i="18" s="1"/>
  <c r="N860" i="18"/>
  <c r="O860" i="18" s="1"/>
  <c r="P860" i="18" s="1"/>
  <c r="N844" i="18"/>
  <c r="O844" i="18" s="1"/>
  <c r="P844" i="18" s="1"/>
  <c r="N828" i="18"/>
  <c r="O828" i="18" s="1"/>
  <c r="P828" i="18" s="1"/>
  <c r="N812" i="18"/>
  <c r="O812" i="18" s="1"/>
  <c r="P812" i="18" s="1"/>
  <c r="N796" i="18"/>
  <c r="O796" i="18" s="1"/>
  <c r="P796" i="18" s="1"/>
  <c r="N780" i="18"/>
  <c r="O780" i="18" s="1"/>
  <c r="P780" i="18" s="1"/>
  <c r="N764" i="18"/>
  <c r="O764" i="18" s="1"/>
  <c r="P764" i="18" s="1"/>
  <c r="N748" i="18"/>
  <c r="O748" i="18" s="1"/>
  <c r="P748" i="18" s="1"/>
  <c r="N732" i="18"/>
  <c r="O732" i="18" s="1"/>
  <c r="P732" i="18" s="1"/>
  <c r="N716" i="18"/>
  <c r="O716" i="18" s="1"/>
  <c r="P716" i="18" s="1"/>
  <c r="N700" i="18"/>
  <c r="O700" i="18" s="1"/>
  <c r="P700" i="18" s="1"/>
  <c r="N684" i="18"/>
  <c r="O684" i="18" s="1"/>
  <c r="P684" i="18" s="1"/>
  <c r="N668" i="18"/>
  <c r="O668" i="18" s="1"/>
  <c r="P668" i="18" s="1"/>
  <c r="N652" i="18"/>
  <c r="O652" i="18" s="1"/>
  <c r="P652" i="18" s="1"/>
  <c r="N636" i="18"/>
  <c r="O636" i="18" s="1"/>
  <c r="P636" i="18" s="1"/>
  <c r="N620" i="18"/>
  <c r="O620" i="18" s="1"/>
  <c r="P620" i="18" s="1"/>
  <c r="N604" i="18"/>
  <c r="O604" i="18" s="1"/>
  <c r="P604" i="18" s="1"/>
  <c r="N588" i="18"/>
  <c r="O588" i="18" s="1"/>
  <c r="P588" i="18" s="1"/>
  <c r="N572" i="18"/>
  <c r="O572" i="18" s="1"/>
  <c r="P572" i="18" s="1"/>
  <c r="N556" i="18"/>
  <c r="O556" i="18" s="1"/>
  <c r="P556" i="18" s="1"/>
  <c r="N540" i="18"/>
  <c r="O540" i="18" s="1"/>
  <c r="P540" i="18" s="1"/>
  <c r="N524" i="18"/>
  <c r="O524" i="18" s="1"/>
  <c r="P524" i="18" s="1"/>
  <c r="N508" i="18"/>
  <c r="O508" i="18" s="1"/>
  <c r="P508" i="18" s="1"/>
  <c r="N492" i="18"/>
  <c r="O492" i="18" s="1"/>
  <c r="P492" i="18" s="1"/>
  <c r="N476" i="18"/>
  <c r="O476" i="18" s="1"/>
  <c r="P476" i="18" s="1"/>
  <c r="N460" i="18"/>
  <c r="O460" i="18" s="1"/>
  <c r="P460" i="18" s="1"/>
  <c r="N444" i="18"/>
  <c r="O444" i="18" s="1"/>
  <c r="P444" i="18" s="1"/>
  <c r="N428" i="18"/>
  <c r="O428" i="18" s="1"/>
  <c r="P428" i="18" s="1"/>
  <c r="N412" i="18"/>
  <c r="O412" i="18" s="1"/>
  <c r="P412" i="18" s="1"/>
  <c r="N396" i="18"/>
  <c r="O396" i="18" s="1"/>
  <c r="P396" i="18" s="1"/>
  <c r="N380" i="18"/>
  <c r="O380" i="18" s="1"/>
  <c r="P380" i="18" s="1"/>
  <c r="N364" i="18"/>
  <c r="O364" i="18" s="1"/>
  <c r="P364" i="18" s="1"/>
  <c r="N348" i="18"/>
  <c r="O348" i="18" s="1"/>
  <c r="P348" i="18" s="1"/>
  <c r="N332" i="18"/>
  <c r="O332" i="18" s="1"/>
  <c r="P332" i="18" s="1"/>
  <c r="N316" i="18"/>
  <c r="O316" i="18" s="1"/>
  <c r="P316" i="18" s="1"/>
  <c r="N300" i="18"/>
  <c r="O300" i="18" s="1"/>
  <c r="P300" i="18" s="1"/>
  <c r="N284" i="18"/>
  <c r="O284" i="18" s="1"/>
  <c r="P284" i="18" s="1"/>
  <c r="N268" i="18"/>
  <c r="O268" i="18" s="1"/>
  <c r="P268" i="18" s="1"/>
  <c r="N252" i="18"/>
  <c r="O252" i="18" s="1"/>
  <c r="P252" i="18" s="1"/>
  <c r="N236" i="18"/>
  <c r="O236" i="18" s="1"/>
  <c r="P236" i="18" s="1"/>
  <c r="N220" i="18"/>
  <c r="O220" i="18" s="1"/>
  <c r="P220" i="18" s="1"/>
  <c r="N204" i="18"/>
  <c r="O204" i="18" s="1"/>
  <c r="P204" i="18" s="1"/>
  <c r="N188" i="18"/>
  <c r="O188" i="18" s="1"/>
  <c r="P188" i="18" s="1"/>
  <c r="N172" i="18"/>
  <c r="O172" i="18" s="1"/>
  <c r="P172" i="18" s="1"/>
  <c r="N156" i="18"/>
  <c r="O156" i="18" s="1"/>
  <c r="P156" i="18" s="1"/>
  <c r="N140" i="18"/>
  <c r="O140" i="18" s="1"/>
  <c r="P140" i="18" s="1"/>
  <c r="N124" i="18"/>
  <c r="O124" i="18" s="1"/>
  <c r="P124" i="18" s="1"/>
  <c r="N108" i="18"/>
  <c r="O108" i="18" s="1"/>
  <c r="P108" i="18" s="1"/>
  <c r="N92" i="18"/>
  <c r="O92" i="18" s="1"/>
  <c r="P92" i="18" s="1"/>
  <c r="N73" i="18"/>
  <c r="O73" i="18" s="1"/>
  <c r="P73" i="18" s="1"/>
  <c r="N1014" i="18"/>
  <c r="O1014" i="18" s="1"/>
  <c r="P1014" i="18" s="1"/>
  <c r="N1010" i="18"/>
  <c r="O1010" i="18" s="1"/>
  <c r="P1010" i="18" s="1"/>
  <c r="N1006" i="18"/>
  <c r="O1006" i="18" s="1"/>
  <c r="P1006" i="18" s="1"/>
  <c r="N1002" i="18"/>
  <c r="O1002" i="18" s="1"/>
  <c r="P1002" i="18" s="1"/>
  <c r="N998" i="18"/>
  <c r="O998" i="18" s="1"/>
  <c r="P998" i="18" s="1"/>
  <c r="N994" i="18"/>
  <c r="O994" i="18" s="1"/>
  <c r="P994" i="18" s="1"/>
  <c r="N990" i="18"/>
  <c r="O990" i="18" s="1"/>
  <c r="P990" i="18" s="1"/>
  <c r="N986" i="18"/>
  <c r="O986" i="18" s="1"/>
  <c r="P986" i="18" s="1"/>
  <c r="N982" i="18"/>
  <c r="O982" i="18" s="1"/>
  <c r="P982" i="18" s="1"/>
  <c r="N978" i="18"/>
  <c r="O978" i="18" s="1"/>
  <c r="P978" i="18" s="1"/>
  <c r="N974" i="18"/>
  <c r="O974" i="18" s="1"/>
  <c r="P974" i="18" s="1"/>
  <c r="N970" i="18"/>
  <c r="O970" i="18" s="1"/>
  <c r="P970" i="18" s="1"/>
  <c r="N966" i="18"/>
  <c r="O966" i="18" s="1"/>
  <c r="P966" i="18" s="1"/>
  <c r="N962" i="18"/>
  <c r="O962" i="18" s="1"/>
  <c r="P962" i="18" s="1"/>
  <c r="N958" i="18"/>
  <c r="O958" i="18" s="1"/>
  <c r="P958" i="18" s="1"/>
  <c r="N954" i="18"/>
  <c r="O954" i="18" s="1"/>
  <c r="P954" i="18" s="1"/>
  <c r="N950" i="18"/>
  <c r="O950" i="18" s="1"/>
  <c r="P950" i="18" s="1"/>
  <c r="N946" i="18"/>
  <c r="O946" i="18" s="1"/>
  <c r="P946" i="18" s="1"/>
  <c r="N942" i="18"/>
  <c r="O942" i="18" s="1"/>
  <c r="P942" i="18" s="1"/>
  <c r="N938" i="18"/>
  <c r="O938" i="18" s="1"/>
  <c r="P938" i="18" s="1"/>
  <c r="N934" i="18"/>
  <c r="O934" i="18" s="1"/>
  <c r="P934" i="18" s="1"/>
  <c r="N930" i="18"/>
  <c r="O930" i="18" s="1"/>
  <c r="P930" i="18" s="1"/>
  <c r="N926" i="18"/>
  <c r="O926" i="18" s="1"/>
  <c r="P926" i="18" s="1"/>
  <c r="N922" i="18"/>
  <c r="O922" i="18" s="1"/>
  <c r="P922" i="18" s="1"/>
  <c r="N918" i="18"/>
  <c r="O918" i="18" s="1"/>
  <c r="P918" i="18" s="1"/>
  <c r="N914" i="18"/>
  <c r="O914" i="18" s="1"/>
  <c r="P914" i="18" s="1"/>
  <c r="N910" i="18"/>
  <c r="O910" i="18" s="1"/>
  <c r="P910" i="18" s="1"/>
  <c r="N906" i="18"/>
  <c r="O906" i="18" s="1"/>
  <c r="P906" i="18" s="1"/>
  <c r="N902" i="18"/>
  <c r="O902" i="18" s="1"/>
  <c r="P902" i="18" s="1"/>
  <c r="N898" i="18"/>
  <c r="O898" i="18" s="1"/>
  <c r="P898" i="18" s="1"/>
  <c r="N894" i="18"/>
  <c r="O894" i="18" s="1"/>
  <c r="P894" i="18" s="1"/>
  <c r="N890" i="18"/>
  <c r="O890" i="18" s="1"/>
  <c r="P890" i="18" s="1"/>
  <c r="N886" i="18"/>
  <c r="O886" i="18" s="1"/>
  <c r="P886" i="18" s="1"/>
  <c r="N882" i="18"/>
  <c r="O882" i="18" s="1"/>
  <c r="P882" i="18" s="1"/>
  <c r="N878" i="18"/>
  <c r="O878" i="18" s="1"/>
  <c r="P878" i="18" s="1"/>
  <c r="N874" i="18"/>
  <c r="O874" i="18" s="1"/>
  <c r="P874" i="18" s="1"/>
  <c r="N864" i="18"/>
  <c r="O864" i="18" s="1"/>
  <c r="P864" i="18" s="1"/>
  <c r="N848" i="18"/>
  <c r="O848" i="18" s="1"/>
  <c r="P848" i="18" s="1"/>
  <c r="N832" i="18"/>
  <c r="O832" i="18" s="1"/>
  <c r="P832" i="18" s="1"/>
  <c r="N816" i="18"/>
  <c r="O816" i="18" s="1"/>
  <c r="P816" i="18" s="1"/>
  <c r="N800" i="18"/>
  <c r="O800" i="18" s="1"/>
  <c r="P800" i="18" s="1"/>
  <c r="N784" i="18"/>
  <c r="O784" i="18" s="1"/>
  <c r="P784" i="18" s="1"/>
  <c r="N768" i="18"/>
  <c r="O768" i="18" s="1"/>
  <c r="P768" i="18" s="1"/>
  <c r="N752" i="18"/>
  <c r="O752" i="18" s="1"/>
  <c r="P752" i="18" s="1"/>
  <c r="N736" i="18"/>
  <c r="O736" i="18" s="1"/>
  <c r="P736" i="18" s="1"/>
  <c r="N720" i="18"/>
  <c r="O720" i="18" s="1"/>
  <c r="P720" i="18" s="1"/>
  <c r="N704" i="18"/>
  <c r="O704" i="18" s="1"/>
  <c r="P704" i="18" s="1"/>
  <c r="N688" i="18"/>
  <c r="O688" i="18" s="1"/>
  <c r="P688" i="18" s="1"/>
  <c r="N672" i="18"/>
  <c r="O672" i="18" s="1"/>
  <c r="P672" i="18" s="1"/>
  <c r="N656" i="18"/>
  <c r="O656" i="18" s="1"/>
  <c r="P656" i="18" s="1"/>
  <c r="N640" i="18"/>
  <c r="O640" i="18" s="1"/>
  <c r="P640" i="18" s="1"/>
  <c r="N624" i="18"/>
  <c r="O624" i="18" s="1"/>
  <c r="P624" i="18" s="1"/>
  <c r="N608" i="18"/>
  <c r="O608" i="18" s="1"/>
  <c r="P608" i="18" s="1"/>
  <c r="N592" i="18"/>
  <c r="O592" i="18" s="1"/>
  <c r="P592" i="18" s="1"/>
  <c r="N576" i="18"/>
  <c r="O576" i="18" s="1"/>
  <c r="P576" i="18" s="1"/>
  <c r="N560" i="18"/>
  <c r="O560" i="18" s="1"/>
  <c r="P560" i="18" s="1"/>
  <c r="N544" i="18"/>
  <c r="O544" i="18" s="1"/>
  <c r="P544" i="18" s="1"/>
  <c r="N528" i="18"/>
  <c r="O528" i="18" s="1"/>
  <c r="P528" i="18" s="1"/>
  <c r="N512" i="18"/>
  <c r="O512" i="18" s="1"/>
  <c r="P512" i="18" s="1"/>
  <c r="N496" i="18"/>
  <c r="O496" i="18" s="1"/>
  <c r="P496" i="18" s="1"/>
  <c r="N480" i="18"/>
  <c r="O480" i="18" s="1"/>
  <c r="P480" i="18" s="1"/>
  <c r="N464" i="18"/>
  <c r="O464" i="18" s="1"/>
  <c r="P464" i="18" s="1"/>
  <c r="N448" i="18"/>
  <c r="O448" i="18" s="1"/>
  <c r="P448" i="18" s="1"/>
  <c r="N432" i="18"/>
  <c r="O432" i="18" s="1"/>
  <c r="P432" i="18" s="1"/>
  <c r="N416" i="18"/>
  <c r="O416" i="18" s="1"/>
  <c r="P416" i="18" s="1"/>
  <c r="N400" i="18"/>
  <c r="O400" i="18" s="1"/>
  <c r="P400" i="18" s="1"/>
  <c r="N384" i="18"/>
  <c r="O384" i="18" s="1"/>
  <c r="P384" i="18" s="1"/>
  <c r="N368" i="18"/>
  <c r="O368" i="18" s="1"/>
  <c r="P368" i="18" s="1"/>
  <c r="N352" i="18"/>
  <c r="O352" i="18" s="1"/>
  <c r="P352" i="18" s="1"/>
  <c r="N336" i="18"/>
  <c r="O336" i="18" s="1"/>
  <c r="P336" i="18" s="1"/>
  <c r="N320" i="18"/>
  <c r="O320" i="18" s="1"/>
  <c r="P320" i="18" s="1"/>
  <c r="N304" i="18"/>
  <c r="O304" i="18" s="1"/>
  <c r="P304" i="18" s="1"/>
  <c r="N288" i="18"/>
  <c r="O288" i="18" s="1"/>
  <c r="P288" i="18" s="1"/>
  <c r="N272" i="18"/>
  <c r="O272" i="18" s="1"/>
  <c r="P272" i="18" s="1"/>
  <c r="N256" i="18"/>
  <c r="O256" i="18" s="1"/>
  <c r="P256" i="18" s="1"/>
  <c r="N240" i="18"/>
  <c r="O240" i="18" s="1"/>
  <c r="P240" i="18" s="1"/>
  <c r="N224" i="18"/>
  <c r="O224" i="18" s="1"/>
  <c r="P224" i="18" s="1"/>
  <c r="N208" i="18"/>
  <c r="O208" i="18" s="1"/>
  <c r="P208" i="18" s="1"/>
  <c r="N192" i="18"/>
  <c r="O192" i="18" s="1"/>
  <c r="P192" i="18" s="1"/>
  <c r="N176" i="18"/>
  <c r="O176" i="18" s="1"/>
  <c r="P176" i="18" s="1"/>
  <c r="N160" i="18"/>
  <c r="O160" i="18" s="1"/>
  <c r="P160" i="18" s="1"/>
  <c r="N144" i="18"/>
  <c r="O144" i="18" s="1"/>
  <c r="P144" i="18" s="1"/>
  <c r="N128" i="18"/>
  <c r="O128" i="18" s="1"/>
  <c r="P128" i="18" s="1"/>
  <c r="N112" i="18"/>
  <c r="O112" i="18" s="1"/>
  <c r="P112" i="18" s="1"/>
  <c r="N96" i="18"/>
  <c r="O96" i="18" s="1"/>
  <c r="P96" i="18" s="1"/>
  <c r="N80" i="18"/>
  <c r="O80" i="18" s="1"/>
  <c r="P80" i="18" s="1"/>
  <c r="N25" i="18"/>
  <c r="O25" i="18" s="1"/>
  <c r="P25" i="18" s="1"/>
  <c r="N9" i="18"/>
  <c r="O9" i="18" s="1"/>
  <c r="P9" i="18" s="1"/>
  <c r="N30" i="18"/>
  <c r="O30" i="18" s="1"/>
  <c r="P30" i="18" s="1"/>
  <c r="N26" i="18"/>
  <c r="O26" i="18" s="1"/>
  <c r="P26" i="18" s="1"/>
  <c r="N22" i="18"/>
  <c r="O22" i="18" s="1"/>
  <c r="P22" i="18" s="1"/>
  <c r="N18" i="18"/>
  <c r="O18" i="18" s="1"/>
  <c r="P18" i="18" s="1"/>
  <c r="N14" i="18"/>
  <c r="O14" i="18" s="1"/>
  <c r="P14" i="18" s="1"/>
  <c r="N10" i="18"/>
  <c r="O10" i="18" s="1"/>
  <c r="P10" i="18" s="1"/>
  <c r="N27" i="18"/>
  <c r="O27" i="18" s="1"/>
  <c r="P27" i="18" s="1"/>
  <c r="N23" i="18"/>
  <c r="O23" i="18" s="1"/>
  <c r="P23" i="18" s="1"/>
  <c r="N19" i="18"/>
  <c r="O19" i="18" s="1"/>
  <c r="P19" i="18" s="1"/>
  <c r="N15" i="18"/>
  <c r="O15" i="18" s="1"/>
  <c r="P15" i="18" s="1"/>
  <c r="N11" i="18"/>
  <c r="O11" i="18" s="1"/>
  <c r="P11" i="18" s="1"/>
  <c r="E25" i="17"/>
  <c r="E26" i="17" s="1"/>
  <c r="AB62" i="21" s="1"/>
  <c r="AD35" i="21"/>
  <c r="AH35" i="21"/>
  <c r="AL35" i="21"/>
  <c r="AE36" i="21"/>
  <c r="AI36" i="21"/>
  <c r="AB37" i="21"/>
  <c r="AF37" i="21"/>
  <c r="AJ37" i="21"/>
  <c r="AC38" i="21"/>
  <c r="AG38" i="21"/>
  <c r="AK38" i="21"/>
  <c r="AD39" i="21"/>
  <c r="AH39" i="21"/>
  <c r="AL39" i="21"/>
  <c r="AE40" i="21"/>
  <c r="AI40" i="21"/>
  <c r="AB41" i="21"/>
  <c r="AF41" i="21"/>
  <c r="AJ41" i="21"/>
  <c r="AC42" i="21"/>
  <c r="AG42" i="21"/>
  <c r="AK42" i="21"/>
  <c r="AD43" i="21"/>
  <c r="AH43" i="21"/>
  <c r="AL43" i="21"/>
  <c r="AE44" i="21"/>
  <c r="AI44" i="21"/>
  <c r="AB35" i="21"/>
  <c r="AF35" i="21"/>
  <c r="AJ35" i="21"/>
  <c r="AC36" i="21"/>
  <c r="AG36" i="21"/>
  <c r="AK36" i="21"/>
  <c r="AD37" i="21"/>
  <c r="AH37" i="21"/>
  <c r="AL37" i="21"/>
  <c r="AE38" i="21"/>
  <c r="AI38" i="21"/>
  <c r="AB39" i="21"/>
  <c r="AF39" i="21"/>
  <c r="AJ39" i="21"/>
  <c r="AC40" i="21"/>
  <c r="AG40" i="21"/>
  <c r="AK40" i="21"/>
  <c r="AD41" i="21"/>
  <c r="AH41" i="21"/>
  <c r="AL41" i="21"/>
  <c r="AE42" i="21"/>
  <c r="AI42" i="21"/>
  <c r="AB43" i="21"/>
  <c r="AF43" i="21"/>
  <c r="AJ43" i="21"/>
  <c r="AC44" i="21"/>
  <c r="AG44" i="21"/>
  <c r="AK44" i="21"/>
  <c r="AD45" i="21"/>
  <c r="AH45" i="21"/>
  <c r="AL45" i="21"/>
  <c r="AE46" i="21"/>
  <c r="AI46" i="21"/>
  <c r="AB47" i="21"/>
  <c r="AF47" i="21"/>
  <c r="AJ47" i="21"/>
  <c r="AC48" i="21"/>
  <c r="AG48" i="21"/>
  <c r="AK48" i="21"/>
  <c r="AD49" i="21"/>
  <c r="AH49" i="21"/>
  <c r="AL49" i="21"/>
  <c r="AE50" i="21"/>
  <c r="AI50" i="21"/>
  <c r="AB51" i="21"/>
  <c r="AF51" i="21"/>
  <c r="AJ51" i="21"/>
  <c r="AC52" i="21"/>
  <c r="AG52" i="21"/>
  <c r="AK52" i="21"/>
  <c r="AD53" i="21"/>
  <c r="AH53" i="21"/>
  <c r="AL53" i="21"/>
  <c r="AE54" i="21"/>
  <c r="AI54" i="21"/>
  <c r="AB55" i="21"/>
  <c r="AF55" i="21"/>
  <c r="AJ55" i="21"/>
  <c r="AC56" i="21"/>
  <c r="AG56" i="21"/>
  <c r="AK56" i="21"/>
  <c r="AD57" i="21"/>
  <c r="AH57" i="21"/>
  <c r="AL57" i="21"/>
  <c r="AE58" i="21"/>
  <c r="AI58" i="21"/>
  <c r="AC34" i="21"/>
  <c r="AG34" i="21"/>
  <c r="AK34" i="21"/>
  <c r="AB27" i="21"/>
  <c r="AK4" i="21"/>
  <c r="AG4" i="21"/>
  <c r="AD5" i="21"/>
  <c r="AH5" i="21"/>
  <c r="AL5" i="21"/>
  <c r="AF6" i="21"/>
  <c r="AJ6" i="21"/>
  <c r="AD7" i="21"/>
  <c r="AH7" i="21"/>
  <c r="AL7" i="21"/>
  <c r="AC35" i="21"/>
  <c r="AG35" i="21"/>
  <c r="AK35" i="21"/>
  <c r="AD36" i="21"/>
  <c r="AH36" i="21"/>
  <c r="AL36" i="21"/>
  <c r="AE37" i="21"/>
  <c r="AI37" i="21"/>
  <c r="AB38" i="21"/>
  <c r="AF38" i="21"/>
  <c r="AJ38" i="21"/>
  <c r="AC39" i="21"/>
  <c r="AG39" i="21"/>
  <c r="AK39" i="21"/>
  <c r="AD40" i="21"/>
  <c r="AH40" i="21"/>
  <c r="AL40" i="21"/>
  <c r="AE41" i="21"/>
  <c r="AI41" i="21"/>
  <c r="AB42" i="21"/>
  <c r="AF42" i="21"/>
  <c r="AJ42" i="21"/>
  <c r="AC43" i="21"/>
  <c r="AG43" i="21"/>
  <c r="AK43" i="21"/>
  <c r="AD44" i="21"/>
  <c r="AH44" i="21"/>
  <c r="AL44" i="21"/>
  <c r="AE45" i="21"/>
  <c r="AI45" i="21"/>
  <c r="AB46" i="21"/>
  <c r="AF46" i="21"/>
  <c r="AJ46" i="21"/>
  <c r="AC47" i="21"/>
  <c r="AG47" i="21"/>
  <c r="AK47" i="21"/>
  <c r="AD48" i="21"/>
  <c r="AH48" i="21"/>
  <c r="AL48" i="21"/>
  <c r="AE49" i="21"/>
  <c r="AI49" i="21"/>
  <c r="AB50" i="21"/>
  <c r="AF50" i="21"/>
  <c r="AJ50" i="21"/>
  <c r="AC51" i="21"/>
  <c r="AG51" i="21"/>
  <c r="AF36" i="21"/>
  <c r="AK37" i="21"/>
  <c r="AE39" i="21"/>
  <c r="AJ40" i="21"/>
  <c r="AD42" i="21"/>
  <c r="AI43" i="21"/>
  <c r="AB45" i="21"/>
  <c r="AJ45" i="21"/>
  <c r="AG46" i="21"/>
  <c r="AD47" i="21"/>
  <c r="AL47" i="21"/>
  <c r="AI48" i="21"/>
  <c r="AF49" i="21"/>
  <c r="AC50" i="21"/>
  <c r="AK50" i="21"/>
  <c r="AH51" i="21"/>
  <c r="AB52" i="21"/>
  <c r="AH52" i="21"/>
  <c r="AB53" i="21"/>
  <c r="AG53" i="21"/>
  <c r="AB54" i="21"/>
  <c r="AG54" i="21"/>
  <c r="AL54" i="21"/>
  <c r="AG55" i="21"/>
  <c r="AL55" i="21"/>
  <c r="AF56" i="21"/>
  <c r="AL56" i="21"/>
  <c r="AF57" i="21"/>
  <c r="AK57" i="21"/>
  <c r="AF58" i="21"/>
  <c r="AK58" i="21"/>
  <c r="AF34" i="21"/>
  <c r="AL34" i="21"/>
  <c r="AD4" i="21"/>
  <c r="AH4" i="21"/>
  <c r="AE5" i="21"/>
  <c r="AJ5" i="21"/>
  <c r="AE6" i="21"/>
  <c r="AK6" i="21"/>
  <c r="AF7" i="21"/>
  <c r="AK7" i="21"/>
  <c r="AF8" i="21"/>
  <c r="AJ8" i="21"/>
  <c r="AD9" i="21"/>
  <c r="AH9" i="21"/>
  <c r="AL9" i="21"/>
  <c r="AF10" i="21"/>
  <c r="AJ10" i="21"/>
  <c r="AD11" i="21"/>
  <c r="AH11" i="21"/>
  <c r="AL11" i="21"/>
  <c r="AF12" i="21"/>
  <c r="AJ12" i="21"/>
  <c r="AD13" i="21"/>
  <c r="AH13" i="21"/>
  <c r="AL13" i="21"/>
  <c r="AF14" i="21"/>
  <c r="AJ14" i="21"/>
  <c r="AD15" i="21"/>
  <c r="AH15" i="21"/>
  <c r="AL15" i="21"/>
  <c r="AF16" i="21"/>
  <c r="AJ16" i="21"/>
  <c r="AD17" i="21"/>
  <c r="AH17" i="21"/>
  <c r="AL17" i="21"/>
  <c r="AF18" i="21"/>
  <c r="AJ18" i="21"/>
  <c r="AD19" i="21"/>
  <c r="AH19" i="21"/>
  <c r="AL19" i="21"/>
  <c r="AF20" i="21"/>
  <c r="AJ20" i="21"/>
  <c r="AD21" i="21"/>
  <c r="AH21" i="21"/>
  <c r="AL21" i="21"/>
  <c r="AF22" i="21"/>
  <c r="AJ22" i="21"/>
  <c r="AD23" i="21"/>
  <c r="AH23" i="21"/>
  <c r="AL23" i="21"/>
  <c r="AF24" i="21"/>
  <c r="AJ24" i="21"/>
  <c r="AD25" i="21"/>
  <c r="AH25" i="21"/>
  <c r="AE35" i="21"/>
  <c r="AJ36" i="21"/>
  <c r="AD38" i="21"/>
  <c r="AI39" i="21"/>
  <c r="AC41" i="21"/>
  <c r="AH42" i="21"/>
  <c r="AB44" i="21"/>
  <c r="AC45" i="21"/>
  <c r="AK45" i="21"/>
  <c r="AH46" i="21"/>
  <c r="AE47" i="21"/>
  <c r="AB48" i="21"/>
  <c r="AJ48" i="21"/>
  <c r="AG49" i="21"/>
  <c r="AD50" i="21"/>
  <c r="AL50" i="21"/>
  <c r="AI51" i="21"/>
  <c r="AD52" i="21"/>
  <c r="AI52" i="21"/>
  <c r="AC53" i="21"/>
  <c r="AI53" i="21"/>
  <c r="AC54" i="21"/>
  <c r="AH54" i="21"/>
  <c r="AC55" i="21"/>
  <c r="AH55" i="21"/>
  <c r="AB56" i="21"/>
  <c r="AH56" i="21"/>
  <c r="AB57" i="21"/>
  <c r="AG57" i="21"/>
  <c r="AB58" i="21"/>
  <c r="AG58" i="21"/>
  <c r="AL58" i="21"/>
  <c r="AH34" i="21"/>
  <c r="AB34" i="21"/>
  <c r="AL4" i="21"/>
  <c r="AF4" i="21"/>
  <c r="AF5" i="21"/>
  <c r="AK5" i="21"/>
  <c r="AG6" i="21"/>
  <c r="AL6" i="21"/>
  <c r="AG7" i="21"/>
  <c r="AG8" i="21"/>
  <c r="AK8" i="21"/>
  <c r="AE9" i="21"/>
  <c r="AI9" i="21"/>
  <c r="AG10" i="21"/>
  <c r="AK10" i="21"/>
  <c r="AE11" i="21"/>
  <c r="AI11" i="21"/>
  <c r="AG12" i="21"/>
  <c r="AK12" i="21"/>
  <c r="AE13" i="21"/>
  <c r="AI13" i="21"/>
  <c r="AG14" i="21"/>
  <c r="AK14" i="21"/>
  <c r="AE15" i="21"/>
  <c r="AI15" i="21"/>
  <c r="AG16" i="21"/>
  <c r="AK16" i="21"/>
  <c r="AE17" i="21"/>
  <c r="AI17" i="21"/>
  <c r="AG18" i="21"/>
  <c r="AK18" i="21"/>
  <c r="AE19" i="21"/>
  <c r="AI19" i="21"/>
  <c r="AG20" i="21"/>
  <c r="AK20" i="21"/>
  <c r="AE21" i="21"/>
  <c r="AI21" i="21"/>
  <c r="AG22" i="21"/>
  <c r="AK22" i="21"/>
  <c r="AE23" i="21"/>
  <c r="AI23" i="21"/>
  <c r="AG24" i="21"/>
  <c r="AK24" i="21"/>
  <c r="AE25" i="21"/>
  <c r="AI25" i="21"/>
  <c r="AG37" i="21"/>
  <c r="AF40" i="21"/>
  <c r="AE43" i="21"/>
  <c r="AG45" i="21"/>
  <c r="AL46" i="21"/>
  <c r="AF48" i="21"/>
  <c r="AK49" i="21"/>
  <c r="AE51" i="21"/>
  <c r="AF52" i="21"/>
  <c r="AF53" i="21"/>
  <c r="AF54" i="21"/>
  <c r="AE55" i="21"/>
  <c r="AE56" i="21"/>
  <c r="AE57" i="21"/>
  <c r="AD58" i="21"/>
  <c r="AE34" i="21"/>
  <c r="AD6" i="21"/>
  <c r="AE7" i="21"/>
  <c r="AD8" i="21"/>
  <c r="AL8" i="21"/>
  <c r="AJ9" i="21"/>
  <c r="AE10" i="21"/>
  <c r="AK11" i="21"/>
  <c r="AH12" i="21"/>
  <c r="AF13" i="21"/>
  <c r="AI14" i="21"/>
  <c r="AG15" i="21"/>
  <c r="AD16" i="21"/>
  <c r="AL16" i="21"/>
  <c r="AJ17" i="21"/>
  <c r="AE18" i="21"/>
  <c r="AK19" i="21"/>
  <c r="AH20" i="21"/>
  <c r="AF21" i="21"/>
  <c r="AI22" i="21"/>
  <c r="AG23" i="21"/>
  <c r="AD24" i="21"/>
  <c r="AL24" i="21"/>
  <c r="AJ25" i="21"/>
  <c r="AD26" i="21"/>
  <c r="AH26" i="21"/>
  <c r="AL26" i="21"/>
  <c r="AG27" i="21"/>
  <c r="AK27" i="21"/>
  <c r="AE28" i="21"/>
  <c r="AI28" i="21"/>
  <c r="AG29" i="21"/>
  <c r="AK29" i="21"/>
  <c r="AC27" i="21"/>
  <c r="AC23" i="21"/>
  <c r="AC19" i="21"/>
  <c r="AC15" i="21"/>
  <c r="AC11" i="21"/>
  <c r="AC7" i="21"/>
  <c r="AB5" i="21"/>
  <c r="AB25" i="21"/>
  <c r="AB21" i="21"/>
  <c r="AB17" i="21"/>
  <c r="AB13" i="21"/>
  <c r="AB9" i="21"/>
  <c r="AB4" i="21"/>
  <c r="AI35" i="21"/>
  <c r="AH38" i="21"/>
  <c r="AG41" i="21"/>
  <c r="AF44" i="21"/>
  <c r="AC46" i="21"/>
  <c r="AH47" i="21"/>
  <c r="AB49" i="21"/>
  <c r="AG50" i="21"/>
  <c r="AK51" i="21"/>
  <c r="AJ52" i="21"/>
  <c r="AJ53" i="21"/>
  <c r="AJ54" i="21"/>
  <c r="AI55" i="21"/>
  <c r="AI56" i="21"/>
  <c r="AI57" i="21"/>
  <c r="AH58" i="21"/>
  <c r="AI34" i="21"/>
  <c r="AJ4" i="21"/>
  <c r="AG5" i="21"/>
  <c r="AH6" i="21"/>
  <c r="AI7" i="21"/>
  <c r="AE8" i="21"/>
  <c r="AK9" i="21"/>
  <c r="AH10" i="21"/>
  <c r="AF11" i="21"/>
  <c r="AI12" i="21"/>
  <c r="AG13" i="21"/>
  <c r="AD14" i="21"/>
  <c r="AL14" i="21"/>
  <c r="AJ15" i="21"/>
  <c r="AE16" i="21"/>
  <c r="AK17" i="21"/>
  <c r="AH18" i="21"/>
  <c r="AF19" i="21"/>
  <c r="AI20" i="21"/>
  <c r="AG21" i="21"/>
  <c r="AD22" i="21"/>
  <c r="AL22" i="21"/>
  <c r="AJ23" i="21"/>
  <c r="AE24" i="21"/>
  <c r="AK25" i="21"/>
  <c r="AE26" i="21"/>
  <c r="AI26" i="21"/>
  <c r="AD27" i="21"/>
  <c r="AH27" i="21"/>
  <c r="AL27" i="21"/>
  <c r="AF28" i="21"/>
  <c r="AJ28" i="21"/>
  <c r="AD29" i="21"/>
  <c r="AH29" i="21"/>
  <c r="AL29" i="21"/>
  <c r="AC26" i="21"/>
  <c r="AC22" i="21"/>
  <c r="AC18" i="21"/>
  <c r="AC14" i="21"/>
  <c r="AC10" i="21"/>
  <c r="AC6" i="21"/>
  <c r="AB29" i="21"/>
  <c r="AB24" i="21"/>
  <c r="AB20" i="21"/>
  <c r="AB16" i="21"/>
  <c r="AB12" i="21"/>
  <c r="AB8" i="21"/>
  <c r="AB36" i="21"/>
  <c r="AL38" i="21"/>
  <c r="AK41" i="21"/>
  <c r="AJ44" i="21"/>
  <c r="AD46" i="21"/>
  <c r="AI47" i="21"/>
  <c r="AC49" i="21"/>
  <c r="AH50" i="21"/>
  <c r="AL51" i="21"/>
  <c r="AL52" i="21"/>
  <c r="AK53" i="21"/>
  <c r="AK54" i="21"/>
  <c r="AK55" i="21"/>
  <c r="AJ56" i="21"/>
  <c r="AJ57" i="21"/>
  <c r="AJ58" i="21"/>
  <c r="AJ34" i="21"/>
  <c r="AI4" i="21"/>
  <c r="AI5" i="21"/>
  <c r="AI6" i="21"/>
  <c r="AJ7" i="21"/>
  <c r="AH8" i="21"/>
  <c r="AF9" i="21"/>
  <c r="AI10" i="21"/>
  <c r="AG11" i="21"/>
  <c r="AD12" i="21"/>
  <c r="AL12" i="21"/>
  <c r="AJ13" i="21"/>
  <c r="AE14" i="21"/>
  <c r="AK15" i="21"/>
  <c r="AH16" i="21"/>
  <c r="AF17" i="21"/>
  <c r="AI18" i="21"/>
  <c r="AG19" i="21"/>
  <c r="AD20" i="21"/>
  <c r="AL20" i="21"/>
  <c r="AJ21" i="21"/>
  <c r="AE22" i="21"/>
  <c r="AK23" i="21"/>
  <c r="AH24" i="21"/>
  <c r="AF25" i="21"/>
  <c r="AL25" i="21"/>
  <c r="AF26" i="21"/>
  <c r="AJ26" i="21"/>
  <c r="AE27" i="21"/>
  <c r="AI27" i="21"/>
  <c r="AG28" i="21"/>
  <c r="AK28" i="21"/>
  <c r="AE29" i="21"/>
  <c r="AI29" i="21"/>
  <c r="AC29" i="21"/>
  <c r="AC25" i="21"/>
  <c r="AC21" i="21"/>
  <c r="AC17" i="21"/>
  <c r="AC13" i="21"/>
  <c r="AC9" i="21"/>
  <c r="AC5" i="21"/>
  <c r="AB28" i="21"/>
  <c r="AB23" i="21"/>
  <c r="AB19" i="21"/>
  <c r="AB15" i="21"/>
  <c r="AB11" i="21"/>
  <c r="AB7" i="21"/>
  <c r="AF45" i="21"/>
  <c r="AD51" i="21"/>
  <c r="AD55" i="21"/>
  <c r="AD34" i="21"/>
  <c r="AI8" i="21"/>
  <c r="AD10" i="21"/>
  <c r="AJ19" i="21"/>
  <c r="AK21" i="21"/>
  <c r="AF23" i="21"/>
  <c r="AG25" i="21"/>
  <c r="AF27" i="21"/>
  <c r="AH28" i="21"/>
  <c r="AJ29" i="21"/>
  <c r="AC16" i="21"/>
  <c r="AB26" i="21"/>
  <c r="AB10" i="21"/>
  <c r="AC37" i="21"/>
  <c r="AK46" i="21"/>
  <c r="AE52" i="21"/>
  <c r="AD56" i="21"/>
  <c r="AL10" i="21"/>
  <c r="AE12" i="21"/>
  <c r="AH14" i="21"/>
  <c r="AI16" i="21"/>
  <c r="AD18" i="21"/>
  <c r="AJ27" i="21"/>
  <c r="AL28" i="21"/>
  <c r="AC28" i="21"/>
  <c r="AC12" i="21"/>
  <c r="AB22" i="21"/>
  <c r="AB6" i="21"/>
  <c r="AB40" i="21"/>
  <c r="AE48" i="21"/>
  <c r="AE53" i="21"/>
  <c r="AC57" i="21"/>
  <c r="AG9" i="21"/>
  <c r="AL18" i="21"/>
  <c r="AE20" i="21"/>
  <c r="AH22" i="21"/>
  <c r="AI24" i="21"/>
  <c r="AG26" i="21"/>
  <c r="AC24" i="21"/>
  <c r="AC8" i="21"/>
  <c r="AB18" i="21"/>
  <c r="AC58" i="21"/>
  <c r="AG17" i="21"/>
  <c r="AD28" i="21"/>
  <c r="AC4" i="21"/>
  <c r="C49" i="21"/>
  <c r="C51" i="21"/>
  <c r="C53" i="21"/>
  <c r="C55" i="21"/>
  <c r="C57" i="21"/>
  <c r="C59" i="21"/>
  <c r="C61" i="21"/>
  <c r="C63" i="21"/>
  <c r="C65" i="21"/>
  <c r="C67" i="21"/>
  <c r="C69" i="21"/>
  <c r="C71" i="21"/>
  <c r="C73" i="21"/>
  <c r="C75" i="21"/>
  <c r="C77" i="21"/>
  <c r="C79" i="21"/>
  <c r="C81" i="21"/>
  <c r="C83" i="21"/>
  <c r="C85" i="21"/>
  <c r="C87" i="21"/>
  <c r="C89" i="21"/>
  <c r="C91" i="21"/>
  <c r="C93" i="21"/>
  <c r="C95" i="21"/>
  <c r="C97" i="21"/>
  <c r="C99" i="21"/>
  <c r="AL42" i="21"/>
  <c r="AF15" i="21"/>
  <c r="AB14" i="21"/>
  <c r="AJ49" i="21"/>
  <c r="AK13" i="21"/>
  <c r="AK26" i="21"/>
  <c r="AF29" i="21"/>
  <c r="C48" i="21"/>
  <c r="C50" i="21"/>
  <c r="C52" i="21"/>
  <c r="C54" i="21"/>
  <c r="C56" i="21"/>
  <c r="C58" i="21"/>
  <c r="C60" i="21"/>
  <c r="C62" i="21"/>
  <c r="C64" i="21"/>
  <c r="C66" i="21"/>
  <c r="C68" i="21"/>
  <c r="C70" i="21"/>
  <c r="C72" i="21"/>
  <c r="C74" i="21"/>
  <c r="C76" i="21"/>
  <c r="C78" i="21"/>
  <c r="C80" i="21"/>
  <c r="C82" i="21"/>
  <c r="C84" i="21"/>
  <c r="C86" i="21"/>
  <c r="C88" i="21"/>
  <c r="C90" i="21"/>
  <c r="C92" i="21"/>
  <c r="C94" i="21"/>
  <c r="C96" i="21"/>
  <c r="C98" i="21"/>
  <c r="AE4" i="21"/>
  <c r="AJ11" i="21"/>
  <c r="AD54" i="21"/>
  <c r="C101" i="21"/>
  <c r="C103" i="21"/>
  <c r="C105" i="21"/>
  <c r="C107" i="21"/>
  <c r="C109" i="21"/>
  <c r="C111" i="21"/>
  <c r="C113" i="21"/>
  <c r="C115" i="21"/>
  <c r="C117" i="21"/>
  <c r="C119" i="21"/>
  <c r="C121" i="21"/>
  <c r="C123" i="21"/>
  <c r="C125" i="21"/>
  <c r="C127" i="21"/>
  <c r="C129" i="21"/>
  <c r="C131" i="21"/>
  <c r="C133" i="21"/>
  <c r="C135" i="21"/>
  <c r="C137" i="21"/>
  <c r="C139" i="21"/>
  <c r="C141" i="21"/>
  <c r="C143" i="21"/>
  <c r="C145" i="21"/>
  <c r="C147" i="21"/>
  <c r="C149" i="21"/>
  <c r="C151" i="21"/>
  <c r="C153" i="21"/>
  <c r="C155" i="21"/>
  <c r="C157" i="21"/>
  <c r="C159" i="21"/>
  <c r="C161" i="21"/>
  <c r="C163" i="21"/>
  <c r="C165" i="21"/>
  <c r="C167" i="21"/>
  <c r="C169" i="21"/>
  <c r="C171" i="21"/>
  <c r="C173" i="21"/>
  <c r="C175" i="21"/>
  <c r="C177" i="21"/>
  <c r="C179" i="21"/>
  <c r="C181" i="21"/>
  <c r="C183" i="21"/>
  <c r="C185" i="21"/>
  <c r="C187" i="21"/>
  <c r="C189" i="21"/>
  <c r="C191" i="21"/>
  <c r="C193" i="21"/>
  <c r="C195" i="21"/>
  <c r="C197" i="21"/>
  <c r="C199" i="21"/>
  <c r="C201" i="21"/>
  <c r="C203" i="21"/>
  <c r="C205" i="21"/>
  <c r="C207" i="21"/>
  <c r="C209" i="21"/>
  <c r="C211" i="21"/>
  <c r="C213" i="21"/>
  <c r="C215" i="21"/>
  <c r="C217" i="21"/>
  <c r="C219" i="21"/>
  <c r="C221" i="21"/>
  <c r="C223" i="21"/>
  <c r="C225" i="21"/>
  <c r="C227" i="21"/>
  <c r="C229" i="21"/>
  <c r="C231" i="21"/>
  <c r="C233" i="21"/>
  <c r="C235" i="21"/>
  <c r="C237" i="21"/>
  <c r="C239" i="21"/>
  <c r="C241" i="21"/>
  <c r="C243" i="21"/>
  <c r="C245" i="21"/>
  <c r="C247" i="21"/>
  <c r="C249" i="21"/>
  <c r="C251" i="21"/>
  <c r="C253" i="21"/>
  <c r="C255" i="21"/>
  <c r="C257" i="21"/>
  <c r="C259" i="21"/>
  <c r="C261" i="21"/>
  <c r="C263" i="21"/>
  <c r="C6" i="21"/>
  <c r="C8" i="21"/>
  <c r="C10" i="21"/>
  <c r="C12" i="21"/>
  <c r="C14" i="21"/>
  <c r="C16" i="21"/>
  <c r="C18" i="21"/>
  <c r="C20" i="21"/>
  <c r="C22" i="21"/>
  <c r="C24" i="21"/>
  <c r="C26" i="21"/>
  <c r="C28" i="21"/>
  <c r="C30" i="21"/>
  <c r="C32" i="21"/>
  <c r="C34" i="21"/>
  <c r="C36" i="21"/>
  <c r="C38" i="21"/>
  <c r="C40" i="21"/>
  <c r="C42" i="21"/>
  <c r="C44" i="21"/>
  <c r="C46" i="21"/>
  <c r="C4" i="21"/>
  <c r="AC20" i="21"/>
  <c r="C100" i="21"/>
  <c r="C102" i="21"/>
  <c r="C104" i="21"/>
  <c r="C106" i="21"/>
  <c r="C108" i="21"/>
  <c r="C110" i="21"/>
  <c r="C112" i="21"/>
  <c r="C114" i="21"/>
  <c r="C116" i="21"/>
  <c r="C118" i="21"/>
  <c r="C120" i="21"/>
  <c r="C122" i="21"/>
  <c r="C124" i="21"/>
  <c r="C126" i="21"/>
  <c r="C128" i="21"/>
  <c r="C130" i="21"/>
  <c r="C132" i="21"/>
  <c r="C134" i="21"/>
  <c r="C136" i="21"/>
  <c r="C138" i="21"/>
  <c r="C140" i="21"/>
  <c r="C142" i="21"/>
  <c r="C144" i="21"/>
  <c r="C146" i="21"/>
  <c r="C148" i="21"/>
  <c r="C150" i="21"/>
  <c r="C152" i="21"/>
  <c r="C154" i="21"/>
  <c r="C156" i="21"/>
  <c r="C158" i="21"/>
  <c r="C160" i="21"/>
  <c r="C162" i="21"/>
  <c r="C164" i="21"/>
  <c r="C166" i="21"/>
  <c r="C168" i="21"/>
  <c r="C170" i="21"/>
  <c r="C172" i="21"/>
  <c r="C174" i="21"/>
  <c r="C176" i="21"/>
  <c r="C178" i="21"/>
  <c r="C180" i="21"/>
  <c r="C182" i="21"/>
  <c r="C184" i="21"/>
  <c r="C186" i="21"/>
  <c r="C190" i="21"/>
  <c r="C198" i="21"/>
  <c r="C206" i="21"/>
  <c r="C214" i="21"/>
  <c r="C222" i="21"/>
  <c r="C230" i="21"/>
  <c r="C238" i="21"/>
  <c r="C246" i="21"/>
  <c r="C254" i="21"/>
  <c r="C262" i="21"/>
  <c r="C11" i="21"/>
  <c r="C19" i="21"/>
  <c r="C27" i="21"/>
  <c r="C35" i="21"/>
  <c r="C43" i="21"/>
  <c r="C188" i="21"/>
  <c r="C196" i="21"/>
  <c r="C204" i="21"/>
  <c r="C212" i="21"/>
  <c r="C220" i="21"/>
  <c r="C228" i="21"/>
  <c r="C236" i="21"/>
  <c r="C244" i="21"/>
  <c r="C252" i="21"/>
  <c r="C260" i="21"/>
  <c r="C9" i="21"/>
  <c r="C17" i="21"/>
  <c r="C25" i="21"/>
  <c r="C33" i="21"/>
  <c r="C41" i="21"/>
  <c r="C194" i="21"/>
  <c r="C202" i="21"/>
  <c r="C210" i="21"/>
  <c r="C218" i="21"/>
  <c r="C226" i="21"/>
  <c r="C234" i="21"/>
  <c r="C242" i="21"/>
  <c r="C250" i="21"/>
  <c r="C258" i="21"/>
  <c r="C7" i="21"/>
  <c r="C15" i="21"/>
  <c r="C23" i="21"/>
  <c r="C31" i="21"/>
  <c r="C39" i="21"/>
  <c r="C47" i="21"/>
  <c r="C216" i="21"/>
  <c r="C248" i="21"/>
  <c r="C21" i="21"/>
  <c r="C192" i="21"/>
  <c r="C224" i="21"/>
  <c r="C256" i="21"/>
  <c r="C29" i="21"/>
  <c r="C200" i="21"/>
  <c r="C232" i="21"/>
  <c r="C5" i="21"/>
  <c r="C37" i="21"/>
  <c r="C208" i="21"/>
  <c r="C240" i="21"/>
  <c r="C13" i="21"/>
  <c r="C45" i="21"/>
  <c r="K27" i="5" l="1"/>
  <c r="L18" i="5"/>
  <c r="C41" i="15"/>
  <c r="AB10" i="15"/>
  <c r="Z10" i="15" s="1"/>
  <c r="AB18" i="15"/>
  <c r="Z18" i="15" s="1"/>
  <c r="AB22" i="15"/>
  <c r="Z22" i="15" s="1"/>
  <c r="AB14" i="15"/>
  <c r="Z14" i="15" s="1"/>
  <c r="AB6" i="15"/>
  <c r="E23" i="6"/>
  <c r="E24" i="6" s="1"/>
  <c r="E25" i="6"/>
  <c r="R3" i="15"/>
  <c r="E20" i="15"/>
  <c r="E19" i="15"/>
  <c r="C23" i="15"/>
  <c r="U4" i="15"/>
  <c r="U7" i="15" s="1"/>
  <c r="S7" i="15" s="1"/>
  <c r="L34" i="5"/>
  <c r="L35" i="5" s="1"/>
  <c r="L36" i="5" s="1"/>
  <c r="L37" i="5" s="1"/>
  <c r="L38" i="5" s="1"/>
  <c r="L39" i="5" s="1"/>
  <c r="L40" i="5" s="1"/>
  <c r="L41" i="5" s="1"/>
  <c r="L42" i="5" s="1"/>
  <c r="K43" i="5"/>
  <c r="I1" i="15"/>
  <c r="L3" i="15"/>
  <c r="O3" i="15"/>
  <c r="E18" i="15"/>
  <c r="P1016" i="9"/>
  <c r="E20" i="6" s="1"/>
  <c r="I2" i="15"/>
  <c r="R2" i="15"/>
  <c r="C12" i="15"/>
  <c r="C16" i="15" s="1"/>
  <c r="S194" i="21"/>
  <c r="K194" i="21"/>
  <c r="O194" i="21"/>
  <c r="K115" i="21"/>
  <c r="S115" i="21"/>
  <c r="O115" i="21"/>
  <c r="K199" i="21"/>
  <c r="O199" i="21"/>
  <c r="S199" i="21"/>
  <c r="K127" i="21"/>
  <c r="S127" i="21"/>
  <c r="O127" i="21"/>
  <c r="S200" i="21"/>
  <c r="K200" i="21"/>
  <c r="O200" i="21"/>
  <c r="K123" i="21"/>
  <c r="S123" i="21"/>
  <c r="O123" i="21"/>
  <c r="K193" i="21"/>
  <c r="O193" i="21"/>
  <c r="S193" i="21"/>
  <c r="S261" i="21"/>
  <c r="K261" i="21"/>
  <c r="O261" i="21"/>
  <c r="S184" i="21"/>
  <c r="O184" i="21"/>
  <c r="K184" i="21"/>
  <c r="S180" i="21"/>
  <c r="O180" i="21"/>
  <c r="K180" i="21"/>
  <c r="S176" i="21"/>
  <c r="O176" i="21"/>
  <c r="K176" i="21"/>
  <c r="S172" i="21"/>
  <c r="O172" i="21"/>
  <c r="K172" i="21"/>
  <c r="S168" i="21"/>
  <c r="O168" i="21"/>
  <c r="K168" i="21"/>
  <c r="S164" i="21"/>
  <c r="O164" i="21"/>
  <c r="K164" i="21"/>
  <c r="S120" i="21"/>
  <c r="O120" i="21"/>
  <c r="K120" i="21"/>
  <c r="K13" i="21"/>
  <c r="O13" i="21"/>
  <c r="S13" i="21"/>
  <c r="O108" i="21"/>
  <c r="S108" i="21"/>
  <c r="K108" i="21"/>
  <c r="O212" i="21"/>
  <c r="K212" i="21"/>
  <c r="S212" i="21"/>
  <c r="S256" i="21"/>
  <c r="O256" i="21"/>
  <c r="K256" i="21"/>
  <c r="S252" i="21"/>
  <c r="O252" i="21"/>
  <c r="K252" i="21"/>
  <c r="S248" i="21"/>
  <c r="O248" i="21"/>
  <c r="K248" i="21"/>
  <c r="S244" i="21"/>
  <c r="O244" i="21"/>
  <c r="K244" i="21"/>
  <c r="S240" i="21"/>
  <c r="O240" i="21"/>
  <c r="K240" i="21"/>
  <c r="S133" i="21"/>
  <c r="O133" i="21"/>
  <c r="K133" i="21"/>
  <c r="K117" i="21"/>
  <c r="S117" i="21"/>
  <c r="O117" i="21"/>
  <c r="K24" i="21"/>
  <c r="S24" i="21"/>
  <c r="O24" i="21"/>
  <c r="S236" i="21"/>
  <c r="O236" i="21"/>
  <c r="K236" i="21"/>
  <c r="S232" i="21"/>
  <c r="O232" i="21"/>
  <c r="K232" i="21"/>
  <c r="S228" i="21"/>
  <c r="O228" i="21"/>
  <c r="K228" i="21"/>
  <c r="S224" i="21"/>
  <c r="O224" i="21"/>
  <c r="K224" i="21"/>
  <c r="S220" i="21"/>
  <c r="O220" i="21"/>
  <c r="K220" i="21"/>
  <c r="S216" i="21"/>
  <c r="O216" i="21"/>
  <c r="K216" i="21"/>
  <c r="K209" i="21"/>
  <c r="O209" i="21"/>
  <c r="S209" i="21"/>
  <c r="S118" i="21"/>
  <c r="O118" i="21"/>
  <c r="K118" i="21"/>
  <c r="K21" i="21"/>
  <c r="O21" i="21"/>
  <c r="S21" i="21"/>
  <c r="S105" i="21"/>
  <c r="O105" i="21"/>
  <c r="K105" i="21"/>
  <c r="S101" i="21"/>
  <c r="O101" i="21"/>
  <c r="K101" i="21"/>
  <c r="S97" i="21"/>
  <c r="O97" i="21"/>
  <c r="K97" i="21"/>
  <c r="S93" i="21"/>
  <c r="O93" i="21"/>
  <c r="K93" i="21"/>
  <c r="S89" i="21"/>
  <c r="O89" i="21"/>
  <c r="K89" i="21"/>
  <c r="S85" i="21"/>
  <c r="O85" i="21"/>
  <c r="K85" i="21"/>
  <c r="K8" i="21"/>
  <c r="S8" i="21"/>
  <c r="O8" i="21"/>
  <c r="S163" i="21"/>
  <c r="O163" i="21"/>
  <c r="K163" i="21"/>
  <c r="O80" i="21"/>
  <c r="K80" i="21"/>
  <c r="S80" i="21"/>
  <c r="S73" i="21"/>
  <c r="K73" i="21"/>
  <c r="O73" i="21"/>
  <c r="S69" i="21"/>
  <c r="K69" i="21"/>
  <c r="O69" i="21"/>
  <c r="S65" i="21"/>
  <c r="K65" i="21"/>
  <c r="O65" i="21"/>
  <c r="S61" i="21"/>
  <c r="K61" i="21"/>
  <c r="O61" i="21"/>
  <c r="S57" i="21"/>
  <c r="K57" i="21"/>
  <c r="O57" i="21"/>
  <c r="O37" i="21"/>
  <c r="K37" i="21"/>
  <c r="S37" i="21"/>
  <c r="O33" i="21"/>
  <c r="K33" i="21"/>
  <c r="S33" i="21"/>
  <c r="K11" i="21"/>
  <c r="O11" i="21"/>
  <c r="S11" i="21"/>
  <c r="O158" i="21"/>
  <c r="K158" i="21"/>
  <c r="S158" i="21"/>
  <c r="K151" i="21"/>
  <c r="O151" i="21"/>
  <c r="S151" i="21"/>
  <c r="K147" i="21"/>
  <c r="O147" i="21"/>
  <c r="S147" i="21"/>
  <c r="K143" i="21"/>
  <c r="O143" i="21"/>
  <c r="S143" i="21"/>
  <c r="K139" i="21"/>
  <c r="O139" i="21"/>
  <c r="S139" i="21"/>
  <c r="K135" i="21"/>
  <c r="O135" i="21"/>
  <c r="S135" i="21"/>
  <c r="S54" i="21"/>
  <c r="O54" i="21"/>
  <c r="K54" i="21"/>
  <c r="S50" i="21"/>
  <c r="O50" i="21"/>
  <c r="K50" i="21"/>
  <c r="S46" i="21"/>
  <c r="O46" i="21"/>
  <c r="K46" i="21"/>
  <c r="S42" i="21"/>
  <c r="O42" i="21"/>
  <c r="K42" i="21"/>
  <c r="K14" i="21"/>
  <c r="S14" i="21"/>
  <c r="O14" i="21"/>
  <c r="K23" i="21"/>
  <c r="O23" i="21"/>
  <c r="S23" i="21"/>
  <c r="K29" i="21"/>
  <c r="O29" i="21"/>
  <c r="S29" i="21"/>
  <c r="S21" i="9"/>
  <c r="S364" i="9"/>
  <c r="S380" i="9"/>
  <c r="S396" i="9"/>
  <c r="S409" i="9"/>
  <c r="S425" i="9"/>
  <c r="S447" i="9"/>
  <c r="S468" i="9"/>
  <c r="S484" i="9"/>
  <c r="S497" i="9"/>
  <c r="S513" i="9"/>
  <c r="S529" i="9"/>
  <c r="S541" i="9"/>
  <c r="S557" i="9"/>
  <c r="S573" i="9"/>
  <c r="S592" i="9"/>
  <c r="S619" i="9"/>
  <c r="S634" i="9"/>
  <c r="S650" i="9"/>
  <c r="S666" i="9"/>
  <c r="S688" i="9"/>
  <c r="S707" i="9"/>
  <c r="S723" i="9"/>
  <c r="S738" i="9"/>
  <c r="S754" i="9"/>
  <c r="S776" i="9"/>
  <c r="S792" i="9"/>
  <c r="S816" i="9"/>
  <c r="S834" i="9"/>
  <c r="S851" i="9"/>
  <c r="S866" i="9"/>
  <c r="S890" i="9"/>
  <c r="S906" i="9"/>
  <c r="S923" i="9"/>
  <c r="S947" i="9"/>
  <c r="S966" i="9"/>
  <c r="S982" i="9"/>
  <c r="S998" i="9"/>
  <c r="S1014" i="9"/>
  <c r="K206" i="21"/>
  <c r="S206" i="21"/>
  <c r="O206" i="21"/>
  <c r="S190" i="21"/>
  <c r="K190" i="21"/>
  <c r="O190" i="21"/>
  <c r="K9" i="21"/>
  <c r="O9" i="21"/>
  <c r="S9" i="21"/>
  <c r="K195" i="21"/>
  <c r="O195" i="21"/>
  <c r="S195" i="21"/>
  <c r="K111" i="21"/>
  <c r="S111" i="21"/>
  <c r="O111" i="21"/>
  <c r="S196" i="21"/>
  <c r="K196" i="21"/>
  <c r="O196" i="21"/>
  <c r="K205" i="21"/>
  <c r="O205" i="21"/>
  <c r="S205" i="21"/>
  <c r="K189" i="21"/>
  <c r="O189" i="21"/>
  <c r="S189" i="21"/>
  <c r="O211" i="21"/>
  <c r="S211" i="21"/>
  <c r="K211" i="21"/>
  <c r="S183" i="21"/>
  <c r="O183" i="21"/>
  <c r="K183" i="21"/>
  <c r="S179" i="21"/>
  <c r="O179" i="21"/>
  <c r="K179" i="21"/>
  <c r="S175" i="21"/>
  <c r="O175" i="21"/>
  <c r="K175" i="21"/>
  <c r="S171" i="21"/>
  <c r="O171" i="21"/>
  <c r="K171" i="21"/>
  <c r="S167" i="21"/>
  <c r="O167" i="21"/>
  <c r="K167" i="21"/>
  <c r="S132" i="21"/>
  <c r="O132" i="21"/>
  <c r="K132" i="21"/>
  <c r="S116" i="21"/>
  <c r="O116" i="21"/>
  <c r="K116" i="21"/>
  <c r="O4" i="21"/>
  <c r="K4" i="21"/>
  <c r="S4" i="21"/>
  <c r="O134" i="21"/>
  <c r="K134" i="21"/>
  <c r="S134" i="21"/>
  <c r="O262" i="21"/>
  <c r="K262" i="21"/>
  <c r="S262" i="21"/>
  <c r="K255" i="21"/>
  <c r="O255" i="21"/>
  <c r="S255" i="21"/>
  <c r="K251" i="21"/>
  <c r="O251" i="21"/>
  <c r="S251" i="21"/>
  <c r="K247" i="21"/>
  <c r="O247" i="21"/>
  <c r="S247" i="21"/>
  <c r="K243" i="21"/>
  <c r="S243" i="21"/>
  <c r="O243" i="21"/>
  <c r="K239" i="21"/>
  <c r="O239" i="21"/>
  <c r="S239" i="21"/>
  <c r="S129" i="21"/>
  <c r="K129" i="21"/>
  <c r="O129" i="21"/>
  <c r="K113" i="21"/>
  <c r="S113" i="21"/>
  <c r="O113" i="21"/>
  <c r="S263" i="21"/>
  <c r="K263" i="21"/>
  <c r="O263" i="21"/>
  <c r="O235" i="21"/>
  <c r="K235" i="21"/>
  <c r="S235" i="21"/>
  <c r="O231" i="21"/>
  <c r="K231" i="21"/>
  <c r="S231" i="21"/>
  <c r="O227" i="21"/>
  <c r="K227" i="21"/>
  <c r="S227" i="21"/>
  <c r="O223" i="21"/>
  <c r="K223" i="21"/>
  <c r="S223" i="21"/>
  <c r="O219" i="21"/>
  <c r="K219" i="21"/>
  <c r="S219" i="21"/>
  <c r="O215" i="21"/>
  <c r="K215" i="21"/>
  <c r="S215" i="21"/>
  <c r="S130" i="21"/>
  <c r="O130" i="21"/>
  <c r="K130" i="21"/>
  <c r="S114" i="21"/>
  <c r="O114" i="21"/>
  <c r="K114" i="21"/>
  <c r="O156" i="21"/>
  <c r="S156" i="21"/>
  <c r="K156" i="21"/>
  <c r="S104" i="21"/>
  <c r="O104" i="21"/>
  <c r="K104" i="21"/>
  <c r="S100" i="21"/>
  <c r="O100" i="21"/>
  <c r="K100" i="21"/>
  <c r="S96" i="21"/>
  <c r="O96" i="21"/>
  <c r="K96" i="21"/>
  <c r="S92" i="21"/>
  <c r="O92" i="21"/>
  <c r="K92" i="21"/>
  <c r="S88" i="21"/>
  <c r="O88" i="21"/>
  <c r="K88" i="21"/>
  <c r="S84" i="21"/>
  <c r="O84" i="21"/>
  <c r="K84" i="21"/>
  <c r="K12" i="21"/>
  <c r="S12" i="21"/>
  <c r="O12" i="21"/>
  <c r="O162" i="21"/>
  <c r="S162" i="21"/>
  <c r="K162" i="21"/>
  <c r="O76" i="21"/>
  <c r="K76" i="21"/>
  <c r="S76" i="21"/>
  <c r="O72" i="21"/>
  <c r="S72" i="21"/>
  <c r="K72" i="21"/>
  <c r="O68" i="21"/>
  <c r="S68" i="21"/>
  <c r="K68" i="21"/>
  <c r="O64" i="21"/>
  <c r="S64" i="21"/>
  <c r="K64" i="21"/>
  <c r="O60" i="21"/>
  <c r="S60" i="21"/>
  <c r="K60" i="21"/>
  <c r="S40" i="21"/>
  <c r="O40" i="21"/>
  <c r="K40" i="21"/>
  <c r="O36" i="21"/>
  <c r="K36" i="21"/>
  <c r="S36" i="21"/>
  <c r="O32" i="21"/>
  <c r="S32" i="21"/>
  <c r="K32" i="21"/>
  <c r="K15" i="21"/>
  <c r="O15" i="21"/>
  <c r="S15" i="21"/>
  <c r="O154" i="21"/>
  <c r="K154" i="21"/>
  <c r="S154" i="21"/>
  <c r="O150" i="21"/>
  <c r="S150" i="21"/>
  <c r="K150" i="21"/>
  <c r="O146" i="21"/>
  <c r="S146" i="21"/>
  <c r="K146" i="21"/>
  <c r="O142" i="21"/>
  <c r="S142" i="21"/>
  <c r="K142" i="21"/>
  <c r="O138" i="21"/>
  <c r="S138" i="21"/>
  <c r="K138" i="21"/>
  <c r="S81" i="21"/>
  <c r="K81" i="21"/>
  <c r="O81" i="21"/>
  <c r="O53" i="21"/>
  <c r="K53" i="21"/>
  <c r="S53" i="21"/>
  <c r="O49" i="21"/>
  <c r="K49" i="21"/>
  <c r="S49" i="21"/>
  <c r="O45" i="21"/>
  <c r="K45" i="21"/>
  <c r="S45" i="21"/>
  <c r="O41" i="21"/>
  <c r="K41" i="21"/>
  <c r="S41" i="21"/>
  <c r="K18" i="21"/>
  <c r="S18" i="21"/>
  <c r="O18" i="21"/>
  <c r="O27" i="21"/>
  <c r="K27" i="21"/>
  <c r="S27" i="21"/>
  <c r="S45" i="9"/>
  <c r="S350" i="9"/>
  <c r="S367" i="9"/>
  <c r="S383" i="9"/>
  <c r="S399" i="9"/>
  <c r="S414" i="9"/>
  <c r="S430" i="9"/>
  <c r="S449" i="9"/>
  <c r="S471" i="9"/>
  <c r="S487" i="9"/>
  <c r="S502" i="9"/>
  <c r="S519" i="9"/>
  <c r="S534" i="9"/>
  <c r="S546" i="9"/>
  <c r="S562" i="9"/>
  <c r="S578" i="9"/>
  <c r="S594" i="9"/>
  <c r="S624" i="9"/>
  <c r="S640" i="9"/>
  <c r="S656" i="9"/>
  <c r="S674" i="9"/>
  <c r="S690" i="9"/>
  <c r="S709" i="9"/>
  <c r="S728" i="9"/>
  <c r="S744" i="9"/>
  <c r="S760" i="9"/>
  <c r="S779" i="9"/>
  <c r="S794" i="9"/>
  <c r="S819" i="9"/>
  <c r="S840" i="9"/>
  <c r="S853" i="9"/>
  <c r="S874" i="9"/>
  <c r="S896" i="9"/>
  <c r="S912" i="9"/>
  <c r="S925" i="9"/>
  <c r="S950" i="9"/>
  <c r="S968" i="9"/>
  <c r="S984" i="9"/>
  <c r="S1000" i="9"/>
  <c r="S202" i="21"/>
  <c r="K202" i="21"/>
  <c r="O202" i="21"/>
  <c r="K155" i="21"/>
  <c r="O155" i="21"/>
  <c r="S155" i="21"/>
  <c r="K260" i="21"/>
  <c r="S260" i="21"/>
  <c r="O260" i="21"/>
  <c r="K191" i="21"/>
  <c r="O191" i="21"/>
  <c r="S191" i="21"/>
  <c r="K210" i="21"/>
  <c r="S210" i="21"/>
  <c r="O210" i="21"/>
  <c r="S192" i="21"/>
  <c r="K192" i="21"/>
  <c r="O192" i="21"/>
  <c r="K201" i="21"/>
  <c r="O201" i="21"/>
  <c r="S201" i="21"/>
  <c r="K119" i="21"/>
  <c r="S119" i="21"/>
  <c r="O119" i="21"/>
  <c r="O207" i="21"/>
  <c r="S207" i="21"/>
  <c r="K207" i="21"/>
  <c r="S182" i="21"/>
  <c r="O182" i="21"/>
  <c r="K182" i="21"/>
  <c r="S178" i="21"/>
  <c r="O178" i="21"/>
  <c r="K178" i="21"/>
  <c r="S174" i="21"/>
  <c r="O174" i="21"/>
  <c r="K174" i="21"/>
  <c r="S170" i="21"/>
  <c r="O170" i="21"/>
  <c r="K170" i="21"/>
  <c r="S166" i="21"/>
  <c r="O166" i="21"/>
  <c r="K166" i="21"/>
  <c r="S128" i="21"/>
  <c r="O128" i="21"/>
  <c r="K128" i="21"/>
  <c r="S112" i="21"/>
  <c r="O112" i="21"/>
  <c r="K112" i="21"/>
  <c r="O56" i="21"/>
  <c r="K56" i="21"/>
  <c r="S56" i="21"/>
  <c r="O160" i="21"/>
  <c r="K160" i="21"/>
  <c r="S160" i="21"/>
  <c r="O258" i="21"/>
  <c r="K258" i="21"/>
  <c r="S258" i="21"/>
  <c r="O254" i="21"/>
  <c r="S254" i="21"/>
  <c r="K254" i="21"/>
  <c r="O250" i="21"/>
  <c r="S250" i="21"/>
  <c r="K250" i="21"/>
  <c r="O246" i="21"/>
  <c r="S246" i="21"/>
  <c r="K246" i="21"/>
  <c r="O242" i="21"/>
  <c r="S242" i="21"/>
  <c r="K242" i="21"/>
  <c r="S208" i="21"/>
  <c r="K208" i="21"/>
  <c r="O208" i="21"/>
  <c r="K125" i="21"/>
  <c r="S125" i="21"/>
  <c r="O125" i="21"/>
  <c r="K109" i="21"/>
  <c r="S109" i="21"/>
  <c r="O109" i="21"/>
  <c r="K259" i="21"/>
  <c r="S259" i="21"/>
  <c r="O259" i="21"/>
  <c r="K234" i="21"/>
  <c r="S234" i="21"/>
  <c r="O234" i="21"/>
  <c r="S230" i="21"/>
  <c r="O230" i="21"/>
  <c r="K230" i="21"/>
  <c r="S226" i="21"/>
  <c r="O226" i="21"/>
  <c r="K226" i="21"/>
  <c r="S222" i="21"/>
  <c r="O222" i="21"/>
  <c r="K222" i="21"/>
  <c r="S218" i="21"/>
  <c r="O218" i="21"/>
  <c r="K218" i="21"/>
  <c r="S214" i="21"/>
  <c r="O214" i="21"/>
  <c r="K214" i="21"/>
  <c r="S126" i="21"/>
  <c r="O126" i="21"/>
  <c r="K126" i="21"/>
  <c r="S110" i="21"/>
  <c r="O110" i="21"/>
  <c r="K110" i="21"/>
  <c r="S107" i="21"/>
  <c r="O107" i="21"/>
  <c r="K107" i="21"/>
  <c r="S103" i="21"/>
  <c r="K103" i="21"/>
  <c r="O103" i="21"/>
  <c r="S99" i="21"/>
  <c r="O99" i="21"/>
  <c r="K99" i="21"/>
  <c r="S95" i="21"/>
  <c r="O95" i="21"/>
  <c r="K95" i="21"/>
  <c r="S91" i="21"/>
  <c r="O91" i="21"/>
  <c r="K91" i="21"/>
  <c r="S87" i="21"/>
  <c r="O87" i="21"/>
  <c r="K87" i="21"/>
  <c r="S83" i="21"/>
  <c r="O83" i="21"/>
  <c r="K83" i="21"/>
  <c r="K16" i="21"/>
  <c r="S16" i="21"/>
  <c r="O16" i="21"/>
  <c r="S161" i="21"/>
  <c r="O161" i="21"/>
  <c r="K161" i="21"/>
  <c r="S75" i="21"/>
  <c r="K75" i="21"/>
  <c r="O75" i="21"/>
  <c r="S71" i="21"/>
  <c r="O71" i="21"/>
  <c r="K71" i="21"/>
  <c r="S67" i="21"/>
  <c r="K67" i="21"/>
  <c r="O67" i="21"/>
  <c r="S63" i="21"/>
  <c r="O63" i="21"/>
  <c r="K63" i="21"/>
  <c r="S59" i="21"/>
  <c r="K59" i="21"/>
  <c r="O59" i="21"/>
  <c r="O39" i="21"/>
  <c r="K39" i="21"/>
  <c r="S39" i="21"/>
  <c r="O35" i="21"/>
  <c r="K35" i="21"/>
  <c r="S35" i="21"/>
  <c r="O31" i="21"/>
  <c r="K31" i="21"/>
  <c r="S31" i="21"/>
  <c r="K19" i="21"/>
  <c r="O19" i="21"/>
  <c r="S19" i="21"/>
  <c r="K153" i="21"/>
  <c r="O153" i="21"/>
  <c r="S153" i="21"/>
  <c r="K149" i="21"/>
  <c r="O149" i="21"/>
  <c r="S149" i="21"/>
  <c r="K145" i="21"/>
  <c r="O145" i="21"/>
  <c r="S145" i="21"/>
  <c r="K141" i="21"/>
  <c r="O141" i="21"/>
  <c r="S141" i="21"/>
  <c r="K137" i="21"/>
  <c r="O137" i="21"/>
  <c r="S137" i="21"/>
  <c r="S77" i="21"/>
  <c r="K77" i="21"/>
  <c r="O77" i="21"/>
  <c r="K52" i="21"/>
  <c r="S52" i="21"/>
  <c r="O52" i="21"/>
  <c r="S48" i="21"/>
  <c r="O48" i="21"/>
  <c r="K48" i="21"/>
  <c r="S44" i="21"/>
  <c r="O44" i="21"/>
  <c r="K44" i="21"/>
  <c r="K6" i="21"/>
  <c r="S6" i="21"/>
  <c r="O6" i="21"/>
  <c r="K22" i="21"/>
  <c r="S22" i="21"/>
  <c r="O22" i="21"/>
  <c r="K26" i="21"/>
  <c r="S26" i="21"/>
  <c r="O26" i="21"/>
  <c r="S18" i="9"/>
  <c r="S55" i="9"/>
  <c r="S356" i="9"/>
  <c r="S369" i="9"/>
  <c r="S385" i="9"/>
  <c r="S404" i="9"/>
  <c r="S420" i="9"/>
  <c r="S438" i="9"/>
  <c r="S454" i="9"/>
  <c r="S473" i="9"/>
  <c r="S489" i="9"/>
  <c r="S508" i="9"/>
  <c r="S524" i="9"/>
  <c r="S536" i="9"/>
  <c r="S552" i="9"/>
  <c r="S568" i="9"/>
  <c r="S584" i="9"/>
  <c r="S602" i="9"/>
  <c r="S627" i="9"/>
  <c r="S643" i="9"/>
  <c r="S659" i="9"/>
  <c r="S680" i="9"/>
  <c r="S698" i="9"/>
  <c r="S715" i="9"/>
  <c r="S731" i="9"/>
  <c r="S747" i="9"/>
  <c r="S762" i="9"/>
  <c r="S781" i="9"/>
  <c r="S802" i="9"/>
  <c r="S821" i="9"/>
  <c r="S843" i="9"/>
  <c r="S859" i="9"/>
  <c r="S883" i="9"/>
  <c r="S899" i="9"/>
  <c r="S914" i="9"/>
  <c r="S939" i="9"/>
  <c r="S957" i="9"/>
  <c r="S973" i="9"/>
  <c r="S989" i="9"/>
  <c r="AG62" i="21"/>
  <c r="AG64" i="21"/>
  <c r="AG63" i="21"/>
  <c r="P1017" i="18"/>
  <c r="S970" i="18" s="1"/>
  <c r="P1016" i="18"/>
  <c r="S881" i="18"/>
  <c r="S493" i="18"/>
  <c r="S538" i="18"/>
  <c r="S583" i="18"/>
  <c r="S198" i="21"/>
  <c r="K198" i="21"/>
  <c r="O198" i="21"/>
  <c r="K131" i="21"/>
  <c r="S131" i="21"/>
  <c r="O131" i="21"/>
  <c r="K203" i="21"/>
  <c r="O203" i="21"/>
  <c r="S203" i="21"/>
  <c r="K187" i="21"/>
  <c r="O187" i="21"/>
  <c r="S187" i="21"/>
  <c r="S204" i="21"/>
  <c r="K204" i="21"/>
  <c r="O204" i="21"/>
  <c r="S188" i="21"/>
  <c r="K188" i="21"/>
  <c r="O188" i="21"/>
  <c r="K197" i="21"/>
  <c r="O197" i="21"/>
  <c r="S197" i="21"/>
  <c r="K238" i="21"/>
  <c r="O238" i="21"/>
  <c r="S238" i="21"/>
  <c r="S185" i="21"/>
  <c r="O185" i="21"/>
  <c r="K185" i="21"/>
  <c r="S181" i="21"/>
  <c r="K181" i="21"/>
  <c r="O181" i="21"/>
  <c r="S177" i="21"/>
  <c r="O177" i="21"/>
  <c r="K177" i="21"/>
  <c r="S173" i="21"/>
  <c r="O173" i="21"/>
  <c r="K173" i="21"/>
  <c r="S169" i="21"/>
  <c r="O169" i="21"/>
  <c r="K169" i="21"/>
  <c r="S165" i="21"/>
  <c r="O165" i="21"/>
  <c r="K165" i="21"/>
  <c r="S124" i="21"/>
  <c r="O124" i="21"/>
  <c r="K124" i="21"/>
  <c r="K78" i="21"/>
  <c r="O78" i="21"/>
  <c r="S78" i="21"/>
  <c r="O82" i="21"/>
  <c r="K82" i="21"/>
  <c r="S82" i="21"/>
  <c r="O186" i="21"/>
  <c r="K186" i="21"/>
  <c r="S186" i="21"/>
  <c r="S257" i="21"/>
  <c r="K257" i="21"/>
  <c r="O257" i="21"/>
  <c r="S253" i="21"/>
  <c r="O253" i="21"/>
  <c r="K253" i="21"/>
  <c r="S249" i="21"/>
  <c r="K249" i="21"/>
  <c r="O249" i="21"/>
  <c r="S245" i="21"/>
  <c r="O245" i="21"/>
  <c r="K245" i="21"/>
  <c r="S241" i="21"/>
  <c r="K241" i="21"/>
  <c r="O241" i="21"/>
  <c r="K159" i="21"/>
  <c r="O159" i="21"/>
  <c r="S159" i="21"/>
  <c r="K121" i="21"/>
  <c r="S121" i="21"/>
  <c r="O121" i="21"/>
  <c r="K17" i="21"/>
  <c r="O17" i="21"/>
  <c r="S17" i="21"/>
  <c r="S237" i="21"/>
  <c r="K237" i="21"/>
  <c r="O237" i="21"/>
  <c r="O233" i="21"/>
  <c r="S233" i="21"/>
  <c r="K233" i="21"/>
  <c r="O229" i="21"/>
  <c r="K229" i="21"/>
  <c r="S229" i="21"/>
  <c r="O225" i="21"/>
  <c r="K225" i="21"/>
  <c r="S225" i="21"/>
  <c r="O221" i="21"/>
  <c r="K221" i="21"/>
  <c r="S221" i="21"/>
  <c r="O217" i="21"/>
  <c r="K217" i="21"/>
  <c r="S217" i="21"/>
  <c r="O213" i="21"/>
  <c r="K213" i="21"/>
  <c r="S213" i="21"/>
  <c r="S122" i="21"/>
  <c r="O122" i="21"/>
  <c r="K122" i="21"/>
  <c r="K5" i="21"/>
  <c r="O5" i="21"/>
  <c r="S5" i="21"/>
  <c r="S106" i="21"/>
  <c r="O106" i="21"/>
  <c r="K106" i="21"/>
  <c r="S102" i="21"/>
  <c r="O102" i="21"/>
  <c r="K102" i="21"/>
  <c r="S98" i="21"/>
  <c r="O98" i="21"/>
  <c r="K98" i="21"/>
  <c r="S94" i="21"/>
  <c r="O94" i="21"/>
  <c r="K94" i="21"/>
  <c r="S90" i="21"/>
  <c r="O90" i="21"/>
  <c r="K90" i="21"/>
  <c r="S86" i="21"/>
  <c r="O86" i="21"/>
  <c r="K86" i="21"/>
  <c r="S79" i="21"/>
  <c r="K79" i="21"/>
  <c r="O79" i="21"/>
  <c r="K20" i="21"/>
  <c r="S20" i="21"/>
  <c r="O20" i="21"/>
  <c r="K157" i="21"/>
  <c r="O157" i="21"/>
  <c r="S157" i="21"/>
  <c r="O74" i="21"/>
  <c r="S74" i="21"/>
  <c r="K74" i="21"/>
  <c r="O70" i="21"/>
  <c r="S70" i="21"/>
  <c r="K70" i="21"/>
  <c r="O66" i="21"/>
  <c r="S66" i="21"/>
  <c r="K66" i="21"/>
  <c r="O62" i="21"/>
  <c r="S62" i="21"/>
  <c r="K62" i="21"/>
  <c r="O58" i="21"/>
  <c r="S58" i="21"/>
  <c r="K58" i="21"/>
  <c r="O38" i="21"/>
  <c r="S38" i="21"/>
  <c r="K38" i="21"/>
  <c r="O34" i="21"/>
  <c r="S34" i="21"/>
  <c r="K34" i="21"/>
  <c r="K7" i="21"/>
  <c r="O7" i="21"/>
  <c r="S7" i="21"/>
  <c r="K28" i="21"/>
  <c r="S28" i="21"/>
  <c r="O28" i="21"/>
  <c r="O152" i="21"/>
  <c r="S152" i="21"/>
  <c r="K152" i="21"/>
  <c r="O148" i="21"/>
  <c r="S148" i="21"/>
  <c r="K148" i="21"/>
  <c r="O144" i="21"/>
  <c r="S144" i="21"/>
  <c r="K144" i="21"/>
  <c r="O140" i="21"/>
  <c r="S140" i="21"/>
  <c r="K140" i="21"/>
  <c r="O136" i="21"/>
  <c r="S136" i="21"/>
  <c r="K136" i="21"/>
  <c r="S55" i="21"/>
  <c r="K55" i="21"/>
  <c r="O55" i="21"/>
  <c r="O51" i="21"/>
  <c r="S51" i="21"/>
  <c r="K51" i="21"/>
  <c r="O47" i="21"/>
  <c r="K47" i="21"/>
  <c r="S47" i="21"/>
  <c r="O43" i="21"/>
  <c r="K43" i="21"/>
  <c r="S43" i="21"/>
  <c r="K10" i="21"/>
  <c r="S10" i="21"/>
  <c r="O10" i="21"/>
  <c r="S30" i="21"/>
  <c r="O30" i="21"/>
  <c r="K30" i="21"/>
  <c r="K25" i="21"/>
  <c r="O25" i="21"/>
  <c r="S25" i="21"/>
  <c r="S488" i="18"/>
  <c r="S744" i="18"/>
  <c r="S904" i="18"/>
  <c r="S968" i="18"/>
  <c r="S660" i="18"/>
  <c r="S41" i="18"/>
  <c r="S991" i="18"/>
  <c r="S12" i="9"/>
  <c r="S14" i="9"/>
  <c r="S16" i="9"/>
  <c r="S20" i="9"/>
  <c r="S22" i="9"/>
  <c r="S24" i="9"/>
  <c r="S26" i="9"/>
  <c r="S28" i="9"/>
  <c r="S30" i="9"/>
  <c r="S32" i="9"/>
  <c r="S34" i="9"/>
  <c r="S36" i="9"/>
  <c r="S38" i="9"/>
  <c r="S40" i="9"/>
  <c r="S42" i="9"/>
  <c r="S44" i="9"/>
  <c r="S46" i="9"/>
  <c r="T44" i="9" s="1"/>
  <c r="S48" i="9"/>
  <c r="S50" i="9"/>
  <c r="S52" i="9"/>
  <c r="S54" i="9"/>
  <c r="S56" i="9"/>
  <c r="T54" i="9" s="1"/>
  <c r="S58" i="9"/>
  <c r="S60" i="9"/>
  <c r="S62" i="9"/>
  <c r="S64" i="9"/>
  <c r="S66" i="9"/>
  <c r="S68" i="9"/>
  <c r="S70" i="9"/>
  <c r="S72" i="9"/>
  <c r="S74" i="9"/>
  <c r="S76" i="9"/>
  <c r="S78" i="9"/>
  <c r="S80" i="9"/>
  <c r="S82" i="9"/>
  <c r="S84" i="9"/>
  <c r="S86" i="9"/>
  <c r="S88" i="9"/>
  <c r="S90" i="9"/>
  <c r="S92" i="9"/>
  <c r="S352" i="9"/>
  <c r="S354" i="9"/>
  <c r="S358" i="9"/>
  <c r="T356" i="9" s="1"/>
  <c r="S360" i="9"/>
  <c r="S362" i="9"/>
  <c r="S366" i="9"/>
  <c r="S368" i="9"/>
  <c r="T366" i="9" s="1"/>
  <c r="S370" i="9"/>
  <c r="S372" i="9"/>
  <c r="S376" i="9"/>
  <c r="S378" i="9"/>
  <c r="T376" i="9" s="1"/>
  <c r="S382" i="9"/>
  <c r="S384" i="9"/>
  <c r="T382" i="9" s="1"/>
  <c r="S386" i="9"/>
  <c r="S388" i="9"/>
  <c r="T386" i="9" s="1"/>
  <c r="S392" i="9"/>
  <c r="S394" i="9"/>
  <c r="S398" i="9"/>
  <c r="S400" i="9"/>
  <c r="T398" i="9" s="1"/>
  <c r="S402" i="9"/>
  <c r="S406" i="9"/>
  <c r="S408" i="9"/>
  <c r="S410" i="9"/>
  <c r="T408" i="9" s="1"/>
  <c r="S412" i="9"/>
  <c r="S416" i="9"/>
  <c r="S418" i="9"/>
  <c r="S422" i="9"/>
  <c r="T420" i="9" s="1"/>
  <c r="S424" i="9"/>
  <c r="S426" i="9"/>
  <c r="T424" i="9" s="1"/>
  <c r="S428" i="9"/>
  <c r="S432" i="9"/>
  <c r="S434" i="9"/>
  <c r="S436" i="9"/>
  <c r="S440" i="9"/>
  <c r="S442" i="9"/>
  <c r="S446" i="9"/>
  <c r="S448" i="9"/>
  <c r="T446" i="9" s="1"/>
  <c r="S450" i="9"/>
  <c r="T448" i="9" s="1"/>
  <c r="S452" i="9"/>
  <c r="T450" i="9" s="1"/>
  <c r="S456" i="9"/>
  <c r="S458" i="9"/>
  <c r="S460" i="9"/>
  <c r="S464" i="9"/>
  <c r="T462" i="9" s="1"/>
  <c r="S466" i="9"/>
  <c r="S470" i="9"/>
  <c r="S472" i="9"/>
  <c r="T470" i="9" s="1"/>
  <c r="S474" i="9"/>
  <c r="T472" i="9" s="1"/>
  <c r="S476" i="9"/>
  <c r="S480" i="9"/>
  <c r="S482" i="9"/>
  <c r="S486" i="9"/>
  <c r="T484" i="9" s="1"/>
  <c r="S488" i="9"/>
  <c r="S490" i="9"/>
  <c r="T488" i="9" s="1"/>
  <c r="S492" i="9"/>
  <c r="S494" i="9"/>
  <c r="S496" i="9"/>
  <c r="S498" i="9"/>
  <c r="T496" i="9" s="1"/>
  <c r="S500" i="9"/>
  <c r="S504" i="9"/>
  <c r="S506" i="9"/>
  <c r="S510" i="9"/>
  <c r="S512" i="9"/>
  <c r="S514" i="9"/>
  <c r="T512" i="9" s="1"/>
  <c r="S516" i="9"/>
  <c r="S518" i="9"/>
  <c r="S520" i="9"/>
  <c r="T518" i="9" s="1"/>
  <c r="S522" i="9"/>
  <c r="S526" i="9"/>
  <c r="S528" i="9"/>
  <c r="S11" i="9"/>
  <c r="S10" i="9"/>
  <c r="S19" i="9"/>
  <c r="S27" i="9"/>
  <c r="S35" i="9"/>
  <c r="T33" i="9" s="1"/>
  <c r="S43" i="9"/>
  <c r="T41" i="9" s="1"/>
  <c r="S51" i="9"/>
  <c r="S59" i="9"/>
  <c r="S67" i="9"/>
  <c r="T65" i="9" s="1"/>
  <c r="S75" i="9"/>
  <c r="T73" i="9" s="1"/>
  <c r="S83" i="9"/>
  <c r="S91" i="9"/>
  <c r="S355" i="9"/>
  <c r="T353" i="9" s="1"/>
  <c r="S363" i="9"/>
  <c r="T361" i="9" s="1"/>
  <c r="S371" i="9"/>
  <c r="T369" i="9" s="1"/>
  <c r="S379" i="9"/>
  <c r="S387" i="9"/>
  <c r="T385" i="9" s="1"/>
  <c r="S395" i="9"/>
  <c r="T393" i="9" s="1"/>
  <c r="S403" i="9"/>
  <c r="T401" i="9" s="1"/>
  <c r="S411" i="9"/>
  <c r="S419" i="9"/>
  <c r="T417" i="9" s="1"/>
  <c r="S427" i="9"/>
  <c r="T425" i="9" s="1"/>
  <c r="S435" i="9"/>
  <c r="T433" i="9" s="1"/>
  <c r="S443" i="9"/>
  <c r="S451" i="9"/>
  <c r="T449" i="9" s="1"/>
  <c r="S459" i="9"/>
  <c r="T457" i="9" s="1"/>
  <c r="S467" i="9"/>
  <c r="T465" i="9" s="1"/>
  <c r="S475" i="9"/>
  <c r="S483" i="9"/>
  <c r="T481" i="9" s="1"/>
  <c r="S491" i="9"/>
  <c r="T489" i="9" s="1"/>
  <c r="S499" i="9"/>
  <c r="T497" i="9" s="1"/>
  <c r="S507" i="9"/>
  <c r="T505" i="9" s="1"/>
  <c r="S515" i="9"/>
  <c r="S523" i="9"/>
  <c r="S530" i="9"/>
  <c r="S538" i="9"/>
  <c r="S542" i="9"/>
  <c r="S550" i="9"/>
  <c r="S554" i="9"/>
  <c r="S558" i="9"/>
  <c r="T556" i="9" s="1"/>
  <c r="S566" i="9"/>
  <c r="S570" i="9"/>
  <c r="S574" i="9"/>
  <c r="T572" i="9" s="1"/>
  <c r="S582" i="9"/>
  <c r="S586" i="9"/>
  <c r="S590" i="9"/>
  <c r="S598" i="9"/>
  <c r="S606" i="9"/>
  <c r="S612" i="9"/>
  <c r="S13" i="9"/>
  <c r="T11" i="9" s="1"/>
  <c r="S29" i="9"/>
  <c r="S37" i="9"/>
  <c r="S53" i="9"/>
  <c r="S61" i="9"/>
  <c r="T59" i="9" s="1"/>
  <c r="S69" i="9"/>
  <c r="S77" i="9"/>
  <c r="S85" i="9"/>
  <c r="S93" i="9"/>
  <c r="T91" i="9" s="1"/>
  <c r="S349" i="9"/>
  <c r="S357" i="9"/>
  <c r="T355" i="9" s="1"/>
  <c r="S365" i="9"/>
  <c r="T363" i="9" s="1"/>
  <c r="S373" i="9"/>
  <c r="T371" i="9" s="1"/>
  <c r="S381" i="9"/>
  <c r="T379" i="9" s="1"/>
  <c r="S389" i="9"/>
  <c r="S397" i="9"/>
  <c r="T395" i="9" s="1"/>
  <c r="S405" i="9"/>
  <c r="T403" i="9" s="1"/>
  <c r="S413" i="9"/>
  <c r="S421" i="9"/>
  <c r="T419" i="9" s="1"/>
  <c r="S429" i="9"/>
  <c r="T427" i="9" s="1"/>
  <c r="S437" i="9"/>
  <c r="T435" i="9" s="1"/>
  <c r="S445" i="9"/>
  <c r="S453" i="9"/>
  <c r="S461" i="9"/>
  <c r="T459" i="9" s="1"/>
  <c r="S469" i="9"/>
  <c r="T467" i="9" s="1"/>
  <c r="S477" i="9"/>
  <c r="S485" i="9"/>
  <c r="S493" i="9"/>
  <c r="T491" i="9" s="1"/>
  <c r="S501" i="9"/>
  <c r="T499" i="9" s="1"/>
  <c r="S509" i="9"/>
  <c r="S517" i="9"/>
  <c r="T515" i="9" s="1"/>
  <c r="S525" i="9"/>
  <c r="S531" i="9"/>
  <c r="T529" i="9" s="1"/>
  <c r="S535" i="9"/>
  <c r="T533" i="9" s="1"/>
  <c r="S543" i="9"/>
  <c r="S547" i="9"/>
  <c r="T545" i="9" s="1"/>
  <c r="S551" i="9"/>
  <c r="T549" i="9" s="1"/>
  <c r="S559" i="9"/>
  <c r="S563" i="9"/>
  <c r="S567" i="9"/>
  <c r="T565" i="9" s="1"/>
  <c r="S575" i="9"/>
  <c r="T573" i="9" s="1"/>
  <c r="S579" i="9"/>
  <c r="T577" i="9" s="1"/>
  <c r="S583" i="9"/>
  <c r="S591" i="9"/>
  <c r="S595" i="9"/>
  <c r="T593" i="9" s="1"/>
  <c r="S599" i="9"/>
  <c r="S603" i="9"/>
  <c r="T601" i="9" s="1"/>
  <c r="S607" i="9"/>
  <c r="T605" i="9" s="1"/>
  <c r="S613" i="9"/>
  <c r="T611" i="9" s="1"/>
  <c r="S615" i="9"/>
  <c r="S617" i="9"/>
  <c r="S621" i="9"/>
  <c r="T619" i="9" s="1"/>
  <c r="S623" i="9"/>
  <c r="S625" i="9"/>
  <c r="S631" i="9"/>
  <c r="S633" i="9"/>
  <c r="T631" i="9" s="1"/>
  <c r="S635" i="9"/>
  <c r="T633" i="9" s="1"/>
  <c r="S637" i="9"/>
  <c r="S639" i="9"/>
  <c r="S641" i="9"/>
  <c r="S647" i="9"/>
  <c r="T645" i="9" s="1"/>
  <c r="S649" i="9"/>
  <c r="S651" i="9"/>
  <c r="T649" i="9" s="1"/>
  <c r="S653" i="9"/>
  <c r="T651" i="9" s="1"/>
  <c r="S655" i="9"/>
  <c r="S657" i="9"/>
  <c r="T655" i="9" s="1"/>
  <c r="S663" i="9"/>
  <c r="S665" i="9"/>
  <c r="S667" i="9"/>
  <c r="T665" i="9" s="1"/>
  <c r="S669" i="9"/>
  <c r="S671" i="9"/>
  <c r="S673" i="9"/>
  <c r="T671" i="9" s="1"/>
  <c r="S675" i="9"/>
  <c r="T673" i="9" s="1"/>
  <c r="S677" i="9"/>
  <c r="S679" i="9"/>
  <c r="S681" i="9"/>
  <c r="T679" i="9" s="1"/>
  <c r="S683" i="9"/>
  <c r="S685" i="9"/>
  <c r="S687" i="9"/>
  <c r="S689" i="9"/>
  <c r="S691" i="9"/>
  <c r="T689" i="9" s="1"/>
  <c r="S693" i="9"/>
  <c r="S695" i="9"/>
  <c r="S697" i="9"/>
  <c r="S699" i="9"/>
  <c r="T697" i="9" s="1"/>
  <c r="S701" i="9"/>
  <c r="S703" i="9"/>
  <c r="S705" i="9"/>
  <c r="T703" i="9" s="1"/>
  <c r="S711" i="9"/>
  <c r="T709" i="9" s="1"/>
  <c r="S713" i="9"/>
  <c r="S717" i="9"/>
  <c r="S719" i="9"/>
  <c r="T717" i="9" s="1"/>
  <c r="S721" i="9"/>
  <c r="S725" i="9"/>
  <c r="S727" i="9"/>
  <c r="S729" i="9"/>
  <c r="T727" i="9" s="1"/>
  <c r="S735" i="9"/>
  <c r="S737" i="9"/>
  <c r="S739" i="9"/>
  <c r="S741" i="9"/>
  <c r="S743" i="9"/>
  <c r="T741" i="9" s="1"/>
  <c r="S745" i="9"/>
  <c r="T743" i="9" s="1"/>
  <c r="S751" i="9"/>
  <c r="S753" i="9"/>
  <c r="S755" i="9"/>
  <c r="T753" i="9" s="1"/>
  <c r="S757" i="9"/>
  <c r="S759" i="9"/>
  <c r="S761" i="9"/>
  <c r="T759" i="9" s="1"/>
  <c r="S763" i="9"/>
  <c r="T761" i="9" s="1"/>
  <c r="S765" i="9"/>
  <c r="S767" i="9"/>
  <c r="S769" i="9"/>
  <c r="S771" i="9"/>
  <c r="S773" i="9"/>
  <c r="S775" i="9"/>
  <c r="S777" i="9"/>
  <c r="T775" i="9" s="1"/>
  <c r="S783" i="9"/>
  <c r="S785" i="9"/>
  <c r="S787" i="9"/>
  <c r="S789" i="9"/>
  <c r="T787" i="9" s="1"/>
  <c r="S791" i="9"/>
  <c r="S793" i="9"/>
  <c r="T791" i="9" s="1"/>
  <c r="S795" i="9"/>
  <c r="T793" i="9" s="1"/>
  <c r="S797" i="9"/>
  <c r="S799" i="9"/>
  <c r="S801" i="9"/>
  <c r="S803" i="9"/>
  <c r="S805" i="9"/>
  <c r="S807" i="9"/>
  <c r="T805" i="9" s="1"/>
  <c r="S809" i="9"/>
  <c r="S813" i="9"/>
  <c r="S815" i="9"/>
  <c r="T813" i="9" s="1"/>
  <c r="S817" i="9"/>
  <c r="T815" i="9" s="1"/>
  <c r="S823" i="9"/>
  <c r="S825" i="9"/>
  <c r="S827" i="9"/>
  <c r="S829" i="9"/>
  <c r="S831" i="9"/>
  <c r="S833" i="9"/>
  <c r="S835" i="9"/>
  <c r="S837" i="9"/>
  <c r="S839" i="9"/>
  <c r="S841" i="9"/>
  <c r="S847" i="9"/>
  <c r="T845" i="9" s="1"/>
  <c r="S849" i="9"/>
  <c r="T847" i="9" s="1"/>
  <c r="S855" i="9"/>
  <c r="S857" i="9"/>
  <c r="S863" i="9"/>
  <c r="S865" i="9"/>
  <c r="S867" i="9"/>
  <c r="T865" i="9" s="1"/>
  <c r="S869" i="9"/>
  <c r="S871" i="9"/>
  <c r="T869" i="9" s="1"/>
  <c r="S873" i="9"/>
  <c r="S875" i="9"/>
  <c r="T873" i="9" s="1"/>
  <c r="S877" i="9"/>
  <c r="S879" i="9"/>
  <c r="T877" i="9" s="1"/>
  <c r="S881" i="9"/>
  <c r="S887" i="9"/>
  <c r="S889" i="9"/>
  <c r="S891" i="9"/>
  <c r="T889" i="9" s="1"/>
  <c r="S893" i="9"/>
  <c r="S895" i="9"/>
  <c r="S897" i="9"/>
  <c r="T895" i="9" s="1"/>
  <c r="S903" i="9"/>
  <c r="T901" i="9" s="1"/>
  <c r="S905" i="9"/>
  <c r="S907" i="9"/>
  <c r="S909" i="9"/>
  <c r="S911" i="9"/>
  <c r="T909" i="9" s="1"/>
  <c r="S913" i="9"/>
  <c r="T911" i="9" s="1"/>
  <c r="S915" i="9"/>
  <c r="T913" i="9" s="1"/>
  <c r="S917" i="9"/>
  <c r="S919" i="9"/>
  <c r="S921" i="9"/>
  <c r="T919" i="9" s="1"/>
  <c r="S927" i="9"/>
  <c r="S929" i="9"/>
  <c r="S931" i="9"/>
  <c r="S933" i="9"/>
  <c r="S935" i="9"/>
  <c r="S937" i="9"/>
  <c r="S943" i="9"/>
  <c r="T941" i="9" s="1"/>
  <c r="S945" i="9"/>
  <c r="S949" i="9"/>
  <c r="S951" i="9"/>
  <c r="T949" i="9" s="1"/>
  <c r="S953" i="9"/>
  <c r="S955" i="9"/>
  <c r="S959" i="9"/>
  <c r="S961" i="9"/>
  <c r="S965" i="9"/>
  <c r="S967" i="9"/>
  <c r="T965" i="9" s="1"/>
  <c r="S969" i="9"/>
  <c r="T967" i="9" s="1"/>
  <c r="S971" i="9"/>
  <c r="S975" i="9"/>
  <c r="S977" i="9"/>
  <c r="S981" i="9"/>
  <c r="S983" i="9"/>
  <c r="S985" i="9"/>
  <c r="T983" i="9" s="1"/>
  <c r="S987" i="9"/>
  <c r="S991" i="9"/>
  <c r="S993" i="9"/>
  <c r="S997" i="9"/>
  <c r="S999" i="9"/>
  <c r="T997" i="9" s="1"/>
  <c r="S1001" i="9"/>
  <c r="S1003" i="9"/>
  <c r="S1007" i="9"/>
  <c r="T1005" i="9" s="1"/>
  <c r="S1009" i="9"/>
  <c r="T1007" i="9" s="1"/>
  <c r="S1013" i="9"/>
  <c r="S15" i="9"/>
  <c r="T13" i="9" s="1"/>
  <c r="S23" i="9"/>
  <c r="T21" i="9" s="1"/>
  <c r="S31" i="9"/>
  <c r="T29" i="9" s="1"/>
  <c r="S39" i="9"/>
  <c r="T37" i="9" s="1"/>
  <c r="S47" i="9"/>
  <c r="T45" i="9" s="1"/>
  <c r="S63" i="9"/>
  <c r="T61" i="9" s="1"/>
  <c r="S71" i="9"/>
  <c r="T69" i="9" s="1"/>
  <c r="S79" i="9"/>
  <c r="T77" i="9" s="1"/>
  <c r="S87" i="9"/>
  <c r="T85" i="9" s="1"/>
  <c r="S351" i="9"/>
  <c r="T349" i="9" s="1"/>
  <c r="S375" i="9"/>
  <c r="S391" i="9"/>
  <c r="S415" i="9"/>
  <c r="T413" i="9" s="1"/>
  <c r="S431" i="9"/>
  <c r="T429" i="9" s="1"/>
  <c r="S439" i="9"/>
  <c r="S455" i="9"/>
  <c r="S463" i="9"/>
  <c r="S479" i="9"/>
  <c r="S503" i="9"/>
  <c r="S532" i="9"/>
  <c r="S540" i="9"/>
  <c r="S544" i="9"/>
  <c r="T542" i="9" s="1"/>
  <c r="S548" i="9"/>
  <c r="S556" i="9"/>
  <c r="S560" i="9"/>
  <c r="T558" i="9" s="1"/>
  <c r="S564" i="9"/>
  <c r="T562" i="9" s="1"/>
  <c r="S572" i="9"/>
  <c r="S576" i="9"/>
  <c r="S580" i="9"/>
  <c r="T578" i="9" s="1"/>
  <c r="S588" i="9"/>
  <c r="S596" i="9"/>
  <c r="S600" i="9"/>
  <c r="T598" i="9" s="1"/>
  <c r="S604" i="9"/>
  <c r="S608" i="9"/>
  <c r="S611" i="9"/>
  <c r="S9" i="9"/>
  <c r="S17" i="9"/>
  <c r="T15" i="9" s="1"/>
  <c r="S49" i="9"/>
  <c r="T47" i="9" s="1"/>
  <c r="S81" i="9"/>
  <c r="T79" i="9" s="1"/>
  <c r="S401" i="9"/>
  <c r="S433" i="9"/>
  <c r="S465" i="9"/>
  <c r="T463" i="9" s="1"/>
  <c r="S545" i="9"/>
  <c r="S561" i="9"/>
  <c r="S577" i="9"/>
  <c r="T575" i="9" s="1"/>
  <c r="S593" i="9"/>
  <c r="T591" i="9" s="1"/>
  <c r="S609" i="9"/>
  <c r="S618" i="9"/>
  <c r="T616" i="9" s="1"/>
  <c r="S626" i="9"/>
  <c r="T624" i="9" s="1"/>
  <c r="S642" i="9"/>
  <c r="S658" i="9"/>
  <c r="T656" i="9" s="1"/>
  <c r="S706" i="9"/>
  <c r="S714" i="9"/>
  <c r="T712" i="9" s="1"/>
  <c r="S722" i="9"/>
  <c r="T720" i="9" s="1"/>
  <c r="S730" i="9"/>
  <c r="S746" i="9"/>
  <c r="T744" i="9" s="1"/>
  <c r="S778" i="9"/>
  <c r="T776" i="9" s="1"/>
  <c r="S810" i="9"/>
  <c r="T808" i="9" s="1"/>
  <c r="S818" i="9"/>
  <c r="S842" i="9"/>
  <c r="T840" i="9" s="1"/>
  <c r="S850" i="9"/>
  <c r="S858" i="9"/>
  <c r="T856" i="9" s="1"/>
  <c r="S882" i="9"/>
  <c r="S898" i="9"/>
  <c r="T896" i="9" s="1"/>
  <c r="S922" i="9"/>
  <c r="S930" i="9"/>
  <c r="T928" i="9" s="1"/>
  <c r="S938" i="9"/>
  <c r="S946" i="9"/>
  <c r="S954" i="9"/>
  <c r="T952" i="9" s="1"/>
  <c r="S962" i="9"/>
  <c r="T960" i="9" s="1"/>
  <c r="S970" i="9"/>
  <c r="T968" i="9" s="1"/>
  <c r="S978" i="9"/>
  <c r="S986" i="9"/>
  <c r="T984" i="9" s="1"/>
  <c r="S994" i="9"/>
  <c r="T992" i="9" s="1"/>
  <c r="S1002" i="9"/>
  <c r="T1000" i="9" s="1"/>
  <c r="S1010" i="9"/>
  <c r="S25" i="9"/>
  <c r="T23" i="9" s="1"/>
  <c r="S89" i="9"/>
  <c r="T87" i="9" s="1"/>
  <c r="S377" i="9"/>
  <c r="S441" i="9"/>
  <c r="S505" i="9"/>
  <c r="S533" i="9"/>
  <c r="T531" i="9" s="1"/>
  <c r="S549" i="9"/>
  <c r="S565" i="9"/>
  <c r="S581" i="9"/>
  <c r="T579" i="9" s="1"/>
  <c r="S597" i="9"/>
  <c r="S620" i="9"/>
  <c r="S628" i="9"/>
  <c r="T626" i="9" s="1"/>
  <c r="S636" i="9"/>
  <c r="S644" i="9"/>
  <c r="T642" i="9" s="1"/>
  <c r="S652" i="9"/>
  <c r="S660" i="9"/>
  <c r="S668" i="9"/>
  <c r="S676" i="9"/>
  <c r="T674" i="9" s="1"/>
  <c r="S684" i="9"/>
  <c r="S692" i="9"/>
  <c r="S700" i="9"/>
  <c r="S708" i="9"/>
  <c r="T706" i="9" s="1"/>
  <c r="S716" i="9"/>
  <c r="S724" i="9"/>
  <c r="T722" i="9" s="1"/>
  <c r="S732" i="9"/>
  <c r="S740" i="9"/>
  <c r="T738" i="9" s="1"/>
  <c r="S748" i="9"/>
  <c r="T746" i="9" s="1"/>
  <c r="S756" i="9"/>
  <c r="S764" i="9"/>
  <c r="S772" i="9"/>
  <c r="T770" i="9" s="1"/>
  <c r="S780" i="9"/>
  <c r="S788" i="9"/>
  <c r="T786" i="9" s="1"/>
  <c r="S796" i="9"/>
  <c r="T794" i="9" s="1"/>
  <c r="S804" i="9"/>
  <c r="T802" i="9" s="1"/>
  <c r="S812" i="9"/>
  <c r="S820" i="9"/>
  <c r="T818" i="9" s="1"/>
  <c r="S828" i="9"/>
  <c r="T826" i="9" s="1"/>
  <c r="S836" i="9"/>
  <c r="S844" i="9"/>
  <c r="T842" i="9" s="1"/>
  <c r="S852" i="9"/>
  <c r="T850" i="9" s="1"/>
  <c r="S860" i="9"/>
  <c r="T858" i="9" s="1"/>
  <c r="S868" i="9"/>
  <c r="T866" i="9" s="1"/>
  <c r="S876" i="9"/>
  <c r="T874" i="9" s="1"/>
  <c r="S884" i="9"/>
  <c r="S892" i="9"/>
  <c r="T890" i="9" s="1"/>
  <c r="S900" i="9"/>
  <c r="T898" i="9" s="1"/>
  <c r="S908" i="9"/>
  <c r="T906" i="9" s="1"/>
  <c r="S916" i="9"/>
  <c r="T914" i="9" s="1"/>
  <c r="S924" i="9"/>
  <c r="T922" i="9" s="1"/>
  <c r="S932" i="9"/>
  <c r="S940" i="9"/>
  <c r="S948" i="9"/>
  <c r="T946" i="9" s="1"/>
  <c r="S956" i="9"/>
  <c r="S964" i="9"/>
  <c r="S972" i="9"/>
  <c r="S980" i="9"/>
  <c r="S988" i="9"/>
  <c r="S996" i="9"/>
  <c r="T994" i="9" s="1"/>
  <c r="S1004" i="9"/>
  <c r="S1012" i="9"/>
  <c r="S33" i="9"/>
  <c r="T31" i="9" s="1"/>
  <c r="S65" i="9"/>
  <c r="T63" i="9" s="1"/>
  <c r="S353" i="9"/>
  <c r="T351" i="9" s="1"/>
  <c r="S417" i="9"/>
  <c r="T415" i="9" s="1"/>
  <c r="S481" i="9"/>
  <c r="T479" i="9" s="1"/>
  <c r="S537" i="9"/>
  <c r="T535" i="9" s="1"/>
  <c r="S553" i="9"/>
  <c r="T551" i="9" s="1"/>
  <c r="S569" i="9"/>
  <c r="S585" i="9"/>
  <c r="S601" i="9"/>
  <c r="T599" i="9" s="1"/>
  <c r="S614" i="9"/>
  <c r="S622" i="9"/>
  <c r="S630" i="9"/>
  <c r="T628" i="9" s="1"/>
  <c r="S638" i="9"/>
  <c r="T636" i="9" s="1"/>
  <c r="S646" i="9"/>
  <c r="S654" i="9"/>
  <c r="S662" i="9"/>
  <c r="S670" i="9"/>
  <c r="T668" i="9" s="1"/>
  <c r="S678" i="9"/>
  <c r="T676" i="9" s="1"/>
  <c r="S686" i="9"/>
  <c r="T684" i="9" s="1"/>
  <c r="S694" i="9"/>
  <c r="T692" i="9" s="1"/>
  <c r="S702" i="9"/>
  <c r="T700" i="9" s="1"/>
  <c r="S710" i="9"/>
  <c r="S718" i="9"/>
  <c r="T716" i="9" s="1"/>
  <c r="S726" i="9"/>
  <c r="T724" i="9" s="1"/>
  <c r="S734" i="9"/>
  <c r="S742" i="9"/>
  <c r="S750" i="9"/>
  <c r="S758" i="9"/>
  <c r="T756" i="9" s="1"/>
  <c r="S766" i="9"/>
  <c r="T764" i="9" s="1"/>
  <c r="S774" i="9"/>
  <c r="T772" i="9" s="1"/>
  <c r="S782" i="9"/>
  <c r="S790" i="9"/>
  <c r="T788" i="9" s="1"/>
  <c r="S798" i="9"/>
  <c r="T796" i="9" s="1"/>
  <c r="S806" i="9"/>
  <c r="S814" i="9"/>
  <c r="T812" i="9" s="1"/>
  <c r="S822" i="9"/>
  <c r="T820" i="9" s="1"/>
  <c r="S830" i="9"/>
  <c r="T828" i="9" s="1"/>
  <c r="S838" i="9"/>
  <c r="S846" i="9"/>
  <c r="S854" i="9"/>
  <c r="S862" i="9"/>
  <c r="T860" i="9" s="1"/>
  <c r="S870" i="9"/>
  <c r="T868" i="9" s="1"/>
  <c r="S878" i="9"/>
  <c r="T876" i="9" s="1"/>
  <c r="S886" i="9"/>
  <c r="S894" i="9"/>
  <c r="T892" i="9" s="1"/>
  <c r="S902" i="9"/>
  <c r="S910" i="9"/>
  <c r="T908" i="9" s="1"/>
  <c r="S918" i="9"/>
  <c r="T916" i="9" s="1"/>
  <c r="S926" i="9"/>
  <c r="T924" i="9" s="1"/>
  <c r="S934" i="9"/>
  <c r="S942" i="9"/>
  <c r="S958" i="9"/>
  <c r="S974" i="9"/>
  <c r="T972" i="9" s="1"/>
  <c r="S990" i="9"/>
  <c r="T988" i="9" s="1"/>
  <c r="S1006" i="9"/>
  <c r="T1004" i="9" s="1"/>
  <c r="S41" i="9"/>
  <c r="T39" i="9" s="1"/>
  <c r="S605" i="9"/>
  <c r="T603" i="9" s="1"/>
  <c r="S672" i="9"/>
  <c r="T670" i="9" s="1"/>
  <c r="S736" i="9"/>
  <c r="S768" i="9"/>
  <c r="T766" i="9" s="1"/>
  <c r="S800" i="9"/>
  <c r="S832" i="9"/>
  <c r="T830" i="9" s="1"/>
  <c r="S864" i="9"/>
  <c r="S928" i="9"/>
  <c r="T926" i="9" s="1"/>
  <c r="S960" i="9"/>
  <c r="T958" i="9" s="1"/>
  <c r="S992" i="9"/>
  <c r="T990" i="9" s="1"/>
  <c r="S73" i="9"/>
  <c r="T71" i="9" s="1"/>
  <c r="S457" i="9"/>
  <c r="T455" i="9" s="1"/>
  <c r="S616" i="9"/>
  <c r="T614" i="9" s="1"/>
  <c r="S648" i="9"/>
  <c r="S712" i="9"/>
  <c r="S808" i="9"/>
  <c r="S872" i="9"/>
  <c r="S904" i="9"/>
  <c r="S936" i="9"/>
  <c r="T934" i="9" s="1"/>
  <c r="S361" i="9"/>
  <c r="T359" i="9" s="1"/>
  <c r="S752" i="9"/>
  <c r="T750" i="9" s="1"/>
  <c r="S784" i="9"/>
  <c r="S848" i="9"/>
  <c r="S880" i="9"/>
  <c r="S944" i="9"/>
  <c r="T942" i="9" s="1"/>
  <c r="S976" i="9"/>
  <c r="S1008" i="9"/>
  <c r="S589" i="9"/>
  <c r="S856" i="9"/>
  <c r="T854" i="9" s="1"/>
  <c r="S632" i="9"/>
  <c r="T630" i="9" s="1"/>
  <c r="S888" i="9"/>
  <c r="T886" i="9" s="1"/>
  <c r="S393" i="9"/>
  <c r="T391" i="9" s="1"/>
  <c r="S664" i="9"/>
  <c r="T662" i="9" s="1"/>
  <c r="S521" i="9"/>
  <c r="S696" i="9"/>
  <c r="T694" i="9" s="1"/>
  <c r="S824" i="9"/>
  <c r="T822" i="9" s="1"/>
  <c r="S57" i="9"/>
  <c r="T55" i="9" s="1"/>
  <c r="S359" i="9"/>
  <c r="S374" i="9"/>
  <c r="S390" i="9"/>
  <c r="T388" i="9" s="1"/>
  <c r="S407" i="9"/>
  <c r="T405" i="9" s="1"/>
  <c r="S423" i="9"/>
  <c r="S444" i="9"/>
  <c r="T442" i="9" s="1"/>
  <c r="S462" i="9"/>
  <c r="T460" i="9" s="1"/>
  <c r="S478" i="9"/>
  <c r="T476" i="9" s="1"/>
  <c r="S495" i="9"/>
  <c r="S511" i="9"/>
  <c r="T509" i="9" s="1"/>
  <c r="S527" i="9"/>
  <c r="T525" i="9" s="1"/>
  <c r="S539" i="9"/>
  <c r="T537" i="9" s="1"/>
  <c r="S555" i="9"/>
  <c r="T553" i="9" s="1"/>
  <c r="S571" i="9"/>
  <c r="S587" i="9"/>
  <c r="T585" i="9" s="1"/>
  <c r="S610" i="9"/>
  <c r="T608" i="9" s="1"/>
  <c r="S629" i="9"/>
  <c r="S645" i="9"/>
  <c r="S661" i="9"/>
  <c r="T659" i="9" s="1"/>
  <c r="S682" i="9"/>
  <c r="T680" i="9" s="1"/>
  <c r="S704" i="9"/>
  <c r="T702" i="9" s="1"/>
  <c r="S720" i="9"/>
  <c r="S733" i="9"/>
  <c r="T731" i="9" s="1"/>
  <c r="S749" i="9"/>
  <c r="T747" i="9" s="1"/>
  <c r="S770" i="9"/>
  <c r="S786" i="9"/>
  <c r="T784" i="9" s="1"/>
  <c r="S811" i="9"/>
  <c r="S826" i="9"/>
  <c r="T824" i="9" s="1"/>
  <c r="S845" i="9"/>
  <c r="T843" i="9" s="1"/>
  <c r="S861" i="9"/>
  <c r="S885" i="9"/>
  <c r="T883" i="9" s="1"/>
  <c r="S901" i="9"/>
  <c r="T899" i="9" s="1"/>
  <c r="S920" i="9"/>
  <c r="S941" i="9"/>
  <c r="T939" i="9" s="1"/>
  <c r="S963" i="9"/>
  <c r="S979" i="9"/>
  <c r="T977" i="9" s="1"/>
  <c r="S995" i="9"/>
  <c r="S1011" i="9"/>
  <c r="T1009" i="9" s="1"/>
  <c r="S952" i="9"/>
  <c r="T950" i="9" s="1"/>
  <c r="G39" i="5"/>
  <c r="T961" i="9" l="1"/>
  <c r="T956" i="9"/>
  <c r="T986" i="9"/>
  <c r="T730" i="9"/>
  <c r="T634" i="9"/>
  <c r="T920" i="9"/>
  <c r="T929" i="9"/>
  <c r="T589" i="9"/>
  <c r="T523" i="9"/>
  <c r="T490" i="9"/>
  <c r="T458" i="9"/>
  <c r="T426" i="9"/>
  <c r="S1011" i="18"/>
  <c r="S952" i="18"/>
  <c r="S888" i="18"/>
  <c r="S424" i="18"/>
  <c r="S647" i="18"/>
  <c r="S652" i="18"/>
  <c r="L4" i="15"/>
  <c r="L7" i="15" s="1"/>
  <c r="J7" i="15" s="1"/>
  <c r="R4" i="15"/>
  <c r="R7" i="15" s="1"/>
  <c r="P7" i="15" s="1"/>
  <c r="O4" i="15"/>
  <c r="O7" i="15" s="1"/>
  <c r="M7" i="15" s="1"/>
  <c r="T430" i="9"/>
  <c r="T809" i="9"/>
  <c r="T587" i="9"/>
  <c r="T852" i="9"/>
  <c r="T583" i="9"/>
  <c r="T954" i="9"/>
  <c r="T762" i="9"/>
  <c r="T698" i="9"/>
  <c r="T666" i="9"/>
  <c r="T503" i="9"/>
  <c r="T848" i="9"/>
  <c r="T431" i="9"/>
  <c r="T995" i="9"/>
  <c r="T963" i="9"/>
  <c r="T833" i="9"/>
  <c r="T803" i="9"/>
  <c r="T739" i="9"/>
  <c r="T687" i="9"/>
  <c r="T663" i="9"/>
  <c r="T639" i="9"/>
  <c r="T83" i="9"/>
  <c r="T51" i="9"/>
  <c r="T540" i="9"/>
  <c r="T384" i="9"/>
  <c r="S927" i="18"/>
  <c r="S404" i="18"/>
  <c r="S680" i="18"/>
  <c r="S602" i="18"/>
  <c r="S557" i="18"/>
  <c r="T569" i="9"/>
  <c r="T372" i="9"/>
  <c r="T710" i="9"/>
  <c r="T862" i="9"/>
  <c r="T734" i="9"/>
  <c r="T844" i="9"/>
  <c r="T780" i="9"/>
  <c r="T567" i="9"/>
  <c r="T882" i="9"/>
  <c r="T754" i="9"/>
  <c r="T690" i="9"/>
  <c r="T658" i="9"/>
  <c r="T563" i="9"/>
  <c r="T439" i="9"/>
  <c r="T1008" i="9"/>
  <c r="T976" i="9"/>
  <c r="T944" i="9"/>
  <c r="T559" i="9"/>
  <c r="T399" i="9"/>
  <c r="T574" i="9"/>
  <c r="T554" i="9"/>
  <c r="T530" i="9"/>
  <c r="T453" i="9"/>
  <c r="T1001" i="9"/>
  <c r="T981" i="9"/>
  <c r="T969" i="9"/>
  <c r="T959" i="9"/>
  <c r="T907" i="9"/>
  <c r="T875" i="9"/>
  <c r="T839" i="9"/>
  <c r="T811" i="9"/>
  <c r="T801" i="9"/>
  <c r="T737" i="9"/>
  <c r="T715" i="9"/>
  <c r="T561" i="9"/>
  <c r="T541" i="9"/>
  <c r="T483" i="9"/>
  <c r="T75" i="9"/>
  <c r="T35" i="9"/>
  <c r="T604" i="9"/>
  <c r="T473" i="9"/>
  <c r="T441" i="9"/>
  <c r="T409" i="9"/>
  <c r="T377" i="9"/>
  <c r="T78" i="9"/>
  <c r="T38" i="9"/>
  <c r="T12" i="9"/>
  <c r="S836" i="18"/>
  <c r="S947" i="18"/>
  <c r="S1000" i="18"/>
  <c r="S936" i="18"/>
  <c r="S872" i="18"/>
  <c r="S616" i="18"/>
  <c r="S360" i="18"/>
  <c r="S53" i="18"/>
  <c r="S839" i="18"/>
  <c r="S794" i="18"/>
  <c r="S749" i="18"/>
  <c r="S906" i="18"/>
  <c r="Q8" i="15"/>
  <c r="Q9" i="15" s="1"/>
  <c r="Q10" i="15" s="1"/>
  <c r="Q11" i="15" s="1"/>
  <c r="Q12" i="15" s="1"/>
  <c r="Q13" i="15" s="1"/>
  <c r="Q14" i="15" s="1"/>
  <c r="Q15" i="15" s="1"/>
  <c r="Q16" i="15" s="1"/>
  <c r="Q17" i="15" s="1"/>
  <c r="Q18" i="15" s="1"/>
  <c r="Q19" i="15" s="1"/>
  <c r="Q20" i="15" s="1"/>
  <c r="Q21" i="15" s="1"/>
  <c r="Q22" i="15" s="1"/>
  <c r="Q23" i="15" s="1"/>
  <c r="Q24" i="15" s="1"/>
  <c r="Q25" i="15" s="1"/>
  <c r="Q26" i="15" s="1"/>
  <c r="Q27" i="15" s="1"/>
  <c r="Q28" i="15" s="1"/>
  <c r="Q29" i="15" s="1"/>
  <c r="Q30" i="15" s="1"/>
  <c r="Q31" i="15" s="1"/>
  <c r="Q32" i="15" s="1"/>
  <c r="Q33" i="15" s="1"/>
  <c r="Q34" i="15" s="1"/>
  <c r="Q35" i="15" s="1"/>
  <c r="Q36" i="15" s="1"/>
  <c r="Q37" i="15" s="1"/>
  <c r="Q38" i="15" s="1"/>
  <c r="Q39" i="15" s="1"/>
  <c r="Q40" i="15" s="1"/>
  <c r="Q41" i="15" s="1"/>
  <c r="Q42" i="15" s="1"/>
  <c r="Q43" i="15" s="1"/>
  <c r="Q44" i="15" s="1"/>
  <c r="Q45" i="15" s="1"/>
  <c r="Q46" i="15" s="1"/>
  <c r="Q47" i="15" s="1"/>
  <c r="Q48" i="15" s="1"/>
  <c r="Q49" i="15" s="1"/>
  <c r="Q50" i="15" s="1"/>
  <c r="Q51" i="15" s="1"/>
  <c r="Q52" i="15" s="1"/>
  <c r="Q53" i="15" s="1"/>
  <c r="Q54" i="15" s="1"/>
  <c r="Q55" i="15" s="1"/>
  <c r="Q56" i="15" s="1"/>
  <c r="Q57" i="15" s="1"/>
  <c r="Q58" i="15" s="1"/>
  <c r="Q59" i="15" s="1"/>
  <c r="Q60" i="15" s="1"/>
  <c r="Q61" i="15" s="1"/>
  <c r="Q62" i="15" s="1"/>
  <c r="Q63" i="15" s="1"/>
  <c r="Q64" i="15" s="1"/>
  <c r="Q65" i="15" s="1"/>
  <c r="Q66" i="15" s="1"/>
  <c r="Q67" i="15" s="1"/>
  <c r="Q68" i="15" s="1"/>
  <c r="Q69" i="15" s="1"/>
  <c r="Q70" i="15" s="1"/>
  <c r="Q71" i="15" s="1"/>
  <c r="Q72" i="15" s="1"/>
  <c r="Q73" i="15" s="1"/>
  <c r="Q74" i="15" s="1"/>
  <c r="Q75" i="15" s="1"/>
  <c r="Q76" i="15" s="1"/>
  <c r="Q77" i="15" s="1"/>
  <c r="Q78" i="15" s="1"/>
  <c r="Q79" i="15" s="1"/>
  <c r="Q80" i="15" s="1"/>
  <c r="Q81" i="15" s="1"/>
  <c r="Q82" i="15" s="1"/>
  <c r="Q83" i="15" s="1"/>
  <c r="Q84" i="15" s="1"/>
  <c r="Q85" i="15" s="1"/>
  <c r="Q86" i="15" s="1"/>
  <c r="Q87" i="15" s="1"/>
  <c r="Q88" i="15" s="1"/>
  <c r="Q89" i="15" s="1"/>
  <c r="Q90" i="15" s="1"/>
  <c r="Q91" i="15" s="1"/>
  <c r="Q92" i="15" s="1"/>
  <c r="Q93" i="15" s="1"/>
  <c r="Q94" i="15" s="1"/>
  <c r="Q95" i="15" s="1"/>
  <c r="Q96" i="15" s="1"/>
  <c r="Q97" i="15" s="1"/>
  <c r="Q98" i="15" s="1"/>
  <c r="Q99" i="15" s="1"/>
  <c r="Q100" i="15" s="1"/>
  <c r="Q101" i="15" s="1"/>
  <c r="Q102" i="15" s="1"/>
  <c r="Q103" i="15" s="1"/>
  <c r="Q104" i="15" s="1"/>
  <c r="Q105" i="15" s="1"/>
  <c r="Q106" i="15" s="1"/>
  <c r="Q107" i="15" s="1"/>
  <c r="Q108" i="15" s="1"/>
  <c r="Q109" i="15" s="1"/>
  <c r="Q110" i="15" s="1"/>
  <c r="Q111" i="15" s="1"/>
  <c r="Q112" i="15" s="1"/>
  <c r="Q113" i="15" s="1"/>
  <c r="Q114" i="15" s="1"/>
  <c r="Q115" i="15" s="1"/>
  <c r="Q116" i="15" s="1"/>
  <c r="Q117" i="15" s="1"/>
  <c r="Q118" i="15" s="1"/>
  <c r="Q119" i="15" s="1"/>
  <c r="Q120" i="15" s="1"/>
  <c r="Q121" i="15" s="1"/>
  <c r="Q122" i="15" s="1"/>
  <c r="Q123" i="15" s="1"/>
  <c r="Q124" i="15" s="1"/>
  <c r="Q125" i="15" s="1"/>
  <c r="Q126" i="15" s="1"/>
  <c r="Q127" i="15" s="1"/>
  <c r="Q128" i="15" s="1"/>
  <c r="Q129" i="15" s="1"/>
  <c r="Q130" i="15" s="1"/>
  <c r="Q131" i="15" s="1"/>
  <c r="Q132" i="15" s="1"/>
  <c r="Q133" i="15" s="1"/>
  <c r="Q134" i="15" s="1"/>
  <c r="Q135" i="15" s="1"/>
  <c r="Q136" i="15" s="1"/>
  <c r="Q137" i="15" s="1"/>
  <c r="Q138" i="15" s="1"/>
  <c r="Q139" i="15" s="1"/>
  <c r="Q140" i="15" s="1"/>
  <c r="Q141" i="15" s="1"/>
  <c r="Q142" i="15" s="1"/>
  <c r="Q143" i="15" s="1"/>
  <c r="Q144" i="15" s="1"/>
  <c r="Q145" i="15" s="1"/>
  <c r="Q146" i="15" s="1"/>
  <c r="Q147" i="15" s="1"/>
  <c r="Q148" i="15" s="1"/>
  <c r="Q149" i="15" s="1"/>
  <c r="Q150" i="15" s="1"/>
  <c r="Q151" i="15" s="1"/>
  <c r="Q152" i="15" s="1"/>
  <c r="Q153" i="15" s="1"/>
  <c r="Q154" i="15" s="1"/>
  <c r="Q155" i="15" s="1"/>
  <c r="Q156" i="15" s="1"/>
  <c r="Q157" i="15" s="1"/>
  <c r="Q158" i="15" s="1"/>
  <c r="Q159" i="15" s="1"/>
  <c r="Q160" i="15" s="1"/>
  <c r="Q161" i="15" s="1"/>
  <c r="Q162" i="15" s="1"/>
  <c r="Q163" i="15" s="1"/>
  <c r="Q164" i="15" s="1"/>
  <c r="Q165" i="15" s="1"/>
  <c r="Q166" i="15" s="1"/>
  <c r="Q167" i="15" s="1"/>
  <c r="Q168" i="15" s="1"/>
  <c r="Q169" i="15" s="1"/>
  <c r="Q170" i="15" s="1"/>
  <c r="Q171" i="15" s="1"/>
  <c r="Q172" i="15" s="1"/>
  <c r="Q173" i="15" s="1"/>
  <c r="Q174" i="15" s="1"/>
  <c r="Q175" i="15" s="1"/>
  <c r="Q176" i="15" s="1"/>
  <c r="Q177" i="15" s="1"/>
  <c r="Q178" i="15" s="1"/>
  <c r="Q179" i="15" s="1"/>
  <c r="Q180" i="15" s="1"/>
  <c r="Q181" i="15" s="1"/>
  <c r="Q182" i="15" s="1"/>
  <c r="Q183" i="15" s="1"/>
  <c r="Q184" i="15" s="1"/>
  <c r="Q185" i="15" s="1"/>
  <c r="Q186" i="15" s="1"/>
  <c r="Q187" i="15" s="1"/>
  <c r="Q188" i="15" s="1"/>
  <c r="Q189" i="15" s="1"/>
  <c r="Q190" i="15" s="1"/>
  <c r="Q191" i="15" s="1"/>
  <c r="Q192" i="15" s="1"/>
  <c r="Q193" i="15" s="1"/>
  <c r="Q194" i="15" s="1"/>
  <c r="Q195" i="15" s="1"/>
  <c r="Q196" i="15" s="1"/>
  <c r="Q197" i="15" s="1"/>
  <c r="Q198" i="15" s="1"/>
  <c r="Q199" i="15" s="1"/>
  <c r="Q200" i="15" s="1"/>
  <c r="Q201" i="15" s="1"/>
  <c r="Q202" i="15" s="1"/>
  <c r="Q203" i="15" s="1"/>
  <c r="Q204" i="15" s="1"/>
  <c r="Q205" i="15" s="1"/>
  <c r="Q206" i="15" s="1"/>
  <c r="Q207" i="15" s="1"/>
  <c r="Q208" i="15" s="1"/>
  <c r="Q209" i="15" s="1"/>
  <c r="Q210" i="15" s="1"/>
  <c r="Q211" i="15" s="1"/>
  <c r="Q212" i="15" s="1"/>
  <c r="Q213" i="15" s="1"/>
  <c r="Q214" i="15" s="1"/>
  <c r="Q215" i="15" s="1"/>
  <c r="Q216" i="15" s="1"/>
  <c r="Q217" i="15" s="1"/>
  <c r="Q218" i="15" s="1"/>
  <c r="Q219" i="15" s="1"/>
  <c r="Q220" i="15" s="1"/>
  <c r="Q221" i="15" s="1"/>
  <c r="Q222" i="15" s="1"/>
  <c r="Q223" i="15" s="1"/>
  <c r="Q224" i="15" s="1"/>
  <c r="Q225" i="15" s="1"/>
  <c r="Q226" i="15" s="1"/>
  <c r="Q227" i="15" s="1"/>
  <c r="Q228" i="15" s="1"/>
  <c r="Q229" i="15" s="1"/>
  <c r="Q230" i="15" s="1"/>
  <c r="Q231" i="15" s="1"/>
  <c r="Q232" i="15" s="1"/>
  <c r="Q233" i="15" s="1"/>
  <c r="Q234" i="15" s="1"/>
  <c r="Q235" i="15" s="1"/>
  <c r="Q236" i="15" s="1"/>
  <c r="Q237" i="15" s="1"/>
  <c r="Q238" i="15" s="1"/>
  <c r="Q239" i="15" s="1"/>
  <c r="Q240" i="15" s="1"/>
  <c r="Q241" i="15" s="1"/>
  <c r="Q242" i="15" s="1"/>
  <c r="Q243" i="15" s="1"/>
  <c r="Q244" i="15" s="1"/>
  <c r="Q245" i="15" s="1"/>
  <c r="Q246" i="15" s="1"/>
  <c r="Q247" i="15" s="1"/>
  <c r="Q248" i="15" s="1"/>
  <c r="Q249" i="15" s="1"/>
  <c r="Q250" i="15" s="1"/>
  <c r="Q251" i="15" s="1"/>
  <c r="Q252" i="15" s="1"/>
  <c r="Q253" i="15" s="1"/>
  <c r="Q254" i="15" s="1"/>
  <c r="Q255" i="15" s="1"/>
  <c r="Q256" i="15" s="1"/>
  <c r="Q257" i="15" s="1"/>
  <c r="Q258" i="15" s="1"/>
  <c r="Q259" i="15" s="1"/>
  <c r="Q260" i="15" s="1"/>
  <c r="Q261" i="15" s="1"/>
  <c r="Q262" i="15" s="1"/>
  <c r="Q263" i="15" s="1"/>
  <c r="Q264" i="15" s="1"/>
  <c r="Q265" i="15" s="1"/>
  <c r="Q266" i="15" s="1"/>
  <c r="Q267" i="15" s="1"/>
  <c r="Q268" i="15" s="1"/>
  <c r="Q269" i="15" s="1"/>
  <c r="Q270" i="15" s="1"/>
  <c r="Q271" i="15" s="1"/>
  <c r="Q272" i="15" s="1"/>
  <c r="Q273" i="15" s="1"/>
  <c r="Q274" i="15" s="1"/>
  <c r="Q275" i="15" s="1"/>
  <c r="Q276" i="15" s="1"/>
  <c r="Q277" i="15" s="1"/>
  <c r="Q278" i="15" s="1"/>
  <c r="Q279" i="15" s="1"/>
  <c r="Q280" i="15" s="1"/>
  <c r="Q281" i="15" s="1"/>
  <c r="Q282" i="15" s="1"/>
  <c r="Q283" i="15" s="1"/>
  <c r="Q284" i="15" s="1"/>
  <c r="Q285" i="15" s="1"/>
  <c r="Q286" i="15" s="1"/>
  <c r="Q287" i="15" s="1"/>
  <c r="Q288" i="15" s="1"/>
  <c r="Q289" i="15" s="1"/>
  <c r="Q290" i="15" s="1"/>
  <c r="Q291" i="15" s="1"/>
  <c r="Q292" i="15" s="1"/>
  <c r="Q293" i="15" s="1"/>
  <c r="Q294" i="15" s="1"/>
  <c r="Q295" i="15" s="1"/>
  <c r="Q296" i="15" s="1"/>
  <c r="Q297" i="15" s="1"/>
  <c r="Q298" i="15" s="1"/>
  <c r="Q299" i="15" s="1"/>
  <c r="Q300" i="15" s="1"/>
  <c r="Q301" i="15" s="1"/>
  <c r="Q302" i="15" s="1"/>
  <c r="Q303" i="15" s="1"/>
  <c r="Q304" i="15" s="1"/>
  <c r="Q305" i="15" s="1"/>
  <c r="Q306" i="15" s="1"/>
  <c r="Q307" i="15" s="1"/>
  <c r="Q308" i="15" s="1"/>
  <c r="Q309" i="15" s="1"/>
  <c r="Q310" i="15" s="1"/>
  <c r="Q311" i="15" s="1"/>
  <c r="Q312" i="15" s="1"/>
  <c r="Q313" i="15" s="1"/>
  <c r="Q314" i="15" s="1"/>
  <c r="Q315" i="15" s="1"/>
  <c r="Q316" i="15" s="1"/>
  <c r="Q317" i="15" s="1"/>
  <c r="Q318" i="15" s="1"/>
  <c r="Q319" i="15" s="1"/>
  <c r="Q320" i="15" s="1"/>
  <c r="Q321" i="15" s="1"/>
  <c r="Q322" i="15" s="1"/>
  <c r="Q323" i="15" s="1"/>
  <c r="Q324" i="15" s="1"/>
  <c r="Q325" i="15" s="1"/>
  <c r="Q326" i="15" s="1"/>
  <c r="Q327" i="15" s="1"/>
  <c r="Q328" i="15" s="1"/>
  <c r="Q329" i="15" s="1"/>
  <c r="Q330" i="15" s="1"/>
  <c r="Q331" i="15" s="1"/>
  <c r="Q332" i="15" s="1"/>
  <c r="Q333" i="15" s="1"/>
  <c r="Q334" i="15" s="1"/>
  <c r="Q335" i="15" s="1"/>
  <c r="Q336" i="15" s="1"/>
  <c r="Q337" i="15" s="1"/>
  <c r="Q338" i="15" s="1"/>
  <c r="Q339" i="15" s="1"/>
  <c r="Q340" i="15" s="1"/>
  <c r="Q341" i="15" s="1"/>
  <c r="Q342" i="15" s="1"/>
  <c r="Q343" i="15" s="1"/>
  <c r="Q344" i="15" s="1"/>
  <c r="Q345" i="15" s="1"/>
  <c r="Q346" i="15" s="1"/>
  <c r="Q347" i="15" s="1"/>
  <c r="Q348" i="15" s="1"/>
  <c r="Q349" i="15" s="1"/>
  <c r="Q350" i="15" s="1"/>
  <c r="Q351" i="15" s="1"/>
  <c r="Q352" i="15" s="1"/>
  <c r="Q353" i="15" s="1"/>
  <c r="Q354" i="15" s="1"/>
  <c r="Q355" i="15" s="1"/>
  <c r="Q356" i="15" s="1"/>
  <c r="Q357" i="15" s="1"/>
  <c r="Q358" i="15" s="1"/>
  <c r="Q359" i="15" s="1"/>
  <c r="Q360" i="15" s="1"/>
  <c r="Q361" i="15" s="1"/>
  <c r="Q362" i="15" s="1"/>
  <c r="Q363" i="15" s="1"/>
  <c r="Q364" i="15" s="1"/>
  <c r="Q365" i="15" s="1"/>
  <c r="Q366" i="15" s="1"/>
  <c r="Q367" i="15" s="1"/>
  <c r="Q368" i="15" s="1"/>
  <c r="Q369" i="15" s="1"/>
  <c r="Q370" i="15" s="1"/>
  <c r="Q371" i="15" s="1"/>
  <c r="Q372" i="15" s="1"/>
  <c r="Q373" i="15" s="1"/>
  <c r="Q374" i="15" s="1"/>
  <c r="Q375" i="15" s="1"/>
  <c r="Q376" i="15" s="1"/>
  <c r="Q377" i="15" s="1"/>
  <c r="Q378" i="15" s="1"/>
  <c r="Q379" i="15" s="1"/>
  <c r="Q380" i="15" s="1"/>
  <c r="Q381" i="15" s="1"/>
  <c r="Q382" i="15" s="1"/>
  <c r="Q383" i="15" s="1"/>
  <c r="Q384" i="15" s="1"/>
  <c r="Q385" i="15" s="1"/>
  <c r="Q386" i="15" s="1"/>
  <c r="Q387" i="15" s="1"/>
  <c r="Q388" i="15" s="1"/>
  <c r="Q389" i="15" s="1"/>
  <c r="Q390" i="15" s="1"/>
  <c r="Q391" i="15" s="1"/>
  <c r="Q392" i="15" s="1"/>
  <c r="Q393" i="15" s="1"/>
  <c r="Q394" i="15" s="1"/>
  <c r="Q395" i="15" s="1"/>
  <c r="Q396" i="15" s="1"/>
  <c r="Q397" i="15" s="1"/>
  <c r="Q398" i="15" s="1"/>
  <c r="Q399" i="15" s="1"/>
  <c r="Q400" i="15" s="1"/>
  <c r="Q401" i="15" s="1"/>
  <c r="Q402" i="15" s="1"/>
  <c r="Q403" i="15" s="1"/>
  <c r="Q404" i="15" s="1"/>
  <c r="Q405" i="15" s="1"/>
  <c r="Q406" i="15" s="1"/>
  <c r="Q407" i="15" s="1"/>
  <c r="Q408" i="15" s="1"/>
  <c r="Q409" i="15" s="1"/>
  <c r="Q410" i="15" s="1"/>
  <c r="Q411" i="15" s="1"/>
  <c r="Q412" i="15" s="1"/>
  <c r="Q413" i="15" s="1"/>
  <c r="Q414" i="15" s="1"/>
  <c r="Q415" i="15" s="1"/>
  <c r="Q416" i="15" s="1"/>
  <c r="Q417" i="15" s="1"/>
  <c r="Q418" i="15" s="1"/>
  <c r="Q419" i="15" s="1"/>
  <c r="Q420" i="15" s="1"/>
  <c r="Q421" i="15" s="1"/>
  <c r="Q422" i="15" s="1"/>
  <c r="Q423" i="15" s="1"/>
  <c r="Q424" i="15" s="1"/>
  <c r="Q425" i="15" s="1"/>
  <c r="Q426" i="15" s="1"/>
  <c r="Q427" i="15" s="1"/>
  <c r="Q428" i="15" s="1"/>
  <c r="Q429" i="15" s="1"/>
  <c r="Q430" i="15" s="1"/>
  <c r="Q431" i="15" s="1"/>
  <c r="Q432" i="15" s="1"/>
  <c r="Q433" i="15" s="1"/>
  <c r="Q434" i="15" s="1"/>
  <c r="Q435" i="15" s="1"/>
  <c r="Q436" i="15" s="1"/>
  <c r="Q437" i="15" s="1"/>
  <c r="Q438" i="15" s="1"/>
  <c r="Q439" i="15" s="1"/>
  <c r="Q440" i="15" s="1"/>
  <c r="Q441" i="15" s="1"/>
  <c r="Q442" i="15" s="1"/>
  <c r="Q443" i="15" s="1"/>
  <c r="Q444" i="15" s="1"/>
  <c r="Q445" i="15" s="1"/>
  <c r="Q446" i="15" s="1"/>
  <c r="Q447" i="15" s="1"/>
  <c r="Q448" i="15" s="1"/>
  <c r="Q449" i="15" s="1"/>
  <c r="Q450" i="15" s="1"/>
  <c r="Q451" i="15" s="1"/>
  <c r="Q452" i="15" s="1"/>
  <c r="Q453" i="15" s="1"/>
  <c r="Q454" i="15" s="1"/>
  <c r="Q455" i="15" s="1"/>
  <c r="Q456" i="15" s="1"/>
  <c r="Q457" i="15" s="1"/>
  <c r="Q458" i="15" s="1"/>
  <c r="Q459" i="15" s="1"/>
  <c r="Q460" i="15" s="1"/>
  <c r="Q461" i="15" s="1"/>
  <c r="Q462" i="15" s="1"/>
  <c r="Q463" i="15" s="1"/>
  <c r="Q464" i="15" s="1"/>
  <c r="Q465" i="15" s="1"/>
  <c r="Q466" i="15" s="1"/>
  <c r="Q467" i="15" s="1"/>
  <c r="Q468" i="15" s="1"/>
  <c r="Q469" i="15" s="1"/>
  <c r="Q470" i="15" s="1"/>
  <c r="Q471" i="15" s="1"/>
  <c r="Q472" i="15" s="1"/>
  <c r="Q473" i="15" s="1"/>
  <c r="Q474" i="15" s="1"/>
  <c r="Q475" i="15" s="1"/>
  <c r="Q476" i="15" s="1"/>
  <c r="Q477" i="15" s="1"/>
  <c r="Q478" i="15" s="1"/>
  <c r="Q479" i="15" s="1"/>
  <c r="Q480" i="15" s="1"/>
  <c r="Q481" i="15" s="1"/>
  <c r="Q482" i="15" s="1"/>
  <c r="Q483" i="15" s="1"/>
  <c r="Q484" i="15" s="1"/>
  <c r="Q485" i="15" s="1"/>
  <c r="Q486" i="15" s="1"/>
  <c r="Q487" i="15" s="1"/>
  <c r="Q488" i="15" s="1"/>
  <c r="Q489" i="15" s="1"/>
  <c r="Q490" i="15" s="1"/>
  <c r="Q491" i="15" s="1"/>
  <c r="Q492" i="15" s="1"/>
  <c r="Q493" i="15" s="1"/>
  <c r="Q494" i="15" s="1"/>
  <c r="Q495" i="15" s="1"/>
  <c r="Q496" i="15" s="1"/>
  <c r="Q497" i="15" s="1"/>
  <c r="Q498" i="15" s="1"/>
  <c r="Q499" i="15" s="1"/>
  <c r="Q500" i="15" s="1"/>
  <c r="Q501" i="15" s="1"/>
  <c r="Q502" i="15" s="1"/>
  <c r="Q503" i="15" s="1"/>
  <c r="Q504" i="15" s="1"/>
  <c r="Q505" i="15" s="1"/>
  <c r="Q506" i="15" s="1"/>
  <c r="Q507" i="15" s="1"/>
  <c r="Q508" i="15" s="1"/>
  <c r="Q509" i="15" s="1"/>
  <c r="Q510" i="15" s="1"/>
  <c r="Q511" i="15" s="1"/>
  <c r="Q512" i="15" s="1"/>
  <c r="Q513" i="15" s="1"/>
  <c r="Q514" i="15" s="1"/>
  <c r="Q515" i="15" s="1"/>
  <c r="Q516" i="15" s="1"/>
  <c r="Q517" i="15" s="1"/>
  <c r="Q518" i="15" s="1"/>
  <c r="Q519" i="15" s="1"/>
  <c r="Q520" i="15" s="1"/>
  <c r="Q521" i="15" s="1"/>
  <c r="Q522" i="15" s="1"/>
  <c r="Q523" i="15" s="1"/>
  <c r="Q524" i="15" s="1"/>
  <c r="Q525" i="15" s="1"/>
  <c r="Q526" i="15" s="1"/>
  <c r="Q527" i="15" s="1"/>
  <c r="Q528" i="15" s="1"/>
  <c r="Q529" i="15" s="1"/>
  <c r="Q530" i="15" s="1"/>
  <c r="Q531" i="15" s="1"/>
  <c r="Q532" i="15" s="1"/>
  <c r="Q533" i="15" s="1"/>
  <c r="Q534" i="15" s="1"/>
  <c r="Q535" i="15" s="1"/>
  <c r="Q536" i="15" s="1"/>
  <c r="Q537" i="15" s="1"/>
  <c r="Q538" i="15" s="1"/>
  <c r="Q539" i="15" s="1"/>
  <c r="Q540" i="15" s="1"/>
  <c r="Q541" i="15" s="1"/>
  <c r="Q542" i="15" s="1"/>
  <c r="Q543" i="15" s="1"/>
  <c r="Q544" i="15" s="1"/>
  <c r="Q545" i="15" s="1"/>
  <c r="Q546" i="15" s="1"/>
  <c r="Q547" i="15" s="1"/>
  <c r="Q548" i="15" s="1"/>
  <c r="Q549" i="15" s="1"/>
  <c r="Q550" i="15" s="1"/>
  <c r="Q551" i="15" s="1"/>
  <c r="Q552" i="15" s="1"/>
  <c r="Q553" i="15" s="1"/>
  <c r="Q554" i="15" s="1"/>
  <c r="Q555" i="15" s="1"/>
  <c r="Q556" i="15" s="1"/>
  <c r="Q557" i="15" s="1"/>
  <c r="Q558" i="15" s="1"/>
  <c r="Q559" i="15" s="1"/>
  <c r="Q560" i="15" s="1"/>
  <c r="Q561" i="15" s="1"/>
  <c r="Q562" i="15" s="1"/>
  <c r="Q563" i="15" s="1"/>
  <c r="Q564" i="15" s="1"/>
  <c r="Q565" i="15" s="1"/>
  <c r="Q566" i="15" s="1"/>
  <c r="Q567" i="15" s="1"/>
  <c r="Q568" i="15" s="1"/>
  <c r="Q569" i="15" s="1"/>
  <c r="Q570" i="15" s="1"/>
  <c r="Q571" i="15" s="1"/>
  <c r="Q572" i="15" s="1"/>
  <c r="Q573" i="15" s="1"/>
  <c r="Q574" i="15" s="1"/>
  <c r="Q575" i="15" s="1"/>
  <c r="Q576" i="15" s="1"/>
  <c r="Q577" i="15" s="1"/>
  <c r="Q578" i="15" s="1"/>
  <c r="Q579" i="15" s="1"/>
  <c r="Q580" i="15" s="1"/>
  <c r="Q581" i="15" s="1"/>
  <c r="Q582" i="15" s="1"/>
  <c r="Q583" i="15" s="1"/>
  <c r="Q584" i="15" s="1"/>
  <c r="Q585" i="15" s="1"/>
  <c r="Q586" i="15" s="1"/>
  <c r="Q587" i="15" s="1"/>
  <c r="Q588" i="15" s="1"/>
  <c r="Q589" i="15" s="1"/>
  <c r="Q590" i="15" s="1"/>
  <c r="Q591" i="15" s="1"/>
  <c r="Q592" i="15" s="1"/>
  <c r="Q593" i="15" s="1"/>
  <c r="Q594" i="15" s="1"/>
  <c r="Q595" i="15" s="1"/>
  <c r="Q596" i="15" s="1"/>
  <c r="Q597" i="15" s="1"/>
  <c r="Q598" i="15" s="1"/>
  <c r="Q599" i="15" s="1"/>
  <c r="Q600" i="15" s="1"/>
  <c r="Q601" i="15" s="1"/>
  <c r="Q602" i="15" s="1"/>
  <c r="Q603" i="15" s="1"/>
  <c r="Q604" i="15" s="1"/>
  <c r="Q605" i="15" s="1"/>
  <c r="Q606" i="15" s="1"/>
  <c r="Q607" i="15" s="1"/>
  <c r="Q608" i="15" s="1"/>
  <c r="Q609" i="15" s="1"/>
  <c r="Q610" i="15" s="1"/>
  <c r="Q611" i="15" s="1"/>
  <c r="Q612" i="15" s="1"/>
  <c r="Q613" i="15" s="1"/>
  <c r="Q614" i="15" s="1"/>
  <c r="Q615" i="15" s="1"/>
  <c r="Q616" i="15" s="1"/>
  <c r="Q617" i="15" s="1"/>
  <c r="Q618" i="15" s="1"/>
  <c r="Q619" i="15" s="1"/>
  <c r="Q620" i="15" s="1"/>
  <c r="Q621" i="15" s="1"/>
  <c r="Q622" i="15" s="1"/>
  <c r="Q623" i="15" s="1"/>
  <c r="Q624" i="15" s="1"/>
  <c r="Q625" i="15" s="1"/>
  <c r="Q626" i="15" s="1"/>
  <c r="Q627" i="15" s="1"/>
  <c r="Q628" i="15" s="1"/>
  <c r="Q629" i="15" s="1"/>
  <c r="Q630" i="15" s="1"/>
  <c r="Q631" i="15" s="1"/>
  <c r="Q632" i="15" s="1"/>
  <c r="Q633" i="15" s="1"/>
  <c r="Q634" i="15" s="1"/>
  <c r="Q635" i="15" s="1"/>
  <c r="Q636" i="15" s="1"/>
  <c r="Q637" i="15" s="1"/>
  <c r="Q638" i="15" s="1"/>
  <c r="Q639" i="15" s="1"/>
  <c r="Q640" i="15" s="1"/>
  <c r="Q641" i="15" s="1"/>
  <c r="Q642" i="15" s="1"/>
  <c r="Q643" i="15" s="1"/>
  <c r="Q644" i="15" s="1"/>
  <c r="Q645" i="15" s="1"/>
  <c r="Q646" i="15" s="1"/>
  <c r="Q647" i="15" s="1"/>
  <c r="Q648" i="15" s="1"/>
  <c r="Q649" i="15" s="1"/>
  <c r="Q650" i="15" s="1"/>
  <c r="Q651" i="15" s="1"/>
  <c r="Q652" i="15" s="1"/>
  <c r="Q653" i="15" s="1"/>
  <c r="Q654" i="15" s="1"/>
  <c r="Q655" i="15" s="1"/>
  <c r="Q656" i="15" s="1"/>
  <c r="Q657" i="15" s="1"/>
  <c r="Q658" i="15" s="1"/>
  <c r="Q659" i="15" s="1"/>
  <c r="Q660" i="15" s="1"/>
  <c r="Q661" i="15" s="1"/>
  <c r="Q662" i="15" s="1"/>
  <c r="Q663" i="15" s="1"/>
  <c r="Q664" i="15" s="1"/>
  <c r="Q665" i="15" s="1"/>
  <c r="Q666" i="15" s="1"/>
  <c r="Q667" i="15" s="1"/>
  <c r="Q668" i="15" s="1"/>
  <c r="Q669" i="15" s="1"/>
  <c r="Q670" i="15" s="1"/>
  <c r="Q671" i="15" s="1"/>
  <c r="Q672" i="15" s="1"/>
  <c r="Q673" i="15" s="1"/>
  <c r="Q674" i="15" s="1"/>
  <c r="Q675" i="15" s="1"/>
  <c r="Q676" i="15" s="1"/>
  <c r="Q677" i="15" s="1"/>
  <c r="Q678" i="15" s="1"/>
  <c r="Q679" i="15" s="1"/>
  <c r="Q680" i="15" s="1"/>
  <c r="Q681" i="15" s="1"/>
  <c r="Q682" i="15" s="1"/>
  <c r="Q683" i="15" s="1"/>
  <c r="Q684" i="15" s="1"/>
  <c r="Q685" i="15" s="1"/>
  <c r="Q686" i="15" s="1"/>
  <c r="Q687" i="15" s="1"/>
  <c r="Q688" i="15" s="1"/>
  <c r="Q689" i="15" s="1"/>
  <c r="Q690" i="15" s="1"/>
  <c r="Q691" i="15" s="1"/>
  <c r="Q692" i="15" s="1"/>
  <c r="Q693" i="15" s="1"/>
  <c r="Q694" i="15" s="1"/>
  <c r="Q695" i="15" s="1"/>
  <c r="Q696" i="15" s="1"/>
  <c r="Q697" i="15" s="1"/>
  <c r="Q698" i="15" s="1"/>
  <c r="Q699" i="15" s="1"/>
  <c r="Q700" i="15" s="1"/>
  <c r="Q701" i="15" s="1"/>
  <c r="Q702" i="15" s="1"/>
  <c r="Q703" i="15" s="1"/>
  <c r="Q704" i="15" s="1"/>
  <c r="Q705" i="15" s="1"/>
  <c r="Q706" i="15" s="1"/>
  <c r="Q707" i="15" s="1"/>
  <c r="Q708" i="15" s="1"/>
  <c r="Q709" i="15" s="1"/>
  <c r="Q710" i="15" s="1"/>
  <c r="Q711" i="15" s="1"/>
  <c r="Q712" i="15" s="1"/>
  <c r="Q713" i="15" s="1"/>
  <c r="Q714" i="15" s="1"/>
  <c r="Q715" i="15" s="1"/>
  <c r="Q716" i="15" s="1"/>
  <c r="Q717" i="15" s="1"/>
  <c r="Q718" i="15" s="1"/>
  <c r="Q719" i="15" s="1"/>
  <c r="Q720" i="15" s="1"/>
  <c r="Q721" i="15" s="1"/>
  <c r="Q722" i="15" s="1"/>
  <c r="Q723" i="15" s="1"/>
  <c r="Q724" i="15" s="1"/>
  <c r="Q725" i="15" s="1"/>
  <c r="Q726" i="15" s="1"/>
  <c r="Q727" i="15" s="1"/>
  <c r="Q728" i="15" s="1"/>
  <c r="Q729" i="15" s="1"/>
  <c r="Q730" i="15" s="1"/>
  <c r="Q731" i="15" s="1"/>
  <c r="Q732" i="15" s="1"/>
  <c r="Q733" i="15" s="1"/>
  <c r="Q734" i="15" s="1"/>
  <c r="Q735" i="15" s="1"/>
  <c r="Q736" i="15" s="1"/>
  <c r="Q737" i="15" s="1"/>
  <c r="Q738" i="15" s="1"/>
  <c r="Q739" i="15" s="1"/>
  <c r="Q740" i="15" s="1"/>
  <c r="Q741" i="15" s="1"/>
  <c r="Q742" i="15" s="1"/>
  <c r="Q743" i="15" s="1"/>
  <c r="Q744" i="15" s="1"/>
  <c r="Q745" i="15" s="1"/>
  <c r="Q746" i="15" s="1"/>
  <c r="Q747" i="15" s="1"/>
  <c r="Q748" i="15" s="1"/>
  <c r="Q749" i="15" s="1"/>
  <c r="Q750" i="15" s="1"/>
  <c r="Q751" i="15" s="1"/>
  <c r="Q752" i="15" s="1"/>
  <c r="Q753" i="15" s="1"/>
  <c r="Q754" i="15" s="1"/>
  <c r="Q755" i="15" s="1"/>
  <c r="Q756" i="15" s="1"/>
  <c r="Q757" i="15" s="1"/>
  <c r="Q758" i="15" s="1"/>
  <c r="Q759" i="15" s="1"/>
  <c r="Q760" i="15" s="1"/>
  <c r="Q761" i="15" s="1"/>
  <c r="Q762" i="15" s="1"/>
  <c r="Q763" i="15" s="1"/>
  <c r="Q764" i="15" s="1"/>
  <c r="Q765" i="15" s="1"/>
  <c r="Q766" i="15" s="1"/>
  <c r="Q767" i="15" s="1"/>
  <c r="Q768" i="15" s="1"/>
  <c r="Q769" i="15" s="1"/>
  <c r="Q770" i="15" s="1"/>
  <c r="Q771" i="15" s="1"/>
  <c r="Q772" i="15" s="1"/>
  <c r="Q773" i="15" s="1"/>
  <c r="Q774" i="15" s="1"/>
  <c r="Q775" i="15" s="1"/>
  <c r="Q776" i="15" s="1"/>
  <c r="Q777" i="15" s="1"/>
  <c r="Q778" i="15" s="1"/>
  <c r="Q779" i="15" s="1"/>
  <c r="Q780" i="15" s="1"/>
  <c r="Q781" i="15" s="1"/>
  <c r="Q782" i="15" s="1"/>
  <c r="Q783" i="15" s="1"/>
  <c r="Q784" i="15" s="1"/>
  <c r="Q785" i="15" s="1"/>
  <c r="Q786" i="15" s="1"/>
  <c r="Q787" i="15" s="1"/>
  <c r="Q788" i="15" s="1"/>
  <c r="Q789" i="15" s="1"/>
  <c r="Q790" i="15" s="1"/>
  <c r="Q791" i="15" s="1"/>
  <c r="Q792" i="15" s="1"/>
  <c r="Q793" i="15" s="1"/>
  <c r="Q794" i="15" s="1"/>
  <c r="Q795" i="15" s="1"/>
  <c r="Q796" i="15" s="1"/>
  <c r="Q797" i="15" s="1"/>
  <c r="Q798" i="15" s="1"/>
  <c r="Q799" i="15" s="1"/>
  <c r="Q800" i="15" s="1"/>
  <c r="Q801" i="15" s="1"/>
  <c r="Q802" i="15" s="1"/>
  <c r="Q803" i="15" s="1"/>
  <c r="Q804" i="15" s="1"/>
  <c r="Q805" i="15" s="1"/>
  <c r="Q806" i="15" s="1"/>
  <c r="Q807" i="15" s="1"/>
  <c r="Q808" i="15" s="1"/>
  <c r="Q809" i="15" s="1"/>
  <c r="Q810" i="15" s="1"/>
  <c r="Q811" i="15" s="1"/>
  <c r="Q812" i="15" s="1"/>
  <c r="Q813" i="15" s="1"/>
  <c r="Q814" i="15" s="1"/>
  <c r="Q815" i="15" s="1"/>
  <c r="Q816" i="15" s="1"/>
  <c r="Q817" i="15" s="1"/>
  <c r="Q818" i="15" s="1"/>
  <c r="Q819" i="15" s="1"/>
  <c r="Q820" i="15" s="1"/>
  <c r="Q821" i="15" s="1"/>
  <c r="Q822" i="15" s="1"/>
  <c r="Q823" i="15" s="1"/>
  <c r="Q824" i="15" s="1"/>
  <c r="Q825" i="15" s="1"/>
  <c r="Q826" i="15" s="1"/>
  <c r="Q827" i="15" s="1"/>
  <c r="Q828" i="15" s="1"/>
  <c r="Q829" i="15" s="1"/>
  <c r="Q830" i="15" s="1"/>
  <c r="Q831" i="15" s="1"/>
  <c r="Q832" i="15" s="1"/>
  <c r="Q833" i="15" s="1"/>
  <c r="Q834" i="15" s="1"/>
  <c r="Q835" i="15" s="1"/>
  <c r="Q836" i="15" s="1"/>
  <c r="Q837" i="15" s="1"/>
  <c r="Q838" i="15" s="1"/>
  <c r="Q839" i="15" s="1"/>
  <c r="Q840" i="15" s="1"/>
  <c r="Q841" i="15" s="1"/>
  <c r="Q842" i="15" s="1"/>
  <c r="Q843" i="15" s="1"/>
  <c r="Q844" i="15" s="1"/>
  <c r="Q845" i="15" s="1"/>
  <c r="Q846" i="15" s="1"/>
  <c r="Q847" i="15" s="1"/>
  <c r="Q848" i="15" s="1"/>
  <c r="Q849" i="15" s="1"/>
  <c r="Q850" i="15" s="1"/>
  <c r="Q851" i="15" s="1"/>
  <c r="Q852" i="15" s="1"/>
  <c r="Q853" i="15" s="1"/>
  <c r="Q854" i="15" s="1"/>
  <c r="Q855" i="15" s="1"/>
  <c r="Q856" i="15" s="1"/>
  <c r="Q857" i="15" s="1"/>
  <c r="Q858" i="15" s="1"/>
  <c r="Q859" i="15" s="1"/>
  <c r="Q860" i="15" s="1"/>
  <c r="Q861" i="15" s="1"/>
  <c r="Q862" i="15" s="1"/>
  <c r="Q863" i="15" s="1"/>
  <c r="Q864" i="15" s="1"/>
  <c r="Q865" i="15" s="1"/>
  <c r="Q866" i="15" s="1"/>
  <c r="Q867" i="15" s="1"/>
  <c r="Q868" i="15" s="1"/>
  <c r="Q869" i="15" s="1"/>
  <c r="Q870" i="15" s="1"/>
  <c r="Q871" i="15" s="1"/>
  <c r="Q872" i="15" s="1"/>
  <c r="Q873" i="15" s="1"/>
  <c r="Q874" i="15" s="1"/>
  <c r="Q875" i="15" s="1"/>
  <c r="Q876" i="15" s="1"/>
  <c r="Q877" i="15" s="1"/>
  <c r="Q878" i="15" s="1"/>
  <c r="Q879" i="15" s="1"/>
  <c r="Q880" i="15" s="1"/>
  <c r="Q881" i="15" s="1"/>
  <c r="Q882" i="15" s="1"/>
  <c r="Q883" i="15" s="1"/>
  <c r="Q884" i="15" s="1"/>
  <c r="Q885" i="15" s="1"/>
  <c r="Q886" i="15" s="1"/>
  <c r="Q887" i="15" s="1"/>
  <c r="Q888" i="15" s="1"/>
  <c r="Q889" i="15" s="1"/>
  <c r="Q890" i="15" s="1"/>
  <c r="Q891" i="15" s="1"/>
  <c r="Q892" i="15" s="1"/>
  <c r="Q893" i="15" s="1"/>
  <c r="Q894" i="15" s="1"/>
  <c r="Q895" i="15" s="1"/>
  <c r="Q896" i="15" s="1"/>
  <c r="Q897" i="15" s="1"/>
  <c r="Q898" i="15" s="1"/>
  <c r="Q899" i="15" s="1"/>
  <c r="Q900" i="15" s="1"/>
  <c r="Q901" i="15" s="1"/>
  <c r="Q902" i="15" s="1"/>
  <c r="Q903" i="15" s="1"/>
  <c r="Q904" i="15" s="1"/>
  <c r="Q905" i="15" s="1"/>
  <c r="Q906" i="15" s="1"/>
  <c r="Q907" i="15" s="1"/>
  <c r="Q908" i="15" s="1"/>
  <c r="Q909" i="15" s="1"/>
  <c r="Q910" i="15" s="1"/>
  <c r="Q911" i="15" s="1"/>
  <c r="Q912" i="15" s="1"/>
  <c r="Q913" i="15" s="1"/>
  <c r="Q914" i="15" s="1"/>
  <c r="Q915" i="15" s="1"/>
  <c r="Q916" i="15" s="1"/>
  <c r="Q917" i="15" s="1"/>
  <c r="Q918" i="15" s="1"/>
  <c r="Q919" i="15" s="1"/>
  <c r="Q920" i="15" s="1"/>
  <c r="Q921" i="15" s="1"/>
  <c r="Q922" i="15" s="1"/>
  <c r="Q923" i="15" s="1"/>
  <c r="Q924" i="15" s="1"/>
  <c r="Q925" i="15" s="1"/>
  <c r="Q926" i="15" s="1"/>
  <c r="Q927" i="15" s="1"/>
  <c r="Q928" i="15" s="1"/>
  <c r="Q929" i="15" s="1"/>
  <c r="Q930" i="15" s="1"/>
  <c r="Q931" i="15" s="1"/>
  <c r="Q932" i="15" s="1"/>
  <c r="Q933" i="15" s="1"/>
  <c r="Q934" i="15" s="1"/>
  <c r="Q935" i="15" s="1"/>
  <c r="Q936" i="15" s="1"/>
  <c r="Q937" i="15" s="1"/>
  <c r="Q938" i="15" s="1"/>
  <c r="Q939" i="15" s="1"/>
  <c r="Q940" i="15" s="1"/>
  <c r="Q941" i="15" s="1"/>
  <c r="Q942" i="15" s="1"/>
  <c r="Q943" i="15" s="1"/>
  <c r="Q944" i="15" s="1"/>
  <c r="Q945" i="15" s="1"/>
  <c r="Q946" i="15" s="1"/>
  <c r="Q947" i="15" s="1"/>
  <c r="Q948" i="15" s="1"/>
  <c r="Q949" i="15" s="1"/>
  <c r="Q950" i="15" s="1"/>
  <c r="Q951" i="15" s="1"/>
  <c r="Q952" i="15" s="1"/>
  <c r="Q953" i="15" s="1"/>
  <c r="Q954" i="15" s="1"/>
  <c r="Q955" i="15" s="1"/>
  <c r="Q956" i="15" s="1"/>
  <c r="Q957" i="15" s="1"/>
  <c r="Q958" i="15" s="1"/>
  <c r="Q959" i="15" s="1"/>
  <c r="Q960" i="15" s="1"/>
  <c r="Q961" i="15" s="1"/>
  <c r="Q962" i="15" s="1"/>
  <c r="Q963" i="15" s="1"/>
  <c r="Q964" i="15" s="1"/>
  <c r="Q965" i="15" s="1"/>
  <c r="Q966" i="15" s="1"/>
  <c r="Q967" i="15" s="1"/>
  <c r="Q968" i="15" s="1"/>
  <c r="Q969" i="15" s="1"/>
  <c r="Q970" i="15" s="1"/>
  <c r="Q971" i="15" s="1"/>
  <c r="Q972" i="15" s="1"/>
  <c r="Q973" i="15" s="1"/>
  <c r="Q974" i="15" s="1"/>
  <c r="Q975" i="15" s="1"/>
  <c r="Q976" i="15" s="1"/>
  <c r="Q977" i="15" s="1"/>
  <c r="Q978" i="15" s="1"/>
  <c r="Q979" i="15" s="1"/>
  <c r="Q980" i="15" s="1"/>
  <c r="Q981" i="15" s="1"/>
  <c r="Q982" i="15" s="1"/>
  <c r="Q983" i="15" s="1"/>
  <c r="Q984" i="15" s="1"/>
  <c r="Q985" i="15" s="1"/>
  <c r="Q986" i="15" s="1"/>
  <c r="Q987" i="15" s="1"/>
  <c r="Q988" i="15" s="1"/>
  <c r="Q989" i="15" s="1"/>
  <c r="Q990" i="15" s="1"/>
  <c r="Q991" i="15" s="1"/>
  <c r="Q992" i="15" s="1"/>
  <c r="Q993" i="15" s="1"/>
  <c r="Q994" i="15" s="1"/>
  <c r="Q995" i="15" s="1"/>
  <c r="Q996" i="15" s="1"/>
  <c r="Q997" i="15" s="1"/>
  <c r="Q998" i="15" s="1"/>
  <c r="Q999" i="15" s="1"/>
  <c r="Q1000" i="15" s="1"/>
  <c r="Q1001" i="15" s="1"/>
  <c r="Q1002" i="15" s="1"/>
  <c r="Q1003" i="15" s="1"/>
  <c r="Q1004" i="15" s="1"/>
  <c r="Q1005" i="15" s="1"/>
  <c r="Q1006" i="15" s="1"/>
  <c r="Q1007" i="15" s="1"/>
  <c r="Q1008" i="15" s="1"/>
  <c r="Q1009" i="15" s="1"/>
  <c r="Q1010" i="15" s="1"/>
  <c r="Q1011" i="15" s="1"/>
  <c r="Q1012" i="15" s="1"/>
  <c r="Q1013" i="15" s="1"/>
  <c r="Q1014" i="15" s="1"/>
  <c r="Q1015" i="15" s="1"/>
  <c r="Q1016" i="15" s="1"/>
  <c r="Q1017" i="15" s="1"/>
  <c r="Q1018" i="15" s="1"/>
  <c r="Q1019" i="15" s="1"/>
  <c r="Q1020" i="15" s="1"/>
  <c r="Q1021" i="15" s="1"/>
  <c r="Q1022" i="15" s="1"/>
  <c r="Q1023" i="15" s="1"/>
  <c r="Q1024" i="15" s="1"/>
  <c r="Q1025" i="15" s="1"/>
  <c r="Q1026" i="15" s="1"/>
  <c r="Q1027" i="15" s="1"/>
  <c r="Q1028" i="15" s="1"/>
  <c r="Q1029" i="15" s="1"/>
  <c r="Q1030" i="15" s="1"/>
  <c r="Q1031" i="15" s="1"/>
  <c r="Q1032" i="15" s="1"/>
  <c r="Q1033" i="15" s="1"/>
  <c r="Q1034" i="15" s="1"/>
  <c r="Q1035" i="15" s="1"/>
  <c r="Q1036" i="15" s="1"/>
  <c r="Q1037" i="15" s="1"/>
  <c r="Q1038" i="15" s="1"/>
  <c r="Q1039" i="15" s="1"/>
  <c r="Q1040" i="15" s="1"/>
  <c r="Q1041" i="15" s="1"/>
  <c r="Q1042" i="15" s="1"/>
  <c r="Q1043" i="15" s="1"/>
  <c r="Q1044" i="15" s="1"/>
  <c r="Q1045" i="15" s="1"/>
  <c r="Q1046" i="15" s="1"/>
  <c r="Q1047" i="15" s="1"/>
  <c r="Q1048" i="15" s="1"/>
  <c r="Q1049" i="15" s="1"/>
  <c r="Q1050" i="15" s="1"/>
  <c r="Q1051" i="15" s="1"/>
  <c r="Q1052" i="15" s="1"/>
  <c r="Q1053" i="15" s="1"/>
  <c r="Q1054" i="15" s="1"/>
  <c r="Q1055" i="15" s="1"/>
  <c r="Q1056" i="15" s="1"/>
  <c r="Q1057" i="15" s="1"/>
  <c r="Q1058" i="15" s="1"/>
  <c r="Q1059" i="15" s="1"/>
  <c r="Q1060" i="15" s="1"/>
  <c r="Q1061" i="15" s="1"/>
  <c r="Q1062" i="15" s="1"/>
  <c r="Q1063" i="15" s="1"/>
  <c r="Q1064" i="15" s="1"/>
  <c r="Q1065" i="15" s="1"/>
  <c r="Q1066" i="15" s="1"/>
  <c r="Q1067" i="15" s="1"/>
  <c r="Q1068" i="15" s="1"/>
  <c r="Q1069" i="15" s="1"/>
  <c r="Q1070" i="15" s="1"/>
  <c r="Q1071" i="15" s="1"/>
  <c r="Q1072" i="15" s="1"/>
  <c r="Q1073" i="15" s="1"/>
  <c r="Q1074" i="15" s="1"/>
  <c r="Q1075" i="15" s="1"/>
  <c r="Q1076" i="15" s="1"/>
  <c r="Q1077" i="15" s="1"/>
  <c r="Q1078" i="15" s="1"/>
  <c r="Q1079" i="15" s="1"/>
  <c r="Q1080" i="15" s="1"/>
  <c r="Q1081" i="15" s="1"/>
  <c r="Q1082" i="15" s="1"/>
  <c r="Q1083" i="15" s="1"/>
  <c r="Q1084" i="15" s="1"/>
  <c r="Q1085" i="15" s="1"/>
  <c r="Q1086" i="15" s="1"/>
  <c r="Q1087" i="15" s="1"/>
  <c r="Q1088" i="15" s="1"/>
  <c r="Q1089" i="15" s="1"/>
  <c r="Q1090" i="15" s="1"/>
  <c r="Q1091" i="15" s="1"/>
  <c r="Q1092" i="15" s="1"/>
  <c r="Q1093" i="15" s="1"/>
  <c r="Q1094" i="15" s="1"/>
  <c r="Q1095" i="15" s="1"/>
  <c r="Q1096" i="15" s="1"/>
  <c r="Q1097" i="15" s="1"/>
  <c r="Q1098" i="15" s="1"/>
  <c r="Q1099" i="15" s="1"/>
  <c r="Q1100" i="15" s="1"/>
  <c r="Q1101" i="15" s="1"/>
  <c r="Q1102" i="15" s="1"/>
  <c r="Q1103" i="15" s="1"/>
  <c r="Q1104" i="15" s="1"/>
  <c r="Q1105" i="15" s="1"/>
  <c r="Q1106" i="15" s="1"/>
  <c r="Q1107" i="15" s="1"/>
  <c r="Q1108" i="15" s="1"/>
  <c r="Q1109" i="15" s="1"/>
  <c r="Q1110" i="15" s="1"/>
  <c r="Q1111" i="15" s="1"/>
  <c r="Q1112" i="15" s="1"/>
  <c r="Q1113" i="15" s="1"/>
  <c r="Q1114" i="15" s="1"/>
  <c r="Q1115" i="15" s="1"/>
  <c r="Q1116" i="15" s="1"/>
  <c r="Q1117" i="15" s="1"/>
  <c r="Q1118" i="15" s="1"/>
  <c r="Q1119" i="15" s="1"/>
  <c r="Q1120" i="15" s="1"/>
  <c r="Q1121" i="15" s="1"/>
  <c r="Q1122" i="15" s="1"/>
  <c r="Q1123" i="15" s="1"/>
  <c r="Q1124" i="15" s="1"/>
  <c r="Q1125" i="15" s="1"/>
  <c r="Q1126" i="15" s="1"/>
  <c r="Q1127" i="15" s="1"/>
  <c r="Q1128" i="15" s="1"/>
  <c r="Q1129" i="15" s="1"/>
  <c r="Q1130" i="15" s="1"/>
  <c r="Q1131" i="15" s="1"/>
  <c r="Q1132" i="15" s="1"/>
  <c r="Q1133" i="15" s="1"/>
  <c r="Q1134" i="15" s="1"/>
  <c r="Q1135" i="15" s="1"/>
  <c r="Q1136" i="15" s="1"/>
  <c r="Q1137" i="15" s="1"/>
  <c r="Q1138" i="15" s="1"/>
  <c r="Q1139" i="15" s="1"/>
  <c r="Q1140" i="15" s="1"/>
  <c r="Q1141" i="15" s="1"/>
  <c r="Q1142" i="15" s="1"/>
  <c r="Q1143" i="15" s="1"/>
  <c r="Q1144" i="15" s="1"/>
  <c r="Q1145" i="15" s="1"/>
  <c r="Q1146" i="15" s="1"/>
  <c r="Q1147" i="15" s="1"/>
  <c r="Q1148" i="15" s="1"/>
  <c r="Q1149" i="15" s="1"/>
  <c r="Q1150" i="15" s="1"/>
  <c r="Q1151" i="15" s="1"/>
  <c r="Q1152" i="15" s="1"/>
  <c r="Q1153" i="15" s="1"/>
  <c r="Q1154" i="15" s="1"/>
  <c r="Q1155" i="15" s="1"/>
  <c r="Q1156" i="15" s="1"/>
  <c r="Q1157" i="15" s="1"/>
  <c r="Q1158" i="15" s="1"/>
  <c r="Q1159" i="15" s="1"/>
  <c r="Q1160" i="15" s="1"/>
  <c r="Q1161" i="15" s="1"/>
  <c r="Q1162" i="15" s="1"/>
  <c r="Q1163" i="15" s="1"/>
  <c r="Q1164" i="15" s="1"/>
  <c r="Q1165" i="15" s="1"/>
  <c r="Q1166" i="15" s="1"/>
  <c r="Q1167" i="15" s="1"/>
  <c r="Q1168" i="15" s="1"/>
  <c r="Q1169" i="15" s="1"/>
  <c r="Q1170" i="15" s="1"/>
  <c r="Q1171" i="15" s="1"/>
  <c r="Q1172" i="15" s="1"/>
  <c r="Q1173" i="15" s="1"/>
  <c r="Q1174" i="15" s="1"/>
  <c r="Q1175" i="15" s="1"/>
  <c r="Q1176" i="15" s="1"/>
  <c r="Q1177" i="15" s="1"/>
  <c r="Q1178" i="15" s="1"/>
  <c r="Q1179" i="15" s="1"/>
  <c r="Q1180" i="15" s="1"/>
  <c r="Q1181" i="15" s="1"/>
  <c r="Q1182" i="15" s="1"/>
  <c r="Q1183" i="15" s="1"/>
  <c r="Q1184" i="15" s="1"/>
  <c r="Q1185" i="15" s="1"/>
  <c r="Q1186" i="15" s="1"/>
  <c r="Q1187" i="15" s="1"/>
  <c r="Q1188" i="15" s="1"/>
  <c r="Q1189" i="15" s="1"/>
  <c r="Q1190" i="15" s="1"/>
  <c r="Q1191" i="15" s="1"/>
  <c r="Q1192" i="15" s="1"/>
  <c r="Q1193" i="15" s="1"/>
  <c r="Q1194" i="15" s="1"/>
  <c r="Q1195" i="15" s="1"/>
  <c r="Q1196" i="15" s="1"/>
  <c r="Q1197" i="15" s="1"/>
  <c r="Q1198" i="15" s="1"/>
  <c r="Q1199" i="15" s="1"/>
  <c r="Q1200" i="15" s="1"/>
  <c r="Q1201" i="15" s="1"/>
  <c r="Q1202" i="15" s="1"/>
  <c r="Q1203" i="15" s="1"/>
  <c r="Q1204" i="15" s="1"/>
  <c r="Q1205" i="15" s="1"/>
  <c r="Q1206" i="15" s="1"/>
  <c r="Q1207" i="15" s="1"/>
  <c r="Q1208" i="15" s="1"/>
  <c r="Q1209" i="15" s="1"/>
  <c r="Q1210" i="15" s="1"/>
  <c r="Q1211" i="15" s="1"/>
  <c r="Q1212" i="15" s="1"/>
  <c r="Q1213" i="15" s="1"/>
  <c r="Q1214" i="15" s="1"/>
  <c r="Q1215" i="15" s="1"/>
  <c r="Q1216" i="15" s="1"/>
  <c r="Q1217" i="15" s="1"/>
  <c r="Q1218" i="15" s="1"/>
  <c r="Q1219" i="15" s="1"/>
  <c r="Q1220" i="15" s="1"/>
  <c r="Q1221" i="15" s="1"/>
  <c r="Q1222" i="15" s="1"/>
  <c r="Q1223" i="15" s="1"/>
  <c r="Q1224" i="15" s="1"/>
  <c r="Q1225" i="15" s="1"/>
  <c r="Q1226" i="15" s="1"/>
  <c r="Q1227" i="15" s="1"/>
  <c r="Q1228" i="15" s="1"/>
  <c r="Q1229" i="15" s="1"/>
  <c r="Q1230" i="15" s="1"/>
  <c r="Q1231" i="15" s="1"/>
  <c r="Q1232" i="15" s="1"/>
  <c r="Q1233" i="15" s="1"/>
  <c r="Q1234" i="15" s="1"/>
  <c r="Q1235" i="15" s="1"/>
  <c r="Q1236" i="15" s="1"/>
  <c r="Q1237" i="15" s="1"/>
  <c r="Q1238" i="15" s="1"/>
  <c r="Q1239" i="15" s="1"/>
  <c r="Q1240" i="15" s="1"/>
  <c r="Q1241" i="15" s="1"/>
  <c r="Q1242" i="15" s="1"/>
  <c r="Q1243" i="15" s="1"/>
  <c r="Q1244" i="15" s="1"/>
  <c r="Q1245" i="15" s="1"/>
  <c r="Q1246" i="15" s="1"/>
  <c r="Q1247" i="15" s="1"/>
  <c r="Q1248" i="15" s="1"/>
  <c r="Q1249" i="15" s="1"/>
  <c r="Q1250" i="15" s="1"/>
  <c r="Q1251" i="15" s="1"/>
  <c r="Q1252" i="15" s="1"/>
  <c r="Q1253" i="15" s="1"/>
  <c r="Q1254" i="15" s="1"/>
  <c r="Q1255" i="15" s="1"/>
  <c r="Q1256" i="15" s="1"/>
  <c r="Q1257" i="15" s="1"/>
  <c r="Q1258" i="15" s="1"/>
  <c r="Q1259" i="15" s="1"/>
  <c r="Q1260" i="15" s="1"/>
  <c r="Q1261" i="15" s="1"/>
  <c r="Q1262" i="15" s="1"/>
  <c r="Q1263" i="15" s="1"/>
  <c r="Q1264" i="15" s="1"/>
  <c r="Q1265" i="15" s="1"/>
  <c r="Q1266" i="15" s="1"/>
  <c r="Q1267" i="15" s="1"/>
  <c r="Q1268" i="15" s="1"/>
  <c r="Q1269" i="15" s="1"/>
  <c r="Q1270" i="15" s="1"/>
  <c r="Q1271" i="15" s="1"/>
  <c r="Q1272" i="15" s="1"/>
  <c r="Q1273" i="15" s="1"/>
  <c r="Q1274" i="15" s="1"/>
  <c r="Q1275" i="15" s="1"/>
  <c r="Q1276" i="15" s="1"/>
  <c r="Q1277" i="15" s="1"/>
  <c r="Q1278" i="15" s="1"/>
  <c r="Q1279" i="15" s="1"/>
  <c r="Q1280" i="15" s="1"/>
  <c r="Q1281" i="15" s="1"/>
  <c r="Q1282" i="15" s="1"/>
  <c r="Q1283" i="15" s="1"/>
  <c r="Q1284" i="15" s="1"/>
  <c r="Q1285" i="15" s="1"/>
  <c r="Q1286" i="15" s="1"/>
  <c r="Q1287" i="15" s="1"/>
  <c r="Q1288" i="15" s="1"/>
  <c r="Q1289" i="15" s="1"/>
  <c r="Q1290" i="15" s="1"/>
  <c r="Q1291" i="15" s="1"/>
  <c r="Q1292" i="15" s="1"/>
  <c r="Q1293" i="15" s="1"/>
  <c r="Q1294" i="15" s="1"/>
  <c r="Q1295" i="15" s="1"/>
  <c r="Q1296" i="15" s="1"/>
  <c r="Q1297" i="15" s="1"/>
  <c r="Q1298" i="15" s="1"/>
  <c r="Q1299" i="15" s="1"/>
  <c r="Q1300" i="15" s="1"/>
  <c r="Q1301" i="15" s="1"/>
  <c r="Q1302" i="15" s="1"/>
  <c r="Q1303" i="15" s="1"/>
  <c r="Q1304" i="15" s="1"/>
  <c r="Q1305" i="15" s="1"/>
  <c r="Q1306" i="15" s="1"/>
  <c r="Q1307" i="15" s="1"/>
  <c r="Q1308" i="15" s="1"/>
  <c r="Q1309" i="15" s="1"/>
  <c r="Q1310" i="15" s="1"/>
  <c r="Q1311" i="15" s="1"/>
  <c r="Q1312" i="15" s="1"/>
  <c r="Q1313" i="15" s="1"/>
  <c r="Q1314" i="15" s="1"/>
  <c r="Q1315" i="15" s="1"/>
  <c r="Q1316" i="15" s="1"/>
  <c r="Q1317" i="15" s="1"/>
  <c r="Q1318" i="15" s="1"/>
  <c r="Q1319" i="15" s="1"/>
  <c r="Q1320" i="15" s="1"/>
  <c r="Q1321" i="15" s="1"/>
  <c r="Q1322" i="15" s="1"/>
  <c r="Q1323" i="15" s="1"/>
  <c r="Q1324" i="15" s="1"/>
  <c r="Q1325" i="15" s="1"/>
  <c r="Q1326" i="15" s="1"/>
  <c r="Q1327" i="15" s="1"/>
  <c r="Q1328" i="15" s="1"/>
  <c r="Q1329" i="15" s="1"/>
  <c r="Q1330" i="15" s="1"/>
  <c r="Q1331" i="15" s="1"/>
  <c r="Q1332" i="15" s="1"/>
  <c r="Q1333" i="15" s="1"/>
  <c r="Q1334" i="15" s="1"/>
  <c r="Q1335" i="15" s="1"/>
  <c r="Q1336" i="15" s="1"/>
  <c r="Q1337" i="15" s="1"/>
  <c r="Q1338" i="15" s="1"/>
  <c r="Q1339" i="15" s="1"/>
  <c r="Q1340" i="15" s="1"/>
  <c r="Q1341" i="15" s="1"/>
  <c r="Q1342" i="15" s="1"/>
  <c r="Q1343" i="15" s="1"/>
  <c r="Q1344" i="15" s="1"/>
  <c r="Q1345" i="15" s="1"/>
  <c r="Q1346" i="15" s="1"/>
  <c r="Q1347" i="15" s="1"/>
  <c r="Q1348" i="15" s="1"/>
  <c r="Q1349" i="15" s="1"/>
  <c r="Q1350" i="15" s="1"/>
  <c r="Q1351" i="15" s="1"/>
  <c r="Q1352" i="15" s="1"/>
  <c r="Q1353" i="15" s="1"/>
  <c r="Q1354" i="15" s="1"/>
  <c r="Q1355" i="15" s="1"/>
  <c r="Q1356" i="15" s="1"/>
  <c r="Q1357" i="15" s="1"/>
  <c r="Q1358" i="15" s="1"/>
  <c r="Q1359" i="15" s="1"/>
  <c r="Q1360" i="15" s="1"/>
  <c r="Q1361" i="15" s="1"/>
  <c r="Q1362" i="15" s="1"/>
  <c r="Q1363" i="15" s="1"/>
  <c r="Q1364" i="15" s="1"/>
  <c r="Q1365" i="15" s="1"/>
  <c r="Q1366" i="15" s="1"/>
  <c r="Q1367" i="15" s="1"/>
  <c r="Q1368" i="15" s="1"/>
  <c r="Q1369" i="15" s="1"/>
  <c r="Q1370" i="15" s="1"/>
  <c r="Q1371" i="15" s="1"/>
  <c r="Q1372" i="15" s="1"/>
  <c r="Q1373" i="15" s="1"/>
  <c r="Q1374" i="15" s="1"/>
  <c r="Q1375" i="15" s="1"/>
  <c r="Q1376" i="15" s="1"/>
  <c r="Q1377" i="15" s="1"/>
  <c r="Q1378" i="15" s="1"/>
  <c r="Q1379" i="15" s="1"/>
  <c r="Q1380" i="15" s="1"/>
  <c r="Q1381" i="15" s="1"/>
  <c r="Q1382" i="15" s="1"/>
  <c r="Q1383" i="15" s="1"/>
  <c r="Q1384" i="15" s="1"/>
  <c r="Q1385" i="15" s="1"/>
  <c r="Q1386" i="15" s="1"/>
  <c r="Q1387" i="15" s="1"/>
  <c r="Q1388" i="15" s="1"/>
  <c r="Q1389" i="15" s="1"/>
  <c r="Q1390" i="15" s="1"/>
  <c r="Q1391" i="15" s="1"/>
  <c r="Q1392" i="15" s="1"/>
  <c r="Q1393" i="15" s="1"/>
  <c r="Q1394" i="15" s="1"/>
  <c r="Q1395" i="15" s="1"/>
  <c r="Q1396" i="15" s="1"/>
  <c r="Q1397" i="15" s="1"/>
  <c r="Q1398" i="15" s="1"/>
  <c r="Q1399" i="15" s="1"/>
  <c r="Q1400" i="15" s="1"/>
  <c r="Q1401" i="15" s="1"/>
  <c r="Q1402" i="15" s="1"/>
  <c r="Q1403" i="15" s="1"/>
  <c r="Q1404" i="15" s="1"/>
  <c r="Q1405" i="15" s="1"/>
  <c r="Q1406" i="15" s="1"/>
  <c r="Q1407" i="15" s="1"/>
  <c r="Q1408" i="15" s="1"/>
  <c r="Q1409" i="15" s="1"/>
  <c r="Q1410" i="15" s="1"/>
  <c r="Q1411" i="15" s="1"/>
  <c r="Q1412" i="15" s="1"/>
  <c r="Q1413" i="15" s="1"/>
  <c r="Q1414" i="15" s="1"/>
  <c r="Q1415" i="15" s="1"/>
  <c r="Q1416" i="15" s="1"/>
  <c r="Q1417" i="15" s="1"/>
  <c r="Q1418" i="15" s="1"/>
  <c r="Q1419" i="15" s="1"/>
  <c r="Q1420" i="15" s="1"/>
  <c r="Q1421" i="15" s="1"/>
  <c r="Q1422" i="15" s="1"/>
  <c r="Q1423" i="15" s="1"/>
  <c r="Q1424" i="15" s="1"/>
  <c r="Q1425" i="15" s="1"/>
  <c r="Q1426" i="15" s="1"/>
  <c r="Q1427" i="15" s="1"/>
  <c r="Q1428" i="15" s="1"/>
  <c r="Q1429" i="15" s="1"/>
  <c r="Q1430" i="15" s="1"/>
  <c r="Q1431" i="15" s="1"/>
  <c r="Q1432" i="15" s="1"/>
  <c r="Q1433" i="15" s="1"/>
  <c r="Q1434" i="15" s="1"/>
  <c r="Q1435" i="15" s="1"/>
  <c r="Q1436" i="15" s="1"/>
  <c r="Q1437" i="15" s="1"/>
  <c r="Q1438" i="15" s="1"/>
  <c r="Q1439" i="15" s="1"/>
  <c r="Q1440" i="15" s="1"/>
  <c r="Q1441" i="15" s="1"/>
  <c r="Q1442" i="15" s="1"/>
  <c r="Q1443" i="15" s="1"/>
  <c r="Q1444" i="15" s="1"/>
  <c r="Q1445" i="15" s="1"/>
  <c r="Q1446" i="15" s="1"/>
  <c r="Q1447" i="15" s="1"/>
  <c r="Q1448" i="15" s="1"/>
  <c r="Q1449" i="15" s="1"/>
  <c r="Q1450" i="15" s="1"/>
  <c r="Q1451" i="15" s="1"/>
  <c r="Q1452" i="15" s="1"/>
  <c r="Q1453" i="15" s="1"/>
  <c r="Q1454" i="15" s="1"/>
  <c r="Q1455" i="15" s="1"/>
  <c r="Q1456" i="15" s="1"/>
  <c r="Q1457" i="15" s="1"/>
  <c r="Q1458" i="15" s="1"/>
  <c r="Q1459" i="15" s="1"/>
  <c r="Q1460" i="15" s="1"/>
  <c r="Q1461" i="15" s="1"/>
  <c r="Q1462" i="15" s="1"/>
  <c r="Q1463" i="15" s="1"/>
  <c r="Q1464" i="15" s="1"/>
  <c r="Q1465" i="15" s="1"/>
  <c r="Q1466" i="15" s="1"/>
  <c r="Q1467" i="15" s="1"/>
  <c r="Q1468" i="15" s="1"/>
  <c r="Q1469" i="15" s="1"/>
  <c r="Q1470" i="15" s="1"/>
  <c r="Q1471" i="15" s="1"/>
  <c r="Q1472" i="15" s="1"/>
  <c r="Q1473" i="15" s="1"/>
  <c r="Q1474" i="15" s="1"/>
  <c r="Q1475" i="15" s="1"/>
  <c r="Q1476" i="15" s="1"/>
  <c r="Q1477" i="15" s="1"/>
  <c r="Q1478" i="15" s="1"/>
  <c r="Q1479" i="15" s="1"/>
  <c r="Q1480" i="15" s="1"/>
  <c r="Q1481" i="15" s="1"/>
  <c r="Q1482" i="15" s="1"/>
  <c r="Q1483" i="15" s="1"/>
  <c r="Q1484" i="15" s="1"/>
  <c r="Q1485" i="15" s="1"/>
  <c r="Q1486" i="15" s="1"/>
  <c r="Q1487" i="15" s="1"/>
  <c r="Q1488" i="15" s="1"/>
  <c r="Q1489" i="15" s="1"/>
  <c r="Q1490" i="15" s="1"/>
  <c r="Q1491" i="15" s="1"/>
  <c r="Q1492" i="15" s="1"/>
  <c r="Q1493" i="15" s="1"/>
  <c r="Q1494" i="15" s="1"/>
  <c r="Q1495" i="15" s="1"/>
  <c r="Q1496" i="15" s="1"/>
  <c r="Q1497" i="15" s="1"/>
  <c r="Q1498" i="15" s="1"/>
  <c r="Q1499" i="15" s="1"/>
  <c r="Q1500" i="15" s="1"/>
  <c r="Q1501" i="15" s="1"/>
  <c r="Q1502" i="15" s="1"/>
  <c r="Q1503" i="15" s="1"/>
  <c r="Q1504" i="15" s="1"/>
  <c r="Q1505" i="15" s="1"/>
  <c r="Q1506" i="15" s="1"/>
  <c r="Q1507" i="15" s="1"/>
  <c r="Q1508" i="15" s="1"/>
  <c r="Q1509" i="15" s="1"/>
  <c r="Q1510" i="15" s="1"/>
  <c r="Q1511" i="15" s="1"/>
  <c r="Q1512" i="15" s="1"/>
  <c r="Q1513" i="15" s="1"/>
  <c r="Q1514" i="15" s="1"/>
  <c r="Q1515" i="15" s="1"/>
  <c r="Q1516" i="15" s="1"/>
  <c r="Q1517" i="15" s="1"/>
  <c r="Q1518" i="15" s="1"/>
  <c r="Q1519" i="15" s="1"/>
  <c r="Q1520" i="15" s="1"/>
  <c r="Q1521" i="15" s="1"/>
  <c r="Q1522" i="15" s="1"/>
  <c r="Q1523" i="15" s="1"/>
  <c r="Q1524" i="15" s="1"/>
  <c r="Q1525" i="15" s="1"/>
  <c r="Q1526" i="15" s="1"/>
  <c r="Q1527" i="15" s="1"/>
  <c r="Q1528" i="15" s="1"/>
  <c r="Q1529" i="15" s="1"/>
  <c r="Q1530" i="15" s="1"/>
  <c r="Q1531" i="15" s="1"/>
  <c r="Q1532" i="15" s="1"/>
  <c r="Q1533" i="15" s="1"/>
  <c r="Q1534" i="15" s="1"/>
  <c r="Q1535" i="15" s="1"/>
  <c r="Q1536" i="15" s="1"/>
  <c r="Q1537" i="15" s="1"/>
  <c r="Q1538" i="15" s="1"/>
  <c r="Q1539" i="15" s="1"/>
  <c r="Q1540" i="15" s="1"/>
  <c r="Q1541" i="15" s="1"/>
  <c r="Q1542" i="15" s="1"/>
  <c r="Q1543" i="15" s="1"/>
  <c r="Q1544" i="15" s="1"/>
  <c r="Q1545" i="15" s="1"/>
  <c r="Q1546" i="15" s="1"/>
  <c r="Q1547" i="15" s="1"/>
  <c r="Q1548" i="15" s="1"/>
  <c r="Q1549" i="15" s="1"/>
  <c r="Q1550" i="15" s="1"/>
  <c r="Q1551" i="15" s="1"/>
  <c r="Q1552" i="15" s="1"/>
  <c r="Q1553" i="15" s="1"/>
  <c r="Q1554" i="15" s="1"/>
  <c r="Q1555" i="15" s="1"/>
  <c r="Q1556" i="15" s="1"/>
  <c r="Q1557" i="15" s="1"/>
  <c r="Q1558" i="15" s="1"/>
  <c r="Q1559" i="15" s="1"/>
  <c r="Q1560" i="15" s="1"/>
  <c r="Q1561" i="15" s="1"/>
  <c r="Q1562" i="15" s="1"/>
  <c r="Q1563" i="15" s="1"/>
  <c r="Q1564" i="15" s="1"/>
  <c r="Q1565" i="15" s="1"/>
  <c r="Q1566" i="15" s="1"/>
  <c r="Q1567" i="15" s="1"/>
  <c r="Q1568" i="15" s="1"/>
  <c r="Q1569" i="15" s="1"/>
  <c r="Q1570" i="15" s="1"/>
  <c r="Q1571" i="15" s="1"/>
  <c r="Q1572" i="15" s="1"/>
  <c r="Q1573" i="15" s="1"/>
  <c r="Q1574" i="15" s="1"/>
  <c r="Q1575" i="15" s="1"/>
  <c r="Q1576" i="15" s="1"/>
  <c r="Q1577" i="15" s="1"/>
  <c r="Q1578" i="15" s="1"/>
  <c r="Q1579" i="15" s="1"/>
  <c r="Q1580" i="15" s="1"/>
  <c r="Q1581" i="15" s="1"/>
  <c r="Q1582" i="15" s="1"/>
  <c r="Q1583" i="15" s="1"/>
  <c r="Q1584" i="15" s="1"/>
  <c r="Q1585" i="15" s="1"/>
  <c r="Q1586" i="15" s="1"/>
  <c r="Q1587" i="15" s="1"/>
  <c r="Q1588" i="15" s="1"/>
  <c r="Q1589" i="15" s="1"/>
  <c r="Q1590" i="15" s="1"/>
  <c r="Q1591" i="15" s="1"/>
  <c r="Q1592" i="15" s="1"/>
  <c r="Q1593" i="15" s="1"/>
  <c r="Q1594" i="15" s="1"/>
  <c r="Q1595" i="15" s="1"/>
  <c r="Q1596" i="15" s="1"/>
  <c r="Q1597" i="15" s="1"/>
  <c r="Q1598" i="15" s="1"/>
  <c r="Q1599" i="15" s="1"/>
  <c r="Q1600" i="15" s="1"/>
  <c r="Q1601" i="15" s="1"/>
  <c r="Q1602" i="15" s="1"/>
  <c r="Q1603" i="15" s="1"/>
  <c r="Q1604" i="15" s="1"/>
  <c r="Q1605" i="15" s="1"/>
  <c r="Q1606" i="15" s="1"/>
  <c r="Q1607" i="15" s="1"/>
  <c r="Q1608" i="15" s="1"/>
  <c r="Q1609" i="15" s="1"/>
  <c r="Q1610" i="15" s="1"/>
  <c r="Q1611" i="15" s="1"/>
  <c r="Q1612" i="15" s="1"/>
  <c r="Q1613" i="15" s="1"/>
  <c r="Q1614" i="15" s="1"/>
  <c r="Q1615" i="15" s="1"/>
  <c r="Q1616" i="15" s="1"/>
  <c r="Q1617" i="15" s="1"/>
  <c r="Q1618" i="15" s="1"/>
  <c r="Q1619" i="15" s="1"/>
  <c r="Q1620" i="15" s="1"/>
  <c r="Q1621" i="15" s="1"/>
  <c r="Q1622" i="15" s="1"/>
  <c r="Q1623" i="15" s="1"/>
  <c r="Q1624" i="15" s="1"/>
  <c r="Q1625" i="15" s="1"/>
  <c r="Q1626" i="15" s="1"/>
  <c r="Q1627" i="15" s="1"/>
  <c r="Q1628" i="15" s="1"/>
  <c r="Q1629" i="15" s="1"/>
  <c r="Q1630" i="15" s="1"/>
  <c r="Q1631" i="15" s="1"/>
  <c r="Q1632" i="15" s="1"/>
  <c r="Q1633" i="15" s="1"/>
  <c r="Q1634" i="15" s="1"/>
  <c r="Q1635" i="15" s="1"/>
  <c r="Q1636" i="15" s="1"/>
  <c r="Q1637" i="15" s="1"/>
  <c r="Q1638" i="15" s="1"/>
  <c r="Q1639" i="15" s="1"/>
  <c r="Q1640" i="15" s="1"/>
  <c r="Q1641" i="15" s="1"/>
  <c r="Q1642" i="15" s="1"/>
  <c r="Q1643" i="15" s="1"/>
  <c r="Q1644" i="15" s="1"/>
  <c r="Q1645" i="15" s="1"/>
  <c r="Q1646" i="15" s="1"/>
  <c r="Q1647" i="15" s="1"/>
  <c r="Q1648" i="15" s="1"/>
  <c r="Q1649" i="15" s="1"/>
  <c r="Q1650" i="15" s="1"/>
  <c r="Q1651" i="15" s="1"/>
  <c r="Q1652" i="15" s="1"/>
  <c r="Q1653" i="15" s="1"/>
  <c r="Q1654" i="15" s="1"/>
  <c r="Q1655" i="15" s="1"/>
  <c r="Q1656" i="15" s="1"/>
  <c r="Q1657" i="15" s="1"/>
  <c r="Q1658" i="15" s="1"/>
  <c r="Q1659" i="15" s="1"/>
  <c r="Q1660" i="15" s="1"/>
  <c r="Q1661" i="15" s="1"/>
  <c r="Q1662" i="15" s="1"/>
  <c r="Q1663" i="15" s="1"/>
  <c r="Q1664" i="15" s="1"/>
  <c r="Q1665" i="15" s="1"/>
  <c r="Q1666" i="15" s="1"/>
  <c r="Q1667" i="15" s="1"/>
  <c r="Q1668" i="15" s="1"/>
  <c r="Q1669" i="15" s="1"/>
  <c r="Q1670" i="15" s="1"/>
  <c r="Q1671" i="15" s="1"/>
  <c r="Q1672" i="15" s="1"/>
  <c r="Q1673" i="15" s="1"/>
  <c r="Q1674" i="15" s="1"/>
  <c r="Q1675" i="15" s="1"/>
  <c r="Q1676" i="15" s="1"/>
  <c r="Q1677" i="15" s="1"/>
  <c r="Q1678" i="15" s="1"/>
  <c r="Q1679" i="15" s="1"/>
  <c r="Q1680" i="15" s="1"/>
  <c r="Q1681" i="15" s="1"/>
  <c r="Q1682" i="15" s="1"/>
  <c r="Q1683" i="15" s="1"/>
  <c r="Q1684" i="15" s="1"/>
  <c r="Q1685" i="15" s="1"/>
  <c r="Q1686" i="15" s="1"/>
  <c r="Q1687" i="15" s="1"/>
  <c r="Q1688" i="15" s="1"/>
  <c r="Q1689" i="15" s="1"/>
  <c r="Q1690" i="15" s="1"/>
  <c r="Q1691" i="15" s="1"/>
  <c r="Q1692" i="15" s="1"/>
  <c r="Q1693" i="15" s="1"/>
  <c r="Q1694" i="15" s="1"/>
  <c r="Q1695" i="15" s="1"/>
  <c r="Q1696" i="15" s="1"/>
  <c r="Q1697" i="15" s="1"/>
  <c r="Q1698" i="15" s="1"/>
  <c r="Q1699" i="15" s="1"/>
  <c r="Q1700" i="15" s="1"/>
  <c r="Q1701" i="15" s="1"/>
  <c r="Q1702" i="15" s="1"/>
  <c r="Q1703" i="15" s="1"/>
  <c r="Q1704" i="15" s="1"/>
  <c r="Q1705" i="15" s="1"/>
  <c r="Q1706" i="15" s="1"/>
  <c r="Q1707" i="15" s="1"/>
  <c r="Q1708" i="15" s="1"/>
  <c r="Q1709" i="15" s="1"/>
  <c r="Q1710" i="15" s="1"/>
  <c r="Q1711" i="15" s="1"/>
  <c r="Q1712" i="15" s="1"/>
  <c r="Q1713" i="15" s="1"/>
  <c r="Q1714" i="15" s="1"/>
  <c r="Q1715" i="15" s="1"/>
  <c r="Q1716" i="15" s="1"/>
  <c r="Q1717" i="15" s="1"/>
  <c r="Q1718" i="15" s="1"/>
  <c r="Q1719" i="15" s="1"/>
  <c r="Q1720" i="15" s="1"/>
  <c r="Q1721" i="15" s="1"/>
  <c r="Q1722" i="15" s="1"/>
  <c r="Q1723" i="15" s="1"/>
  <c r="Q1724" i="15" s="1"/>
  <c r="Q1725" i="15" s="1"/>
  <c r="Q1726" i="15" s="1"/>
  <c r="Q1727" i="15" s="1"/>
  <c r="Q1728" i="15" s="1"/>
  <c r="Q1729" i="15" s="1"/>
  <c r="Q1730" i="15" s="1"/>
  <c r="Q1731" i="15" s="1"/>
  <c r="Q1732" i="15" s="1"/>
  <c r="Q1733" i="15" s="1"/>
  <c r="Q1734" i="15" s="1"/>
  <c r="Q1735" i="15" s="1"/>
  <c r="Q1736" i="15" s="1"/>
  <c r="Q1737" i="15" s="1"/>
  <c r="Q1738" i="15" s="1"/>
  <c r="Q1739" i="15" s="1"/>
  <c r="Q1740" i="15" s="1"/>
  <c r="Q1741" i="15" s="1"/>
  <c r="Q1742" i="15" s="1"/>
  <c r="Q1743" i="15" s="1"/>
  <c r="Q1744" i="15" s="1"/>
  <c r="Q1745" i="15" s="1"/>
  <c r="Q1746" i="15" s="1"/>
  <c r="Q1747" i="15" s="1"/>
  <c r="Q1748" i="15" s="1"/>
  <c r="Q1749" i="15" s="1"/>
  <c r="Q1750" i="15" s="1"/>
  <c r="Q1751" i="15" s="1"/>
  <c r="Q1752" i="15" s="1"/>
  <c r="Q1753" i="15" s="1"/>
  <c r="Q1754" i="15" s="1"/>
  <c r="Q1755" i="15" s="1"/>
  <c r="Q1756" i="15" s="1"/>
  <c r="Q1757" i="15" s="1"/>
  <c r="Q1758" i="15" s="1"/>
  <c r="Q1759" i="15" s="1"/>
  <c r="Q1760" i="15" s="1"/>
  <c r="Q1761" i="15" s="1"/>
  <c r="Q1762" i="15" s="1"/>
  <c r="Q1763" i="15" s="1"/>
  <c r="Q1764" i="15" s="1"/>
  <c r="Q1765" i="15" s="1"/>
  <c r="Q1766" i="15" s="1"/>
  <c r="Q1767" i="15" s="1"/>
  <c r="Q1768" i="15" s="1"/>
  <c r="Q1769" i="15" s="1"/>
  <c r="Q1770" i="15" s="1"/>
  <c r="Q1771" i="15" s="1"/>
  <c r="Q1772" i="15" s="1"/>
  <c r="Q1773" i="15" s="1"/>
  <c r="Q1774" i="15" s="1"/>
  <c r="Q1775" i="15" s="1"/>
  <c r="Q1776" i="15" s="1"/>
  <c r="Q1777" i="15" s="1"/>
  <c r="Q1778" i="15" s="1"/>
  <c r="Q1779" i="15" s="1"/>
  <c r="Q1780" i="15" s="1"/>
  <c r="Q1781" i="15" s="1"/>
  <c r="Q1782" i="15" s="1"/>
  <c r="Q1783" i="15" s="1"/>
  <c r="Q1784" i="15" s="1"/>
  <c r="Q1785" i="15" s="1"/>
  <c r="Q1786" i="15" s="1"/>
  <c r="Q1787" i="15" s="1"/>
  <c r="Q1788" i="15" s="1"/>
  <c r="Q1789" i="15" s="1"/>
  <c r="Q1790" i="15" s="1"/>
  <c r="Q1791" i="15" s="1"/>
  <c r="Q1792" i="15" s="1"/>
  <c r="Q1793" i="15" s="1"/>
  <c r="Q1794" i="15" s="1"/>
  <c r="Q1795" i="15" s="1"/>
  <c r="Q1796" i="15" s="1"/>
  <c r="Q1797" i="15" s="1"/>
  <c r="Q1798" i="15" s="1"/>
  <c r="Q1799" i="15" s="1"/>
  <c r="Q1800" i="15" s="1"/>
  <c r="Q1801" i="15" s="1"/>
  <c r="Q1802" i="15" s="1"/>
  <c r="Q1803" i="15" s="1"/>
  <c r="Q1804" i="15" s="1"/>
  <c r="Q1805" i="15" s="1"/>
  <c r="Q1806" i="15" s="1"/>
  <c r="Q1807" i="15" s="1"/>
  <c r="Q1808" i="15" s="1"/>
  <c r="Q1809" i="15" s="1"/>
  <c r="Q1810" i="15" s="1"/>
  <c r="Q1811" i="15" s="1"/>
  <c r="Q1812" i="15" s="1"/>
  <c r="Q1813" i="15" s="1"/>
  <c r="Q1814" i="15" s="1"/>
  <c r="Q1815" i="15" s="1"/>
  <c r="Q1816" i="15" s="1"/>
  <c r="Q1817" i="15" s="1"/>
  <c r="Q1818" i="15" s="1"/>
  <c r="Q1819" i="15" s="1"/>
  <c r="Q1820" i="15" s="1"/>
  <c r="Q1821" i="15" s="1"/>
  <c r="Q1822" i="15" s="1"/>
  <c r="Q1823" i="15" s="1"/>
  <c r="Q1824" i="15" s="1"/>
  <c r="Q1825" i="15" s="1"/>
  <c r="Q1826" i="15" s="1"/>
  <c r="Q1827" i="15" s="1"/>
  <c r="Q1828" i="15" s="1"/>
  <c r="Q1829" i="15" s="1"/>
  <c r="Q1830" i="15" s="1"/>
  <c r="Q1831" i="15" s="1"/>
  <c r="Q1832" i="15" s="1"/>
  <c r="Q1833" i="15" s="1"/>
  <c r="Q1834" i="15" s="1"/>
  <c r="Q1835" i="15" s="1"/>
  <c r="Q1836" i="15" s="1"/>
  <c r="Q1837" i="15" s="1"/>
  <c r="Q1838" i="15" s="1"/>
  <c r="Q1839" i="15" s="1"/>
  <c r="Q1840" i="15" s="1"/>
  <c r="Q1841" i="15" s="1"/>
  <c r="Q1842" i="15" s="1"/>
  <c r="Q1843" i="15" s="1"/>
  <c r="Q1844" i="15" s="1"/>
  <c r="Q1845" i="15" s="1"/>
  <c r="Q1846" i="15" s="1"/>
  <c r="Q1847" i="15" s="1"/>
  <c r="Q1848" i="15" s="1"/>
  <c r="Q1849" i="15" s="1"/>
  <c r="Q1850" i="15" s="1"/>
  <c r="Q1851" i="15" s="1"/>
  <c r="Q1852" i="15" s="1"/>
  <c r="Q1853" i="15" s="1"/>
  <c r="Q1854" i="15" s="1"/>
  <c r="Q1855" i="15" s="1"/>
  <c r="Q1856" i="15" s="1"/>
  <c r="Q1857" i="15" s="1"/>
  <c r="Q1858" i="15" s="1"/>
  <c r="Q1859" i="15" s="1"/>
  <c r="Q1860" i="15" s="1"/>
  <c r="Q1861" i="15" s="1"/>
  <c r="Q1862" i="15" s="1"/>
  <c r="Q1863" i="15" s="1"/>
  <c r="Q1864" i="15" s="1"/>
  <c r="Q1865" i="15" s="1"/>
  <c r="Q1866" i="15" s="1"/>
  <c r="Q1867" i="15" s="1"/>
  <c r="Q1868" i="15" s="1"/>
  <c r="Q1869" i="15" s="1"/>
  <c r="Q1870" i="15" s="1"/>
  <c r="Q1871" i="15" s="1"/>
  <c r="Q1872" i="15" s="1"/>
  <c r="Q1873" i="15" s="1"/>
  <c r="Q1874" i="15" s="1"/>
  <c r="Q1875" i="15" s="1"/>
  <c r="Q1876" i="15" s="1"/>
  <c r="Q1877" i="15" s="1"/>
  <c r="Q1878" i="15" s="1"/>
  <c r="Q1879" i="15" s="1"/>
  <c r="Q1880" i="15" s="1"/>
  <c r="Q1881" i="15" s="1"/>
  <c r="Q1882" i="15" s="1"/>
  <c r="Q1883" i="15" s="1"/>
  <c r="Q1884" i="15" s="1"/>
  <c r="Q1885" i="15" s="1"/>
  <c r="Q1886" i="15" s="1"/>
  <c r="Q1887" i="15" s="1"/>
  <c r="Q1888" i="15" s="1"/>
  <c r="Q1889" i="15" s="1"/>
  <c r="Q1890" i="15" s="1"/>
  <c r="Q1891" i="15" s="1"/>
  <c r="Q1892" i="15" s="1"/>
  <c r="Q1893" i="15" s="1"/>
  <c r="Q1894" i="15" s="1"/>
  <c r="Q1895" i="15" s="1"/>
  <c r="Q1896" i="15" s="1"/>
  <c r="Q1897" i="15" s="1"/>
  <c r="Q1898" i="15" s="1"/>
  <c r="Q1899" i="15" s="1"/>
  <c r="Q1900" i="15" s="1"/>
  <c r="Q1901" i="15" s="1"/>
  <c r="Q1902" i="15" s="1"/>
  <c r="Q1903" i="15" s="1"/>
  <c r="Q1904" i="15" s="1"/>
  <c r="Q1905" i="15" s="1"/>
  <c r="Q1906" i="15" s="1"/>
  <c r="Q1907" i="15" s="1"/>
  <c r="Q1908" i="15" s="1"/>
  <c r="Q1909" i="15" s="1"/>
  <c r="Q1910" i="15" s="1"/>
  <c r="Q1911" i="15" s="1"/>
  <c r="Q1912" i="15" s="1"/>
  <c r="Q1913" i="15" s="1"/>
  <c r="Q1914" i="15" s="1"/>
  <c r="Q1915" i="15" s="1"/>
  <c r="Q1916" i="15" s="1"/>
  <c r="Q1917" i="15" s="1"/>
  <c r="Q1918" i="15" s="1"/>
  <c r="Q1919" i="15" s="1"/>
  <c r="Q1920" i="15" s="1"/>
  <c r="Q1921" i="15" s="1"/>
  <c r="Q1922" i="15" s="1"/>
  <c r="Q1923" i="15" s="1"/>
  <c r="Q1924" i="15" s="1"/>
  <c r="Q1925" i="15" s="1"/>
  <c r="Q1926" i="15" s="1"/>
  <c r="Q1927" i="15" s="1"/>
  <c r="Q1928" i="15" s="1"/>
  <c r="Q1929" i="15" s="1"/>
  <c r="Q1930" i="15" s="1"/>
  <c r="Q1931" i="15" s="1"/>
  <c r="Q1932" i="15" s="1"/>
  <c r="Q1933" i="15" s="1"/>
  <c r="Q1934" i="15" s="1"/>
  <c r="Q1935" i="15" s="1"/>
  <c r="Q1936" i="15" s="1"/>
  <c r="Q1937" i="15" s="1"/>
  <c r="Q1938" i="15" s="1"/>
  <c r="Q1939" i="15" s="1"/>
  <c r="Q1940" i="15" s="1"/>
  <c r="Q1941" i="15" s="1"/>
  <c r="Q1942" i="15" s="1"/>
  <c r="Q1943" i="15" s="1"/>
  <c r="Q1944" i="15" s="1"/>
  <c r="Q1945" i="15" s="1"/>
  <c r="Q1946" i="15" s="1"/>
  <c r="Q1947" i="15" s="1"/>
  <c r="Q1948" i="15" s="1"/>
  <c r="Q1949" i="15" s="1"/>
  <c r="Q1950" i="15" s="1"/>
  <c r="Q1951" i="15" s="1"/>
  <c r="Q1952" i="15" s="1"/>
  <c r="Q1953" i="15" s="1"/>
  <c r="Q1954" i="15" s="1"/>
  <c r="Q1955" i="15" s="1"/>
  <c r="Q1956" i="15" s="1"/>
  <c r="Q1957" i="15" s="1"/>
  <c r="Q1958" i="15" s="1"/>
  <c r="Q1959" i="15" s="1"/>
  <c r="Q1960" i="15" s="1"/>
  <c r="Q1961" i="15" s="1"/>
  <c r="Q1962" i="15" s="1"/>
  <c r="Q1963" i="15" s="1"/>
  <c r="Q1964" i="15" s="1"/>
  <c r="Q1965" i="15" s="1"/>
  <c r="Q1966" i="15" s="1"/>
  <c r="Q1967" i="15" s="1"/>
  <c r="Q1968" i="15" s="1"/>
  <c r="Q1969" i="15" s="1"/>
  <c r="Q1970" i="15" s="1"/>
  <c r="Q1971" i="15" s="1"/>
  <c r="Q1972" i="15" s="1"/>
  <c r="Q1973" i="15" s="1"/>
  <c r="Q1974" i="15" s="1"/>
  <c r="Q1975" i="15" s="1"/>
  <c r="Q1976" i="15" s="1"/>
  <c r="Q1977" i="15" s="1"/>
  <c r="Q1978" i="15" s="1"/>
  <c r="Q1979" i="15" s="1"/>
  <c r="Q1980" i="15" s="1"/>
  <c r="Q1981" i="15" s="1"/>
  <c r="Q1982" i="15" s="1"/>
  <c r="Q1983" i="15" s="1"/>
  <c r="Q1984" i="15" s="1"/>
  <c r="Q1985" i="15" s="1"/>
  <c r="Q1986" i="15" s="1"/>
  <c r="Q1987" i="15" s="1"/>
  <c r="Q1988" i="15" s="1"/>
  <c r="Q1989" i="15" s="1"/>
  <c r="Q1990" i="15" s="1"/>
  <c r="Q1991" i="15" s="1"/>
  <c r="Q1992" i="15" s="1"/>
  <c r="Q1993" i="15" s="1"/>
  <c r="Q1994" i="15" s="1"/>
  <c r="Q1995" i="15" s="1"/>
  <c r="Q1996" i="15" s="1"/>
  <c r="Q1997" i="15" s="1"/>
  <c r="Q1998" i="15" s="1"/>
  <c r="Q1999" i="15" s="1"/>
  <c r="Q2000" i="15" s="1"/>
  <c r="Q2001" i="15" s="1"/>
  <c r="Q2002" i="15" s="1"/>
  <c r="Q2003" i="15" s="1"/>
  <c r="Q2004" i="15" s="1"/>
  <c r="Q2005" i="15" s="1"/>
  <c r="Q2006" i="15" s="1"/>
  <c r="Q2007" i="15" s="1"/>
  <c r="Q2008" i="15" s="1"/>
  <c r="Q2009" i="15" s="1"/>
  <c r="Q2010" i="15" s="1"/>
  <c r="Q2011" i="15" s="1"/>
  <c r="Q2012" i="15" s="1"/>
  <c r="Q2013" i="15" s="1"/>
  <c r="Q2014" i="15" s="1"/>
  <c r="Q2015" i="15" s="1"/>
  <c r="Q2016" i="15" s="1"/>
  <c r="Q2017" i="15" s="1"/>
  <c r="Q2018" i="15" s="1"/>
  <c r="Q2019" i="15" s="1"/>
  <c r="Q2020" i="15" s="1"/>
  <c r="Q2021" i="15" s="1"/>
  <c r="Q2022" i="15" s="1"/>
  <c r="Q2023" i="15" s="1"/>
  <c r="Q2024" i="15" s="1"/>
  <c r="Q2025" i="15" s="1"/>
  <c r="Q2026" i="15" s="1"/>
  <c r="Q2027" i="15" s="1"/>
  <c r="Q2028" i="15" s="1"/>
  <c r="Q2029" i="15" s="1"/>
  <c r="Q2030" i="15" s="1"/>
  <c r="Q2031" i="15" s="1"/>
  <c r="Q2032" i="15" s="1"/>
  <c r="Q2033" i="15" s="1"/>
  <c r="Q2034" i="15" s="1"/>
  <c r="Q2035" i="15" s="1"/>
  <c r="T8" i="15"/>
  <c r="T9" i="15" s="1"/>
  <c r="T10" i="15" s="1"/>
  <c r="T11" i="15" s="1"/>
  <c r="T12" i="15" s="1"/>
  <c r="T13" i="15" s="1"/>
  <c r="T14" i="15" s="1"/>
  <c r="T15" i="15" s="1"/>
  <c r="T16" i="15" s="1"/>
  <c r="T17" i="15" s="1"/>
  <c r="T18" i="15" s="1"/>
  <c r="T19" i="15" s="1"/>
  <c r="T20" i="15" s="1"/>
  <c r="T21" i="15" s="1"/>
  <c r="T22" i="15" s="1"/>
  <c r="T23" i="15" s="1"/>
  <c r="T24" i="15" s="1"/>
  <c r="T25" i="15" s="1"/>
  <c r="T26" i="15" s="1"/>
  <c r="T27" i="15" s="1"/>
  <c r="T28" i="15" s="1"/>
  <c r="T29" i="15" s="1"/>
  <c r="T30" i="15" s="1"/>
  <c r="T31" i="15" s="1"/>
  <c r="T32" i="15" s="1"/>
  <c r="T33" i="15" s="1"/>
  <c r="T34" i="15" s="1"/>
  <c r="T35" i="15" s="1"/>
  <c r="T36" i="15" s="1"/>
  <c r="T37" i="15" s="1"/>
  <c r="T38" i="15" s="1"/>
  <c r="T39" i="15" s="1"/>
  <c r="T40" i="15" s="1"/>
  <c r="T41" i="15" s="1"/>
  <c r="T42" i="15" s="1"/>
  <c r="T43" i="15" s="1"/>
  <c r="T44" i="15" s="1"/>
  <c r="T45" i="15" s="1"/>
  <c r="T46" i="15" s="1"/>
  <c r="T47" i="15" s="1"/>
  <c r="T48" i="15" s="1"/>
  <c r="T49" i="15" s="1"/>
  <c r="T50" i="15" s="1"/>
  <c r="T51" i="15" s="1"/>
  <c r="T52" i="15" s="1"/>
  <c r="T53" i="15" s="1"/>
  <c r="T54" i="15" s="1"/>
  <c r="T55" i="15" s="1"/>
  <c r="T56" i="15" s="1"/>
  <c r="T57" i="15" s="1"/>
  <c r="T58" i="15" s="1"/>
  <c r="T59" i="15" s="1"/>
  <c r="T60" i="15" s="1"/>
  <c r="T61" i="15" s="1"/>
  <c r="T62" i="15" s="1"/>
  <c r="T63" i="15" s="1"/>
  <c r="T64" i="15" s="1"/>
  <c r="T65" i="15" s="1"/>
  <c r="T66" i="15" s="1"/>
  <c r="T67" i="15" s="1"/>
  <c r="T68" i="15" s="1"/>
  <c r="T69" i="15" s="1"/>
  <c r="T70" i="15" s="1"/>
  <c r="T71" i="15" s="1"/>
  <c r="T72" i="15" s="1"/>
  <c r="T73" i="15" s="1"/>
  <c r="T74" i="15" s="1"/>
  <c r="T75" i="15" s="1"/>
  <c r="T76" i="15" s="1"/>
  <c r="T77" i="15" s="1"/>
  <c r="T78" i="15" s="1"/>
  <c r="T79" i="15" s="1"/>
  <c r="T80" i="15" s="1"/>
  <c r="T81" i="15" s="1"/>
  <c r="T82" i="15" s="1"/>
  <c r="T83" i="15" s="1"/>
  <c r="T84" i="15" s="1"/>
  <c r="T85" i="15" s="1"/>
  <c r="T86" i="15" s="1"/>
  <c r="T87" i="15" s="1"/>
  <c r="T88" i="15" s="1"/>
  <c r="T89" i="15" s="1"/>
  <c r="T90" i="15" s="1"/>
  <c r="T91" i="15" s="1"/>
  <c r="T92" i="15" s="1"/>
  <c r="T93" i="15" s="1"/>
  <c r="T94" i="15" s="1"/>
  <c r="T95" i="15" s="1"/>
  <c r="T96" i="15" s="1"/>
  <c r="T97" i="15" s="1"/>
  <c r="T98" i="15" s="1"/>
  <c r="T99" i="15" s="1"/>
  <c r="T100" i="15" s="1"/>
  <c r="T101" i="15" s="1"/>
  <c r="T102" i="15" s="1"/>
  <c r="T103" i="15" s="1"/>
  <c r="T104" i="15" s="1"/>
  <c r="T105" i="15" s="1"/>
  <c r="T106" i="15" s="1"/>
  <c r="T107" i="15" s="1"/>
  <c r="T108" i="15" s="1"/>
  <c r="T109" i="15" s="1"/>
  <c r="T110" i="15" s="1"/>
  <c r="T111" i="15" s="1"/>
  <c r="T112" i="15" s="1"/>
  <c r="T113" i="15" s="1"/>
  <c r="T114" i="15" s="1"/>
  <c r="T115" i="15" s="1"/>
  <c r="T116" i="15" s="1"/>
  <c r="T117" i="15" s="1"/>
  <c r="T118" i="15" s="1"/>
  <c r="T119" i="15" s="1"/>
  <c r="T120" i="15" s="1"/>
  <c r="T121" i="15" s="1"/>
  <c r="T122" i="15" s="1"/>
  <c r="T123" i="15" s="1"/>
  <c r="T124" i="15" s="1"/>
  <c r="T125" i="15" s="1"/>
  <c r="T126" i="15" s="1"/>
  <c r="T127" i="15" s="1"/>
  <c r="T128" i="15" s="1"/>
  <c r="T129" i="15" s="1"/>
  <c r="T130" i="15" s="1"/>
  <c r="T131" i="15" s="1"/>
  <c r="T132" i="15" s="1"/>
  <c r="T133" i="15" s="1"/>
  <c r="T134" i="15" s="1"/>
  <c r="T135" i="15" s="1"/>
  <c r="T136" i="15" s="1"/>
  <c r="T137" i="15" s="1"/>
  <c r="T138" i="15" s="1"/>
  <c r="T139" i="15" s="1"/>
  <c r="T140" i="15" s="1"/>
  <c r="T141" i="15" s="1"/>
  <c r="T142" i="15" s="1"/>
  <c r="T143" i="15" s="1"/>
  <c r="T144" i="15" s="1"/>
  <c r="T145" i="15" s="1"/>
  <c r="T146" i="15" s="1"/>
  <c r="T147" i="15" s="1"/>
  <c r="T148" i="15" s="1"/>
  <c r="T149" i="15" s="1"/>
  <c r="T150" i="15" s="1"/>
  <c r="T151" i="15" s="1"/>
  <c r="T152" i="15" s="1"/>
  <c r="T153" i="15" s="1"/>
  <c r="T154" i="15" s="1"/>
  <c r="T155" i="15" s="1"/>
  <c r="T156" i="15" s="1"/>
  <c r="T157" i="15" s="1"/>
  <c r="T158" i="15" s="1"/>
  <c r="T159" i="15" s="1"/>
  <c r="T160" i="15" s="1"/>
  <c r="T161" i="15" s="1"/>
  <c r="T162" i="15" s="1"/>
  <c r="T163" i="15" s="1"/>
  <c r="T164" i="15" s="1"/>
  <c r="T165" i="15" s="1"/>
  <c r="T166" i="15" s="1"/>
  <c r="T167" i="15" s="1"/>
  <c r="T168" i="15" s="1"/>
  <c r="T169" i="15" s="1"/>
  <c r="T170" i="15" s="1"/>
  <c r="T171" i="15" s="1"/>
  <c r="T172" i="15" s="1"/>
  <c r="T173" i="15" s="1"/>
  <c r="T174" i="15" s="1"/>
  <c r="T175" i="15" s="1"/>
  <c r="T176" i="15" s="1"/>
  <c r="T177" i="15" s="1"/>
  <c r="T178" i="15" s="1"/>
  <c r="T179" i="15" s="1"/>
  <c r="T180" i="15" s="1"/>
  <c r="T181" i="15" s="1"/>
  <c r="T182" i="15" s="1"/>
  <c r="T183" i="15" s="1"/>
  <c r="T184" i="15" s="1"/>
  <c r="T185" i="15" s="1"/>
  <c r="T186" i="15" s="1"/>
  <c r="T187" i="15" s="1"/>
  <c r="T188" i="15" s="1"/>
  <c r="T189" i="15" s="1"/>
  <c r="T190" i="15" s="1"/>
  <c r="T191" i="15" s="1"/>
  <c r="T192" i="15" s="1"/>
  <c r="T193" i="15" s="1"/>
  <c r="T194" i="15" s="1"/>
  <c r="T195" i="15" s="1"/>
  <c r="T196" i="15" s="1"/>
  <c r="T197" i="15" s="1"/>
  <c r="T198" i="15" s="1"/>
  <c r="T199" i="15" s="1"/>
  <c r="T200" i="15" s="1"/>
  <c r="T201" i="15" s="1"/>
  <c r="T202" i="15" s="1"/>
  <c r="T203" i="15" s="1"/>
  <c r="T204" i="15" s="1"/>
  <c r="T205" i="15" s="1"/>
  <c r="T206" i="15" s="1"/>
  <c r="T207" i="15" s="1"/>
  <c r="T208" i="15" s="1"/>
  <c r="T209" i="15" s="1"/>
  <c r="T210" i="15" s="1"/>
  <c r="T211" i="15" s="1"/>
  <c r="T212" i="15" s="1"/>
  <c r="T213" i="15" s="1"/>
  <c r="T214" i="15" s="1"/>
  <c r="T215" i="15" s="1"/>
  <c r="T216" i="15" s="1"/>
  <c r="T217" i="15" s="1"/>
  <c r="T218" i="15" s="1"/>
  <c r="T219" i="15" s="1"/>
  <c r="T220" i="15" s="1"/>
  <c r="T221" i="15" s="1"/>
  <c r="T222" i="15" s="1"/>
  <c r="T223" i="15" s="1"/>
  <c r="T224" i="15" s="1"/>
  <c r="T225" i="15" s="1"/>
  <c r="T226" i="15" s="1"/>
  <c r="T227" i="15" s="1"/>
  <c r="T228" i="15" s="1"/>
  <c r="T229" i="15" s="1"/>
  <c r="T230" i="15" s="1"/>
  <c r="T231" i="15" s="1"/>
  <c r="T232" i="15" s="1"/>
  <c r="T233" i="15" s="1"/>
  <c r="T234" i="15" s="1"/>
  <c r="T235" i="15" s="1"/>
  <c r="T236" i="15" s="1"/>
  <c r="T237" i="15" s="1"/>
  <c r="T238" i="15" s="1"/>
  <c r="T239" i="15" s="1"/>
  <c r="T240" i="15" s="1"/>
  <c r="T241" i="15" s="1"/>
  <c r="T242" i="15" s="1"/>
  <c r="T243" i="15" s="1"/>
  <c r="T244" i="15" s="1"/>
  <c r="T245" i="15" s="1"/>
  <c r="T246" i="15" s="1"/>
  <c r="T247" i="15" s="1"/>
  <c r="T248" i="15" s="1"/>
  <c r="T249" i="15" s="1"/>
  <c r="T250" i="15" s="1"/>
  <c r="T251" i="15" s="1"/>
  <c r="T252" i="15" s="1"/>
  <c r="T253" i="15" s="1"/>
  <c r="T254" i="15" s="1"/>
  <c r="T255" i="15" s="1"/>
  <c r="T256" i="15" s="1"/>
  <c r="T257" i="15" s="1"/>
  <c r="T258" i="15" s="1"/>
  <c r="T259" i="15" s="1"/>
  <c r="T260" i="15" s="1"/>
  <c r="T261" i="15" s="1"/>
  <c r="T262" i="15" s="1"/>
  <c r="T263" i="15" s="1"/>
  <c r="T264" i="15" s="1"/>
  <c r="T265" i="15" s="1"/>
  <c r="T266" i="15" s="1"/>
  <c r="T267" i="15" s="1"/>
  <c r="T268" i="15" s="1"/>
  <c r="T269" i="15" s="1"/>
  <c r="T270" i="15" s="1"/>
  <c r="T271" i="15" s="1"/>
  <c r="T272" i="15" s="1"/>
  <c r="T273" i="15" s="1"/>
  <c r="T274" i="15" s="1"/>
  <c r="T275" i="15" s="1"/>
  <c r="T276" i="15" s="1"/>
  <c r="T277" i="15" s="1"/>
  <c r="T278" i="15" s="1"/>
  <c r="T279" i="15" s="1"/>
  <c r="T280" i="15" s="1"/>
  <c r="T281" i="15" s="1"/>
  <c r="T282" i="15" s="1"/>
  <c r="T283" i="15" s="1"/>
  <c r="T284" i="15" s="1"/>
  <c r="T285" i="15" s="1"/>
  <c r="T286" i="15" s="1"/>
  <c r="T287" i="15" s="1"/>
  <c r="T288" i="15" s="1"/>
  <c r="T289" i="15" s="1"/>
  <c r="T290" i="15" s="1"/>
  <c r="T291" i="15" s="1"/>
  <c r="T292" i="15" s="1"/>
  <c r="T293" i="15" s="1"/>
  <c r="T294" i="15" s="1"/>
  <c r="T295" i="15" s="1"/>
  <c r="T296" i="15" s="1"/>
  <c r="T297" i="15" s="1"/>
  <c r="T298" i="15" s="1"/>
  <c r="T299" i="15" s="1"/>
  <c r="T300" i="15" s="1"/>
  <c r="T301" i="15" s="1"/>
  <c r="T302" i="15" s="1"/>
  <c r="T303" i="15" s="1"/>
  <c r="T304" i="15" s="1"/>
  <c r="T305" i="15" s="1"/>
  <c r="T306" i="15" s="1"/>
  <c r="T307" i="15" s="1"/>
  <c r="T308" i="15" s="1"/>
  <c r="T309" i="15" s="1"/>
  <c r="T310" i="15" s="1"/>
  <c r="T311" i="15" s="1"/>
  <c r="T312" i="15" s="1"/>
  <c r="T313" i="15" s="1"/>
  <c r="T314" i="15" s="1"/>
  <c r="T315" i="15" s="1"/>
  <c r="T316" i="15" s="1"/>
  <c r="T317" i="15" s="1"/>
  <c r="T318" i="15" s="1"/>
  <c r="T319" i="15" s="1"/>
  <c r="T320" i="15" s="1"/>
  <c r="T321" i="15" s="1"/>
  <c r="T322" i="15" s="1"/>
  <c r="T323" i="15" s="1"/>
  <c r="T324" i="15" s="1"/>
  <c r="T325" i="15" s="1"/>
  <c r="T326" i="15" s="1"/>
  <c r="T327" i="15" s="1"/>
  <c r="T328" i="15" s="1"/>
  <c r="T329" i="15" s="1"/>
  <c r="T330" i="15" s="1"/>
  <c r="T331" i="15" s="1"/>
  <c r="T332" i="15" s="1"/>
  <c r="T333" i="15" s="1"/>
  <c r="T334" i="15" s="1"/>
  <c r="T335" i="15" s="1"/>
  <c r="T336" i="15" s="1"/>
  <c r="T337" i="15" s="1"/>
  <c r="T338" i="15" s="1"/>
  <c r="T339" i="15" s="1"/>
  <c r="T340" i="15" s="1"/>
  <c r="T341" i="15" s="1"/>
  <c r="T342" i="15" s="1"/>
  <c r="T343" i="15" s="1"/>
  <c r="T344" i="15" s="1"/>
  <c r="T345" i="15" s="1"/>
  <c r="T346" i="15" s="1"/>
  <c r="T347" i="15" s="1"/>
  <c r="T348" i="15" s="1"/>
  <c r="T349" i="15" s="1"/>
  <c r="T350" i="15" s="1"/>
  <c r="T351" i="15" s="1"/>
  <c r="T352" i="15" s="1"/>
  <c r="T353" i="15" s="1"/>
  <c r="T354" i="15" s="1"/>
  <c r="T355" i="15" s="1"/>
  <c r="T356" i="15" s="1"/>
  <c r="T357" i="15" s="1"/>
  <c r="T358" i="15" s="1"/>
  <c r="T359" i="15" s="1"/>
  <c r="T360" i="15" s="1"/>
  <c r="T361" i="15" s="1"/>
  <c r="T362" i="15" s="1"/>
  <c r="T363" i="15" s="1"/>
  <c r="T364" i="15" s="1"/>
  <c r="T365" i="15" s="1"/>
  <c r="T366" i="15" s="1"/>
  <c r="T367" i="15" s="1"/>
  <c r="T368" i="15" s="1"/>
  <c r="T369" i="15" s="1"/>
  <c r="T370" i="15" s="1"/>
  <c r="T371" i="15" s="1"/>
  <c r="T372" i="15" s="1"/>
  <c r="T373" i="15" s="1"/>
  <c r="T374" i="15" s="1"/>
  <c r="T375" i="15" s="1"/>
  <c r="T376" i="15" s="1"/>
  <c r="T377" i="15" s="1"/>
  <c r="T378" i="15" s="1"/>
  <c r="T379" i="15" s="1"/>
  <c r="T380" i="15" s="1"/>
  <c r="T381" i="15" s="1"/>
  <c r="T382" i="15" s="1"/>
  <c r="T383" i="15" s="1"/>
  <c r="T384" i="15" s="1"/>
  <c r="T385" i="15" s="1"/>
  <c r="T386" i="15" s="1"/>
  <c r="T387" i="15" s="1"/>
  <c r="T388" i="15" s="1"/>
  <c r="T389" i="15" s="1"/>
  <c r="T390" i="15" s="1"/>
  <c r="T391" i="15" s="1"/>
  <c r="T392" i="15" s="1"/>
  <c r="T393" i="15" s="1"/>
  <c r="T394" i="15" s="1"/>
  <c r="T395" i="15" s="1"/>
  <c r="T396" i="15" s="1"/>
  <c r="T397" i="15" s="1"/>
  <c r="T398" i="15" s="1"/>
  <c r="T399" i="15" s="1"/>
  <c r="T400" i="15" s="1"/>
  <c r="T401" i="15" s="1"/>
  <c r="T402" i="15" s="1"/>
  <c r="T403" i="15" s="1"/>
  <c r="T404" i="15" s="1"/>
  <c r="T405" i="15" s="1"/>
  <c r="T406" i="15" s="1"/>
  <c r="T407" i="15" s="1"/>
  <c r="T408" i="15" s="1"/>
  <c r="T409" i="15" s="1"/>
  <c r="T410" i="15" s="1"/>
  <c r="T411" i="15" s="1"/>
  <c r="T412" i="15" s="1"/>
  <c r="T413" i="15" s="1"/>
  <c r="T414" i="15" s="1"/>
  <c r="T415" i="15" s="1"/>
  <c r="T416" i="15" s="1"/>
  <c r="T417" i="15" s="1"/>
  <c r="T418" i="15" s="1"/>
  <c r="T419" i="15" s="1"/>
  <c r="T420" i="15" s="1"/>
  <c r="T421" i="15" s="1"/>
  <c r="T422" i="15" s="1"/>
  <c r="T423" i="15" s="1"/>
  <c r="T424" i="15" s="1"/>
  <c r="T425" i="15" s="1"/>
  <c r="T426" i="15" s="1"/>
  <c r="T427" i="15" s="1"/>
  <c r="T428" i="15" s="1"/>
  <c r="T429" i="15" s="1"/>
  <c r="T430" i="15" s="1"/>
  <c r="T431" i="15" s="1"/>
  <c r="T432" i="15" s="1"/>
  <c r="T433" i="15" s="1"/>
  <c r="T434" i="15" s="1"/>
  <c r="T435" i="15" s="1"/>
  <c r="T436" i="15" s="1"/>
  <c r="T437" i="15" s="1"/>
  <c r="T438" i="15" s="1"/>
  <c r="T439" i="15" s="1"/>
  <c r="T440" i="15" s="1"/>
  <c r="T441" i="15" s="1"/>
  <c r="T442" i="15" s="1"/>
  <c r="T443" i="15" s="1"/>
  <c r="T444" i="15" s="1"/>
  <c r="T445" i="15" s="1"/>
  <c r="T446" i="15" s="1"/>
  <c r="T447" i="15" s="1"/>
  <c r="T448" i="15" s="1"/>
  <c r="T449" i="15" s="1"/>
  <c r="T450" i="15" s="1"/>
  <c r="T451" i="15" s="1"/>
  <c r="T452" i="15" s="1"/>
  <c r="T453" i="15" s="1"/>
  <c r="T454" i="15" s="1"/>
  <c r="T455" i="15" s="1"/>
  <c r="T456" i="15" s="1"/>
  <c r="T457" i="15" s="1"/>
  <c r="T458" i="15" s="1"/>
  <c r="T459" i="15" s="1"/>
  <c r="T460" i="15" s="1"/>
  <c r="T461" i="15" s="1"/>
  <c r="T462" i="15" s="1"/>
  <c r="T463" i="15" s="1"/>
  <c r="T464" i="15" s="1"/>
  <c r="T465" i="15" s="1"/>
  <c r="T466" i="15" s="1"/>
  <c r="T467" i="15" s="1"/>
  <c r="T468" i="15" s="1"/>
  <c r="T469" i="15" s="1"/>
  <c r="T470" i="15" s="1"/>
  <c r="T471" i="15" s="1"/>
  <c r="T472" i="15" s="1"/>
  <c r="T473" i="15" s="1"/>
  <c r="T474" i="15" s="1"/>
  <c r="T475" i="15" s="1"/>
  <c r="T476" i="15" s="1"/>
  <c r="T477" i="15" s="1"/>
  <c r="T478" i="15" s="1"/>
  <c r="T479" i="15" s="1"/>
  <c r="T480" i="15" s="1"/>
  <c r="T481" i="15" s="1"/>
  <c r="T482" i="15" s="1"/>
  <c r="T483" i="15" s="1"/>
  <c r="T484" i="15" s="1"/>
  <c r="T485" i="15" s="1"/>
  <c r="T486" i="15" s="1"/>
  <c r="T487" i="15" s="1"/>
  <c r="T488" i="15" s="1"/>
  <c r="T489" i="15" s="1"/>
  <c r="T490" i="15" s="1"/>
  <c r="T491" i="15" s="1"/>
  <c r="T492" i="15" s="1"/>
  <c r="T493" i="15" s="1"/>
  <c r="T494" i="15" s="1"/>
  <c r="T495" i="15" s="1"/>
  <c r="T496" i="15" s="1"/>
  <c r="T497" i="15" s="1"/>
  <c r="T498" i="15" s="1"/>
  <c r="T499" i="15" s="1"/>
  <c r="T500" i="15" s="1"/>
  <c r="T501" i="15" s="1"/>
  <c r="T502" i="15" s="1"/>
  <c r="T503" i="15" s="1"/>
  <c r="T504" i="15" s="1"/>
  <c r="T505" i="15" s="1"/>
  <c r="T506" i="15" s="1"/>
  <c r="T507" i="15" s="1"/>
  <c r="T508" i="15" s="1"/>
  <c r="T509" i="15" s="1"/>
  <c r="T510" i="15" s="1"/>
  <c r="T511" i="15" s="1"/>
  <c r="T512" i="15" s="1"/>
  <c r="T513" i="15" s="1"/>
  <c r="T514" i="15" s="1"/>
  <c r="T515" i="15" s="1"/>
  <c r="T516" i="15" s="1"/>
  <c r="T517" i="15" s="1"/>
  <c r="T518" i="15" s="1"/>
  <c r="T519" i="15" s="1"/>
  <c r="T520" i="15" s="1"/>
  <c r="T521" i="15" s="1"/>
  <c r="T522" i="15" s="1"/>
  <c r="T523" i="15" s="1"/>
  <c r="T524" i="15" s="1"/>
  <c r="T525" i="15" s="1"/>
  <c r="T526" i="15" s="1"/>
  <c r="T527" i="15" s="1"/>
  <c r="T528" i="15" s="1"/>
  <c r="T529" i="15" s="1"/>
  <c r="T530" i="15" s="1"/>
  <c r="T531" i="15" s="1"/>
  <c r="T532" i="15" s="1"/>
  <c r="T533" i="15" s="1"/>
  <c r="T534" i="15" s="1"/>
  <c r="T535" i="15" s="1"/>
  <c r="T536" i="15" s="1"/>
  <c r="T537" i="15" s="1"/>
  <c r="T538" i="15" s="1"/>
  <c r="T539" i="15" s="1"/>
  <c r="T540" i="15" s="1"/>
  <c r="T541" i="15" s="1"/>
  <c r="T542" i="15" s="1"/>
  <c r="T543" i="15" s="1"/>
  <c r="T544" i="15" s="1"/>
  <c r="T545" i="15" s="1"/>
  <c r="T546" i="15" s="1"/>
  <c r="T547" i="15" s="1"/>
  <c r="T548" i="15" s="1"/>
  <c r="T549" i="15" s="1"/>
  <c r="T550" i="15" s="1"/>
  <c r="T551" i="15" s="1"/>
  <c r="T552" i="15" s="1"/>
  <c r="T553" i="15" s="1"/>
  <c r="T554" i="15" s="1"/>
  <c r="T555" i="15" s="1"/>
  <c r="T556" i="15" s="1"/>
  <c r="T557" i="15" s="1"/>
  <c r="T558" i="15" s="1"/>
  <c r="T559" i="15" s="1"/>
  <c r="T560" i="15" s="1"/>
  <c r="T561" i="15" s="1"/>
  <c r="T562" i="15" s="1"/>
  <c r="T563" i="15" s="1"/>
  <c r="T564" i="15" s="1"/>
  <c r="T565" i="15" s="1"/>
  <c r="T566" i="15" s="1"/>
  <c r="T567" i="15" s="1"/>
  <c r="T568" i="15" s="1"/>
  <c r="T569" i="15" s="1"/>
  <c r="T570" i="15" s="1"/>
  <c r="T571" i="15" s="1"/>
  <c r="T572" i="15" s="1"/>
  <c r="T573" i="15" s="1"/>
  <c r="T574" i="15" s="1"/>
  <c r="T575" i="15" s="1"/>
  <c r="T576" i="15" s="1"/>
  <c r="T577" i="15" s="1"/>
  <c r="T578" i="15" s="1"/>
  <c r="T579" i="15" s="1"/>
  <c r="T580" i="15" s="1"/>
  <c r="T581" i="15" s="1"/>
  <c r="T582" i="15" s="1"/>
  <c r="T583" i="15" s="1"/>
  <c r="T584" i="15" s="1"/>
  <c r="T585" i="15" s="1"/>
  <c r="T586" i="15" s="1"/>
  <c r="T587" i="15" s="1"/>
  <c r="T588" i="15" s="1"/>
  <c r="T589" i="15" s="1"/>
  <c r="T590" i="15" s="1"/>
  <c r="T591" i="15" s="1"/>
  <c r="T592" i="15" s="1"/>
  <c r="T593" i="15" s="1"/>
  <c r="T594" i="15" s="1"/>
  <c r="T595" i="15" s="1"/>
  <c r="T596" i="15" s="1"/>
  <c r="T597" i="15" s="1"/>
  <c r="T598" i="15" s="1"/>
  <c r="T599" i="15" s="1"/>
  <c r="T600" i="15" s="1"/>
  <c r="T601" i="15" s="1"/>
  <c r="T602" i="15" s="1"/>
  <c r="T603" i="15" s="1"/>
  <c r="T604" i="15" s="1"/>
  <c r="T605" i="15" s="1"/>
  <c r="T606" i="15" s="1"/>
  <c r="T607" i="15" s="1"/>
  <c r="T608" i="15" s="1"/>
  <c r="T609" i="15" s="1"/>
  <c r="T610" i="15" s="1"/>
  <c r="T611" i="15" s="1"/>
  <c r="T612" i="15" s="1"/>
  <c r="T613" i="15" s="1"/>
  <c r="T614" i="15" s="1"/>
  <c r="T615" i="15" s="1"/>
  <c r="T616" i="15" s="1"/>
  <c r="T617" i="15" s="1"/>
  <c r="T618" i="15" s="1"/>
  <c r="T619" i="15" s="1"/>
  <c r="T620" i="15" s="1"/>
  <c r="T621" i="15" s="1"/>
  <c r="T622" i="15" s="1"/>
  <c r="T623" i="15" s="1"/>
  <c r="T624" i="15" s="1"/>
  <c r="T625" i="15" s="1"/>
  <c r="T626" i="15" s="1"/>
  <c r="T627" i="15" s="1"/>
  <c r="T628" i="15" s="1"/>
  <c r="T629" i="15" s="1"/>
  <c r="T630" i="15" s="1"/>
  <c r="T631" i="15" s="1"/>
  <c r="T632" i="15" s="1"/>
  <c r="T633" i="15" s="1"/>
  <c r="T634" i="15" s="1"/>
  <c r="T635" i="15" s="1"/>
  <c r="T636" i="15" s="1"/>
  <c r="T637" i="15" s="1"/>
  <c r="T638" i="15" s="1"/>
  <c r="T639" i="15" s="1"/>
  <c r="T640" i="15" s="1"/>
  <c r="T641" i="15" s="1"/>
  <c r="T642" i="15" s="1"/>
  <c r="T643" i="15" s="1"/>
  <c r="T644" i="15" s="1"/>
  <c r="T645" i="15" s="1"/>
  <c r="T646" i="15" s="1"/>
  <c r="T647" i="15" s="1"/>
  <c r="T648" i="15" s="1"/>
  <c r="T649" i="15" s="1"/>
  <c r="T650" i="15" s="1"/>
  <c r="T651" i="15" s="1"/>
  <c r="T652" i="15" s="1"/>
  <c r="T653" i="15" s="1"/>
  <c r="T654" i="15" s="1"/>
  <c r="T655" i="15" s="1"/>
  <c r="T656" i="15" s="1"/>
  <c r="T657" i="15" s="1"/>
  <c r="T658" i="15" s="1"/>
  <c r="T659" i="15" s="1"/>
  <c r="T660" i="15" s="1"/>
  <c r="T661" i="15" s="1"/>
  <c r="T662" i="15" s="1"/>
  <c r="T663" i="15" s="1"/>
  <c r="T664" i="15" s="1"/>
  <c r="T665" i="15" s="1"/>
  <c r="T666" i="15" s="1"/>
  <c r="T667" i="15" s="1"/>
  <c r="T668" i="15" s="1"/>
  <c r="T669" i="15" s="1"/>
  <c r="T670" i="15" s="1"/>
  <c r="T671" i="15" s="1"/>
  <c r="T672" i="15" s="1"/>
  <c r="T673" i="15" s="1"/>
  <c r="T674" i="15" s="1"/>
  <c r="T675" i="15" s="1"/>
  <c r="T676" i="15" s="1"/>
  <c r="T677" i="15" s="1"/>
  <c r="T678" i="15" s="1"/>
  <c r="T679" i="15" s="1"/>
  <c r="T680" i="15" s="1"/>
  <c r="T681" i="15" s="1"/>
  <c r="T682" i="15" s="1"/>
  <c r="T683" i="15" s="1"/>
  <c r="T684" i="15" s="1"/>
  <c r="T685" i="15" s="1"/>
  <c r="T686" i="15" s="1"/>
  <c r="T687" i="15" s="1"/>
  <c r="T688" i="15" s="1"/>
  <c r="T689" i="15" s="1"/>
  <c r="T690" i="15" s="1"/>
  <c r="T691" i="15" s="1"/>
  <c r="T692" i="15" s="1"/>
  <c r="T693" i="15" s="1"/>
  <c r="T694" i="15" s="1"/>
  <c r="T695" i="15" s="1"/>
  <c r="T696" i="15" s="1"/>
  <c r="T697" i="15" s="1"/>
  <c r="T698" i="15" s="1"/>
  <c r="T699" i="15" s="1"/>
  <c r="T700" i="15" s="1"/>
  <c r="T701" i="15" s="1"/>
  <c r="T702" i="15" s="1"/>
  <c r="T703" i="15" s="1"/>
  <c r="T704" i="15" s="1"/>
  <c r="T705" i="15" s="1"/>
  <c r="T706" i="15" s="1"/>
  <c r="T707" i="15" s="1"/>
  <c r="T708" i="15" s="1"/>
  <c r="T709" i="15" s="1"/>
  <c r="T710" i="15" s="1"/>
  <c r="T711" i="15" s="1"/>
  <c r="T712" i="15" s="1"/>
  <c r="T713" i="15" s="1"/>
  <c r="T714" i="15" s="1"/>
  <c r="T715" i="15" s="1"/>
  <c r="T716" i="15" s="1"/>
  <c r="T717" i="15" s="1"/>
  <c r="T718" i="15" s="1"/>
  <c r="T719" i="15" s="1"/>
  <c r="T720" i="15" s="1"/>
  <c r="T721" i="15" s="1"/>
  <c r="T722" i="15" s="1"/>
  <c r="T723" i="15" s="1"/>
  <c r="T724" i="15" s="1"/>
  <c r="T725" i="15" s="1"/>
  <c r="T726" i="15" s="1"/>
  <c r="T727" i="15" s="1"/>
  <c r="T728" i="15" s="1"/>
  <c r="T729" i="15" s="1"/>
  <c r="T730" i="15" s="1"/>
  <c r="T731" i="15" s="1"/>
  <c r="T732" i="15" s="1"/>
  <c r="T733" i="15" s="1"/>
  <c r="T734" i="15" s="1"/>
  <c r="T735" i="15" s="1"/>
  <c r="T736" i="15" s="1"/>
  <c r="T737" i="15" s="1"/>
  <c r="T738" i="15" s="1"/>
  <c r="T739" i="15" s="1"/>
  <c r="T740" i="15" s="1"/>
  <c r="T741" i="15" s="1"/>
  <c r="T742" i="15" s="1"/>
  <c r="T743" i="15" s="1"/>
  <c r="T744" i="15" s="1"/>
  <c r="T745" i="15" s="1"/>
  <c r="T746" i="15" s="1"/>
  <c r="T747" i="15" s="1"/>
  <c r="T748" i="15" s="1"/>
  <c r="T749" i="15" s="1"/>
  <c r="T750" i="15" s="1"/>
  <c r="T751" i="15" s="1"/>
  <c r="T752" i="15" s="1"/>
  <c r="T753" i="15" s="1"/>
  <c r="T754" i="15" s="1"/>
  <c r="T755" i="15" s="1"/>
  <c r="T756" i="15" s="1"/>
  <c r="T757" i="15" s="1"/>
  <c r="T758" i="15" s="1"/>
  <c r="T759" i="15" s="1"/>
  <c r="T760" i="15" s="1"/>
  <c r="T761" i="15" s="1"/>
  <c r="T762" i="15" s="1"/>
  <c r="T763" i="15" s="1"/>
  <c r="T764" i="15" s="1"/>
  <c r="T765" i="15" s="1"/>
  <c r="T766" i="15" s="1"/>
  <c r="T767" i="15" s="1"/>
  <c r="T768" i="15" s="1"/>
  <c r="T769" i="15" s="1"/>
  <c r="T770" i="15" s="1"/>
  <c r="T771" i="15" s="1"/>
  <c r="T772" i="15" s="1"/>
  <c r="T773" i="15" s="1"/>
  <c r="T774" i="15" s="1"/>
  <c r="T775" i="15" s="1"/>
  <c r="T776" i="15" s="1"/>
  <c r="T777" i="15" s="1"/>
  <c r="T778" i="15" s="1"/>
  <c r="T779" i="15" s="1"/>
  <c r="T780" i="15" s="1"/>
  <c r="T781" i="15" s="1"/>
  <c r="T782" i="15" s="1"/>
  <c r="T783" i="15" s="1"/>
  <c r="T784" i="15" s="1"/>
  <c r="T785" i="15" s="1"/>
  <c r="T786" i="15" s="1"/>
  <c r="T787" i="15" s="1"/>
  <c r="T788" i="15" s="1"/>
  <c r="T789" i="15" s="1"/>
  <c r="T790" i="15" s="1"/>
  <c r="T791" i="15" s="1"/>
  <c r="T792" i="15" s="1"/>
  <c r="T793" i="15" s="1"/>
  <c r="T794" i="15" s="1"/>
  <c r="T795" i="15" s="1"/>
  <c r="T796" i="15" s="1"/>
  <c r="T797" i="15" s="1"/>
  <c r="T798" i="15" s="1"/>
  <c r="T799" i="15" s="1"/>
  <c r="T800" i="15" s="1"/>
  <c r="T801" i="15" s="1"/>
  <c r="T802" i="15" s="1"/>
  <c r="T803" i="15" s="1"/>
  <c r="T804" i="15" s="1"/>
  <c r="T805" i="15" s="1"/>
  <c r="T806" i="15" s="1"/>
  <c r="T807" i="15" s="1"/>
  <c r="T808" i="15" s="1"/>
  <c r="T809" i="15" s="1"/>
  <c r="T810" i="15" s="1"/>
  <c r="T811" i="15" s="1"/>
  <c r="T812" i="15" s="1"/>
  <c r="T813" i="15" s="1"/>
  <c r="T814" i="15" s="1"/>
  <c r="T815" i="15" s="1"/>
  <c r="T816" i="15" s="1"/>
  <c r="T817" i="15" s="1"/>
  <c r="T818" i="15" s="1"/>
  <c r="T819" i="15" s="1"/>
  <c r="T820" i="15" s="1"/>
  <c r="T821" i="15" s="1"/>
  <c r="T822" i="15" s="1"/>
  <c r="T823" i="15" s="1"/>
  <c r="T824" i="15" s="1"/>
  <c r="T825" i="15" s="1"/>
  <c r="T826" i="15" s="1"/>
  <c r="T827" i="15" s="1"/>
  <c r="T828" i="15" s="1"/>
  <c r="T829" i="15" s="1"/>
  <c r="T830" i="15" s="1"/>
  <c r="T831" i="15" s="1"/>
  <c r="T832" i="15" s="1"/>
  <c r="T833" i="15" s="1"/>
  <c r="T834" i="15" s="1"/>
  <c r="T835" i="15" s="1"/>
  <c r="T836" i="15" s="1"/>
  <c r="T837" i="15" s="1"/>
  <c r="T838" i="15" s="1"/>
  <c r="T839" i="15" s="1"/>
  <c r="T840" i="15" s="1"/>
  <c r="T841" i="15" s="1"/>
  <c r="T842" i="15" s="1"/>
  <c r="T843" i="15" s="1"/>
  <c r="T844" i="15" s="1"/>
  <c r="T845" i="15" s="1"/>
  <c r="T846" i="15" s="1"/>
  <c r="T847" i="15" s="1"/>
  <c r="T848" i="15" s="1"/>
  <c r="T849" i="15" s="1"/>
  <c r="T850" i="15" s="1"/>
  <c r="T851" i="15" s="1"/>
  <c r="T852" i="15" s="1"/>
  <c r="T853" i="15" s="1"/>
  <c r="T854" i="15" s="1"/>
  <c r="T855" i="15" s="1"/>
  <c r="T856" i="15" s="1"/>
  <c r="T857" i="15" s="1"/>
  <c r="T858" i="15" s="1"/>
  <c r="T859" i="15" s="1"/>
  <c r="T860" i="15" s="1"/>
  <c r="T861" i="15" s="1"/>
  <c r="T862" i="15" s="1"/>
  <c r="T863" i="15" s="1"/>
  <c r="T864" i="15" s="1"/>
  <c r="T865" i="15" s="1"/>
  <c r="T866" i="15" s="1"/>
  <c r="T867" i="15" s="1"/>
  <c r="T868" i="15" s="1"/>
  <c r="T869" i="15" s="1"/>
  <c r="T870" i="15" s="1"/>
  <c r="T871" i="15" s="1"/>
  <c r="T872" i="15" s="1"/>
  <c r="T873" i="15" s="1"/>
  <c r="T874" i="15" s="1"/>
  <c r="T875" i="15" s="1"/>
  <c r="T876" i="15" s="1"/>
  <c r="T877" i="15" s="1"/>
  <c r="T878" i="15" s="1"/>
  <c r="T879" i="15" s="1"/>
  <c r="T880" i="15" s="1"/>
  <c r="T881" i="15" s="1"/>
  <c r="T882" i="15" s="1"/>
  <c r="T883" i="15" s="1"/>
  <c r="T884" i="15" s="1"/>
  <c r="T885" i="15" s="1"/>
  <c r="T886" i="15" s="1"/>
  <c r="T887" i="15" s="1"/>
  <c r="T888" i="15" s="1"/>
  <c r="T889" i="15" s="1"/>
  <c r="T890" i="15" s="1"/>
  <c r="T891" i="15" s="1"/>
  <c r="T892" i="15" s="1"/>
  <c r="T893" i="15" s="1"/>
  <c r="T894" i="15" s="1"/>
  <c r="T895" i="15" s="1"/>
  <c r="T896" i="15" s="1"/>
  <c r="T897" i="15" s="1"/>
  <c r="T898" i="15" s="1"/>
  <c r="T899" i="15" s="1"/>
  <c r="T900" i="15" s="1"/>
  <c r="T901" i="15" s="1"/>
  <c r="T902" i="15" s="1"/>
  <c r="T903" i="15" s="1"/>
  <c r="T904" i="15" s="1"/>
  <c r="T905" i="15" s="1"/>
  <c r="T906" i="15" s="1"/>
  <c r="T907" i="15" s="1"/>
  <c r="T908" i="15" s="1"/>
  <c r="T909" i="15" s="1"/>
  <c r="T910" i="15" s="1"/>
  <c r="T911" i="15" s="1"/>
  <c r="T912" i="15" s="1"/>
  <c r="T913" i="15" s="1"/>
  <c r="T914" i="15" s="1"/>
  <c r="T915" i="15" s="1"/>
  <c r="T916" i="15" s="1"/>
  <c r="T917" i="15" s="1"/>
  <c r="T918" i="15" s="1"/>
  <c r="T919" i="15" s="1"/>
  <c r="T920" i="15" s="1"/>
  <c r="T921" i="15" s="1"/>
  <c r="T922" i="15" s="1"/>
  <c r="T923" i="15" s="1"/>
  <c r="T924" i="15" s="1"/>
  <c r="T925" i="15" s="1"/>
  <c r="T926" i="15" s="1"/>
  <c r="T927" i="15" s="1"/>
  <c r="T928" i="15" s="1"/>
  <c r="T929" i="15" s="1"/>
  <c r="T930" i="15" s="1"/>
  <c r="T931" i="15" s="1"/>
  <c r="T932" i="15" s="1"/>
  <c r="T933" i="15" s="1"/>
  <c r="T934" i="15" s="1"/>
  <c r="T935" i="15" s="1"/>
  <c r="T936" i="15" s="1"/>
  <c r="T937" i="15" s="1"/>
  <c r="T938" i="15" s="1"/>
  <c r="T939" i="15" s="1"/>
  <c r="T940" i="15" s="1"/>
  <c r="T941" i="15" s="1"/>
  <c r="T942" i="15" s="1"/>
  <c r="T943" i="15" s="1"/>
  <c r="T944" i="15" s="1"/>
  <c r="T945" i="15" s="1"/>
  <c r="T946" i="15" s="1"/>
  <c r="T947" i="15" s="1"/>
  <c r="T948" i="15" s="1"/>
  <c r="T949" i="15" s="1"/>
  <c r="T950" i="15" s="1"/>
  <c r="T951" i="15" s="1"/>
  <c r="T952" i="15" s="1"/>
  <c r="T953" i="15" s="1"/>
  <c r="T954" i="15" s="1"/>
  <c r="T955" i="15" s="1"/>
  <c r="T956" i="15" s="1"/>
  <c r="T957" i="15" s="1"/>
  <c r="T958" i="15" s="1"/>
  <c r="T959" i="15" s="1"/>
  <c r="T960" i="15" s="1"/>
  <c r="T961" i="15" s="1"/>
  <c r="T962" i="15" s="1"/>
  <c r="T963" i="15" s="1"/>
  <c r="T964" i="15" s="1"/>
  <c r="T965" i="15" s="1"/>
  <c r="T966" i="15" s="1"/>
  <c r="T967" i="15" s="1"/>
  <c r="T968" i="15" s="1"/>
  <c r="T969" i="15" s="1"/>
  <c r="T970" i="15" s="1"/>
  <c r="T971" i="15" s="1"/>
  <c r="T972" i="15" s="1"/>
  <c r="T973" i="15" s="1"/>
  <c r="T974" i="15" s="1"/>
  <c r="T975" i="15" s="1"/>
  <c r="T976" i="15" s="1"/>
  <c r="T977" i="15" s="1"/>
  <c r="T978" i="15" s="1"/>
  <c r="T979" i="15" s="1"/>
  <c r="T980" i="15" s="1"/>
  <c r="T981" i="15" s="1"/>
  <c r="T982" i="15" s="1"/>
  <c r="T983" i="15" s="1"/>
  <c r="T984" i="15" s="1"/>
  <c r="T985" i="15" s="1"/>
  <c r="T986" i="15" s="1"/>
  <c r="T987" i="15" s="1"/>
  <c r="T988" i="15" s="1"/>
  <c r="T989" i="15" s="1"/>
  <c r="T990" i="15" s="1"/>
  <c r="T991" i="15" s="1"/>
  <c r="T992" i="15" s="1"/>
  <c r="T993" i="15" s="1"/>
  <c r="T994" i="15" s="1"/>
  <c r="T995" i="15" s="1"/>
  <c r="T996" i="15" s="1"/>
  <c r="T997" i="15" s="1"/>
  <c r="T998" i="15" s="1"/>
  <c r="T999" i="15" s="1"/>
  <c r="T1000" i="15" s="1"/>
  <c r="T1001" i="15" s="1"/>
  <c r="T1002" i="15" s="1"/>
  <c r="T1003" i="15" s="1"/>
  <c r="T1004" i="15" s="1"/>
  <c r="T1005" i="15" s="1"/>
  <c r="T1006" i="15" s="1"/>
  <c r="T1007" i="15" s="1"/>
  <c r="T1008" i="15" s="1"/>
  <c r="T1009" i="15" s="1"/>
  <c r="T1010" i="15" s="1"/>
  <c r="T1011" i="15" s="1"/>
  <c r="T1012" i="15" s="1"/>
  <c r="T1013" i="15" s="1"/>
  <c r="T1014" i="15" s="1"/>
  <c r="T1015" i="15" s="1"/>
  <c r="T1016" i="15" s="1"/>
  <c r="T1017" i="15" s="1"/>
  <c r="T1018" i="15" s="1"/>
  <c r="T1019" i="15" s="1"/>
  <c r="T1020" i="15" s="1"/>
  <c r="T1021" i="15" s="1"/>
  <c r="T1022" i="15" s="1"/>
  <c r="T1023" i="15" s="1"/>
  <c r="T1024" i="15" s="1"/>
  <c r="T1025" i="15" s="1"/>
  <c r="T1026" i="15" s="1"/>
  <c r="T1027" i="15" s="1"/>
  <c r="T1028" i="15" s="1"/>
  <c r="T1029" i="15" s="1"/>
  <c r="T1030" i="15" s="1"/>
  <c r="T1031" i="15" s="1"/>
  <c r="T1032" i="15" s="1"/>
  <c r="T1033" i="15" s="1"/>
  <c r="T1034" i="15" s="1"/>
  <c r="T1035" i="15" s="1"/>
  <c r="T1036" i="15" s="1"/>
  <c r="T1037" i="15" s="1"/>
  <c r="T1038" i="15" s="1"/>
  <c r="T1039" i="15" s="1"/>
  <c r="T1040" i="15" s="1"/>
  <c r="T1041" i="15" s="1"/>
  <c r="T1042" i="15" s="1"/>
  <c r="T1043" i="15" s="1"/>
  <c r="T1044" i="15" s="1"/>
  <c r="T1045" i="15" s="1"/>
  <c r="T1046" i="15" s="1"/>
  <c r="T1047" i="15" s="1"/>
  <c r="T1048" i="15" s="1"/>
  <c r="T1049" i="15" s="1"/>
  <c r="T1050" i="15" s="1"/>
  <c r="T1051" i="15" s="1"/>
  <c r="T1052" i="15" s="1"/>
  <c r="T1053" i="15" s="1"/>
  <c r="T1054" i="15" s="1"/>
  <c r="T1055" i="15" s="1"/>
  <c r="T1056" i="15" s="1"/>
  <c r="T1057" i="15" s="1"/>
  <c r="T1058" i="15" s="1"/>
  <c r="T1059" i="15" s="1"/>
  <c r="T1060" i="15" s="1"/>
  <c r="T1061" i="15" s="1"/>
  <c r="T1062" i="15" s="1"/>
  <c r="T1063" i="15" s="1"/>
  <c r="T1064" i="15" s="1"/>
  <c r="T1065" i="15" s="1"/>
  <c r="T1066" i="15" s="1"/>
  <c r="T1067" i="15" s="1"/>
  <c r="T1068" i="15" s="1"/>
  <c r="T1069" i="15" s="1"/>
  <c r="T1070" i="15" s="1"/>
  <c r="T1071" i="15" s="1"/>
  <c r="T1072" i="15" s="1"/>
  <c r="T1073" i="15" s="1"/>
  <c r="T1074" i="15" s="1"/>
  <c r="T1075" i="15" s="1"/>
  <c r="T1076" i="15" s="1"/>
  <c r="T1077" i="15" s="1"/>
  <c r="T1078" i="15" s="1"/>
  <c r="T1079" i="15" s="1"/>
  <c r="T1080" i="15" s="1"/>
  <c r="T1081" i="15" s="1"/>
  <c r="T1082" i="15" s="1"/>
  <c r="T1083" i="15" s="1"/>
  <c r="T1084" i="15" s="1"/>
  <c r="T1085" i="15" s="1"/>
  <c r="T1086" i="15" s="1"/>
  <c r="T1087" i="15" s="1"/>
  <c r="T1088" i="15" s="1"/>
  <c r="T1089" i="15" s="1"/>
  <c r="T1090" i="15" s="1"/>
  <c r="T1091" i="15" s="1"/>
  <c r="T1092" i="15" s="1"/>
  <c r="T1093" i="15" s="1"/>
  <c r="T1094" i="15" s="1"/>
  <c r="T1095" i="15" s="1"/>
  <c r="T1096" i="15" s="1"/>
  <c r="T1097" i="15" s="1"/>
  <c r="T1098" i="15" s="1"/>
  <c r="T1099" i="15" s="1"/>
  <c r="T1100" i="15" s="1"/>
  <c r="T1101" i="15" s="1"/>
  <c r="T1102" i="15" s="1"/>
  <c r="T1103" i="15" s="1"/>
  <c r="T1104" i="15" s="1"/>
  <c r="T1105" i="15" s="1"/>
  <c r="T1106" i="15" s="1"/>
  <c r="T1107" i="15" s="1"/>
  <c r="T1108" i="15" s="1"/>
  <c r="T1109" i="15" s="1"/>
  <c r="T1110" i="15" s="1"/>
  <c r="T1111" i="15" s="1"/>
  <c r="T1112" i="15" s="1"/>
  <c r="T1113" i="15" s="1"/>
  <c r="T1114" i="15" s="1"/>
  <c r="T1115" i="15" s="1"/>
  <c r="T1116" i="15" s="1"/>
  <c r="T1117" i="15" s="1"/>
  <c r="T1118" i="15" s="1"/>
  <c r="T1119" i="15" s="1"/>
  <c r="T1120" i="15" s="1"/>
  <c r="T1121" i="15" s="1"/>
  <c r="T1122" i="15" s="1"/>
  <c r="T1123" i="15" s="1"/>
  <c r="T1124" i="15" s="1"/>
  <c r="T1125" i="15" s="1"/>
  <c r="T1126" i="15" s="1"/>
  <c r="T1127" i="15" s="1"/>
  <c r="T1128" i="15" s="1"/>
  <c r="T1129" i="15" s="1"/>
  <c r="T1130" i="15" s="1"/>
  <c r="T1131" i="15" s="1"/>
  <c r="T1132" i="15" s="1"/>
  <c r="T1133" i="15" s="1"/>
  <c r="T1134" i="15" s="1"/>
  <c r="T1135" i="15" s="1"/>
  <c r="T1136" i="15" s="1"/>
  <c r="T1137" i="15" s="1"/>
  <c r="T1138" i="15" s="1"/>
  <c r="T1139" i="15" s="1"/>
  <c r="T1140" i="15" s="1"/>
  <c r="T1141" i="15" s="1"/>
  <c r="T1142" i="15" s="1"/>
  <c r="T1143" i="15" s="1"/>
  <c r="T1144" i="15" s="1"/>
  <c r="T1145" i="15" s="1"/>
  <c r="T1146" i="15" s="1"/>
  <c r="T1147" i="15" s="1"/>
  <c r="T1148" i="15" s="1"/>
  <c r="T1149" i="15" s="1"/>
  <c r="T1150" i="15" s="1"/>
  <c r="T1151" i="15" s="1"/>
  <c r="T1152" i="15" s="1"/>
  <c r="T1153" i="15" s="1"/>
  <c r="T1154" i="15" s="1"/>
  <c r="T1155" i="15" s="1"/>
  <c r="T1156" i="15" s="1"/>
  <c r="T1157" i="15" s="1"/>
  <c r="T1158" i="15" s="1"/>
  <c r="T1159" i="15" s="1"/>
  <c r="T1160" i="15" s="1"/>
  <c r="T1161" i="15" s="1"/>
  <c r="T1162" i="15" s="1"/>
  <c r="T1163" i="15" s="1"/>
  <c r="T1164" i="15" s="1"/>
  <c r="T1165" i="15" s="1"/>
  <c r="T1166" i="15" s="1"/>
  <c r="T1167" i="15" s="1"/>
  <c r="T1168" i="15" s="1"/>
  <c r="T1169" i="15" s="1"/>
  <c r="T1170" i="15" s="1"/>
  <c r="T1171" i="15" s="1"/>
  <c r="T1172" i="15" s="1"/>
  <c r="T1173" i="15" s="1"/>
  <c r="T1174" i="15" s="1"/>
  <c r="T1175" i="15" s="1"/>
  <c r="T1176" i="15" s="1"/>
  <c r="T1177" i="15" s="1"/>
  <c r="T1178" i="15" s="1"/>
  <c r="T1179" i="15" s="1"/>
  <c r="T1180" i="15" s="1"/>
  <c r="T1181" i="15" s="1"/>
  <c r="T1182" i="15" s="1"/>
  <c r="T1183" i="15" s="1"/>
  <c r="T1184" i="15" s="1"/>
  <c r="T1185" i="15" s="1"/>
  <c r="T1186" i="15" s="1"/>
  <c r="T1187" i="15" s="1"/>
  <c r="T1188" i="15" s="1"/>
  <c r="T1189" i="15" s="1"/>
  <c r="T1190" i="15" s="1"/>
  <c r="T1191" i="15" s="1"/>
  <c r="T1192" i="15" s="1"/>
  <c r="T1193" i="15" s="1"/>
  <c r="T1194" i="15" s="1"/>
  <c r="T1195" i="15" s="1"/>
  <c r="T1196" i="15" s="1"/>
  <c r="T1197" i="15" s="1"/>
  <c r="T1198" i="15" s="1"/>
  <c r="T1199" i="15" s="1"/>
  <c r="T1200" i="15" s="1"/>
  <c r="T1201" i="15" s="1"/>
  <c r="T1202" i="15" s="1"/>
  <c r="T1203" i="15" s="1"/>
  <c r="T1204" i="15" s="1"/>
  <c r="T1205" i="15" s="1"/>
  <c r="T1206" i="15" s="1"/>
  <c r="T1207" i="15" s="1"/>
  <c r="T1208" i="15" s="1"/>
  <c r="T1209" i="15" s="1"/>
  <c r="T1210" i="15" s="1"/>
  <c r="T1211" i="15" s="1"/>
  <c r="T1212" i="15" s="1"/>
  <c r="T1213" i="15" s="1"/>
  <c r="T1214" i="15" s="1"/>
  <c r="T1215" i="15" s="1"/>
  <c r="T1216" i="15" s="1"/>
  <c r="T1217" i="15" s="1"/>
  <c r="T1218" i="15" s="1"/>
  <c r="T1219" i="15" s="1"/>
  <c r="T1220" i="15" s="1"/>
  <c r="T1221" i="15" s="1"/>
  <c r="T1222" i="15" s="1"/>
  <c r="T1223" i="15" s="1"/>
  <c r="T1224" i="15" s="1"/>
  <c r="T1225" i="15" s="1"/>
  <c r="T1226" i="15" s="1"/>
  <c r="T1227" i="15" s="1"/>
  <c r="T1228" i="15" s="1"/>
  <c r="T1229" i="15" s="1"/>
  <c r="T1230" i="15" s="1"/>
  <c r="T1231" i="15" s="1"/>
  <c r="T1232" i="15" s="1"/>
  <c r="T1233" i="15" s="1"/>
  <c r="T1234" i="15" s="1"/>
  <c r="T1235" i="15" s="1"/>
  <c r="T1236" i="15" s="1"/>
  <c r="T1237" i="15" s="1"/>
  <c r="T1238" i="15" s="1"/>
  <c r="T1239" i="15" s="1"/>
  <c r="T1240" i="15" s="1"/>
  <c r="T1241" i="15" s="1"/>
  <c r="T1242" i="15" s="1"/>
  <c r="T1243" i="15" s="1"/>
  <c r="T1244" i="15" s="1"/>
  <c r="T1245" i="15" s="1"/>
  <c r="T1246" i="15" s="1"/>
  <c r="T1247" i="15" s="1"/>
  <c r="T1248" i="15" s="1"/>
  <c r="T1249" i="15" s="1"/>
  <c r="T1250" i="15" s="1"/>
  <c r="T1251" i="15" s="1"/>
  <c r="T1252" i="15" s="1"/>
  <c r="T1253" i="15" s="1"/>
  <c r="T1254" i="15" s="1"/>
  <c r="T1255" i="15" s="1"/>
  <c r="T1256" i="15" s="1"/>
  <c r="T1257" i="15" s="1"/>
  <c r="T1258" i="15" s="1"/>
  <c r="T1259" i="15" s="1"/>
  <c r="T1260" i="15" s="1"/>
  <c r="T1261" i="15" s="1"/>
  <c r="T1262" i="15" s="1"/>
  <c r="T1263" i="15" s="1"/>
  <c r="T1264" i="15" s="1"/>
  <c r="T1265" i="15" s="1"/>
  <c r="T1266" i="15" s="1"/>
  <c r="T1267" i="15" s="1"/>
  <c r="T1268" i="15" s="1"/>
  <c r="T1269" i="15" s="1"/>
  <c r="T1270" i="15" s="1"/>
  <c r="T1271" i="15" s="1"/>
  <c r="T1272" i="15" s="1"/>
  <c r="T1273" i="15" s="1"/>
  <c r="T1274" i="15" s="1"/>
  <c r="T1275" i="15" s="1"/>
  <c r="T1276" i="15" s="1"/>
  <c r="T1277" i="15" s="1"/>
  <c r="T1278" i="15" s="1"/>
  <c r="T1279" i="15" s="1"/>
  <c r="T1280" i="15" s="1"/>
  <c r="T1281" i="15" s="1"/>
  <c r="T1282" i="15" s="1"/>
  <c r="T1283" i="15" s="1"/>
  <c r="T1284" i="15" s="1"/>
  <c r="T1285" i="15" s="1"/>
  <c r="T1286" i="15" s="1"/>
  <c r="T1287" i="15" s="1"/>
  <c r="T1288" i="15" s="1"/>
  <c r="T1289" i="15" s="1"/>
  <c r="T1290" i="15" s="1"/>
  <c r="T1291" i="15" s="1"/>
  <c r="T1292" i="15" s="1"/>
  <c r="T1293" i="15" s="1"/>
  <c r="T1294" i="15" s="1"/>
  <c r="T1295" i="15" s="1"/>
  <c r="T1296" i="15" s="1"/>
  <c r="T1297" i="15" s="1"/>
  <c r="T1298" i="15" s="1"/>
  <c r="T1299" i="15" s="1"/>
  <c r="T1300" i="15" s="1"/>
  <c r="T1301" i="15" s="1"/>
  <c r="T1302" i="15" s="1"/>
  <c r="T1303" i="15" s="1"/>
  <c r="T1304" i="15" s="1"/>
  <c r="T1305" i="15" s="1"/>
  <c r="T1306" i="15" s="1"/>
  <c r="T1307" i="15" s="1"/>
  <c r="T1308" i="15" s="1"/>
  <c r="T1309" i="15" s="1"/>
  <c r="T1310" i="15" s="1"/>
  <c r="T1311" i="15" s="1"/>
  <c r="T1312" i="15" s="1"/>
  <c r="T1313" i="15" s="1"/>
  <c r="T1314" i="15" s="1"/>
  <c r="T1315" i="15" s="1"/>
  <c r="T1316" i="15" s="1"/>
  <c r="T1317" i="15" s="1"/>
  <c r="T1318" i="15" s="1"/>
  <c r="T1319" i="15" s="1"/>
  <c r="T1320" i="15" s="1"/>
  <c r="T1321" i="15" s="1"/>
  <c r="T1322" i="15" s="1"/>
  <c r="T1323" i="15" s="1"/>
  <c r="T1324" i="15" s="1"/>
  <c r="T1325" i="15" s="1"/>
  <c r="T1326" i="15" s="1"/>
  <c r="T1327" i="15" s="1"/>
  <c r="T1328" i="15" s="1"/>
  <c r="T1329" i="15" s="1"/>
  <c r="T1330" i="15" s="1"/>
  <c r="T1331" i="15" s="1"/>
  <c r="T1332" i="15" s="1"/>
  <c r="T1333" i="15" s="1"/>
  <c r="T1334" i="15" s="1"/>
  <c r="T1335" i="15" s="1"/>
  <c r="T1336" i="15" s="1"/>
  <c r="T1337" i="15" s="1"/>
  <c r="T1338" i="15" s="1"/>
  <c r="T1339" i="15" s="1"/>
  <c r="T1340" i="15" s="1"/>
  <c r="T1341" i="15" s="1"/>
  <c r="T1342" i="15" s="1"/>
  <c r="T1343" i="15" s="1"/>
  <c r="T1344" i="15" s="1"/>
  <c r="T1345" i="15" s="1"/>
  <c r="T1346" i="15" s="1"/>
  <c r="T1347" i="15" s="1"/>
  <c r="T1348" i="15" s="1"/>
  <c r="T1349" i="15" s="1"/>
  <c r="T1350" i="15" s="1"/>
  <c r="T1351" i="15" s="1"/>
  <c r="T1352" i="15" s="1"/>
  <c r="T1353" i="15" s="1"/>
  <c r="T1354" i="15" s="1"/>
  <c r="T1355" i="15" s="1"/>
  <c r="T1356" i="15" s="1"/>
  <c r="T1357" i="15" s="1"/>
  <c r="T1358" i="15" s="1"/>
  <c r="T1359" i="15" s="1"/>
  <c r="T1360" i="15" s="1"/>
  <c r="T1361" i="15" s="1"/>
  <c r="T1362" i="15" s="1"/>
  <c r="T1363" i="15" s="1"/>
  <c r="T1364" i="15" s="1"/>
  <c r="T1365" i="15" s="1"/>
  <c r="T1366" i="15" s="1"/>
  <c r="T1367" i="15" s="1"/>
  <c r="T1368" i="15" s="1"/>
  <c r="T1369" i="15" s="1"/>
  <c r="T1370" i="15" s="1"/>
  <c r="T1371" i="15" s="1"/>
  <c r="T1372" i="15" s="1"/>
  <c r="T1373" i="15" s="1"/>
  <c r="T1374" i="15" s="1"/>
  <c r="T1375" i="15" s="1"/>
  <c r="T1376" i="15" s="1"/>
  <c r="T1377" i="15" s="1"/>
  <c r="T1378" i="15" s="1"/>
  <c r="T1379" i="15" s="1"/>
  <c r="T1380" i="15" s="1"/>
  <c r="T1381" i="15" s="1"/>
  <c r="T1382" i="15" s="1"/>
  <c r="T1383" i="15" s="1"/>
  <c r="T1384" i="15" s="1"/>
  <c r="T1385" i="15" s="1"/>
  <c r="T1386" i="15" s="1"/>
  <c r="T1387" i="15" s="1"/>
  <c r="T1388" i="15" s="1"/>
  <c r="T1389" i="15" s="1"/>
  <c r="T1390" i="15" s="1"/>
  <c r="T1391" i="15" s="1"/>
  <c r="T1392" i="15" s="1"/>
  <c r="T1393" i="15" s="1"/>
  <c r="T1394" i="15" s="1"/>
  <c r="T1395" i="15" s="1"/>
  <c r="T1396" i="15" s="1"/>
  <c r="T1397" i="15" s="1"/>
  <c r="T1398" i="15" s="1"/>
  <c r="T1399" i="15" s="1"/>
  <c r="T1400" i="15" s="1"/>
  <c r="T1401" i="15" s="1"/>
  <c r="T1402" i="15" s="1"/>
  <c r="T1403" i="15" s="1"/>
  <c r="T1404" i="15" s="1"/>
  <c r="T1405" i="15" s="1"/>
  <c r="T1406" i="15" s="1"/>
  <c r="T1407" i="15" s="1"/>
  <c r="T1408" i="15" s="1"/>
  <c r="T1409" i="15" s="1"/>
  <c r="T1410" i="15" s="1"/>
  <c r="T1411" i="15" s="1"/>
  <c r="T1412" i="15" s="1"/>
  <c r="T1413" i="15" s="1"/>
  <c r="T1414" i="15" s="1"/>
  <c r="T1415" i="15" s="1"/>
  <c r="T1416" i="15" s="1"/>
  <c r="T1417" i="15" s="1"/>
  <c r="T1418" i="15" s="1"/>
  <c r="T1419" i="15" s="1"/>
  <c r="T1420" i="15" s="1"/>
  <c r="T1421" i="15" s="1"/>
  <c r="T1422" i="15" s="1"/>
  <c r="T1423" i="15" s="1"/>
  <c r="T1424" i="15" s="1"/>
  <c r="T1425" i="15" s="1"/>
  <c r="T1426" i="15" s="1"/>
  <c r="T1427" i="15" s="1"/>
  <c r="T1428" i="15" s="1"/>
  <c r="T1429" i="15" s="1"/>
  <c r="T1430" i="15" s="1"/>
  <c r="T1431" i="15" s="1"/>
  <c r="T1432" i="15" s="1"/>
  <c r="T1433" i="15" s="1"/>
  <c r="T1434" i="15" s="1"/>
  <c r="T1435" i="15" s="1"/>
  <c r="T1436" i="15" s="1"/>
  <c r="T1437" i="15" s="1"/>
  <c r="T1438" i="15" s="1"/>
  <c r="T1439" i="15" s="1"/>
  <c r="T1440" i="15" s="1"/>
  <c r="T1441" i="15" s="1"/>
  <c r="T1442" i="15" s="1"/>
  <c r="T1443" i="15" s="1"/>
  <c r="T1444" i="15" s="1"/>
  <c r="T1445" i="15" s="1"/>
  <c r="T1446" i="15" s="1"/>
  <c r="T1447" i="15" s="1"/>
  <c r="T1448" i="15" s="1"/>
  <c r="T1449" i="15" s="1"/>
  <c r="T1450" i="15" s="1"/>
  <c r="T1451" i="15" s="1"/>
  <c r="T1452" i="15" s="1"/>
  <c r="T1453" i="15" s="1"/>
  <c r="T1454" i="15" s="1"/>
  <c r="T1455" i="15" s="1"/>
  <c r="T1456" i="15" s="1"/>
  <c r="T1457" i="15" s="1"/>
  <c r="T1458" i="15" s="1"/>
  <c r="T1459" i="15" s="1"/>
  <c r="T1460" i="15" s="1"/>
  <c r="T1461" i="15" s="1"/>
  <c r="T1462" i="15" s="1"/>
  <c r="T1463" i="15" s="1"/>
  <c r="T1464" i="15" s="1"/>
  <c r="T1465" i="15" s="1"/>
  <c r="T1466" i="15" s="1"/>
  <c r="T1467" i="15" s="1"/>
  <c r="T1468" i="15" s="1"/>
  <c r="T1469" i="15" s="1"/>
  <c r="T1470" i="15" s="1"/>
  <c r="T1471" i="15" s="1"/>
  <c r="T1472" i="15" s="1"/>
  <c r="T1473" i="15" s="1"/>
  <c r="T1474" i="15" s="1"/>
  <c r="T1475" i="15" s="1"/>
  <c r="T1476" i="15" s="1"/>
  <c r="T1477" i="15" s="1"/>
  <c r="T1478" i="15" s="1"/>
  <c r="T1479" i="15" s="1"/>
  <c r="T1480" i="15" s="1"/>
  <c r="T1481" i="15" s="1"/>
  <c r="T1482" i="15" s="1"/>
  <c r="T1483" i="15" s="1"/>
  <c r="T1484" i="15" s="1"/>
  <c r="T1485" i="15" s="1"/>
  <c r="T1486" i="15" s="1"/>
  <c r="T1487" i="15" s="1"/>
  <c r="T1488" i="15" s="1"/>
  <c r="T1489" i="15" s="1"/>
  <c r="T1490" i="15" s="1"/>
  <c r="T1491" i="15" s="1"/>
  <c r="T1492" i="15" s="1"/>
  <c r="T1493" i="15" s="1"/>
  <c r="T1494" i="15" s="1"/>
  <c r="T1495" i="15" s="1"/>
  <c r="T1496" i="15" s="1"/>
  <c r="T1497" i="15" s="1"/>
  <c r="T1498" i="15" s="1"/>
  <c r="T1499" i="15" s="1"/>
  <c r="T1500" i="15" s="1"/>
  <c r="T1501" i="15" s="1"/>
  <c r="T1502" i="15" s="1"/>
  <c r="T1503" i="15" s="1"/>
  <c r="T1504" i="15" s="1"/>
  <c r="T1505" i="15" s="1"/>
  <c r="T1506" i="15" s="1"/>
  <c r="T1507" i="15" s="1"/>
  <c r="T1508" i="15" s="1"/>
  <c r="T1509" i="15" s="1"/>
  <c r="T1510" i="15" s="1"/>
  <c r="T1511" i="15" s="1"/>
  <c r="T1512" i="15" s="1"/>
  <c r="T1513" i="15" s="1"/>
  <c r="T1514" i="15" s="1"/>
  <c r="T1515" i="15" s="1"/>
  <c r="T1516" i="15" s="1"/>
  <c r="T1517" i="15" s="1"/>
  <c r="T1518" i="15" s="1"/>
  <c r="T1519" i="15" s="1"/>
  <c r="T1520" i="15" s="1"/>
  <c r="T1521" i="15" s="1"/>
  <c r="T1522" i="15" s="1"/>
  <c r="T1523" i="15" s="1"/>
  <c r="T1524" i="15" s="1"/>
  <c r="T1525" i="15" s="1"/>
  <c r="T1526" i="15" s="1"/>
  <c r="T1527" i="15" s="1"/>
  <c r="T1528" i="15" s="1"/>
  <c r="T1529" i="15" s="1"/>
  <c r="T1530" i="15" s="1"/>
  <c r="T1531" i="15" s="1"/>
  <c r="T1532" i="15" s="1"/>
  <c r="T1533" i="15" s="1"/>
  <c r="T1534" i="15" s="1"/>
  <c r="T1535" i="15" s="1"/>
  <c r="T1536" i="15" s="1"/>
  <c r="T1537" i="15" s="1"/>
  <c r="T1538" i="15" s="1"/>
  <c r="T1539" i="15" s="1"/>
  <c r="T1540" i="15" s="1"/>
  <c r="T1541" i="15" s="1"/>
  <c r="T1542" i="15" s="1"/>
  <c r="T1543" i="15" s="1"/>
  <c r="T1544" i="15" s="1"/>
  <c r="T1545" i="15" s="1"/>
  <c r="T1546" i="15" s="1"/>
  <c r="T1547" i="15" s="1"/>
  <c r="T1548" i="15" s="1"/>
  <c r="T1549" i="15" s="1"/>
  <c r="T1550" i="15" s="1"/>
  <c r="T1551" i="15" s="1"/>
  <c r="T1552" i="15" s="1"/>
  <c r="T1553" i="15" s="1"/>
  <c r="T1554" i="15" s="1"/>
  <c r="T1555" i="15" s="1"/>
  <c r="T1556" i="15" s="1"/>
  <c r="T1557" i="15" s="1"/>
  <c r="T1558" i="15" s="1"/>
  <c r="T1559" i="15" s="1"/>
  <c r="T1560" i="15" s="1"/>
  <c r="T1561" i="15" s="1"/>
  <c r="T1562" i="15" s="1"/>
  <c r="T1563" i="15" s="1"/>
  <c r="T1564" i="15" s="1"/>
  <c r="T1565" i="15" s="1"/>
  <c r="T1566" i="15" s="1"/>
  <c r="T1567" i="15" s="1"/>
  <c r="T1568" i="15" s="1"/>
  <c r="T1569" i="15" s="1"/>
  <c r="T1570" i="15" s="1"/>
  <c r="T1571" i="15" s="1"/>
  <c r="T1572" i="15" s="1"/>
  <c r="T1573" i="15" s="1"/>
  <c r="T1574" i="15" s="1"/>
  <c r="T1575" i="15" s="1"/>
  <c r="T1576" i="15" s="1"/>
  <c r="T1577" i="15" s="1"/>
  <c r="T1578" i="15" s="1"/>
  <c r="T1579" i="15" s="1"/>
  <c r="T1580" i="15" s="1"/>
  <c r="T1581" i="15" s="1"/>
  <c r="T1582" i="15" s="1"/>
  <c r="T1583" i="15" s="1"/>
  <c r="T1584" i="15" s="1"/>
  <c r="T1585" i="15" s="1"/>
  <c r="T1586" i="15" s="1"/>
  <c r="T1587" i="15" s="1"/>
  <c r="T1588" i="15" s="1"/>
  <c r="T1589" i="15" s="1"/>
  <c r="T1590" i="15" s="1"/>
  <c r="T1591" i="15" s="1"/>
  <c r="T1592" i="15" s="1"/>
  <c r="T1593" i="15" s="1"/>
  <c r="T1594" i="15" s="1"/>
  <c r="T1595" i="15" s="1"/>
  <c r="T1596" i="15" s="1"/>
  <c r="T1597" i="15" s="1"/>
  <c r="T1598" i="15" s="1"/>
  <c r="T1599" i="15" s="1"/>
  <c r="T1600" i="15" s="1"/>
  <c r="T1601" i="15" s="1"/>
  <c r="T1602" i="15" s="1"/>
  <c r="T1603" i="15" s="1"/>
  <c r="T1604" i="15" s="1"/>
  <c r="T1605" i="15" s="1"/>
  <c r="T1606" i="15" s="1"/>
  <c r="T1607" i="15" s="1"/>
  <c r="T1608" i="15" s="1"/>
  <c r="T1609" i="15" s="1"/>
  <c r="T1610" i="15" s="1"/>
  <c r="T1611" i="15" s="1"/>
  <c r="T1612" i="15" s="1"/>
  <c r="T1613" i="15" s="1"/>
  <c r="T1614" i="15" s="1"/>
  <c r="T1615" i="15" s="1"/>
  <c r="T1616" i="15" s="1"/>
  <c r="T1617" i="15" s="1"/>
  <c r="T1618" i="15" s="1"/>
  <c r="T1619" i="15" s="1"/>
  <c r="T1620" i="15" s="1"/>
  <c r="T1621" i="15" s="1"/>
  <c r="T1622" i="15" s="1"/>
  <c r="T1623" i="15" s="1"/>
  <c r="T1624" i="15" s="1"/>
  <c r="T1625" i="15" s="1"/>
  <c r="T1626" i="15" s="1"/>
  <c r="T1627" i="15" s="1"/>
  <c r="T1628" i="15" s="1"/>
  <c r="T1629" i="15" s="1"/>
  <c r="T1630" i="15" s="1"/>
  <c r="T1631" i="15" s="1"/>
  <c r="T1632" i="15" s="1"/>
  <c r="T1633" i="15" s="1"/>
  <c r="T1634" i="15" s="1"/>
  <c r="T1635" i="15" s="1"/>
  <c r="T1636" i="15" s="1"/>
  <c r="T1637" i="15" s="1"/>
  <c r="T1638" i="15" s="1"/>
  <c r="T1639" i="15" s="1"/>
  <c r="T1640" i="15" s="1"/>
  <c r="T1641" i="15" s="1"/>
  <c r="T1642" i="15" s="1"/>
  <c r="T1643" i="15" s="1"/>
  <c r="T1644" i="15" s="1"/>
  <c r="T1645" i="15" s="1"/>
  <c r="T1646" i="15" s="1"/>
  <c r="T1647" i="15" s="1"/>
  <c r="T1648" i="15" s="1"/>
  <c r="T1649" i="15" s="1"/>
  <c r="T1650" i="15" s="1"/>
  <c r="T1651" i="15" s="1"/>
  <c r="T1652" i="15" s="1"/>
  <c r="T1653" i="15" s="1"/>
  <c r="T1654" i="15" s="1"/>
  <c r="T1655" i="15" s="1"/>
  <c r="T1656" i="15" s="1"/>
  <c r="T1657" i="15" s="1"/>
  <c r="T1658" i="15" s="1"/>
  <c r="T1659" i="15" s="1"/>
  <c r="T1660" i="15" s="1"/>
  <c r="T1661" i="15" s="1"/>
  <c r="T1662" i="15" s="1"/>
  <c r="T1663" i="15" s="1"/>
  <c r="T1664" i="15" s="1"/>
  <c r="T1665" i="15" s="1"/>
  <c r="T1666" i="15" s="1"/>
  <c r="T1667" i="15" s="1"/>
  <c r="T1668" i="15" s="1"/>
  <c r="T1669" i="15" s="1"/>
  <c r="T1670" i="15" s="1"/>
  <c r="T1671" i="15" s="1"/>
  <c r="T1672" i="15" s="1"/>
  <c r="T1673" i="15" s="1"/>
  <c r="T1674" i="15" s="1"/>
  <c r="T1675" i="15" s="1"/>
  <c r="T1676" i="15" s="1"/>
  <c r="T1677" i="15" s="1"/>
  <c r="T1678" i="15" s="1"/>
  <c r="T1679" i="15" s="1"/>
  <c r="T1680" i="15" s="1"/>
  <c r="T1681" i="15" s="1"/>
  <c r="T1682" i="15" s="1"/>
  <c r="T1683" i="15" s="1"/>
  <c r="T1684" i="15" s="1"/>
  <c r="T1685" i="15" s="1"/>
  <c r="T1686" i="15" s="1"/>
  <c r="T1687" i="15" s="1"/>
  <c r="T1688" i="15" s="1"/>
  <c r="T1689" i="15" s="1"/>
  <c r="T1690" i="15" s="1"/>
  <c r="T1691" i="15" s="1"/>
  <c r="T1692" i="15" s="1"/>
  <c r="T1693" i="15" s="1"/>
  <c r="T1694" i="15" s="1"/>
  <c r="T1695" i="15" s="1"/>
  <c r="T1696" i="15" s="1"/>
  <c r="T1697" i="15" s="1"/>
  <c r="T1698" i="15" s="1"/>
  <c r="T1699" i="15" s="1"/>
  <c r="T1700" i="15" s="1"/>
  <c r="T1701" i="15" s="1"/>
  <c r="T1702" i="15" s="1"/>
  <c r="T1703" i="15" s="1"/>
  <c r="T1704" i="15" s="1"/>
  <c r="T1705" i="15" s="1"/>
  <c r="T1706" i="15" s="1"/>
  <c r="T1707" i="15" s="1"/>
  <c r="T1708" i="15" s="1"/>
  <c r="T1709" i="15" s="1"/>
  <c r="T1710" i="15" s="1"/>
  <c r="T1711" i="15" s="1"/>
  <c r="T1712" i="15" s="1"/>
  <c r="T1713" i="15" s="1"/>
  <c r="T1714" i="15" s="1"/>
  <c r="T1715" i="15" s="1"/>
  <c r="T1716" i="15" s="1"/>
  <c r="T1717" i="15" s="1"/>
  <c r="T1718" i="15" s="1"/>
  <c r="T1719" i="15" s="1"/>
  <c r="T1720" i="15" s="1"/>
  <c r="T1721" i="15" s="1"/>
  <c r="T1722" i="15" s="1"/>
  <c r="T1723" i="15" s="1"/>
  <c r="T1724" i="15" s="1"/>
  <c r="T1725" i="15" s="1"/>
  <c r="T1726" i="15" s="1"/>
  <c r="T1727" i="15" s="1"/>
  <c r="T1728" i="15" s="1"/>
  <c r="T1729" i="15" s="1"/>
  <c r="T1730" i="15" s="1"/>
  <c r="T1731" i="15" s="1"/>
  <c r="T1732" i="15" s="1"/>
  <c r="T1733" i="15" s="1"/>
  <c r="T1734" i="15" s="1"/>
  <c r="T1735" i="15" s="1"/>
  <c r="T1736" i="15" s="1"/>
  <c r="T1737" i="15" s="1"/>
  <c r="T1738" i="15" s="1"/>
  <c r="T1739" i="15" s="1"/>
  <c r="T1740" i="15" s="1"/>
  <c r="T1741" i="15" s="1"/>
  <c r="T1742" i="15" s="1"/>
  <c r="T1743" i="15" s="1"/>
  <c r="T1744" i="15" s="1"/>
  <c r="T1745" i="15" s="1"/>
  <c r="T1746" i="15" s="1"/>
  <c r="T1747" i="15" s="1"/>
  <c r="T1748" i="15" s="1"/>
  <c r="T1749" i="15" s="1"/>
  <c r="T1750" i="15" s="1"/>
  <c r="T1751" i="15" s="1"/>
  <c r="T1752" i="15" s="1"/>
  <c r="T1753" i="15" s="1"/>
  <c r="T1754" i="15" s="1"/>
  <c r="T1755" i="15" s="1"/>
  <c r="T1756" i="15" s="1"/>
  <c r="T1757" i="15" s="1"/>
  <c r="T1758" i="15" s="1"/>
  <c r="T1759" i="15" s="1"/>
  <c r="T1760" i="15" s="1"/>
  <c r="T1761" i="15" s="1"/>
  <c r="T1762" i="15" s="1"/>
  <c r="T1763" i="15" s="1"/>
  <c r="T1764" i="15" s="1"/>
  <c r="T1765" i="15" s="1"/>
  <c r="T1766" i="15" s="1"/>
  <c r="T1767" i="15" s="1"/>
  <c r="T1768" i="15" s="1"/>
  <c r="T1769" i="15" s="1"/>
  <c r="T1770" i="15" s="1"/>
  <c r="T1771" i="15" s="1"/>
  <c r="T1772" i="15" s="1"/>
  <c r="T1773" i="15" s="1"/>
  <c r="T1774" i="15" s="1"/>
  <c r="T1775" i="15" s="1"/>
  <c r="T1776" i="15" s="1"/>
  <c r="T1777" i="15" s="1"/>
  <c r="T1778" i="15" s="1"/>
  <c r="T1779" i="15" s="1"/>
  <c r="T1780" i="15" s="1"/>
  <c r="T1781" i="15" s="1"/>
  <c r="T1782" i="15" s="1"/>
  <c r="T1783" i="15" s="1"/>
  <c r="T1784" i="15" s="1"/>
  <c r="T1785" i="15" s="1"/>
  <c r="T1786" i="15" s="1"/>
  <c r="T1787" i="15" s="1"/>
  <c r="T1788" i="15" s="1"/>
  <c r="T1789" i="15" s="1"/>
  <c r="T1790" i="15" s="1"/>
  <c r="T1791" i="15" s="1"/>
  <c r="T1792" i="15" s="1"/>
  <c r="T1793" i="15" s="1"/>
  <c r="T1794" i="15" s="1"/>
  <c r="T1795" i="15" s="1"/>
  <c r="T1796" i="15" s="1"/>
  <c r="T1797" i="15" s="1"/>
  <c r="T1798" i="15" s="1"/>
  <c r="T1799" i="15" s="1"/>
  <c r="T1800" i="15" s="1"/>
  <c r="T1801" i="15" s="1"/>
  <c r="T1802" i="15" s="1"/>
  <c r="T1803" i="15" s="1"/>
  <c r="T1804" i="15" s="1"/>
  <c r="T1805" i="15" s="1"/>
  <c r="T1806" i="15" s="1"/>
  <c r="T1807" i="15" s="1"/>
  <c r="T1808" i="15" s="1"/>
  <c r="T1809" i="15" s="1"/>
  <c r="T1810" i="15" s="1"/>
  <c r="T1811" i="15" s="1"/>
  <c r="T1812" i="15" s="1"/>
  <c r="T1813" i="15" s="1"/>
  <c r="T1814" i="15" s="1"/>
  <c r="T1815" i="15" s="1"/>
  <c r="T1816" i="15" s="1"/>
  <c r="T1817" i="15" s="1"/>
  <c r="T1818" i="15" s="1"/>
  <c r="T1819" i="15" s="1"/>
  <c r="T1820" i="15" s="1"/>
  <c r="T1821" i="15" s="1"/>
  <c r="T1822" i="15" s="1"/>
  <c r="T1823" i="15" s="1"/>
  <c r="T1824" i="15" s="1"/>
  <c r="T1825" i="15" s="1"/>
  <c r="T1826" i="15" s="1"/>
  <c r="T1827" i="15" s="1"/>
  <c r="T1828" i="15" s="1"/>
  <c r="T1829" i="15" s="1"/>
  <c r="T1830" i="15" s="1"/>
  <c r="T1831" i="15" s="1"/>
  <c r="T1832" i="15" s="1"/>
  <c r="T1833" i="15" s="1"/>
  <c r="T1834" i="15" s="1"/>
  <c r="T1835" i="15" s="1"/>
  <c r="T1836" i="15" s="1"/>
  <c r="T1837" i="15" s="1"/>
  <c r="T1838" i="15" s="1"/>
  <c r="T1839" i="15" s="1"/>
  <c r="T1840" i="15" s="1"/>
  <c r="T1841" i="15" s="1"/>
  <c r="T1842" i="15" s="1"/>
  <c r="T1843" i="15" s="1"/>
  <c r="T1844" i="15" s="1"/>
  <c r="T1845" i="15" s="1"/>
  <c r="T1846" i="15" s="1"/>
  <c r="T1847" i="15" s="1"/>
  <c r="T1848" i="15" s="1"/>
  <c r="T1849" i="15" s="1"/>
  <c r="T1850" i="15" s="1"/>
  <c r="T1851" i="15" s="1"/>
  <c r="T1852" i="15" s="1"/>
  <c r="T1853" i="15" s="1"/>
  <c r="T1854" i="15" s="1"/>
  <c r="T1855" i="15" s="1"/>
  <c r="T1856" i="15" s="1"/>
  <c r="T1857" i="15" s="1"/>
  <c r="T1858" i="15" s="1"/>
  <c r="T1859" i="15" s="1"/>
  <c r="T1860" i="15" s="1"/>
  <c r="T1861" i="15" s="1"/>
  <c r="T1862" i="15" s="1"/>
  <c r="T1863" i="15" s="1"/>
  <c r="T1864" i="15" s="1"/>
  <c r="T1865" i="15" s="1"/>
  <c r="T1866" i="15" s="1"/>
  <c r="T1867" i="15" s="1"/>
  <c r="T1868" i="15" s="1"/>
  <c r="T1869" i="15" s="1"/>
  <c r="T1870" i="15" s="1"/>
  <c r="T1871" i="15" s="1"/>
  <c r="T1872" i="15" s="1"/>
  <c r="T1873" i="15" s="1"/>
  <c r="T1874" i="15" s="1"/>
  <c r="T1875" i="15" s="1"/>
  <c r="T1876" i="15" s="1"/>
  <c r="T1877" i="15" s="1"/>
  <c r="T1878" i="15" s="1"/>
  <c r="T1879" i="15" s="1"/>
  <c r="T1880" i="15" s="1"/>
  <c r="T1881" i="15" s="1"/>
  <c r="T1882" i="15" s="1"/>
  <c r="T1883" i="15" s="1"/>
  <c r="T1884" i="15" s="1"/>
  <c r="T1885" i="15" s="1"/>
  <c r="T1886" i="15" s="1"/>
  <c r="T1887" i="15" s="1"/>
  <c r="T1888" i="15" s="1"/>
  <c r="T1889" i="15" s="1"/>
  <c r="T1890" i="15" s="1"/>
  <c r="T1891" i="15" s="1"/>
  <c r="T1892" i="15" s="1"/>
  <c r="T1893" i="15" s="1"/>
  <c r="T1894" i="15" s="1"/>
  <c r="T1895" i="15" s="1"/>
  <c r="T1896" i="15" s="1"/>
  <c r="T1897" i="15" s="1"/>
  <c r="T1898" i="15" s="1"/>
  <c r="T1899" i="15" s="1"/>
  <c r="T1900" i="15" s="1"/>
  <c r="T1901" i="15" s="1"/>
  <c r="T1902" i="15" s="1"/>
  <c r="T1903" i="15" s="1"/>
  <c r="T1904" i="15" s="1"/>
  <c r="T1905" i="15" s="1"/>
  <c r="T1906" i="15" s="1"/>
  <c r="T1907" i="15" s="1"/>
  <c r="T1908" i="15" s="1"/>
  <c r="T1909" i="15" s="1"/>
  <c r="T1910" i="15" s="1"/>
  <c r="T1911" i="15" s="1"/>
  <c r="T1912" i="15" s="1"/>
  <c r="T1913" i="15" s="1"/>
  <c r="T1914" i="15" s="1"/>
  <c r="T1915" i="15" s="1"/>
  <c r="T1916" i="15" s="1"/>
  <c r="T1917" i="15" s="1"/>
  <c r="T1918" i="15" s="1"/>
  <c r="T1919" i="15" s="1"/>
  <c r="T1920" i="15" s="1"/>
  <c r="T1921" i="15" s="1"/>
  <c r="T1922" i="15" s="1"/>
  <c r="T1923" i="15" s="1"/>
  <c r="T1924" i="15" s="1"/>
  <c r="T1925" i="15" s="1"/>
  <c r="T1926" i="15" s="1"/>
  <c r="T1927" i="15" s="1"/>
  <c r="T1928" i="15" s="1"/>
  <c r="T1929" i="15" s="1"/>
  <c r="T1930" i="15" s="1"/>
  <c r="T1931" i="15" s="1"/>
  <c r="T1932" i="15" s="1"/>
  <c r="T1933" i="15" s="1"/>
  <c r="T1934" i="15" s="1"/>
  <c r="T1935" i="15" s="1"/>
  <c r="T1936" i="15" s="1"/>
  <c r="T1937" i="15" s="1"/>
  <c r="T1938" i="15" s="1"/>
  <c r="T1939" i="15" s="1"/>
  <c r="T1940" i="15" s="1"/>
  <c r="T1941" i="15" s="1"/>
  <c r="T1942" i="15" s="1"/>
  <c r="T1943" i="15" s="1"/>
  <c r="T1944" i="15" s="1"/>
  <c r="T1945" i="15" s="1"/>
  <c r="T1946" i="15" s="1"/>
  <c r="T1947" i="15" s="1"/>
  <c r="T1948" i="15" s="1"/>
  <c r="T1949" i="15" s="1"/>
  <c r="T1950" i="15" s="1"/>
  <c r="T1951" i="15" s="1"/>
  <c r="T1952" i="15" s="1"/>
  <c r="T1953" i="15" s="1"/>
  <c r="T1954" i="15" s="1"/>
  <c r="T1955" i="15" s="1"/>
  <c r="T1956" i="15" s="1"/>
  <c r="T1957" i="15" s="1"/>
  <c r="T1958" i="15" s="1"/>
  <c r="T1959" i="15" s="1"/>
  <c r="T1960" i="15" s="1"/>
  <c r="T1961" i="15" s="1"/>
  <c r="T1962" i="15" s="1"/>
  <c r="T1963" i="15" s="1"/>
  <c r="T1964" i="15" s="1"/>
  <c r="T1965" i="15" s="1"/>
  <c r="T1966" i="15" s="1"/>
  <c r="T1967" i="15" s="1"/>
  <c r="T1968" i="15" s="1"/>
  <c r="T1969" i="15" s="1"/>
  <c r="T1970" i="15" s="1"/>
  <c r="T1971" i="15" s="1"/>
  <c r="T1972" i="15" s="1"/>
  <c r="T1973" i="15" s="1"/>
  <c r="T1974" i="15" s="1"/>
  <c r="T1975" i="15" s="1"/>
  <c r="T1976" i="15" s="1"/>
  <c r="T1977" i="15" s="1"/>
  <c r="T1978" i="15" s="1"/>
  <c r="T1979" i="15" s="1"/>
  <c r="T1980" i="15" s="1"/>
  <c r="T1981" i="15" s="1"/>
  <c r="T1982" i="15" s="1"/>
  <c r="T1983" i="15" s="1"/>
  <c r="T1984" i="15" s="1"/>
  <c r="T1985" i="15" s="1"/>
  <c r="T1986" i="15" s="1"/>
  <c r="T1987" i="15" s="1"/>
  <c r="T1988" i="15" s="1"/>
  <c r="T1989" i="15" s="1"/>
  <c r="T1990" i="15" s="1"/>
  <c r="T1991" i="15" s="1"/>
  <c r="T1992" i="15" s="1"/>
  <c r="T1993" i="15" s="1"/>
  <c r="T1994" i="15" s="1"/>
  <c r="T1995" i="15" s="1"/>
  <c r="T1996" i="15" s="1"/>
  <c r="T1997" i="15" s="1"/>
  <c r="T1998" i="15" s="1"/>
  <c r="T1999" i="15" s="1"/>
  <c r="T2000" i="15" s="1"/>
  <c r="T2001" i="15" s="1"/>
  <c r="T2002" i="15" s="1"/>
  <c r="T2003" i="15" s="1"/>
  <c r="T2004" i="15" s="1"/>
  <c r="T2005" i="15" s="1"/>
  <c r="T2006" i="15" s="1"/>
  <c r="T2007" i="15" s="1"/>
  <c r="T2008" i="15" s="1"/>
  <c r="T2009" i="15" s="1"/>
  <c r="T2010" i="15" s="1"/>
  <c r="T2011" i="15" s="1"/>
  <c r="T2012" i="15" s="1"/>
  <c r="T2013" i="15" s="1"/>
  <c r="T2014" i="15" s="1"/>
  <c r="T2015" i="15" s="1"/>
  <c r="T2016" i="15" s="1"/>
  <c r="T2017" i="15" s="1"/>
  <c r="T2018" i="15" s="1"/>
  <c r="T2019" i="15" s="1"/>
  <c r="T2020" i="15" s="1"/>
  <c r="T2021" i="15" s="1"/>
  <c r="T2022" i="15" s="1"/>
  <c r="T2023" i="15" s="1"/>
  <c r="T2024" i="15" s="1"/>
  <c r="T2025" i="15" s="1"/>
  <c r="T2026" i="15" s="1"/>
  <c r="T2027" i="15" s="1"/>
  <c r="T2028" i="15" s="1"/>
  <c r="T2029" i="15" s="1"/>
  <c r="T2030" i="15" s="1"/>
  <c r="T2031" i="15" s="1"/>
  <c r="T2032" i="15" s="1"/>
  <c r="T2033" i="15" s="1"/>
  <c r="T2034" i="15" s="1"/>
  <c r="T2035" i="15" s="1"/>
  <c r="K8" i="15"/>
  <c r="K9" i="15" s="1"/>
  <c r="K10" i="15" s="1"/>
  <c r="K11" i="15" s="1"/>
  <c r="K12" i="15" s="1"/>
  <c r="K13" i="15" s="1"/>
  <c r="K14" i="15" s="1"/>
  <c r="K15" i="15" s="1"/>
  <c r="K16" i="15" s="1"/>
  <c r="K17" i="15" s="1"/>
  <c r="K18" i="15" s="1"/>
  <c r="K19" i="15" s="1"/>
  <c r="K20" i="15" s="1"/>
  <c r="K21" i="15" s="1"/>
  <c r="K22" i="15" s="1"/>
  <c r="K23" i="15" s="1"/>
  <c r="K24" i="15" s="1"/>
  <c r="K25" i="15" s="1"/>
  <c r="K26" i="15" s="1"/>
  <c r="K27" i="15" s="1"/>
  <c r="K28" i="15" s="1"/>
  <c r="K29" i="15" s="1"/>
  <c r="K30" i="15" s="1"/>
  <c r="K31" i="15" s="1"/>
  <c r="K32" i="15" s="1"/>
  <c r="K33" i="15" s="1"/>
  <c r="K34" i="15" s="1"/>
  <c r="K35" i="15" s="1"/>
  <c r="K36" i="15" s="1"/>
  <c r="K37" i="15" s="1"/>
  <c r="K38" i="15" s="1"/>
  <c r="K39" i="15" s="1"/>
  <c r="K40" i="15" s="1"/>
  <c r="K41" i="15" s="1"/>
  <c r="K42" i="15" s="1"/>
  <c r="K43" i="15" s="1"/>
  <c r="K44" i="15" s="1"/>
  <c r="K45" i="15" s="1"/>
  <c r="K46" i="15" s="1"/>
  <c r="K47" i="15" s="1"/>
  <c r="K48" i="15" s="1"/>
  <c r="K49" i="15" s="1"/>
  <c r="K50" i="15" s="1"/>
  <c r="K51" i="15" s="1"/>
  <c r="K52" i="15" s="1"/>
  <c r="K53" i="15" s="1"/>
  <c r="K54" i="15" s="1"/>
  <c r="K55" i="15" s="1"/>
  <c r="K56" i="15" s="1"/>
  <c r="K57" i="15" s="1"/>
  <c r="K58" i="15" s="1"/>
  <c r="K59" i="15" s="1"/>
  <c r="K60" i="15" s="1"/>
  <c r="K61" i="15" s="1"/>
  <c r="K62" i="15" s="1"/>
  <c r="K63" i="15" s="1"/>
  <c r="K64" i="15" s="1"/>
  <c r="K65" i="15" s="1"/>
  <c r="K66" i="15" s="1"/>
  <c r="K67" i="15" s="1"/>
  <c r="K68" i="15" s="1"/>
  <c r="K69" i="15" s="1"/>
  <c r="K70" i="15" s="1"/>
  <c r="K71" i="15" s="1"/>
  <c r="K72" i="15" s="1"/>
  <c r="K73" i="15" s="1"/>
  <c r="K74" i="15" s="1"/>
  <c r="K75" i="15" s="1"/>
  <c r="K76" i="15" s="1"/>
  <c r="K77" i="15" s="1"/>
  <c r="K78" i="15" s="1"/>
  <c r="K79" i="15" s="1"/>
  <c r="K80" i="15" s="1"/>
  <c r="K81" i="15" s="1"/>
  <c r="K82" i="15" s="1"/>
  <c r="K83" i="15" s="1"/>
  <c r="K84" i="15" s="1"/>
  <c r="K85" i="15" s="1"/>
  <c r="K86" i="15" s="1"/>
  <c r="K87" i="15" s="1"/>
  <c r="K88" i="15" s="1"/>
  <c r="K89" i="15" s="1"/>
  <c r="K90" i="15" s="1"/>
  <c r="K91" i="15" s="1"/>
  <c r="K92" i="15" s="1"/>
  <c r="K93" i="15" s="1"/>
  <c r="K94" i="15" s="1"/>
  <c r="K95" i="15" s="1"/>
  <c r="K96" i="15" s="1"/>
  <c r="K97" i="15" s="1"/>
  <c r="K98" i="15" s="1"/>
  <c r="K99" i="15" s="1"/>
  <c r="K100" i="15" s="1"/>
  <c r="K101" i="15" s="1"/>
  <c r="K102" i="15" s="1"/>
  <c r="K103" i="15" s="1"/>
  <c r="K104" i="15" s="1"/>
  <c r="K105" i="15" s="1"/>
  <c r="K106" i="15" s="1"/>
  <c r="K107" i="15" s="1"/>
  <c r="K108" i="15" s="1"/>
  <c r="K109" i="15" s="1"/>
  <c r="K110" i="15" s="1"/>
  <c r="K111" i="15" s="1"/>
  <c r="K112" i="15" s="1"/>
  <c r="K113" i="15" s="1"/>
  <c r="K114" i="15" s="1"/>
  <c r="K115" i="15" s="1"/>
  <c r="K116" i="15" s="1"/>
  <c r="K117" i="15" s="1"/>
  <c r="K118" i="15" s="1"/>
  <c r="K119" i="15" s="1"/>
  <c r="K120" i="15" s="1"/>
  <c r="K121" i="15" s="1"/>
  <c r="K122" i="15" s="1"/>
  <c r="K123" i="15" s="1"/>
  <c r="K124" i="15" s="1"/>
  <c r="K125" i="15" s="1"/>
  <c r="K126" i="15" s="1"/>
  <c r="K127" i="15" s="1"/>
  <c r="K128" i="15" s="1"/>
  <c r="K129" i="15" s="1"/>
  <c r="K130" i="15" s="1"/>
  <c r="K131" i="15" s="1"/>
  <c r="K132" i="15" s="1"/>
  <c r="K133" i="15" s="1"/>
  <c r="K134" i="15" s="1"/>
  <c r="K135" i="15" s="1"/>
  <c r="K136" i="15" s="1"/>
  <c r="K137" i="15" s="1"/>
  <c r="K138" i="15" s="1"/>
  <c r="K139" i="15" s="1"/>
  <c r="K140" i="15" s="1"/>
  <c r="K141" i="15" s="1"/>
  <c r="K142" i="15" s="1"/>
  <c r="K143" i="15" s="1"/>
  <c r="K144" i="15" s="1"/>
  <c r="K145" i="15" s="1"/>
  <c r="K146" i="15" s="1"/>
  <c r="K147" i="15" s="1"/>
  <c r="K148" i="15" s="1"/>
  <c r="K149" i="15" s="1"/>
  <c r="K150" i="15" s="1"/>
  <c r="K151" i="15" s="1"/>
  <c r="K152" i="15" s="1"/>
  <c r="K153" i="15" s="1"/>
  <c r="K154" i="15" s="1"/>
  <c r="K155" i="15" s="1"/>
  <c r="K156" i="15" s="1"/>
  <c r="K157" i="15" s="1"/>
  <c r="K158" i="15" s="1"/>
  <c r="K159" i="15" s="1"/>
  <c r="K160" i="15" s="1"/>
  <c r="K161" i="15" s="1"/>
  <c r="K162" i="15" s="1"/>
  <c r="K163" i="15" s="1"/>
  <c r="K164" i="15" s="1"/>
  <c r="K165" i="15" s="1"/>
  <c r="K166" i="15" s="1"/>
  <c r="K167" i="15" s="1"/>
  <c r="K168" i="15" s="1"/>
  <c r="K169" i="15" s="1"/>
  <c r="K170" i="15" s="1"/>
  <c r="K171" i="15" s="1"/>
  <c r="K172" i="15" s="1"/>
  <c r="K173" i="15" s="1"/>
  <c r="K174" i="15" s="1"/>
  <c r="K175" i="15" s="1"/>
  <c r="K176" i="15" s="1"/>
  <c r="K177" i="15" s="1"/>
  <c r="K178" i="15" s="1"/>
  <c r="K179" i="15" s="1"/>
  <c r="K180" i="15" s="1"/>
  <c r="K181" i="15" s="1"/>
  <c r="K182" i="15" s="1"/>
  <c r="K183" i="15" s="1"/>
  <c r="K184" i="15" s="1"/>
  <c r="K185" i="15" s="1"/>
  <c r="K186" i="15" s="1"/>
  <c r="K187" i="15" s="1"/>
  <c r="K188" i="15" s="1"/>
  <c r="K189" i="15" s="1"/>
  <c r="K190" i="15" s="1"/>
  <c r="K191" i="15" s="1"/>
  <c r="K192" i="15" s="1"/>
  <c r="K193" i="15" s="1"/>
  <c r="K194" i="15" s="1"/>
  <c r="K195" i="15" s="1"/>
  <c r="K196" i="15" s="1"/>
  <c r="K197" i="15" s="1"/>
  <c r="K198" i="15" s="1"/>
  <c r="K199" i="15" s="1"/>
  <c r="K200" i="15" s="1"/>
  <c r="K201" i="15" s="1"/>
  <c r="K202" i="15" s="1"/>
  <c r="K203" i="15" s="1"/>
  <c r="K204" i="15" s="1"/>
  <c r="K205" i="15" s="1"/>
  <c r="K206" i="15" s="1"/>
  <c r="K207" i="15" s="1"/>
  <c r="K208" i="15" s="1"/>
  <c r="K209" i="15" s="1"/>
  <c r="K210" i="15" s="1"/>
  <c r="K211" i="15" s="1"/>
  <c r="K212" i="15" s="1"/>
  <c r="K213" i="15" s="1"/>
  <c r="K214" i="15" s="1"/>
  <c r="K215" i="15" s="1"/>
  <c r="K216" i="15" s="1"/>
  <c r="K217" i="15" s="1"/>
  <c r="K218" i="15" s="1"/>
  <c r="K219" i="15" s="1"/>
  <c r="K220" i="15" s="1"/>
  <c r="K221" i="15" s="1"/>
  <c r="K222" i="15" s="1"/>
  <c r="K223" i="15" s="1"/>
  <c r="K224" i="15" s="1"/>
  <c r="K225" i="15" s="1"/>
  <c r="K226" i="15" s="1"/>
  <c r="K227" i="15" s="1"/>
  <c r="K228" i="15" s="1"/>
  <c r="K229" i="15" s="1"/>
  <c r="K230" i="15" s="1"/>
  <c r="K231" i="15" s="1"/>
  <c r="K232" i="15" s="1"/>
  <c r="K233" i="15" s="1"/>
  <c r="K234" i="15" s="1"/>
  <c r="K235" i="15" s="1"/>
  <c r="K236" i="15" s="1"/>
  <c r="K237" i="15" s="1"/>
  <c r="K238" i="15" s="1"/>
  <c r="K239" i="15" s="1"/>
  <c r="K240" i="15" s="1"/>
  <c r="K241" i="15" s="1"/>
  <c r="K242" i="15" s="1"/>
  <c r="K243" i="15" s="1"/>
  <c r="K244" i="15" s="1"/>
  <c r="K245" i="15" s="1"/>
  <c r="K246" i="15" s="1"/>
  <c r="K247" i="15" s="1"/>
  <c r="K248" i="15" s="1"/>
  <c r="K249" i="15" s="1"/>
  <c r="K250" i="15" s="1"/>
  <c r="K251" i="15" s="1"/>
  <c r="K252" i="15" s="1"/>
  <c r="K253" i="15" s="1"/>
  <c r="K254" i="15" s="1"/>
  <c r="K255" i="15" s="1"/>
  <c r="K256" i="15" s="1"/>
  <c r="K257" i="15" s="1"/>
  <c r="K258" i="15" s="1"/>
  <c r="K259" i="15" s="1"/>
  <c r="K260" i="15" s="1"/>
  <c r="K261" i="15" s="1"/>
  <c r="K262" i="15" s="1"/>
  <c r="K263" i="15" s="1"/>
  <c r="K264" i="15" s="1"/>
  <c r="K265" i="15" s="1"/>
  <c r="K266" i="15" s="1"/>
  <c r="K267" i="15" s="1"/>
  <c r="K268" i="15" s="1"/>
  <c r="K269" i="15" s="1"/>
  <c r="K270" i="15" s="1"/>
  <c r="K271" i="15" s="1"/>
  <c r="K272" i="15" s="1"/>
  <c r="K273" i="15" s="1"/>
  <c r="K274" i="15" s="1"/>
  <c r="K275" i="15" s="1"/>
  <c r="K276" i="15" s="1"/>
  <c r="K277" i="15" s="1"/>
  <c r="K278" i="15" s="1"/>
  <c r="K279" i="15" s="1"/>
  <c r="K280" i="15" s="1"/>
  <c r="K281" i="15" s="1"/>
  <c r="K282" i="15" s="1"/>
  <c r="K283" i="15" s="1"/>
  <c r="K284" i="15" s="1"/>
  <c r="K285" i="15" s="1"/>
  <c r="K286" i="15" s="1"/>
  <c r="K287" i="15" s="1"/>
  <c r="K288" i="15" s="1"/>
  <c r="K289" i="15" s="1"/>
  <c r="K290" i="15" s="1"/>
  <c r="K291" i="15" s="1"/>
  <c r="K292" i="15" s="1"/>
  <c r="K293" i="15" s="1"/>
  <c r="K294" i="15" s="1"/>
  <c r="K295" i="15" s="1"/>
  <c r="K296" i="15" s="1"/>
  <c r="K297" i="15" s="1"/>
  <c r="K298" i="15" s="1"/>
  <c r="K299" i="15" s="1"/>
  <c r="K300" i="15" s="1"/>
  <c r="K301" i="15" s="1"/>
  <c r="K302" i="15" s="1"/>
  <c r="K303" i="15" s="1"/>
  <c r="K304" i="15" s="1"/>
  <c r="K305" i="15" s="1"/>
  <c r="K306" i="15" s="1"/>
  <c r="K307" i="15" s="1"/>
  <c r="K308" i="15" s="1"/>
  <c r="K309" i="15" s="1"/>
  <c r="K310" i="15" s="1"/>
  <c r="K311" i="15" s="1"/>
  <c r="K312" i="15" s="1"/>
  <c r="K313" i="15" s="1"/>
  <c r="K314" i="15" s="1"/>
  <c r="K315" i="15" s="1"/>
  <c r="K316" i="15" s="1"/>
  <c r="K317" i="15" s="1"/>
  <c r="K318" i="15" s="1"/>
  <c r="K319" i="15" s="1"/>
  <c r="K320" i="15" s="1"/>
  <c r="K321" i="15" s="1"/>
  <c r="K322" i="15" s="1"/>
  <c r="K323" i="15" s="1"/>
  <c r="K324" i="15" s="1"/>
  <c r="K325" i="15" s="1"/>
  <c r="K326" i="15" s="1"/>
  <c r="K327" i="15" s="1"/>
  <c r="K328" i="15" s="1"/>
  <c r="K329" i="15" s="1"/>
  <c r="K330" i="15" s="1"/>
  <c r="K331" i="15" s="1"/>
  <c r="K332" i="15" s="1"/>
  <c r="K333" i="15" s="1"/>
  <c r="K334" i="15" s="1"/>
  <c r="K335" i="15" s="1"/>
  <c r="K336" i="15" s="1"/>
  <c r="K337" i="15" s="1"/>
  <c r="K338" i="15" s="1"/>
  <c r="K339" i="15" s="1"/>
  <c r="K340" i="15" s="1"/>
  <c r="K341" i="15" s="1"/>
  <c r="K342" i="15" s="1"/>
  <c r="K343" i="15" s="1"/>
  <c r="K344" i="15" s="1"/>
  <c r="K345" i="15" s="1"/>
  <c r="K346" i="15" s="1"/>
  <c r="K347" i="15" s="1"/>
  <c r="K348" i="15" s="1"/>
  <c r="K349" i="15" s="1"/>
  <c r="K350" i="15" s="1"/>
  <c r="K351" i="15" s="1"/>
  <c r="K352" i="15" s="1"/>
  <c r="K353" i="15" s="1"/>
  <c r="K354" i="15" s="1"/>
  <c r="K355" i="15" s="1"/>
  <c r="K356" i="15" s="1"/>
  <c r="K357" i="15" s="1"/>
  <c r="K358" i="15" s="1"/>
  <c r="K359" i="15" s="1"/>
  <c r="K360" i="15" s="1"/>
  <c r="K361" i="15" s="1"/>
  <c r="K362" i="15" s="1"/>
  <c r="K363" i="15" s="1"/>
  <c r="K364" i="15" s="1"/>
  <c r="K365" i="15" s="1"/>
  <c r="K366" i="15" s="1"/>
  <c r="K367" i="15" s="1"/>
  <c r="K368" i="15" s="1"/>
  <c r="K369" i="15" s="1"/>
  <c r="K370" i="15" s="1"/>
  <c r="K371" i="15" s="1"/>
  <c r="K372" i="15" s="1"/>
  <c r="K373" i="15" s="1"/>
  <c r="K374" i="15" s="1"/>
  <c r="K375" i="15" s="1"/>
  <c r="K376" i="15" s="1"/>
  <c r="K377" i="15" s="1"/>
  <c r="K378" i="15" s="1"/>
  <c r="K379" i="15" s="1"/>
  <c r="K380" i="15" s="1"/>
  <c r="K381" i="15" s="1"/>
  <c r="K382" i="15" s="1"/>
  <c r="K383" i="15" s="1"/>
  <c r="K384" i="15" s="1"/>
  <c r="K385" i="15" s="1"/>
  <c r="K386" i="15" s="1"/>
  <c r="K387" i="15" s="1"/>
  <c r="K388" i="15" s="1"/>
  <c r="K389" i="15" s="1"/>
  <c r="K390" i="15" s="1"/>
  <c r="K391" i="15" s="1"/>
  <c r="K392" i="15" s="1"/>
  <c r="K393" i="15" s="1"/>
  <c r="K394" i="15" s="1"/>
  <c r="K395" i="15" s="1"/>
  <c r="K396" i="15" s="1"/>
  <c r="K397" i="15" s="1"/>
  <c r="K398" i="15" s="1"/>
  <c r="K399" i="15" s="1"/>
  <c r="K400" i="15" s="1"/>
  <c r="K401" i="15" s="1"/>
  <c r="K402" i="15" s="1"/>
  <c r="K403" i="15" s="1"/>
  <c r="K404" i="15" s="1"/>
  <c r="K405" i="15" s="1"/>
  <c r="K406" i="15" s="1"/>
  <c r="K407" i="15" s="1"/>
  <c r="K408" i="15" s="1"/>
  <c r="K409" i="15" s="1"/>
  <c r="K410" i="15" s="1"/>
  <c r="K411" i="15" s="1"/>
  <c r="K412" i="15" s="1"/>
  <c r="K413" i="15" s="1"/>
  <c r="K414" i="15" s="1"/>
  <c r="K415" i="15" s="1"/>
  <c r="K416" i="15" s="1"/>
  <c r="K417" i="15" s="1"/>
  <c r="K418" i="15" s="1"/>
  <c r="K419" i="15" s="1"/>
  <c r="K420" i="15" s="1"/>
  <c r="K421" i="15" s="1"/>
  <c r="K422" i="15" s="1"/>
  <c r="K423" i="15" s="1"/>
  <c r="K424" i="15" s="1"/>
  <c r="K425" i="15" s="1"/>
  <c r="K426" i="15" s="1"/>
  <c r="K427" i="15" s="1"/>
  <c r="K428" i="15" s="1"/>
  <c r="K429" i="15" s="1"/>
  <c r="K430" i="15" s="1"/>
  <c r="K431" i="15" s="1"/>
  <c r="K432" i="15" s="1"/>
  <c r="K433" i="15" s="1"/>
  <c r="K434" i="15" s="1"/>
  <c r="K435" i="15" s="1"/>
  <c r="K436" i="15" s="1"/>
  <c r="K437" i="15" s="1"/>
  <c r="K438" i="15" s="1"/>
  <c r="K439" i="15" s="1"/>
  <c r="K440" i="15" s="1"/>
  <c r="K441" i="15" s="1"/>
  <c r="K442" i="15" s="1"/>
  <c r="K443" i="15" s="1"/>
  <c r="K444" i="15" s="1"/>
  <c r="K445" i="15" s="1"/>
  <c r="K446" i="15" s="1"/>
  <c r="K447" i="15" s="1"/>
  <c r="K448" i="15" s="1"/>
  <c r="K449" i="15" s="1"/>
  <c r="K450" i="15" s="1"/>
  <c r="K451" i="15" s="1"/>
  <c r="K452" i="15" s="1"/>
  <c r="K453" i="15" s="1"/>
  <c r="K454" i="15" s="1"/>
  <c r="K455" i="15" s="1"/>
  <c r="K456" i="15" s="1"/>
  <c r="K457" i="15" s="1"/>
  <c r="K458" i="15" s="1"/>
  <c r="K459" i="15" s="1"/>
  <c r="K460" i="15" s="1"/>
  <c r="K461" i="15" s="1"/>
  <c r="K462" i="15" s="1"/>
  <c r="K463" i="15" s="1"/>
  <c r="K464" i="15" s="1"/>
  <c r="K465" i="15" s="1"/>
  <c r="K466" i="15" s="1"/>
  <c r="K467" i="15" s="1"/>
  <c r="K468" i="15" s="1"/>
  <c r="K469" i="15" s="1"/>
  <c r="K470" i="15" s="1"/>
  <c r="K471" i="15" s="1"/>
  <c r="K472" i="15" s="1"/>
  <c r="K473" i="15" s="1"/>
  <c r="K474" i="15" s="1"/>
  <c r="K475" i="15" s="1"/>
  <c r="K476" i="15" s="1"/>
  <c r="K477" i="15" s="1"/>
  <c r="K478" i="15" s="1"/>
  <c r="K479" i="15" s="1"/>
  <c r="K480" i="15" s="1"/>
  <c r="K481" i="15" s="1"/>
  <c r="K482" i="15" s="1"/>
  <c r="K483" i="15" s="1"/>
  <c r="K484" i="15" s="1"/>
  <c r="K485" i="15" s="1"/>
  <c r="K486" i="15" s="1"/>
  <c r="K487" i="15" s="1"/>
  <c r="K488" i="15" s="1"/>
  <c r="K489" i="15" s="1"/>
  <c r="K490" i="15" s="1"/>
  <c r="K491" i="15" s="1"/>
  <c r="K492" i="15" s="1"/>
  <c r="K493" i="15" s="1"/>
  <c r="K494" i="15" s="1"/>
  <c r="K495" i="15" s="1"/>
  <c r="K496" i="15" s="1"/>
  <c r="K497" i="15" s="1"/>
  <c r="K498" i="15" s="1"/>
  <c r="K499" i="15" s="1"/>
  <c r="K500" i="15" s="1"/>
  <c r="K501" i="15" s="1"/>
  <c r="K502" i="15" s="1"/>
  <c r="K503" i="15" s="1"/>
  <c r="K504" i="15" s="1"/>
  <c r="K505" i="15" s="1"/>
  <c r="K506" i="15" s="1"/>
  <c r="K507" i="15" s="1"/>
  <c r="K508" i="15" s="1"/>
  <c r="K509" i="15" s="1"/>
  <c r="K510" i="15" s="1"/>
  <c r="K511" i="15" s="1"/>
  <c r="K512" i="15" s="1"/>
  <c r="K513" i="15" s="1"/>
  <c r="K514" i="15" s="1"/>
  <c r="K515" i="15" s="1"/>
  <c r="K516" i="15" s="1"/>
  <c r="K517" i="15" s="1"/>
  <c r="K518" i="15" s="1"/>
  <c r="K519" i="15" s="1"/>
  <c r="K520" i="15" s="1"/>
  <c r="K521" i="15" s="1"/>
  <c r="K522" i="15" s="1"/>
  <c r="K523" i="15" s="1"/>
  <c r="K524" i="15" s="1"/>
  <c r="K525" i="15" s="1"/>
  <c r="K526" i="15" s="1"/>
  <c r="K527" i="15" s="1"/>
  <c r="K528" i="15" s="1"/>
  <c r="K529" i="15" s="1"/>
  <c r="K530" i="15" s="1"/>
  <c r="K531" i="15" s="1"/>
  <c r="K532" i="15" s="1"/>
  <c r="K533" i="15" s="1"/>
  <c r="K534" i="15" s="1"/>
  <c r="K535" i="15" s="1"/>
  <c r="K536" i="15" s="1"/>
  <c r="K537" i="15" s="1"/>
  <c r="K538" i="15" s="1"/>
  <c r="K539" i="15" s="1"/>
  <c r="K540" i="15" s="1"/>
  <c r="K541" i="15" s="1"/>
  <c r="K542" i="15" s="1"/>
  <c r="K543" i="15" s="1"/>
  <c r="K544" i="15" s="1"/>
  <c r="K545" i="15" s="1"/>
  <c r="K546" i="15" s="1"/>
  <c r="K547" i="15" s="1"/>
  <c r="K548" i="15" s="1"/>
  <c r="K549" i="15" s="1"/>
  <c r="K550" i="15" s="1"/>
  <c r="K551" i="15" s="1"/>
  <c r="K552" i="15" s="1"/>
  <c r="K553" i="15" s="1"/>
  <c r="K554" i="15" s="1"/>
  <c r="K555" i="15" s="1"/>
  <c r="K556" i="15" s="1"/>
  <c r="K557" i="15" s="1"/>
  <c r="K558" i="15" s="1"/>
  <c r="K559" i="15" s="1"/>
  <c r="K560" i="15" s="1"/>
  <c r="K561" i="15" s="1"/>
  <c r="K562" i="15" s="1"/>
  <c r="K563" i="15" s="1"/>
  <c r="K564" i="15" s="1"/>
  <c r="K565" i="15" s="1"/>
  <c r="K566" i="15" s="1"/>
  <c r="K567" i="15" s="1"/>
  <c r="K568" i="15" s="1"/>
  <c r="K569" i="15" s="1"/>
  <c r="K570" i="15" s="1"/>
  <c r="K571" i="15" s="1"/>
  <c r="K572" i="15" s="1"/>
  <c r="K573" i="15" s="1"/>
  <c r="K574" i="15" s="1"/>
  <c r="K575" i="15" s="1"/>
  <c r="K576" i="15" s="1"/>
  <c r="K577" i="15" s="1"/>
  <c r="K578" i="15" s="1"/>
  <c r="K579" i="15" s="1"/>
  <c r="K580" i="15" s="1"/>
  <c r="K581" i="15" s="1"/>
  <c r="K582" i="15" s="1"/>
  <c r="K583" i="15" s="1"/>
  <c r="K584" i="15" s="1"/>
  <c r="K585" i="15" s="1"/>
  <c r="K586" i="15" s="1"/>
  <c r="K587" i="15" s="1"/>
  <c r="K588" i="15" s="1"/>
  <c r="K589" i="15" s="1"/>
  <c r="K590" i="15" s="1"/>
  <c r="K591" i="15" s="1"/>
  <c r="K592" i="15" s="1"/>
  <c r="K593" i="15" s="1"/>
  <c r="K594" i="15" s="1"/>
  <c r="K595" i="15" s="1"/>
  <c r="K596" i="15" s="1"/>
  <c r="K597" i="15" s="1"/>
  <c r="K598" i="15" s="1"/>
  <c r="K599" i="15" s="1"/>
  <c r="K600" i="15" s="1"/>
  <c r="K601" i="15" s="1"/>
  <c r="K602" i="15" s="1"/>
  <c r="K603" i="15" s="1"/>
  <c r="K604" i="15" s="1"/>
  <c r="K605" i="15" s="1"/>
  <c r="K606" i="15" s="1"/>
  <c r="K607" i="15" s="1"/>
  <c r="K608" i="15" s="1"/>
  <c r="K609" i="15" s="1"/>
  <c r="K610" i="15" s="1"/>
  <c r="K611" i="15" s="1"/>
  <c r="K612" i="15" s="1"/>
  <c r="K613" i="15" s="1"/>
  <c r="K614" i="15" s="1"/>
  <c r="K615" i="15" s="1"/>
  <c r="K616" i="15" s="1"/>
  <c r="K617" i="15" s="1"/>
  <c r="K618" i="15" s="1"/>
  <c r="K619" i="15" s="1"/>
  <c r="K620" i="15" s="1"/>
  <c r="K621" i="15" s="1"/>
  <c r="K622" i="15" s="1"/>
  <c r="K623" i="15" s="1"/>
  <c r="K624" i="15" s="1"/>
  <c r="K625" i="15" s="1"/>
  <c r="K626" i="15" s="1"/>
  <c r="K627" i="15" s="1"/>
  <c r="K628" i="15" s="1"/>
  <c r="K629" i="15" s="1"/>
  <c r="K630" i="15" s="1"/>
  <c r="K631" i="15" s="1"/>
  <c r="K632" i="15" s="1"/>
  <c r="K633" i="15" s="1"/>
  <c r="K634" i="15" s="1"/>
  <c r="K635" i="15" s="1"/>
  <c r="K636" i="15" s="1"/>
  <c r="K637" i="15" s="1"/>
  <c r="K638" i="15" s="1"/>
  <c r="K639" i="15" s="1"/>
  <c r="K640" i="15" s="1"/>
  <c r="K641" i="15" s="1"/>
  <c r="K642" i="15" s="1"/>
  <c r="K643" i="15" s="1"/>
  <c r="K644" i="15" s="1"/>
  <c r="K645" i="15" s="1"/>
  <c r="K646" i="15" s="1"/>
  <c r="K647" i="15" s="1"/>
  <c r="K648" i="15" s="1"/>
  <c r="K649" i="15" s="1"/>
  <c r="K650" i="15" s="1"/>
  <c r="K651" i="15" s="1"/>
  <c r="K652" i="15" s="1"/>
  <c r="K653" i="15" s="1"/>
  <c r="K654" i="15" s="1"/>
  <c r="K655" i="15" s="1"/>
  <c r="K656" i="15" s="1"/>
  <c r="K657" i="15" s="1"/>
  <c r="K658" i="15" s="1"/>
  <c r="K659" i="15" s="1"/>
  <c r="K660" i="15" s="1"/>
  <c r="K661" i="15" s="1"/>
  <c r="K662" i="15" s="1"/>
  <c r="K663" i="15" s="1"/>
  <c r="K664" i="15" s="1"/>
  <c r="K665" i="15" s="1"/>
  <c r="K666" i="15" s="1"/>
  <c r="K667" i="15" s="1"/>
  <c r="K668" i="15" s="1"/>
  <c r="K669" i="15" s="1"/>
  <c r="K670" i="15" s="1"/>
  <c r="K671" i="15" s="1"/>
  <c r="K672" i="15" s="1"/>
  <c r="K673" i="15" s="1"/>
  <c r="K674" i="15" s="1"/>
  <c r="K675" i="15" s="1"/>
  <c r="K676" i="15" s="1"/>
  <c r="K677" i="15" s="1"/>
  <c r="K678" i="15" s="1"/>
  <c r="K679" i="15" s="1"/>
  <c r="K680" i="15" s="1"/>
  <c r="K681" i="15" s="1"/>
  <c r="K682" i="15" s="1"/>
  <c r="K683" i="15" s="1"/>
  <c r="K684" i="15" s="1"/>
  <c r="K685" i="15" s="1"/>
  <c r="K686" i="15" s="1"/>
  <c r="K687" i="15" s="1"/>
  <c r="K688" i="15" s="1"/>
  <c r="K689" i="15" s="1"/>
  <c r="K690" i="15" s="1"/>
  <c r="K691" i="15" s="1"/>
  <c r="K692" i="15" s="1"/>
  <c r="K693" i="15" s="1"/>
  <c r="K694" i="15" s="1"/>
  <c r="K695" i="15" s="1"/>
  <c r="K696" i="15" s="1"/>
  <c r="K697" i="15" s="1"/>
  <c r="K698" i="15" s="1"/>
  <c r="K699" i="15" s="1"/>
  <c r="K700" i="15" s="1"/>
  <c r="K701" i="15" s="1"/>
  <c r="K702" i="15" s="1"/>
  <c r="K703" i="15" s="1"/>
  <c r="K704" i="15" s="1"/>
  <c r="K705" i="15" s="1"/>
  <c r="K706" i="15" s="1"/>
  <c r="K707" i="15" s="1"/>
  <c r="K708" i="15" s="1"/>
  <c r="K709" i="15" s="1"/>
  <c r="K710" i="15" s="1"/>
  <c r="K711" i="15" s="1"/>
  <c r="K712" i="15" s="1"/>
  <c r="K713" i="15" s="1"/>
  <c r="K714" i="15" s="1"/>
  <c r="K715" i="15" s="1"/>
  <c r="K716" i="15" s="1"/>
  <c r="K717" i="15" s="1"/>
  <c r="K718" i="15" s="1"/>
  <c r="K719" i="15" s="1"/>
  <c r="K720" i="15" s="1"/>
  <c r="K721" i="15" s="1"/>
  <c r="K722" i="15" s="1"/>
  <c r="K723" i="15" s="1"/>
  <c r="K724" i="15" s="1"/>
  <c r="K725" i="15" s="1"/>
  <c r="K726" i="15" s="1"/>
  <c r="K727" i="15" s="1"/>
  <c r="K728" i="15" s="1"/>
  <c r="K729" i="15" s="1"/>
  <c r="K730" i="15" s="1"/>
  <c r="K731" i="15" s="1"/>
  <c r="K732" i="15" s="1"/>
  <c r="K733" i="15" s="1"/>
  <c r="K734" i="15" s="1"/>
  <c r="K735" i="15" s="1"/>
  <c r="K736" i="15" s="1"/>
  <c r="K737" i="15" s="1"/>
  <c r="K738" i="15" s="1"/>
  <c r="K739" i="15" s="1"/>
  <c r="K740" i="15" s="1"/>
  <c r="K741" i="15" s="1"/>
  <c r="K742" i="15" s="1"/>
  <c r="K743" i="15" s="1"/>
  <c r="K744" i="15" s="1"/>
  <c r="K745" i="15" s="1"/>
  <c r="K746" i="15" s="1"/>
  <c r="K747" i="15" s="1"/>
  <c r="K748" i="15" s="1"/>
  <c r="K749" i="15" s="1"/>
  <c r="K750" i="15" s="1"/>
  <c r="K751" i="15" s="1"/>
  <c r="K752" i="15" s="1"/>
  <c r="K753" i="15" s="1"/>
  <c r="K754" i="15" s="1"/>
  <c r="K755" i="15" s="1"/>
  <c r="K756" i="15" s="1"/>
  <c r="K757" i="15" s="1"/>
  <c r="K758" i="15" s="1"/>
  <c r="K759" i="15" s="1"/>
  <c r="K760" i="15" s="1"/>
  <c r="K761" i="15" s="1"/>
  <c r="K762" i="15" s="1"/>
  <c r="K763" i="15" s="1"/>
  <c r="K764" i="15" s="1"/>
  <c r="K765" i="15" s="1"/>
  <c r="K766" i="15" s="1"/>
  <c r="K767" i="15" s="1"/>
  <c r="K768" i="15" s="1"/>
  <c r="K769" i="15" s="1"/>
  <c r="K770" i="15" s="1"/>
  <c r="K771" i="15" s="1"/>
  <c r="K772" i="15" s="1"/>
  <c r="K773" i="15" s="1"/>
  <c r="K774" i="15" s="1"/>
  <c r="K775" i="15" s="1"/>
  <c r="K776" i="15" s="1"/>
  <c r="K777" i="15" s="1"/>
  <c r="K778" i="15" s="1"/>
  <c r="K779" i="15" s="1"/>
  <c r="K780" i="15" s="1"/>
  <c r="K781" i="15" s="1"/>
  <c r="K782" i="15" s="1"/>
  <c r="K783" i="15" s="1"/>
  <c r="K784" i="15" s="1"/>
  <c r="K785" i="15" s="1"/>
  <c r="K786" i="15" s="1"/>
  <c r="K787" i="15" s="1"/>
  <c r="K788" i="15" s="1"/>
  <c r="K789" i="15" s="1"/>
  <c r="K790" i="15" s="1"/>
  <c r="K791" i="15" s="1"/>
  <c r="K792" i="15" s="1"/>
  <c r="K793" i="15" s="1"/>
  <c r="K794" i="15" s="1"/>
  <c r="K795" i="15" s="1"/>
  <c r="K796" i="15" s="1"/>
  <c r="K797" i="15" s="1"/>
  <c r="K798" i="15" s="1"/>
  <c r="K799" i="15" s="1"/>
  <c r="K800" i="15" s="1"/>
  <c r="K801" i="15" s="1"/>
  <c r="K802" i="15" s="1"/>
  <c r="K803" i="15" s="1"/>
  <c r="K804" i="15" s="1"/>
  <c r="K805" i="15" s="1"/>
  <c r="K806" i="15" s="1"/>
  <c r="K807" i="15" s="1"/>
  <c r="K808" i="15" s="1"/>
  <c r="K809" i="15" s="1"/>
  <c r="K810" i="15" s="1"/>
  <c r="K811" i="15" s="1"/>
  <c r="K812" i="15" s="1"/>
  <c r="K813" i="15" s="1"/>
  <c r="K814" i="15" s="1"/>
  <c r="K815" i="15" s="1"/>
  <c r="K816" i="15" s="1"/>
  <c r="K817" i="15" s="1"/>
  <c r="K818" i="15" s="1"/>
  <c r="K819" i="15" s="1"/>
  <c r="K820" i="15" s="1"/>
  <c r="K821" i="15" s="1"/>
  <c r="K822" i="15" s="1"/>
  <c r="K823" i="15" s="1"/>
  <c r="K824" i="15" s="1"/>
  <c r="K825" i="15" s="1"/>
  <c r="K826" i="15" s="1"/>
  <c r="K827" i="15" s="1"/>
  <c r="K828" i="15" s="1"/>
  <c r="K829" i="15" s="1"/>
  <c r="K830" i="15" s="1"/>
  <c r="K831" i="15" s="1"/>
  <c r="K832" i="15" s="1"/>
  <c r="K833" i="15" s="1"/>
  <c r="K834" i="15" s="1"/>
  <c r="K835" i="15" s="1"/>
  <c r="K836" i="15" s="1"/>
  <c r="K837" i="15" s="1"/>
  <c r="K838" i="15" s="1"/>
  <c r="K839" i="15" s="1"/>
  <c r="K840" i="15" s="1"/>
  <c r="K841" i="15" s="1"/>
  <c r="K842" i="15" s="1"/>
  <c r="K843" i="15" s="1"/>
  <c r="K844" i="15" s="1"/>
  <c r="K845" i="15" s="1"/>
  <c r="K846" i="15" s="1"/>
  <c r="K847" i="15" s="1"/>
  <c r="K848" i="15" s="1"/>
  <c r="K849" i="15" s="1"/>
  <c r="K850" i="15" s="1"/>
  <c r="K851" i="15" s="1"/>
  <c r="K852" i="15" s="1"/>
  <c r="K853" i="15" s="1"/>
  <c r="K854" i="15" s="1"/>
  <c r="K855" i="15" s="1"/>
  <c r="K856" i="15" s="1"/>
  <c r="K857" i="15" s="1"/>
  <c r="K858" i="15" s="1"/>
  <c r="K859" i="15" s="1"/>
  <c r="K860" i="15" s="1"/>
  <c r="K861" i="15" s="1"/>
  <c r="K862" i="15" s="1"/>
  <c r="K863" i="15" s="1"/>
  <c r="K864" i="15" s="1"/>
  <c r="K865" i="15" s="1"/>
  <c r="K866" i="15" s="1"/>
  <c r="K867" i="15" s="1"/>
  <c r="K868" i="15" s="1"/>
  <c r="K869" i="15" s="1"/>
  <c r="K870" i="15" s="1"/>
  <c r="K871" i="15" s="1"/>
  <c r="K872" i="15" s="1"/>
  <c r="K873" i="15" s="1"/>
  <c r="K874" i="15" s="1"/>
  <c r="K875" i="15" s="1"/>
  <c r="K876" i="15" s="1"/>
  <c r="K877" i="15" s="1"/>
  <c r="K878" i="15" s="1"/>
  <c r="K879" i="15" s="1"/>
  <c r="K880" i="15" s="1"/>
  <c r="K881" i="15" s="1"/>
  <c r="K882" i="15" s="1"/>
  <c r="K883" i="15" s="1"/>
  <c r="K884" i="15" s="1"/>
  <c r="K885" i="15" s="1"/>
  <c r="K886" i="15" s="1"/>
  <c r="K887" i="15" s="1"/>
  <c r="K888" i="15" s="1"/>
  <c r="K889" i="15" s="1"/>
  <c r="K890" i="15" s="1"/>
  <c r="K891" i="15" s="1"/>
  <c r="K892" i="15" s="1"/>
  <c r="K893" i="15" s="1"/>
  <c r="K894" i="15" s="1"/>
  <c r="K895" i="15" s="1"/>
  <c r="K896" i="15" s="1"/>
  <c r="K897" i="15" s="1"/>
  <c r="K898" i="15" s="1"/>
  <c r="K899" i="15" s="1"/>
  <c r="K900" i="15" s="1"/>
  <c r="K901" i="15" s="1"/>
  <c r="K902" i="15" s="1"/>
  <c r="K903" i="15" s="1"/>
  <c r="K904" i="15" s="1"/>
  <c r="K905" i="15" s="1"/>
  <c r="K906" i="15" s="1"/>
  <c r="K907" i="15" s="1"/>
  <c r="K908" i="15" s="1"/>
  <c r="K909" i="15" s="1"/>
  <c r="K910" i="15" s="1"/>
  <c r="K911" i="15" s="1"/>
  <c r="K912" i="15" s="1"/>
  <c r="K913" i="15" s="1"/>
  <c r="K914" i="15" s="1"/>
  <c r="K915" i="15" s="1"/>
  <c r="K916" i="15" s="1"/>
  <c r="K917" i="15" s="1"/>
  <c r="K918" i="15" s="1"/>
  <c r="K919" i="15" s="1"/>
  <c r="K920" i="15" s="1"/>
  <c r="K921" i="15" s="1"/>
  <c r="K922" i="15" s="1"/>
  <c r="K923" i="15" s="1"/>
  <c r="K924" i="15" s="1"/>
  <c r="K925" i="15" s="1"/>
  <c r="K926" i="15" s="1"/>
  <c r="K927" i="15" s="1"/>
  <c r="K928" i="15" s="1"/>
  <c r="K929" i="15" s="1"/>
  <c r="K930" i="15" s="1"/>
  <c r="K931" i="15" s="1"/>
  <c r="K932" i="15" s="1"/>
  <c r="K933" i="15" s="1"/>
  <c r="K934" i="15" s="1"/>
  <c r="K935" i="15" s="1"/>
  <c r="K936" i="15" s="1"/>
  <c r="K937" i="15" s="1"/>
  <c r="K938" i="15" s="1"/>
  <c r="K939" i="15" s="1"/>
  <c r="K940" i="15" s="1"/>
  <c r="K941" i="15" s="1"/>
  <c r="K942" i="15" s="1"/>
  <c r="K943" i="15" s="1"/>
  <c r="K944" i="15" s="1"/>
  <c r="K945" i="15" s="1"/>
  <c r="K946" i="15" s="1"/>
  <c r="K947" i="15" s="1"/>
  <c r="K948" i="15" s="1"/>
  <c r="K949" i="15" s="1"/>
  <c r="K950" i="15" s="1"/>
  <c r="K951" i="15" s="1"/>
  <c r="K952" i="15" s="1"/>
  <c r="K953" i="15" s="1"/>
  <c r="K954" i="15" s="1"/>
  <c r="K955" i="15" s="1"/>
  <c r="K956" i="15" s="1"/>
  <c r="K957" i="15" s="1"/>
  <c r="K958" i="15" s="1"/>
  <c r="K959" i="15" s="1"/>
  <c r="K960" i="15" s="1"/>
  <c r="K961" i="15" s="1"/>
  <c r="K962" i="15" s="1"/>
  <c r="K963" i="15" s="1"/>
  <c r="K964" i="15" s="1"/>
  <c r="K965" i="15" s="1"/>
  <c r="K966" i="15" s="1"/>
  <c r="K967" i="15" s="1"/>
  <c r="K968" i="15" s="1"/>
  <c r="K969" i="15" s="1"/>
  <c r="K970" i="15" s="1"/>
  <c r="K971" i="15" s="1"/>
  <c r="K972" i="15" s="1"/>
  <c r="K973" i="15" s="1"/>
  <c r="K974" i="15" s="1"/>
  <c r="K975" i="15" s="1"/>
  <c r="K976" i="15" s="1"/>
  <c r="K977" i="15" s="1"/>
  <c r="K978" i="15" s="1"/>
  <c r="K979" i="15" s="1"/>
  <c r="K980" i="15" s="1"/>
  <c r="K981" i="15" s="1"/>
  <c r="K982" i="15" s="1"/>
  <c r="K983" i="15" s="1"/>
  <c r="K984" i="15" s="1"/>
  <c r="K985" i="15" s="1"/>
  <c r="K986" i="15" s="1"/>
  <c r="K987" i="15" s="1"/>
  <c r="K988" i="15" s="1"/>
  <c r="K989" i="15" s="1"/>
  <c r="K990" i="15" s="1"/>
  <c r="K991" i="15" s="1"/>
  <c r="K992" i="15" s="1"/>
  <c r="K993" i="15" s="1"/>
  <c r="K994" i="15" s="1"/>
  <c r="K995" i="15" s="1"/>
  <c r="K996" i="15" s="1"/>
  <c r="K997" i="15" s="1"/>
  <c r="K998" i="15" s="1"/>
  <c r="K999" i="15" s="1"/>
  <c r="K1000" i="15" s="1"/>
  <c r="K1001" i="15" s="1"/>
  <c r="K1002" i="15" s="1"/>
  <c r="K1003" i="15" s="1"/>
  <c r="K1004" i="15" s="1"/>
  <c r="K1005" i="15" s="1"/>
  <c r="K1006" i="15" s="1"/>
  <c r="K1007" i="15" s="1"/>
  <c r="K1008" i="15" s="1"/>
  <c r="K1009" i="15" s="1"/>
  <c r="K1010" i="15" s="1"/>
  <c r="K1011" i="15" s="1"/>
  <c r="K1012" i="15" s="1"/>
  <c r="K1013" i="15" s="1"/>
  <c r="K1014" i="15" s="1"/>
  <c r="K1015" i="15" s="1"/>
  <c r="K1016" i="15" s="1"/>
  <c r="K1017" i="15" s="1"/>
  <c r="K1018" i="15" s="1"/>
  <c r="K1019" i="15" s="1"/>
  <c r="K1020" i="15" s="1"/>
  <c r="K1021" i="15" s="1"/>
  <c r="K1022" i="15" s="1"/>
  <c r="K1023" i="15" s="1"/>
  <c r="K1024" i="15" s="1"/>
  <c r="K1025" i="15" s="1"/>
  <c r="K1026" i="15" s="1"/>
  <c r="K1027" i="15" s="1"/>
  <c r="K1028" i="15" s="1"/>
  <c r="K1029" i="15" s="1"/>
  <c r="K1030" i="15" s="1"/>
  <c r="K1031" i="15" s="1"/>
  <c r="K1032" i="15" s="1"/>
  <c r="K1033" i="15" s="1"/>
  <c r="K1034" i="15" s="1"/>
  <c r="K1035" i="15" s="1"/>
  <c r="K1036" i="15" s="1"/>
  <c r="K1037" i="15" s="1"/>
  <c r="K1038" i="15" s="1"/>
  <c r="K1039" i="15" s="1"/>
  <c r="K1040" i="15" s="1"/>
  <c r="K1041" i="15" s="1"/>
  <c r="K1042" i="15" s="1"/>
  <c r="K1043" i="15" s="1"/>
  <c r="K1044" i="15" s="1"/>
  <c r="K1045" i="15" s="1"/>
  <c r="K1046" i="15" s="1"/>
  <c r="K1047" i="15" s="1"/>
  <c r="K1048" i="15" s="1"/>
  <c r="K1049" i="15" s="1"/>
  <c r="K1050" i="15" s="1"/>
  <c r="K1051" i="15" s="1"/>
  <c r="K1052" i="15" s="1"/>
  <c r="K1053" i="15" s="1"/>
  <c r="K1054" i="15" s="1"/>
  <c r="K1055" i="15" s="1"/>
  <c r="K1056" i="15" s="1"/>
  <c r="K1057" i="15" s="1"/>
  <c r="K1058" i="15" s="1"/>
  <c r="K1059" i="15" s="1"/>
  <c r="K1060" i="15" s="1"/>
  <c r="K1061" i="15" s="1"/>
  <c r="K1062" i="15" s="1"/>
  <c r="K1063" i="15" s="1"/>
  <c r="K1064" i="15" s="1"/>
  <c r="K1065" i="15" s="1"/>
  <c r="K1066" i="15" s="1"/>
  <c r="K1067" i="15" s="1"/>
  <c r="K1068" i="15" s="1"/>
  <c r="K1069" i="15" s="1"/>
  <c r="K1070" i="15" s="1"/>
  <c r="K1071" i="15" s="1"/>
  <c r="K1072" i="15" s="1"/>
  <c r="K1073" i="15" s="1"/>
  <c r="K1074" i="15" s="1"/>
  <c r="K1075" i="15" s="1"/>
  <c r="K1076" i="15" s="1"/>
  <c r="K1077" i="15" s="1"/>
  <c r="K1078" i="15" s="1"/>
  <c r="K1079" i="15" s="1"/>
  <c r="K1080" i="15" s="1"/>
  <c r="K1081" i="15" s="1"/>
  <c r="K1082" i="15" s="1"/>
  <c r="K1083" i="15" s="1"/>
  <c r="K1084" i="15" s="1"/>
  <c r="K1085" i="15" s="1"/>
  <c r="K1086" i="15" s="1"/>
  <c r="K1087" i="15" s="1"/>
  <c r="K1088" i="15" s="1"/>
  <c r="K1089" i="15" s="1"/>
  <c r="K1090" i="15" s="1"/>
  <c r="K1091" i="15" s="1"/>
  <c r="K1092" i="15" s="1"/>
  <c r="K1093" i="15" s="1"/>
  <c r="K1094" i="15" s="1"/>
  <c r="K1095" i="15" s="1"/>
  <c r="K1096" i="15" s="1"/>
  <c r="K1097" i="15" s="1"/>
  <c r="K1098" i="15" s="1"/>
  <c r="K1099" i="15" s="1"/>
  <c r="K1100" i="15" s="1"/>
  <c r="K1101" i="15" s="1"/>
  <c r="K1102" i="15" s="1"/>
  <c r="K1103" i="15" s="1"/>
  <c r="K1104" i="15" s="1"/>
  <c r="K1105" i="15" s="1"/>
  <c r="K1106" i="15" s="1"/>
  <c r="K1107" i="15" s="1"/>
  <c r="K1108" i="15" s="1"/>
  <c r="K1109" i="15" s="1"/>
  <c r="K1110" i="15" s="1"/>
  <c r="K1111" i="15" s="1"/>
  <c r="K1112" i="15" s="1"/>
  <c r="K1113" i="15" s="1"/>
  <c r="K1114" i="15" s="1"/>
  <c r="K1115" i="15" s="1"/>
  <c r="K1116" i="15" s="1"/>
  <c r="K1117" i="15" s="1"/>
  <c r="K1118" i="15" s="1"/>
  <c r="K1119" i="15" s="1"/>
  <c r="K1120" i="15" s="1"/>
  <c r="K1121" i="15" s="1"/>
  <c r="K1122" i="15" s="1"/>
  <c r="K1123" i="15" s="1"/>
  <c r="K1124" i="15" s="1"/>
  <c r="K1125" i="15" s="1"/>
  <c r="K1126" i="15" s="1"/>
  <c r="K1127" i="15" s="1"/>
  <c r="K1128" i="15" s="1"/>
  <c r="K1129" i="15" s="1"/>
  <c r="K1130" i="15" s="1"/>
  <c r="K1131" i="15" s="1"/>
  <c r="K1132" i="15" s="1"/>
  <c r="K1133" i="15" s="1"/>
  <c r="K1134" i="15" s="1"/>
  <c r="K1135" i="15" s="1"/>
  <c r="K1136" i="15" s="1"/>
  <c r="K1137" i="15" s="1"/>
  <c r="K1138" i="15" s="1"/>
  <c r="K1139" i="15" s="1"/>
  <c r="K1140" i="15" s="1"/>
  <c r="K1141" i="15" s="1"/>
  <c r="K1142" i="15" s="1"/>
  <c r="K1143" i="15" s="1"/>
  <c r="K1144" i="15" s="1"/>
  <c r="K1145" i="15" s="1"/>
  <c r="K1146" i="15" s="1"/>
  <c r="K1147" i="15" s="1"/>
  <c r="K1148" i="15" s="1"/>
  <c r="K1149" i="15" s="1"/>
  <c r="K1150" i="15" s="1"/>
  <c r="K1151" i="15" s="1"/>
  <c r="K1152" i="15" s="1"/>
  <c r="K1153" i="15" s="1"/>
  <c r="K1154" i="15" s="1"/>
  <c r="K1155" i="15" s="1"/>
  <c r="K1156" i="15" s="1"/>
  <c r="K1157" i="15" s="1"/>
  <c r="K1158" i="15" s="1"/>
  <c r="K1159" i="15" s="1"/>
  <c r="K1160" i="15" s="1"/>
  <c r="K1161" i="15" s="1"/>
  <c r="K1162" i="15" s="1"/>
  <c r="K1163" i="15" s="1"/>
  <c r="K1164" i="15" s="1"/>
  <c r="K1165" i="15" s="1"/>
  <c r="K1166" i="15" s="1"/>
  <c r="K1167" i="15" s="1"/>
  <c r="K1168" i="15" s="1"/>
  <c r="K1169" i="15" s="1"/>
  <c r="K1170" i="15" s="1"/>
  <c r="K1171" i="15" s="1"/>
  <c r="K1172" i="15" s="1"/>
  <c r="K1173" i="15" s="1"/>
  <c r="K1174" i="15" s="1"/>
  <c r="K1175" i="15" s="1"/>
  <c r="K1176" i="15" s="1"/>
  <c r="K1177" i="15" s="1"/>
  <c r="K1178" i="15" s="1"/>
  <c r="K1179" i="15" s="1"/>
  <c r="K1180" i="15" s="1"/>
  <c r="K1181" i="15" s="1"/>
  <c r="K1182" i="15" s="1"/>
  <c r="K1183" i="15" s="1"/>
  <c r="K1184" i="15" s="1"/>
  <c r="K1185" i="15" s="1"/>
  <c r="K1186" i="15" s="1"/>
  <c r="K1187" i="15" s="1"/>
  <c r="K1188" i="15" s="1"/>
  <c r="K1189" i="15" s="1"/>
  <c r="K1190" i="15" s="1"/>
  <c r="K1191" i="15" s="1"/>
  <c r="K1192" i="15" s="1"/>
  <c r="K1193" i="15" s="1"/>
  <c r="K1194" i="15" s="1"/>
  <c r="K1195" i="15" s="1"/>
  <c r="K1196" i="15" s="1"/>
  <c r="K1197" i="15" s="1"/>
  <c r="K1198" i="15" s="1"/>
  <c r="K1199" i="15" s="1"/>
  <c r="K1200" i="15" s="1"/>
  <c r="K1201" i="15" s="1"/>
  <c r="K1202" i="15" s="1"/>
  <c r="K1203" i="15" s="1"/>
  <c r="K1204" i="15" s="1"/>
  <c r="K1205" i="15" s="1"/>
  <c r="K1206" i="15" s="1"/>
  <c r="K1207" i="15" s="1"/>
  <c r="K1208" i="15" s="1"/>
  <c r="K1209" i="15" s="1"/>
  <c r="K1210" i="15" s="1"/>
  <c r="K1211" i="15" s="1"/>
  <c r="K1212" i="15" s="1"/>
  <c r="K1213" i="15" s="1"/>
  <c r="K1214" i="15" s="1"/>
  <c r="K1215" i="15" s="1"/>
  <c r="K1216" i="15" s="1"/>
  <c r="K1217" i="15" s="1"/>
  <c r="K1218" i="15" s="1"/>
  <c r="K1219" i="15" s="1"/>
  <c r="K1220" i="15" s="1"/>
  <c r="K1221" i="15" s="1"/>
  <c r="K1222" i="15" s="1"/>
  <c r="K1223" i="15" s="1"/>
  <c r="K1224" i="15" s="1"/>
  <c r="K1225" i="15" s="1"/>
  <c r="K1226" i="15" s="1"/>
  <c r="K1227" i="15" s="1"/>
  <c r="K1228" i="15" s="1"/>
  <c r="K1229" i="15" s="1"/>
  <c r="K1230" i="15" s="1"/>
  <c r="K1231" i="15" s="1"/>
  <c r="K1232" i="15" s="1"/>
  <c r="K1233" i="15" s="1"/>
  <c r="K1234" i="15" s="1"/>
  <c r="K1235" i="15" s="1"/>
  <c r="K1236" i="15" s="1"/>
  <c r="K1237" i="15" s="1"/>
  <c r="K1238" i="15" s="1"/>
  <c r="K1239" i="15" s="1"/>
  <c r="K1240" i="15" s="1"/>
  <c r="K1241" i="15" s="1"/>
  <c r="K1242" i="15" s="1"/>
  <c r="K1243" i="15" s="1"/>
  <c r="K1244" i="15" s="1"/>
  <c r="K1245" i="15" s="1"/>
  <c r="K1246" i="15" s="1"/>
  <c r="K1247" i="15" s="1"/>
  <c r="K1248" i="15" s="1"/>
  <c r="K1249" i="15" s="1"/>
  <c r="K1250" i="15" s="1"/>
  <c r="K1251" i="15" s="1"/>
  <c r="K1252" i="15" s="1"/>
  <c r="K1253" i="15" s="1"/>
  <c r="K1254" i="15" s="1"/>
  <c r="K1255" i="15" s="1"/>
  <c r="K1256" i="15" s="1"/>
  <c r="K1257" i="15" s="1"/>
  <c r="K1258" i="15" s="1"/>
  <c r="K1259" i="15" s="1"/>
  <c r="K1260" i="15" s="1"/>
  <c r="K1261" i="15" s="1"/>
  <c r="K1262" i="15" s="1"/>
  <c r="K1263" i="15" s="1"/>
  <c r="K1264" i="15" s="1"/>
  <c r="K1265" i="15" s="1"/>
  <c r="K1266" i="15" s="1"/>
  <c r="K1267" i="15" s="1"/>
  <c r="K1268" i="15" s="1"/>
  <c r="K1269" i="15" s="1"/>
  <c r="K1270" i="15" s="1"/>
  <c r="K1271" i="15" s="1"/>
  <c r="K1272" i="15" s="1"/>
  <c r="K1273" i="15" s="1"/>
  <c r="K1274" i="15" s="1"/>
  <c r="K1275" i="15" s="1"/>
  <c r="K1276" i="15" s="1"/>
  <c r="K1277" i="15" s="1"/>
  <c r="K1278" i="15" s="1"/>
  <c r="K1279" i="15" s="1"/>
  <c r="K1280" i="15" s="1"/>
  <c r="K1281" i="15" s="1"/>
  <c r="K1282" i="15" s="1"/>
  <c r="K1283" i="15" s="1"/>
  <c r="K1284" i="15" s="1"/>
  <c r="K1285" i="15" s="1"/>
  <c r="K1286" i="15" s="1"/>
  <c r="K1287" i="15" s="1"/>
  <c r="K1288" i="15" s="1"/>
  <c r="K1289" i="15" s="1"/>
  <c r="K1290" i="15" s="1"/>
  <c r="K1291" i="15" s="1"/>
  <c r="K1292" i="15" s="1"/>
  <c r="K1293" i="15" s="1"/>
  <c r="K1294" i="15" s="1"/>
  <c r="K1295" i="15" s="1"/>
  <c r="K1296" i="15" s="1"/>
  <c r="K1297" i="15" s="1"/>
  <c r="K1298" i="15" s="1"/>
  <c r="K1299" i="15" s="1"/>
  <c r="K1300" i="15" s="1"/>
  <c r="K1301" i="15" s="1"/>
  <c r="K1302" i="15" s="1"/>
  <c r="K1303" i="15" s="1"/>
  <c r="K1304" i="15" s="1"/>
  <c r="K1305" i="15" s="1"/>
  <c r="K1306" i="15" s="1"/>
  <c r="K1307" i="15" s="1"/>
  <c r="K1308" i="15" s="1"/>
  <c r="K1309" i="15" s="1"/>
  <c r="K1310" i="15" s="1"/>
  <c r="K1311" i="15" s="1"/>
  <c r="K1312" i="15" s="1"/>
  <c r="K1313" i="15" s="1"/>
  <c r="K1314" i="15" s="1"/>
  <c r="K1315" i="15" s="1"/>
  <c r="K1316" i="15" s="1"/>
  <c r="K1317" i="15" s="1"/>
  <c r="K1318" i="15" s="1"/>
  <c r="K1319" i="15" s="1"/>
  <c r="K1320" i="15" s="1"/>
  <c r="K1321" i="15" s="1"/>
  <c r="K1322" i="15" s="1"/>
  <c r="K1323" i="15" s="1"/>
  <c r="K1324" i="15" s="1"/>
  <c r="K1325" i="15" s="1"/>
  <c r="K1326" i="15" s="1"/>
  <c r="K1327" i="15" s="1"/>
  <c r="K1328" i="15" s="1"/>
  <c r="K1329" i="15" s="1"/>
  <c r="K1330" i="15" s="1"/>
  <c r="K1331" i="15" s="1"/>
  <c r="K1332" i="15" s="1"/>
  <c r="K1333" i="15" s="1"/>
  <c r="K1334" i="15" s="1"/>
  <c r="K1335" i="15" s="1"/>
  <c r="K1336" i="15" s="1"/>
  <c r="K1337" i="15" s="1"/>
  <c r="K1338" i="15" s="1"/>
  <c r="K1339" i="15" s="1"/>
  <c r="K1340" i="15" s="1"/>
  <c r="K1341" i="15" s="1"/>
  <c r="K1342" i="15" s="1"/>
  <c r="K1343" i="15" s="1"/>
  <c r="K1344" i="15" s="1"/>
  <c r="K1345" i="15" s="1"/>
  <c r="K1346" i="15" s="1"/>
  <c r="K1347" i="15" s="1"/>
  <c r="K1348" i="15" s="1"/>
  <c r="K1349" i="15" s="1"/>
  <c r="K1350" i="15" s="1"/>
  <c r="K1351" i="15" s="1"/>
  <c r="K1352" i="15" s="1"/>
  <c r="K1353" i="15" s="1"/>
  <c r="K1354" i="15" s="1"/>
  <c r="K1355" i="15" s="1"/>
  <c r="K1356" i="15" s="1"/>
  <c r="K1357" i="15" s="1"/>
  <c r="K1358" i="15" s="1"/>
  <c r="K1359" i="15" s="1"/>
  <c r="K1360" i="15" s="1"/>
  <c r="K1361" i="15" s="1"/>
  <c r="K1362" i="15" s="1"/>
  <c r="K1363" i="15" s="1"/>
  <c r="K1364" i="15" s="1"/>
  <c r="K1365" i="15" s="1"/>
  <c r="K1366" i="15" s="1"/>
  <c r="K1367" i="15" s="1"/>
  <c r="K1368" i="15" s="1"/>
  <c r="K1369" i="15" s="1"/>
  <c r="K1370" i="15" s="1"/>
  <c r="K1371" i="15" s="1"/>
  <c r="K1372" i="15" s="1"/>
  <c r="K1373" i="15" s="1"/>
  <c r="K1374" i="15" s="1"/>
  <c r="K1375" i="15" s="1"/>
  <c r="K1376" i="15" s="1"/>
  <c r="K1377" i="15" s="1"/>
  <c r="K1378" i="15" s="1"/>
  <c r="K1379" i="15" s="1"/>
  <c r="K1380" i="15" s="1"/>
  <c r="K1381" i="15" s="1"/>
  <c r="K1382" i="15" s="1"/>
  <c r="K1383" i="15" s="1"/>
  <c r="K1384" i="15" s="1"/>
  <c r="K1385" i="15" s="1"/>
  <c r="K1386" i="15" s="1"/>
  <c r="K1387" i="15" s="1"/>
  <c r="K1388" i="15" s="1"/>
  <c r="K1389" i="15" s="1"/>
  <c r="K1390" i="15" s="1"/>
  <c r="K1391" i="15" s="1"/>
  <c r="K1392" i="15" s="1"/>
  <c r="K1393" i="15" s="1"/>
  <c r="K1394" i="15" s="1"/>
  <c r="K1395" i="15" s="1"/>
  <c r="K1396" i="15" s="1"/>
  <c r="K1397" i="15" s="1"/>
  <c r="K1398" i="15" s="1"/>
  <c r="K1399" i="15" s="1"/>
  <c r="K1400" i="15" s="1"/>
  <c r="K1401" i="15" s="1"/>
  <c r="K1402" i="15" s="1"/>
  <c r="K1403" i="15" s="1"/>
  <c r="K1404" i="15" s="1"/>
  <c r="K1405" i="15" s="1"/>
  <c r="K1406" i="15" s="1"/>
  <c r="K1407" i="15" s="1"/>
  <c r="K1408" i="15" s="1"/>
  <c r="K1409" i="15" s="1"/>
  <c r="K1410" i="15" s="1"/>
  <c r="K1411" i="15" s="1"/>
  <c r="K1412" i="15" s="1"/>
  <c r="K1413" i="15" s="1"/>
  <c r="K1414" i="15" s="1"/>
  <c r="K1415" i="15" s="1"/>
  <c r="K1416" i="15" s="1"/>
  <c r="K1417" i="15" s="1"/>
  <c r="K1418" i="15" s="1"/>
  <c r="K1419" i="15" s="1"/>
  <c r="K1420" i="15" s="1"/>
  <c r="K1421" i="15" s="1"/>
  <c r="K1422" i="15" s="1"/>
  <c r="K1423" i="15" s="1"/>
  <c r="K1424" i="15" s="1"/>
  <c r="K1425" i="15" s="1"/>
  <c r="K1426" i="15" s="1"/>
  <c r="K1427" i="15" s="1"/>
  <c r="K1428" i="15" s="1"/>
  <c r="K1429" i="15" s="1"/>
  <c r="K1430" i="15" s="1"/>
  <c r="K1431" i="15" s="1"/>
  <c r="K1432" i="15" s="1"/>
  <c r="K1433" i="15" s="1"/>
  <c r="K1434" i="15" s="1"/>
  <c r="K1435" i="15" s="1"/>
  <c r="K1436" i="15" s="1"/>
  <c r="K1437" i="15" s="1"/>
  <c r="K1438" i="15" s="1"/>
  <c r="K1439" i="15" s="1"/>
  <c r="K1440" i="15" s="1"/>
  <c r="K1441" i="15" s="1"/>
  <c r="K1442" i="15" s="1"/>
  <c r="K1443" i="15" s="1"/>
  <c r="K1444" i="15" s="1"/>
  <c r="K1445" i="15" s="1"/>
  <c r="K1446" i="15" s="1"/>
  <c r="K1447" i="15" s="1"/>
  <c r="K1448" i="15" s="1"/>
  <c r="K1449" i="15" s="1"/>
  <c r="K1450" i="15" s="1"/>
  <c r="K1451" i="15" s="1"/>
  <c r="K1452" i="15" s="1"/>
  <c r="K1453" i="15" s="1"/>
  <c r="K1454" i="15" s="1"/>
  <c r="K1455" i="15" s="1"/>
  <c r="K1456" i="15" s="1"/>
  <c r="K1457" i="15" s="1"/>
  <c r="K1458" i="15" s="1"/>
  <c r="K1459" i="15" s="1"/>
  <c r="K1460" i="15" s="1"/>
  <c r="K1461" i="15" s="1"/>
  <c r="K1462" i="15" s="1"/>
  <c r="K1463" i="15" s="1"/>
  <c r="K1464" i="15" s="1"/>
  <c r="K1465" i="15" s="1"/>
  <c r="K1466" i="15" s="1"/>
  <c r="K1467" i="15" s="1"/>
  <c r="K1468" i="15" s="1"/>
  <c r="K1469" i="15" s="1"/>
  <c r="K1470" i="15" s="1"/>
  <c r="K1471" i="15" s="1"/>
  <c r="K1472" i="15" s="1"/>
  <c r="K1473" i="15" s="1"/>
  <c r="K1474" i="15" s="1"/>
  <c r="K1475" i="15" s="1"/>
  <c r="K1476" i="15" s="1"/>
  <c r="K1477" i="15" s="1"/>
  <c r="K1478" i="15" s="1"/>
  <c r="K1479" i="15" s="1"/>
  <c r="K1480" i="15" s="1"/>
  <c r="K1481" i="15" s="1"/>
  <c r="K1482" i="15" s="1"/>
  <c r="K1483" i="15" s="1"/>
  <c r="K1484" i="15" s="1"/>
  <c r="K1485" i="15" s="1"/>
  <c r="K1486" i="15" s="1"/>
  <c r="K1487" i="15" s="1"/>
  <c r="K1488" i="15" s="1"/>
  <c r="K1489" i="15" s="1"/>
  <c r="K1490" i="15" s="1"/>
  <c r="K1491" i="15" s="1"/>
  <c r="K1492" i="15" s="1"/>
  <c r="K1493" i="15" s="1"/>
  <c r="K1494" i="15" s="1"/>
  <c r="K1495" i="15" s="1"/>
  <c r="K1496" i="15" s="1"/>
  <c r="K1497" i="15" s="1"/>
  <c r="K1498" i="15" s="1"/>
  <c r="K1499" i="15" s="1"/>
  <c r="K1500" i="15" s="1"/>
  <c r="K1501" i="15" s="1"/>
  <c r="K1502" i="15" s="1"/>
  <c r="K1503" i="15" s="1"/>
  <c r="K1504" i="15" s="1"/>
  <c r="K1505" i="15" s="1"/>
  <c r="K1506" i="15" s="1"/>
  <c r="K1507" i="15" s="1"/>
  <c r="K1508" i="15" s="1"/>
  <c r="K1509" i="15" s="1"/>
  <c r="K1510" i="15" s="1"/>
  <c r="K1511" i="15" s="1"/>
  <c r="K1512" i="15" s="1"/>
  <c r="K1513" i="15" s="1"/>
  <c r="K1514" i="15" s="1"/>
  <c r="K1515" i="15" s="1"/>
  <c r="K1516" i="15" s="1"/>
  <c r="K1517" i="15" s="1"/>
  <c r="K1518" i="15" s="1"/>
  <c r="K1519" i="15" s="1"/>
  <c r="K1520" i="15" s="1"/>
  <c r="K1521" i="15" s="1"/>
  <c r="K1522" i="15" s="1"/>
  <c r="K1523" i="15" s="1"/>
  <c r="K1524" i="15" s="1"/>
  <c r="K1525" i="15" s="1"/>
  <c r="K1526" i="15" s="1"/>
  <c r="K1527" i="15" s="1"/>
  <c r="K1528" i="15" s="1"/>
  <c r="K1529" i="15" s="1"/>
  <c r="K1530" i="15" s="1"/>
  <c r="K1531" i="15" s="1"/>
  <c r="K1532" i="15" s="1"/>
  <c r="K1533" i="15" s="1"/>
  <c r="K1534" i="15" s="1"/>
  <c r="K1535" i="15" s="1"/>
  <c r="K1536" i="15" s="1"/>
  <c r="K1537" i="15" s="1"/>
  <c r="K1538" i="15" s="1"/>
  <c r="K1539" i="15" s="1"/>
  <c r="K1540" i="15" s="1"/>
  <c r="K1541" i="15" s="1"/>
  <c r="K1542" i="15" s="1"/>
  <c r="K1543" i="15" s="1"/>
  <c r="K1544" i="15" s="1"/>
  <c r="K1545" i="15" s="1"/>
  <c r="K1546" i="15" s="1"/>
  <c r="K1547" i="15" s="1"/>
  <c r="K1548" i="15" s="1"/>
  <c r="K1549" i="15" s="1"/>
  <c r="K1550" i="15" s="1"/>
  <c r="K1551" i="15" s="1"/>
  <c r="K1552" i="15" s="1"/>
  <c r="K1553" i="15" s="1"/>
  <c r="K1554" i="15" s="1"/>
  <c r="K1555" i="15" s="1"/>
  <c r="K1556" i="15" s="1"/>
  <c r="K1557" i="15" s="1"/>
  <c r="K1558" i="15" s="1"/>
  <c r="K1559" i="15" s="1"/>
  <c r="K1560" i="15" s="1"/>
  <c r="K1561" i="15" s="1"/>
  <c r="K1562" i="15" s="1"/>
  <c r="K1563" i="15" s="1"/>
  <c r="K1564" i="15" s="1"/>
  <c r="K1565" i="15" s="1"/>
  <c r="K1566" i="15" s="1"/>
  <c r="K1567" i="15" s="1"/>
  <c r="K1568" i="15" s="1"/>
  <c r="K1569" i="15" s="1"/>
  <c r="K1570" i="15" s="1"/>
  <c r="K1571" i="15" s="1"/>
  <c r="K1572" i="15" s="1"/>
  <c r="K1573" i="15" s="1"/>
  <c r="K1574" i="15" s="1"/>
  <c r="K1575" i="15" s="1"/>
  <c r="K1576" i="15" s="1"/>
  <c r="K1577" i="15" s="1"/>
  <c r="K1578" i="15" s="1"/>
  <c r="K1579" i="15" s="1"/>
  <c r="K1580" i="15" s="1"/>
  <c r="K1581" i="15" s="1"/>
  <c r="K1582" i="15" s="1"/>
  <c r="K1583" i="15" s="1"/>
  <c r="K1584" i="15" s="1"/>
  <c r="K1585" i="15" s="1"/>
  <c r="K1586" i="15" s="1"/>
  <c r="K1587" i="15" s="1"/>
  <c r="K1588" i="15" s="1"/>
  <c r="K1589" i="15" s="1"/>
  <c r="K1590" i="15" s="1"/>
  <c r="K1591" i="15" s="1"/>
  <c r="K1592" i="15" s="1"/>
  <c r="K1593" i="15" s="1"/>
  <c r="K1594" i="15" s="1"/>
  <c r="K1595" i="15" s="1"/>
  <c r="K1596" i="15" s="1"/>
  <c r="K1597" i="15" s="1"/>
  <c r="K1598" i="15" s="1"/>
  <c r="K1599" i="15" s="1"/>
  <c r="K1600" i="15" s="1"/>
  <c r="K1601" i="15" s="1"/>
  <c r="K1602" i="15" s="1"/>
  <c r="K1603" i="15" s="1"/>
  <c r="K1604" i="15" s="1"/>
  <c r="K1605" i="15" s="1"/>
  <c r="K1606" i="15" s="1"/>
  <c r="K1607" i="15" s="1"/>
  <c r="K1608" i="15" s="1"/>
  <c r="K1609" i="15" s="1"/>
  <c r="K1610" i="15" s="1"/>
  <c r="K1611" i="15" s="1"/>
  <c r="K1612" i="15" s="1"/>
  <c r="K1613" i="15" s="1"/>
  <c r="K1614" i="15" s="1"/>
  <c r="K1615" i="15" s="1"/>
  <c r="K1616" i="15" s="1"/>
  <c r="K1617" i="15" s="1"/>
  <c r="K1618" i="15" s="1"/>
  <c r="K1619" i="15" s="1"/>
  <c r="K1620" i="15" s="1"/>
  <c r="K1621" i="15" s="1"/>
  <c r="K1622" i="15" s="1"/>
  <c r="K1623" i="15" s="1"/>
  <c r="K1624" i="15" s="1"/>
  <c r="K1625" i="15" s="1"/>
  <c r="K1626" i="15" s="1"/>
  <c r="K1627" i="15" s="1"/>
  <c r="K1628" i="15" s="1"/>
  <c r="K1629" i="15" s="1"/>
  <c r="K1630" i="15" s="1"/>
  <c r="K1631" i="15" s="1"/>
  <c r="K1632" i="15" s="1"/>
  <c r="K1633" i="15" s="1"/>
  <c r="K1634" i="15" s="1"/>
  <c r="K1635" i="15" s="1"/>
  <c r="K1636" i="15" s="1"/>
  <c r="K1637" i="15" s="1"/>
  <c r="K1638" i="15" s="1"/>
  <c r="K1639" i="15" s="1"/>
  <c r="K1640" i="15" s="1"/>
  <c r="K1641" i="15" s="1"/>
  <c r="K1642" i="15" s="1"/>
  <c r="K1643" i="15" s="1"/>
  <c r="K1644" i="15" s="1"/>
  <c r="K1645" i="15" s="1"/>
  <c r="K1646" i="15" s="1"/>
  <c r="K1647" i="15" s="1"/>
  <c r="K1648" i="15" s="1"/>
  <c r="K1649" i="15" s="1"/>
  <c r="K1650" i="15" s="1"/>
  <c r="K1651" i="15" s="1"/>
  <c r="K1652" i="15" s="1"/>
  <c r="K1653" i="15" s="1"/>
  <c r="K1654" i="15" s="1"/>
  <c r="K1655" i="15" s="1"/>
  <c r="K1656" i="15" s="1"/>
  <c r="K1657" i="15" s="1"/>
  <c r="K1658" i="15" s="1"/>
  <c r="K1659" i="15" s="1"/>
  <c r="K1660" i="15" s="1"/>
  <c r="K1661" i="15" s="1"/>
  <c r="K1662" i="15" s="1"/>
  <c r="K1663" i="15" s="1"/>
  <c r="K1664" i="15" s="1"/>
  <c r="K1665" i="15" s="1"/>
  <c r="K1666" i="15" s="1"/>
  <c r="K1667" i="15" s="1"/>
  <c r="K1668" i="15" s="1"/>
  <c r="K1669" i="15" s="1"/>
  <c r="K1670" i="15" s="1"/>
  <c r="K1671" i="15" s="1"/>
  <c r="K1672" i="15" s="1"/>
  <c r="K1673" i="15" s="1"/>
  <c r="K1674" i="15" s="1"/>
  <c r="K1675" i="15" s="1"/>
  <c r="K1676" i="15" s="1"/>
  <c r="K1677" i="15" s="1"/>
  <c r="K1678" i="15" s="1"/>
  <c r="K1679" i="15" s="1"/>
  <c r="K1680" i="15" s="1"/>
  <c r="K1681" i="15" s="1"/>
  <c r="K1682" i="15" s="1"/>
  <c r="K1683" i="15" s="1"/>
  <c r="K1684" i="15" s="1"/>
  <c r="K1685" i="15" s="1"/>
  <c r="K1686" i="15" s="1"/>
  <c r="K1687" i="15" s="1"/>
  <c r="K1688" i="15" s="1"/>
  <c r="K1689" i="15" s="1"/>
  <c r="K1690" i="15" s="1"/>
  <c r="K1691" i="15" s="1"/>
  <c r="K1692" i="15" s="1"/>
  <c r="K1693" i="15" s="1"/>
  <c r="K1694" i="15" s="1"/>
  <c r="K1695" i="15" s="1"/>
  <c r="K1696" i="15" s="1"/>
  <c r="K1697" i="15" s="1"/>
  <c r="K1698" i="15" s="1"/>
  <c r="K1699" i="15" s="1"/>
  <c r="K1700" i="15" s="1"/>
  <c r="K1701" i="15" s="1"/>
  <c r="K1702" i="15" s="1"/>
  <c r="K1703" i="15" s="1"/>
  <c r="K1704" i="15" s="1"/>
  <c r="K1705" i="15" s="1"/>
  <c r="K1706" i="15" s="1"/>
  <c r="K1707" i="15" s="1"/>
  <c r="K1708" i="15" s="1"/>
  <c r="K1709" i="15" s="1"/>
  <c r="K1710" i="15" s="1"/>
  <c r="K1711" i="15" s="1"/>
  <c r="K1712" i="15" s="1"/>
  <c r="K1713" i="15" s="1"/>
  <c r="K1714" i="15" s="1"/>
  <c r="K1715" i="15" s="1"/>
  <c r="K1716" i="15" s="1"/>
  <c r="K1717" i="15" s="1"/>
  <c r="K1718" i="15" s="1"/>
  <c r="K1719" i="15" s="1"/>
  <c r="K1720" i="15" s="1"/>
  <c r="K1721" i="15" s="1"/>
  <c r="K1722" i="15" s="1"/>
  <c r="K1723" i="15" s="1"/>
  <c r="K1724" i="15" s="1"/>
  <c r="K1725" i="15" s="1"/>
  <c r="K1726" i="15" s="1"/>
  <c r="K1727" i="15" s="1"/>
  <c r="K1728" i="15" s="1"/>
  <c r="K1729" i="15" s="1"/>
  <c r="K1730" i="15" s="1"/>
  <c r="K1731" i="15" s="1"/>
  <c r="K1732" i="15" s="1"/>
  <c r="K1733" i="15" s="1"/>
  <c r="K1734" i="15" s="1"/>
  <c r="K1735" i="15" s="1"/>
  <c r="K1736" i="15" s="1"/>
  <c r="K1737" i="15" s="1"/>
  <c r="K1738" i="15" s="1"/>
  <c r="K1739" i="15" s="1"/>
  <c r="K1740" i="15" s="1"/>
  <c r="K1741" i="15" s="1"/>
  <c r="K1742" i="15" s="1"/>
  <c r="K1743" i="15" s="1"/>
  <c r="K1744" i="15" s="1"/>
  <c r="K1745" i="15" s="1"/>
  <c r="K1746" i="15" s="1"/>
  <c r="K1747" i="15" s="1"/>
  <c r="K1748" i="15" s="1"/>
  <c r="K1749" i="15" s="1"/>
  <c r="K1750" i="15" s="1"/>
  <c r="K1751" i="15" s="1"/>
  <c r="K1752" i="15" s="1"/>
  <c r="K1753" i="15" s="1"/>
  <c r="K1754" i="15" s="1"/>
  <c r="K1755" i="15" s="1"/>
  <c r="K1756" i="15" s="1"/>
  <c r="K1757" i="15" s="1"/>
  <c r="K1758" i="15" s="1"/>
  <c r="K1759" i="15" s="1"/>
  <c r="K1760" i="15" s="1"/>
  <c r="K1761" i="15" s="1"/>
  <c r="K1762" i="15" s="1"/>
  <c r="K1763" i="15" s="1"/>
  <c r="K1764" i="15" s="1"/>
  <c r="K1765" i="15" s="1"/>
  <c r="K1766" i="15" s="1"/>
  <c r="K1767" i="15" s="1"/>
  <c r="K1768" i="15" s="1"/>
  <c r="K1769" i="15" s="1"/>
  <c r="K1770" i="15" s="1"/>
  <c r="K1771" i="15" s="1"/>
  <c r="K1772" i="15" s="1"/>
  <c r="K1773" i="15" s="1"/>
  <c r="K1774" i="15" s="1"/>
  <c r="K1775" i="15" s="1"/>
  <c r="K1776" i="15" s="1"/>
  <c r="K1777" i="15" s="1"/>
  <c r="K1778" i="15" s="1"/>
  <c r="K1779" i="15" s="1"/>
  <c r="K1780" i="15" s="1"/>
  <c r="K1781" i="15" s="1"/>
  <c r="K1782" i="15" s="1"/>
  <c r="K1783" i="15" s="1"/>
  <c r="K1784" i="15" s="1"/>
  <c r="K1785" i="15" s="1"/>
  <c r="K1786" i="15" s="1"/>
  <c r="K1787" i="15" s="1"/>
  <c r="K1788" i="15" s="1"/>
  <c r="K1789" i="15" s="1"/>
  <c r="K1790" i="15" s="1"/>
  <c r="K1791" i="15" s="1"/>
  <c r="K1792" i="15" s="1"/>
  <c r="K1793" i="15" s="1"/>
  <c r="K1794" i="15" s="1"/>
  <c r="K1795" i="15" s="1"/>
  <c r="K1796" i="15" s="1"/>
  <c r="K1797" i="15" s="1"/>
  <c r="K1798" i="15" s="1"/>
  <c r="K1799" i="15" s="1"/>
  <c r="K1800" i="15" s="1"/>
  <c r="K1801" i="15" s="1"/>
  <c r="K1802" i="15" s="1"/>
  <c r="K1803" i="15" s="1"/>
  <c r="K1804" i="15" s="1"/>
  <c r="K1805" i="15" s="1"/>
  <c r="K1806" i="15" s="1"/>
  <c r="K1807" i="15" s="1"/>
  <c r="K1808" i="15" s="1"/>
  <c r="K1809" i="15" s="1"/>
  <c r="K1810" i="15" s="1"/>
  <c r="K1811" i="15" s="1"/>
  <c r="K1812" i="15" s="1"/>
  <c r="K1813" i="15" s="1"/>
  <c r="K1814" i="15" s="1"/>
  <c r="K1815" i="15" s="1"/>
  <c r="K1816" i="15" s="1"/>
  <c r="K1817" i="15" s="1"/>
  <c r="K1818" i="15" s="1"/>
  <c r="K1819" i="15" s="1"/>
  <c r="K1820" i="15" s="1"/>
  <c r="K1821" i="15" s="1"/>
  <c r="K1822" i="15" s="1"/>
  <c r="K1823" i="15" s="1"/>
  <c r="K1824" i="15" s="1"/>
  <c r="K1825" i="15" s="1"/>
  <c r="K1826" i="15" s="1"/>
  <c r="K1827" i="15" s="1"/>
  <c r="K1828" i="15" s="1"/>
  <c r="K1829" i="15" s="1"/>
  <c r="K1830" i="15" s="1"/>
  <c r="K1831" i="15" s="1"/>
  <c r="K1832" i="15" s="1"/>
  <c r="K1833" i="15" s="1"/>
  <c r="K1834" i="15" s="1"/>
  <c r="K1835" i="15" s="1"/>
  <c r="K1836" i="15" s="1"/>
  <c r="K1837" i="15" s="1"/>
  <c r="K1838" i="15" s="1"/>
  <c r="K1839" i="15" s="1"/>
  <c r="K1840" i="15" s="1"/>
  <c r="K1841" i="15" s="1"/>
  <c r="K1842" i="15" s="1"/>
  <c r="K1843" i="15" s="1"/>
  <c r="K1844" i="15" s="1"/>
  <c r="K1845" i="15" s="1"/>
  <c r="K1846" i="15" s="1"/>
  <c r="K1847" i="15" s="1"/>
  <c r="K1848" i="15" s="1"/>
  <c r="K1849" i="15" s="1"/>
  <c r="K1850" i="15" s="1"/>
  <c r="K1851" i="15" s="1"/>
  <c r="K1852" i="15" s="1"/>
  <c r="K1853" i="15" s="1"/>
  <c r="K1854" i="15" s="1"/>
  <c r="K1855" i="15" s="1"/>
  <c r="K1856" i="15" s="1"/>
  <c r="K1857" i="15" s="1"/>
  <c r="K1858" i="15" s="1"/>
  <c r="K1859" i="15" s="1"/>
  <c r="K1860" i="15" s="1"/>
  <c r="K1861" i="15" s="1"/>
  <c r="K1862" i="15" s="1"/>
  <c r="K1863" i="15" s="1"/>
  <c r="K1864" i="15" s="1"/>
  <c r="K1865" i="15" s="1"/>
  <c r="K1866" i="15" s="1"/>
  <c r="K1867" i="15" s="1"/>
  <c r="K1868" i="15" s="1"/>
  <c r="K1869" i="15" s="1"/>
  <c r="K1870" i="15" s="1"/>
  <c r="K1871" i="15" s="1"/>
  <c r="K1872" i="15" s="1"/>
  <c r="K1873" i="15" s="1"/>
  <c r="K1874" i="15" s="1"/>
  <c r="K1875" i="15" s="1"/>
  <c r="K1876" i="15" s="1"/>
  <c r="K1877" i="15" s="1"/>
  <c r="K1878" i="15" s="1"/>
  <c r="K1879" i="15" s="1"/>
  <c r="K1880" i="15" s="1"/>
  <c r="K1881" i="15" s="1"/>
  <c r="K1882" i="15" s="1"/>
  <c r="K1883" i="15" s="1"/>
  <c r="K1884" i="15" s="1"/>
  <c r="K1885" i="15" s="1"/>
  <c r="K1886" i="15" s="1"/>
  <c r="K1887" i="15" s="1"/>
  <c r="K1888" i="15" s="1"/>
  <c r="K1889" i="15" s="1"/>
  <c r="K1890" i="15" s="1"/>
  <c r="K1891" i="15" s="1"/>
  <c r="K1892" i="15" s="1"/>
  <c r="K1893" i="15" s="1"/>
  <c r="K1894" i="15" s="1"/>
  <c r="K1895" i="15" s="1"/>
  <c r="K1896" i="15" s="1"/>
  <c r="K1897" i="15" s="1"/>
  <c r="K1898" i="15" s="1"/>
  <c r="K1899" i="15" s="1"/>
  <c r="K1900" i="15" s="1"/>
  <c r="K1901" i="15" s="1"/>
  <c r="K1902" i="15" s="1"/>
  <c r="K1903" i="15" s="1"/>
  <c r="K1904" i="15" s="1"/>
  <c r="K1905" i="15" s="1"/>
  <c r="K1906" i="15" s="1"/>
  <c r="K1907" i="15" s="1"/>
  <c r="K1908" i="15" s="1"/>
  <c r="K1909" i="15" s="1"/>
  <c r="K1910" i="15" s="1"/>
  <c r="K1911" i="15" s="1"/>
  <c r="K1912" i="15" s="1"/>
  <c r="K1913" i="15" s="1"/>
  <c r="K1914" i="15" s="1"/>
  <c r="K1915" i="15" s="1"/>
  <c r="K1916" i="15" s="1"/>
  <c r="K1917" i="15" s="1"/>
  <c r="K1918" i="15" s="1"/>
  <c r="K1919" i="15" s="1"/>
  <c r="K1920" i="15" s="1"/>
  <c r="K1921" i="15" s="1"/>
  <c r="K1922" i="15" s="1"/>
  <c r="K1923" i="15" s="1"/>
  <c r="K1924" i="15" s="1"/>
  <c r="K1925" i="15" s="1"/>
  <c r="K1926" i="15" s="1"/>
  <c r="K1927" i="15" s="1"/>
  <c r="K1928" i="15" s="1"/>
  <c r="K1929" i="15" s="1"/>
  <c r="K1930" i="15" s="1"/>
  <c r="K1931" i="15" s="1"/>
  <c r="K1932" i="15" s="1"/>
  <c r="K1933" i="15" s="1"/>
  <c r="K1934" i="15" s="1"/>
  <c r="K1935" i="15" s="1"/>
  <c r="K1936" i="15" s="1"/>
  <c r="K1937" i="15" s="1"/>
  <c r="K1938" i="15" s="1"/>
  <c r="K1939" i="15" s="1"/>
  <c r="K1940" i="15" s="1"/>
  <c r="K1941" i="15" s="1"/>
  <c r="K1942" i="15" s="1"/>
  <c r="K1943" i="15" s="1"/>
  <c r="K1944" i="15" s="1"/>
  <c r="K1945" i="15" s="1"/>
  <c r="K1946" i="15" s="1"/>
  <c r="K1947" i="15" s="1"/>
  <c r="K1948" i="15" s="1"/>
  <c r="K1949" i="15" s="1"/>
  <c r="K1950" i="15" s="1"/>
  <c r="K1951" i="15" s="1"/>
  <c r="K1952" i="15" s="1"/>
  <c r="K1953" i="15" s="1"/>
  <c r="K1954" i="15" s="1"/>
  <c r="K1955" i="15" s="1"/>
  <c r="K1956" i="15" s="1"/>
  <c r="K1957" i="15" s="1"/>
  <c r="K1958" i="15" s="1"/>
  <c r="K1959" i="15" s="1"/>
  <c r="K1960" i="15" s="1"/>
  <c r="K1961" i="15" s="1"/>
  <c r="K1962" i="15" s="1"/>
  <c r="K1963" i="15" s="1"/>
  <c r="K1964" i="15" s="1"/>
  <c r="K1965" i="15" s="1"/>
  <c r="K1966" i="15" s="1"/>
  <c r="K1967" i="15" s="1"/>
  <c r="K1968" i="15" s="1"/>
  <c r="K1969" i="15" s="1"/>
  <c r="K1970" i="15" s="1"/>
  <c r="K1971" i="15" s="1"/>
  <c r="K1972" i="15" s="1"/>
  <c r="K1973" i="15" s="1"/>
  <c r="K1974" i="15" s="1"/>
  <c r="K1975" i="15" s="1"/>
  <c r="K1976" i="15" s="1"/>
  <c r="K1977" i="15" s="1"/>
  <c r="K1978" i="15" s="1"/>
  <c r="K1979" i="15" s="1"/>
  <c r="K1980" i="15" s="1"/>
  <c r="K1981" i="15" s="1"/>
  <c r="K1982" i="15" s="1"/>
  <c r="K1983" i="15" s="1"/>
  <c r="K1984" i="15" s="1"/>
  <c r="K1985" i="15" s="1"/>
  <c r="K1986" i="15" s="1"/>
  <c r="K1987" i="15" s="1"/>
  <c r="K1988" i="15" s="1"/>
  <c r="K1989" i="15" s="1"/>
  <c r="K1990" i="15" s="1"/>
  <c r="K1991" i="15" s="1"/>
  <c r="K1992" i="15" s="1"/>
  <c r="K1993" i="15" s="1"/>
  <c r="K1994" i="15" s="1"/>
  <c r="K1995" i="15" s="1"/>
  <c r="K1996" i="15" s="1"/>
  <c r="K1997" i="15" s="1"/>
  <c r="K1998" i="15" s="1"/>
  <c r="K1999" i="15" s="1"/>
  <c r="K2000" i="15" s="1"/>
  <c r="K2001" i="15" s="1"/>
  <c r="K2002" i="15" s="1"/>
  <c r="K2003" i="15" s="1"/>
  <c r="K2004" i="15" s="1"/>
  <c r="K2005" i="15" s="1"/>
  <c r="K2006" i="15" s="1"/>
  <c r="K2007" i="15" s="1"/>
  <c r="K2008" i="15" s="1"/>
  <c r="K2009" i="15" s="1"/>
  <c r="K2010" i="15" s="1"/>
  <c r="K2011" i="15" s="1"/>
  <c r="K2012" i="15" s="1"/>
  <c r="K2013" i="15" s="1"/>
  <c r="K2014" i="15" s="1"/>
  <c r="K2015" i="15" s="1"/>
  <c r="K2016" i="15" s="1"/>
  <c r="K2017" i="15" s="1"/>
  <c r="K2018" i="15" s="1"/>
  <c r="K2019" i="15" s="1"/>
  <c r="K2020" i="15" s="1"/>
  <c r="K2021" i="15" s="1"/>
  <c r="K2022" i="15" s="1"/>
  <c r="K2023" i="15" s="1"/>
  <c r="K2024" i="15" s="1"/>
  <c r="K2025" i="15" s="1"/>
  <c r="K2026" i="15" s="1"/>
  <c r="K2027" i="15" s="1"/>
  <c r="K2028" i="15" s="1"/>
  <c r="K2029" i="15" s="1"/>
  <c r="K2030" i="15" s="1"/>
  <c r="K2031" i="15" s="1"/>
  <c r="K2032" i="15" s="1"/>
  <c r="K2033" i="15" s="1"/>
  <c r="K2034" i="15" s="1"/>
  <c r="K2035" i="15" s="1"/>
  <c r="H8" i="15"/>
  <c r="N8" i="15"/>
  <c r="N9" i="15" s="1"/>
  <c r="N10" i="15" s="1"/>
  <c r="N11" i="15" s="1"/>
  <c r="N12" i="15" s="1"/>
  <c r="N13" i="15" s="1"/>
  <c r="N14" i="15" s="1"/>
  <c r="N15" i="15" s="1"/>
  <c r="N16" i="15" s="1"/>
  <c r="N17" i="15" s="1"/>
  <c r="N18" i="15" s="1"/>
  <c r="N19" i="15" s="1"/>
  <c r="N20" i="15" s="1"/>
  <c r="N21" i="15" s="1"/>
  <c r="N22" i="15" s="1"/>
  <c r="N23" i="15" s="1"/>
  <c r="N24" i="15" s="1"/>
  <c r="N25" i="15" s="1"/>
  <c r="N26" i="15" s="1"/>
  <c r="N27" i="15" s="1"/>
  <c r="N28" i="15" s="1"/>
  <c r="N29" i="15" s="1"/>
  <c r="N30" i="15" s="1"/>
  <c r="N31" i="15" s="1"/>
  <c r="N32" i="15" s="1"/>
  <c r="N33" i="15" s="1"/>
  <c r="N34" i="15" s="1"/>
  <c r="N35" i="15" s="1"/>
  <c r="N36" i="15" s="1"/>
  <c r="N37" i="15" s="1"/>
  <c r="N38" i="15" s="1"/>
  <c r="N39" i="15" s="1"/>
  <c r="N40" i="15" s="1"/>
  <c r="N41" i="15" s="1"/>
  <c r="N42" i="15" s="1"/>
  <c r="N43" i="15" s="1"/>
  <c r="N44" i="15" s="1"/>
  <c r="N45" i="15" s="1"/>
  <c r="N46" i="15" s="1"/>
  <c r="N47" i="15" s="1"/>
  <c r="N48" i="15" s="1"/>
  <c r="N49" i="15" s="1"/>
  <c r="N50" i="15" s="1"/>
  <c r="N51" i="15" s="1"/>
  <c r="N52" i="15" s="1"/>
  <c r="N53" i="15" s="1"/>
  <c r="N54" i="15" s="1"/>
  <c r="N55" i="15" s="1"/>
  <c r="N56" i="15" s="1"/>
  <c r="N57" i="15" s="1"/>
  <c r="N58" i="15" s="1"/>
  <c r="N59" i="15" s="1"/>
  <c r="N60" i="15" s="1"/>
  <c r="N61" i="15" s="1"/>
  <c r="N62" i="15" s="1"/>
  <c r="N63" i="15" s="1"/>
  <c r="N64" i="15" s="1"/>
  <c r="N65" i="15" s="1"/>
  <c r="N66" i="15" s="1"/>
  <c r="N67" i="15" s="1"/>
  <c r="N68" i="15" s="1"/>
  <c r="N69" i="15" s="1"/>
  <c r="N70" i="15" s="1"/>
  <c r="N71" i="15" s="1"/>
  <c r="N72" i="15" s="1"/>
  <c r="N73" i="15" s="1"/>
  <c r="N74" i="15" s="1"/>
  <c r="N75" i="15" s="1"/>
  <c r="N76" i="15" s="1"/>
  <c r="N77" i="15" s="1"/>
  <c r="N78" i="15" s="1"/>
  <c r="N79" i="15" s="1"/>
  <c r="N80" i="15" s="1"/>
  <c r="N81" i="15" s="1"/>
  <c r="N82" i="15" s="1"/>
  <c r="N83" i="15" s="1"/>
  <c r="N84" i="15" s="1"/>
  <c r="N85" i="15" s="1"/>
  <c r="N86" i="15" s="1"/>
  <c r="N87" i="15" s="1"/>
  <c r="N88" i="15" s="1"/>
  <c r="N89" i="15" s="1"/>
  <c r="N90" i="15" s="1"/>
  <c r="N91" i="15" s="1"/>
  <c r="N92" i="15" s="1"/>
  <c r="N93" i="15" s="1"/>
  <c r="N94" i="15" s="1"/>
  <c r="N95" i="15" s="1"/>
  <c r="N96" i="15" s="1"/>
  <c r="N97" i="15" s="1"/>
  <c r="N98" i="15" s="1"/>
  <c r="N99" i="15" s="1"/>
  <c r="N100" i="15" s="1"/>
  <c r="N101" i="15" s="1"/>
  <c r="N102" i="15" s="1"/>
  <c r="N103" i="15" s="1"/>
  <c r="N104" i="15" s="1"/>
  <c r="N105" i="15" s="1"/>
  <c r="N106" i="15" s="1"/>
  <c r="N107" i="15" s="1"/>
  <c r="N108" i="15" s="1"/>
  <c r="N109" i="15" s="1"/>
  <c r="N110" i="15" s="1"/>
  <c r="N111" i="15" s="1"/>
  <c r="N112" i="15" s="1"/>
  <c r="N113" i="15" s="1"/>
  <c r="N114" i="15" s="1"/>
  <c r="N115" i="15" s="1"/>
  <c r="N116" i="15" s="1"/>
  <c r="N117" i="15" s="1"/>
  <c r="N118" i="15" s="1"/>
  <c r="N119" i="15" s="1"/>
  <c r="N120" i="15" s="1"/>
  <c r="N121" i="15" s="1"/>
  <c r="N122" i="15" s="1"/>
  <c r="N123" i="15" s="1"/>
  <c r="N124" i="15" s="1"/>
  <c r="N125" i="15" s="1"/>
  <c r="N126" i="15" s="1"/>
  <c r="N127" i="15" s="1"/>
  <c r="N128" i="15" s="1"/>
  <c r="N129" i="15" s="1"/>
  <c r="N130" i="15" s="1"/>
  <c r="N131" i="15" s="1"/>
  <c r="N132" i="15" s="1"/>
  <c r="N133" i="15" s="1"/>
  <c r="N134" i="15" s="1"/>
  <c r="N135" i="15" s="1"/>
  <c r="N136" i="15" s="1"/>
  <c r="N137" i="15" s="1"/>
  <c r="N138" i="15" s="1"/>
  <c r="N139" i="15" s="1"/>
  <c r="N140" i="15" s="1"/>
  <c r="N141" i="15" s="1"/>
  <c r="N142" i="15" s="1"/>
  <c r="N143" i="15" s="1"/>
  <c r="N144" i="15" s="1"/>
  <c r="N145" i="15" s="1"/>
  <c r="N146" i="15" s="1"/>
  <c r="N147" i="15" s="1"/>
  <c r="N148" i="15" s="1"/>
  <c r="N149" i="15" s="1"/>
  <c r="N150" i="15" s="1"/>
  <c r="N151" i="15" s="1"/>
  <c r="N152" i="15" s="1"/>
  <c r="N153" i="15" s="1"/>
  <c r="N154" i="15" s="1"/>
  <c r="N155" i="15" s="1"/>
  <c r="N156" i="15" s="1"/>
  <c r="N157" i="15" s="1"/>
  <c r="N158" i="15" s="1"/>
  <c r="N159" i="15" s="1"/>
  <c r="N160" i="15" s="1"/>
  <c r="N161" i="15" s="1"/>
  <c r="N162" i="15" s="1"/>
  <c r="N163" i="15" s="1"/>
  <c r="N164" i="15" s="1"/>
  <c r="N165" i="15" s="1"/>
  <c r="N166" i="15" s="1"/>
  <c r="N167" i="15" s="1"/>
  <c r="N168" i="15" s="1"/>
  <c r="N169" i="15" s="1"/>
  <c r="N170" i="15" s="1"/>
  <c r="N171" i="15" s="1"/>
  <c r="N172" i="15" s="1"/>
  <c r="N173" i="15" s="1"/>
  <c r="N174" i="15" s="1"/>
  <c r="N175" i="15" s="1"/>
  <c r="N176" i="15" s="1"/>
  <c r="N177" i="15" s="1"/>
  <c r="N178" i="15" s="1"/>
  <c r="N179" i="15" s="1"/>
  <c r="N180" i="15" s="1"/>
  <c r="N181" i="15" s="1"/>
  <c r="N182" i="15" s="1"/>
  <c r="N183" i="15" s="1"/>
  <c r="N184" i="15" s="1"/>
  <c r="N185" i="15" s="1"/>
  <c r="N186" i="15" s="1"/>
  <c r="N187" i="15" s="1"/>
  <c r="N188" i="15" s="1"/>
  <c r="N189" i="15" s="1"/>
  <c r="N190" i="15" s="1"/>
  <c r="N191" i="15" s="1"/>
  <c r="N192" i="15" s="1"/>
  <c r="N193" i="15" s="1"/>
  <c r="N194" i="15" s="1"/>
  <c r="N195" i="15" s="1"/>
  <c r="N196" i="15" s="1"/>
  <c r="N197" i="15" s="1"/>
  <c r="N198" i="15" s="1"/>
  <c r="N199" i="15" s="1"/>
  <c r="N200" i="15" s="1"/>
  <c r="N201" i="15" s="1"/>
  <c r="N202" i="15" s="1"/>
  <c r="N203" i="15" s="1"/>
  <c r="N204" i="15" s="1"/>
  <c r="N205" i="15" s="1"/>
  <c r="N206" i="15" s="1"/>
  <c r="N207" i="15" s="1"/>
  <c r="N208" i="15" s="1"/>
  <c r="N209" i="15" s="1"/>
  <c r="N210" i="15" s="1"/>
  <c r="N211" i="15" s="1"/>
  <c r="N212" i="15" s="1"/>
  <c r="N213" i="15" s="1"/>
  <c r="N214" i="15" s="1"/>
  <c r="N215" i="15" s="1"/>
  <c r="N216" i="15" s="1"/>
  <c r="N217" i="15" s="1"/>
  <c r="N218" i="15" s="1"/>
  <c r="N219" i="15" s="1"/>
  <c r="N220" i="15" s="1"/>
  <c r="N221" i="15" s="1"/>
  <c r="N222" i="15" s="1"/>
  <c r="N223" i="15" s="1"/>
  <c r="N224" i="15" s="1"/>
  <c r="N225" i="15" s="1"/>
  <c r="N226" i="15" s="1"/>
  <c r="N227" i="15" s="1"/>
  <c r="N228" i="15" s="1"/>
  <c r="N229" i="15" s="1"/>
  <c r="N230" i="15" s="1"/>
  <c r="N231" i="15" s="1"/>
  <c r="N232" i="15" s="1"/>
  <c r="N233" i="15" s="1"/>
  <c r="N234" i="15" s="1"/>
  <c r="N235" i="15" s="1"/>
  <c r="N236" i="15" s="1"/>
  <c r="N237" i="15" s="1"/>
  <c r="N238" i="15" s="1"/>
  <c r="N239" i="15" s="1"/>
  <c r="N240" i="15" s="1"/>
  <c r="N241" i="15" s="1"/>
  <c r="N242" i="15" s="1"/>
  <c r="N243" i="15" s="1"/>
  <c r="N244" i="15" s="1"/>
  <c r="N245" i="15" s="1"/>
  <c r="N246" i="15" s="1"/>
  <c r="N247" i="15" s="1"/>
  <c r="N248" i="15" s="1"/>
  <c r="N249" i="15" s="1"/>
  <c r="N250" i="15" s="1"/>
  <c r="N251" i="15" s="1"/>
  <c r="N252" i="15" s="1"/>
  <c r="N253" i="15" s="1"/>
  <c r="N254" i="15" s="1"/>
  <c r="N255" i="15" s="1"/>
  <c r="N256" i="15" s="1"/>
  <c r="N257" i="15" s="1"/>
  <c r="N258" i="15" s="1"/>
  <c r="N259" i="15" s="1"/>
  <c r="N260" i="15" s="1"/>
  <c r="N261" i="15" s="1"/>
  <c r="N262" i="15" s="1"/>
  <c r="N263" i="15" s="1"/>
  <c r="N264" i="15" s="1"/>
  <c r="N265" i="15" s="1"/>
  <c r="N266" i="15" s="1"/>
  <c r="N267" i="15" s="1"/>
  <c r="N268" i="15" s="1"/>
  <c r="N269" i="15" s="1"/>
  <c r="N270" i="15" s="1"/>
  <c r="N271" i="15" s="1"/>
  <c r="N272" i="15" s="1"/>
  <c r="N273" i="15" s="1"/>
  <c r="N274" i="15" s="1"/>
  <c r="N275" i="15" s="1"/>
  <c r="N276" i="15" s="1"/>
  <c r="N277" i="15" s="1"/>
  <c r="N278" i="15" s="1"/>
  <c r="N279" i="15" s="1"/>
  <c r="N280" i="15" s="1"/>
  <c r="N281" i="15" s="1"/>
  <c r="N282" i="15" s="1"/>
  <c r="N283" i="15" s="1"/>
  <c r="N284" i="15" s="1"/>
  <c r="N285" i="15" s="1"/>
  <c r="N286" i="15" s="1"/>
  <c r="N287" i="15" s="1"/>
  <c r="N288" i="15" s="1"/>
  <c r="N289" i="15" s="1"/>
  <c r="N290" i="15" s="1"/>
  <c r="N291" i="15" s="1"/>
  <c r="N292" i="15" s="1"/>
  <c r="N293" i="15" s="1"/>
  <c r="N294" i="15" s="1"/>
  <c r="N295" i="15" s="1"/>
  <c r="N296" i="15" s="1"/>
  <c r="N297" i="15" s="1"/>
  <c r="N298" i="15" s="1"/>
  <c r="N299" i="15" s="1"/>
  <c r="N300" i="15" s="1"/>
  <c r="N301" i="15" s="1"/>
  <c r="N302" i="15" s="1"/>
  <c r="N303" i="15" s="1"/>
  <c r="N304" i="15" s="1"/>
  <c r="N305" i="15" s="1"/>
  <c r="N306" i="15" s="1"/>
  <c r="N307" i="15" s="1"/>
  <c r="N308" i="15" s="1"/>
  <c r="N309" i="15" s="1"/>
  <c r="N310" i="15" s="1"/>
  <c r="N311" i="15" s="1"/>
  <c r="N312" i="15" s="1"/>
  <c r="N313" i="15" s="1"/>
  <c r="N314" i="15" s="1"/>
  <c r="N315" i="15" s="1"/>
  <c r="N316" i="15" s="1"/>
  <c r="N317" i="15" s="1"/>
  <c r="N318" i="15" s="1"/>
  <c r="N319" i="15" s="1"/>
  <c r="N320" i="15" s="1"/>
  <c r="N321" i="15" s="1"/>
  <c r="N322" i="15" s="1"/>
  <c r="N323" i="15" s="1"/>
  <c r="N324" i="15" s="1"/>
  <c r="N325" i="15" s="1"/>
  <c r="N326" i="15" s="1"/>
  <c r="N327" i="15" s="1"/>
  <c r="N328" i="15" s="1"/>
  <c r="N329" i="15" s="1"/>
  <c r="N330" i="15" s="1"/>
  <c r="N331" i="15" s="1"/>
  <c r="N332" i="15" s="1"/>
  <c r="N333" i="15" s="1"/>
  <c r="N334" i="15" s="1"/>
  <c r="N335" i="15" s="1"/>
  <c r="N336" i="15" s="1"/>
  <c r="N337" i="15" s="1"/>
  <c r="N338" i="15" s="1"/>
  <c r="N339" i="15" s="1"/>
  <c r="N340" i="15" s="1"/>
  <c r="N341" i="15" s="1"/>
  <c r="N342" i="15" s="1"/>
  <c r="N343" i="15" s="1"/>
  <c r="N344" i="15" s="1"/>
  <c r="N345" i="15" s="1"/>
  <c r="N346" i="15" s="1"/>
  <c r="N347" i="15" s="1"/>
  <c r="N348" i="15" s="1"/>
  <c r="N349" i="15" s="1"/>
  <c r="N350" i="15" s="1"/>
  <c r="N351" i="15" s="1"/>
  <c r="N352" i="15" s="1"/>
  <c r="N353" i="15" s="1"/>
  <c r="N354" i="15" s="1"/>
  <c r="N355" i="15" s="1"/>
  <c r="N356" i="15" s="1"/>
  <c r="N357" i="15" s="1"/>
  <c r="N358" i="15" s="1"/>
  <c r="N359" i="15" s="1"/>
  <c r="N360" i="15" s="1"/>
  <c r="N361" i="15" s="1"/>
  <c r="N362" i="15" s="1"/>
  <c r="N363" i="15" s="1"/>
  <c r="N364" i="15" s="1"/>
  <c r="N365" i="15" s="1"/>
  <c r="N366" i="15" s="1"/>
  <c r="N367" i="15" s="1"/>
  <c r="N368" i="15" s="1"/>
  <c r="N369" i="15" s="1"/>
  <c r="N370" i="15" s="1"/>
  <c r="N371" i="15" s="1"/>
  <c r="N372" i="15" s="1"/>
  <c r="N373" i="15" s="1"/>
  <c r="N374" i="15" s="1"/>
  <c r="N375" i="15" s="1"/>
  <c r="N376" i="15" s="1"/>
  <c r="N377" i="15" s="1"/>
  <c r="N378" i="15" s="1"/>
  <c r="N379" i="15" s="1"/>
  <c r="N380" i="15" s="1"/>
  <c r="N381" i="15" s="1"/>
  <c r="N382" i="15" s="1"/>
  <c r="N383" i="15" s="1"/>
  <c r="N384" i="15" s="1"/>
  <c r="N385" i="15" s="1"/>
  <c r="N386" i="15" s="1"/>
  <c r="N387" i="15" s="1"/>
  <c r="N388" i="15" s="1"/>
  <c r="N389" i="15" s="1"/>
  <c r="N390" i="15" s="1"/>
  <c r="N391" i="15" s="1"/>
  <c r="N392" i="15" s="1"/>
  <c r="N393" i="15" s="1"/>
  <c r="N394" i="15" s="1"/>
  <c r="N395" i="15" s="1"/>
  <c r="N396" i="15" s="1"/>
  <c r="N397" i="15" s="1"/>
  <c r="N398" i="15" s="1"/>
  <c r="N399" i="15" s="1"/>
  <c r="N400" i="15" s="1"/>
  <c r="N401" i="15" s="1"/>
  <c r="N402" i="15" s="1"/>
  <c r="N403" i="15" s="1"/>
  <c r="N404" i="15" s="1"/>
  <c r="N405" i="15" s="1"/>
  <c r="N406" i="15" s="1"/>
  <c r="N407" i="15" s="1"/>
  <c r="N408" i="15" s="1"/>
  <c r="N409" i="15" s="1"/>
  <c r="N410" i="15" s="1"/>
  <c r="N411" i="15" s="1"/>
  <c r="N412" i="15" s="1"/>
  <c r="N413" i="15" s="1"/>
  <c r="N414" i="15" s="1"/>
  <c r="N415" i="15" s="1"/>
  <c r="N416" i="15" s="1"/>
  <c r="N417" i="15" s="1"/>
  <c r="N418" i="15" s="1"/>
  <c r="N419" i="15" s="1"/>
  <c r="N420" i="15" s="1"/>
  <c r="N421" i="15" s="1"/>
  <c r="N422" i="15" s="1"/>
  <c r="N423" i="15" s="1"/>
  <c r="N424" i="15" s="1"/>
  <c r="N425" i="15" s="1"/>
  <c r="N426" i="15" s="1"/>
  <c r="N427" i="15" s="1"/>
  <c r="N428" i="15" s="1"/>
  <c r="N429" i="15" s="1"/>
  <c r="N430" i="15" s="1"/>
  <c r="N431" i="15" s="1"/>
  <c r="N432" i="15" s="1"/>
  <c r="N433" i="15" s="1"/>
  <c r="N434" i="15" s="1"/>
  <c r="N435" i="15" s="1"/>
  <c r="N436" i="15" s="1"/>
  <c r="N437" i="15" s="1"/>
  <c r="N438" i="15" s="1"/>
  <c r="N439" i="15" s="1"/>
  <c r="N440" i="15" s="1"/>
  <c r="N441" i="15" s="1"/>
  <c r="N442" i="15" s="1"/>
  <c r="N443" i="15" s="1"/>
  <c r="N444" i="15" s="1"/>
  <c r="N445" i="15" s="1"/>
  <c r="N446" i="15" s="1"/>
  <c r="N447" i="15" s="1"/>
  <c r="N448" i="15" s="1"/>
  <c r="N449" i="15" s="1"/>
  <c r="N450" i="15" s="1"/>
  <c r="N451" i="15" s="1"/>
  <c r="N452" i="15" s="1"/>
  <c r="N453" i="15" s="1"/>
  <c r="N454" i="15" s="1"/>
  <c r="N455" i="15" s="1"/>
  <c r="N456" i="15" s="1"/>
  <c r="N457" i="15" s="1"/>
  <c r="N458" i="15" s="1"/>
  <c r="N459" i="15" s="1"/>
  <c r="N460" i="15" s="1"/>
  <c r="N461" i="15" s="1"/>
  <c r="N462" i="15" s="1"/>
  <c r="N463" i="15" s="1"/>
  <c r="N464" i="15" s="1"/>
  <c r="N465" i="15" s="1"/>
  <c r="N466" i="15" s="1"/>
  <c r="N467" i="15" s="1"/>
  <c r="N468" i="15" s="1"/>
  <c r="N469" i="15" s="1"/>
  <c r="N470" i="15" s="1"/>
  <c r="N471" i="15" s="1"/>
  <c r="N472" i="15" s="1"/>
  <c r="N473" i="15" s="1"/>
  <c r="N474" i="15" s="1"/>
  <c r="N475" i="15" s="1"/>
  <c r="N476" i="15" s="1"/>
  <c r="N477" i="15" s="1"/>
  <c r="N478" i="15" s="1"/>
  <c r="N479" i="15" s="1"/>
  <c r="N480" i="15" s="1"/>
  <c r="N481" i="15" s="1"/>
  <c r="N482" i="15" s="1"/>
  <c r="N483" i="15" s="1"/>
  <c r="N484" i="15" s="1"/>
  <c r="N485" i="15" s="1"/>
  <c r="N486" i="15" s="1"/>
  <c r="N487" i="15" s="1"/>
  <c r="N488" i="15" s="1"/>
  <c r="N489" i="15" s="1"/>
  <c r="N490" i="15" s="1"/>
  <c r="N491" i="15" s="1"/>
  <c r="N492" i="15" s="1"/>
  <c r="N493" i="15" s="1"/>
  <c r="N494" i="15" s="1"/>
  <c r="N495" i="15" s="1"/>
  <c r="N496" i="15" s="1"/>
  <c r="N497" i="15" s="1"/>
  <c r="N498" i="15" s="1"/>
  <c r="N499" i="15" s="1"/>
  <c r="N500" i="15" s="1"/>
  <c r="N501" i="15" s="1"/>
  <c r="N502" i="15" s="1"/>
  <c r="N503" i="15" s="1"/>
  <c r="N504" i="15" s="1"/>
  <c r="N505" i="15" s="1"/>
  <c r="N506" i="15" s="1"/>
  <c r="N507" i="15" s="1"/>
  <c r="N508" i="15" s="1"/>
  <c r="N509" i="15" s="1"/>
  <c r="N510" i="15" s="1"/>
  <c r="N511" i="15" s="1"/>
  <c r="N512" i="15" s="1"/>
  <c r="N513" i="15" s="1"/>
  <c r="N514" i="15" s="1"/>
  <c r="N515" i="15" s="1"/>
  <c r="N516" i="15" s="1"/>
  <c r="N517" i="15" s="1"/>
  <c r="N518" i="15" s="1"/>
  <c r="N519" i="15" s="1"/>
  <c r="N520" i="15" s="1"/>
  <c r="N521" i="15" s="1"/>
  <c r="N522" i="15" s="1"/>
  <c r="N523" i="15" s="1"/>
  <c r="N524" i="15" s="1"/>
  <c r="N525" i="15" s="1"/>
  <c r="N526" i="15" s="1"/>
  <c r="N527" i="15" s="1"/>
  <c r="N528" i="15" s="1"/>
  <c r="N529" i="15" s="1"/>
  <c r="N530" i="15" s="1"/>
  <c r="N531" i="15" s="1"/>
  <c r="N532" i="15" s="1"/>
  <c r="N533" i="15" s="1"/>
  <c r="N534" i="15" s="1"/>
  <c r="N535" i="15" s="1"/>
  <c r="N536" i="15" s="1"/>
  <c r="N537" i="15" s="1"/>
  <c r="N538" i="15" s="1"/>
  <c r="N539" i="15" s="1"/>
  <c r="N540" i="15" s="1"/>
  <c r="N541" i="15" s="1"/>
  <c r="N542" i="15" s="1"/>
  <c r="N543" i="15" s="1"/>
  <c r="N544" i="15" s="1"/>
  <c r="N545" i="15" s="1"/>
  <c r="N546" i="15" s="1"/>
  <c r="N547" i="15" s="1"/>
  <c r="N548" i="15" s="1"/>
  <c r="N549" i="15" s="1"/>
  <c r="N550" i="15" s="1"/>
  <c r="N551" i="15" s="1"/>
  <c r="N552" i="15" s="1"/>
  <c r="N553" i="15" s="1"/>
  <c r="N554" i="15" s="1"/>
  <c r="N555" i="15" s="1"/>
  <c r="N556" i="15" s="1"/>
  <c r="N557" i="15" s="1"/>
  <c r="N558" i="15" s="1"/>
  <c r="N559" i="15" s="1"/>
  <c r="N560" i="15" s="1"/>
  <c r="N561" i="15" s="1"/>
  <c r="N562" i="15" s="1"/>
  <c r="N563" i="15" s="1"/>
  <c r="N564" i="15" s="1"/>
  <c r="N565" i="15" s="1"/>
  <c r="N566" i="15" s="1"/>
  <c r="N567" i="15" s="1"/>
  <c r="N568" i="15" s="1"/>
  <c r="N569" i="15" s="1"/>
  <c r="N570" i="15" s="1"/>
  <c r="N571" i="15" s="1"/>
  <c r="N572" i="15" s="1"/>
  <c r="N573" i="15" s="1"/>
  <c r="N574" i="15" s="1"/>
  <c r="N575" i="15" s="1"/>
  <c r="N576" i="15" s="1"/>
  <c r="N577" i="15" s="1"/>
  <c r="N578" i="15" s="1"/>
  <c r="N579" i="15" s="1"/>
  <c r="N580" i="15" s="1"/>
  <c r="N581" i="15" s="1"/>
  <c r="N582" i="15" s="1"/>
  <c r="N583" i="15" s="1"/>
  <c r="N584" i="15" s="1"/>
  <c r="N585" i="15" s="1"/>
  <c r="N586" i="15" s="1"/>
  <c r="N587" i="15" s="1"/>
  <c r="N588" i="15" s="1"/>
  <c r="N589" i="15" s="1"/>
  <c r="N590" i="15" s="1"/>
  <c r="N591" i="15" s="1"/>
  <c r="N592" i="15" s="1"/>
  <c r="N593" i="15" s="1"/>
  <c r="N594" i="15" s="1"/>
  <c r="N595" i="15" s="1"/>
  <c r="N596" i="15" s="1"/>
  <c r="N597" i="15" s="1"/>
  <c r="N598" i="15" s="1"/>
  <c r="N599" i="15" s="1"/>
  <c r="N600" i="15" s="1"/>
  <c r="N601" i="15" s="1"/>
  <c r="N602" i="15" s="1"/>
  <c r="N603" i="15" s="1"/>
  <c r="N604" i="15" s="1"/>
  <c r="N605" i="15" s="1"/>
  <c r="N606" i="15" s="1"/>
  <c r="N607" i="15" s="1"/>
  <c r="N608" i="15" s="1"/>
  <c r="N609" i="15" s="1"/>
  <c r="N610" i="15" s="1"/>
  <c r="N611" i="15" s="1"/>
  <c r="N612" i="15" s="1"/>
  <c r="N613" i="15" s="1"/>
  <c r="N614" i="15" s="1"/>
  <c r="N615" i="15" s="1"/>
  <c r="N616" i="15" s="1"/>
  <c r="N617" i="15" s="1"/>
  <c r="N618" i="15" s="1"/>
  <c r="N619" i="15" s="1"/>
  <c r="N620" i="15" s="1"/>
  <c r="N621" i="15" s="1"/>
  <c r="N622" i="15" s="1"/>
  <c r="N623" i="15" s="1"/>
  <c r="N624" i="15" s="1"/>
  <c r="N625" i="15" s="1"/>
  <c r="N626" i="15" s="1"/>
  <c r="N627" i="15" s="1"/>
  <c r="N628" i="15" s="1"/>
  <c r="N629" i="15" s="1"/>
  <c r="N630" i="15" s="1"/>
  <c r="N631" i="15" s="1"/>
  <c r="N632" i="15" s="1"/>
  <c r="N633" i="15" s="1"/>
  <c r="N634" i="15" s="1"/>
  <c r="N635" i="15" s="1"/>
  <c r="N636" i="15" s="1"/>
  <c r="N637" i="15" s="1"/>
  <c r="N638" i="15" s="1"/>
  <c r="N639" i="15" s="1"/>
  <c r="N640" i="15" s="1"/>
  <c r="N641" i="15" s="1"/>
  <c r="N642" i="15" s="1"/>
  <c r="N643" i="15" s="1"/>
  <c r="N644" i="15" s="1"/>
  <c r="N645" i="15" s="1"/>
  <c r="N646" i="15" s="1"/>
  <c r="N647" i="15" s="1"/>
  <c r="N648" i="15" s="1"/>
  <c r="N649" i="15" s="1"/>
  <c r="N650" i="15" s="1"/>
  <c r="N651" i="15" s="1"/>
  <c r="N652" i="15" s="1"/>
  <c r="N653" i="15" s="1"/>
  <c r="N654" i="15" s="1"/>
  <c r="N655" i="15" s="1"/>
  <c r="N656" i="15" s="1"/>
  <c r="N657" i="15" s="1"/>
  <c r="N658" i="15" s="1"/>
  <c r="N659" i="15" s="1"/>
  <c r="N660" i="15" s="1"/>
  <c r="N661" i="15" s="1"/>
  <c r="N662" i="15" s="1"/>
  <c r="N663" i="15" s="1"/>
  <c r="N664" i="15" s="1"/>
  <c r="N665" i="15" s="1"/>
  <c r="N666" i="15" s="1"/>
  <c r="N667" i="15" s="1"/>
  <c r="N668" i="15" s="1"/>
  <c r="N669" i="15" s="1"/>
  <c r="N670" i="15" s="1"/>
  <c r="N671" i="15" s="1"/>
  <c r="N672" i="15" s="1"/>
  <c r="N673" i="15" s="1"/>
  <c r="N674" i="15" s="1"/>
  <c r="N675" i="15" s="1"/>
  <c r="N676" i="15" s="1"/>
  <c r="N677" i="15" s="1"/>
  <c r="N678" i="15" s="1"/>
  <c r="N679" i="15" s="1"/>
  <c r="N680" i="15" s="1"/>
  <c r="N681" i="15" s="1"/>
  <c r="N682" i="15" s="1"/>
  <c r="N683" i="15" s="1"/>
  <c r="N684" i="15" s="1"/>
  <c r="N685" i="15" s="1"/>
  <c r="N686" i="15" s="1"/>
  <c r="N687" i="15" s="1"/>
  <c r="N688" i="15" s="1"/>
  <c r="N689" i="15" s="1"/>
  <c r="N690" i="15" s="1"/>
  <c r="N691" i="15" s="1"/>
  <c r="N692" i="15" s="1"/>
  <c r="N693" i="15" s="1"/>
  <c r="N694" i="15" s="1"/>
  <c r="N695" i="15" s="1"/>
  <c r="N696" i="15" s="1"/>
  <c r="N697" i="15" s="1"/>
  <c r="N698" i="15" s="1"/>
  <c r="N699" i="15" s="1"/>
  <c r="N700" i="15" s="1"/>
  <c r="N701" i="15" s="1"/>
  <c r="N702" i="15" s="1"/>
  <c r="N703" i="15" s="1"/>
  <c r="N704" i="15" s="1"/>
  <c r="N705" i="15" s="1"/>
  <c r="N706" i="15" s="1"/>
  <c r="N707" i="15" s="1"/>
  <c r="N708" i="15" s="1"/>
  <c r="N709" i="15" s="1"/>
  <c r="N710" i="15" s="1"/>
  <c r="N711" i="15" s="1"/>
  <c r="N712" i="15" s="1"/>
  <c r="N713" i="15" s="1"/>
  <c r="N714" i="15" s="1"/>
  <c r="N715" i="15" s="1"/>
  <c r="N716" i="15" s="1"/>
  <c r="N717" i="15" s="1"/>
  <c r="N718" i="15" s="1"/>
  <c r="N719" i="15" s="1"/>
  <c r="N720" i="15" s="1"/>
  <c r="N721" i="15" s="1"/>
  <c r="N722" i="15" s="1"/>
  <c r="N723" i="15" s="1"/>
  <c r="N724" i="15" s="1"/>
  <c r="N725" i="15" s="1"/>
  <c r="N726" i="15" s="1"/>
  <c r="N727" i="15" s="1"/>
  <c r="N728" i="15" s="1"/>
  <c r="N729" i="15" s="1"/>
  <c r="N730" i="15" s="1"/>
  <c r="N731" i="15" s="1"/>
  <c r="N732" i="15" s="1"/>
  <c r="N733" i="15" s="1"/>
  <c r="N734" i="15" s="1"/>
  <c r="N735" i="15" s="1"/>
  <c r="N736" i="15" s="1"/>
  <c r="N737" i="15" s="1"/>
  <c r="N738" i="15" s="1"/>
  <c r="N739" i="15" s="1"/>
  <c r="N740" i="15" s="1"/>
  <c r="N741" i="15" s="1"/>
  <c r="N742" i="15" s="1"/>
  <c r="N743" i="15" s="1"/>
  <c r="N744" i="15" s="1"/>
  <c r="N745" i="15" s="1"/>
  <c r="N746" i="15" s="1"/>
  <c r="N747" i="15" s="1"/>
  <c r="N748" i="15" s="1"/>
  <c r="N749" i="15" s="1"/>
  <c r="N750" i="15" s="1"/>
  <c r="N751" i="15" s="1"/>
  <c r="N752" i="15" s="1"/>
  <c r="N753" i="15" s="1"/>
  <c r="N754" i="15" s="1"/>
  <c r="N755" i="15" s="1"/>
  <c r="N756" i="15" s="1"/>
  <c r="N757" i="15" s="1"/>
  <c r="N758" i="15" s="1"/>
  <c r="N759" i="15" s="1"/>
  <c r="N760" i="15" s="1"/>
  <c r="N761" i="15" s="1"/>
  <c r="N762" i="15" s="1"/>
  <c r="N763" i="15" s="1"/>
  <c r="N764" i="15" s="1"/>
  <c r="N765" i="15" s="1"/>
  <c r="N766" i="15" s="1"/>
  <c r="N767" i="15" s="1"/>
  <c r="N768" i="15" s="1"/>
  <c r="N769" i="15" s="1"/>
  <c r="N770" i="15" s="1"/>
  <c r="N771" i="15" s="1"/>
  <c r="N772" i="15" s="1"/>
  <c r="N773" i="15" s="1"/>
  <c r="N774" i="15" s="1"/>
  <c r="N775" i="15" s="1"/>
  <c r="N776" i="15" s="1"/>
  <c r="N777" i="15" s="1"/>
  <c r="N778" i="15" s="1"/>
  <c r="N779" i="15" s="1"/>
  <c r="N780" i="15" s="1"/>
  <c r="N781" i="15" s="1"/>
  <c r="N782" i="15" s="1"/>
  <c r="N783" i="15" s="1"/>
  <c r="N784" i="15" s="1"/>
  <c r="N785" i="15" s="1"/>
  <c r="N786" i="15" s="1"/>
  <c r="N787" i="15" s="1"/>
  <c r="N788" i="15" s="1"/>
  <c r="N789" i="15" s="1"/>
  <c r="N790" i="15" s="1"/>
  <c r="N791" i="15" s="1"/>
  <c r="N792" i="15" s="1"/>
  <c r="N793" i="15" s="1"/>
  <c r="N794" i="15" s="1"/>
  <c r="N795" i="15" s="1"/>
  <c r="N796" i="15" s="1"/>
  <c r="N797" i="15" s="1"/>
  <c r="N798" i="15" s="1"/>
  <c r="N799" i="15" s="1"/>
  <c r="N800" i="15" s="1"/>
  <c r="N801" i="15" s="1"/>
  <c r="N802" i="15" s="1"/>
  <c r="N803" i="15" s="1"/>
  <c r="N804" i="15" s="1"/>
  <c r="N805" i="15" s="1"/>
  <c r="N806" i="15" s="1"/>
  <c r="N807" i="15" s="1"/>
  <c r="N808" i="15" s="1"/>
  <c r="N809" i="15" s="1"/>
  <c r="N810" i="15" s="1"/>
  <c r="N811" i="15" s="1"/>
  <c r="N812" i="15" s="1"/>
  <c r="N813" i="15" s="1"/>
  <c r="N814" i="15" s="1"/>
  <c r="N815" i="15" s="1"/>
  <c r="N816" i="15" s="1"/>
  <c r="N817" i="15" s="1"/>
  <c r="N818" i="15" s="1"/>
  <c r="N819" i="15" s="1"/>
  <c r="N820" i="15" s="1"/>
  <c r="N821" i="15" s="1"/>
  <c r="N822" i="15" s="1"/>
  <c r="N823" i="15" s="1"/>
  <c r="N824" i="15" s="1"/>
  <c r="N825" i="15" s="1"/>
  <c r="N826" i="15" s="1"/>
  <c r="N827" i="15" s="1"/>
  <c r="N828" i="15" s="1"/>
  <c r="N829" i="15" s="1"/>
  <c r="N830" i="15" s="1"/>
  <c r="N831" i="15" s="1"/>
  <c r="N832" i="15" s="1"/>
  <c r="N833" i="15" s="1"/>
  <c r="N834" i="15" s="1"/>
  <c r="N835" i="15" s="1"/>
  <c r="N836" i="15" s="1"/>
  <c r="N837" i="15" s="1"/>
  <c r="N838" i="15" s="1"/>
  <c r="N839" i="15" s="1"/>
  <c r="N840" i="15" s="1"/>
  <c r="N841" i="15" s="1"/>
  <c r="N842" i="15" s="1"/>
  <c r="N843" i="15" s="1"/>
  <c r="N844" i="15" s="1"/>
  <c r="N845" i="15" s="1"/>
  <c r="N846" i="15" s="1"/>
  <c r="N847" i="15" s="1"/>
  <c r="N848" i="15" s="1"/>
  <c r="N849" i="15" s="1"/>
  <c r="N850" i="15" s="1"/>
  <c r="N851" i="15" s="1"/>
  <c r="N852" i="15" s="1"/>
  <c r="N853" i="15" s="1"/>
  <c r="N854" i="15" s="1"/>
  <c r="N855" i="15" s="1"/>
  <c r="N856" i="15" s="1"/>
  <c r="N857" i="15" s="1"/>
  <c r="N858" i="15" s="1"/>
  <c r="N859" i="15" s="1"/>
  <c r="N860" i="15" s="1"/>
  <c r="N861" i="15" s="1"/>
  <c r="N862" i="15" s="1"/>
  <c r="N863" i="15" s="1"/>
  <c r="N864" i="15" s="1"/>
  <c r="N865" i="15" s="1"/>
  <c r="N866" i="15" s="1"/>
  <c r="N867" i="15" s="1"/>
  <c r="N868" i="15" s="1"/>
  <c r="N869" i="15" s="1"/>
  <c r="N870" i="15" s="1"/>
  <c r="N871" i="15" s="1"/>
  <c r="N872" i="15" s="1"/>
  <c r="N873" i="15" s="1"/>
  <c r="N874" i="15" s="1"/>
  <c r="N875" i="15" s="1"/>
  <c r="N876" i="15" s="1"/>
  <c r="N877" i="15" s="1"/>
  <c r="N878" i="15" s="1"/>
  <c r="N879" i="15" s="1"/>
  <c r="N880" i="15" s="1"/>
  <c r="N881" i="15" s="1"/>
  <c r="N882" i="15" s="1"/>
  <c r="N883" i="15" s="1"/>
  <c r="N884" i="15" s="1"/>
  <c r="N885" i="15" s="1"/>
  <c r="N886" i="15" s="1"/>
  <c r="N887" i="15" s="1"/>
  <c r="N888" i="15" s="1"/>
  <c r="N889" i="15" s="1"/>
  <c r="N890" i="15" s="1"/>
  <c r="N891" i="15" s="1"/>
  <c r="N892" i="15" s="1"/>
  <c r="N893" i="15" s="1"/>
  <c r="N894" i="15" s="1"/>
  <c r="N895" i="15" s="1"/>
  <c r="N896" i="15" s="1"/>
  <c r="N897" i="15" s="1"/>
  <c r="N898" i="15" s="1"/>
  <c r="N899" i="15" s="1"/>
  <c r="N900" i="15" s="1"/>
  <c r="N901" i="15" s="1"/>
  <c r="N902" i="15" s="1"/>
  <c r="N903" i="15" s="1"/>
  <c r="N904" i="15" s="1"/>
  <c r="N905" i="15" s="1"/>
  <c r="N906" i="15" s="1"/>
  <c r="N907" i="15" s="1"/>
  <c r="N908" i="15" s="1"/>
  <c r="N909" i="15" s="1"/>
  <c r="N910" i="15" s="1"/>
  <c r="N911" i="15" s="1"/>
  <c r="N912" i="15" s="1"/>
  <c r="N913" i="15" s="1"/>
  <c r="N914" i="15" s="1"/>
  <c r="N915" i="15" s="1"/>
  <c r="N916" i="15" s="1"/>
  <c r="N917" i="15" s="1"/>
  <c r="N918" i="15" s="1"/>
  <c r="N919" i="15" s="1"/>
  <c r="N920" i="15" s="1"/>
  <c r="N921" i="15" s="1"/>
  <c r="N922" i="15" s="1"/>
  <c r="N923" i="15" s="1"/>
  <c r="N924" i="15" s="1"/>
  <c r="N925" i="15" s="1"/>
  <c r="N926" i="15" s="1"/>
  <c r="N927" i="15" s="1"/>
  <c r="N928" i="15" s="1"/>
  <c r="N929" i="15" s="1"/>
  <c r="N930" i="15" s="1"/>
  <c r="N931" i="15" s="1"/>
  <c r="N932" i="15" s="1"/>
  <c r="N933" i="15" s="1"/>
  <c r="N934" i="15" s="1"/>
  <c r="N935" i="15" s="1"/>
  <c r="N936" i="15" s="1"/>
  <c r="N937" i="15" s="1"/>
  <c r="N938" i="15" s="1"/>
  <c r="N939" i="15" s="1"/>
  <c r="N940" i="15" s="1"/>
  <c r="N941" i="15" s="1"/>
  <c r="N942" i="15" s="1"/>
  <c r="N943" i="15" s="1"/>
  <c r="N944" i="15" s="1"/>
  <c r="N945" i="15" s="1"/>
  <c r="N946" i="15" s="1"/>
  <c r="N947" i="15" s="1"/>
  <c r="N948" i="15" s="1"/>
  <c r="N949" i="15" s="1"/>
  <c r="N950" i="15" s="1"/>
  <c r="N951" i="15" s="1"/>
  <c r="N952" i="15" s="1"/>
  <c r="N953" i="15" s="1"/>
  <c r="N954" i="15" s="1"/>
  <c r="N955" i="15" s="1"/>
  <c r="N956" i="15" s="1"/>
  <c r="N957" i="15" s="1"/>
  <c r="N958" i="15" s="1"/>
  <c r="N959" i="15" s="1"/>
  <c r="N960" i="15" s="1"/>
  <c r="N961" i="15" s="1"/>
  <c r="N962" i="15" s="1"/>
  <c r="N963" i="15" s="1"/>
  <c r="N964" i="15" s="1"/>
  <c r="N965" i="15" s="1"/>
  <c r="N966" i="15" s="1"/>
  <c r="N967" i="15" s="1"/>
  <c r="N968" i="15" s="1"/>
  <c r="N969" i="15" s="1"/>
  <c r="N970" i="15" s="1"/>
  <c r="N971" i="15" s="1"/>
  <c r="N972" i="15" s="1"/>
  <c r="N973" i="15" s="1"/>
  <c r="N974" i="15" s="1"/>
  <c r="N975" i="15" s="1"/>
  <c r="N976" i="15" s="1"/>
  <c r="N977" i="15" s="1"/>
  <c r="N978" i="15" s="1"/>
  <c r="N979" i="15" s="1"/>
  <c r="N980" i="15" s="1"/>
  <c r="N981" i="15" s="1"/>
  <c r="N982" i="15" s="1"/>
  <c r="N983" i="15" s="1"/>
  <c r="N984" i="15" s="1"/>
  <c r="N985" i="15" s="1"/>
  <c r="N986" i="15" s="1"/>
  <c r="N987" i="15" s="1"/>
  <c r="N988" i="15" s="1"/>
  <c r="N989" i="15" s="1"/>
  <c r="N990" i="15" s="1"/>
  <c r="N991" i="15" s="1"/>
  <c r="N992" i="15" s="1"/>
  <c r="N993" i="15" s="1"/>
  <c r="N994" i="15" s="1"/>
  <c r="N995" i="15" s="1"/>
  <c r="N996" i="15" s="1"/>
  <c r="N997" i="15" s="1"/>
  <c r="N998" i="15" s="1"/>
  <c r="N999" i="15" s="1"/>
  <c r="N1000" i="15" s="1"/>
  <c r="N1001" i="15" s="1"/>
  <c r="N1002" i="15" s="1"/>
  <c r="N1003" i="15" s="1"/>
  <c r="N1004" i="15" s="1"/>
  <c r="N1005" i="15" s="1"/>
  <c r="N1006" i="15" s="1"/>
  <c r="N1007" i="15" s="1"/>
  <c r="N1008" i="15" s="1"/>
  <c r="N1009" i="15" s="1"/>
  <c r="N1010" i="15" s="1"/>
  <c r="N1011" i="15" s="1"/>
  <c r="N1012" i="15" s="1"/>
  <c r="N1013" i="15" s="1"/>
  <c r="N1014" i="15" s="1"/>
  <c r="N1015" i="15" s="1"/>
  <c r="N1016" i="15" s="1"/>
  <c r="N1017" i="15" s="1"/>
  <c r="N1018" i="15" s="1"/>
  <c r="N1019" i="15" s="1"/>
  <c r="N1020" i="15" s="1"/>
  <c r="N1021" i="15" s="1"/>
  <c r="N1022" i="15" s="1"/>
  <c r="N1023" i="15" s="1"/>
  <c r="N1024" i="15" s="1"/>
  <c r="N1025" i="15" s="1"/>
  <c r="N1026" i="15" s="1"/>
  <c r="N1027" i="15" s="1"/>
  <c r="N1028" i="15" s="1"/>
  <c r="N1029" i="15" s="1"/>
  <c r="N1030" i="15" s="1"/>
  <c r="N1031" i="15" s="1"/>
  <c r="N1032" i="15" s="1"/>
  <c r="N1033" i="15" s="1"/>
  <c r="N1034" i="15" s="1"/>
  <c r="N1035" i="15" s="1"/>
  <c r="N1036" i="15" s="1"/>
  <c r="N1037" i="15" s="1"/>
  <c r="N1038" i="15" s="1"/>
  <c r="N1039" i="15" s="1"/>
  <c r="N1040" i="15" s="1"/>
  <c r="N1041" i="15" s="1"/>
  <c r="N1042" i="15" s="1"/>
  <c r="N1043" i="15" s="1"/>
  <c r="N1044" i="15" s="1"/>
  <c r="N1045" i="15" s="1"/>
  <c r="N1046" i="15" s="1"/>
  <c r="N1047" i="15" s="1"/>
  <c r="N1048" i="15" s="1"/>
  <c r="N1049" i="15" s="1"/>
  <c r="N1050" i="15" s="1"/>
  <c r="N1051" i="15" s="1"/>
  <c r="N1052" i="15" s="1"/>
  <c r="N1053" i="15" s="1"/>
  <c r="N1054" i="15" s="1"/>
  <c r="N1055" i="15" s="1"/>
  <c r="N1056" i="15" s="1"/>
  <c r="N1057" i="15" s="1"/>
  <c r="N1058" i="15" s="1"/>
  <c r="N1059" i="15" s="1"/>
  <c r="N1060" i="15" s="1"/>
  <c r="N1061" i="15" s="1"/>
  <c r="N1062" i="15" s="1"/>
  <c r="N1063" i="15" s="1"/>
  <c r="N1064" i="15" s="1"/>
  <c r="N1065" i="15" s="1"/>
  <c r="N1066" i="15" s="1"/>
  <c r="N1067" i="15" s="1"/>
  <c r="N1068" i="15" s="1"/>
  <c r="N1069" i="15" s="1"/>
  <c r="N1070" i="15" s="1"/>
  <c r="N1071" i="15" s="1"/>
  <c r="N1072" i="15" s="1"/>
  <c r="N1073" i="15" s="1"/>
  <c r="N1074" i="15" s="1"/>
  <c r="N1075" i="15" s="1"/>
  <c r="N1076" i="15" s="1"/>
  <c r="N1077" i="15" s="1"/>
  <c r="N1078" i="15" s="1"/>
  <c r="N1079" i="15" s="1"/>
  <c r="N1080" i="15" s="1"/>
  <c r="N1081" i="15" s="1"/>
  <c r="N1082" i="15" s="1"/>
  <c r="N1083" i="15" s="1"/>
  <c r="N1084" i="15" s="1"/>
  <c r="N1085" i="15" s="1"/>
  <c r="N1086" i="15" s="1"/>
  <c r="N1087" i="15" s="1"/>
  <c r="N1088" i="15" s="1"/>
  <c r="N1089" i="15" s="1"/>
  <c r="N1090" i="15" s="1"/>
  <c r="N1091" i="15" s="1"/>
  <c r="N1092" i="15" s="1"/>
  <c r="N1093" i="15" s="1"/>
  <c r="N1094" i="15" s="1"/>
  <c r="N1095" i="15" s="1"/>
  <c r="N1096" i="15" s="1"/>
  <c r="N1097" i="15" s="1"/>
  <c r="N1098" i="15" s="1"/>
  <c r="N1099" i="15" s="1"/>
  <c r="N1100" i="15" s="1"/>
  <c r="N1101" i="15" s="1"/>
  <c r="N1102" i="15" s="1"/>
  <c r="N1103" i="15" s="1"/>
  <c r="N1104" i="15" s="1"/>
  <c r="N1105" i="15" s="1"/>
  <c r="N1106" i="15" s="1"/>
  <c r="N1107" i="15" s="1"/>
  <c r="N1108" i="15" s="1"/>
  <c r="N1109" i="15" s="1"/>
  <c r="N1110" i="15" s="1"/>
  <c r="N1111" i="15" s="1"/>
  <c r="N1112" i="15" s="1"/>
  <c r="N1113" i="15" s="1"/>
  <c r="N1114" i="15" s="1"/>
  <c r="N1115" i="15" s="1"/>
  <c r="N1116" i="15" s="1"/>
  <c r="N1117" i="15" s="1"/>
  <c r="N1118" i="15" s="1"/>
  <c r="N1119" i="15" s="1"/>
  <c r="N1120" i="15" s="1"/>
  <c r="N1121" i="15" s="1"/>
  <c r="N1122" i="15" s="1"/>
  <c r="N1123" i="15" s="1"/>
  <c r="N1124" i="15" s="1"/>
  <c r="N1125" i="15" s="1"/>
  <c r="N1126" i="15" s="1"/>
  <c r="N1127" i="15" s="1"/>
  <c r="N1128" i="15" s="1"/>
  <c r="N1129" i="15" s="1"/>
  <c r="N1130" i="15" s="1"/>
  <c r="N1131" i="15" s="1"/>
  <c r="N1132" i="15" s="1"/>
  <c r="N1133" i="15" s="1"/>
  <c r="N1134" i="15" s="1"/>
  <c r="N1135" i="15" s="1"/>
  <c r="N1136" i="15" s="1"/>
  <c r="N1137" i="15" s="1"/>
  <c r="N1138" i="15" s="1"/>
  <c r="N1139" i="15" s="1"/>
  <c r="N1140" i="15" s="1"/>
  <c r="N1141" i="15" s="1"/>
  <c r="N1142" i="15" s="1"/>
  <c r="N1143" i="15" s="1"/>
  <c r="N1144" i="15" s="1"/>
  <c r="N1145" i="15" s="1"/>
  <c r="N1146" i="15" s="1"/>
  <c r="N1147" i="15" s="1"/>
  <c r="N1148" i="15" s="1"/>
  <c r="N1149" i="15" s="1"/>
  <c r="N1150" i="15" s="1"/>
  <c r="N1151" i="15" s="1"/>
  <c r="N1152" i="15" s="1"/>
  <c r="N1153" i="15" s="1"/>
  <c r="N1154" i="15" s="1"/>
  <c r="N1155" i="15" s="1"/>
  <c r="N1156" i="15" s="1"/>
  <c r="N1157" i="15" s="1"/>
  <c r="N1158" i="15" s="1"/>
  <c r="N1159" i="15" s="1"/>
  <c r="N1160" i="15" s="1"/>
  <c r="N1161" i="15" s="1"/>
  <c r="N1162" i="15" s="1"/>
  <c r="N1163" i="15" s="1"/>
  <c r="N1164" i="15" s="1"/>
  <c r="N1165" i="15" s="1"/>
  <c r="N1166" i="15" s="1"/>
  <c r="N1167" i="15" s="1"/>
  <c r="N1168" i="15" s="1"/>
  <c r="N1169" i="15" s="1"/>
  <c r="N1170" i="15" s="1"/>
  <c r="N1171" i="15" s="1"/>
  <c r="N1172" i="15" s="1"/>
  <c r="N1173" i="15" s="1"/>
  <c r="N1174" i="15" s="1"/>
  <c r="N1175" i="15" s="1"/>
  <c r="N1176" i="15" s="1"/>
  <c r="N1177" i="15" s="1"/>
  <c r="N1178" i="15" s="1"/>
  <c r="N1179" i="15" s="1"/>
  <c r="N1180" i="15" s="1"/>
  <c r="N1181" i="15" s="1"/>
  <c r="N1182" i="15" s="1"/>
  <c r="N1183" i="15" s="1"/>
  <c r="N1184" i="15" s="1"/>
  <c r="N1185" i="15" s="1"/>
  <c r="N1186" i="15" s="1"/>
  <c r="N1187" i="15" s="1"/>
  <c r="N1188" i="15" s="1"/>
  <c r="N1189" i="15" s="1"/>
  <c r="N1190" i="15" s="1"/>
  <c r="N1191" i="15" s="1"/>
  <c r="N1192" i="15" s="1"/>
  <c r="N1193" i="15" s="1"/>
  <c r="N1194" i="15" s="1"/>
  <c r="N1195" i="15" s="1"/>
  <c r="N1196" i="15" s="1"/>
  <c r="N1197" i="15" s="1"/>
  <c r="N1198" i="15" s="1"/>
  <c r="N1199" i="15" s="1"/>
  <c r="N1200" i="15" s="1"/>
  <c r="N1201" i="15" s="1"/>
  <c r="N1202" i="15" s="1"/>
  <c r="N1203" i="15" s="1"/>
  <c r="N1204" i="15" s="1"/>
  <c r="N1205" i="15" s="1"/>
  <c r="N1206" i="15" s="1"/>
  <c r="N1207" i="15" s="1"/>
  <c r="N1208" i="15" s="1"/>
  <c r="N1209" i="15" s="1"/>
  <c r="N1210" i="15" s="1"/>
  <c r="N1211" i="15" s="1"/>
  <c r="N1212" i="15" s="1"/>
  <c r="N1213" i="15" s="1"/>
  <c r="N1214" i="15" s="1"/>
  <c r="N1215" i="15" s="1"/>
  <c r="N1216" i="15" s="1"/>
  <c r="N1217" i="15" s="1"/>
  <c r="N1218" i="15" s="1"/>
  <c r="N1219" i="15" s="1"/>
  <c r="N1220" i="15" s="1"/>
  <c r="N1221" i="15" s="1"/>
  <c r="N1222" i="15" s="1"/>
  <c r="N1223" i="15" s="1"/>
  <c r="N1224" i="15" s="1"/>
  <c r="N1225" i="15" s="1"/>
  <c r="N1226" i="15" s="1"/>
  <c r="N1227" i="15" s="1"/>
  <c r="N1228" i="15" s="1"/>
  <c r="N1229" i="15" s="1"/>
  <c r="N1230" i="15" s="1"/>
  <c r="N1231" i="15" s="1"/>
  <c r="N1232" i="15" s="1"/>
  <c r="N1233" i="15" s="1"/>
  <c r="N1234" i="15" s="1"/>
  <c r="N1235" i="15" s="1"/>
  <c r="N1236" i="15" s="1"/>
  <c r="N1237" i="15" s="1"/>
  <c r="N1238" i="15" s="1"/>
  <c r="N1239" i="15" s="1"/>
  <c r="N1240" i="15" s="1"/>
  <c r="N1241" i="15" s="1"/>
  <c r="N1242" i="15" s="1"/>
  <c r="N1243" i="15" s="1"/>
  <c r="N1244" i="15" s="1"/>
  <c r="N1245" i="15" s="1"/>
  <c r="N1246" i="15" s="1"/>
  <c r="N1247" i="15" s="1"/>
  <c r="N1248" i="15" s="1"/>
  <c r="N1249" i="15" s="1"/>
  <c r="N1250" i="15" s="1"/>
  <c r="N1251" i="15" s="1"/>
  <c r="N1252" i="15" s="1"/>
  <c r="N1253" i="15" s="1"/>
  <c r="N1254" i="15" s="1"/>
  <c r="N1255" i="15" s="1"/>
  <c r="N1256" i="15" s="1"/>
  <c r="N1257" i="15" s="1"/>
  <c r="N1258" i="15" s="1"/>
  <c r="N1259" i="15" s="1"/>
  <c r="N1260" i="15" s="1"/>
  <c r="N1261" i="15" s="1"/>
  <c r="N1262" i="15" s="1"/>
  <c r="N1263" i="15" s="1"/>
  <c r="N1264" i="15" s="1"/>
  <c r="N1265" i="15" s="1"/>
  <c r="N1266" i="15" s="1"/>
  <c r="N1267" i="15" s="1"/>
  <c r="N1268" i="15" s="1"/>
  <c r="N1269" i="15" s="1"/>
  <c r="N1270" i="15" s="1"/>
  <c r="N1271" i="15" s="1"/>
  <c r="N1272" i="15" s="1"/>
  <c r="N1273" i="15" s="1"/>
  <c r="N1274" i="15" s="1"/>
  <c r="N1275" i="15" s="1"/>
  <c r="N1276" i="15" s="1"/>
  <c r="N1277" i="15" s="1"/>
  <c r="N1278" i="15" s="1"/>
  <c r="N1279" i="15" s="1"/>
  <c r="N1280" i="15" s="1"/>
  <c r="N1281" i="15" s="1"/>
  <c r="N1282" i="15" s="1"/>
  <c r="N1283" i="15" s="1"/>
  <c r="N1284" i="15" s="1"/>
  <c r="N1285" i="15" s="1"/>
  <c r="N1286" i="15" s="1"/>
  <c r="N1287" i="15" s="1"/>
  <c r="N1288" i="15" s="1"/>
  <c r="N1289" i="15" s="1"/>
  <c r="N1290" i="15" s="1"/>
  <c r="N1291" i="15" s="1"/>
  <c r="N1292" i="15" s="1"/>
  <c r="N1293" i="15" s="1"/>
  <c r="N1294" i="15" s="1"/>
  <c r="N1295" i="15" s="1"/>
  <c r="N1296" i="15" s="1"/>
  <c r="N1297" i="15" s="1"/>
  <c r="N1298" i="15" s="1"/>
  <c r="N1299" i="15" s="1"/>
  <c r="N1300" i="15" s="1"/>
  <c r="N1301" i="15" s="1"/>
  <c r="N1302" i="15" s="1"/>
  <c r="N1303" i="15" s="1"/>
  <c r="N1304" i="15" s="1"/>
  <c r="N1305" i="15" s="1"/>
  <c r="N1306" i="15" s="1"/>
  <c r="N1307" i="15" s="1"/>
  <c r="N1308" i="15" s="1"/>
  <c r="N1309" i="15" s="1"/>
  <c r="N1310" i="15" s="1"/>
  <c r="N1311" i="15" s="1"/>
  <c r="N1312" i="15" s="1"/>
  <c r="N1313" i="15" s="1"/>
  <c r="N1314" i="15" s="1"/>
  <c r="N1315" i="15" s="1"/>
  <c r="N1316" i="15" s="1"/>
  <c r="N1317" i="15" s="1"/>
  <c r="N1318" i="15" s="1"/>
  <c r="N1319" i="15" s="1"/>
  <c r="N1320" i="15" s="1"/>
  <c r="N1321" i="15" s="1"/>
  <c r="N1322" i="15" s="1"/>
  <c r="N1323" i="15" s="1"/>
  <c r="N1324" i="15" s="1"/>
  <c r="N1325" i="15" s="1"/>
  <c r="N1326" i="15" s="1"/>
  <c r="N1327" i="15" s="1"/>
  <c r="N1328" i="15" s="1"/>
  <c r="N1329" i="15" s="1"/>
  <c r="N1330" i="15" s="1"/>
  <c r="N1331" i="15" s="1"/>
  <c r="N1332" i="15" s="1"/>
  <c r="N1333" i="15" s="1"/>
  <c r="N1334" i="15" s="1"/>
  <c r="N1335" i="15" s="1"/>
  <c r="N1336" i="15" s="1"/>
  <c r="N1337" i="15" s="1"/>
  <c r="N1338" i="15" s="1"/>
  <c r="N1339" i="15" s="1"/>
  <c r="N1340" i="15" s="1"/>
  <c r="N1341" i="15" s="1"/>
  <c r="N1342" i="15" s="1"/>
  <c r="N1343" i="15" s="1"/>
  <c r="N1344" i="15" s="1"/>
  <c r="N1345" i="15" s="1"/>
  <c r="N1346" i="15" s="1"/>
  <c r="N1347" i="15" s="1"/>
  <c r="N1348" i="15" s="1"/>
  <c r="N1349" i="15" s="1"/>
  <c r="N1350" i="15" s="1"/>
  <c r="N1351" i="15" s="1"/>
  <c r="N1352" i="15" s="1"/>
  <c r="N1353" i="15" s="1"/>
  <c r="N1354" i="15" s="1"/>
  <c r="N1355" i="15" s="1"/>
  <c r="N1356" i="15" s="1"/>
  <c r="N1357" i="15" s="1"/>
  <c r="N1358" i="15" s="1"/>
  <c r="N1359" i="15" s="1"/>
  <c r="N1360" i="15" s="1"/>
  <c r="N1361" i="15" s="1"/>
  <c r="N1362" i="15" s="1"/>
  <c r="N1363" i="15" s="1"/>
  <c r="N1364" i="15" s="1"/>
  <c r="N1365" i="15" s="1"/>
  <c r="N1366" i="15" s="1"/>
  <c r="N1367" i="15" s="1"/>
  <c r="N1368" i="15" s="1"/>
  <c r="N1369" i="15" s="1"/>
  <c r="N1370" i="15" s="1"/>
  <c r="N1371" i="15" s="1"/>
  <c r="N1372" i="15" s="1"/>
  <c r="N1373" i="15" s="1"/>
  <c r="N1374" i="15" s="1"/>
  <c r="N1375" i="15" s="1"/>
  <c r="N1376" i="15" s="1"/>
  <c r="N1377" i="15" s="1"/>
  <c r="N1378" i="15" s="1"/>
  <c r="N1379" i="15" s="1"/>
  <c r="N1380" i="15" s="1"/>
  <c r="N1381" i="15" s="1"/>
  <c r="N1382" i="15" s="1"/>
  <c r="N1383" i="15" s="1"/>
  <c r="N1384" i="15" s="1"/>
  <c r="N1385" i="15" s="1"/>
  <c r="N1386" i="15" s="1"/>
  <c r="N1387" i="15" s="1"/>
  <c r="N1388" i="15" s="1"/>
  <c r="N1389" i="15" s="1"/>
  <c r="N1390" i="15" s="1"/>
  <c r="N1391" i="15" s="1"/>
  <c r="N1392" i="15" s="1"/>
  <c r="N1393" i="15" s="1"/>
  <c r="N1394" i="15" s="1"/>
  <c r="N1395" i="15" s="1"/>
  <c r="N1396" i="15" s="1"/>
  <c r="N1397" i="15" s="1"/>
  <c r="N1398" i="15" s="1"/>
  <c r="N1399" i="15" s="1"/>
  <c r="N1400" i="15" s="1"/>
  <c r="N1401" i="15" s="1"/>
  <c r="N1402" i="15" s="1"/>
  <c r="N1403" i="15" s="1"/>
  <c r="N1404" i="15" s="1"/>
  <c r="N1405" i="15" s="1"/>
  <c r="N1406" i="15" s="1"/>
  <c r="N1407" i="15" s="1"/>
  <c r="N1408" i="15" s="1"/>
  <c r="N1409" i="15" s="1"/>
  <c r="N1410" i="15" s="1"/>
  <c r="N1411" i="15" s="1"/>
  <c r="N1412" i="15" s="1"/>
  <c r="N1413" i="15" s="1"/>
  <c r="N1414" i="15" s="1"/>
  <c r="N1415" i="15" s="1"/>
  <c r="N1416" i="15" s="1"/>
  <c r="N1417" i="15" s="1"/>
  <c r="N1418" i="15" s="1"/>
  <c r="N1419" i="15" s="1"/>
  <c r="N1420" i="15" s="1"/>
  <c r="N1421" i="15" s="1"/>
  <c r="N1422" i="15" s="1"/>
  <c r="N1423" i="15" s="1"/>
  <c r="N1424" i="15" s="1"/>
  <c r="N1425" i="15" s="1"/>
  <c r="N1426" i="15" s="1"/>
  <c r="N1427" i="15" s="1"/>
  <c r="N1428" i="15" s="1"/>
  <c r="N1429" i="15" s="1"/>
  <c r="N1430" i="15" s="1"/>
  <c r="N1431" i="15" s="1"/>
  <c r="N1432" i="15" s="1"/>
  <c r="N1433" i="15" s="1"/>
  <c r="N1434" i="15" s="1"/>
  <c r="N1435" i="15" s="1"/>
  <c r="N1436" i="15" s="1"/>
  <c r="N1437" i="15" s="1"/>
  <c r="N1438" i="15" s="1"/>
  <c r="N1439" i="15" s="1"/>
  <c r="N1440" i="15" s="1"/>
  <c r="N1441" i="15" s="1"/>
  <c r="N1442" i="15" s="1"/>
  <c r="N1443" i="15" s="1"/>
  <c r="N1444" i="15" s="1"/>
  <c r="N1445" i="15" s="1"/>
  <c r="N1446" i="15" s="1"/>
  <c r="N1447" i="15" s="1"/>
  <c r="N1448" i="15" s="1"/>
  <c r="N1449" i="15" s="1"/>
  <c r="N1450" i="15" s="1"/>
  <c r="N1451" i="15" s="1"/>
  <c r="N1452" i="15" s="1"/>
  <c r="N1453" i="15" s="1"/>
  <c r="N1454" i="15" s="1"/>
  <c r="N1455" i="15" s="1"/>
  <c r="N1456" i="15" s="1"/>
  <c r="N1457" i="15" s="1"/>
  <c r="N1458" i="15" s="1"/>
  <c r="N1459" i="15" s="1"/>
  <c r="N1460" i="15" s="1"/>
  <c r="N1461" i="15" s="1"/>
  <c r="N1462" i="15" s="1"/>
  <c r="N1463" i="15" s="1"/>
  <c r="N1464" i="15" s="1"/>
  <c r="N1465" i="15" s="1"/>
  <c r="N1466" i="15" s="1"/>
  <c r="N1467" i="15" s="1"/>
  <c r="N1468" i="15" s="1"/>
  <c r="N1469" i="15" s="1"/>
  <c r="N1470" i="15" s="1"/>
  <c r="N1471" i="15" s="1"/>
  <c r="N1472" i="15" s="1"/>
  <c r="N1473" i="15" s="1"/>
  <c r="N1474" i="15" s="1"/>
  <c r="N1475" i="15" s="1"/>
  <c r="N1476" i="15" s="1"/>
  <c r="N1477" i="15" s="1"/>
  <c r="N1478" i="15" s="1"/>
  <c r="N1479" i="15" s="1"/>
  <c r="N1480" i="15" s="1"/>
  <c r="N1481" i="15" s="1"/>
  <c r="N1482" i="15" s="1"/>
  <c r="N1483" i="15" s="1"/>
  <c r="N1484" i="15" s="1"/>
  <c r="N1485" i="15" s="1"/>
  <c r="N1486" i="15" s="1"/>
  <c r="N1487" i="15" s="1"/>
  <c r="N1488" i="15" s="1"/>
  <c r="N1489" i="15" s="1"/>
  <c r="N1490" i="15" s="1"/>
  <c r="N1491" i="15" s="1"/>
  <c r="N1492" i="15" s="1"/>
  <c r="N1493" i="15" s="1"/>
  <c r="N1494" i="15" s="1"/>
  <c r="N1495" i="15" s="1"/>
  <c r="N1496" i="15" s="1"/>
  <c r="N1497" i="15" s="1"/>
  <c r="N1498" i="15" s="1"/>
  <c r="N1499" i="15" s="1"/>
  <c r="N1500" i="15" s="1"/>
  <c r="N1501" i="15" s="1"/>
  <c r="N1502" i="15" s="1"/>
  <c r="N1503" i="15" s="1"/>
  <c r="N1504" i="15" s="1"/>
  <c r="N1505" i="15" s="1"/>
  <c r="N1506" i="15" s="1"/>
  <c r="N1507" i="15" s="1"/>
  <c r="N1508" i="15" s="1"/>
  <c r="N1509" i="15" s="1"/>
  <c r="N1510" i="15" s="1"/>
  <c r="N1511" i="15" s="1"/>
  <c r="N1512" i="15" s="1"/>
  <c r="N1513" i="15" s="1"/>
  <c r="N1514" i="15" s="1"/>
  <c r="N1515" i="15" s="1"/>
  <c r="N1516" i="15" s="1"/>
  <c r="N1517" i="15" s="1"/>
  <c r="N1518" i="15" s="1"/>
  <c r="N1519" i="15" s="1"/>
  <c r="N1520" i="15" s="1"/>
  <c r="N1521" i="15" s="1"/>
  <c r="N1522" i="15" s="1"/>
  <c r="N1523" i="15" s="1"/>
  <c r="N1524" i="15" s="1"/>
  <c r="N1525" i="15" s="1"/>
  <c r="N1526" i="15" s="1"/>
  <c r="N1527" i="15" s="1"/>
  <c r="N1528" i="15" s="1"/>
  <c r="N1529" i="15" s="1"/>
  <c r="N1530" i="15" s="1"/>
  <c r="N1531" i="15" s="1"/>
  <c r="N1532" i="15" s="1"/>
  <c r="N1533" i="15" s="1"/>
  <c r="N1534" i="15" s="1"/>
  <c r="N1535" i="15" s="1"/>
  <c r="N1536" i="15" s="1"/>
  <c r="N1537" i="15" s="1"/>
  <c r="N1538" i="15" s="1"/>
  <c r="N1539" i="15" s="1"/>
  <c r="N1540" i="15" s="1"/>
  <c r="N1541" i="15" s="1"/>
  <c r="N1542" i="15" s="1"/>
  <c r="N1543" i="15" s="1"/>
  <c r="N1544" i="15" s="1"/>
  <c r="N1545" i="15" s="1"/>
  <c r="N1546" i="15" s="1"/>
  <c r="N1547" i="15" s="1"/>
  <c r="N1548" i="15" s="1"/>
  <c r="N1549" i="15" s="1"/>
  <c r="N1550" i="15" s="1"/>
  <c r="N1551" i="15" s="1"/>
  <c r="N1552" i="15" s="1"/>
  <c r="N1553" i="15" s="1"/>
  <c r="N1554" i="15" s="1"/>
  <c r="N1555" i="15" s="1"/>
  <c r="N1556" i="15" s="1"/>
  <c r="N1557" i="15" s="1"/>
  <c r="N1558" i="15" s="1"/>
  <c r="N1559" i="15" s="1"/>
  <c r="N1560" i="15" s="1"/>
  <c r="N1561" i="15" s="1"/>
  <c r="N1562" i="15" s="1"/>
  <c r="N1563" i="15" s="1"/>
  <c r="N1564" i="15" s="1"/>
  <c r="N1565" i="15" s="1"/>
  <c r="N1566" i="15" s="1"/>
  <c r="N1567" i="15" s="1"/>
  <c r="N1568" i="15" s="1"/>
  <c r="N1569" i="15" s="1"/>
  <c r="N1570" i="15" s="1"/>
  <c r="N1571" i="15" s="1"/>
  <c r="N1572" i="15" s="1"/>
  <c r="N1573" i="15" s="1"/>
  <c r="N1574" i="15" s="1"/>
  <c r="N1575" i="15" s="1"/>
  <c r="N1576" i="15" s="1"/>
  <c r="N1577" i="15" s="1"/>
  <c r="N1578" i="15" s="1"/>
  <c r="N1579" i="15" s="1"/>
  <c r="N1580" i="15" s="1"/>
  <c r="N1581" i="15" s="1"/>
  <c r="N1582" i="15" s="1"/>
  <c r="N1583" i="15" s="1"/>
  <c r="N1584" i="15" s="1"/>
  <c r="N1585" i="15" s="1"/>
  <c r="N1586" i="15" s="1"/>
  <c r="N1587" i="15" s="1"/>
  <c r="N1588" i="15" s="1"/>
  <c r="N1589" i="15" s="1"/>
  <c r="N1590" i="15" s="1"/>
  <c r="N1591" i="15" s="1"/>
  <c r="N1592" i="15" s="1"/>
  <c r="N1593" i="15" s="1"/>
  <c r="N1594" i="15" s="1"/>
  <c r="N1595" i="15" s="1"/>
  <c r="N1596" i="15" s="1"/>
  <c r="N1597" i="15" s="1"/>
  <c r="N1598" i="15" s="1"/>
  <c r="N1599" i="15" s="1"/>
  <c r="N1600" i="15" s="1"/>
  <c r="N1601" i="15" s="1"/>
  <c r="N1602" i="15" s="1"/>
  <c r="N1603" i="15" s="1"/>
  <c r="N1604" i="15" s="1"/>
  <c r="N1605" i="15" s="1"/>
  <c r="N1606" i="15" s="1"/>
  <c r="N1607" i="15" s="1"/>
  <c r="N1608" i="15" s="1"/>
  <c r="N1609" i="15" s="1"/>
  <c r="N1610" i="15" s="1"/>
  <c r="N1611" i="15" s="1"/>
  <c r="N1612" i="15" s="1"/>
  <c r="N1613" i="15" s="1"/>
  <c r="N1614" i="15" s="1"/>
  <c r="N1615" i="15" s="1"/>
  <c r="N1616" i="15" s="1"/>
  <c r="N1617" i="15" s="1"/>
  <c r="N1618" i="15" s="1"/>
  <c r="N1619" i="15" s="1"/>
  <c r="N1620" i="15" s="1"/>
  <c r="N1621" i="15" s="1"/>
  <c r="N1622" i="15" s="1"/>
  <c r="N1623" i="15" s="1"/>
  <c r="N1624" i="15" s="1"/>
  <c r="N1625" i="15" s="1"/>
  <c r="N1626" i="15" s="1"/>
  <c r="N1627" i="15" s="1"/>
  <c r="N1628" i="15" s="1"/>
  <c r="N1629" i="15" s="1"/>
  <c r="N1630" i="15" s="1"/>
  <c r="N1631" i="15" s="1"/>
  <c r="N1632" i="15" s="1"/>
  <c r="N1633" i="15" s="1"/>
  <c r="N1634" i="15" s="1"/>
  <c r="N1635" i="15" s="1"/>
  <c r="N1636" i="15" s="1"/>
  <c r="N1637" i="15" s="1"/>
  <c r="N1638" i="15" s="1"/>
  <c r="N1639" i="15" s="1"/>
  <c r="N1640" i="15" s="1"/>
  <c r="N1641" i="15" s="1"/>
  <c r="N1642" i="15" s="1"/>
  <c r="N1643" i="15" s="1"/>
  <c r="N1644" i="15" s="1"/>
  <c r="N1645" i="15" s="1"/>
  <c r="N1646" i="15" s="1"/>
  <c r="N1647" i="15" s="1"/>
  <c r="N1648" i="15" s="1"/>
  <c r="N1649" i="15" s="1"/>
  <c r="N1650" i="15" s="1"/>
  <c r="N1651" i="15" s="1"/>
  <c r="N1652" i="15" s="1"/>
  <c r="N1653" i="15" s="1"/>
  <c r="N1654" i="15" s="1"/>
  <c r="N1655" i="15" s="1"/>
  <c r="N1656" i="15" s="1"/>
  <c r="N1657" i="15" s="1"/>
  <c r="N1658" i="15" s="1"/>
  <c r="N1659" i="15" s="1"/>
  <c r="N1660" i="15" s="1"/>
  <c r="N1661" i="15" s="1"/>
  <c r="N1662" i="15" s="1"/>
  <c r="N1663" i="15" s="1"/>
  <c r="N1664" i="15" s="1"/>
  <c r="N1665" i="15" s="1"/>
  <c r="N1666" i="15" s="1"/>
  <c r="N1667" i="15" s="1"/>
  <c r="N1668" i="15" s="1"/>
  <c r="N1669" i="15" s="1"/>
  <c r="N1670" i="15" s="1"/>
  <c r="N1671" i="15" s="1"/>
  <c r="N1672" i="15" s="1"/>
  <c r="N1673" i="15" s="1"/>
  <c r="N1674" i="15" s="1"/>
  <c r="N1675" i="15" s="1"/>
  <c r="N1676" i="15" s="1"/>
  <c r="N1677" i="15" s="1"/>
  <c r="N1678" i="15" s="1"/>
  <c r="N1679" i="15" s="1"/>
  <c r="N1680" i="15" s="1"/>
  <c r="N1681" i="15" s="1"/>
  <c r="N1682" i="15" s="1"/>
  <c r="N1683" i="15" s="1"/>
  <c r="N1684" i="15" s="1"/>
  <c r="N1685" i="15" s="1"/>
  <c r="N1686" i="15" s="1"/>
  <c r="N1687" i="15" s="1"/>
  <c r="N1688" i="15" s="1"/>
  <c r="N1689" i="15" s="1"/>
  <c r="N1690" i="15" s="1"/>
  <c r="N1691" i="15" s="1"/>
  <c r="N1692" i="15" s="1"/>
  <c r="N1693" i="15" s="1"/>
  <c r="N1694" i="15" s="1"/>
  <c r="N1695" i="15" s="1"/>
  <c r="N1696" i="15" s="1"/>
  <c r="N1697" i="15" s="1"/>
  <c r="N1698" i="15" s="1"/>
  <c r="N1699" i="15" s="1"/>
  <c r="N1700" i="15" s="1"/>
  <c r="N1701" i="15" s="1"/>
  <c r="N1702" i="15" s="1"/>
  <c r="N1703" i="15" s="1"/>
  <c r="N1704" i="15" s="1"/>
  <c r="N1705" i="15" s="1"/>
  <c r="N1706" i="15" s="1"/>
  <c r="N1707" i="15" s="1"/>
  <c r="N1708" i="15" s="1"/>
  <c r="N1709" i="15" s="1"/>
  <c r="N1710" i="15" s="1"/>
  <c r="N1711" i="15" s="1"/>
  <c r="N1712" i="15" s="1"/>
  <c r="N1713" i="15" s="1"/>
  <c r="N1714" i="15" s="1"/>
  <c r="N1715" i="15" s="1"/>
  <c r="N1716" i="15" s="1"/>
  <c r="N1717" i="15" s="1"/>
  <c r="N1718" i="15" s="1"/>
  <c r="N1719" i="15" s="1"/>
  <c r="N1720" i="15" s="1"/>
  <c r="N1721" i="15" s="1"/>
  <c r="N1722" i="15" s="1"/>
  <c r="N1723" i="15" s="1"/>
  <c r="N1724" i="15" s="1"/>
  <c r="N1725" i="15" s="1"/>
  <c r="N1726" i="15" s="1"/>
  <c r="N1727" i="15" s="1"/>
  <c r="N1728" i="15" s="1"/>
  <c r="N1729" i="15" s="1"/>
  <c r="N1730" i="15" s="1"/>
  <c r="N1731" i="15" s="1"/>
  <c r="N1732" i="15" s="1"/>
  <c r="N1733" i="15" s="1"/>
  <c r="N1734" i="15" s="1"/>
  <c r="N1735" i="15" s="1"/>
  <c r="N1736" i="15" s="1"/>
  <c r="N1737" i="15" s="1"/>
  <c r="N1738" i="15" s="1"/>
  <c r="N1739" i="15" s="1"/>
  <c r="N1740" i="15" s="1"/>
  <c r="N1741" i="15" s="1"/>
  <c r="N1742" i="15" s="1"/>
  <c r="N1743" i="15" s="1"/>
  <c r="N1744" i="15" s="1"/>
  <c r="N1745" i="15" s="1"/>
  <c r="N1746" i="15" s="1"/>
  <c r="N1747" i="15" s="1"/>
  <c r="N1748" i="15" s="1"/>
  <c r="N1749" i="15" s="1"/>
  <c r="N1750" i="15" s="1"/>
  <c r="N1751" i="15" s="1"/>
  <c r="N1752" i="15" s="1"/>
  <c r="N1753" i="15" s="1"/>
  <c r="N1754" i="15" s="1"/>
  <c r="N1755" i="15" s="1"/>
  <c r="N1756" i="15" s="1"/>
  <c r="N1757" i="15" s="1"/>
  <c r="N1758" i="15" s="1"/>
  <c r="N1759" i="15" s="1"/>
  <c r="N1760" i="15" s="1"/>
  <c r="N1761" i="15" s="1"/>
  <c r="N1762" i="15" s="1"/>
  <c r="N1763" i="15" s="1"/>
  <c r="N1764" i="15" s="1"/>
  <c r="N1765" i="15" s="1"/>
  <c r="N1766" i="15" s="1"/>
  <c r="N1767" i="15" s="1"/>
  <c r="N1768" i="15" s="1"/>
  <c r="N1769" i="15" s="1"/>
  <c r="N1770" i="15" s="1"/>
  <c r="N1771" i="15" s="1"/>
  <c r="N1772" i="15" s="1"/>
  <c r="N1773" i="15" s="1"/>
  <c r="N1774" i="15" s="1"/>
  <c r="N1775" i="15" s="1"/>
  <c r="N1776" i="15" s="1"/>
  <c r="N1777" i="15" s="1"/>
  <c r="N1778" i="15" s="1"/>
  <c r="N1779" i="15" s="1"/>
  <c r="N1780" i="15" s="1"/>
  <c r="N1781" i="15" s="1"/>
  <c r="N1782" i="15" s="1"/>
  <c r="N1783" i="15" s="1"/>
  <c r="N1784" i="15" s="1"/>
  <c r="N1785" i="15" s="1"/>
  <c r="N1786" i="15" s="1"/>
  <c r="N1787" i="15" s="1"/>
  <c r="N1788" i="15" s="1"/>
  <c r="N1789" i="15" s="1"/>
  <c r="N1790" i="15" s="1"/>
  <c r="N1791" i="15" s="1"/>
  <c r="N1792" i="15" s="1"/>
  <c r="N1793" i="15" s="1"/>
  <c r="N1794" i="15" s="1"/>
  <c r="N1795" i="15" s="1"/>
  <c r="N1796" i="15" s="1"/>
  <c r="N1797" i="15" s="1"/>
  <c r="N1798" i="15" s="1"/>
  <c r="N1799" i="15" s="1"/>
  <c r="N1800" i="15" s="1"/>
  <c r="N1801" i="15" s="1"/>
  <c r="N1802" i="15" s="1"/>
  <c r="N1803" i="15" s="1"/>
  <c r="N1804" i="15" s="1"/>
  <c r="N1805" i="15" s="1"/>
  <c r="N1806" i="15" s="1"/>
  <c r="N1807" i="15" s="1"/>
  <c r="N1808" i="15" s="1"/>
  <c r="N1809" i="15" s="1"/>
  <c r="N1810" i="15" s="1"/>
  <c r="N1811" i="15" s="1"/>
  <c r="N1812" i="15" s="1"/>
  <c r="N1813" i="15" s="1"/>
  <c r="N1814" i="15" s="1"/>
  <c r="N1815" i="15" s="1"/>
  <c r="N1816" i="15" s="1"/>
  <c r="N1817" i="15" s="1"/>
  <c r="N1818" i="15" s="1"/>
  <c r="N1819" i="15" s="1"/>
  <c r="N1820" i="15" s="1"/>
  <c r="N1821" i="15" s="1"/>
  <c r="N1822" i="15" s="1"/>
  <c r="N1823" i="15" s="1"/>
  <c r="N1824" i="15" s="1"/>
  <c r="N1825" i="15" s="1"/>
  <c r="N1826" i="15" s="1"/>
  <c r="N1827" i="15" s="1"/>
  <c r="N1828" i="15" s="1"/>
  <c r="N1829" i="15" s="1"/>
  <c r="N1830" i="15" s="1"/>
  <c r="N1831" i="15" s="1"/>
  <c r="N1832" i="15" s="1"/>
  <c r="N1833" i="15" s="1"/>
  <c r="N1834" i="15" s="1"/>
  <c r="N1835" i="15" s="1"/>
  <c r="N1836" i="15" s="1"/>
  <c r="N1837" i="15" s="1"/>
  <c r="N1838" i="15" s="1"/>
  <c r="N1839" i="15" s="1"/>
  <c r="N1840" i="15" s="1"/>
  <c r="N1841" i="15" s="1"/>
  <c r="N1842" i="15" s="1"/>
  <c r="N1843" i="15" s="1"/>
  <c r="N1844" i="15" s="1"/>
  <c r="N1845" i="15" s="1"/>
  <c r="N1846" i="15" s="1"/>
  <c r="N1847" i="15" s="1"/>
  <c r="N1848" i="15" s="1"/>
  <c r="N1849" i="15" s="1"/>
  <c r="N1850" i="15" s="1"/>
  <c r="N1851" i="15" s="1"/>
  <c r="N1852" i="15" s="1"/>
  <c r="N1853" i="15" s="1"/>
  <c r="N1854" i="15" s="1"/>
  <c r="N1855" i="15" s="1"/>
  <c r="N1856" i="15" s="1"/>
  <c r="N1857" i="15" s="1"/>
  <c r="N1858" i="15" s="1"/>
  <c r="N1859" i="15" s="1"/>
  <c r="N1860" i="15" s="1"/>
  <c r="N1861" i="15" s="1"/>
  <c r="N1862" i="15" s="1"/>
  <c r="N1863" i="15" s="1"/>
  <c r="N1864" i="15" s="1"/>
  <c r="N1865" i="15" s="1"/>
  <c r="N1866" i="15" s="1"/>
  <c r="N1867" i="15" s="1"/>
  <c r="N1868" i="15" s="1"/>
  <c r="N1869" i="15" s="1"/>
  <c r="N1870" i="15" s="1"/>
  <c r="N1871" i="15" s="1"/>
  <c r="N1872" i="15" s="1"/>
  <c r="N1873" i="15" s="1"/>
  <c r="N1874" i="15" s="1"/>
  <c r="N1875" i="15" s="1"/>
  <c r="N1876" i="15" s="1"/>
  <c r="N1877" i="15" s="1"/>
  <c r="N1878" i="15" s="1"/>
  <c r="N1879" i="15" s="1"/>
  <c r="N1880" i="15" s="1"/>
  <c r="N1881" i="15" s="1"/>
  <c r="N1882" i="15" s="1"/>
  <c r="N1883" i="15" s="1"/>
  <c r="N1884" i="15" s="1"/>
  <c r="N1885" i="15" s="1"/>
  <c r="N1886" i="15" s="1"/>
  <c r="N1887" i="15" s="1"/>
  <c r="N1888" i="15" s="1"/>
  <c r="N1889" i="15" s="1"/>
  <c r="N1890" i="15" s="1"/>
  <c r="N1891" i="15" s="1"/>
  <c r="N1892" i="15" s="1"/>
  <c r="N1893" i="15" s="1"/>
  <c r="N1894" i="15" s="1"/>
  <c r="N1895" i="15" s="1"/>
  <c r="N1896" i="15" s="1"/>
  <c r="N1897" i="15" s="1"/>
  <c r="N1898" i="15" s="1"/>
  <c r="N1899" i="15" s="1"/>
  <c r="N1900" i="15" s="1"/>
  <c r="N1901" i="15" s="1"/>
  <c r="N1902" i="15" s="1"/>
  <c r="N1903" i="15" s="1"/>
  <c r="N1904" i="15" s="1"/>
  <c r="N1905" i="15" s="1"/>
  <c r="N1906" i="15" s="1"/>
  <c r="N1907" i="15" s="1"/>
  <c r="N1908" i="15" s="1"/>
  <c r="N1909" i="15" s="1"/>
  <c r="N1910" i="15" s="1"/>
  <c r="N1911" i="15" s="1"/>
  <c r="N1912" i="15" s="1"/>
  <c r="N1913" i="15" s="1"/>
  <c r="N1914" i="15" s="1"/>
  <c r="N1915" i="15" s="1"/>
  <c r="N1916" i="15" s="1"/>
  <c r="N1917" i="15" s="1"/>
  <c r="N1918" i="15" s="1"/>
  <c r="N1919" i="15" s="1"/>
  <c r="N1920" i="15" s="1"/>
  <c r="N1921" i="15" s="1"/>
  <c r="N1922" i="15" s="1"/>
  <c r="N1923" i="15" s="1"/>
  <c r="N1924" i="15" s="1"/>
  <c r="N1925" i="15" s="1"/>
  <c r="N1926" i="15" s="1"/>
  <c r="N1927" i="15" s="1"/>
  <c r="N1928" i="15" s="1"/>
  <c r="N1929" i="15" s="1"/>
  <c r="N1930" i="15" s="1"/>
  <c r="N1931" i="15" s="1"/>
  <c r="N1932" i="15" s="1"/>
  <c r="N1933" i="15" s="1"/>
  <c r="N1934" i="15" s="1"/>
  <c r="N1935" i="15" s="1"/>
  <c r="N1936" i="15" s="1"/>
  <c r="N1937" i="15" s="1"/>
  <c r="N1938" i="15" s="1"/>
  <c r="N1939" i="15" s="1"/>
  <c r="N1940" i="15" s="1"/>
  <c r="N1941" i="15" s="1"/>
  <c r="N1942" i="15" s="1"/>
  <c r="N1943" i="15" s="1"/>
  <c r="N1944" i="15" s="1"/>
  <c r="N1945" i="15" s="1"/>
  <c r="N1946" i="15" s="1"/>
  <c r="N1947" i="15" s="1"/>
  <c r="N1948" i="15" s="1"/>
  <c r="N1949" i="15" s="1"/>
  <c r="N1950" i="15" s="1"/>
  <c r="N1951" i="15" s="1"/>
  <c r="N1952" i="15" s="1"/>
  <c r="N1953" i="15" s="1"/>
  <c r="N1954" i="15" s="1"/>
  <c r="N1955" i="15" s="1"/>
  <c r="N1956" i="15" s="1"/>
  <c r="N1957" i="15" s="1"/>
  <c r="N1958" i="15" s="1"/>
  <c r="N1959" i="15" s="1"/>
  <c r="N1960" i="15" s="1"/>
  <c r="N1961" i="15" s="1"/>
  <c r="N1962" i="15" s="1"/>
  <c r="N1963" i="15" s="1"/>
  <c r="N1964" i="15" s="1"/>
  <c r="N1965" i="15" s="1"/>
  <c r="N1966" i="15" s="1"/>
  <c r="N1967" i="15" s="1"/>
  <c r="N1968" i="15" s="1"/>
  <c r="N1969" i="15" s="1"/>
  <c r="N1970" i="15" s="1"/>
  <c r="N1971" i="15" s="1"/>
  <c r="N1972" i="15" s="1"/>
  <c r="N1973" i="15" s="1"/>
  <c r="N1974" i="15" s="1"/>
  <c r="N1975" i="15" s="1"/>
  <c r="N1976" i="15" s="1"/>
  <c r="N1977" i="15" s="1"/>
  <c r="N1978" i="15" s="1"/>
  <c r="N1979" i="15" s="1"/>
  <c r="N1980" i="15" s="1"/>
  <c r="N1981" i="15" s="1"/>
  <c r="N1982" i="15" s="1"/>
  <c r="N1983" i="15" s="1"/>
  <c r="N1984" i="15" s="1"/>
  <c r="N1985" i="15" s="1"/>
  <c r="N1986" i="15" s="1"/>
  <c r="N1987" i="15" s="1"/>
  <c r="N1988" i="15" s="1"/>
  <c r="N1989" i="15" s="1"/>
  <c r="N1990" i="15" s="1"/>
  <c r="N1991" i="15" s="1"/>
  <c r="N1992" i="15" s="1"/>
  <c r="N1993" i="15" s="1"/>
  <c r="N1994" i="15" s="1"/>
  <c r="N1995" i="15" s="1"/>
  <c r="N1996" i="15" s="1"/>
  <c r="N1997" i="15" s="1"/>
  <c r="N1998" i="15" s="1"/>
  <c r="N1999" i="15" s="1"/>
  <c r="N2000" i="15" s="1"/>
  <c r="N2001" i="15" s="1"/>
  <c r="N2002" i="15" s="1"/>
  <c r="N2003" i="15" s="1"/>
  <c r="N2004" i="15" s="1"/>
  <c r="N2005" i="15" s="1"/>
  <c r="N2006" i="15" s="1"/>
  <c r="N2007" i="15" s="1"/>
  <c r="N2008" i="15" s="1"/>
  <c r="N2009" i="15" s="1"/>
  <c r="N2010" i="15" s="1"/>
  <c r="N2011" i="15" s="1"/>
  <c r="N2012" i="15" s="1"/>
  <c r="N2013" i="15" s="1"/>
  <c r="N2014" i="15" s="1"/>
  <c r="N2015" i="15" s="1"/>
  <c r="N2016" i="15" s="1"/>
  <c r="N2017" i="15" s="1"/>
  <c r="N2018" i="15" s="1"/>
  <c r="N2019" i="15" s="1"/>
  <c r="N2020" i="15" s="1"/>
  <c r="N2021" i="15" s="1"/>
  <c r="N2022" i="15" s="1"/>
  <c r="N2023" i="15" s="1"/>
  <c r="N2024" i="15" s="1"/>
  <c r="N2025" i="15" s="1"/>
  <c r="N2026" i="15" s="1"/>
  <c r="N2027" i="15" s="1"/>
  <c r="N2028" i="15" s="1"/>
  <c r="N2029" i="15" s="1"/>
  <c r="N2030" i="15" s="1"/>
  <c r="N2031" i="15" s="1"/>
  <c r="N2032" i="15" s="1"/>
  <c r="N2033" i="15" s="1"/>
  <c r="N2034" i="15" s="1"/>
  <c r="N2035" i="15" s="1"/>
  <c r="I3" i="15"/>
  <c r="I4" i="15" s="1"/>
  <c r="I7" i="15" s="1"/>
  <c r="Z6" i="15"/>
  <c r="L19" i="5"/>
  <c r="T357" i="9"/>
  <c r="T519" i="9"/>
  <c r="T974" i="9"/>
  <c r="T782" i="9"/>
  <c r="T902" i="9"/>
  <c r="T646" i="9"/>
  <c r="T708" i="9"/>
  <c r="T612" i="9"/>
  <c r="T938" i="9"/>
  <c r="T778" i="9"/>
  <c r="T714" i="9"/>
  <c r="T618" i="9"/>
  <c r="T375" i="9"/>
  <c r="T594" i="9"/>
  <c r="T570" i="9"/>
  <c r="T546" i="9"/>
  <c r="T501" i="9"/>
  <c r="T437" i="9"/>
  <c r="T373" i="9"/>
  <c r="T999" i="9"/>
  <c r="T905" i="9"/>
  <c r="T623" i="9"/>
  <c r="T507" i="9"/>
  <c r="T67" i="9"/>
  <c r="T27" i="9"/>
  <c r="T528" i="9"/>
  <c r="T81" i="9"/>
  <c r="T49" i="9"/>
  <c r="T17" i="9"/>
  <c r="T486" i="9"/>
  <c r="T444" i="9"/>
  <c r="T380" i="9"/>
  <c r="T368" i="9"/>
  <c r="S94" i="9"/>
  <c r="T60" i="9"/>
  <c r="T20" i="9"/>
  <c r="S580" i="18"/>
  <c r="S883" i="18"/>
  <c r="S984" i="18"/>
  <c r="S920" i="18"/>
  <c r="S808" i="18"/>
  <c r="S552" i="18"/>
  <c r="T550" i="18" s="1"/>
  <c r="S391" i="18"/>
  <c r="S90" i="18"/>
  <c r="S858" i="18"/>
  <c r="S813" i="18"/>
  <c r="S752" i="18"/>
  <c r="E26" i="6"/>
  <c r="S52" i="18"/>
  <c r="S455" i="18"/>
  <c r="S711" i="18"/>
  <c r="S410" i="18"/>
  <c r="S666" i="18"/>
  <c r="S365" i="18"/>
  <c r="S621" i="18"/>
  <c r="S1009" i="18"/>
  <c r="S396" i="18"/>
  <c r="S496" i="18"/>
  <c r="S67" i="18"/>
  <c r="S519" i="18"/>
  <c r="S775" i="18"/>
  <c r="S474" i="18"/>
  <c r="S730" i="18"/>
  <c r="S429" i="18"/>
  <c r="S685" i="18"/>
  <c r="S945" i="18"/>
  <c r="T951" i="9"/>
  <c r="T917" i="9"/>
  <c r="T861" i="9"/>
  <c r="T825" i="9"/>
  <c r="T695" i="9"/>
  <c r="T580" i="9"/>
  <c r="T536" i="9"/>
  <c r="T520" i="9"/>
  <c r="T502" i="9"/>
  <c r="T492" i="9"/>
  <c r="T440" i="9"/>
  <c r="T86" i="9"/>
  <c r="T70" i="9"/>
  <c r="T62" i="9"/>
  <c r="T46" i="9"/>
  <c r="T30" i="9"/>
  <c r="T22" i="9"/>
  <c r="T51" i="18"/>
  <c r="S875" i="18"/>
  <c r="S891" i="18"/>
  <c r="S907" i="18"/>
  <c r="T905" i="18" s="1"/>
  <c r="S923" i="18"/>
  <c r="S939" i="18"/>
  <c r="S955" i="18"/>
  <c r="S971" i="18"/>
  <c r="T969" i="18" s="1"/>
  <c r="S987" i="18"/>
  <c r="S1003" i="18"/>
  <c r="S999" i="18"/>
  <c r="S868" i="18"/>
  <c r="S356" i="18"/>
  <c r="S919" i="18"/>
  <c r="S548" i="18"/>
  <c r="S628" i="18"/>
  <c r="S372" i="18"/>
  <c r="S967" i="18"/>
  <c r="S740" i="18"/>
  <c r="S84" i="18"/>
  <c r="S887" i="18"/>
  <c r="T886" i="18" s="1"/>
  <c r="S420" i="18"/>
  <c r="S564" i="18"/>
  <c r="S935" i="18"/>
  <c r="S612" i="18"/>
  <c r="S983" i="18"/>
  <c r="T982" i="18" s="1"/>
  <c r="S804" i="18"/>
  <c r="S820" i="18"/>
  <c r="S57" i="18"/>
  <c r="S500" i="18"/>
  <c r="S903" i="18"/>
  <c r="T902" i="18" s="1"/>
  <c r="S484" i="18"/>
  <c r="S951" i="18"/>
  <c r="T950" i="18" s="1"/>
  <c r="S676" i="18"/>
  <c r="S756" i="18"/>
  <c r="S692" i="18"/>
  <c r="S436" i="18"/>
  <c r="T987" i="9"/>
  <c r="T912" i="9"/>
  <c r="T841" i="9"/>
  <c r="T760" i="9"/>
  <c r="T696" i="9"/>
  <c r="T625" i="9"/>
  <c r="T550" i="9"/>
  <c r="T487" i="9"/>
  <c r="T418" i="9"/>
  <c r="T354" i="9"/>
  <c r="T53" i="9"/>
  <c r="S772" i="18"/>
  <c r="S931" i="18"/>
  <c r="S1012" i="18"/>
  <c r="T1010" i="18" s="1"/>
  <c r="S948" i="18"/>
  <c r="T946" i="18" s="1"/>
  <c r="S884" i="18"/>
  <c r="T882" i="18" s="1"/>
  <c r="S664" i="18"/>
  <c r="S408" i="18"/>
  <c r="S72" i="18"/>
  <c r="S42" i="18"/>
  <c r="T40" i="18" s="1"/>
  <c r="S91" i="18"/>
  <c r="T89" i="18" s="1"/>
  <c r="S411" i="18"/>
  <c r="S475" i="18"/>
  <c r="S539" i="18"/>
  <c r="T537" i="18" s="1"/>
  <c r="S603" i="18"/>
  <c r="T601" i="18" s="1"/>
  <c r="S667" i="18"/>
  <c r="S731" i="18"/>
  <c r="T729" i="18" s="1"/>
  <c r="S795" i="18"/>
  <c r="T793" i="18" s="1"/>
  <c r="S859" i="18"/>
  <c r="S366" i="18"/>
  <c r="S430" i="18"/>
  <c r="T428" i="18" s="1"/>
  <c r="S494" i="18"/>
  <c r="T492" i="18" s="1"/>
  <c r="S558" i="18"/>
  <c r="T556" i="18" s="1"/>
  <c r="S622" i="18"/>
  <c r="T620" i="18" s="1"/>
  <c r="S686" i="18"/>
  <c r="S750" i="18"/>
  <c r="T748" i="18" s="1"/>
  <c r="S814" i="18"/>
  <c r="T812" i="18" s="1"/>
  <c r="S29" i="18"/>
  <c r="S385" i="18"/>
  <c r="S449" i="18"/>
  <c r="S513" i="18"/>
  <c r="S577" i="18"/>
  <c r="S641" i="18"/>
  <c r="S705" i="18"/>
  <c r="S769" i="18"/>
  <c r="S833" i="18"/>
  <c r="S989" i="18"/>
  <c r="S925" i="18"/>
  <c r="S828" i="18"/>
  <c r="S572" i="18"/>
  <c r="S1014" i="18"/>
  <c r="S950" i="18"/>
  <c r="S886" i="18"/>
  <c r="S672" i="18"/>
  <c r="S416" i="18"/>
  <c r="S19" i="18"/>
  <c r="T948" i="9"/>
  <c r="T872" i="9"/>
  <c r="T792" i="9"/>
  <c r="T726" i="9"/>
  <c r="T654" i="9"/>
  <c r="T576" i="9"/>
  <c r="T517" i="9"/>
  <c r="T447" i="9"/>
  <c r="T381" i="9"/>
  <c r="S895" i="18"/>
  <c r="S979" i="18"/>
  <c r="S960" i="18"/>
  <c r="S896" i="18"/>
  <c r="S712" i="18"/>
  <c r="T710" i="18" s="1"/>
  <c r="S456" i="18"/>
  <c r="T454" i="18" s="1"/>
  <c r="O264" i="21"/>
  <c r="AB67" i="21" s="1"/>
  <c r="AC67" i="21" s="1"/>
  <c r="AH63" i="21" s="1"/>
  <c r="S60" i="18"/>
  <c r="S75" i="18"/>
  <c r="S79" i="18"/>
  <c r="S399" i="18"/>
  <c r="S463" i="18"/>
  <c r="S527" i="18"/>
  <c r="S591" i="18"/>
  <c r="S655" i="18"/>
  <c r="S719" i="18"/>
  <c r="S783" i="18"/>
  <c r="S847" i="18"/>
  <c r="S354" i="18"/>
  <c r="S418" i="18"/>
  <c r="S482" i="18"/>
  <c r="S546" i="18"/>
  <c r="S610" i="18"/>
  <c r="S674" i="18"/>
  <c r="S738" i="18"/>
  <c r="S802" i="18"/>
  <c r="S866" i="18"/>
  <c r="S373" i="18"/>
  <c r="S437" i="18"/>
  <c r="T435" i="18" s="1"/>
  <c r="S501" i="18"/>
  <c r="T499" i="18" s="1"/>
  <c r="S565" i="18"/>
  <c r="T563" i="18" s="1"/>
  <c r="S629" i="18"/>
  <c r="T627" i="18" s="1"/>
  <c r="S693" i="18"/>
  <c r="T691" i="18" s="1"/>
  <c r="S757" i="18"/>
  <c r="T755" i="18" s="1"/>
  <c r="S821" i="18"/>
  <c r="S1001" i="18"/>
  <c r="T999" i="18" s="1"/>
  <c r="S937" i="18"/>
  <c r="T935" i="18" s="1"/>
  <c r="S873" i="18"/>
  <c r="T871" i="18" s="1"/>
  <c r="S620" i="18"/>
  <c r="S364" i="18"/>
  <c r="S962" i="18"/>
  <c r="S898" i="18"/>
  <c r="S720" i="18"/>
  <c r="S464" i="18"/>
  <c r="T462" i="18" s="1"/>
  <c r="S10" i="18"/>
  <c r="T980" i="9"/>
  <c r="T904" i="9"/>
  <c r="T832" i="9"/>
  <c r="T752" i="9"/>
  <c r="T686" i="9"/>
  <c r="T617" i="9"/>
  <c r="T539" i="9"/>
  <c r="T482" i="9"/>
  <c r="T407" i="9"/>
  <c r="T19" i="9"/>
  <c r="S943" i="18"/>
  <c r="S468" i="18"/>
  <c r="S972" i="18"/>
  <c r="T970" i="18" s="1"/>
  <c r="S908" i="18"/>
  <c r="S760" i="18"/>
  <c r="S504" i="18"/>
  <c r="S48" i="18"/>
  <c r="S63" i="18"/>
  <c r="S37" i="18"/>
  <c r="S387" i="18"/>
  <c r="S451" i="18"/>
  <c r="S515" i="18"/>
  <c r="S579" i="18"/>
  <c r="S643" i="18"/>
  <c r="S707" i="18"/>
  <c r="S771" i="18"/>
  <c r="S835" i="18"/>
  <c r="S86" i="18"/>
  <c r="S406" i="18"/>
  <c r="S470" i="18"/>
  <c r="S534" i="18"/>
  <c r="S598" i="18"/>
  <c r="S662" i="18"/>
  <c r="S726" i="18"/>
  <c r="S790" i="18"/>
  <c r="S854" i="18"/>
  <c r="S361" i="18"/>
  <c r="T359" i="18" s="1"/>
  <c r="S425" i="18"/>
  <c r="T423" i="18" s="1"/>
  <c r="S489" i="18"/>
  <c r="T487" i="18" s="1"/>
  <c r="S553" i="18"/>
  <c r="T551" i="18" s="1"/>
  <c r="S617" i="18"/>
  <c r="T615" i="18" s="1"/>
  <c r="S681" i="18"/>
  <c r="T679" i="18" s="1"/>
  <c r="S745" i="18"/>
  <c r="T743" i="18" s="1"/>
  <c r="S809" i="18"/>
  <c r="T807" i="18" s="1"/>
  <c r="S1013" i="18"/>
  <c r="T1011" i="18" s="1"/>
  <c r="S949" i="18"/>
  <c r="S885" i="18"/>
  <c r="S668" i="18"/>
  <c r="T666" i="18" s="1"/>
  <c r="S412" i="18"/>
  <c r="T410" i="18" s="1"/>
  <c r="S974" i="18"/>
  <c r="S910" i="18"/>
  <c r="S768" i="18"/>
  <c r="S512" i="18"/>
  <c r="S22" i="18"/>
  <c r="T884" i="9"/>
  <c r="T609" i="9"/>
  <c r="T859" i="9"/>
  <c r="T718" i="9"/>
  <c r="T878" i="9"/>
  <c r="T870" i="9"/>
  <c r="T652" i="9"/>
  <c r="T978" i="9"/>
  <c r="T606" i="9"/>
  <c r="T586" i="9"/>
  <c r="T477" i="9"/>
  <c r="T991" i="9"/>
  <c r="T935" i="9"/>
  <c r="T927" i="9"/>
  <c r="T915" i="9"/>
  <c r="T887" i="9"/>
  <c r="T867" i="9"/>
  <c r="T855" i="9"/>
  <c r="T831" i="9"/>
  <c r="T823" i="9"/>
  <c r="T785" i="9"/>
  <c r="T773" i="9"/>
  <c r="T765" i="9"/>
  <c r="T757" i="9"/>
  <c r="T749" i="9"/>
  <c r="T725" i="9"/>
  <c r="T701" i="9"/>
  <c r="T693" i="9"/>
  <c r="T685" i="9"/>
  <c r="T677" i="9"/>
  <c r="T669" i="9"/>
  <c r="T661" i="9"/>
  <c r="T637" i="9"/>
  <c r="T629" i="9"/>
  <c r="T615" i="9"/>
  <c r="T581" i="9"/>
  <c r="T451" i="9"/>
  <c r="T387" i="9"/>
  <c r="T596" i="9"/>
  <c r="T552" i="9"/>
  <c r="T9" i="9"/>
  <c r="T510" i="9"/>
  <c r="T498" i="9"/>
  <c r="T480" i="9"/>
  <c r="T438" i="9"/>
  <c r="T416" i="9"/>
  <c r="T406" i="9"/>
  <c r="T396" i="9"/>
  <c r="T374" i="9"/>
  <c r="T364" i="9"/>
  <c r="T352" i="9"/>
  <c r="T84" i="9"/>
  <c r="T76" i="9"/>
  <c r="T68" i="9"/>
  <c r="T52" i="9"/>
  <c r="T36" i="9"/>
  <c r="T28" i="9"/>
  <c r="T10" i="9"/>
  <c r="T578" i="18"/>
  <c r="S68" i="18"/>
  <c r="T66" i="18" s="1"/>
  <c r="S38" i="18"/>
  <c r="T36" i="18" s="1"/>
  <c r="S87" i="18"/>
  <c r="S407" i="18"/>
  <c r="S471" i="18"/>
  <c r="S535" i="18"/>
  <c r="T533" i="18" s="1"/>
  <c r="S599" i="18"/>
  <c r="S663" i="18"/>
  <c r="S727" i="18"/>
  <c r="S791" i="18"/>
  <c r="T789" i="18" s="1"/>
  <c r="S855" i="18"/>
  <c r="S362" i="18"/>
  <c r="S426" i="18"/>
  <c r="S490" i="18"/>
  <c r="T488" i="18" s="1"/>
  <c r="S554" i="18"/>
  <c r="S618" i="18"/>
  <c r="S682" i="18"/>
  <c r="S746" i="18"/>
  <c r="T744" i="18" s="1"/>
  <c r="S810" i="18"/>
  <c r="S13" i="18"/>
  <c r="S381" i="18"/>
  <c r="S445" i="18"/>
  <c r="S509" i="18"/>
  <c r="S573" i="18"/>
  <c r="T571" i="18" s="1"/>
  <c r="S637" i="18"/>
  <c r="S701" i="18"/>
  <c r="S765" i="18"/>
  <c r="S829" i="18"/>
  <c r="S993" i="18"/>
  <c r="S929" i="18"/>
  <c r="S844" i="18"/>
  <c r="S588" i="18"/>
  <c r="S73" i="18"/>
  <c r="T71" i="18" s="1"/>
  <c r="S954" i="18"/>
  <c r="S890" i="18"/>
  <c r="S688" i="18"/>
  <c r="S432" i="18"/>
  <c r="S9" i="18"/>
  <c r="T971" i="9"/>
  <c r="T897" i="9"/>
  <c r="T819" i="9"/>
  <c r="T745" i="9"/>
  <c r="T678" i="9"/>
  <c r="T600" i="9"/>
  <c r="T534" i="9"/>
  <c r="T471" i="9"/>
  <c r="T402" i="9"/>
  <c r="T16" i="9"/>
  <c r="S516" i="18"/>
  <c r="T514" i="18" s="1"/>
  <c r="S852" i="18"/>
  <c r="S996" i="18"/>
  <c r="S932" i="18"/>
  <c r="S856" i="18"/>
  <c r="S600" i="18"/>
  <c r="S88" i="18"/>
  <c r="T86" i="18" s="1"/>
  <c r="S24" i="18"/>
  <c r="S39" i="18"/>
  <c r="T37" i="18" s="1"/>
  <c r="S58" i="18"/>
  <c r="T56" i="18" s="1"/>
  <c r="S363" i="18"/>
  <c r="S427" i="18"/>
  <c r="S491" i="18"/>
  <c r="T489" i="18" s="1"/>
  <c r="S555" i="18"/>
  <c r="S619" i="18"/>
  <c r="S683" i="18"/>
  <c r="S747" i="18"/>
  <c r="T745" i="18" s="1"/>
  <c r="S811" i="18"/>
  <c r="S17" i="18"/>
  <c r="S382" i="18"/>
  <c r="S446" i="18"/>
  <c r="T444" i="18" s="1"/>
  <c r="S510" i="18"/>
  <c r="S574" i="18"/>
  <c r="S638" i="18"/>
  <c r="S702" i="18"/>
  <c r="T700" i="18" s="1"/>
  <c r="S766" i="18"/>
  <c r="S830" i="18"/>
  <c r="S81" i="18"/>
  <c r="S401" i="18"/>
  <c r="S465" i="18"/>
  <c r="T463" i="18" s="1"/>
  <c r="S529" i="18"/>
  <c r="S593" i="18"/>
  <c r="S657" i="18"/>
  <c r="S721" i="18"/>
  <c r="T719" i="18" s="1"/>
  <c r="S785" i="18"/>
  <c r="S849" i="18"/>
  <c r="S973" i="18"/>
  <c r="T971" i="18" s="1"/>
  <c r="S909" i="18"/>
  <c r="T907" i="18" s="1"/>
  <c r="S764" i="18"/>
  <c r="S508" i="18"/>
  <c r="S998" i="18"/>
  <c r="S934" i="18"/>
  <c r="S864" i="18"/>
  <c r="S608" i="18"/>
  <c r="S352" i="18"/>
  <c r="T998" i="9"/>
  <c r="T923" i="9"/>
  <c r="T851" i="9"/>
  <c r="T777" i="9"/>
  <c r="T707" i="9"/>
  <c r="T638" i="9"/>
  <c r="T560" i="9"/>
  <c r="T500" i="9"/>
  <c r="T428" i="9"/>
  <c r="T365" i="9"/>
  <c r="S708" i="18"/>
  <c r="S915" i="18"/>
  <c r="S1008" i="18"/>
  <c r="T1007" i="18" s="1"/>
  <c r="S944" i="18"/>
  <c r="S880" i="18"/>
  <c r="T879" i="18" s="1"/>
  <c r="S648" i="18"/>
  <c r="T646" i="18" s="1"/>
  <c r="S392" i="18"/>
  <c r="T390" i="18" s="1"/>
  <c r="S12" i="18"/>
  <c r="S76" i="18"/>
  <c r="S46" i="18"/>
  <c r="S351" i="18"/>
  <c r="S415" i="18"/>
  <c r="S479" i="18"/>
  <c r="S543" i="18"/>
  <c r="S607" i="18"/>
  <c r="S671" i="18"/>
  <c r="S735" i="18"/>
  <c r="S799" i="18"/>
  <c r="S863" i="18"/>
  <c r="S370" i="18"/>
  <c r="S434" i="18"/>
  <c r="S498" i="18"/>
  <c r="S562" i="18"/>
  <c r="S626" i="18"/>
  <c r="S690" i="18"/>
  <c r="S754" i="18"/>
  <c r="S818" i="18"/>
  <c r="S45" i="18"/>
  <c r="S389" i="18"/>
  <c r="S453" i="18"/>
  <c r="S517" i="18"/>
  <c r="T515" i="18" s="1"/>
  <c r="S581" i="18"/>
  <c r="S645" i="18"/>
  <c r="S709" i="18"/>
  <c r="T707" i="18" s="1"/>
  <c r="S773" i="18"/>
  <c r="T771" i="18" s="1"/>
  <c r="S837" i="18"/>
  <c r="T835" i="18" s="1"/>
  <c r="S985" i="18"/>
  <c r="T983" i="18" s="1"/>
  <c r="S921" i="18"/>
  <c r="T919" i="18" s="1"/>
  <c r="S812" i="18"/>
  <c r="T810" i="18" s="1"/>
  <c r="S556" i="18"/>
  <c r="S1010" i="18"/>
  <c r="T1008" i="18" s="1"/>
  <c r="S946" i="18"/>
  <c r="T944" i="18" s="1"/>
  <c r="S882" i="18"/>
  <c r="T880" i="18" s="1"/>
  <c r="S656" i="18"/>
  <c r="T654" i="18" s="1"/>
  <c r="S400" i="18"/>
  <c r="T398" i="18" s="1"/>
  <c r="S15" i="18"/>
  <c r="T964" i="9"/>
  <c r="T888" i="9"/>
  <c r="T814" i="9"/>
  <c r="T736" i="9"/>
  <c r="T664" i="9"/>
  <c r="T590" i="9"/>
  <c r="T527" i="9"/>
  <c r="T466" i="9"/>
  <c r="T394" i="9"/>
  <c r="S879" i="18"/>
  <c r="S963" i="18"/>
  <c r="S956" i="18"/>
  <c r="T954" i="18" s="1"/>
  <c r="S892" i="18"/>
  <c r="T890" i="18" s="1"/>
  <c r="S696" i="18"/>
  <c r="S440" i="18"/>
  <c r="S64" i="18"/>
  <c r="T62" i="18" s="1"/>
  <c r="S34" i="18"/>
  <c r="S83" i="18"/>
  <c r="S403" i="18"/>
  <c r="S467" i="18"/>
  <c r="S531" i="18"/>
  <c r="S595" i="18"/>
  <c r="S659" i="18"/>
  <c r="T658" i="18" s="1"/>
  <c r="S723" i="18"/>
  <c r="S787" i="18"/>
  <c r="S851" i="18"/>
  <c r="S358" i="18"/>
  <c r="S422" i="18"/>
  <c r="S486" i="18"/>
  <c r="S550" i="18"/>
  <c r="S614" i="18"/>
  <c r="S678" i="18"/>
  <c r="S742" i="18"/>
  <c r="S806" i="18"/>
  <c r="S870" i="18"/>
  <c r="S377" i="18"/>
  <c r="S441" i="18"/>
  <c r="T439" i="18" s="1"/>
  <c r="S505" i="18"/>
  <c r="S569" i="18"/>
  <c r="S633" i="18"/>
  <c r="S697" i="18"/>
  <c r="S761" i="18"/>
  <c r="S825" i="18"/>
  <c r="S997" i="18"/>
  <c r="T995" i="18" s="1"/>
  <c r="S933" i="18"/>
  <c r="T931" i="18" s="1"/>
  <c r="S860" i="18"/>
  <c r="S604" i="18"/>
  <c r="S92" i="18"/>
  <c r="T90" i="18" s="1"/>
  <c r="S958" i="18"/>
  <c r="S894" i="18"/>
  <c r="S704" i="18"/>
  <c r="S448" i="18"/>
  <c r="S27" i="18"/>
  <c r="T660" i="9"/>
  <c r="T973" i="9"/>
  <c r="T795" i="9"/>
  <c r="T767" i="9"/>
  <c r="T751" i="9"/>
  <c r="T643" i="9"/>
  <c r="T940" i="9"/>
  <c r="T748" i="9"/>
  <c r="T620" i="9"/>
  <c r="T1010" i="9"/>
  <c r="T704" i="9"/>
  <c r="T993" i="9"/>
  <c r="T918" i="9"/>
  <c r="T768" i="9"/>
  <c r="T627" i="9"/>
  <c r="T493" i="9"/>
  <c r="T421" i="9"/>
  <c r="T1006" i="9"/>
  <c r="T846" i="9"/>
  <c r="T806" i="9"/>
  <c r="T798" i="9"/>
  <c r="T932" i="9"/>
  <c r="T900" i="9"/>
  <c r="T836" i="9"/>
  <c r="T804" i="9"/>
  <c r="T740" i="9"/>
  <c r="T644" i="9"/>
  <c r="T1002" i="9"/>
  <c r="T970" i="9"/>
  <c r="T810" i="9"/>
  <c r="T682" i="9"/>
  <c r="T650" i="9"/>
  <c r="T547" i="9"/>
  <c r="T936" i="9"/>
  <c r="T880" i="9"/>
  <c r="T816" i="9"/>
  <c r="T728" i="9"/>
  <c r="T607" i="9"/>
  <c r="T543" i="9"/>
  <c r="T602" i="9"/>
  <c r="T538" i="9"/>
  <c r="T461" i="9"/>
  <c r="T1011" i="9"/>
  <c r="T989" i="9"/>
  <c r="T979" i="9"/>
  <c r="T957" i="9"/>
  <c r="T947" i="9"/>
  <c r="T933" i="9"/>
  <c r="T925" i="9"/>
  <c r="T893" i="9"/>
  <c r="T885" i="9"/>
  <c r="T853" i="9"/>
  <c r="T837" i="9"/>
  <c r="T829" i="9"/>
  <c r="T821" i="9"/>
  <c r="T807" i="9"/>
  <c r="T799" i="9"/>
  <c r="T783" i="9"/>
  <c r="T771" i="9"/>
  <c r="T763" i="9"/>
  <c r="T755" i="9"/>
  <c r="T735" i="9"/>
  <c r="T723" i="9"/>
  <c r="T711" i="9"/>
  <c r="T699" i="9"/>
  <c r="T691" i="9"/>
  <c r="T683" i="9"/>
  <c r="T675" i="9"/>
  <c r="T667" i="9"/>
  <c r="T647" i="9"/>
  <c r="T635" i="9"/>
  <c r="T613" i="9"/>
  <c r="T597" i="9"/>
  <c r="T557" i="9"/>
  <c r="T475" i="9"/>
  <c r="T443" i="9"/>
  <c r="T411" i="9"/>
  <c r="T588" i="9"/>
  <c r="T568" i="9"/>
  <c r="T548" i="9"/>
  <c r="T521" i="9"/>
  <c r="T89" i="9"/>
  <c r="T57" i="9"/>
  <c r="T25" i="9"/>
  <c r="T526" i="9"/>
  <c r="T516" i="9"/>
  <c r="T508" i="9"/>
  <c r="T478" i="9"/>
  <c r="T468" i="9"/>
  <c r="T456" i="9"/>
  <c r="T434" i="9"/>
  <c r="T414" i="9"/>
  <c r="T404" i="9"/>
  <c r="T392" i="9"/>
  <c r="T370" i="9"/>
  <c r="T360" i="9"/>
  <c r="T350" i="9"/>
  <c r="T90" i="9"/>
  <c r="T82" i="9"/>
  <c r="T74" i="9"/>
  <c r="T66" i="9"/>
  <c r="T58" i="9"/>
  <c r="T50" i="9"/>
  <c r="T42" i="9"/>
  <c r="T34" i="9"/>
  <c r="T26" i="9"/>
  <c r="T18" i="9"/>
  <c r="T881" i="18"/>
  <c r="T998" i="18"/>
  <c r="T934" i="18"/>
  <c r="S20" i="18"/>
  <c r="T18" i="18" s="1"/>
  <c r="S35" i="18"/>
  <c r="T33" i="18" s="1"/>
  <c r="S54" i="18"/>
  <c r="T52" i="18" s="1"/>
  <c r="S359" i="18"/>
  <c r="T357" i="18" s="1"/>
  <c r="S423" i="18"/>
  <c r="T421" i="18" s="1"/>
  <c r="S487" i="18"/>
  <c r="T485" i="18" s="1"/>
  <c r="S551" i="18"/>
  <c r="T549" i="18" s="1"/>
  <c r="S615" i="18"/>
  <c r="T613" i="18" s="1"/>
  <c r="S679" i="18"/>
  <c r="T677" i="18" s="1"/>
  <c r="S743" i="18"/>
  <c r="T741" i="18" s="1"/>
  <c r="S807" i="18"/>
  <c r="T805" i="18" s="1"/>
  <c r="S871" i="18"/>
  <c r="T869" i="18" s="1"/>
  <c r="S378" i="18"/>
  <c r="T376" i="18" s="1"/>
  <c r="S442" i="18"/>
  <c r="T440" i="18" s="1"/>
  <c r="S506" i="18"/>
  <c r="T504" i="18" s="1"/>
  <c r="S570" i="18"/>
  <c r="T568" i="18" s="1"/>
  <c r="S634" i="18"/>
  <c r="T632" i="18" s="1"/>
  <c r="S698" i="18"/>
  <c r="T696" i="18" s="1"/>
  <c r="S762" i="18"/>
  <c r="T760" i="18" s="1"/>
  <c r="S826" i="18"/>
  <c r="T824" i="18" s="1"/>
  <c r="S77" i="18"/>
  <c r="T75" i="18" s="1"/>
  <c r="S397" i="18"/>
  <c r="T395" i="18" s="1"/>
  <c r="S461" i="18"/>
  <c r="S525" i="18"/>
  <c r="S589" i="18"/>
  <c r="T587" i="18" s="1"/>
  <c r="S653" i="18"/>
  <c r="T651" i="18" s="1"/>
  <c r="S717" i="18"/>
  <c r="S781" i="18"/>
  <c r="S845" i="18"/>
  <c r="T843" i="18" s="1"/>
  <c r="S977" i="18"/>
  <c r="S913" i="18"/>
  <c r="S780" i="18"/>
  <c r="S524" i="18"/>
  <c r="S1002" i="18"/>
  <c r="T1000" i="18" s="1"/>
  <c r="S938" i="18"/>
  <c r="S874" i="18"/>
  <c r="S624" i="18"/>
  <c r="S368" i="18"/>
  <c r="S18" i="18"/>
  <c r="T16" i="18" s="1"/>
  <c r="T955" i="9"/>
  <c r="T881" i="9"/>
  <c r="T800" i="9"/>
  <c r="T729" i="9"/>
  <c r="T657" i="9"/>
  <c r="T582" i="9"/>
  <c r="T522" i="9"/>
  <c r="T452" i="9"/>
  <c r="T383" i="9"/>
  <c r="S975" i="18"/>
  <c r="T973" i="18" s="1"/>
  <c r="S596" i="18"/>
  <c r="T594" i="18" s="1"/>
  <c r="S980" i="18"/>
  <c r="S916" i="18"/>
  <c r="S792" i="18"/>
  <c r="T790" i="18" s="1"/>
  <c r="S536" i="18"/>
  <c r="T534" i="18" s="1"/>
  <c r="S40" i="18"/>
  <c r="S55" i="18"/>
  <c r="S74" i="18"/>
  <c r="T72" i="18" s="1"/>
  <c r="S379" i="18"/>
  <c r="T377" i="18" s="1"/>
  <c r="S443" i="18"/>
  <c r="S507" i="18"/>
  <c r="S571" i="18"/>
  <c r="T569" i="18" s="1"/>
  <c r="S635" i="18"/>
  <c r="T633" i="18" s="1"/>
  <c r="S699" i="18"/>
  <c r="S763" i="18"/>
  <c r="S827" i="18"/>
  <c r="T825" i="18" s="1"/>
  <c r="S78" i="18"/>
  <c r="T76" i="18" s="1"/>
  <c r="S398" i="18"/>
  <c r="S462" i="18"/>
  <c r="S526" i="18"/>
  <c r="T524" i="18" s="1"/>
  <c r="S590" i="18"/>
  <c r="T588" i="18" s="1"/>
  <c r="S654" i="18"/>
  <c r="S718" i="18"/>
  <c r="S782" i="18"/>
  <c r="T780" i="18" s="1"/>
  <c r="S846" i="18"/>
  <c r="T844" i="18" s="1"/>
  <c r="S353" i="18"/>
  <c r="S417" i="18"/>
  <c r="T415" i="18" s="1"/>
  <c r="S481" i="18"/>
  <c r="S545" i="18"/>
  <c r="S609" i="18"/>
  <c r="S673" i="18"/>
  <c r="T671" i="18" s="1"/>
  <c r="S737" i="18"/>
  <c r="S801" i="18"/>
  <c r="S865" i="18"/>
  <c r="T863" i="18" s="1"/>
  <c r="S957" i="18"/>
  <c r="S893" i="18"/>
  <c r="T891" i="18" s="1"/>
  <c r="S700" i="18"/>
  <c r="S444" i="18"/>
  <c r="T442" i="18" s="1"/>
  <c r="S982" i="18"/>
  <c r="S918" i="18"/>
  <c r="S800" i="18"/>
  <c r="T798" i="18" s="1"/>
  <c r="S544" i="18"/>
  <c r="S30" i="18"/>
  <c r="T28" i="18" s="1"/>
  <c r="T982" i="9"/>
  <c r="T910" i="9"/>
  <c r="T838" i="9"/>
  <c r="T758" i="9"/>
  <c r="T688" i="9"/>
  <c r="T622" i="9"/>
  <c r="T544" i="9"/>
  <c r="T485" i="9"/>
  <c r="T412" i="9"/>
  <c r="T348" i="9"/>
  <c r="T43" i="9"/>
  <c r="S452" i="18"/>
  <c r="S788" i="18"/>
  <c r="T786" i="18" s="1"/>
  <c r="S992" i="18"/>
  <c r="T990" i="18" s="1"/>
  <c r="S928" i="18"/>
  <c r="T926" i="18" s="1"/>
  <c r="S840" i="18"/>
  <c r="T838" i="18" s="1"/>
  <c r="S584" i="18"/>
  <c r="T582" i="18" s="1"/>
  <c r="S264" i="21"/>
  <c r="E30" i="17"/>
  <c r="S28" i="18"/>
  <c r="S43" i="18"/>
  <c r="T41" i="18" s="1"/>
  <c r="S62" i="18"/>
  <c r="S367" i="18"/>
  <c r="T365" i="18" s="1"/>
  <c r="S431" i="18"/>
  <c r="T429" i="18" s="1"/>
  <c r="S495" i="18"/>
  <c r="T493" i="18" s="1"/>
  <c r="S559" i="18"/>
  <c r="T557" i="18" s="1"/>
  <c r="S623" i="18"/>
  <c r="T621" i="18" s="1"/>
  <c r="S687" i="18"/>
  <c r="T685" i="18" s="1"/>
  <c r="S751" i="18"/>
  <c r="T749" i="18" s="1"/>
  <c r="S815" i="18"/>
  <c r="T813" i="18" s="1"/>
  <c r="S33" i="18"/>
  <c r="S386" i="18"/>
  <c r="T384" i="18" s="1"/>
  <c r="S450" i="18"/>
  <c r="T448" i="18" s="1"/>
  <c r="S514" i="18"/>
  <c r="T512" i="18" s="1"/>
  <c r="S578" i="18"/>
  <c r="T576" i="18" s="1"/>
  <c r="S642" i="18"/>
  <c r="T640" i="18" s="1"/>
  <c r="S706" i="18"/>
  <c r="T704" i="18" s="1"/>
  <c r="S770" i="18"/>
  <c r="T768" i="18" s="1"/>
  <c r="S834" i="18"/>
  <c r="T832" i="18" s="1"/>
  <c r="S85" i="18"/>
  <c r="T83" i="18" s="1"/>
  <c r="S405" i="18"/>
  <c r="T403" i="18" s="1"/>
  <c r="S469" i="18"/>
  <c r="T467" i="18" s="1"/>
  <c r="S533" i="18"/>
  <c r="S597" i="18"/>
  <c r="S661" i="18"/>
  <c r="T659" i="18" s="1"/>
  <c r="S725" i="18"/>
  <c r="S789" i="18"/>
  <c r="S853" i="18"/>
  <c r="S969" i="18"/>
  <c r="T967" i="18" s="1"/>
  <c r="S905" i="18"/>
  <c r="T903" i="18" s="1"/>
  <c r="S748" i="18"/>
  <c r="S492" i="18"/>
  <c r="S994" i="18"/>
  <c r="T992" i="18" s="1"/>
  <c r="S930" i="18"/>
  <c r="T928" i="18" s="1"/>
  <c r="S848" i="18"/>
  <c r="S592" i="18"/>
  <c r="S80" i="18"/>
  <c r="T78" i="18" s="1"/>
  <c r="T1012" i="9"/>
  <c r="T1013" i="9"/>
  <c r="T945" i="9"/>
  <c r="T864" i="9"/>
  <c r="T790" i="9"/>
  <c r="T721" i="9"/>
  <c r="T648" i="9"/>
  <c r="T571" i="9"/>
  <c r="T511" i="9"/>
  <c r="T445" i="9"/>
  <c r="T378" i="9"/>
  <c r="S644" i="18"/>
  <c r="T642" i="18" s="1"/>
  <c r="S899" i="18"/>
  <c r="T897" i="18" s="1"/>
  <c r="S1004" i="18"/>
  <c r="S940" i="18"/>
  <c r="S876" i="18"/>
  <c r="T874" i="18" s="1"/>
  <c r="S632" i="18"/>
  <c r="S376" i="18"/>
  <c r="S16" i="18"/>
  <c r="S31" i="18"/>
  <c r="T29" i="18" s="1"/>
  <c r="S50" i="18"/>
  <c r="S355" i="18"/>
  <c r="T353" i="18" s="1"/>
  <c r="S419" i="18"/>
  <c r="T417" i="18" s="1"/>
  <c r="S483" i="18"/>
  <c r="T481" i="18" s="1"/>
  <c r="S547" i="18"/>
  <c r="T545" i="18" s="1"/>
  <c r="S611" i="18"/>
  <c r="T609" i="18" s="1"/>
  <c r="S675" i="18"/>
  <c r="T673" i="18" s="1"/>
  <c r="S739" i="18"/>
  <c r="T737" i="18" s="1"/>
  <c r="S803" i="18"/>
  <c r="T801" i="18" s="1"/>
  <c r="S867" i="18"/>
  <c r="T865" i="18" s="1"/>
  <c r="S374" i="18"/>
  <c r="T372" i="18" s="1"/>
  <c r="S438" i="18"/>
  <c r="T436" i="18" s="1"/>
  <c r="S502" i="18"/>
  <c r="T500" i="18" s="1"/>
  <c r="S566" i="18"/>
  <c r="T564" i="18" s="1"/>
  <c r="S630" i="18"/>
  <c r="T628" i="18" s="1"/>
  <c r="S694" i="18"/>
  <c r="T692" i="18" s="1"/>
  <c r="S758" i="18"/>
  <c r="T756" i="18" s="1"/>
  <c r="S822" i="18"/>
  <c r="T820" i="18" s="1"/>
  <c r="S61" i="18"/>
  <c r="T59" i="18" s="1"/>
  <c r="S393" i="18"/>
  <c r="T391" i="18" s="1"/>
  <c r="S457" i="18"/>
  <c r="T455" i="18" s="1"/>
  <c r="S521" i="18"/>
  <c r="S585" i="18"/>
  <c r="S649" i="18"/>
  <c r="T647" i="18" s="1"/>
  <c r="S713" i="18"/>
  <c r="T711" i="18" s="1"/>
  <c r="S777" i="18"/>
  <c r="S841" i="18"/>
  <c r="T839" i="18" s="1"/>
  <c r="S981" i="18"/>
  <c r="T979" i="18" s="1"/>
  <c r="S917" i="18"/>
  <c r="T915" i="18" s="1"/>
  <c r="S796" i="18"/>
  <c r="S540" i="18"/>
  <c r="S1006" i="18"/>
  <c r="S942" i="18"/>
  <c r="S878" i="18"/>
  <c r="S640" i="18"/>
  <c r="S384" i="18"/>
  <c r="S11" i="18"/>
  <c r="T9" i="18" s="1"/>
  <c r="T732" i="9"/>
  <c r="T962" i="9"/>
  <c r="T930" i="9"/>
  <c r="T834" i="9"/>
  <c r="T595" i="9"/>
  <c r="T640" i="9"/>
  <c r="T389" i="9"/>
  <c r="T985" i="9"/>
  <c r="T975" i="9"/>
  <c r="T953" i="9"/>
  <c r="T943" i="9"/>
  <c r="T931" i="9"/>
  <c r="T903" i="9"/>
  <c r="T891" i="9"/>
  <c r="T879" i="9"/>
  <c r="T871" i="9"/>
  <c r="T863" i="9"/>
  <c r="T835" i="9"/>
  <c r="T827" i="9"/>
  <c r="T797" i="9"/>
  <c r="T789" i="9"/>
  <c r="T781" i="9"/>
  <c r="T769" i="9"/>
  <c r="T733" i="9"/>
  <c r="T719" i="9"/>
  <c r="T681" i="9"/>
  <c r="T653" i="9"/>
  <c r="T621" i="9"/>
  <c r="T610" i="9"/>
  <c r="T584" i="9"/>
  <c r="T564" i="9"/>
  <c r="T513" i="9"/>
  <c r="T524" i="9"/>
  <c r="T514" i="9"/>
  <c r="T504" i="9"/>
  <c r="T494" i="9"/>
  <c r="T474" i="9"/>
  <c r="T464" i="9"/>
  <c r="T454" i="9"/>
  <c r="T432" i="9"/>
  <c r="T422" i="9"/>
  <c r="T410" i="9"/>
  <c r="T400" i="9"/>
  <c r="T390" i="9"/>
  <c r="T358" i="9"/>
  <c r="T88" i="9"/>
  <c r="T80" i="9"/>
  <c r="T72" i="9"/>
  <c r="T64" i="9"/>
  <c r="T56" i="9"/>
  <c r="T48" i="9"/>
  <c r="T40" i="9"/>
  <c r="T32" i="9"/>
  <c r="T24" i="9"/>
  <c r="T14" i="9"/>
  <c r="T39" i="18"/>
  <c r="T918" i="18"/>
  <c r="T806" i="18"/>
  <c r="S36" i="18"/>
  <c r="S51" i="18"/>
  <c r="S70" i="18"/>
  <c r="S375" i="18"/>
  <c r="S439" i="18"/>
  <c r="S503" i="18"/>
  <c r="S567" i="18"/>
  <c r="T565" i="18" s="1"/>
  <c r="S631" i="18"/>
  <c r="S695" i="18"/>
  <c r="S759" i="18"/>
  <c r="S823" i="18"/>
  <c r="T821" i="18" s="1"/>
  <c r="S65" i="18"/>
  <c r="S394" i="18"/>
  <c r="S458" i="18"/>
  <c r="S522" i="18"/>
  <c r="T520" i="18" s="1"/>
  <c r="S586" i="18"/>
  <c r="S650" i="18"/>
  <c r="S714" i="18"/>
  <c r="S778" i="18"/>
  <c r="T776" i="18" s="1"/>
  <c r="S842" i="18"/>
  <c r="S349" i="18"/>
  <c r="S413" i="18"/>
  <c r="T411" i="18" s="1"/>
  <c r="S477" i="18"/>
  <c r="S541" i="18"/>
  <c r="T539" i="18" s="1"/>
  <c r="S605" i="18"/>
  <c r="T603" i="18" s="1"/>
  <c r="S669" i="18"/>
  <c r="T667" i="18" s="1"/>
  <c r="S733" i="18"/>
  <c r="S797" i="18"/>
  <c r="S861" i="18"/>
  <c r="T859" i="18" s="1"/>
  <c r="S961" i="18"/>
  <c r="T959" i="18" s="1"/>
  <c r="S897" i="18"/>
  <c r="S716" i="18"/>
  <c r="S460" i="18"/>
  <c r="S986" i="18"/>
  <c r="T984" i="18" s="1"/>
  <c r="S922" i="18"/>
  <c r="S816" i="18"/>
  <c r="S560" i="18"/>
  <c r="S23" i="18"/>
  <c r="T21" i="18" s="1"/>
  <c r="T937" i="9"/>
  <c r="T857" i="9"/>
  <c r="T779" i="9"/>
  <c r="T713" i="9"/>
  <c r="T641" i="9"/>
  <c r="T566" i="9"/>
  <c r="T506" i="9"/>
  <c r="T436" i="9"/>
  <c r="T367" i="9"/>
  <c r="S911" i="18"/>
  <c r="T909" i="18" s="1"/>
  <c r="S995" i="18"/>
  <c r="T993" i="18" s="1"/>
  <c r="S964" i="18"/>
  <c r="T962" i="18" s="1"/>
  <c r="S900" i="18"/>
  <c r="S728" i="18"/>
  <c r="S472" i="18"/>
  <c r="T470" i="18" s="1"/>
  <c r="S56" i="18"/>
  <c r="T54" i="18" s="1"/>
  <c r="S71" i="18"/>
  <c r="S69" i="18"/>
  <c r="S395" i="18"/>
  <c r="T393" i="18" s="1"/>
  <c r="S459" i="18"/>
  <c r="T457" i="18" s="1"/>
  <c r="S523" i="18"/>
  <c r="S587" i="18"/>
  <c r="S651" i="18"/>
  <c r="T649" i="18" s="1"/>
  <c r="S715" i="18"/>
  <c r="T713" i="18" s="1"/>
  <c r="S779" i="18"/>
  <c r="S843" i="18"/>
  <c r="S350" i="18"/>
  <c r="T348" i="18" s="1"/>
  <c r="S414" i="18"/>
  <c r="S478" i="18"/>
  <c r="S542" i="18"/>
  <c r="T540" i="18" s="1"/>
  <c r="S606" i="18"/>
  <c r="T604" i="18" s="1"/>
  <c r="S670" i="18"/>
  <c r="S734" i="18"/>
  <c r="S798" i="18"/>
  <c r="T796" i="18" s="1"/>
  <c r="S862" i="18"/>
  <c r="T860" i="18" s="1"/>
  <c r="S369" i="18"/>
  <c r="S433" i="18"/>
  <c r="S497" i="18"/>
  <c r="T495" i="18" s="1"/>
  <c r="S561" i="18"/>
  <c r="T559" i="18" s="1"/>
  <c r="S625" i="18"/>
  <c r="S689" i="18"/>
  <c r="T687" i="18" s="1"/>
  <c r="S753" i="18"/>
  <c r="T751" i="18" s="1"/>
  <c r="S817" i="18"/>
  <c r="T815" i="18" s="1"/>
  <c r="S1005" i="18"/>
  <c r="T1003" i="18" s="1"/>
  <c r="S941" i="18"/>
  <c r="T939" i="18" s="1"/>
  <c r="S877" i="18"/>
  <c r="T875" i="18" s="1"/>
  <c r="S636" i="18"/>
  <c r="T634" i="18" s="1"/>
  <c r="S380" i="18"/>
  <c r="S966" i="18"/>
  <c r="S902" i="18"/>
  <c r="S736" i="18"/>
  <c r="T734" i="18" s="1"/>
  <c r="S480" i="18"/>
  <c r="S14" i="18"/>
  <c r="T12" i="18" s="1"/>
  <c r="T966" i="9"/>
  <c r="T894" i="9"/>
  <c r="T817" i="9"/>
  <c r="T742" i="9"/>
  <c r="T672" i="9"/>
  <c r="T592" i="9"/>
  <c r="T532" i="9"/>
  <c r="T469" i="9"/>
  <c r="T397" i="9"/>
  <c r="S959" i="18"/>
  <c r="S532" i="18"/>
  <c r="T530" i="18" s="1"/>
  <c r="S976" i="18"/>
  <c r="T974" i="18" s="1"/>
  <c r="S912" i="18"/>
  <c r="S776" i="18"/>
  <c r="S520" i="18"/>
  <c r="T518" i="18" s="1"/>
  <c r="K264" i="21"/>
  <c r="AB70" i="21" s="1"/>
  <c r="AC70" i="21" s="1"/>
  <c r="AH64" i="21" s="1"/>
  <c r="S44" i="18"/>
  <c r="S59" i="18"/>
  <c r="S21" i="18"/>
  <c r="T19" i="18" s="1"/>
  <c r="S383" i="18"/>
  <c r="T381" i="18" s="1"/>
  <c r="S447" i="18"/>
  <c r="S511" i="18"/>
  <c r="S575" i="18"/>
  <c r="T573" i="18" s="1"/>
  <c r="S639" i="18"/>
  <c r="T637" i="18" s="1"/>
  <c r="S703" i="18"/>
  <c r="S767" i="18"/>
  <c r="S831" i="18"/>
  <c r="T829" i="18" s="1"/>
  <c r="S82" i="18"/>
  <c r="T80" i="18" s="1"/>
  <c r="S402" i="18"/>
  <c r="S466" i="18"/>
  <c r="S530" i="18"/>
  <c r="T528" i="18" s="1"/>
  <c r="S594" i="18"/>
  <c r="T592" i="18" s="1"/>
  <c r="S658" i="18"/>
  <c r="S722" i="18"/>
  <c r="S786" i="18"/>
  <c r="T784" i="18" s="1"/>
  <c r="S850" i="18"/>
  <c r="T848" i="18" s="1"/>
  <c r="S357" i="18"/>
  <c r="S421" i="18"/>
  <c r="S485" i="18"/>
  <c r="T483" i="18" s="1"/>
  <c r="S549" i="18"/>
  <c r="T547" i="18" s="1"/>
  <c r="S613" i="18"/>
  <c r="S677" i="18"/>
  <c r="S741" i="18"/>
  <c r="T739" i="18" s="1"/>
  <c r="S805" i="18"/>
  <c r="T803" i="18" s="1"/>
  <c r="S869" i="18"/>
  <c r="S953" i="18"/>
  <c r="T951" i="18" s="1"/>
  <c r="S889" i="18"/>
  <c r="T887" i="18" s="1"/>
  <c r="S684" i="18"/>
  <c r="T682" i="18" s="1"/>
  <c r="S428" i="18"/>
  <c r="S978" i="18"/>
  <c r="S914" i="18"/>
  <c r="T912" i="18" s="1"/>
  <c r="S784" i="18"/>
  <c r="T782" i="18" s="1"/>
  <c r="S528" i="18"/>
  <c r="S26" i="18"/>
  <c r="T996" i="9"/>
  <c r="T921" i="9"/>
  <c r="T849" i="9"/>
  <c r="T774" i="9"/>
  <c r="T705" i="9"/>
  <c r="T632" i="9"/>
  <c r="T555" i="9"/>
  <c r="T495" i="9"/>
  <c r="T423" i="9"/>
  <c r="T362" i="9"/>
  <c r="S1007" i="18"/>
  <c r="S388" i="18"/>
  <c r="S724" i="18"/>
  <c r="T722" i="18" s="1"/>
  <c r="S988" i="18"/>
  <c r="T986" i="18" s="1"/>
  <c r="S924" i="18"/>
  <c r="S824" i="18"/>
  <c r="S568" i="18"/>
  <c r="S32" i="18"/>
  <c r="T30" i="18" s="1"/>
  <c r="S47" i="18"/>
  <c r="S66" i="18"/>
  <c r="T64" i="18" s="1"/>
  <c r="S371" i="18"/>
  <c r="T369" i="18" s="1"/>
  <c r="S435" i="18"/>
  <c r="T433" i="18" s="1"/>
  <c r="S499" i="18"/>
  <c r="S563" i="18"/>
  <c r="S627" i="18"/>
  <c r="T625" i="18" s="1"/>
  <c r="S691" i="18"/>
  <c r="T689" i="18" s="1"/>
  <c r="S755" i="18"/>
  <c r="S819" i="18"/>
  <c r="S49" i="18"/>
  <c r="T47" i="18" s="1"/>
  <c r="S390" i="18"/>
  <c r="T388" i="18" s="1"/>
  <c r="S454" i="18"/>
  <c r="S518" i="18"/>
  <c r="S582" i="18"/>
  <c r="T580" i="18" s="1"/>
  <c r="S646" i="18"/>
  <c r="T644" i="18" s="1"/>
  <c r="S710" i="18"/>
  <c r="S774" i="18"/>
  <c r="S838" i="18"/>
  <c r="T836" i="18" s="1"/>
  <c r="S89" i="18"/>
  <c r="T87" i="18" s="1"/>
  <c r="S409" i="18"/>
  <c r="T407" i="18" s="1"/>
  <c r="S473" i="18"/>
  <c r="S537" i="18"/>
  <c r="T535" i="18" s="1"/>
  <c r="S601" i="18"/>
  <c r="T599" i="18" s="1"/>
  <c r="S665" i="18"/>
  <c r="S729" i="18"/>
  <c r="T727" i="18" s="1"/>
  <c r="S793" i="18"/>
  <c r="T791" i="18" s="1"/>
  <c r="S857" i="18"/>
  <c r="T855" i="18" s="1"/>
  <c r="S965" i="18"/>
  <c r="S901" i="18"/>
  <c r="T899" i="18" s="1"/>
  <c r="S732" i="18"/>
  <c r="T730" i="18" s="1"/>
  <c r="S476" i="18"/>
  <c r="T474" i="18" s="1"/>
  <c r="S990" i="18"/>
  <c r="S926" i="18"/>
  <c r="S832" i="18"/>
  <c r="T830" i="18" s="1"/>
  <c r="S576" i="18"/>
  <c r="T574" i="18" s="1"/>
  <c r="S25" i="18"/>
  <c r="T1003" i="9"/>
  <c r="G7" i="15" l="1"/>
  <c r="V7" i="15"/>
  <c r="T456" i="18"/>
  <c r="T501" i="18"/>
  <c r="T566" i="18"/>
  <c r="T558" i="18"/>
  <c r="T712" i="18"/>
  <c r="T757" i="18"/>
  <c r="T49" i="18"/>
  <c r="T924" i="18"/>
  <c r="T471" i="18"/>
  <c r="T772" i="18"/>
  <c r="T516" i="18"/>
  <c r="T817" i="18"/>
  <c r="T561" i="18"/>
  <c r="T822" i="18"/>
  <c r="T386" i="18"/>
  <c r="T976" i="18"/>
  <c r="T675" i="18"/>
  <c r="T419" i="18"/>
  <c r="T720" i="18"/>
  <c r="T464" i="18"/>
  <c r="T765" i="18"/>
  <c r="T509" i="18"/>
  <c r="T57" i="18"/>
  <c r="T774" i="18"/>
  <c r="T957" i="18"/>
  <c r="T431" i="18"/>
  <c r="T67" i="18"/>
  <c r="T726" i="18"/>
  <c r="T814" i="18"/>
  <c r="S93" i="18"/>
  <c r="T648" i="18"/>
  <c r="T392" i="18"/>
  <c r="T693" i="18"/>
  <c r="T437" i="18"/>
  <c r="T34" i="18"/>
  <c r="T538" i="18"/>
  <c r="T583" i="18"/>
  <c r="T14" i="18"/>
  <c r="T938" i="18"/>
  <c r="T590" i="18"/>
  <c r="T490" i="18"/>
  <c r="T851" i="18"/>
  <c r="T595" i="18"/>
  <c r="T26" i="18"/>
  <c r="T450" i="18"/>
  <c r="T955" i="18"/>
  <c r="T914" i="18"/>
  <c r="T872" i="18"/>
  <c r="T602" i="18"/>
  <c r="T961" i="18"/>
  <c r="T74" i="18"/>
  <c r="T706" i="18"/>
  <c r="T636" i="18"/>
  <c r="T380" i="18"/>
  <c r="T681" i="18"/>
  <c r="T425" i="18"/>
  <c r="T930" i="18"/>
  <c r="T827" i="18"/>
  <c r="T616" i="18"/>
  <c r="T360" i="18"/>
  <c r="T661" i="18"/>
  <c r="T405" i="18"/>
  <c r="T883" i="18"/>
  <c r="T371" i="18"/>
  <c r="T684" i="18"/>
  <c r="T473" i="18"/>
  <c r="T23" i="18"/>
  <c r="T988" i="18"/>
  <c r="T963" i="18"/>
  <c r="T663" i="18"/>
  <c r="T708" i="18"/>
  <c r="T452" i="18"/>
  <c r="T753" i="18"/>
  <c r="T497" i="18"/>
  <c r="T45" i="18"/>
  <c r="T922" i="18"/>
  <c r="T1005" i="18"/>
  <c r="T526" i="18"/>
  <c r="T426" i="18"/>
  <c r="T867" i="18"/>
  <c r="T611" i="18"/>
  <c r="T355" i="18"/>
  <c r="T656" i="18"/>
  <c r="T400" i="18"/>
  <c r="T701" i="18"/>
  <c r="T445" i="18"/>
  <c r="T42" i="18"/>
  <c r="T910" i="18"/>
  <c r="T478" i="18"/>
  <c r="T378" i="18"/>
  <c r="T623" i="18"/>
  <c r="T367" i="18"/>
  <c r="T668" i="18"/>
  <c r="T412" i="18"/>
  <c r="T777" i="18"/>
  <c r="T521" i="18"/>
  <c r="T69" i="18"/>
  <c r="T898" i="18"/>
  <c r="T920" i="18"/>
  <c r="T895" i="18"/>
  <c r="T840" i="18"/>
  <c r="T584" i="18"/>
  <c r="T63" i="18"/>
  <c r="T629" i="18"/>
  <c r="T373" i="18"/>
  <c r="T794" i="18"/>
  <c r="T1002" i="18"/>
  <c r="T846" i="18"/>
  <c r="T746" i="18"/>
  <c r="T787" i="18"/>
  <c r="T542" i="18"/>
  <c r="T607" i="18"/>
  <c r="T351" i="18"/>
  <c r="T652" i="18"/>
  <c r="T396" i="18"/>
  <c r="T697" i="18"/>
  <c r="T441" i="18"/>
  <c r="T38" i="18"/>
  <c r="T978" i="18"/>
  <c r="T936" i="18"/>
  <c r="T858" i="18"/>
  <c r="T759" i="18"/>
  <c r="T503" i="18"/>
  <c r="T554" i="18"/>
  <c r="T579" i="18"/>
  <c r="T942" i="18"/>
  <c r="T828" i="18"/>
  <c r="T572" i="18"/>
  <c r="T617" i="18"/>
  <c r="T361" i="18"/>
  <c r="T808" i="18"/>
  <c r="T552" i="18"/>
  <c r="T853" i="18"/>
  <c r="T597" i="18"/>
  <c r="T85" i="18"/>
  <c r="T947" i="18"/>
  <c r="T906" i="18"/>
  <c r="T718" i="18"/>
  <c r="T819" i="18"/>
  <c r="T364" i="18"/>
  <c r="T665" i="18"/>
  <c r="T409" i="18"/>
  <c r="L20" i="5"/>
  <c r="I8" i="15"/>
  <c r="L8" i="15"/>
  <c r="J8" i="15" s="1"/>
  <c r="U8" i="15"/>
  <c r="S8" i="15" s="1"/>
  <c r="H9" i="15"/>
  <c r="O8" i="15"/>
  <c r="M8" i="15" s="1"/>
  <c r="R8" i="15"/>
  <c r="P8" i="15" s="1"/>
  <c r="T857" i="18"/>
  <c r="T92" i="9"/>
  <c r="S95" i="9"/>
  <c r="T732" i="18"/>
  <c r="T476" i="18"/>
  <c r="T841" i="18"/>
  <c r="T585" i="18"/>
  <c r="T795" i="18"/>
  <c r="T716" i="18"/>
  <c r="T460" i="18"/>
  <c r="T761" i="18"/>
  <c r="T505" i="18"/>
  <c r="T53" i="18"/>
  <c r="T523" i="18"/>
  <c r="T894" i="18"/>
  <c r="T698" i="18"/>
  <c r="T695" i="18"/>
  <c r="T764" i="18"/>
  <c r="T508" i="18"/>
  <c r="T809" i="18"/>
  <c r="T553" i="18"/>
  <c r="T598" i="18"/>
  <c r="T458" i="18"/>
  <c r="T854" i="18"/>
  <c r="T680" i="18"/>
  <c r="T424" i="18"/>
  <c r="T725" i="18"/>
  <c r="T469" i="18"/>
  <c r="T731" i="18"/>
  <c r="T475" i="18"/>
  <c r="T68" i="18"/>
  <c r="T382" i="18"/>
  <c r="T1004" i="18"/>
  <c r="T48" i="18"/>
  <c r="T374" i="18"/>
  <c r="T980" i="18"/>
  <c r="T735" i="18"/>
  <c r="T479" i="18"/>
  <c r="T522" i="18"/>
  <c r="T25" i="18"/>
  <c r="T892" i="18"/>
  <c r="T823" i="18"/>
  <c r="T567" i="18"/>
  <c r="T868" i="18"/>
  <c r="T612" i="18"/>
  <c r="T356" i="18"/>
  <c r="T657" i="18"/>
  <c r="T401" i="18"/>
  <c r="T643" i="18"/>
  <c r="T387" i="18"/>
  <c r="T688" i="18"/>
  <c r="T432" i="18"/>
  <c r="T733" i="18"/>
  <c r="T477" i="18"/>
  <c r="T913" i="18"/>
  <c r="T862" i="18"/>
  <c r="T506" i="18"/>
  <c r="T847" i="18"/>
  <c r="T591" i="18"/>
  <c r="T79" i="18"/>
  <c r="T22" i="18"/>
  <c r="T952" i="18"/>
  <c r="T842" i="18"/>
  <c r="T763" i="18"/>
  <c r="T507" i="18"/>
  <c r="T678" i="18"/>
  <c r="T972" i="18"/>
  <c r="T788" i="18"/>
  <c r="T532" i="18"/>
  <c r="T833" i="18"/>
  <c r="T577" i="18"/>
  <c r="T35" i="18"/>
  <c r="T502" i="18"/>
  <c r="T466" i="18"/>
  <c r="T362" i="18"/>
  <c r="T672" i="18"/>
  <c r="T416" i="18"/>
  <c r="T717" i="18"/>
  <c r="T461" i="18"/>
  <c r="T58" i="18"/>
  <c r="T977" i="18"/>
  <c r="T948" i="18"/>
  <c r="T826" i="18"/>
  <c r="T767" i="18"/>
  <c r="T511" i="18"/>
  <c r="T406" i="18"/>
  <c r="T690" i="18"/>
  <c r="T949" i="18"/>
  <c r="T498" i="18"/>
  <c r="T802" i="18"/>
  <c r="T933" i="18"/>
  <c r="T885" i="18"/>
  <c r="T965" i="18"/>
  <c r="T546" i="18"/>
  <c r="T997" i="18"/>
  <c r="T953" i="18"/>
  <c r="T889" i="18"/>
  <c r="T904" i="18"/>
  <c r="T747" i="18"/>
  <c r="T491" i="18"/>
  <c r="T792" i="18"/>
  <c r="T536" i="18"/>
  <c r="T837" i="18"/>
  <c r="T581" i="18"/>
  <c r="T742" i="18"/>
  <c r="T1009" i="18"/>
  <c r="T24" i="18"/>
  <c r="T925" i="18"/>
  <c r="T638" i="18"/>
  <c r="T630" i="18"/>
  <c r="T778" i="18"/>
  <c r="T779" i="18"/>
  <c r="T358" i="18"/>
  <c r="T956" i="18"/>
  <c r="T804" i="18"/>
  <c r="T548" i="18"/>
  <c r="T849" i="18"/>
  <c r="T593" i="18"/>
  <c r="T81" i="18"/>
  <c r="T438" i="18"/>
  <c r="T13" i="18"/>
  <c r="T43" i="18"/>
  <c r="T624" i="18"/>
  <c r="T368" i="18"/>
  <c r="T669" i="18"/>
  <c r="T413" i="18"/>
  <c r="T10" i="18"/>
  <c r="T878" i="18"/>
  <c r="T932" i="18"/>
  <c r="T762" i="18"/>
  <c r="T783" i="18"/>
  <c r="T527" i="18"/>
  <c r="T15" i="18"/>
  <c r="T430" i="18"/>
  <c r="T927" i="18"/>
  <c r="T699" i="18"/>
  <c r="T443" i="18"/>
  <c r="T510" i="18"/>
  <c r="T724" i="18"/>
  <c r="T468" i="18"/>
  <c r="T769" i="18"/>
  <c r="T513" i="18"/>
  <c r="T61" i="18"/>
  <c r="T758" i="18"/>
  <c r="T896" i="18"/>
  <c r="T618" i="18"/>
  <c r="T864" i="18"/>
  <c r="T608" i="18"/>
  <c r="T352" i="18"/>
  <c r="T653" i="18"/>
  <c r="T397" i="18"/>
  <c r="T893" i="18"/>
  <c r="T414" i="18"/>
  <c r="T1012" i="18"/>
  <c r="T1013" i="18"/>
  <c r="T923" i="18"/>
  <c r="T703" i="18"/>
  <c r="T447" i="18"/>
  <c r="T662" i="18"/>
  <c r="T929" i="18"/>
  <c r="T754" i="18"/>
  <c r="T482" i="18"/>
  <c r="T55" i="18"/>
  <c r="T981" i="18"/>
  <c r="T82" i="18"/>
  <c r="T917" i="18"/>
  <c r="T1001" i="18"/>
  <c r="T937" i="18"/>
  <c r="T873" i="18"/>
  <c r="T968" i="18"/>
  <c r="T943" i="18"/>
  <c r="T683" i="18"/>
  <c r="T427" i="18"/>
  <c r="T728" i="18"/>
  <c r="T472" i="18"/>
  <c r="T773" i="18"/>
  <c r="T517" i="18"/>
  <c r="T65" i="18"/>
  <c r="T834" i="18"/>
  <c r="T900" i="18"/>
  <c r="T876" i="18"/>
  <c r="T531" i="18"/>
  <c r="T31" i="18"/>
  <c r="T366" i="18"/>
  <c r="T911" i="18"/>
  <c r="T715" i="18"/>
  <c r="T459" i="18"/>
  <c r="T614" i="18"/>
  <c r="T446" i="18"/>
  <c r="T740" i="18"/>
  <c r="T484" i="18"/>
  <c r="T785" i="18"/>
  <c r="T529" i="18"/>
  <c r="T32" i="18"/>
  <c r="T694" i="18"/>
  <c r="T816" i="18"/>
  <c r="T560" i="18"/>
  <c r="T861" i="18"/>
  <c r="T605" i="18"/>
  <c r="T349" i="18"/>
  <c r="T350" i="18"/>
  <c r="T996" i="18"/>
  <c r="T994" i="18"/>
  <c r="T686" i="18"/>
  <c r="T991" i="18"/>
  <c r="T635" i="18"/>
  <c r="T379" i="18"/>
  <c r="T766" i="18"/>
  <c r="T660" i="18"/>
  <c r="T404" i="18"/>
  <c r="T705" i="18"/>
  <c r="T449" i="18"/>
  <c r="T46" i="18"/>
  <c r="T941" i="18"/>
  <c r="T960" i="18"/>
  <c r="T800" i="18"/>
  <c r="T544" i="18"/>
  <c r="T845" i="18"/>
  <c r="T589" i="18"/>
  <c r="T77" i="18"/>
  <c r="T958" i="18"/>
  <c r="T670" i="18"/>
  <c r="T987" i="18"/>
  <c r="T639" i="18"/>
  <c r="T383" i="18"/>
  <c r="T70" i="18"/>
  <c r="T770" i="18"/>
  <c r="T901" i="18"/>
  <c r="T818" i="18"/>
  <c r="T562" i="18"/>
  <c r="T370" i="18"/>
  <c r="T354" i="18"/>
  <c r="T985" i="18"/>
  <c r="T921" i="18"/>
  <c r="T494" i="18"/>
  <c r="T394" i="18"/>
  <c r="T619" i="18"/>
  <c r="T363" i="18"/>
  <c r="T664" i="18"/>
  <c r="T408" i="18"/>
  <c r="T709" i="18"/>
  <c r="T453" i="18"/>
  <c r="T50" i="18"/>
  <c r="T966" i="18"/>
  <c r="T964" i="18"/>
  <c r="T714" i="18"/>
  <c r="T940" i="18"/>
  <c r="T775" i="18"/>
  <c r="T519" i="18"/>
  <c r="T723" i="18"/>
  <c r="T60" i="18"/>
  <c r="AB63" i="21"/>
  <c r="AC63" i="21" s="1"/>
  <c r="AH62" i="21" s="1"/>
  <c r="E32" i="17"/>
  <c r="E31" i="17"/>
  <c r="E33" i="17" s="1"/>
  <c r="T916" i="18"/>
  <c r="T799" i="18"/>
  <c r="T543" i="18"/>
  <c r="T622" i="18"/>
  <c r="T975" i="18"/>
  <c r="T870" i="18"/>
  <c r="T989" i="18"/>
  <c r="T702" i="18"/>
  <c r="T631" i="18"/>
  <c r="T375" i="18"/>
  <c r="T676" i="18"/>
  <c r="T420" i="18"/>
  <c r="T721" i="18"/>
  <c r="T465" i="18"/>
  <c r="T877" i="18"/>
  <c r="T451" i="18"/>
  <c r="T752" i="18"/>
  <c r="T496" i="18"/>
  <c r="T797" i="18"/>
  <c r="T541" i="18"/>
  <c r="T44" i="18"/>
  <c r="T1006" i="18"/>
  <c r="T606" i="18"/>
  <c r="T655" i="18"/>
  <c r="T399" i="18"/>
  <c r="T850" i="18"/>
  <c r="T888" i="18"/>
  <c r="T586" i="18"/>
  <c r="T11" i="18"/>
  <c r="T422" i="18"/>
  <c r="T945" i="18"/>
  <c r="T20" i="18"/>
  <c r="T908" i="18"/>
  <c r="T852" i="18"/>
  <c r="T596" i="18"/>
  <c r="T84" i="18"/>
  <c r="T641" i="18"/>
  <c r="T385" i="18"/>
  <c r="T736" i="18"/>
  <c r="T480" i="18"/>
  <c r="T781" i="18"/>
  <c r="T525" i="18"/>
  <c r="T73" i="18"/>
  <c r="T17" i="18"/>
  <c r="T884" i="18"/>
  <c r="T570" i="18"/>
  <c r="T831" i="18"/>
  <c r="T575" i="18"/>
  <c r="T27" i="18"/>
  <c r="T434" i="18"/>
  <c r="T674" i="18"/>
  <c r="T610" i="18"/>
  <c r="T418" i="18"/>
  <c r="T738" i="18"/>
  <c r="T626" i="18"/>
  <c r="T866" i="18"/>
  <c r="T750" i="18"/>
  <c r="T650" i="18"/>
  <c r="T811" i="18"/>
  <c r="T555" i="18"/>
  <c r="T856" i="18"/>
  <c r="T600" i="18"/>
  <c r="T88" i="18"/>
  <c r="T645" i="18"/>
  <c r="T389" i="18"/>
  <c r="T486" i="18"/>
  <c r="T402" i="18"/>
  <c r="T91" i="18" l="1"/>
  <c r="S94" i="18"/>
  <c r="T93" i="9"/>
  <c r="S96" i="9"/>
  <c r="G8" i="15"/>
  <c r="V8" i="15"/>
  <c r="O9" i="15"/>
  <c r="M9" i="15" s="1"/>
  <c r="I9" i="15"/>
  <c r="L9" i="15"/>
  <c r="J9" i="15" s="1"/>
  <c r="U9" i="15"/>
  <c r="S9" i="15" s="1"/>
  <c r="R9" i="15"/>
  <c r="P9" i="15" s="1"/>
  <c r="H10" i="15"/>
  <c r="L21" i="5"/>
  <c r="I10" i="15" l="1"/>
  <c r="H11" i="15"/>
  <c r="U10" i="15"/>
  <c r="S10" i="15" s="1"/>
  <c r="L10" i="15"/>
  <c r="J10" i="15" s="1"/>
  <c r="R10" i="15"/>
  <c r="P10" i="15" s="1"/>
  <c r="O10" i="15"/>
  <c r="M10" i="15" s="1"/>
  <c r="T94" i="9"/>
  <c r="S97" i="9"/>
  <c r="T92" i="18"/>
  <c r="S95" i="18"/>
  <c r="V9" i="15"/>
  <c r="G9" i="15"/>
  <c r="L22" i="5"/>
  <c r="L23" i="5" s="1"/>
  <c r="L24" i="5" s="1"/>
  <c r="L25" i="5" s="1"/>
  <c r="L26" i="5" s="1"/>
  <c r="E39" i="5" l="1"/>
  <c r="T93" i="18"/>
  <c r="S96" i="18"/>
  <c r="G10" i="15"/>
  <c r="V10" i="15"/>
  <c r="L11" i="15"/>
  <c r="J11" i="15" s="1"/>
  <c r="R11" i="15"/>
  <c r="P11" i="15" s="1"/>
  <c r="I11" i="15"/>
  <c r="U11" i="15"/>
  <c r="S11" i="15" s="1"/>
  <c r="H12" i="15"/>
  <c r="O11" i="15"/>
  <c r="M11" i="15" s="1"/>
  <c r="T95" i="9"/>
  <c r="S98" i="9"/>
  <c r="E40" i="5"/>
  <c r="G11" i="15" l="1"/>
  <c r="V11" i="15"/>
  <c r="S97" i="18"/>
  <c r="T94" i="18"/>
  <c r="T96" i="9"/>
  <c r="S99" i="9"/>
  <c r="H13" i="15"/>
  <c r="U12" i="15"/>
  <c r="S12" i="15" s="1"/>
  <c r="L12" i="15"/>
  <c r="J12" i="15" s="1"/>
  <c r="R12" i="15"/>
  <c r="P12" i="15" s="1"/>
  <c r="I12" i="15"/>
  <c r="O12" i="15"/>
  <c r="M12" i="15" s="1"/>
  <c r="G12" i="15" l="1"/>
  <c r="V12" i="15"/>
  <c r="L13" i="15"/>
  <c r="J13" i="15" s="1"/>
  <c r="O13" i="15"/>
  <c r="M13" i="15" s="1"/>
  <c r="R13" i="15"/>
  <c r="P13" i="15" s="1"/>
  <c r="I13" i="15"/>
  <c r="U13" i="15"/>
  <c r="S13" i="15" s="1"/>
  <c r="H14" i="15"/>
  <c r="S98" i="18"/>
  <c r="T95" i="18"/>
  <c r="T97" i="9"/>
  <c r="S100" i="9"/>
  <c r="T98" i="9" l="1"/>
  <c r="S101" i="9"/>
  <c r="I14" i="15"/>
  <c r="R14" i="15"/>
  <c r="P14" i="15" s="1"/>
  <c r="L14" i="15"/>
  <c r="J14" i="15" s="1"/>
  <c r="O14" i="15"/>
  <c r="M14" i="15" s="1"/>
  <c r="H15" i="15"/>
  <c r="U14" i="15"/>
  <c r="S14" i="15" s="1"/>
  <c r="G13" i="15"/>
  <c r="V13" i="15"/>
  <c r="T96" i="18"/>
  <c r="S99" i="18"/>
  <c r="T97" i="18" l="1"/>
  <c r="S100" i="18"/>
  <c r="G14" i="15"/>
  <c r="V14" i="15"/>
  <c r="L15" i="15"/>
  <c r="J15" i="15" s="1"/>
  <c r="O15" i="15"/>
  <c r="M15" i="15" s="1"/>
  <c r="I15" i="15"/>
  <c r="U15" i="15"/>
  <c r="S15" i="15" s="1"/>
  <c r="H16" i="15"/>
  <c r="R15" i="15"/>
  <c r="P15" i="15" s="1"/>
  <c r="T99" i="9"/>
  <c r="S102" i="9"/>
  <c r="G15" i="15" l="1"/>
  <c r="V15" i="15"/>
  <c r="T98" i="18"/>
  <c r="S101" i="18"/>
  <c r="T100" i="9"/>
  <c r="S103" i="9"/>
  <c r="L16" i="15"/>
  <c r="J16" i="15" s="1"/>
  <c r="O16" i="15"/>
  <c r="M16" i="15" s="1"/>
  <c r="I16" i="15"/>
  <c r="H17" i="15"/>
  <c r="R16" i="15"/>
  <c r="P16" i="15" s="1"/>
  <c r="U16" i="15"/>
  <c r="S16" i="15" s="1"/>
  <c r="T99" i="18" l="1"/>
  <c r="S102" i="18"/>
  <c r="H18" i="15"/>
  <c r="U17" i="15"/>
  <c r="S17" i="15" s="1"/>
  <c r="I17" i="15"/>
  <c r="L17" i="15"/>
  <c r="J17" i="15" s="1"/>
  <c r="R17" i="15"/>
  <c r="P17" i="15" s="1"/>
  <c r="O17" i="15"/>
  <c r="M17" i="15" s="1"/>
  <c r="T101" i="9"/>
  <c r="S104" i="9"/>
  <c r="G16" i="15"/>
  <c r="V16" i="15"/>
  <c r="H19" i="15" l="1"/>
  <c r="O18" i="15"/>
  <c r="M18" i="15" s="1"/>
  <c r="I18" i="15"/>
  <c r="U18" i="15"/>
  <c r="S18" i="15" s="1"/>
  <c r="L18" i="15"/>
  <c r="J18" i="15" s="1"/>
  <c r="R18" i="15"/>
  <c r="P18" i="15" s="1"/>
  <c r="S105" i="9"/>
  <c r="T102" i="9"/>
  <c r="T100" i="18"/>
  <c r="S103" i="18"/>
  <c r="G17" i="15"/>
  <c r="V17" i="15"/>
  <c r="T103" i="9" l="1"/>
  <c r="S106" i="9"/>
  <c r="G18" i="15"/>
  <c r="V18" i="15"/>
  <c r="T101" i="18"/>
  <c r="S104" i="18"/>
  <c r="L19" i="15"/>
  <c r="J19" i="15" s="1"/>
  <c r="O19" i="15"/>
  <c r="M19" i="15" s="1"/>
  <c r="H20" i="15"/>
  <c r="R19" i="15"/>
  <c r="P19" i="15" s="1"/>
  <c r="I19" i="15"/>
  <c r="U19" i="15"/>
  <c r="S19" i="15" s="1"/>
  <c r="G19" i="15" l="1"/>
  <c r="V19" i="15"/>
  <c r="T102" i="18"/>
  <c r="S105" i="18"/>
  <c r="T104" i="9"/>
  <c r="S107" i="9"/>
  <c r="I20" i="15"/>
  <c r="U20" i="15"/>
  <c r="S20" i="15" s="1"/>
  <c r="H21" i="15"/>
  <c r="R20" i="15"/>
  <c r="P20" i="15" s="1"/>
  <c r="L20" i="15"/>
  <c r="J20" i="15" s="1"/>
  <c r="O20" i="15"/>
  <c r="M20" i="15" s="1"/>
  <c r="T103" i="18" l="1"/>
  <c r="S106" i="18"/>
  <c r="G20" i="15"/>
  <c r="V20" i="15"/>
  <c r="T105" i="9"/>
  <c r="S108" i="9"/>
  <c r="I21" i="15"/>
  <c r="O21" i="15"/>
  <c r="M21" i="15" s="1"/>
  <c r="H22" i="15"/>
  <c r="R21" i="15"/>
  <c r="P21" i="15" s="1"/>
  <c r="L21" i="15"/>
  <c r="J21" i="15" s="1"/>
  <c r="U21" i="15"/>
  <c r="S21" i="15" s="1"/>
  <c r="G21" i="15" l="1"/>
  <c r="V21" i="15"/>
  <c r="T106" i="9"/>
  <c r="S109" i="9"/>
  <c r="T104" i="18"/>
  <c r="S107" i="18"/>
  <c r="I22" i="15"/>
  <c r="R22" i="15"/>
  <c r="P22" i="15" s="1"/>
  <c r="U22" i="15"/>
  <c r="S22" i="15" s="1"/>
  <c r="L22" i="15"/>
  <c r="J22" i="15" s="1"/>
  <c r="O22" i="15"/>
  <c r="M22" i="15" s="1"/>
  <c r="H23" i="15"/>
  <c r="T105" i="18" l="1"/>
  <c r="S108" i="18"/>
  <c r="H24" i="15"/>
  <c r="R23" i="15"/>
  <c r="P23" i="15" s="1"/>
  <c r="I23" i="15"/>
  <c r="U23" i="15"/>
  <c r="S23" i="15" s="1"/>
  <c r="L23" i="15"/>
  <c r="J23" i="15" s="1"/>
  <c r="O23" i="15"/>
  <c r="M23" i="15" s="1"/>
  <c r="T107" i="9"/>
  <c r="S110" i="9"/>
  <c r="G22" i="15"/>
  <c r="V22" i="15"/>
  <c r="I24" i="15" l="1"/>
  <c r="U24" i="15"/>
  <c r="S24" i="15" s="1"/>
  <c r="L24" i="15"/>
  <c r="J24" i="15" s="1"/>
  <c r="O24" i="15"/>
  <c r="M24" i="15" s="1"/>
  <c r="H25" i="15"/>
  <c r="R24" i="15"/>
  <c r="P24" i="15" s="1"/>
  <c r="T108" i="9"/>
  <c r="S111" i="9"/>
  <c r="T106" i="18"/>
  <c r="S109" i="18"/>
  <c r="G23" i="15"/>
  <c r="V23" i="15"/>
  <c r="S112" i="9" l="1"/>
  <c r="T109" i="9"/>
  <c r="T107" i="18"/>
  <c r="S110" i="18"/>
  <c r="H26" i="15"/>
  <c r="R25" i="15"/>
  <c r="P25" i="15" s="1"/>
  <c r="L25" i="15"/>
  <c r="J25" i="15" s="1"/>
  <c r="U25" i="15"/>
  <c r="S25" i="15" s="1"/>
  <c r="I25" i="15"/>
  <c r="O25" i="15"/>
  <c r="M25" i="15" s="1"/>
  <c r="V24" i="15"/>
  <c r="G24" i="15"/>
  <c r="T108" i="18" l="1"/>
  <c r="S111" i="18"/>
  <c r="G25" i="15"/>
  <c r="V25" i="15"/>
  <c r="H27" i="15"/>
  <c r="O26" i="15"/>
  <c r="M26" i="15" s="1"/>
  <c r="I26" i="15"/>
  <c r="U26" i="15"/>
  <c r="S26" i="15" s="1"/>
  <c r="L26" i="15"/>
  <c r="J26" i="15" s="1"/>
  <c r="R26" i="15"/>
  <c r="P26" i="15" s="1"/>
  <c r="T110" i="9"/>
  <c r="S113" i="9"/>
  <c r="T111" i="9" l="1"/>
  <c r="S114" i="9"/>
  <c r="G26" i="15"/>
  <c r="V26" i="15"/>
  <c r="T109" i="18"/>
  <c r="S112" i="18"/>
  <c r="L27" i="15"/>
  <c r="J27" i="15" s="1"/>
  <c r="O27" i="15"/>
  <c r="M27" i="15" s="1"/>
  <c r="H28" i="15"/>
  <c r="R27" i="15"/>
  <c r="P27" i="15" s="1"/>
  <c r="I27" i="15"/>
  <c r="U27" i="15"/>
  <c r="S27" i="15" s="1"/>
  <c r="G27" i="15" l="1"/>
  <c r="V27" i="15"/>
  <c r="T110" i="18"/>
  <c r="S113" i="18"/>
  <c r="T112" i="9"/>
  <c r="S115" i="9"/>
  <c r="I28" i="15"/>
  <c r="U28" i="15"/>
  <c r="S28" i="15" s="1"/>
  <c r="H29" i="15"/>
  <c r="R28" i="15"/>
  <c r="P28" i="15" s="1"/>
  <c r="L28" i="15"/>
  <c r="J28" i="15" s="1"/>
  <c r="O28" i="15"/>
  <c r="M28" i="15" s="1"/>
  <c r="T111" i="18" l="1"/>
  <c r="S114" i="18"/>
  <c r="G28" i="15"/>
  <c r="V28" i="15"/>
  <c r="T113" i="9"/>
  <c r="S116" i="9"/>
  <c r="I29" i="15"/>
  <c r="O29" i="15"/>
  <c r="M29" i="15" s="1"/>
  <c r="H30" i="15"/>
  <c r="R29" i="15"/>
  <c r="P29" i="15" s="1"/>
  <c r="U29" i="15"/>
  <c r="S29" i="15" s="1"/>
  <c r="L29" i="15"/>
  <c r="J29" i="15" s="1"/>
  <c r="G29" i="15" l="1"/>
  <c r="V29" i="15"/>
  <c r="T114" i="9"/>
  <c r="S117" i="9"/>
  <c r="T112" i="18"/>
  <c r="S115" i="18"/>
  <c r="I30" i="15"/>
  <c r="U30" i="15"/>
  <c r="S30" i="15" s="1"/>
  <c r="H31" i="15"/>
  <c r="L30" i="15"/>
  <c r="J30" i="15" s="1"/>
  <c r="R30" i="15"/>
  <c r="P30" i="15" s="1"/>
  <c r="O30" i="15"/>
  <c r="M30" i="15" s="1"/>
  <c r="G30" i="15" l="1"/>
  <c r="V30" i="15"/>
  <c r="T115" i="9"/>
  <c r="S118" i="9"/>
  <c r="T113" i="18"/>
  <c r="S116" i="18"/>
  <c r="H32" i="15"/>
  <c r="R31" i="15"/>
  <c r="P31" i="15" s="1"/>
  <c r="I31" i="15"/>
  <c r="U31" i="15"/>
  <c r="S31" i="15" s="1"/>
  <c r="L31" i="15"/>
  <c r="J31" i="15" s="1"/>
  <c r="O31" i="15"/>
  <c r="M31" i="15" s="1"/>
  <c r="T116" i="9" l="1"/>
  <c r="S119" i="9"/>
  <c r="L32" i="15"/>
  <c r="J32" i="15" s="1"/>
  <c r="O32" i="15"/>
  <c r="M32" i="15" s="1"/>
  <c r="H33" i="15"/>
  <c r="U32" i="15"/>
  <c r="S32" i="15" s="1"/>
  <c r="I32" i="15"/>
  <c r="R32" i="15"/>
  <c r="P32" i="15" s="1"/>
  <c r="T114" i="18"/>
  <c r="S117" i="18"/>
  <c r="V31" i="15"/>
  <c r="G31" i="15"/>
  <c r="G32" i="15" l="1"/>
  <c r="V32" i="15"/>
  <c r="T117" i="9"/>
  <c r="S120" i="9"/>
  <c r="S118" i="18"/>
  <c r="T115" i="18"/>
  <c r="I33" i="15"/>
  <c r="O33" i="15"/>
  <c r="M33" i="15" s="1"/>
  <c r="H34" i="15"/>
  <c r="R33" i="15"/>
  <c r="P33" i="15" s="1"/>
  <c r="L33" i="15"/>
  <c r="J33" i="15" s="1"/>
  <c r="U33" i="15"/>
  <c r="S33" i="15" s="1"/>
  <c r="T118" i="9" l="1"/>
  <c r="S121" i="9"/>
  <c r="V33" i="15"/>
  <c r="G33" i="15"/>
  <c r="I34" i="15"/>
  <c r="U34" i="15"/>
  <c r="S34" i="15" s="1"/>
  <c r="R34" i="15"/>
  <c r="P34" i="15" s="1"/>
  <c r="H35" i="15"/>
  <c r="L34" i="15"/>
  <c r="J34" i="15" s="1"/>
  <c r="O34" i="15"/>
  <c r="M34" i="15" s="1"/>
  <c r="T116" i="18"/>
  <c r="S119" i="18"/>
  <c r="T117" i="18" l="1"/>
  <c r="S120" i="18"/>
  <c r="T119" i="9"/>
  <c r="S122" i="9"/>
  <c r="H36" i="15"/>
  <c r="R35" i="15"/>
  <c r="P35" i="15" s="1"/>
  <c r="I35" i="15"/>
  <c r="U35" i="15"/>
  <c r="S35" i="15" s="1"/>
  <c r="O35" i="15"/>
  <c r="M35" i="15" s="1"/>
  <c r="L35" i="15"/>
  <c r="J35" i="15" s="1"/>
  <c r="G34" i="15"/>
  <c r="V34" i="15"/>
  <c r="G35" i="15" l="1"/>
  <c r="V35" i="15"/>
  <c r="S121" i="18"/>
  <c r="T118" i="18"/>
  <c r="T120" i="9"/>
  <c r="S123" i="9"/>
  <c r="I36" i="15"/>
  <c r="U36" i="15"/>
  <c r="S36" i="15" s="1"/>
  <c r="O36" i="15"/>
  <c r="M36" i="15" s="1"/>
  <c r="H37" i="15"/>
  <c r="R36" i="15"/>
  <c r="P36" i="15" s="1"/>
  <c r="L36" i="15"/>
  <c r="J36" i="15" s="1"/>
  <c r="T119" i="18" l="1"/>
  <c r="S122" i="18"/>
  <c r="T121" i="9"/>
  <c r="S124" i="9"/>
  <c r="V36" i="15"/>
  <c r="G36" i="15"/>
  <c r="I37" i="15"/>
  <c r="H38" i="15"/>
  <c r="R37" i="15"/>
  <c r="P37" i="15" s="1"/>
  <c r="L37" i="15"/>
  <c r="J37" i="15" s="1"/>
  <c r="O37" i="15"/>
  <c r="M37" i="15" s="1"/>
  <c r="U37" i="15"/>
  <c r="S37" i="15" s="1"/>
  <c r="G37" i="15" l="1"/>
  <c r="V37" i="15"/>
  <c r="T122" i="9"/>
  <c r="S125" i="9"/>
  <c r="S123" i="18"/>
  <c r="T120" i="18"/>
  <c r="I38" i="15"/>
  <c r="U38" i="15"/>
  <c r="S38" i="15" s="1"/>
  <c r="H39" i="15"/>
  <c r="R38" i="15"/>
  <c r="P38" i="15" s="1"/>
  <c r="L38" i="15"/>
  <c r="J38" i="15" s="1"/>
  <c r="O38" i="15"/>
  <c r="M38" i="15" s="1"/>
  <c r="T123" i="9" l="1"/>
  <c r="S126" i="9"/>
  <c r="V38" i="15"/>
  <c r="G38" i="15"/>
  <c r="H40" i="15"/>
  <c r="R39" i="15"/>
  <c r="P39" i="15" s="1"/>
  <c r="I39" i="15"/>
  <c r="U39" i="15"/>
  <c r="S39" i="15" s="1"/>
  <c r="O39" i="15"/>
  <c r="M39" i="15" s="1"/>
  <c r="L39" i="15"/>
  <c r="J39" i="15" s="1"/>
  <c r="T121" i="18"/>
  <c r="S124" i="18"/>
  <c r="T122" i="18" l="1"/>
  <c r="S125" i="18"/>
  <c r="T124" i="9"/>
  <c r="S127" i="9"/>
  <c r="G39" i="15"/>
  <c r="V39" i="15"/>
  <c r="L40" i="15"/>
  <c r="J40" i="15" s="1"/>
  <c r="I40" i="15"/>
  <c r="O40" i="15"/>
  <c r="M40" i="15" s="1"/>
  <c r="U40" i="15"/>
  <c r="S40" i="15" s="1"/>
  <c r="H41" i="15"/>
  <c r="R40" i="15"/>
  <c r="P40" i="15" s="1"/>
  <c r="G40" i="15" l="1"/>
  <c r="V40" i="15"/>
  <c r="H42" i="15"/>
  <c r="R41" i="15"/>
  <c r="P41" i="15" s="1"/>
  <c r="O41" i="15"/>
  <c r="M41" i="15" s="1"/>
  <c r="L41" i="15"/>
  <c r="J41" i="15" s="1"/>
  <c r="U41" i="15"/>
  <c r="S41" i="15" s="1"/>
  <c r="I41" i="15"/>
  <c r="T123" i="18"/>
  <c r="S126" i="18"/>
  <c r="T125" i="9"/>
  <c r="S128" i="9"/>
  <c r="G41" i="15" l="1"/>
  <c r="V41" i="15"/>
  <c r="H43" i="15"/>
  <c r="O42" i="15"/>
  <c r="M42" i="15" s="1"/>
  <c r="U42" i="15"/>
  <c r="S42" i="15" s="1"/>
  <c r="L42" i="15"/>
  <c r="J42" i="15" s="1"/>
  <c r="R42" i="15"/>
  <c r="P42" i="15" s="1"/>
  <c r="I42" i="15"/>
  <c r="T124" i="18"/>
  <c r="S127" i="18"/>
  <c r="S129" i="9"/>
  <c r="T126" i="9"/>
  <c r="G42" i="15" l="1"/>
  <c r="V42" i="15"/>
  <c r="H44" i="15"/>
  <c r="R43" i="15"/>
  <c r="P43" i="15" s="1"/>
  <c r="I43" i="15"/>
  <c r="U43" i="15"/>
  <c r="S43" i="15" s="1"/>
  <c r="L43" i="15"/>
  <c r="J43" i="15" s="1"/>
  <c r="O43" i="15"/>
  <c r="M43" i="15" s="1"/>
  <c r="S130" i="9"/>
  <c r="T127" i="9"/>
  <c r="T125" i="18"/>
  <c r="S128" i="18"/>
  <c r="L44" i="15" l="1"/>
  <c r="J44" i="15" s="1"/>
  <c r="O44" i="15"/>
  <c r="M44" i="15" s="1"/>
  <c r="I44" i="15"/>
  <c r="U44" i="15"/>
  <c r="S44" i="15" s="1"/>
  <c r="R44" i="15"/>
  <c r="P44" i="15" s="1"/>
  <c r="H45" i="15"/>
  <c r="T126" i="18"/>
  <c r="S129" i="18"/>
  <c r="S131" i="9"/>
  <c r="T128" i="9"/>
  <c r="G43" i="15"/>
  <c r="V43" i="15"/>
  <c r="G44" i="15" l="1"/>
  <c r="V44" i="15"/>
  <c r="T127" i="18"/>
  <c r="S130" i="18"/>
  <c r="H46" i="15"/>
  <c r="R45" i="15"/>
  <c r="P45" i="15" s="1"/>
  <c r="U45" i="15"/>
  <c r="S45" i="15" s="1"/>
  <c r="I45" i="15"/>
  <c r="L45" i="15"/>
  <c r="J45" i="15" s="1"/>
  <c r="O45" i="15"/>
  <c r="M45" i="15" s="1"/>
  <c r="S132" i="9"/>
  <c r="T129" i="9"/>
  <c r="G45" i="15" l="1"/>
  <c r="V45" i="15"/>
  <c r="S131" i="18"/>
  <c r="T128" i="18"/>
  <c r="T130" i="9"/>
  <c r="S133" i="9"/>
  <c r="H47" i="15"/>
  <c r="O46" i="15"/>
  <c r="M46" i="15" s="1"/>
  <c r="I46" i="15"/>
  <c r="U46" i="15"/>
  <c r="S46" i="15" s="1"/>
  <c r="L46" i="15"/>
  <c r="J46" i="15" s="1"/>
  <c r="R46" i="15"/>
  <c r="P46" i="15" s="1"/>
  <c r="T129" i="18" l="1"/>
  <c r="S132" i="18"/>
  <c r="L47" i="15"/>
  <c r="J47" i="15" s="1"/>
  <c r="H48" i="15"/>
  <c r="R47" i="15"/>
  <c r="P47" i="15" s="1"/>
  <c r="O47" i="15"/>
  <c r="M47" i="15" s="1"/>
  <c r="U47" i="15"/>
  <c r="S47" i="15" s="1"/>
  <c r="I47" i="15"/>
  <c r="T131" i="9"/>
  <c r="S134" i="9"/>
  <c r="G46" i="15"/>
  <c r="V46" i="15"/>
  <c r="L48" i="15" l="1"/>
  <c r="J48" i="15" s="1"/>
  <c r="O48" i="15"/>
  <c r="M48" i="15" s="1"/>
  <c r="R48" i="15"/>
  <c r="P48" i="15" s="1"/>
  <c r="I48" i="15"/>
  <c r="H49" i="15"/>
  <c r="U48" i="15"/>
  <c r="S48" i="15" s="1"/>
  <c r="T130" i="18"/>
  <c r="S133" i="18"/>
  <c r="G47" i="15"/>
  <c r="V47" i="15"/>
  <c r="T132" i="9"/>
  <c r="S135" i="9"/>
  <c r="T133" i="9" l="1"/>
  <c r="S136" i="9"/>
  <c r="T131" i="18"/>
  <c r="S134" i="18"/>
  <c r="G48" i="15"/>
  <c r="V48" i="15"/>
  <c r="I49" i="15"/>
  <c r="O49" i="15"/>
  <c r="M49" i="15" s="1"/>
  <c r="R49" i="15"/>
  <c r="P49" i="15" s="1"/>
  <c r="H50" i="15"/>
  <c r="L49" i="15"/>
  <c r="J49" i="15" s="1"/>
  <c r="U49" i="15"/>
  <c r="S49" i="15" s="1"/>
  <c r="G49" i="15" l="1"/>
  <c r="V49" i="15"/>
  <c r="I50" i="15"/>
  <c r="U50" i="15"/>
  <c r="S50" i="15" s="1"/>
  <c r="L50" i="15"/>
  <c r="J50" i="15" s="1"/>
  <c r="R50" i="15"/>
  <c r="P50" i="15" s="1"/>
  <c r="H51" i="15"/>
  <c r="O50" i="15"/>
  <c r="M50" i="15" s="1"/>
  <c r="T134" i="9"/>
  <c r="S137" i="9"/>
  <c r="T132" i="18"/>
  <c r="S135" i="18"/>
  <c r="T133" i="18" l="1"/>
  <c r="S136" i="18"/>
  <c r="H52" i="15"/>
  <c r="R51" i="15"/>
  <c r="P51" i="15" s="1"/>
  <c r="I51" i="15"/>
  <c r="L51" i="15"/>
  <c r="J51" i="15" s="1"/>
  <c r="O51" i="15"/>
  <c r="M51" i="15" s="1"/>
  <c r="U51" i="15"/>
  <c r="S51" i="15" s="1"/>
  <c r="G50" i="15"/>
  <c r="V50" i="15"/>
  <c r="T135" i="9"/>
  <c r="S138" i="9"/>
  <c r="L52" i="15" l="1"/>
  <c r="J52" i="15" s="1"/>
  <c r="I52" i="15"/>
  <c r="R52" i="15"/>
  <c r="P52" i="15" s="1"/>
  <c r="O52" i="15"/>
  <c r="M52" i="15" s="1"/>
  <c r="U52" i="15"/>
  <c r="S52" i="15" s="1"/>
  <c r="H53" i="15"/>
  <c r="T136" i="9"/>
  <c r="S139" i="9"/>
  <c r="T134" i="18"/>
  <c r="S137" i="18"/>
  <c r="G51" i="15"/>
  <c r="V51" i="15"/>
  <c r="S140" i="9" l="1"/>
  <c r="T137" i="9"/>
  <c r="T135" i="18"/>
  <c r="S138" i="18"/>
  <c r="H54" i="15"/>
  <c r="R53" i="15"/>
  <c r="P53" i="15" s="1"/>
  <c r="L53" i="15"/>
  <c r="J53" i="15" s="1"/>
  <c r="I53" i="15"/>
  <c r="U53" i="15"/>
  <c r="S53" i="15" s="1"/>
  <c r="O53" i="15"/>
  <c r="M53" i="15" s="1"/>
  <c r="G52" i="15"/>
  <c r="V52" i="15"/>
  <c r="G53" i="15" l="1"/>
  <c r="V53" i="15"/>
  <c r="T136" i="18"/>
  <c r="S139" i="18"/>
  <c r="L54" i="15"/>
  <c r="J54" i="15" s="1"/>
  <c r="O54" i="15"/>
  <c r="M54" i="15" s="1"/>
  <c r="I54" i="15"/>
  <c r="H55" i="15"/>
  <c r="U54" i="15"/>
  <c r="S54" i="15" s="1"/>
  <c r="R54" i="15"/>
  <c r="P54" i="15" s="1"/>
  <c r="T138" i="9"/>
  <c r="S141" i="9"/>
  <c r="H56" i="15" l="1"/>
  <c r="R55" i="15"/>
  <c r="P55" i="15" s="1"/>
  <c r="I55" i="15"/>
  <c r="U55" i="15"/>
  <c r="S55" i="15" s="1"/>
  <c r="L55" i="15"/>
  <c r="J55" i="15" s="1"/>
  <c r="O55" i="15"/>
  <c r="M55" i="15" s="1"/>
  <c r="T139" i="9"/>
  <c r="S142" i="9"/>
  <c r="T137" i="18"/>
  <c r="S140" i="18"/>
  <c r="V54" i="15"/>
  <c r="G54" i="15"/>
  <c r="V55" i="15" l="1"/>
  <c r="G55" i="15"/>
  <c r="T138" i="18"/>
  <c r="S141" i="18"/>
  <c r="T140" i="9"/>
  <c r="S143" i="9"/>
  <c r="L56" i="15"/>
  <c r="J56" i="15" s="1"/>
  <c r="O56" i="15"/>
  <c r="M56" i="15" s="1"/>
  <c r="I56" i="15"/>
  <c r="U56" i="15"/>
  <c r="S56" i="15" s="1"/>
  <c r="H57" i="15"/>
  <c r="R56" i="15"/>
  <c r="P56" i="15" s="1"/>
  <c r="T139" i="18" l="1"/>
  <c r="S142" i="18"/>
  <c r="H58" i="15"/>
  <c r="R57" i="15"/>
  <c r="P57" i="15" s="1"/>
  <c r="L57" i="15"/>
  <c r="J57" i="15" s="1"/>
  <c r="U57" i="15"/>
  <c r="S57" i="15" s="1"/>
  <c r="I57" i="15"/>
  <c r="O57" i="15"/>
  <c r="M57" i="15" s="1"/>
  <c r="T141" i="9"/>
  <c r="S144" i="9"/>
  <c r="V56" i="15"/>
  <c r="G56" i="15"/>
  <c r="G57" i="15" l="1"/>
  <c r="V57" i="15"/>
  <c r="H59" i="15"/>
  <c r="R58" i="15"/>
  <c r="P58" i="15" s="1"/>
  <c r="O58" i="15"/>
  <c r="M58" i="15" s="1"/>
  <c r="I58" i="15"/>
  <c r="U58" i="15"/>
  <c r="S58" i="15" s="1"/>
  <c r="L58" i="15"/>
  <c r="J58" i="15" s="1"/>
  <c r="T142" i="9"/>
  <c r="S145" i="9"/>
  <c r="T140" i="18"/>
  <c r="S143" i="18"/>
  <c r="T141" i="18" l="1"/>
  <c r="S144" i="18"/>
  <c r="L59" i="15"/>
  <c r="J59" i="15" s="1"/>
  <c r="O59" i="15"/>
  <c r="M59" i="15" s="1"/>
  <c r="H60" i="15"/>
  <c r="R59" i="15"/>
  <c r="P59" i="15" s="1"/>
  <c r="I59" i="15"/>
  <c r="U59" i="15"/>
  <c r="S59" i="15" s="1"/>
  <c r="G58" i="15"/>
  <c r="V58" i="15"/>
  <c r="T143" i="9"/>
  <c r="S146" i="9"/>
  <c r="G59" i="15" l="1"/>
  <c r="V59" i="15"/>
  <c r="T142" i="18"/>
  <c r="S145" i="18"/>
  <c r="S147" i="9"/>
  <c r="T144" i="9"/>
  <c r="L60" i="15"/>
  <c r="J60" i="15" s="1"/>
  <c r="U60" i="15"/>
  <c r="S60" i="15" s="1"/>
  <c r="O60" i="15"/>
  <c r="M60" i="15" s="1"/>
  <c r="I60" i="15"/>
  <c r="H61" i="15"/>
  <c r="R60" i="15"/>
  <c r="P60" i="15" s="1"/>
  <c r="I61" i="15" l="1"/>
  <c r="O61" i="15"/>
  <c r="M61" i="15" s="1"/>
  <c r="H62" i="15"/>
  <c r="R61" i="15"/>
  <c r="P61" i="15" s="1"/>
  <c r="L61" i="15"/>
  <c r="J61" i="15" s="1"/>
  <c r="U61" i="15"/>
  <c r="S61" i="15" s="1"/>
  <c r="G60" i="15"/>
  <c r="V60" i="15"/>
  <c r="T143" i="18"/>
  <c r="S146" i="18"/>
  <c r="T145" i="9"/>
  <c r="S148" i="9"/>
  <c r="T146" i="9" l="1"/>
  <c r="S149" i="9"/>
  <c r="I62" i="15"/>
  <c r="U62" i="15"/>
  <c r="S62" i="15" s="1"/>
  <c r="H63" i="15"/>
  <c r="L62" i="15"/>
  <c r="J62" i="15" s="1"/>
  <c r="R62" i="15"/>
  <c r="P62" i="15" s="1"/>
  <c r="O62" i="15"/>
  <c r="M62" i="15" s="1"/>
  <c r="T144" i="18"/>
  <c r="S147" i="18"/>
  <c r="G61" i="15"/>
  <c r="V61" i="15"/>
  <c r="V62" i="15" l="1"/>
  <c r="G62" i="15"/>
  <c r="T145" i="18"/>
  <c r="S148" i="18"/>
  <c r="T147" i="9"/>
  <c r="S150" i="9"/>
  <c r="H64" i="15"/>
  <c r="R63" i="15"/>
  <c r="P63" i="15" s="1"/>
  <c r="I63" i="15"/>
  <c r="U63" i="15"/>
  <c r="S63" i="15" s="1"/>
  <c r="L63" i="15"/>
  <c r="J63" i="15" s="1"/>
  <c r="O63" i="15"/>
  <c r="M63" i="15" s="1"/>
  <c r="T148" i="9" l="1"/>
  <c r="S151" i="9"/>
  <c r="T146" i="18"/>
  <c r="S149" i="18"/>
  <c r="L64" i="15"/>
  <c r="J64" i="15" s="1"/>
  <c r="I64" i="15"/>
  <c r="O64" i="15"/>
  <c r="M64" i="15" s="1"/>
  <c r="H65" i="15"/>
  <c r="U64" i="15"/>
  <c r="S64" i="15" s="1"/>
  <c r="R64" i="15"/>
  <c r="P64" i="15" s="1"/>
  <c r="G63" i="15"/>
  <c r="V63" i="15"/>
  <c r="T147" i="18" l="1"/>
  <c r="S150" i="18"/>
  <c r="G64" i="15"/>
  <c r="V64" i="15"/>
  <c r="T149" i="9"/>
  <c r="S152" i="9"/>
  <c r="H66" i="15"/>
  <c r="R65" i="15"/>
  <c r="P65" i="15" s="1"/>
  <c r="I65" i="15"/>
  <c r="L65" i="15"/>
  <c r="J65" i="15" s="1"/>
  <c r="U65" i="15"/>
  <c r="S65" i="15" s="1"/>
  <c r="O65" i="15"/>
  <c r="M65" i="15" s="1"/>
  <c r="T150" i="9" l="1"/>
  <c r="S153" i="9"/>
  <c r="T148" i="18"/>
  <c r="S151" i="18"/>
  <c r="H67" i="15"/>
  <c r="L66" i="15"/>
  <c r="J66" i="15" s="1"/>
  <c r="O66" i="15"/>
  <c r="M66" i="15" s="1"/>
  <c r="I66" i="15"/>
  <c r="U66" i="15"/>
  <c r="S66" i="15" s="1"/>
  <c r="R66" i="15"/>
  <c r="P66" i="15" s="1"/>
  <c r="G65" i="15"/>
  <c r="V65" i="15"/>
  <c r="G66" i="15" l="1"/>
  <c r="V66" i="15"/>
  <c r="T151" i="9"/>
  <c r="S154" i="9"/>
  <c r="S152" i="18"/>
  <c r="T149" i="18"/>
  <c r="L67" i="15"/>
  <c r="J67" i="15" s="1"/>
  <c r="O67" i="15"/>
  <c r="M67" i="15" s="1"/>
  <c r="I67" i="15"/>
  <c r="U67" i="15"/>
  <c r="S67" i="15" s="1"/>
  <c r="H68" i="15"/>
  <c r="R67" i="15"/>
  <c r="P67" i="15" s="1"/>
  <c r="I68" i="15" l="1"/>
  <c r="U68" i="15"/>
  <c r="S68" i="15" s="1"/>
  <c r="L68" i="15"/>
  <c r="J68" i="15" s="1"/>
  <c r="H69" i="15"/>
  <c r="R68" i="15"/>
  <c r="P68" i="15" s="1"/>
  <c r="O68" i="15"/>
  <c r="M68" i="15" s="1"/>
  <c r="T152" i="9"/>
  <c r="S155" i="9"/>
  <c r="G67" i="15"/>
  <c r="V67" i="15"/>
  <c r="T150" i="18"/>
  <c r="S153" i="18"/>
  <c r="T151" i="18" l="1"/>
  <c r="S154" i="18"/>
  <c r="T153" i="9"/>
  <c r="S156" i="9"/>
  <c r="I69" i="15"/>
  <c r="L69" i="15"/>
  <c r="J69" i="15" s="1"/>
  <c r="O69" i="15"/>
  <c r="M69" i="15" s="1"/>
  <c r="H70" i="15"/>
  <c r="R69" i="15"/>
  <c r="P69" i="15" s="1"/>
  <c r="U69" i="15"/>
  <c r="S69" i="15" s="1"/>
  <c r="G68" i="15"/>
  <c r="V68" i="15"/>
  <c r="I70" i="15" l="1"/>
  <c r="U70" i="15"/>
  <c r="S70" i="15" s="1"/>
  <c r="H71" i="15"/>
  <c r="R70" i="15"/>
  <c r="P70" i="15" s="1"/>
  <c r="L70" i="15"/>
  <c r="J70" i="15" s="1"/>
  <c r="O70" i="15"/>
  <c r="M70" i="15" s="1"/>
  <c r="T154" i="9"/>
  <c r="S157" i="9"/>
  <c r="T152" i="18"/>
  <c r="S155" i="18"/>
  <c r="G69" i="15"/>
  <c r="V69" i="15"/>
  <c r="T155" i="9" l="1"/>
  <c r="S158" i="9"/>
  <c r="L71" i="15"/>
  <c r="J71" i="15" s="1"/>
  <c r="O71" i="15"/>
  <c r="M71" i="15" s="1"/>
  <c r="R71" i="15"/>
  <c r="P71" i="15" s="1"/>
  <c r="H72" i="15"/>
  <c r="I71" i="15"/>
  <c r="U71" i="15"/>
  <c r="S71" i="15" s="1"/>
  <c r="T153" i="18"/>
  <c r="S156" i="18"/>
  <c r="V70" i="15"/>
  <c r="G70" i="15"/>
  <c r="G71" i="15" l="1"/>
  <c r="V71" i="15"/>
  <c r="T154" i="18"/>
  <c r="S157" i="18"/>
  <c r="L72" i="15"/>
  <c r="J72" i="15" s="1"/>
  <c r="O72" i="15"/>
  <c r="M72" i="15" s="1"/>
  <c r="U72" i="15"/>
  <c r="S72" i="15" s="1"/>
  <c r="I72" i="15"/>
  <c r="H73" i="15"/>
  <c r="R72" i="15"/>
  <c r="P72" i="15" s="1"/>
  <c r="T156" i="9"/>
  <c r="S159" i="9"/>
  <c r="G72" i="15" l="1"/>
  <c r="V72" i="15"/>
  <c r="T155" i="18"/>
  <c r="S158" i="18"/>
  <c r="T157" i="9"/>
  <c r="S160" i="9"/>
  <c r="H74" i="15"/>
  <c r="R73" i="15"/>
  <c r="P73" i="15" s="1"/>
  <c r="I73" i="15"/>
  <c r="L73" i="15"/>
  <c r="J73" i="15" s="1"/>
  <c r="U73" i="15"/>
  <c r="S73" i="15" s="1"/>
  <c r="O73" i="15"/>
  <c r="M73" i="15" s="1"/>
  <c r="T156" i="18" l="1"/>
  <c r="S159" i="18"/>
  <c r="T158" i="9"/>
  <c r="S161" i="9"/>
  <c r="H75" i="15"/>
  <c r="I74" i="15"/>
  <c r="U74" i="15"/>
  <c r="S74" i="15" s="1"/>
  <c r="L74" i="15"/>
  <c r="J74" i="15" s="1"/>
  <c r="R74" i="15"/>
  <c r="P74" i="15" s="1"/>
  <c r="O74" i="15"/>
  <c r="M74" i="15" s="1"/>
  <c r="G73" i="15"/>
  <c r="V73" i="15"/>
  <c r="T159" i="9" l="1"/>
  <c r="S162" i="9"/>
  <c r="G74" i="15"/>
  <c r="V74" i="15"/>
  <c r="T157" i="18"/>
  <c r="S160" i="18"/>
  <c r="L75" i="15"/>
  <c r="J75" i="15" s="1"/>
  <c r="O75" i="15"/>
  <c r="M75" i="15" s="1"/>
  <c r="R75" i="15"/>
  <c r="P75" i="15" s="1"/>
  <c r="H76" i="15"/>
  <c r="I75" i="15"/>
  <c r="U75" i="15"/>
  <c r="S75" i="15" s="1"/>
  <c r="G75" i="15" l="1"/>
  <c r="V75" i="15"/>
  <c r="I76" i="15"/>
  <c r="U76" i="15"/>
  <c r="S76" i="15" s="1"/>
  <c r="O76" i="15"/>
  <c r="M76" i="15" s="1"/>
  <c r="H77" i="15"/>
  <c r="R76" i="15"/>
  <c r="P76" i="15" s="1"/>
  <c r="L76" i="15"/>
  <c r="J76" i="15" s="1"/>
  <c r="T158" i="18"/>
  <c r="S161" i="18"/>
  <c r="T160" i="9"/>
  <c r="S163" i="9"/>
  <c r="V76" i="15" l="1"/>
  <c r="G76" i="15"/>
  <c r="T159" i="18"/>
  <c r="S162" i="18"/>
  <c r="H78" i="15"/>
  <c r="R77" i="15"/>
  <c r="P77" i="15" s="1"/>
  <c r="L77" i="15"/>
  <c r="J77" i="15" s="1"/>
  <c r="U77" i="15"/>
  <c r="S77" i="15" s="1"/>
  <c r="I77" i="15"/>
  <c r="O77" i="15"/>
  <c r="M77" i="15" s="1"/>
  <c r="T161" i="9"/>
  <c r="S164" i="9"/>
  <c r="T162" i="9" l="1"/>
  <c r="S165" i="9"/>
  <c r="T160" i="18"/>
  <c r="S163" i="18"/>
  <c r="G77" i="15"/>
  <c r="V77" i="15"/>
  <c r="H79" i="15"/>
  <c r="O78" i="15"/>
  <c r="M78" i="15" s="1"/>
  <c r="R78" i="15"/>
  <c r="P78" i="15" s="1"/>
  <c r="I78" i="15"/>
  <c r="U78" i="15"/>
  <c r="S78" i="15" s="1"/>
  <c r="L78" i="15"/>
  <c r="J78" i="15" s="1"/>
  <c r="T161" i="18" l="1"/>
  <c r="S164" i="18"/>
  <c r="L79" i="15"/>
  <c r="J79" i="15" s="1"/>
  <c r="O79" i="15"/>
  <c r="M79" i="15" s="1"/>
  <c r="H80" i="15"/>
  <c r="I79" i="15"/>
  <c r="U79" i="15"/>
  <c r="S79" i="15" s="1"/>
  <c r="R79" i="15"/>
  <c r="P79" i="15" s="1"/>
  <c r="G78" i="15"/>
  <c r="V78" i="15"/>
  <c r="S166" i="9"/>
  <c r="T163" i="9"/>
  <c r="G79" i="15" l="1"/>
  <c r="V79" i="15"/>
  <c r="T162" i="18"/>
  <c r="S165" i="18"/>
  <c r="T164" i="9"/>
  <c r="S167" i="9"/>
  <c r="L80" i="15"/>
  <c r="J80" i="15" s="1"/>
  <c r="I80" i="15"/>
  <c r="H81" i="15"/>
  <c r="R80" i="15"/>
  <c r="P80" i="15" s="1"/>
  <c r="O80" i="15"/>
  <c r="M80" i="15" s="1"/>
  <c r="U80" i="15"/>
  <c r="S80" i="15" s="1"/>
  <c r="G80" i="15" l="1"/>
  <c r="V80" i="15"/>
  <c r="T163" i="18"/>
  <c r="S166" i="18"/>
  <c r="T165" i="9"/>
  <c r="S168" i="9"/>
  <c r="H82" i="15"/>
  <c r="R81" i="15"/>
  <c r="P81" i="15" s="1"/>
  <c r="U81" i="15"/>
  <c r="S81" i="15" s="1"/>
  <c r="I81" i="15"/>
  <c r="O81" i="15"/>
  <c r="M81" i="15" s="1"/>
  <c r="L81" i="15"/>
  <c r="J81" i="15" s="1"/>
  <c r="T164" i="18" l="1"/>
  <c r="S167" i="18"/>
  <c r="H83" i="15"/>
  <c r="I82" i="15"/>
  <c r="U82" i="15"/>
  <c r="S82" i="15" s="1"/>
  <c r="O82" i="15"/>
  <c r="M82" i="15" s="1"/>
  <c r="L82" i="15"/>
  <c r="J82" i="15" s="1"/>
  <c r="R82" i="15"/>
  <c r="P82" i="15" s="1"/>
  <c r="G81" i="15"/>
  <c r="V81" i="15"/>
  <c r="T166" i="9"/>
  <c r="S169" i="9"/>
  <c r="T167" i="9" l="1"/>
  <c r="S170" i="9"/>
  <c r="G82" i="15"/>
  <c r="V82" i="15"/>
  <c r="L83" i="15"/>
  <c r="J83" i="15" s="1"/>
  <c r="I83" i="15"/>
  <c r="O83" i="15"/>
  <c r="M83" i="15" s="1"/>
  <c r="H84" i="15"/>
  <c r="R83" i="15"/>
  <c r="P83" i="15" s="1"/>
  <c r="U83" i="15"/>
  <c r="S83" i="15" s="1"/>
  <c r="T165" i="18"/>
  <c r="S168" i="18"/>
  <c r="T166" i="18" l="1"/>
  <c r="S169" i="18"/>
  <c r="L84" i="15"/>
  <c r="J84" i="15" s="1"/>
  <c r="I84" i="15"/>
  <c r="U84" i="15"/>
  <c r="S84" i="15" s="1"/>
  <c r="O84" i="15"/>
  <c r="M84" i="15" s="1"/>
  <c r="H85" i="15"/>
  <c r="R84" i="15"/>
  <c r="P84" i="15" s="1"/>
  <c r="G83" i="15"/>
  <c r="V83" i="15"/>
  <c r="T168" i="9"/>
  <c r="S171" i="9"/>
  <c r="G84" i="15" l="1"/>
  <c r="V84" i="15"/>
  <c r="S172" i="9"/>
  <c r="T169" i="9"/>
  <c r="T167" i="18"/>
  <c r="S170" i="18"/>
  <c r="H86" i="15"/>
  <c r="R85" i="15"/>
  <c r="P85" i="15" s="1"/>
  <c r="L85" i="15"/>
  <c r="J85" i="15" s="1"/>
  <c r="U85" i="15"/>
  <c r="S85" i="15" s="1"/>
  <c r="I85" i="15"/>
  <c r="O85" i="15"/>
  <c r="M85" i="15" s="1"/>
  <c r="G85" i="15" l="1"/>
  <c r="V85" i="15"/>
  <c r="I86" i="15"/>
  <c r="U86" i="15"/>
  <c r="S86" i="15" s="1"/>
  <c r="H87" i="15"/>
  <c r="R86" i="15"/>
  <c r="P86" i="15" s="1"/>
  <c r="L86" i="15"/>
  <c r="J86" i="15" s="1"/>
  <c r="O86" i="15"/>
  <c r="M86" i="15" s="1"/>
  <c r="T170" i="9"/>
  <c r="S173" i="9"/>
  <c r="T168" i="18"/>
  <c r="S171" i="18"/>
  <c r="G86" i="15" l="1"/>
  <c r="V86" i="15"/>
  <c r="T171" i="9"/>
  <c r="S174" i="9"/>
  <c r="T169" i="18"/>
  <c r="S172" i="18"/>
  <c r="L87" i="15"/>
  <c r="J87" i="15" s="1"/>
  <c r="O87" i="15"/>
  <c r="M87" i="15" s="1"/>
  <c r="H88" i="15"/>
  <c r="R87" i="15"/>
  <c r="P87" i="15" s="1"/>
  <c r="I87" i="15"/>
  <c r="U87" i="15"/>
  <c r="S87" i="15" s="1"/>
  <c r="T172" i="9" l="1"/>
  <c r="S175" i="9"/>
  <c r="V87" i="15"/>
  <c r="G87" i="15"/>
  <c r="T170" i="18"/>
  <c r="S173" i="18"/>
  <c r="I88" i="15"/>
  <c r="U88" i="15"/>
  <c r="S88" i="15" s="1"/>
  <c r="H89" i="15"/>
  <c r="R88" i="15"/>
  <c r="P88" i="15" s="1"/>
  <c r="L88" i="15"/>
  <c r="J88" i="15" s="1"/>
  <c r="O88" i="15"/>
  <c r="M88" i="15" s="1"/>
  <c r="V88" i="15" l="1"/>
  <c r="G88" i="15"/>
  <c r="T171" i="18"/>
  <c r="S174" i="18"/>
  <c r="T173" i="9"/>
  <c r="S176" i="9"/>
  <c r="H90" i="15"/>
  <c r="R89" i="15"/>
  <c r="P89" i="15" s="1"/>
  <c r="L89" i="15"/>
  <c r="J89" i="15" s="1"/>
  <c r="O89" i="15"/>
  <c r="M89" i="15" s="1"/>
  <c r="U89" i="15"/>
  <c r="S89" i="15" s="1"/>
  <c r="I89" i="15"/>
  <c r="T172" i="18" l="1"/>
  <c r="S175" i="18"/>
  <c r="G89" i="15"/>
  <c r="V89" i="15"/>
  <c r="H91" i="15"/>
  <c r="O90" i="15"/>
  <c r="M90" i="15" s="1"/>
  <c r="I90" i="15"/>
  <c r="U90" i="15"/>
  <c r="S90" i="15" s="1"/>
  <c r="L90" i="15"/>
  <c r="J90" i="15" s="1"/>
  <c r="R90" i="15"/>
  <c r="P90" i="15" s="1"/>
  <c r="T174" i="9"/>
  <c r="S177" i="9"/>
  <c r="T175" i="9" l="1"/>
  <c r="S178" i="9"/>
  <c r="V90" i="15"/>
  <c r="G90" i="15"/>
  <c r="S176" i="18"/>
  <c r="T173" i="18"/>
  <c r="H92" i="15"/>
  <c r="R91" i="15"/>
  <c r="P91" i="15" s="1"/>
  <c r="I91" i="15"/>
  <c r="U91" i="15"/>
  <c r="S91" i="15" s="1"/>
  <c r="L91" i="15"/>
  <c r="J91" i="15" s="1"/>
  <c r="O91" i="15"/>
  <c r="M91" i="15" s="1"/>
  <c r="L92" i="15" l="1"/>
  <c r="J92" i="15" s="1"/>
  <c r="O92" i="15"/>
  <c r="M92" i="15" s="1"/>
  <c r="I92" i="15"/>
  <c r="U92" i="15"/>
  <c r="S92" i="15" s="1"/>
  <c r="H93" i="15"/>
  <c r="R92" i="15"/>
  <c r="P92" i="15" s="1"/>
  <c r="T176" i="9"/>
  <c r="S179" i="9"/>
  <c r="G91" i="15"/>
  <c r="V91" i="15"/>
  <c r="T174" i="18"/>
  <c r="S177" i="18"/>
  <c r="T175" i="18" l="1"/>
  <c r="S178" i="18"/>
  <c r="G92" i="15"/>
  <c r="V92" i="15"/>
  <c r="T177" i="9"/>
  <c r="S180" i="9"/>
  <c r="I93" i="15"/>
  <c r="O93" i="15"/>
  <c r="M93" i="15" s="1"/>
  <c r="H94" i="15"/>
  <c r="R93" i="15"/>
  <c r="P93" i="15" s="1"/>
  <c r="L93" i="15"/>
  <c r="J93" i="15" s="1"/>
  <c r="U93" i="15"/>
  <c r="S93" i="15" s="1"/>
  <c r="T176" i="18" l="1"/>
  <c r="S179" i="18"/>
  <c r="G93" i="15"/>
  <c r="V93" i="15"/>
  <c r="T178" i="9"/>
  <c r="S181" i="9"/>
  <c r="H95" i="15"/>
  <c r="O94" i="15"/>
  <c r="M94" i="15" s="1"/>
  <c r="I94" i="15"/>
  <c r="U94" i="15"/>
  <c r="S94" i="15" s="1"/>
  <c r="R94" i="15"/>
  <c r="P94" i="15" s="1"/>
  <c r="L94" i="15"/>
  <c r="J94" i="15" s="1"/>
  <c r="L95" i="15" l="1"/>
  <c r="J95" i="15" s="1"/>
  <c r="O95" i="15"/>
  <c r="M95" i="15" s="1"/>
  <c r="R95" i="15"/>
  <c r="P95" i="15" s="1"/>
  <c r="H96" i="15"/>
  <c r="I95" i="15"/>
  <c r="U95" i="15"/>
  <c r="S95" i="15" s="1"/>
  <c r="T179" i="9"/>
  <c r="S182" i="9"/>
  <c r="T177" i="18"/>
  <c r="S180" i="18"/>
  <c r="G94" i="15"/>
  <c r="V94" i="15"/>
  <c r="T180" i="9" l="1"/>
  <c r="S183" i="9"/>
  <c r="I96" i="15"/>
  <c r="U96" i="15"/>
  <c r="S96" i="15" s="1"/>
  <c r="H97" i="15"/>
  <c r="R96" i="15"/>
  <c r="P96" i="15" s="1"/>
  <c r="L96" i="15"/>
  <c r="J96" i="15" s="1"/>
  <c r="O96" i="15"/>
  <c r="M96" i="15" s="1"/>
  <c r="S181" i="18"/>
  <c r="T178" i="18"/>
  <c r="G95" i="15"/>
  <c r="V95" i="15"/>
  <c r="G96" i="15" l="1"/>
  <c r="V96" i="15"/>
  <c r="T181" i="9"/>
  <c r="S184" i="9"/>
  <c r="T179" i="18"/>
  <c r="S182" i="18"/>
  <c r="I97" i="15"/>
  <c r="O97" i="15"/>
  <c r="M97" i="15" s="1"/>
  <c r="H98" i="15"/>
  <c r="R97" i="15"/>
  <c r="P97" i="15" s="1"/>
  <c r="L97" i="15"/>
  <c r="J97" i="15" s="1"/>
  <c r="U97" i="15"/>
  <c r="S97" i="15" s="1"/>
  <c r="T182" i="9" l="1"/>
  <c r="S185" i="9"/>
  <c r="T180" i="18"/>
  <c r="S183" i="18"/>
  <c r="G97" i="15"/>
  <c r="V97" i="15"/>
  <c r="L98" i="15"/>
  <c r="J98" i="15" s="1"/>
  <c r="O98" i="15"/>
  <c r="M98" i="15" s="1"/>
  <c r="I98" i="15"/>
  <c r="U98" i="15"/>
  <c r="S98" i="15" s="1"/>
  <c r="H99" i="15"/>
  <c r="R98" i="15"/>
  <c r="P98" i="15" s="1"/>
  <c r="T181" i="18" l="1"/>
  <c r="S184" i="18"/>
  <c r="T183" i="9"/>
  <c r="S186" i="9"/>
  <c r="H100" i="15"/>
  <c r="R99" i="15"/>
  <c r="P99" i="15" s="1"/>
  <c r="I99" i="15"/>
  <c r="U99" i="15"/>
  <c r="S99" i="15" s="1"/>
  <c r="L99" i="15"/>
  <c r="J99" i="15" s="1"/>
  <c r="O99" i="15"/>
  <c r="M99" i="15" s="1"/>
  <c r="G98" i="15"/>
  <c r="V98" i="15"/>
  <c r="T184" i="9" l="1"/>
  <c r="S187" i="9"/>
  <c r="G99" i="15"/>
  <c r="V99" i="15"/>
  <c r="T182" i="18"/>
  <c r="S185" i="18"/>
  <c r="L100" i="15"/>
  <c r="J100" i="15" s="1"/>
  <c r="O100" i="15"/>
  <c r="M100" i="15" s="1"/>
  <c r="I100" i="15"/>
  <c r="U100" i="15"/>
  <c r="S100" i="15" s="1"/>
  <c r="H101" i="15"/>
  <c r="R100" i="15"/>
  <c r="P100" i="15" s="1"/>
  <c r="H102" i="15" l="1"/>
  <c r="R101" i="15"/>
  <c r="P101" i="15" s="1"/>
  <c r="L101" i="15"/>
  <c r="J101" i="15" s="1"/>
  <c r="U101" i="15"/>
  <c r="S101" i="15" s="1"/>
  <c r="I101" i="15"/>
  <c r="O101" i="15"/>
  <c r="M101" i="15" s="1"/>
  <c r="T183" i="18"/>
  <c r="S186" i="18"/>
  <c r="T185" i="9"/>
  <c r="S188" i="9"/>
  <c r="G100" i="15"/>
  <c r="V100" i="15"/>
  <c r="T184" i="18" l="1"/>
  <c r="S187" i="18"/>
  <c r="S189" i="9"/>
  <c r="T186" i="9"/>
  <c r="G101" i="15"/>
  <c r="V101" i="15"/>
  <c r="L102" i="15"/>
  <c r="J102" i="15" s="1"/>
  <c r="H103" i="15"/>
  <c r="R102" i="15"/>
  <c r="P102" i="15" s="1"/>
  <c r="O102" i="15"/>
  <c r="M102" i="15" s="1"/>
  <c r="I102" i="15"/>
  <c r="U102" i="15"/>
  <c r="S102" i="15" s="1"/>
  <c r="T187" i="9" l="1"/>
  <c r="S190" i="9"/>
  <c r="L103" i="15"/>
  <c r="J103" i="15" s="1"/>
  <c r="O103" i="15"/>
  <c r="M103" i="15" s="1"/>
  <c r="H104" i="15"/>
  <c r="R103" i="15"/>
  <c r="P103" i="15" s="1"/>
  <c r="U103" i="15"/>
  <c r="S103" i="15" s="1"/>
  <c r="I103" i="15"/>
  <c r="T185" i="18"/>
  <c r="S188" i="18"/>
  <c r="G102" i="15"/>
  <c r="V102" i="15"/>
  <c r="T186" i="18" l="1"/>
  <c r="S189" i="18"/>
  <c r="T188" i="9"/>
  <c r="S191" i="9"/>
  <c r="G103" i="15"/>
  <c r="V103" i="15"/>
  <c r="I104" i="15"/>
  <c r="U104" i="15"/>
  <c r="S104" i="15" s="1"/>
  <c r="H105" i="15"/>
  <c r="R104" i="15"/>
  <c r="P104" i="15" s="1"/>
  <c r="L104" i="15"/>
  <c r="J104" i="15" s="1"/>
  <c r="O104" i="15"/>
  <c r="M104" i="15" s="1"/>
  <c r="T189" i="9" l="1"/>
  <c r="S192" i="9"/>
  <c r="G104" i="15"/>
  <c r="V104" i="15"/>
  <c r="T187" i="18"/>
  <c r="S190" i="18"/>
  <c r="H106" i="15"/>
  <c r="R105" i="15"/>
  <c r="P105" i="15" s="1"/>
  <c r="L105" i="15"/>
  <c r="J105" i="15" s="1"/>
  <c r="U105" i="15"/>
  <c r="S105" i="15" s="1"/>
  <c r="I105" i="15"/>
  <c r="O105" i="15"/>
  <c r="M105" i="15" s="1"/>
  <c r="G105" i="15" l="1"/>
  <c r="V105" i="15"/>
  <c r="L106" i="15"/>
  <c r="J106" i="15" s="1"/>
  <c r="O106" i="15"/>
  <c r="M106" i="15" s="1"/>
  <c r="I106" i="15"/>
  <c r="U106" i="15"/>
  <c r="S106" i="15" s="1"/>
  <c r="R106" i="15"/>
  <c r="P106" i="15" s="1"/>
  <c r="H107" i="15"/>
  <c r="T188" i="18"/>
  <c r="S191" i="18"/>
  <c r="T190" i="9"/>
  <c r="S193" i="9"/>
  <c r="L107" i="15" l="1"/>
  <c r="J107" i="15" s="1"/>
  <c r="O107" i="15"/>
  <c r="M107" i="15" s="1"/>
  <c r="H108" i="15"/>
  <c r="R107" i="15"/>
  <c r="P107" i="15" s="1"/>
  <c r="U107" i="15"/>
  <c r="S107" i="15" s="1"/>
  <c r="I107" i="15"/>
  <c r="T189" i="18"/>
  <c r="S192" i="18"/>
  <c r="T191" i="9"/>
  <c r="S194" i="9"/>
  <c r="G106" i="15"/>
  <c r="V106" i="15"/>
  <c r="L108" i="15" l="1"/>
  <c r="J108" i="15" s="1"/>
  <c r="O108" i="15"/>
  <c r="M108" i="15" s="1"/>
  <c r="I108" i="15"/>
  <c r="U108" i="15"/>
  <c r="S108" i="15" s="1"/>
  <c r="R108" i="15"/>
  <c r="P108" i="15" s="1"/>
  <c r="H109" i="15"/>
  <c r="T192" i="9"/>
  <c r="S195" i="9"/>
  <c r="G107" i="15"/>
  <c r="V107" i="15"/>
  <c r="T190" i="18"/>
  <c r="S193" i="18"/>
  <c r="V108" i="15" l="1"/>
  <c r="G108" i="15"/>
  <c r="T191" i="18"/>
  <c r="S194" i="18"/>
  <c r="H110" i="15"/>
  <c r="R109" i="15"/>
  <c r="P109" i="15" s="1"/>
  <c r="L109" i="15"/>
  <c r="J109" i="15" s="1"/>
  <c r="U109" i="15"/>
  <c r="S109" i="15" s="1"/>
  <c r="I109" i="15"/>
  <c r="O109" i="15"/>
  <c r="M109" i="15" s="1"/>
  <c r="T193" i="9"/>
  <c r="S196" i="9"/>
  <c r="T192" i="18" l="1"/>
  <c r="S195" i="18"/>
  <c r="T194" i="9"/>
  <c r="S197" i="9"/>
  <c r="G109" i="15"/>
  <c r="V109" i="15"/>
  <c r="L110" i="15"/>
  <c r="J110" i="15" s="1"/>
  <c r="I110" i="15"/>
  <c r="U110" i="15"/>
  <c r="S110" i="15" s="1"/>
  <c r="R110" i="15"/>
  <c r="P110" i="15" s="1"/>
  <c r="O110" i="15"/>
  <c r="M110" i="15" s="1"/>
  <c r="H111" i="15"/>
  <c r="V110" i="15" l="1"/>
  <c r="G110" i="15"/>
  <c r="T195" i="9"/>
  <c r="S198" i="9"/>
  <c r="L111" i="15"/>
  <c r="J111" i="15" s="1"/>
  <c r="O111" i="15"/>
  <c r="M111" i="15" s="1"/>
  <c r="H112" i="15"/>
  <c r="R111" i="15"/>
  <c r="P111" i="15" s="1"/>
  <c r="I111" i="15"/>
  <c r="U111" i="15"/>
  <c r="S111" i="15" s="1"/>
  <c r="T193" i="18"/>
  <c r="S196" i="18"/>
  <c r="T196" i="9" l="1"/>
  <c r="S199" i="9"/>
  <c r="I112" i="15"/>
  <c r="U112" i="15"/>
  <c r="S112" i="15" s="1"/>
  <c r="H113" i="15"/>
  <c r="R112" i="15"/>
  <c r="P112" i="15" s="1"/>
  <c r="L112" i="15"/>
  <c r="J112" i="15" s="1"/>
  <c r="O112" i="15"/>
  <c r="M112" i="15" s="1"/>
  <c r="T194" i="18"/>
  <c r="S197" i="18"/>
  <c r="V111" i="15"/>
  <c r="G111" i="15"/>
  <c r="G112" i="15" l="1"/>
  <c r="V112" i="15"/>
  <c r="T195" i="18"/>
  <c r="S198" i="18"/>
  <c r="T197" i="9"/>
  <c r="S200" i="9"/>
  <c r="H114" i="15"/>
  <c r="R113" i="15"/>
  <c r="P113" i="15" s="1"/>
  <c r="L113" i="15"/>
  <c r="J113" i="15" s="1"/>
  <c r="U113" i="15"/>
  <c r="S113" i="15" s="1"/>
  <c r="O113" i="15"/>
  <c r="M113" i="15" s="1"/>
  <c r="I113" i="15"/>
  <c r="T196" i="18" l="1"/>
  <c r="S199" i="18"/>
  <c r="V113" i="15"/>
  <c r="G113" i="15"/>
  <c r="T198" i="9"/>
  <c r="S201" i="9"/>
  <c r="L114" i="15"/>
  <c r="J114" i="15" s="1"/>
  <c r="O114" i="15"/>
  <c r="M114" i="15" s="1"/>
  <c r="U114" i="15"/>
  <c r="S114" i="15" s="1"/>
  <c r="H115" i="15"/>
  <c r="R114" i="15"/>
  <c r="P114" i="15" s="1"/>
  <c r="I114" i="15"/>
  <c r="V114" i="15" l="1"/>
  <c r="G114" i="15"/>
  <c r="T199" i="9"/>
  <c r="S202" i="9"/>
  <c r="T197" i="18"/>
  <c r="S200" i="18"/>
  <c r="H116" i="15"/>
  <c r="R115" i="15"/>
  <c r="P115" i="15" s="1"/>
  <c r="I115" i="15"/>
  <c r="U115" i="15"/>
  <c r="S115" i="15" s="1"/>
  <c r="L115" i="15"/>
  <c r="J115" i="15" s="1"/>
  <c r="O115" i="15"/>
  <c r="M115" i="15" s="1"/>
  <c r="T200" i="9" l="1"/>
  <c r="S203" i="9"/>
  <c r="I116" i="15"/>
  <c r="U116" i="15"/>
  <c r="S116" i="15" s="1"/>
  <c r="R116" i="15"/>
  <c r="P116" i="15" s="1"/>
  <c r="L116" i="15"/>
  <c r="J116" i="15" s="1"/>
  <c r="H117" i="15"/>
  <c r="O116" i="15"/>
  <c r="M116" i="15" s="1"/>
  <c r="T198" i="18"/>
  <c r="S201" i="18"/>
  <c r="G115" i="15"/>
  <c r="V115" i="15"/>
  <c r="G116" i="15" l="1"/>
  <c r="V116" i="15"/>
  <c r="H118" i="15"/>
  <c r="R117" i="15"/>
  <c r="P117" i="15" s="1"/>
  <c r="L117" i="15"/>
  <c r="J117" i="15" s="1"/>
  <c r="U117" i="15"/>
  <c r="S117" i="15" s="1"/>
  <c r="O117" i="15"/>
  <c r="M117" i="15" s="1"/>
  <c r="I117" i="15"/>
  <c r="T199" i="18"/>
  <c r="S202" i="18"/>
  <c r="T201" i="9"/>
  <c r="S204" i="9"/>
  <c r="L118" i="15" l="1"/>
  <c r="J118" i="15" s="1"/>
  <c r="O118" i="15"/>
  <c r="M118" i="15" s="1"/>
  <c r="I118" i="15"/>
  <c r="U118" i="15"/>
  <c r="S118" i="15" s="1"/>
  <c r="H119" i="15"/>
  <c r="R118" i="15"/>
  <c r="P118" i="15" s="1"/>
  <c r="T202" i="9"/>
  <c r="S205" i="9"/>
  <c r="T200" i="18"/>
  <c r="S203" i="18"/>
  <c r="G117" i="15"/>
  <c r="V117" i="15"/>
  <c r="T203" i="9" l="1"/>
  <c r="S206" i="9"/>
  <c r="G118" i="15"/>
  <c r="V118" i="15"/>
  <c r="T201" i="18"/>
  <c r="S204" i="18"/>
  <c r="H120" i="15"/>
  <c r="R119" i="15"/>
  <c r="P119" i="15" s="1"/>
  <c r="L119" i="15"/>
  <c r="J119" i="15" s="1"/>
  <c r="I119" i="15"/>
  <c r="U119" i="15"/>
  <c r="S119" i="15" s="1"/>
  <c r="O119" i="15"/>
  <c r="M119" i="15" s="1"/>
  <c r="L120" i="15" l="1"/>
  <c r="J120" i="15" s="1"/>
  <c r="U120" i="15"/>
  <c r="S120" i="15" s="1"/>
  <c r="O120" i="15"/>
  <c r="M120" i="15" s="1"/>
  <c r="I120" i="15"/>
  <c r="H121" i="15"/>
  <c r="R120" i="15"/>
  <c r="P120" i="15" s="1"/>
  <c r="G119" i="15"/>
  <c r="V119" i="15"/>
  <c r="T202" i="18"/>
  <c r="S205" i="18"/>
  <c r="T204" i="9"/>
  <c r="S207" i="9"/>
  <c r="G120" i="15" l="1"/>
  <c r="V120" i="15"/>
  <c r="T205" i="9"/>
  <c r="S208" i="9"/>
  <c r="T203" i="18"/>
  <c r="S206" i="18"/>
  <c r="H122" i="15"/>
  <c r="R121" i="15"/>
  <c r="P121" i="15" s="1"/>
  <c r="L121" i="15"/>
  <c r="J121" i="15" s="1"/>
  <c r="U121" i="15"/>
  <c r="S121" i="15" s="1"/>
  <c r="O121" i="15"/>
  <c r="M121" i="15" s="1"/>
  <c r="I121" i="15"/>
  <c r="V121" i="15" l="1"/>
  <c r="G121" i="15"/>
  <c r="T206" i="9"/>
  <c r="S209" i="9"/>
  <c r="T204" i="18"/>
  <c r="S207" i="18"/>
  <c r="L122" i="15"/>
  <c r="J122" i="15" s="1"/>
  <c r="O122" i="15"/>
  <c r="M122" i="15" s="1"/>
  <c r="U122" i="15"/>
  <c r="S122" i="15" s="1"/>
  <c r="I122" i="15"/>
  <c r="H123" i="15"/>
  <c r="R122" i="15"/>
  <c r="P122" i="15" s="1"/>
  <c r="T207" i="9" l="1"/>
  <c r="S210" i="9"/>
  <c r="H124" i="15"/>
  <c r="R123" i="15"/>
  <c r="P123" i="15" s="1"/>
  <c r="I123" i="15"/>
  <c r="U123" i="15"/>
  <c r="S123" i="15" s="1"/>
  <c r="L123" i="15"/>
  <c r="J123" i="15" s="1"/>
  <c r="O123" i="15"/>
  <c r="M123" i="15" s="1"/>
  <c r="G122" i="15"/>
  <c r="V122" i="15"/>
  <c r="S208" i="18"/>
  <c r="T205" i="18"/>
  <c r="L124" i="15" l="1"/>
  <c r="J124" i="15" s="1"/>
  <c r="O124" i="15"/>
  <c r="M124" i="15" s="1"/>
  <c r="U124" i="15"/>
  <c r="S124" i="15" s="1"/>
  <c r="R124" i="15"/>
  <c r="P124" i="15" s="1"/>
  <c r="I124" i="15"/>
  <c r="H125" i="15"/>
  <c r="T208" i="9"/>
  <c r="S211" i="9"/>
  <c r="T206" i="18"/>
  <c r="S209" i="18"/>
  <c r="G123" i="15"/>
  <c r="V123" i="15"/>
  <c r="H126" i="15" l="1"/>
  <c r="R125" i="15"/>
  <c r="P125" i="15" s="1"/>
  <c r="L125" i="15"/>
  <c r="J125" i="15" s="1"/>
  <c r="U125" i="15"/>
  <c r="S125" i="15" s="1"/>
  <c r="I125" i="15"/>
  <c r="O125" i="15"/>
  <c r="M125" i="15" s="1"/>
  <c r="T209" i="9"/>
  <c r="S212" i="9"/>
  <c r="T207" i="18"/>
  <c r="S210" i="18"/>
  <c r="G124" i="15"/>
  <c r="V124" i="15"/>
  <c r="T208" i="18" l="1"/>
  <c r="S211" i="18"/>
  <c r="S213" i="9"/>
  <c r="T210" i="9"/>
  <c r="G125" i="15"/>
  <c r="V125" i="15"/>
  <c r="L126" i="15"/>
  <c r="J126" i="15" s="1"/>
  <c r="U126" i="15"/>
  <c r="S126" i="15" s="1"/>
  <c r="H127" i="15"/>
  <c r="R126" i="15"/>
  <c r="P126" i="15" s="1"/>
  <c r="O126" i="15"/>
  <c r="M126" i="15" s="1"/>
  <c r="I126" i="15"/>
  <c r="T211" i="9" l="1"/>
  <c r="S214" i="9"/>
  <c r="T209" i="18"/>
  <c r="S212" i="18"/>
  <c r="G126" i="15"/>
  <c r="V126" i="15"/>
  <c r="L127" i="15"/>
  <c r="J127" i="15" s="1"/>
  <c r="H128" i="15"/>
  <c r="R127" i="15"/>
  <c r="P127" i="15" s="1"/>
  <c r="U127" i="15"/>
  <c r="S127" i="15" s="1"/>
  <c r="O127" i="15"/>
  <c r="M127" i="15" s="1"/>
  <c r="I127" i="15"/>
  <c r="V127" i="15" l="1"/>
  <c r="G127" i="15"/>
  <c r="I128" i="15"/>
  <c r="U128" i="15"/>
  <c r="S128" i="15" s="1"/>
  <c r="H129" i="15"/>
  <c r="R128" i="15"/>
  <c r="P128" i="15" s="1"/>
  <c r="L128" i="15"/>
  <c r="J128" i="15" s="1"/>
  <c r="O128" i="15"/>
  <c r="M128" i="15" s="1"/>
  <c r="T210" i="18"/>
  <c r="S213" i="18"/>
  <c r="T212" i="9"/>
  <c r="S215" i="9"/>
  <c r="V128" i="15" l="1"/>
  <c r="G128" i="15"/>
  <c r="T213" i="9"/>
  <c r="S216" i="9"/>
  <c r="T211" i="18"/>
  <c r="S214" i="18"/>
  <c r="I129" i="15"/>
  <c r="R129" i="15"/>
  <c r="P129" i="15" s="1"/>
  <c r="L129" i="15"/>
  <c r="J129" i="15" s="1"/>
  <c r="O129" i="15"/>
  <c r="M129" i="15" s="1"/>
  <c r="H130" i="15"/>
  <c r="U129" i="15"/>
  <c r="S129" i="15" s="1"/>
  <c r="T214" i="9" l="1"/>
  <c r="S217" i="9"/>
  <c r="I130" i="15"/>
  <c r="U130" i="15"/>
  <c r="S130" i="15" s="1"/>
  <c r="R130" i="15"/>
  <c r="P130" i="15" s="1"/>
  <c r="L130" i="15"/>
  <c r="J130" i="15" s="1"/>
  <c r="O130" i="15"/>
  <c r="M130" i="15" s="1"/>
  <c r="H131" i="15"/>
  <c r="G129" i="15"/>
  <c r="V129" i="15"/>
  <c r="T212" i="18"/>
  <c r="S215" i="18"/>
  <c r="G130" i="15" l="1"/>
  <c r="V130" i="15"/>
  <c r="T213" i="18"/>
  <c r="S216" i="18"/>
  <c r="T215" i="9"/>
  <c r="S218" i="9"/>
  <c r="H132" i="15"/>
  <c r="R131" i="15"/>
  <c r="P131" i="15" s="1"/>
  <c r="L131" i="15"/>
  <c r="J131" i="15" s="1"/>
  <c r="I131" i="15"/>
  <c r="U131" i="15"/>
  <c r="S131" i="15" s="1"/>
  <c r="O131" i="15"/>
  <c r="M131" i="15" s="1"/>
  <c r="G131" i="15" l="1"/>
  <c r="V131" i="15"/>
  <c r="T216" i="9"/>
  <c r="S219" i="9"/>
  <c r="T214" i="18"/>
  <c r="S217" i="18"/>
  <c r="L132" i="15"/>
  <c r="J132" i="15" s="1"/>
  <c r="I132" i="15"/>
  <c r="U132" i="15"/>
  <c r="S132" i="15" s="1"/>
  <c r="O132" i="15"/>
  <c r="M132" i="15" s="1"/>
  <c r="R132" i="15"/>
  <c r="P132" i="15" s="1"/>
  <c r="H133" i="15"/>
  <c r="G132" i="15" l="1"/>
  <c r="V132" i="15"/>
  <c r="T217" i="9"/>
  <c r="S220" i="9"/>
  <c r="H134" i="15"/>
  <c r="R133" i="15"/>
  <c r="P133" i="15" s="1"/>
  <c r="L133" i="15"/>
  <c r="J133" i="15" s="1"/>
  <c r="U133" i="15"/>
  <c r="S133" i="15" s="1"/>
  <c r="I133" i="15"/>
  <c r="O133" i="15"/>
  <c r="M133" i="15" s="1"/>
  <c r="T215" i="18"/>
  <c r="S218" i="18"/>
  <c r="T216" i="18" l="1"/>
  <c r="S219" i="18"/>
  <c r="T218" i="9"/>
  <c r="S221" i="9"/>
  <c r="G133" i="15"/>
  <c r="V133" i="15"/>
  <c r="L134" i="15"/>
  <c r="J134" i="15" s="1"/>
  <c r="O134" i="15"/>
  <c r="M134" i="15" s="1"/>
  <c r="I134" i="15"/>
  <c r="U134" i="15"/>
  <c r="S134" i="15" s="1"/>
  <c r="H135" i="15"/>
  <c r="R134" i="15"/>
  <c r="P134" i="15" s="1"/>
  <c r="T219" i="9" l="1"/>
  <c r="S222" i="9"/>
  <c r="L135" i="15"/>
  <c r="J135" i="15" s="1"/>
  <c r="O135" i="15"/>
  <c r="M135" i="15" s="1"/>
  <c r="R135" i="15"/>
  <c r="P135" i="15" s="1"/>
  <c r="H136" i="15"/>
  <c r="I135" i="15"/>
  <c r="U135" i="15"/>
  <c r="S135" i="15" s="1"/>
  <c r="T217" i="18"/>
  <c r="S220" i="18"/>
  <c r="G134" i="15"/>
  <c r="V134" i="15"/>
  <c r="I136" i="15" l="1"/>
  <c r="U136" i="15"/>
  <c r="S136" i="15" s="1"/>
  <c r="H137" i="15"/>
  <c r="R136" i="15"/>
  <c r="P136" i="15" s="1"/>
  <c r="O136" i="15"/>
  <c r="M136" i="15" s="1"/>
  <c r="L136" i="15"/>
  <c r="J136" i="15" s="1"/>
  <c r="T220" i="9"/>
  <c r="S223" i="9"/>
  <c r="G135" i="15"/>
  <c r="V135" i="15"/>
  <c r="T218" i="18"/>
  <c r="S221" i="18"/>
  <c r="H138" i="15" l="1"/>
  <c r="R137" i="15"/>
  <c r="P137" i="15" s="1"/>
  <c r="L137" i="15"/>
  <c r="J137" i="15" s="1"/>
  <c r="U137" i="15"/>
  <c r="S137" i="15" s="1"/>
  <c r="O137" i="15"/>
  <c r="M137" i="15" s="1"/>
  <c r="I137" i="15"/>
  <c r="T221" i="9"/>
  <c r="S224" i="9"/>
  <c r="S222" i="18"/>
  <c r="T219" i="18"/>
  <c r="G136" i="15"/>
  <c r="V136" i="15"/>
  <c r="T222" i="9" l="1"/>
  <c r="S225" i="9"/>
  <c r="G137" i="15"/>
  <c r="V137" i="15"/>
  <c r="T220" i="18"/>
  <c r="S223" i="18"/>
  <c r="L138" i="15"/>
  <c r="J138" i="15" s="1"/>
  <c r="H139" i="15"/>
  <c r="R138" i="15"/>
  <c r="P138" i="15" s="1"/>
  <c r="O138" i="15"/>
  <c r="M138" i="15" s="1"/>
  <c r="I138" i="15"/>
  <c r="U138" i="15"/>
  <c r="S138" i="15" s="1"/>
  <c r="L139" i="15" l="1"/>
  <c r="J139" i="15" s="1"/>
  <c r="O139" i="15"/>
  <c r="M139" i="15" s="1"/>
  <c r="H140" i="15"/>
  <c r="R139" i="15"/>
  <c r="P139" i="15" s="1"/>
  <c r="U139" i="15"/>
  <c r="S139" i="15" s="1"/>
  <c r="I139" i="15"/>
  <c r="G138" i="15"/>
  <c r="V138" i="15"/>
  <c r="T221" i="18"/>
  <c r="S224" i="18"/>
  <c r="T223" i="9"/>
  <c r="S226" i="9"/>
  <c r="T224" i="9" l="1"/>
  <c r="S227" i="9"/>
  <c r="L140" i="15"/>
  <c r="J140" i="15" s="1"/>
  <c r="I140" i="15"/>
  <c r="H141" i="15"/>
  <c r="O140" i="15"/>
  <c r="M140" i="15" s="1"/>
  <c r="U140" i="15"/>
  <c r="S140" i="15" s="1"/>
  <c r="R140" i="15"/>
  <c r="P140" i="15" s="1"/>
  <c r="T222" i="18"/>
  <c r="S225" i="18"/>
  <c r="G139" i="15"/>
  <c r="V139" i="15"/>
  <c r="G140" i="15" l="1"/>
  <c r="V140" i="15"/>
  <c r="T223" i="18"/>
  <c r="S226" i="18"/>
  <c r="S228" i="9"/>
  <c r="T225" i="9"/>
  <c r="H142" i="15"/>
  <c r="R141" i="15"/>
  <c r="P141" i="15" s="1"/>
  <c r="U141" i="15"/>
  <c r="S141" i="15" s="1"/>
  <c r="O141" i="15"/>
  <c r="M141" i="15" s="1"/>
  <c r="L141" i="15"/>
  <c r="J141" i="15" s="1"/>
  <c r="I141" i="15"/>
  <c r="T224" i="18" l="1"/>
  <c r="S227" i="18"/>
  <c r="L142" i="15"/>
  <c r="J142" i="15" s="1"/>
  <c r="O142" i="15"/>
  <c r="M142" i="15" s="1"/>
  <c r="U142" i="15"/>
  <c r="S142" i="15" s="1"/>
  <c r="I142" i="15"/>
  <c r="H143" i="15"/>
  <c r="R142" i="15"/>
  <c r="P142" i="15" s="1"/>
  <c r="G141" i="15"/>
  <c r="V141" i="15"/>
  <c r="T226" i="9"/>
  <c r="S229" i="9"/>
  <c r="T227" i="9" l="1"/>
  <c r="S230" i="9"/>
  <c r="G142" i="15"/>
  <c r="V142" i="15"/>
  <c r="T225" i="18"/>
  <c r="S228" i="18"/>
  <c r="L143" i="15"/>
  <c r="J143" i="15" s="1"/>
  <c r="O143" i="15"/>
  <c r="M143" i="15" s="1"/>
  <c r="H144" i="15"/>
  <c r="R143" i="15"/>
  <c r="P143" i="15" s="1"/>
  <c r="I143" i="15"/>
  <c r="U143" i="15"/>
  <c r="S143" i="15" s="1"/>
  <c r="T226" i="18" l="1"/>
  <c r="S229" i="18"/>
  <c r="T228" i="9"/>
  <c r="S231" i="9"/>
  <c r="G143" i="15"/>
  <c r="V143" i="15"/>
  <c r="I144" i="15"/>
  <c r="U144" i="15"/>
  <c r="S144" i="15" s="1"/>
  <c r="L144" i="15"/>
  <c r="J144" i="15" s="1"/>
  <c r="H145" i="15"/>
  <c r="R144" i="15"/>
  <c r="P144" i="15" s="1"/>
  <c r="O144" i="15"/>
  <c r="M144" i="15" s="1"/>
  <c r="T229" i="9" l="1"/>
  <c r="S232" i="9"/>
  <c r="I145" i="15"/>
  <c r="O145" i="15"/>
  <c r="M145" i="15" s="1"/>
  <c r="R145" i="15"/>
  <c r="P145" i="15" s="1"/>
  <c r="U145" i="15"/>
  <c r="S145" i="15" s="1"/>
  <c r="H146" i="15"/>
  <c r="L145" i="15"/>
  <c r="J145" i="15" s="1"/>
  <c r="T227" i="18"/>
  <c r="S230" i="18"/>
  <c r="G144" i="15"/>
  <c r="V144" i="15"/>
  <c r="L146" i="15" l="1"/>
  <c r="J146" i="15" s="1"/>
  <c r="H147" i="15"/>
  <c r="R146" i="15"/>
  <c r="P146" i="15" s="1"/>
  <c r="O146" i="15"/>
  <c r="M146" i="15" s="1"/>
  <c r="I146" i="15"/>
  <c r="U146" i="15"/>
  <c r="S146" i="15" s="1"/>
  <c r="V145" i="15"/>
  <c r="G145" i="15"/>
  <c r="T230" i="9"/>
  <c r="S233" i="9"/>
  <c r="T228" i="18"/>
  <c r="S231" i="18"/>
  <c r="T229" i="18" l="1"/>
  <c r="S232" i="18"/>
  <c r="T231" i="9"/>
  <c r="S234" i="9"/>
  <c r="H148" i="15"/>
  <c r="R147" i="15"/>
  <c r="P147" i="15" s="1"/>
  <c r="I147" i="15"/>
  <c r="U147" i="15"/>
  <c r="S147" i="15" s="1"/>
  <c r="L147" i="15"/>
  <c r="J147" i="15" s="1"/>
  <c r="O147" i="15"/>
  <c r="M147" i="15" s="1"/>
  <c r="G146" i="15"/>
  <c r="V146" i="15"/>
  <c r="T232" i="9" l="1"/>
  <c r="S235" i="9"/>
  <c r="G147" i="15"/>
  <c r="V147" i="15"/>
  <c r="T230" i="18"/>
  <c r="S233" i="18"/>
  <c r="L148" i="15"/>
  <c r="J148" i="15" s="1"/>
  <c r="O148" i="15"/>
  <c r="M148" i="15" s="1"/>
  <c r="I148" i="15"/>
  <c r="H149" i="15"/>
  <c r="U148" i="15"/>
  <c r="S148" i="15" s="1"/>
  <c r="R148" i="15"/>
  <c r="P148" i="15" s="1"/>
  <c r="I149" i="15" l="1"/>
  <c r="O149" i="15"/>
  <c r="M149" i="15" s="1"/>
  <c r="L149" i="15"/>
  <c r="J149" i="15" s="1"/>
  <c r="U149" i="15"/>
  <c r="S149" i="15" s="1"/>
  <c r="H150" i="15"/>
  <c r="R149" i="15"/>
  <c r="P149" i="15" s="1"/>
  <c r="S234" i="18"/>
  <c r="T231" i="18"/>
  <c r="T233" i="9"/>
  <c r="S236" i="9"/>
  <c r="G148" i="15"/>
  <c r="V148" i="15"/>
  <c r="T232" i="18" l="1"/>
  <c r="S235" i="18"/>
  <c r="T234" i="9"/>
  <c r="S237" i="9"/>
  <c r="I150" i="15"/>
  <c r="U150" i="15"/>
  <c r="S150" i="15" s="1"/>
  <c r="H151" i="15"/>
  <c r="R150" i="15"/>
  <c r="P150" i="15" s="1"/>
  <c r="L150" i="15"/>
  <c r="J150" i="15" s="1"/>
  <c r="O150" i="15"/>
  <c r="M150" i="15" s="1"/>
  <c r="G149" i="15"/>
  <c r="V149" i="15"/>
  <c r="T235" i="9" l="1"/>
  <c r="S238" i="9"/>
  <c r="L151" i="15"/>
  <c r="J151" i="15" s="1"/>
  <c r="O151" i="15"/>
  <c r="M151" i="15" s="1"/>
  <c r="H152" i="15"/>
  <c r="R151" i="15"/>
  <c r="P151" i="15" s="1"/>
  <c r="I151" i="15"/>
  <c r="U151" i="15"/>
  <c r="S151" i="15" s="1"/>
  <c r="T233" i="18"/>
  <c r="S236" i="18"/>
  <c r="G150" i="15"/>
  <c r="V150" i="15"/>
  <c r="L152" i="15" l="1"/>
  <c r="J152" i="15" s="1"/>
  <c r="O152" i="15"/>
  <c r="M152" i="15" s="1"/>
  <c r="I152" i="15"/>
  <c r="U152" i="15"/>
  <c r="S152" i="15" s="1"/>
  <c r="H153" i="15"/>
  <c r="R152" i="15"/>
  <c r="P152" i="15" s="1"/>
  <c r="G151" i="15"/>
  <c r="V151" i="15"/>
  <c r="T234" i="18"/>
  <c r="S237" i="18"/>
  <c r="S239" i="9"/>
  <c r="T236" i="9"/>
  <c r="T237" i="9" l="1"/>
  <c r="S240" i="9"/>
  <c r="V152" i="15"/>
  <c r="G152" i="15"/>
  <c r="T235" i="18"/>
  <c r="S238" i="18"/>
  <c r="L153" i="15"/>
  <c r="J153" i="15" s="1"/>
  <c r="U153" i="15"/>
  <c r="S153" i="15" s="1"/>
  <c r="I153" i="15"/>
  <c r="O153" i="15"/>
  <c r="M153" i="15" s="1"/>
  <c r="H154" i="15"/>
  <c r="R153" i="15"/>
  <c r="P153" i="15" s="1"/>
  <c r="T236" i="18" l="1"/>
  <c r="S239" i="18"/>
  <c r="S241" i="9"/>
  <c r="T238" i="9"/>
  <c r="O154" i="15"/>
  <c r="M154" i="15" s="1"/>
  <c r="U154" i="15"/>
  <c r="S154" i="15" s="1"/>
  <c r="R154" i="15"/>
  <c r="P154" i="15" s="1"/>
  <c r="I154" i="15"/>
  <c r="H155" i="15"/>
  <c r="L154" i="15"/>
  <c r="J154" i="15" s="1"/>
  <c r="V153" i="15"/>
  <c r="G153" i="15"/>
  <c r="G154" i="15" l="1"/>
  <c r="V154" i="15"/>
  <c r="T239" i="9"/>
  <c r="S242" i="9"/>
  <c r="T237" i="18"/>
  <c r="S240" i="18"/>
  <c r="L155" i="15"/>
  <c r="J155" i="15" s="1"/>
  <c r="O155" i="15"/>
  <c r="M155" i="15" s="1"/>
  <c r="R155" i="15"/>
  <c r="P155" i="15" s="1"/>
  <c r="I155" i="15"/>
  <c r="H156" i="15"/>
  <c r="U155" i="15"/>
  <c r="S155" i="15" s="1"/>
  <c r="T240" i="9" l="1"/>
  <c r="S243" i="9"/>
  <c r="L156" i="15"/>
  <c r="J156" i="15" s="1"/>
  <c r="H157" i="15"/>
  <c r="O156" i="15"/>
  <c r="M156" i="15" s="1"/>
  <c r="I156" i="15"/>
  <c r="U156" i="15"/>
  <c r="S156" i="15" s="1"/>
  <c r="R156" i="15"/>
  <c r="P156" i="15" s="1"/>
  <c r="T238" i="18"/>
  <c r="S241" i="18"/>
  <c r="G155" i="15"/>
  <c r="V155" i="15"/>
  <c r="I157" i="15" l="1"/>
  <c r="H158" i="15"/>
  <c r="R157" i="15"/>
  <c r="P157" i="15" s="1"/>
  <c r="O157" i="15"/>
  <c r="M157" i="15" s="1"/>
  <c r="U157" i="15"/>
  <c r="S157" i="15" s="1"/>
  <c r="L157" i="15"/>
  <c r="J157" i="15" s="1"/>
  <c r="G156" i="15"/>
  <c r="V156" i="15"/>
  <c r="T241" i="9"/>
  <c r="S244" i="9"/>
  <c r="T239" i="18"/>
  <c r="S242" i="18"/>
  <c r="T240" i="18" l="1"/>
  <c r="S243" i="18"/>
  <c r="T242" i="9"/>
  <c r="S245" i="9"/>
  <c r="I158" i="15"/>
  <c r="U158" i="15"/>
  <c r="S158" i="15" s="1"/>
  <c r="H159" i="15"/>
  <c r="R158" i="15"/>
  <c r="P158" i="15" s="1"/>
  <c r="L158" i="15"/>
  <c r="J158" i="15" s="1"/>
  <c r="O158" i="15"/>
  <c r="M158" i="15" s="1"/>
  <c r="V157" i="15"/>
  <c r="G157" i="15"/>
  <c r="S246" i="9" l="1"/>
  <c r="T243" i="9"/>
  <c r="O159" i="15"/>
  <c r="M159" i="15" s="1"/>
  <c r="H160" i="15"/>
  <c r="R159" i="15"/>
  <c r="P159" i="15" s="1"/>
  <c r="I159" i="15"/>
  <c r="U159" i="15"/>
  <c r="S159" i="15" s="1"/>
  <c r="L159" i="15"/>
  <c r="J159" i="15" s="1"/>
  <c r="S244" i="18"/>
  <c r="T241" i="18"/>
  <c r="G158" i="15"/>
  <c r="V158" i="15"/>
  <c r="I160" i="15" l="1"/>
  <c r="U160" i="15"/>
  <c r="S160" i="15" s="1"/>
  <c r="H161" i="15"/>
  <c r="R160" i="15"/>
  <c r="P160" i="15" s="1"/>
  <c r="L160" i="15"/>
  <c r="J160" i="15" s="1"/>
  <c r="O160" i="15"/>
  <c r="M160" i="15" s="1"/>
  <c r="G159" i="15"/>
  <c r="V159" i="15"/>
  <c r="T242" i="18"/>
  <c r="S245" i="18"/>
  <c r="T244" i="9"/>
  <c r="S247" i="9"/>
  <c r="H162" i="15" l="1"/>
  <c r="R161" i="15"/>
  <c r="P161" i="15" s="1"/>
  <c r="L161" i="15"/>
  <c r="J161" i="15" s="1"/>
  <c r="U161" i="15"/>
  <c r="S161" i="15" s="1"/>
  <c r="I161" i="15"/>
  <c r="O161" i="15"/>
  <c r="M161" i="15" s="1"/>
  <c r="T245" i="9"/>
  <c r="S248" i="9"/>
  <c r="T243" i="18"/>
  <c r="S246" i="18"/>
  <c r="G160" i="15"/>
  <c r="V160" i="15"/>
  <c r="S247" i="18" l="1"/>
  <c r="T244" i="18"/>
  <c r="S249" i="9"/>
  <c r="T246" i="9"/>
  <c r="G161" i="15"/>
  <c r="V161" i="15"/>
  <c r="O162" i="15"/>
  <c r="M162" i="15" s="1"/>
  <c r="I162" i="15"/>
  <c r="U162" i="15"/>
  <c r="S162" i="15" s="1"/>
  <c r="R162" i="15"/>
  <c r="P162" i="15" s="1"/>
  <c r="L162" i="15"/>
  <c r="J162" i="15" s="1"/>
  <c r="H163" i="15"/>
  <c r="G162" i="15" l="1"/>
  <c r="V162" i="15"/>
  <c r="T247" i="9"/>
  <c r="S250" i="9"/>
  <c r="H164" i="15"/>
  <c r="R163" i="15"/>
  <c r="P163" i="15" s="1"/>
  <c r="L163" i="15"/>
  <c r="J163" i="15" s="1"/>
  <c r="O163" i="15"/>
  <c r="M163" i="15" s="1"/>
  <c r="I163" i="15"/>
  <c r="U163" i="15"/>
  <c r="S163" i="15" s="1"/>
  <c r="T245" i="18"/>
  <c r="S248" i="18"/>
  <c r="S251" i="9" l="1"/>
  <c r="T248" i="9"/>
  <c r="T246" i="18"/>
  <c r="S249" i="18"/>
  <c r="V163" i="15"/>
  <c r="G163" i="15"/>
  <c r="O164" i="15"/>
  <c r="M164" i="15" s="1"/>
  <c r="U164" i="15"/>
  <c r="S164" i="15" s="1"/>
  <c r="H165" i="15"/>
  <c r="L164" i="15"/>
  <c r="J164" i="15" s="1"/>
  <c r="I164" i="15"/>
  <c r="R164" i="15"/>
  <c r="P164" i="15" s="1"/>
  <c r="T247" i="18" l="1"/>
  <c r="S250" i="18"/>
  <c r="G164" i="15"/>
  <c r="V164" i="15"/>
  <c r="H166" i="15"/>
  <c r="R165" i="15"/>
  <c r="P165" i="15" s="1"/>
  <c r="L165" i="15"/>
  <c r="J165" i="15" s="1"/>
  <c r="U165" i="15"/>
  <c r="S165" i="15" s="1"/>
  <c r="I165" i="15"/>
  <c r="O165" i="15"/>
  <c r="M165" i="15" s="1"/>
  <c r="T249" i="9"/>
  <c r="S252" i="9"/>
  <c r="T250" i="9" l="1"/>
  <c r="S253" i="9"/>
  <c r="T248" i="18"/>
  <c r="S251" i="18"/>
  <c r="G165" i="15"/>
  <c r="V165" i="15"/>
  <c r="O166" i="15"/>
  <c r="M166" i="15" s="1"/>
  <c r="I166" i="15"/>
  <c r="U166" i="15"/>
  <c r="S166" i="15" s="1"/>
  <c r="H167" i="15"/>
  <c r="R166" i="15"/>
  <c r="P166" i="15" s="1"/>
  <c r="L166" i="15"/>
  <c r="J166" i="15" s="1"/>
  <c r="V166" i="15" l="1"/>
  <c r="G166" i="15"/>
  <c r="T249" i="18"/>
  <c r="S252" i="18"/>
  <c r="H168" i="15"/>
  <c r="R167" i="15"/>
  <c r="P167" i="15" s="1"/>
  <c r="O167" i="15"/>
  <c r="M167" i="15" s="1"/>
  <c r="I167" i="15"/>
  <c r="U167" i="15"/>
  <c r="S167" i="15" s="1"/>
  <c r="L167" i="15"/>
  <c r="J167" i="15" s="1"/>
  <c r="T251" i="9"/>
  <c r="S254" i="9"/>
  <c r="T252" i="9" l="1"/>
  <c r="S255" i="9"/>
  <c r="G167" i="15"/>
  <c r="V167" i="15"/>
  <c r="T250" i="18"/>
  <c r="S253" i="18"/>
  <c r="L168" i="15"/>
  <c r="J168" i="15" s="1"/>
  <c r="I168" i="15"/>
  <c r="U168" i="15"/>
  <c r="S168" i="15" s="1"/>
  <c r="O168" i="15"/>
  <c r="M168" i="15" s="1"/>
  <c r="H169" i="15"/>
  <c r="R168" i="15"/>
  <c r="P168" i="15" s="1"/>
  <c r="T251" i="18" l="1"/>
  <c r="S254" i="18"/>
  <c r="V168" i="15"/>
  <c r="G168" i="15"/>
  <c r="O169" i="15"/>
  <c r="M169" i="15" s="1"/>
  <c r="H170" i="15"/>
  <c r="R169" i="15"/>
  <c r="P169" i="15" s="1"/>
  <c r="I169" i="15"/>
  <c r="L169" i="15"/>
  <c r="J169" i="15" s="1"/>
  <c r="U169" i="15"/>
  <c r="S169" i="15" s="1"/>
  <c r="T253" i="9"/>
  <c r="S256" i="9"/>
  <c r="I170" i="15" l="1"/>
  <c r="U170" i="15"/>
  <c r="S170" i="15" s="1"/>
  <c r="H171" i="15"/>
  <c r="R170" i="15"/>
  <c r="P170" i="15" s="1"/>
  <c r="L170" i="15"/>
  <c r="J170" i="15" s="1"/>
  <c r="O170" i="15"/>
  <c r="M170" i="15" s="1"/>
  <c r="S257" i="9"/>
  <c r="T254" i="9"/>
  <c r="G169" i="15"/>
  <c r="V169" i="15"/>
  <c r="T252" i="18"/>
  <c r="S255" i="18"/>
  <c r="T253" i="18" l="1"/>
  <c r="S256" i="18"/>
  <c r="T255" i="9"/>
  <c r="S258" i="9"/>
  <c r="L171" i="15"/>
  <c r="J171" i="15" s="1"/>
  <c r="O171" i="15"/>
  <c r="M171" i="15" s="1"/>
  <c r="H172" i="15"/>
  <c r="R171" i="15"/>
  <c r="P171" i="15" s="1"/>
  <c r="I171" i="15"/>
  <c r="U171" i="15"/>
  <c r="S171" i="15" s="1"/>
  <c r="G170" i="15"/>
  <c r="V170" i="15"/>
  <c r="T256" i="9" l="1"/>
  <c r="S259" i="9"/>
  <c r="L172" i="15"/>
  <c r="J172" i="15" s="1"/>
  <c r="O172" i="15"/>
  <c r="M172" i="15" s="1"/>
  <c r="H173" i="15"/>
  <c r="R172" i="15"/>
  <c r="P172" i="15" s="1"/>
  <c r="I172" i="15"/>
  <c r="U172" i="15"/>
  <c r="S172" i="15" s="1"/>
  <c r="T254" i="18"/>
  <c r="S257" i="18"/>
  <c r="G171" i="15"/>
  <c r="V171" i="15"/>
  <c r="G172" i="15" l="1"/>
  <c r="V172" i="15"/>
  <c r="T255" i="18"/>
  <c r="S258" i="18"/>
  <c r="T257" i="9"/>
  <c r="S260" i="9"/>
  <c r="H174" i="15"/>
  <c r="R173" i="15"/>
  <c r="P173" i="15" s="1"/>
  <c r="L173" i="15"/>
  <c r="J173" i="15" s="1"/>
  <c r="U173" i="15"/>
  <c r="S173" i="15" s="1"/>
  <c r="I173" i="15"/>
  <c r="O173" i="15"/>
  <c r="M173" i="15" s="1"/>
  <c r="L174" i="15" l="1"/>
  <c r="J174" i="15" s="1"/>
  <c r="O174" i="15"/>
  <c r="M174" i="15" s="1"/>
  <c r="I174" i="15"/>
  <c r="U174" i="15"/>
  <c r="S174" i="15" s="1"/>
  <c r="H175" i="15"/>
  <c r="R174" i="15"/>
  <c r="P174" i="15" s="1"/>
  <c r="S259" i="18"/>
  <c r="T256" i="18"/>
  <c r="T258" i="9"/>
  <c r="S261" i="9"/>
  <c r="G173" i="15"/>
  <c r="V173" i="15"/>
  <c r="H176" i="15" l="1"/>
  <c r="R175" i="15"/>
  <c r="P175" i="15" s="1"/>
  <c r="O175" i="15"/>
  <c r="M175" i="15" s="1"/>
  <c r="I175" i="15"/>
  <c r="U175" i="15"/>
  <c r="S175" i="15" s="1"/>
  <c r="L175" i="15"/>
  <c r="J175" i="15" s="1"/>
  <c r="S260" i="18"/>
  <c r="T257" i="18"/>
  <c r="G174" i="15"/>
  <c r="V174" i="15"/>
  <c r="S262" i="9"/>
  <c r="T259" i="9"/>
  <c r="V175" i="15" l="1"/>
  <c r="G175" i="15"/>
  <c r="S263" i="9"/>
  <c r="T260" i="9"/>
  <c r="T258" i="18"/>
  <c r="S261" i="18"/>
  <c r="O176" i="15"/>
  <c r="M176" i="15" s="1"/>
  <c r="L176" i="15"/>
  <c r="J176" i="15" s="1"/>
  <c r="I176" i="15"/>
  <c r="U176" i="15"/>
  <c r="S176" i="15" s="1"/>
  <c r="H177" i="15"/>
  <c r="R176" i="15"/>
  <c r="P176" i="15" s="1"/>
  <c r="T261" i="9" l="1"/>
  <c r="S264" i="9"/>
  <c r="H178" i="15"/>
  <c r="R177" i="15"/>
  <c r="P177" i="15" s="1"/>
  <c r="L177" i="15"/>
  <c r="J177" i="15" s="1"/>
  <c r="I177" i="15"/>
  <c r="U177" i="15"/>
  <c r="S177" i="15" s="1"/>
  <c r="O177" i="15"/>
  <c r="M177" i="15" s="1"/>
  <c r="T259" i="18"/>
  <c r="S262" i="18"/>
  <c r="G176" i="15"/>
  <c r="V176" i="15"/>
  <c r="L178" i="15" l="1"/>
  <c r="J178" i="15" s="1"/>
  <c r="O178" i="15"/>
  <c r="M178" i="15" s="1"/>
  <c r="I178" i="15"/>
  <c r="U178" i="15"/>
  <c r="S178" i="15" s="1"/>
  <c r="R178" i="15"/>
  <c r="P178" i="15" s="1"/>
  <c r="H179" i="15"/>
  <c r="G177" i="15"/>
  <c r="V177" i="15"/>
  <c r="T262" i="9"/>
  <c r="S265" i="9"/>
  <c r="T260" i="18"/>
  <c r="S263" i="18"/>
  <c r="T261" i="18" l="1"/>
  <c r="S264" i="18"/>
  <c r="G178" i="15"/>
  <c r="V178" i="15"/>
  <c r="S266" i="9"/>
  <c r="T263" i="9"/>
  <c r="H180" i="15"/>
  <c r="R179" i="15"/>
  <c r="P179" i="15" s="1"/>
  <c r="U179" i="15"/>
  <c r="S179" i="15" s="1"/>
  <c r="L179" i="15"/>
  <c r="J179" i="15" s="1"/>
  <c r="O179" i="15"/>
  <c r="M179" i="15" s="1"/>
  <c r="I179" i="15"/>
  <c r="L180" i="15" l="1"/>
  <c r="J180" i="15" s="1"/>
  <c r="H181" i="15"/>
  <c r="R180" i="15"/>
  <c r="P180" i="15" s="1"/>
  <c r="O180" i="15"/>
  <c r="M180" i="15" s="1"/>
  <c r="I180" i="15"/>
  <c r="U180" i="15"/>
  <c r="S180" i="15" s="1"/>
  <c r="T262" i="18"/>
  <c r="S265" i="18"/>
  <c r="G179" i="15"/>
  <c r="V179" i="15"/>
  <c r="T264" i="9"/>
  <c r="S267" i="9"/>
  <c r="T265" i="9" l="1"/>
  <c r="S268" i="9"/>
  <c r="T263" i="18"/>
  <c r="S266" i="18"/>
  <c r="H182" i="15"/>
  <c r="R181" i="15"/>
  <c r="P181" i="15" s="1"/>
  <c r="L181" i="15"/>
  <c r="J181" i="15" s="1"/>
  <c r="U181" i="15"/>
  <c r="S181" i="15" s="1"/>
  <c r="I181" i="15"/>
  <c r="O181" i="15"/>
  <c r="M181" i="15" s="1"/>
  <c r="G180" i="15"/>
  <c r="V180" i="15"/>
  <c r="T264" i="18" l="1"/>
  <c r="S267" i="18"/>
  <c r="S269" i="9"/>
  <c r="T266" i="9"/>
  <c r="G181" i="15"/>
  <c r="V181" i="15"/>
  <c r="L182" i="15"/>
  <c r="J182" i="15" s="1"/>
  <c r="O182" i="15"/>
  <c r="M182" i="15" s="1"/>
  <c r="R182" i="15"/>
  <c r="P182" i="15" s="1"/>
  <c r="I182" i="15"/>
  <c r="U182" i="15"/>
  <c r="S182" i="15" s="1"/>
  <c r="H183" i="15"/>
  <c r="T267" i="9" l="1"/>
  <c r="S270" i="9"/>
  <c r="H184" i="15"/>
  <c r="R183" i="15"/>
  <c r="P183" i="15" s="1"/>
  <c r="O183" i="15"/>
  <c r="M183" i="15" s="1"/>
  <c r="I183" i="15"/>
  <c r="U183" i="15"/>
  <c r="S183" i="15" s="1"/>
  <c r="L183" i="15"/>
  <c r="J183" i="15" s="1"/>
  <c r="G182" i="15"/>
  <c r="V182" i="15"/>
  <c r="T265" i="18"/>
  <c r="S268" i="18"/>
  <c r="L184" i="15" l="1"/>
  <c r="J184" i="15" s="1"/>
  <c r="H185" i="15"/>
  <c r="R184" i="15"/>
  <c r="P184" i="15" s="1"/>
  <c r="O184" i="15"/>
  <c r="M184" i="15" s="1"/>
  <c r="I184" i="15"/>
  <c r="U184" i="15"/>
  <c r="S184" i="15" s="1"/>
  <c r="T266" i="18"/>
  <c r="S269" i="18"/>
  <c r="G183" i="15"/>
  <c r="V183" i="15"/>
  <c r="T268" i="9"/>
  <c r="S271" i="9"/>
  <c r="T269" i="9" l="1"/>
  <c r="S272" i="9"/>
  <c r="T267" i="18"/>
  <c r="S270" i="18"/>
  <c r="H186" i="15"/>
  <c r="R185" i="15"/>
  <c r="P185" i="15" s="1"/>
  <c r="L185" i="15"/>
  <c r="J185" i="15" s="1"/>
  <c r="U185" i="15"/>
  <c r="S185" i="15" s="1"/>
  <c r="I185" i="15"/>
  <c r="O185" i="15"/>
  <c r="M185" i="15" s="1"/>
  <c r="G184" i="15"/>
  <c r="V184" i="15"/>
  <c r="T268" i="18" l="1"/>
  <c r="S271" i="18"/>
  <c r="T270" i="9"/>
  <c r="S273" i="9"/>
  <c r="G185" i="15"/>
  <c r="V185" i="15"/>
  <c r="L186" i="15"/>
  <c r="J186" i="15" s="1"/>
  <c r="O186" i="15"/>
  <c r="M186" i="15" s="1"/>
  <c r="R186" i="15"/>
  <c r="P186" i="15" s="1"/>
  <c r="I186" i="15"/>
  <c r="U186" i="15"/>
  <c r="S186" i="15" s="1"/>
  <c r="H187" i="15"/>
  <c r="H188" i="15" l="1"/>
  <c r="R187" i="15"/>
  <c r="P187" i="15" s="1"/>
  <c r="I187" i="15"/>
  <c r="U187" i="15"/>
  <c r="S187" i="15" s="1"/>
  <c r="L187" i="15"/>
  <c r="J187" i="15" s="1"/>
  <c r="O187" i="15"/>
  <c r="M187" i="15" s="1"/>
  <c r="S274" i="9"/>
  <c r="T271" i="9"/>
  <c r="G186" i="15"/>
  <c r="V186" i="15"/>
  <c r="T269" i="18"/>
  <c r="S272" i="18"/>
  <c r="T272" i="9" l="1"/>
  <c r="S275" i="9"/>
  <c r="G187" i="15"/>
  <c r="V187" i="15"/>
  <c r="T270" i="18"/>
  <c r="S273" i="18"/>
  <c r="L188" i="15"/>
  <c r="J188" i="15" s="1"/>
  <c r="O188" i="15"/>
  <c r="M188" i="15" s="1"/>
  <c r="H189" i="15"/>
  <c r="I188" i="15"/>
  <c r="U188" i="15"/>
  <c r="S188" i="15" s="1"/>
  <c r="R188" i="15"/>
  <c r="P188" i="15" s="1"/>
  <c r="V188" i="15" l="1"/>
  <c r="G188" i="15"/>
  <c r="T271" i="18"/>
  <c r="S274" i="18"/>
  <c r="T273" i="9"/>
  <c r="S276" i="9"/>
  <c r="H190" i="15"/>
  <c r="R189" i="15"/>
  <c r="P189" i="15" s="1"/>
  <c r="L189" i="15"/>
  <c r="J189" i="15" s="1"/>
  <c r="U189" i="15"/>
  <c r="S189" i="15" s="1"/>
  <c r="I189" i="15"/>
  <c r="O189" i="15"/>
  <c r="M189" i="15" s="1"/>
  <c r="V189" i="15" l="1"/>
  <c r="G189" i="15"/>
  <c r="T274" i="9"/>
  <c r="S277" i="9"/>
  <c r="T272" i="18"/>
  <c r="S275" i="18"/>
  <c r="L190" i="15"/>
  <c r="J190" i="15" s="1"/>
  <c r="O190" i="15"/>
  <c r="M190" i="15" s="1"/>
  <c r="H191" i="15"/>
  <c r="I190" i="15"/>
  <c r="U190" i="15"/>
  <c r="S190" i="15" s="1"/>
  <c r="R190" i="15"/>
  <c r="P190" i="15" s="1"/>
  <c r="T275" i="9" l="1"/>
  <c r="S278" i="9"/>
  <c r="V190" i="15"/>
  <c r="G190" i="15"/>
  <c r="T273" i="18"/>
  <c r="S276" i="18"/>
  <c r="H192" i="15"/>
  <c r="R191" i="15"/>
  <c r="P191" i="15" s="1"/>
  <c r="L191" i="15"/>
  <c r="J191" i="15" s="1"/>
  <c r="O191" i="15"/>
  <c r="M191" i="15" s="1"/>
  <c r="I191" i="15"/>
  <c r="U191" i="15"/>
  <c r="S191" i="15" s="1"/>
  <c r="G191" i="15" l="1"/>
  <c r="V191" i="15"/>
  <c r="L192" i="15"/>
  <c r="J192" i="15" s="1"/>
  <c r="O192" i="15"/>
  <c r="M192" i="15" s="1"/>
  <c r="U192" i="15"/>
  <c r="S192" i="15" s="1"/>
  <c r="R192" i="15"/>
  <c r="P192" i="15" s="1"/>
  <c r="I192" i="15"/>
  <c r="H193" i="15"/>
  <c r="T274" i="18"/>
  <c r="S277" i="18"/>
  <c r="T276" i="9"/>
  <c r="S279" i="9"/>
  <c r="G192" i="15" l="1"/>
  <c r="V192" i="15"/>
  <c r="T277" i="9"/>
  <c r="S280" i="9"/>
  <c r="H194" i="15"/>
  <c r="L193" i="15"/>
  <c r="J193" i="15" s="1"/>
  <c r="U193" i="15"/>
  <c r="S193" i="15" s="1"/>
  <c r="I193" i="15"/>
  <c r="O193" i="15"/>
  <c r="M193" i="15" s="1"/>
  <c r="R193" i="15"/>
  <c r="P193" i="15" s="1"/>
  <c r="T275" i="18"/>
  <c r="S278" i="18"/>
  <c r="G193" i="15" l="1"/>
  <c r="V193" i="15"/>
  <c r="T276" i="18"/>
  <c r="S279" i="18"/>
  <c r="T278" i="9"/>
  <c r="S281" i="9"/>
  <c r="L194" i="15"/>
  <c r="J194" i="15" s="1"/>
  <c r="I194" i="15"/>
  <c r="O194" i="15"/>
  <c r="M194" i="15" s="1"/>
  <c r="U194" i="15"/>
  <c r="S194" i="15" s="1"/>
  <c r="H195" i="15"/>
  <c r="R194" i="15"/>
  <c r="P194" i="15" s="1"/>
  <c r="T277" i="18" l="1"/>
  <c r="S280" i="18"/>
  <c r="H196" i="15"/>
  <c r="R195" i="15"/>
  <c r="P195" i="15" s="1"/>
  <c r="U195" i="15"/>
  <c r="S195" i="15" s="1"/>
  <c r="I195" i="15"/>
  <c r="L195" i="15"/>
  <c r="J195" i="15" s="1"/>
  <c r="O195" i="15"/>
  <c r="M195" i="15" s="1"/>
  <c r="T279" i="9"/>
  <c r="S282" i="9"/>
  <c r="V194" i="15"/>
  <c r="G194" i="15"/>
  <c r="L196" i="15" l="1"/>
  <c r="J196" i="15" s="1"/>
  <c r="U196" i="15"/>
  <c r="S196" i="15" s="1"/>
  <c r="R196" i="15"/>
  <c r="P196" i="15" s="1"/>
  <c r="O196" i="15"/>
  <c r="M196" i="15" s="1"/>
  <c r="I196" i="15"/>
  <c r="H197" i="15"/>
  <c r="T280" i="9"/>
  <c r="S283" i="9"/>
  <c r="G195" i="15"/>
  <c r="V195" i="15"/>
  <c r="T278" i="18"/>
  <c r="S281" i="18"/>
  <c r="T281" i="9" l="1"/>
  <c r="S284" i="9"/>
  <c r="T279" i="18"/>
  <c r="S282" i="18"/>
  <c r="H198" i="15"/>
  <c r="R197" i="15"/>
  <c r="P197" i="15" s="1"/>
  <c r="L197" i="15"/>
  <c r="J197" i="15" s="1"/>
  <c r="I197" i="15"/>
  <c r="O197" i="15"/>
  <c r="M197" i="15" s="1"/>
  <c r="U197" i="15"/>
  <c r="S197" i="15" s="1"/>
  <c r="G196" i="15"/>
  <c r="V196" i="15"/>
  <c r="G197" i="15" l="1"/>
  <c r="V197" i="15"/>
  <c r="T282" i="9"/>
  <c r="S285" i="9"/>
  <c r="T280" i="18"/>
  <c r="S283" i="18"/>
  <c r="L198" i="15"/>
  <c r="J198" i="15" s="1"/>
  <c r="H199" i="15"/>
  <c r="O198" i="15"/>
  <c r="M198" i="15" s="1"/>
  <c r="I198" i="15"/>
  <c r="U198" i="15"/>
  <c r="S198" i="15" s="1"/>
  <c r="R198" i="15"/>
  <c r="P198" i="15" s="1"/>
  <c r="H200" i="15" l="1"/>
  <c r="R199" i="15"/>
  <c r="P199" i="15" s="1"/>
  <c r="L199" i="15"/>
  <c r="J199" i="15" s="1"/>
  <c r="O199" i="15"/>
  <c r="M199" i="15" s="1"/>
  <c r="I199" i="15"/>
  <c r="U199" i="15"/>
  <c r="S199" i="15" s="1"/>
  <c r="G198" i="15"/>
  <c r="V198" i="15"/>
  <c r="T281" i="18"/>
  <c r="S284" i="18"/>
  <c r="T283" i="9"/>
  <c r="S286" i="9"/>
  <c r="T284" i="9" l="1"/>
  <c r="S287" i="9"/>
  <c r="T282" i="18"/>
  <c r="S285" i="18"/>
  <c r="G199" i="15"/>
  <c r="V199" i="15"/>
  <c r="L200" i="15"/>
  <c r="J200" i="15" s="1"/>
  <c r="U200" i="15"/>
  <c r="S200" i="15" s="1"/>
  <c r="H201" i="15"/>
  <c r="R200" i="15"/>
  <c r="P200" i="15" s="1"/>
  <c r="O200" i="15"/>
  <c r="M200" i="15" s="1"/>
  <c r="I200" i="15"/>
  <c r="T283" i="18" l="1"/>
  <c r="S286" i="18"/>
  <c r="T285" i="9"/>
  <c r="S288" i="9"/>
  <c r="V200" i="15"/>
  <c r="G200" i="15"/>
  <c r="H202" i="15"/>
  <c r="R201" i="15"/>
  <c r="P201" i="15" s="1"/>
  <c r="U201" i="15"/>
  <c r="S201" i="15" s="1"/>
  <c r="L201" i="15"/>
  <c r="J201" i="15" s="1"/>
  <c r="I201" i="15"/>
  <c r="O201" i="15"/>
  <c r="M201" i="15" s="1"/>
  <c r="L202" i="15" l="1"/>
  <c r="J202" i="15" s="1"/>
  <c r="O202" i="15"/>
  <c r="M202" i="15" s="1"/>
  <c r="U202" i="15"/>
  <c r="S202" i="15" s="1"/>
  <c r="H203" i="15"/>
  <c r="R202" i="15"/>
  <c r="P202" i="15" s="1"/>
  <c r="I202" i="15"/>
  <c r="T286" i="9"/>
  <c r="S289" i="9"/>
  <c r="T284" i="18"/>
  <c r="S287" i="18"/>
  <c r="V201" i="15"/>
  <c r="G201" i="15"/>
  <c r="H204" i="15" l="1"/>
  <c r="R203" i="15"/>
  <c r="P203" i="15" s="1"/>
  <c r="I203" i="15"/>
  <c r="U203" i="15"/>
  <c r="S203" i="15" s="1"/>
  <c r="O203" i="15"/>
  <c r="M203" i="15" s="1"/>
  <c r="L203" i="15"/>
  <c r="J203" i="15" s="1"/>
  <c r="T285" i="18"/>
  <c r="S288" i="18"/>
  <c r="G202" i="15"/>
  <c r="V202" i="15"/>
  <c r="T287" i="9"/>
  <c r="S290" i="9"/>
  <c r="G203" i="15" l="1"/>
  <c r="V203" i="15"/>
  <c r="T288" i="9"/>
  <c r="S291" i="9"/>
  <c r="T286" i="18"/>
  <c r="S289" i="18"/>
  <c r="L204" i="15"/>
  <c r="J204" i="15" s="1"/>
  <c r="I204" i="15"/>
  <c r="R204" i="15"/>
  <c r="P204" i="15" s="1"/>
  <c r="O204" i="15"/>
  <c r="M204" i="15" s="1"/>
  <c r="U204" i="15"/>
  <c r="S204" i="15" s="1"/>
  <c r="H205" i="15"/>
  <c r="G204" i="15" l="1"/>
  <c r="V204" i="15"/>
  <c r="S290" i="18"/>
  <c r="T287" i="18"/>
  <c r="H206" i="15"/>
  <c r="R205" i="15"/>
  <c r="P205" i="15" s="1"/>
  <c r="L205" i="15"/>
  <c r="J205" i="15" s="1"/>
  <c r="U205" i="15"/>
  <c r="S205" i="15" s="1"/>
  <c r="O205" i="15"/>
  <c r="M205" i="15" s="1"/>
  <c r="I205" i="15"/>
  <c r="T289" i="9"/>
  <c r="S292" i="9"/>
  <c r="T288" i="18" l="1"/>
  <c r="S291" i="18"/>
  <c r="T290" i="9"/>
  <c r="S293" i="9"/>
  <c r="G205" i="15"/>
  <c r="V205" i="15"/>
  <c r="L206" i="15"/>
  <c r="J206" i="15" s="1"/>
  <c r="I206" i="15"/>
  <c r="H207" i="15"/>
  <c r="R206" i="15"/>
  <c r="P206" i="15" s="1"/>
  <c r="O206" i="15"/>
  <c r="M206" i="15" s="1"/>
  <c r="U206" i="15"/>
  <c r="S206" i="15" s="1"/>
  <c r="G206" i="15" l="1"/>
  <c r="V206" i="15"/>
  <c r="T291" i="9"/>
  <c r="S294" i="9"/>
  <c r="T289" i="18"/>
  <c r="S292" i="18"/>
  <c r="L207" i="15"/>
  <c r="J207" i="15" s="1"/>
  <c r="O207" i="15"/>
  <c r="M207" i="15" s="1"/>
  <c r="H208" i="15"/>
  <c r="R207" i="15"/>
  <c r="P207" i="15" s="1"/>
  <c r="I207" i="15"/>
  <c r="U207" i="15"/>
  <c r="S207" i="15" s="1"/>
  <c r="T292" i="9" l="1"/>
  <c r="S295" i="9"/>
  <c r="T290" i="18"/>
  <c r="S293" i="18"/>
  <c r="G207" i="15"/>
  <c r="V207" i="15"/>
  <c r="I208" i="15"/>
  <c r="U208" i="15"/>
  <c r="S208" i="15" s="1"/>
  <c r="H209" i="15"/>
  <c r="R208" i="15"/>
  <c r="P208" i="15" s="1"/>
  <c r="L208" i="15"/>
  <c r="J208" i="15" s="1"/>
  <c r="O208" i="15"/>
  <c r="M208" i="15" s="1"/>
  <c r="G208" i="15" l="1"/>
  <c r="V208" i="15"/>
  <c r="T293" i="9"/>
  <c r="S296" i="9"/>
  <c r="T291" i="18"/>
  <c r="S294" i="18"/>
  <c r="I209" i="15"/>
  <c r="O209" i="15"/>
  <c r="M209" i="15" s="1"/>
  <c r="H210" i="15"/>
  <c r="R209" i="15"/>
  <c r="P209" i="15" s="1"/>
  <c r="L209" i="15"/>
  <c r="J209" i="15" s="1"/>
  <c r="U209" i="15"/>
  <c r="S209" i="15" s="1"/>
  <c r="T294" i="9" l="1"/>
  <c r="S297" i="9"/>
  <c r="T292" i="18"/>
  <c r="S295" i="18"/>
  <c r="V209" i="15"/>
  <c r="G209" i="15"/>
  <c r="L210" i="15"/>
  <c r="J210" i="15" s="1"/>
  <c r="O210" i="15"/>
  <c r="M210" i="15" s="1"/>
  <c r="I210" i="15"/>
  <c r="U210" i="15"/>
  <c r="S210" i="15" s="1"/>
  <c r="H211" i="15"/>
  <c r="R210" i="15"/>
  <c r="P210" i="15" s="1"/>
  <c r="H212" i="15" l="1"/>
  <c r="R211" i="15"/>
  <c r="P211" i="15" s="1"/>
  <c r="I211" i="15"/>
  <c r="U211" i="15"/>
  <c r="S211" i="15" s="1"/>
  <c r="O211" i="15"/>
  <c r="M211" i="15" s="1"/>
  <c r="L211" i="15"/>
  <c r="J211" i="15" s="1"/>
  <c r="S298" i="9"/>
  <c r="T295" i="9"/>
  <c r="T293" i="18"/>
  <c r="S296" i="18"/>
  <c r="G210" i="15"/>
  <c r="V210" i="15"/>
  <c r="G211" i="15" l="1"/>
  <c r="V211" i="15"/>
  <c r="S297" i="18"/>
  <c r="T294" i="18"/>
  <c r="T296" i="9"/>
  <c r="S299" i="9"/>
  <c r="I212" i="15"/>
  <c r="U212" i="15"/>
  <c r="S212" i="15" s="1"/>
  <c r="O212" i="15"/>
  <c r="M212" i="15" s="1"/>
  <c r="H213" i="15"/>
  <c r="R212" i="15"/>
  <c r="P212" i="15" s="1"/>
  <c r="L212" i="15"/>
  <c r="J212" i="15" s="1"/>
  <c r="V212" i="15" l="1"/>
  <c r="G212" i="15"/>
  <c r="T295" i="18"/>
  <c r="S298" i="18"/>
  <c r="H214" i="15"/>
  <c r="R213" i="15"/>
  <c r="P213" i="15" s="1"/>
  <c r="O213" i="15"/>
  <c r="M213" i="15" s="1"/>
  <c r="L213" i="15"/>
  <c r="J213" i="15" s="1"/>
  <c r="U213" i="15"/>
  <c r="S213" i="15" s="1"/>
  <c r="I213" i="15"/>
  <c r="T297" i="9"/>
  <c r="S300" i="9"/>
  <c r="T298" i="9" l="1"/>
  <c r="S301" i="9"/>
  <c r="T296" i="18"/>
  <c r="S299" i="18"/>
  <c r="G213" i="15"/>
  <c r="V213" i="15"/>
  <c r="L214" i="15"/>
  <c r="J214" i="15" s="1"/>
  <c r="I214" i="15"/>
  <c r="U214" i="15"/>
  <c r="S214" i="15" s="1"/>
  <c r="O214" i="15"/>
  <c r="M214" i="15" s="1"/>
  <c r="R214" i="15"/>
  <c r="P214" i="15" s="1"/>
  <c r="H215" i="15"/>
  <c r="H216" i="15" l="1"/>
  <c r="R215" i="15"/>
  <c r="P215" i="15" s="1"/>
  <c r="L215" i="15"/>
  <c r="J215" i="15" s="1"/>
  <c r="I215" i="15"/>
  <c r="U215" i="15"/>
  <c r="S215" i="15" s="1"/>
  <c r="O215" i="15"/>
  <c r="M215" i="15" s="1"/>
  <c r="G214" i="15"/>
  <c r="V214" i="15"/>
  <c r="T297" i="18"/>
  <c r="S300" i="18"/>
  <c r="T299" i="9"/>
  <c r="S302" i="9"/>
  <c r="T300" i="9" l="1"/>
  <c r="S303" i="9"/>
  <c r="G215" i="15"/>
  <c r="V215" i="15"/>
  <c r="T298" i="18"/>
  <c r="S301" i="18"/>
  <c r="L216" i="15"/>
  <c r="J216" i="15" s="1"/>
  <c r="I216" i="15"/>
  <c r="U216" i="15"/>
  <c r="S216" i="15" s="1"/>
  <c r="H217" i="15"/>
  <c r="R216" i="15"/>
  <c r="P216" i="15" s="1"/>
  <c r="O216" i="15"/>
  <c r="M216" i="15" s="1"/>
  <c r="H218" i="15" l="1"/>
  <c r="R217" i="15"/>
  <c r="P217" i="15" s="1"/>
  <c r="I217" i="15"/>
  <c r="O217" i="15"/>
  <c r="M217" i="15" s="1"/>
  <c r="L217" i="15"/>
  <c r="J217" i="15" s="1"/>
  <c r="U217" i="15"/>
  <c r="S217" i="15" s="1"/>
  <c r="T299" i="18"/>
  <c r="S302" i="18"/>
  <c r="G216" i="15"/>
  <c r="V216" i="15"/>
  <c r="T301" i="9"/>
  <c r="S304" i="9"/>
  <c r="S305" i="9" l="1"/>
  <c r="T302" i="9"/>
  <c r="T300" i="18"/>
  <c r="S303" i="18"/>
  <c r="I218" i="15"/>
  <c r="U218" i="15"/>
  <c r="S218" i="15" s="1"/>
  <c r="H219" i="15"/>
  <c r="R218" i="15"/>
  <c r="P218" i="15" s="1"/>
  <c r="O218" i="15"/>
  <c r="M218" i="15" s="1"/>
  <c r="L218" i="15"/>
  <c r="J218" i="15" s="1"/>
  <c r="G217" i="15"/>
  <c r="V217" i="15"/>
  <c r="G218" i="15" l="1"/>
  <c r="V218" i="15"/>
  <c r="S304" i="18"/>
  <c r="T301" i="18"/>
  <c r="T303" i="9"/>
  <c r="S306" i="9"/>
  <c r="I219" i="15"/>
  <c r="U219" i="15"/>
  <c r="S219" i="15" s="1"/>
  <c r="R219" i="15"/>
  <c r="P219" i="15" s="1"/>
  <c r="L219" i="15"/>
  <c r="J219" i="15" s="1"/>
  <c r="O219" i="15"/>
  <c r="M219" i="15" s="1"/>
  <c r="H220" i="15"/>
  <c r="O220" i="15" l="1"/>
  <c r="M220" i="15" s="1"/>
  <c r="I220" i="15"/>
  <c r="U220" i="15"/>
  <c r="S220" i="15" s="1"/>
  <c r="H221" i="15"/>
  <c r="R220" i="15"/>
  <c r="P220" i="15" s="1"/>
  <c r="L220" i="15"/>
  <c r="J220" i="15" s="1"/>
  <c r="G219" i="15"/>
  <c r="V219" i="15"/>
  <c r="T302" i="18"/>
  <c r="S305" i="18"/>
  <c r="S307" i="9"/>
  <c r="T304" i="9"/>
  <c r="G220" i="15" l="1"/>
  <c r="V220" i="15"/>
  <c r="I221" i="15"/>
  <c r="O221" i="15"/>
  <c r="M221" i="15" s="1"/>
  <c r="H222" i="15"/>
  <c r="R221" i="15"/>
  <c r="P221" i="15" s="1"/>
  <c r="L221" i="15"/>
  <c r="J221" i="15" s="1"/>
  <c r="U221" i="15"/>
  <c r="S221" i="15" s="1"/>
  <c r="T303" i="18"/>
  <c r="S306" i="18"/>
  <c r="T305" i="9"/>
  <c r="S308" i="9"/>
  <c r="S309" i="9" l="1"/>
  <c r="T306" i="9"/>
  <c r="G221" i="15"/>
  <c r="V221" i="15"/>
  <c r="T304" i="18"/>
  <c r="S307" i="18"/>
  <c r="I222" i="15"/>
  <c r="U222" i="15"/>
  <c r="S222" i="15" s="1"/>
  <c r="H223" i="15"/>
  <c r="R222" i="15"/>
  <c r="P222" i="15" s="1"/>
  <c r="L222" i="15"/>
  <c r="J222" i="15" s="1"/>
  <c r="O222" i="15"/>
  <c r="M222" i="15" s="1"/>
  <c r="G222" i="15" l="1"/>
  <c r="V222" i="15"/>
  <c r="T305" i="18"/>
  <c r="S308" i="18"/>
  <c r="H224" i="15"/>
  <c r="R223" i="15"/>
  <c r="P223" i="15" s="1"/>
  <c r="I223" i="15"/>
  <c r="U223" i="15"/>
  <c r="S223" i="15" s="1"/>
  <c r="L223" i="15"/>
  <c r="J223" i="15" s="1"/>
  <c r="O223" i="15"/>
  <c r="M223" i="15" s="1"/>
  <c r="T307" i="9"/>
  <c r="S310" i="9"/>
  <c r="L224" i="15" l="1"/>
  <c r="J224" i="15" s="1"/>
  <c r="O224" i="15"/>
  <c r="M224" i="15" s="1"/>
  <c r="U224" i="15"/>
  <c r="S224" i="15" s="1"/>
  <c r="I224" i="15"/>
  <c r="H225" i="15"/>
  <c r="R224" i="15"/>
  <c r="P224" i="15" s="1"/>
  <c r="T308" i="9"/>
  <c r="S311" i="9"/>
  <c r="S309" i="18"/>
  <c r="T306" i="18"/>
  <c r="G223" i="15"/>
  <c r="V223" i="15"/>
  <c r="S310" i="18" l="1"/>
  <c r="T307" i="18"/>
  <c r="I225" i="15"/>
  <c r="O225" i="15"/>
  <c r="M225" i="15" s="1"/>
  <c r="H226" i="15"/>
  <c r="R225" i="15"/>
  <c r="P225" i="15" s="1"/>
  <c r="L225" i="15"/>
  <c r="J225" i="15" s="1"/>
  <c r="U225" i="15"/>
  <c r="S225" i="15" s="1"/>
  <c r="T309" i="9"/>
  <c r="S312" i="9"/>
  <c r="G224" i="15"/>
  <c r="V224" i="15"/>
  <c r="S313" i="9" l="1"/>
  <c r="T310" i="9"/>
  <c r="I226" i="15"/>
  <c r="U226" i="15"/>
  <c r="S226" i="15" s="1"/>
  <c r="O226" i="15"/>
  <c r="M226" i="15" s="1"/>
  <c r="H227" i="15"/>
  <c r="R226" i="15"/>
  <c r="P226" i="15" s="1"/>
  <c r="L226" i="15"/>
  <c r="J226" i="15" s="1"/>
  <c r="S311" i="18"/>
  <c r="T308" i="18"/>
  <c r="G225" i="15"/>
  <c r="V225" i="15"/>
  <c r="S312" i="18" l="1"/>
  <c r="T309" i="18"/>
  <c r="G226" i="15"/>
  <c r="V226" i="15"/>
  <c r="T311" i="9"/>
  <c r="S314" i="9"/>
  <c r="L227" i="15"/>
  <c r="J227" i="15" s="1"/>
  <c r="O227" i="15"/>
  <c r="M227" i="15" s="1"/>
  <c r="U227" i="15"/>
  <c r="S227" i="15" s="1"/>
  <c r="H228" i="15"/>
  <c r="R227" i="15"/>
  <c r="P227" i="15" s="1"/>
  <c r="I227" i="15"/>
  <c r="V227" i="15" l="1"/>
  <c r="G227" i="15"/>
  <c r="O228" i="15"/>
  <c r="M228" i="15" s="1"/>
  <c r="H229" i="15"/>
  <c r="R228" i="15"/>
  <c r="P228" i="15" s="1"/>
  <c r="L228" i="15"/>
  <c r="J228" i="15" s="1"/>
  <c r="I228" i="15"/>
  <c r="U228" i="15"/>
  <c r="S228" i="15" s="1"/>
  <c r="S315" i="9"/>
  <c r="T312" i="9"/>
  <c r="T310" i="18"/>
  <c r="S313" i="18"/>
  <c r="H230" i="15" l="1"/>
  <c r="R229" i="15"/>
  <c r="P229" i="15" s="1"/>
  <c r="L229" i="15"/>
  <c r="J229" i="15" s="1"/>
  <c r="U229" i="15"/>
  <c r="S229" i="15" s="1"/>
  <c r="O229" i="15"/>
  <c r="M229" i="15" s="1"/>
  <c r="I229" i="15"/>
  <c r="S314" i="18"/>
  <c r="T311" i="18"/>
  <c r="G228" i="15"/>
  <c r="V228" i="15"/>
  <c r="S316" i="9"/>
  <c r="T313" i="9"/>
  <c r="T312" i="18" l="1"/>
  <c r="S315" i="18"/>
  <c r="G229" i="15"/>
  <c r="V229" i="15"/>
  <c r="T314" i="9"/>
  <c r="S317" i="9"/>
  <c r="L230" i="15"/>
  <c r="J230" i="15" s="1"/>
  <c r="O230" i="15"/>
  <c r="M230" i="15" s="1"/>
  <c r="U230" i="15"/>
  <c r="S230" i="15" s="1"/>
  <c r="H231" i="15"/>
  <c r="R230" i="15"/>
  <c r="P230" i="15" s="1"/>
  <c r="I230" i="15"/>
  <c r="G230" i="15" l="1"/>
  <c r="V230" i="15"/>
  <c r="H232" i="15"/>
  <c r="R231" i="15"/>
  <c r="P231" i="15" s="1"/>
  <c r="I231" i="15"/>
  <c r="U231" i="15"/>
  <c r="S231" i="15" s="1"/>
  <c r="L231" i="15"/>
  <c r="J231" i="15" s="1"/>
  <c r="O231" i="15"/>
  <c r="M231" i="15" s="1"/>
  <c r="T315" i="9"/>
  <c r="S318" i="9"/>
  <c r="S316" i="18"/>
  <c r="T313" i="18"/>
  <c r="O232" i="15" l="1"/>
  <c r="M232" i="15" s="1"/>
  <c r="R232" i="15"/>
  <c r="P232" i="15" s="1"/>
  <c r="L232" i="15"/>
  <c r="J232" i="15" s="1"/>
  <c r="I232" i="15"/>
  <c r="U232" i="15"/>
  <c r="S232" i="15" s="1"/>
  <c r="H233" i="15"/>
  <c r="S317" i="18"/>
  <c r="T314" i="18"/>
  <c r="S319" i="9"/>
  <c r="T316" i="9"/>
  <c r="V231" i="15"/>
  <c r="G231" i="15"/>
  <c r="T315" i="18" l="1"/>
  <c r="S318" i="18"/>
  <c r="H234" i="15"/>
  <c r="R233" i="15"/>
  <c r="P233" i="15" s="1"/>
  <c r="O233" i="15"/>
  <c r="M233" i="15" s="1"/>
  <c r="L233" i="15"/>
  <c r="J233" i="15" s="1"/>
  <c r="U233" i="15"/>
  <c r="S233" i="15" s="1"/>
  <c r="I233" i="15"/>
  <c r="G232" i="15"/>
  <c r="V232" i="15"/>
  <c r="T317" i="9"/>
  <c r="S320" i="9"/>
  <c r="S321" i="9" l="1"/>
  <c r="T318" i="9"/>
  <c r="L234" i="15"/>
  <c r="J234" i="15" s="1"/>
  <c r="O234" i="15"/>
  <c r="M234" i="15" s="1"/>
  <c r="U234" i="15"/>
  <c r="S234" i="15" s="1"/>
  <c r="H235" i="15"/>
  <c r="R234" i="15"/>
  <c r="P234" i="15" s="1"/>
  <c r="I234" i="15"/>
  <c r="T316" i="18"/>
  <c r="S319" i="18"/>
  <c r="G233" i="15"/>
  <c r="V233" i="15"/>
  <c r="G234" i="15" l="1"/>
  <c r="V234" i="15"/>
  <c r="T317" i="18"/>
  <c r="S320" i="18"/>
  <c r="L235" i="15"/>
  <c r="J235" i="15" s="1"/>
  <c r="R235" i="15"/>
  <c r="P235" i="15" s="1"/>
  <c r="I235" i="15"/>
  <c r="O235" i="15"/>
  <c r="M235" i="15" s="1"/>
  <c r="H236" i="15"/>
  <c r="U235" i="15"/>
  <c r="S235" i="15" s="1"/>
  <c r="T319" i="9"/>
  <c r="S322" i="9"/>
  <c r="S323" i="9" l="1"/>
  <c r="T320" i="9"/>
  <c r="G235" i="15"/>
  <c r="V235" i="15"/>
  <c r="T318" i="18"/>
  <c r="S321" i="18"/>
  <c r="L236" i="15"/>
  <c r="J236" i="15" s="1"/>
  <c r="O236" i="15"/>
  <c r="M236" i="15" s="1"/>
  <c r="H237" i="15"/>
  <c r="I236" i="15"/>
  <c r="U236" i="15"/>
  <c r="S236" i="15" s="1"/>
  <c r="R236" i="15"/>
  <c r="P236" i="15" s="1"/>
  <c r="G236" i="15" l="1"/>
  <c r="V236" i="15"/>
  <c r="S322" i="18"/>
  <c r="T319" i="18"/>
  <c r="I237" i="15"/>
  <c r="O237" i="15"/>
  <c r="M237" i="15" s="1"/>
  <c r="R237" i="15"/>
  <c r="P237" i="15" s="1"/>
  <c r="L237" i="15"/>
  <c r="J237" i="15" s="1"/>
  <c r="H238" i="15"/>
  <c r="U237" i="15"/>
  <c r="S237" i="15" s="1"/>
  <c r="T321" i="9"/>
  <c r="S324" i="9"/>
  <c r="T322" i="9" l="1"/>
  <c r="S325" i="9"/>
  <c r="T320" i="18"/>
  <c r="S323" i="18"/>
  <c r="L238" i="15"/>
  <c r="J238" i="15" s="1"/>
  <c r="O238" i="15"/>
  <c r="M238" i="15" s="1"/>
  <c r="I238" i="15"/>
  <c r="U238" i="15"/>
  <c r="S238" i="15" s="1"/>
  <c r="H239" i="15"/>
  <c r="R238" i="15"/>
  <c r="P238" i="15" s="1"/>
  <c r="G237" i="15"/>
  <c r="V237" i="15"/>
  <c r="G238" i="15" l="1"/>
  <c r="V238" i="15"/>
  <c r="T321" i="18"/>
  <c r="S324" i="18"/>
  <c r="T323" i="9"/>
  <c r="S326" i="9"/>
  <c r="H240" i="15"/>
  <c r="R239" i="15"/>
  <c r="P239" i="15" s="1"/>
  <c r="I239" i="15"/>
  <c r="U239" i="15"/>
  <c r="S239" i="15" s="1"/>
  <c r="L239" i="15"/>
  <c r="J239" i="15" s="1"/>
  <c r="O239" i="15"/>
  <c r="M239" i="15" s="1"/>
  <c r="L240" i="15" l="1"/>
  <c r="J240" i="15" s="1"/>
  <c r="I240" i="15"/>
  <c r="O240" i="15"/>
  <c r="M240" i="15" s="1"/>
  <c r="U240" i="15"/>
  <c r="S240" i="15" s="1"/>
  <c r="R240" i="15"/>
  <c r="P240" i="15" s="1"/>
  <c r="H241" i="15"/>
  <c r="T324" i="9"/>
  <c r="S327" i="9"/>
  <c r="T322" i="18"/>
  <c r="S325" i="18"/>
  <c r="G239" i="15"/>
  <c r="V239" i="15"/>
  <c r="T323" i="18" l="1"/>
  <c r="S326" i="18"/>
  <c r="H242" i="15"/>
  <c r="R241" i="15"/>
  <c r="P241" i="15" s="1"/>
  <c r="L241" i="15"/>
  <c r="J241" i="15" s="1"/>
  <c r="U241" i="15"/>
  <c r="S241" i="15" s="1"/>
  <c r="I241" i="15"/>
  <c r="O241" i="15"/>
  <c r="M241" i="15" s="1"/>
  <c r="G240" i="15"/>
  <c r="V240" i="15"/>
  <c r="T325" i="9"/>
  <c r="S328" i="9"/>
  <c r="L242" i="15" l="1"/>
  <c r="J242" i="15" s="1"/>
  <c r="U242" i="15"/>
  <c r="S242" i="15" s="1"/>
  <c r="H243" i="15"/>
  <c r="O242" i="15"/>
  <c r="M242" i="15" s="1"/>
  <c r="I242" i="15"/>
  <c r="R242" i="15"/>
  <c r="P242" i="15" s="1"/>
  <c r="T324" i="18"/>
  <c r="S327" i="18"/>
  <c r="T326" i="9"/>
  <c r="S329" i="9"/>
  <c r="G241" i="15"/>
  <c r="V241" i="15"/>
  <c r="T325" i="18" l="1"/>
  <c r="S328" i="18"/>
  <c r="T327" i="9"/>
  <c r="S330" i="9"/>
  <c r="H244" i="15"/>
  <c r="R243" i="15"/>
  <c r="P243" i="15" s="1"/>
  <c r="L243" i="15"/>
  <c r="J243" i="15" s="1"/>
  <c r="O243" i="15"/>
  <c r="M243" i="15" s="1"/>
  <c r="I243" i="15"/>
  <c r="U243" i="15"/>
  <c r="S243" i="15" s="1"/>
  <c r="G242" i="15"/>
  <c r="V242" i="15"/>
  <c r="T328" i="9" l="1"/>
  <c r="S331" i="9"/>
  <c r="T326" i="18"/>
  <c r="S329" i="18"/>
  <c r="G243" i="15"/>
  <c r="V243" i="15"/>
  <c r="L244" i="15"/>
  <c r="J244" i="15" s="1"/>
  <c r="I244" i="15"/>
  <c r="U244" i="15"/>
  <c r="S244" i="15" s="1"/>
  <c r="H245" i="15"/>
  <c r="O244" i="15"/>
  <c r="M244" i="15" s="1"/>
  <c r="R244" i="15"/>
  <c r="P244" i="15" s="1"/>
  <c r="T329" i="9" l="1"/>
  <c r="S332" i="9"/>
  <c r="G244" i="15"/>
  <c r="V244" i="15"/>
  <c r="T327" i="18"/>
  <c r="S330" i="18"/>
  <c r="I245" i="15"/>
  <c r="H246" i="15"/>
  <c r="O245" i="15"/>
  <c r="M245" i="15" s="1"/>
  <c r="R245" i="15"/>
  <c r="P245" i="15" s="1"/>
  <c r="L245" i="15"/>
  <c r="J245" i="15" s="1"/>
  <c r="U245" i="15"/>
  <c r="S245" i="15" s="1"/>
  <c r="L246" i="15" l="1"/>
  <c r="J246" i="15" s="1"/>
  <c r="I246" i="15"/>
  <c r="U246" i="15"/>
  <c r="S246" i="15" s="1"/>
  <c r="H247" i="15"/>
  <c r="R246" i="15"/>
  <c r="P246" i="15" s="1"/>
  <c r="O246" i="15"/>
  <c r="M246" i="15" s="1"/>
  <c r="G245" i="15"/>
  <c r="V245" i="15"/>
  <c r="T328" i="18"/>
  <c r="S331" i="18"/>
  <c r="T330" i="9"/>
  <c r="S333" i="9"/>
  <c r="T329" i="18" l="1"/>
  <c r="S332" i="18"/>
  <c r="G246" i="15"/>
  <c r="V246" i="15"/>
  <c r="T331" i="9"/>
  <c r="S334" i="9"/>
  <c r="H248" i="15"/>
  <c r="R247" i="15"/>
  <c r="P247" i="15" s="1"/>
  <c r="I247" i="15"/>
  <c r="U247" i="15"/>
  <c r="S247" i="15" s="1"/>
  <c r="L247" i="15"/>
  <c r="J247" i="15" s="1"/>
  <c r="O247" i="15"/>
  <c r="M247" i="15" s="1"/>
  <c r="L248" i="15" l="1"/>
  <c r="J248" i="15" s="1"/>
  <c r="O248" i="15"/>
  <c r="M248" i="15" s="1"/>
  <c r="I248" i="15"/>
  <c r="U248" i="15"/>
  <c r="S248" i="15" s="1"/>
  <c r="H249" i="15"/>
  <c r="R248" i="15"/>
  <c r="P248" i="15" s="1"/>
  <c r="T332" i="9"/>
  <c r="S335" i="9"/>
  <c r="T330" i="18"/>
  <c r="S333" i="18"/>
  <c r="G247" i="15"/>
  <c r="V247" i="15"/>
  <c r="T333" i="9" l="1"/>
  <c r="S336" i="9"/>
  <c r="G248" i="15"/>
  <c r="V248" i="15"/>
  <c r="S334" i="18"/>
  <c r="T331" i="18"/>
  <c r="I249" i="15"/>
  <c r="L249" i="15"/>
  <c r="J249" i="15" s="1"/>
  <c r="U249" i="15"/>
  <c r="S249" i="15" s="1"/>
  <c r="O249" i="15"/>
  <c r="M249" i="15" s="1"/>
  <c r="H250" i="15"/>
  <c r="R249" i="15"/>
  <c r="P249" i="15" s="1"/>
  <c r="G249" i="15" l="1"/>
  <c r="V249" i="15"/>
  <c r="T334" i="9"/>
  <c r="S337" i="9"/>
  <c r="I250" i="15"/>
  <c r="U250" i="15"/>
  <c r="S250" i="15" s="1"/>
  <c r="H251" i="15"/>
  <c r="R250" i="15"/>
  <c r="P250" i="15" s="1"/>
  <c r="L250" i="15"/>
  <c r="J250" i="15" s="1"/>
  <c r="O250" i="15"/>
  <c r="M250" i="15" s="1"/>
  <c r="T332" i="18"/>
  <c r="S335" i="18"/>
  <c r="T335" i="9" l="1"/>
  <c r="S338" i="9"/>
  <c r="T333" i="18"/>
  <c r="S336" i="18"/>
  <c r="H252" i="15"/>
  <c r="R251" i="15"/>
  <c r="P251" i="15" s="1"/>
  <c r="U251" i="15"/>
  <c r="S251" i="15" s="1"/>
  <c r="L251" i="15"/>
  <c r="J251" i="15" s="1"/>
  <c r="O251" i="15"/>
  <c r="M251" i="15" s="1"/>
  <c r="I251" i="15"/>
  <c r="G250" i="15"/>
  <c r="V250" i="15"/>
  <c r="S337" i="18" l="1"/>
  <c r="T334" i="18"/>
  <c r="G251" i="15"/>
  <c r="V251" i="15"/>
  <c r="T336" i="9"/>
  <c r="S339" i="9"/>
  <c r="L252" i="15"/>
  <c r="J252" i="15" s="1"/>
  <c r="O252" i="15"/>
  <c r="M252" i="15" s="1"/>
  <c r="I252" i="15"/>
  <c r="U252" i="15"/>
  <c r="S252" i="15" s="1"/>
  <c r="H253" i="15"/>
  <c r="R252" i="15"/>
  <c r="P252" i="15" s="1"/>
  <c r="H254" i="15" l="1"/>
  <c r="R253" i="15"/>
  <c r="P253" i="15" s="1"/>
  <c r="L253" i="15"/>
  <c r="J253" i="15" s="1"/>
  <c r="U253" i="15"/>
  <c r="S253" i="15" s="1"/>
  <c r="I253" i="15"/>
  <c r="O253" i="15"/>
  <c r="M253" i="15" s="1"/>
  <c r="S340" i="9"/>
  <c r="T337" i="9"/>
  <c r="G252" i="15"/>
  <c r="V252" i="15"/>
  <c r="T335" i="18"/>
  <c r="S338" i="18"/>
  <c r="T336" i="18" l="1"/>
  <c r="S339" i="18"/>
  <c r="T338" i="9"/>
  <c r="S341" i="9"/>
  <c r="G253" i="15"/>
  <c r="V253" i="15"/>
  <c r="L254" i="15"/>
  <c r="J254" i="15" s="1"/>
  <c r="O254" i="15"/>
  <c r="M254" i="15" s="1"/>
  <c r="H255" i="15"/>
  <c r="I254" i="15"/>
  <c r="R254" i="15"/>
  <c r="P254" i="15" s="1"/>
  <c r="U254" i="15"/>
  <c r="S254" i="15" s="1"/>
  <c r="S342" i="9" l="1"/>
  <c r="T339" i="9"/>
  <c r="G254" i="15"/>
  <c r="V254" i="15"/>
  <c r="T337" i="18"/>
  <c r="S340" i="18"/>
  <c r="H256" i="15"/>
  <c r="R255" i="15"/>
  <c r="P255" i="15" s="1"/>
  <c r="I255" i="15"/>
  <c r="O255" i="15"/>
  <c r="M255" i="15" s="1"/>
  <c r="U255" i="15"/>
  <c r="S255" i="15" s="1"/>
  <c r="L255" i="15"/>
  <c r="J255" i="15" s="1"/>
  <c r="T338" i="18" l="1"/>
  <c r="S341" i="18"/>
  <c r="I256" i="15"/>
  <c r="U256" i="15"/>
  <c r="S256" i="15" s="1"/>
  <c r="O256" i="15"/>
  <c r="M256" i="15" s="1"/>
  <c r="H257" i="15"/>
  <c r="R256" i="15"/>
  <c r="P256" i="15" s="1"/>
  <c r="L256" i="15"/>
  <c r="J256" i="15" s="1"/>
  <c r="V255" i="15"/>
  <c r="G255" i="15"/>
  <c r="S343" i="9"/>
  <c r="T340" i="9"/>
  <c r="T341" i="9" l="1"/>
  <c r="S344" i="9"/>
  <c r="G256" i="15"/>
  <c r="V256" i="15"/>
  <c r="I257" i="15"/>
  <c r="R257" i="15"/>
  <c r="P257" i="15" s="1"/>
  <c r="O257" i="15"/>
  <c r="M257" i="15" s="1"/>
  <c r="L257" i="15"/>
  <c r="J257" i="15" s="1"/>
  <c r="U257" i="15"/>
  <c r="S257" i="15" s="1"/>
  <c r="H258" i="15"/>
  <c r="T339" i="18"/>
  <c r="S342" i="18"/>
  <c r="T340" i="18" l="1"/>
  <c r="S343" i="18"/>
  <c r="L258" i="15"/>
  <c r="J258" i="15" s="1"/>
  <c r="U258" i="15"/>
  <c r="S258" i="15" s="1"/>
  <c r="R258" i="15"/>
  <c r="P258" i="15" s="1"/>
  <c r="O258" i="15"/>
  <c r="M258" i="15" s="1"/>
  <c r="I258" i="15"/>
  <c r="H259" i="15"/>
  <c r="T342" i="9"/>
  <c r="S345" i="9"/>
  <c r="G257" i="15"/>
  <c r="V257" i="15"/>
  <c r="G258" i="15" l="1"/>
  <c r="V258" i="15"/>
  <c r="L259" i="15"/>
  <c r="J259" i="15" s="1"/>
  <c r="O259" i="15"/>
  <c r="M259" i="15" s="1"/>
  <c r="H260" i="15"/>
  <c r="I259" i="15"/>
  <c r="U259" i="15"/>
  <c r="S259" i="15" s="1"/>
  <c r="R259" i="15"/>
  <c r="P259" i="15" s="1"/>
  <c r="T343" i="9"/>
  <c r="S346" i="9"/>
  <c r="T341" i="18"/>
  <c r="S344" i="18"/>
  <c r="T342" i="18" l="1"/>
  <c r="S345" i="18"/>
  <c r="T344" i="9"/>
  <c r="S347" i="9"/>
  <c r="G259" i="15"/>
  <c r="V259" i="15"/>
  <c r="I260" i="15"/>
  <c r="U260" i="15"/>
  <c r="S260" i="15" s="1"/>
  <c r="L260" i="15"/>
  <c r="J260" i="15" s="1"/>
  <c r="H261" i="15"/>
  <c r="R260" i="15"/>
  <c r="P260" i="15" s="1"/>
  <c r="O260" i="15"/>
  <c r="M260" i="15" s="1"/>
  <c r="V260" i="15" l="1"/>
  <c r="G260" i="15"/>
  <c r="I261" i="15"/>
  <c r="R261" i="15"/>
  <c r="P261" i="15" s="1"/>
  <c r="L261" i="15"/>
  <c r="J261" i="15" s="1"/>
  <c r="O261" i="15"/>
  <c r="M261" i="15" s="1"/>
  <c r="H262" i="15"/>
  <c r="U261" i="15"/>
  <c r="S261" i="15" s="1"/>
  <c r="T343" i="18"/>
  <c r="S346" i="18"/>
  <c r="T345" i="9"/>
  <c r="S348" i="9"/>
  <c r="L262" i="15" l="1"/>
  <c r="J262" i="15" s="1"/>
  <c r="I262" i="15"/>
  <c r="U262" i="15"/>
  <c r="S262" i="15" s="1"/>
  <c r="H263" i="15"/>
  <c r="R262" i="15"/>
  <c r="P262" i="15" s="1"/>
  <c r="O262" i="15"/>
  <c r="M262" i="15" s="1"/>
  <c r="V261" i="15"/>
  <c r="G261" i="15"/>
  <c r="T346" i="9"/>
  <c r="T347" i="9"/>
  <c r="S1016" i="9"/>
  <c r="T1014" i="9" s="1"/>
  <c r="T1016" i="9" s="1"/>
  <c r="E21" i="6" s="1"/>
  <c r="T344" i="18"/>
  <c r="S347" i="18"/>
  <c r="G262" i="15" l="1"/>
  <c r="V262" i="15"/>
  <c r="H264" i="15"/>
  <c r="R263" i="15"/>
  <c r="P263" i="15" s="1"/>
  <c r="I263" i="15"/>
  <c r="U263" i="15"/>
  <c r="S263" i="15" s="1"/>
  <c r="L263" i="15"/>
  <c r="J263" i="15" s="1"/>
  <c r="O263" i="15"/>
  <c r="M263" i="15" s="1"/>
  <c r="T345" i="18"/>
  <c r="S348" i="18"/>
  <c r="L264" i="15" l="1"/>
  <c r="J264" i="15" s="1"/>
  <c r="O264" i="15"/>
  <c r="M264" i="15" s="1"/>
  <c r="I264" i="15"/>
  <c r="U264" i="15"/>
  <c r="S264" i="15" s="1"/>
  <c r="H265" i="15"/>
  <c r="R264" i="15"/>
  <c r="P264" i="15" s="1"/>
  <c r="T347" i="18"/>
  <c r="T346" i="18"/>
  <c r="S1016" i="18"/>
  <c r="T1014" i="18" s="1"/>
  <c r="T1016" i="18" s="1"/>
  <c r="V263" i="15"/>
  <c r="G263" i="15"/>
  <c r="G264" i="15" l="1"/>
  <c r="V264" i="15"/>
  <c r="I265" i="15"/>
  <c r="O265" i="15"/>
  <c r="M265" i="15" s="1"/>
  <c r="H266" i="15"/>
  <c r="R265" i="15"/>
  <c r="P265" i="15" s="1"/>
  <c r="L265" i="15"/>
  <c r="J265" i="15" s="1"/>
  <c r="U265" i="15"/>
  <c r="S265" i="15" s="1"/>
  <c r="G265" i="15" l="1"/>
  <c r="V265" i="15"/>
  <c r="I266" i="15"/>
  <c r="U266" i="15"/>
  <c r="S266" i="15" s="1"/>
  <c r="H267" i="15"/>
  <c r="R266" i="15"/>
  <c r="P266" i="15" s="1"/>
  <c r="L266" i="15"/>
  <c r="J266" i="15" s="1"/>
  <c r="O266" i="15"/>
  <c r="M266" i="15" s="1"/>
  <c r="G266" i="15" l="1"/>
  <c r="V266" i="15"/>
  <c r="H268" i="15"/>
  <c r="R267" i="15"/>
  <c r="P267" i="15" s="1"/>
  <c r="I267" i="15"/>
  <c r="U267" i="15"/>
  <c r="S267" i="15" s="1"/>
  <c r="L267" i="15"/>
  <c r="J267" i="15" s="1"/>
  <c r="O267" i="15"/>
  <c r="M267" i="15" s="1"/>
  <c r="L268" i="15" l="1"/>
  <c r="J268" i="15" s="1"/>
  <c r="O268" i="15"/>
  <c r="M268" i="15" s="1"/>
  <c r="I268" i="15"/>
  <c r="U268" i="15"/>
  <c r="S268" i="15" s="1"/>
  <c r="R268" i="15"/>
  <c r="P268" i="15" s="1"/>
  <c r="H269" i="15"/>
  <c r="G267" i="15"/>
  <c r="V267" i="15"/>
  <c r="V268" i="15" l="1"/>
  <c r="G268" i="15"/>
  <c r="H270" i="15"/>
  <c r="R269" i="15"/>
  <c r="P269" i="15" s="1"/>
  <c r="U269" i="15"/>
  <c r="S269" i="15" s="1"/>
  <c r="O269" i="15"/>
  <c r="M269" i="15" s="1"/>
  <c r="L269" i="15"/>
  <c r="J269" i="15" s="1"/>
  <c r="I269" i="15"/>
  <c r="G269" i="15" l="1"/>
  <c r="V269" i="15"/>
  <c r="L270" i="15"/>
  <c r="J270" i="15" s="1"/>
  <c r="O270" i="15"/>
  <c r="M270" i="15" s="1"/>
  <c r="I270" i="15"/>
  <c r="U270" i="15"/>
  <c r="S270" i="15" s="1"/>
  <c r="H271" i="15"/>
  <c r="R270" i="15"/>
  <c r="P270" i="15" s="1"/>
  <c r="H272" i="15" l="1"/>
  <c r="R271" i="15"/>
  <c r="P271" i="15" s="1"/>
  <c r="U271" i="15"/>
  <c r="S271" i="15" s="1"/>
  <c r="I271" i="15"/>
  <c r="L271" i="15"/>
  <c r="J271" i="15" s="1"/>
  <c r="O271" i="15"/>
  <c r="M271" i="15" s="1"/>
  <c r="G270" i="15"/>
  <c r="V270" i="15"/>
  <c r="G271" i="15" l="1"/>
  <c r="V271" i="15"/>
  <c r="L272" i="15"/>
  <c r="J272" i="15" s="1"/>
  <c r="O272" i="15"/>
  <c r="M272" i="15" s="1"/>
  <c r="R272" i="15"/>
  <c r="P272" i="15" s="1"/>
  <c r="I272" i="15"/>
  <c r="U272" i="15"/>
  <c r="S272" i="15" s="1"/>
  <c r="H273" i="15"/>
  <c r="I273" i="15" l="1"/>
  <c r="L273" i="15"/>
  <c r="J273" i="15" s="1"/>
  <c r="U273" i="15"/>
  <c r="S273" i="15" s="1"/>
  <c r="O273" i="15"/>
  <c r="M273" i="15" s="1"/>
  <c r="H274" i="15"/>
  <c r="R273" i="15"/>
  <c r="P273" i="15" s="1"/>
  <c r="G272" i="15"/>
  <c r="V272" i="15"/>
  <c r="I274" i="15" l="1"/>
  <c r="U274" i="15"/>
  <c r="S274" i="15" s="1"/>
  <c r="H275" i="15"/>
  <c r="L274" i="15"/>
  <c r="J274" i="15" s="1"/>
  <c r="R274" i="15"/>
  <c r="P274" i="15" s="1"/>
  <c r="O274" i="15"/>
  <c r="M274" i="15" s="1"/>
  <c r="G273" i="15"/>
  <c r="V273" i="15"/>
  <c r="H276" i="15" l="1"/>
  <c r="R275" i="15"/>
  <c r="P275" i="15" s="1"/>
  <c r="L275" i="15"/>
  <c r="J275" i="15" s="1"/>
  <c r="O275" i="15"/>
  <c r="M275" i="15" s="1"/>
  <c r="I275" i="15"/>
  <c r="U275" i="15"/>
  <c r="S275" i="15" s="1"/>
  <c r="G274" i="15"/>
  <c r="V274" i="15"/>
  <c r="G275" i="15" l="1"/>
  <c r="V275" i="15"/>
  <c r="L276" i="15"/>
  <c r="J276" i="15" s="1"/>
  <c r="O276" i="15"/>
  <c r="M276" i="15" s="1"/>
  <c r="I276" i="15"/>
  <c r="U276" i="15"/>
  <c r="S276" i="15" s="1"/>
  <c r="H277" i="15"/>
  <c r="R276" i="15"/>
  <c r="P276" i="15" s="1"/>
  <c r="H278" i="15" l="1"/>
  <c r="R277" i="15"/>
  <c r="P277" i="15" s="1"/>
  <c r="L277" i="15"/>
  <c r="J277" i="15" s="1"/>
  <c r="U277" i="15"/>
  <c r="S277" i="15" s="1"/>
  <c r="O277" i="15"/>
  <c r="M277" i="15" s="1"/>
  <c r="I277" i="15"/>
  <c r="G276" i="15"/>
  <c r="V276" i="15"/>
  <c r="G277" i="15" l="1"/>
  <c r="V277" i="15"/>
  <c r="L278" i="15"/>
  <c r="J278" i="15" s="1"/>
  <c r="O278" i="15"/>
  <c r="M278" i="15" s="1"/>
  <c r="U278" i="15"/>
  <c r="S278" i="15" s="1"/>
  <c r="H279" i="15"/>
  <c r="R278" i="15"/>
  <c r="P278" i="15" s="1"/>
  <c r="I278" i="15"/>
  <c r="G278" i="15" l="1"/>
  <c r="V278" i="15"/>
  <c r="H280" i="15"/>
  <c r="R279" i="15"/>
  <c r="P279" i="15" s="1"/>
  <c r="U279" i="15"/>
  <c r="S279" i="15" s="1"/>
  <c r="L279" i="15"/>
  <c r="J279" i="15" s="1"/>
  <c r="O279" i="15"/>
  <c r="M279" i="15" s="1"/>
  <c r="I279" i="15"/>
  <c r="G279" i="15" l="1"/>
  <c r="V279" i="15"/>
  <c r="L280" i="15"/>
  <c r="J280" i="15" s="1"/>
  <c r="O280" i="15"/>
  <c r="M280" i="15" s="1"/>
  <c r="I280" i="15"/>
  <c r="U280" i="15"/>
  <c r="S280" i="15" s="1"/>
  <c r="H281" i="15"/>
  <c r="R280" i="15"/>
  <c r="P280" i="15" s="1"/>
  <c r="H282" i="15" l="1"/>
  <c r="R281" i="15"/>
  <c r="P281" i="15" s="1"/>
  <c r="U281" i="15"/>
  <c r="S281" i="15" s="1"/>
  <c r="O281" i="15"/>
  <c r="M281" i="15" s="1"/>
  <c r="L281" i="15"/>
  <c r="J281" i="15" s="1"/>
  <c r="I281" i="15"/>
  <c r="V280" i="15"/>
  <c r="G280" i="15"/>
  <c r="G281" i="15" l="1"/>
  <c r="V281" i="15"/>
  <c r="L282" i="15"/>
  <c r="J282" i="15" s="1"/>
  <c r="O282" i="15"/>
  <c r="M282" i="15" s="1"/>
  <c r="I282" i="15"/>
  <c r="U282" i="15"/>
  <c r="S282" i="15" s="1"/>
  <c r="H283" i="15"/>
  <c r="R282" i="15"/>
  <c r="P282" i="15" s="1"/>
  <c r="L283" i="15" l="1"/>
  <c r="J283" i="15" s="1"/>
  <c r="O283" i="15"/>
  <c r="M283" i="15" s="1"/>
  <c r="I283" i="15"/>
  <c r="U283" i="15"/>
  <c r="S283" i="15" s="1"/>
  <c r="H284" i="15"/>
  <c r="R283" i="15"/>
  <c r="P283" i="15" s="1"/>
  <c r="G282" i="15"/>
  <c r="V282" i="15"/>
  <c r="V283" i="15" l="1"/>
  <c r="G283" i="15"/>
  <c r="I284" i="15"/>
  <c r="U284" i="15"/>
  <c r="S284" i="15" s="1"/>
  <c r="H285" i="15"/>
  <c r="L284" i="15"/>
  <c r="J284" i="15" s="1"/>
  <c r="O284" i="15"/>
  <c r="M284" i="15" s="1"/>
  <c r="R284" i="15"/>
  <c r="P284" i="15" s="1"/>
  <c r="G284" i="15" l="1"/>
  <c r="V284" i="15"/>
  <c r="H286" i="15"/>
  <c r="R285" i="15"/>
  <c r="P285" i="15" s="1"/>
  <c r="L285" i="15"/>
  <c r="J285" i="15" s="1"/>
  <c r="U285" i="15"/>
  <c r="S285" i="15" s="1"/>
  <c r="I285" i="15"/>
  <c r="O285" i="15"/>
  <c r="M285" i="15" s="1"/>
  <c r="G285" i="15" l="1"/>
  <c r="V285" i="15"/>
  <c r="L286" i="15"/>
  <c r="J286" i="15" s="1"/>
  <c r="O286" i="15"/>
  <c r="M286" i="15" s="1"/>
  <c r="I286" i="15"/>
  <c r="U286" i="15"/>
  <c r="S286" i="15" s="1"/>
  <c r="H287" i="15"/>
  <c r="R286" i="15"/>
  <c r="P286" i="15" s="1"/>
  <c r="L287" i="15" l="1"/>
  <c r="J287" i="15" s="1"/>
  <c r="O287" i="15"/>
  <c r="M287" i="15" s="1"/>
  <c r="H288" i="15"/>
  <c r="R287" i="15"/>
  <c r="P287" i="15" s="1"/>
  <c r="I287" i="15"/>
  <c r="U287" i="15"/>
  <c r="S287" i="15" s="1"/>
  <c r="G286" i="15"/>
  <c r="V286" i="15"/>
  <c r="L288" i="15" l="1"/>
  <c r="J288" i="15" s="1"/>
  <c r="O288" i="15"/>
  <c r="M288" i="15" s="1"/>
  <c r="U288" i="15"/>
  <c r="S288" i="15" s="1"/>
  <c r="H289" i="15"/>
  <c r="R288" i="15"/>
  <c r="P288" i="15" s="1"/>
  <c r="I288" i="15"/>
  <c r="G287" i="15"/>
  <c r="V287" i="15"/>
  <c r="H290" i="15" l="1"/>
  <c r="R289" i="15"/>
  <c r="P289" i="15" s="1"/>
  <c r="L289" i="15"/>
  <c r="J289" i="15" s="1"/>
  <c r="U289" i="15"/>
  <c r="S289" i="15" s="1"/>
  <c r="I289" i="15"/>
  <c r="O289" i="15"/>
  <c r="M289" i="15" s="1"/>
  <c r="G288" i="15"/>
  <c r="V288" i="15"/>
  <c r="G289" i="15" l="1"/>
  <c r="V289" i="15"/>
  <c r="L290" i="15"/>
  <c r="J290" i="15" s="1"/>
  <c r="O290" i="15"/>
  <c r="M290" i="15" s="1"/>
  <c r="I290" i="15"/>
  <c r="U290" i="15"/>
  <c r="S290" i="15" s="1"/>
  <c r="H291" i="15"/>
  <c r="R290" i="15"/>
  <c r="P290" i="15" s="1"/>
  <c r="H292" i="15" l="1"/>
  <c r="R291" i="15"/>
  <c r="P291" i="15" s="1"/>
  <c r="I291" i="15"/>
  <c r="U291" i="15"/>
  <c r="S291" i="15" s="1"/>
  <c r="L291" i="15"/>
  <c r="J291" i="15" s="1"/>
  <c r="O291" i="15"/>
  <c r="M291" i="15" s="1"/>
  <c r="G290" i="15"/>
  <c r="V290" i="15"/>
  <c r="G291" i="15" l="1"/>
  <c r="V291" i="15"/>
  <c r="I292" i="15"/>
  <c r="U292" i="15"/>
  <c r="S292" i="15" s="1"/>
  <c r="H293" i="15"/>
  <c r="R292" i="15"/>
  <c r="P292" i="15" s="1"/>
  <c r="L292" i="15"/>
  <c r="J292" i="15" s="1"/>
  <c r="O292" i="15"/>
  <c r="M292" i="15" s="1"/>
  <c r="G292" i="15" l="1"/>
  <c r="V292" i="15"/>
  <c r="H294" i="15"/>
  <c r="R293" i="15"/>
  <c r="P293" i="15" s="1"/>
  <c r="L293" i="15"/>
  <c r="J293" i="15" s="1"/>
  <c r="U293" i="15"/>
  <c r="S293" i="15" s="1"/>
  <c r="I293" i="15"/>
  <c r="O293" i="15"/>
  <c r="M293" i="15" s="1"/>
  <c r="G293" i="15" l="1"/>
  <c r="V293" i="15"/>
  <c r="L294" i="15"/>
  <c r="J294" i="15" s="1"/>
  <c r="O294" i="15"/>
  <c r="M294" i="15" s="1"/>
  <c r="I294" i="15"/>
  <c r="U294" i="15"/>
  <c r="S294" i="15" s="1"/>
  <c r="H295" i="15"/>
  <c r="R294" i="15"/>
  <c r="P294" i="15" s="1"/>
  <c r="H296" i="15" l="1"/>
  <c r="R295" i="15"/>
  <c r="P295" i="15" s="1"/>
  <c r="I295" i="15"/>
  <c r="U295" i="15"/>
  <c r="S295" i="15" s="1"/>
  <c r="L295" i="15"/>
  <c r="J295" i="15" s="1"/>
  <c r="O295" i="15"/>
  <c r="M295" i="15" s="1"/>
  <c r="G294" i="15"/>
  <c r="V294" i="15"/>
  <c r="G295" i="15" l="1"/>
  <c r="V295" i="15"/>
  <c r="L296" i="15"/>
  <c r="J296" i="15" s="1"/>
  <c r="O296" i="15"/>
  <c r="M296" i="15" s="1"/>
  <c r="I296" i="15"/>
  <c r="H297" i="15"/>
  <c r="R296" i="15"/>
  <c r="P296" i="15" s="1"/>
  <c r="U296" i="15"/>
  <c r="S296" i="15" s="1"/>
  <c r="H298" i="15" l="1"/>
  <c r="R297" i="15"/>
  <c r="P297" i="15" s="1"/>
  <c r="U297" i="15"/>
  <c r="S297" i="15" s="1"/>
  <c r="L297" i="15"/>
  <c r="J297" i="15" s="1"/>
  <c r="I297" i="15"/>
  <c r="O297" i="15"/>
  <c r="M297" i="15" s="1"/>
  <c r="G296" i="15"/>
  <c r="V296" i="15"/>
  <c r="G297" i="15" l="1"/>
  <c r="V297" i="15"/>
  <c r="L298" i="15"/>
  <c r="J298" i="15" s="1"/>
  <c r="O298" i="15"/>
  <c r="M298" i="15" s="1"/>
  <c r="U298" i="15"/>
  <c r="S298" i="15" s="1"/>
  <c r="I298" i="15"/>
  <c r="H299" i="15"/>
  <c r="R298" i="15"/>
  <c r="P298" i="15" s="1"/>
  <c r="H300" i="15" l="1"/>
  <c r="R299" i="15"/>
  <c r="P299" i="15" s="1"/>
  <c r="L299" i="15"/>
  <c r="J299" i="15" s="1"/>
  <c r="O299" i="15"/>
  <c r="M299" i="15" s="1"/>
  <c r="I299" i="15"/>
  <c r="U299" i="15"/>
  <c r="S299" i="15" s="1"/>
  <c r="G298" i="15"/>
  <c r="V298" i="15"/>
  <c r="G299" i="15" l="1"/>
  <c r="V299" i="15"/>
  <c r="L300" i="15"/>
  <c r="J300" i="15" s="1"/>
  <c r="O300" i="15"/>
  <c r="M300" i="15" s="1"/>
  <c r="U300" i="15"/>
  <c r="S300" i="15" s="1"/>
  <c r="H301" i="15"/>
  <c r="I300" i="15"/>
  <c r="R300" i="15"/>
  <c r="P300" i="15" s="1"/>
  <c r="V300" i="15" l="1"/>
  <c r="G300" i="15"/>
  <c r="H302" i="15"/>
  <c r="R301" i="15"/>
  <c r="P301" i="15" s="1"/>
  <c r="L301" i="15"/>
  <c r="J301" i="15" s="1"/>
  <c r="U301" i="15"/>
  <c r="S301" i="15" s="1"/>
  <c r="O301" i="15"/>
  <c r="M301" i="15" s="1"/>
  <c r="I301" i="15"/>
  <c r="G301" i="15" l="1"/>
  <c r="V301" i="15"/>
  <c r="L302" i="15"/>
  <c r="J302" i="15" s="1"/>
  <c r="O302" i="15"/>
  <c r="M302" i="15" s="1"/>
  <c r="I302" i="15"/>
  <c r="U302" i="15"/>
  <c r="S302" i="15" s="1"/>
  <c r="H303" i="15"/>
  <c r="R302" i="15"/>
  <c r="P302" i="15" s="1"/>
  <c r="H304" i="15" l="1"/>
  <c r="R303" i="15"/>
  <c r="P303" i="15" s="1"/>
  <c r="I303" i="15"/>
  <c r="U303" i="15"/>
  <c r="S303" i="15" s="1"/>
  <c r="L303" i="15"/>
  <c r="J303" i="15" s="1"/>
  <c r="O303" i="15"/>
  <c r="M303" i="15" s="1"/>
  <c r="G302" i="15"/>
  <c r="V302" i="15"/>
  <c r="G303" i="15" l="1"/>
  <c r="V303" i="15"/>
  <c r="L304" i="15"/>
  <c r="J304" i="15" s="1"/>
  <c r="O304" i="15"/>
  <c r="M304" i="15" s="1"/>
  <c r="I304" i="15"/>
  <c r="U304" i="15"/>
  <c r="S304" i="15" s="1"/>
  <c r="H305" i="15"/>
  <c r="R304" i="15"/>
  <c r="P304" i="15" s="1"/>
  <c r="I305" i="15" l="1"/>
  <c r="O305" i="15"/>
  <c r="M305" i="15" s="1"/>
  <c r="H306" i="15"/>
  <c r="R305" i="15"/>
  <c r="P305" i="15" s="1"/>
  <c r="U305" i="15"/>
  <c r="S305" i="15" s="1"/>
  <c r="L305" i="15"/>
  <c r="J305" i="15" s="1"/>
  <c r="G304" i="15"/>
  <c r="V304" i="15"/>
  <c r="L306" i="15" l="1"/>
  <c r="J306" i="15" s="1"/>
  <c r="O306" i="15"/>
  <c r="M306" i="15" s="1"/>
  <c r="H307" i="15"/>
  <c r="R306" i="15"/>
  <c r="P306" i="15" s="1"/>
  <c r="I306" i="15"/>
  <c r="U306" i="15"/>
  <c r="S306" i="15" s="1"/>
  <c r="G305" i="15"/>
  <c r="V305" i="15"/>
  <c r="H308" i="15" l="1"/>
  <c r="R307" i="15"/>
  <c r="P307" i="15" s="1"/>
  <c r="I307" i="15"/>
  <c r="U307" i="15"/>
  <c r="S307" i="15" s="1"/>
  <c r="L307" i="15"/>
  <c r="J307" i="15" s="1"/>
  <c r="O307" i="15"/>
  <c r="M307" i="15" s="1"/>
  <c r="G306" i="15"/>
  <c r="V306" i="15"/>
  <c r="G307" i="15" l="1"/>
  <c r="V307" i="15"/>
  <c r="L308" i="15"/>
  <c r="J308" i="15" s="1"/>
  <c r="I308" i="15"/>
  <c r="O308" i="15"/>
  <c r="M308" i="15" s="1"/>
  <c r="H309" i="15"/>
  <c r="U308" i="15"/>
  <c r="S308" i="15" s="1"/>
  <c r="R308" i="15"/>
  <c r="P308" i="15" s="1"/>
  <c r="V308" i="15" l="1"/>
  <c r="G308" i="15"/>
  <c r="H310" i="15"/>
  <c r="R309" i="15"/>
  <c r="P309" i="15" s="1"/>
  <c r="L309" i="15"/>
  <c r="J309" i="15" s="1"/>
  <c r="U309" i="15"/>
  <c r="S309" i="15" s="1"/>
  <c r="I309" i="15"/>
  <c r="O309" i="15"/>
  <c r="M309" i="15" s="1"/>
  <c r="L310" i="15" l="1"/>
  <c r="J310" i="15" s="1"/>
  <c r="H311" i="15"/>
  <c r="R310" i="15"/>
  <c r="P310" i="15" s="1"/>
  <c r="O310" i="15"/>
  <c r="M310" i="15" s="1"/>
  <c r="U310" i="15"/>
  <c r="S310" i="15" s="1"/>
  <c r="I310" i="15"/>
  <c r="G309" i="15"/>
  <c r="V309" i="15"/>
  <c r="G310" i="15" l="1"/>
  <c r="V310" i="15"/>
  <c r="H312" i="15"/>
  <c r="R311" i="15"/>
  <c r="P311" i="15" s="1"/>
  <c r="I311" i="15"/>
  <c r="U311" i="15"/>
  <c r="S311" i="15" s="1"/>
  <c r="L311" i="15"/>
  <c r="J311" i="15" s="1"/>
  <c r="O311" i="15"/>
  <c r="M311" i="15" s="1"/>
  <c r="L312" i="15" l="1"/>
  <c r="J312" i="15" s="1"/>
  <c r="O312" i="15"/>
  <c r="M312" i="15" s="1"/>
  <c r="I312" i="15"/>
  <c r="U312" i="15"/>
  <c r="S312" i="15" s="1"/>
  <c r="H313" i="15"/>
  <c r="R312" i="15"/>
  <c r="P312" i="15" s="1"/>
  <c r="G311" i="15"/>
  <c r="V311" i="15"/>
  <c r="G312" i="15" l="1"/>
  <c r="V312" i="15"/>
  <c r="H314" i="15"/>
  <c r="R313" i="15"/>
  <c r="P313" i="15" s="1"/>
  <c r="U313" i="15"/>
  <c r="S313" i="15" s="1"/>
  <c r="L313" i="15"/>
  <c r="J313" i="15" s="1"/>
  <c r="I313" i="15"/>
  <c r="O313" i="15"/>
  <c r="M313" i="15" s="1"/>
  <c r="G313" i="15" l="1"/>
  <c r="V313" i="15"/>
  <c r="L314" i="15"/>
  <c r="J314" i="15" s="1"/>
  <c r="O314" i="15"/>
  <c r="M314" i="15" s="1"/>
  <c r="H315" i="15"/>
  <c r="R314" i="15"/>
  <c r="P314" i="15" s="1"/>
  <c r="I314" i="15"/>
  <c r="U314" i="15"/>
  <c r="S314" i="15" s="1"/>
  <c r="G314" i="15" l="1"/>
  <c r="V314" i="15"/>
  <c r="H316" i="15"/>
  <c r="R315" i="15"/>
  <c r="P315" i="15" s="1"/>
  <c r="L315" i="15"/>
  <c r="J315" i="15" s="1"/>
  <c r="O315" i="15"/>
  <c r="M315" i="15" s="1"/>
  <c r="I315" i="15"/>
  <c r="U315" i="15"/>
  <c r="S315" i="15" s="1"/>
  <c r="L316" i="15" l="1"/>
  <c r="J316" i="15" s="1"/>
  <c r="O316" i="15"/>
  <c r="M316" i="15" s="1"/>
  <c r="I316" i="15"/>
  <c r="U316" i="15"/>
  <c r="S316" i="15" s="1"/>
  <c r="H317" i="15"/>
  <c r="R316" i="15"/>
  <c r="P316" i="15" s="1"/>
  <c r="G315" i="15"/>
  <c r="V315" i="15"/>
  <c r="G316" i="15" l="1"/>
  <c r="V316" i="15"/>
  <c r="H318" i="15"/>
  <c r="R317" i="15"/>
  <c r="P317" i="15" s="1"/>
  <c r="L317" i="15"/>
  <c r="J317" i="15" s="1"/>
  <c r="U317" i="15"/>
  <c r="S317" i="15" s="1"/>
  <c r="I317" i="15"/>
  <c r="O317" i="15"/>
  <c r="M317" i="15" s="1"/>
  <c r="G317" i="15" l="1"/>
  <c r="V317" i="15"/>
  <c r="I318" i="15"/>
  <c r="U318" i="15"/>
  <c r="S318" i="15" s="1"/>
  <c r="H319" i="15"/>
  <c r="R318" i="15"/>
  <c r="P318" i="15" s="1"/>
  <c r="O318" i="15"/>
  <c r="M318" i="15" s="1"/>
  <c r="L318" i="15"/>
  <c r="J318" i="15" s="1"/>
  <c r="G318" i="15" l="1"/>
  <c r="V318" i="15"/>
  <c r="L319" i="15"/>
  <c r="J319" i="15" s="1"/>
  <c r="H320" i="15"/>
  <c r="U319" i="15"/>
  <c r="S319" i="15" s="1"/>
  <c r="O319" i="15"/>
  <c r="M319" i="15" s="1"/>
  <c r="R319" i="15"/>
  <c r="P319" i="15" s="1"/>
  <c r="I319" i="15"/>
  <c r="G319" i="15" l="1"/>
  <c r="V319" i="15"/>
  <c r="L320" i="15"/>
  <c r="J320" i="15" s="1"/>
  <c r="O320" i="15"/>
  <c r="M320" i="15" s="1"/>
  <c r="I320" i="15"/>
  <c r="U320" i="15"/>
  <c r="S320" i="15" s="1"/>
  <c r="H321" i="15"/>
  <c r="R320" i="15"/>
  <c r="P320" i="15" s="1"/>
  <c r="H322" i="15" l="1"/>
  <c r="R321" i="15"/>
  <c r="P321" i="15" s="1"/>
  <c r="L321" i="15"/>
  <c r="J321" i="15" s="1"/>
  <c r="U321" i="15"/>
  <c r="S321" i="15" s="1"/>
  <c r="I321" i="15"/>
  <c r="O321" i="15"/>
  <c r="M321" i="15" s="1"/>
  <c r="G320" i="15"/>
  <c r="V320" i="15"/>
  <c r="G321" i="15" l="1"/>
  <c r="V321" i="15"/>
  <c r="L322" i="15"/>
  <c r="J322" i="15" s="1"/>
  <c r="O322" i="15"/>
  <c r="M322" i="15" s="1"/>
  <c r="I322" i="15"/>
  <c r="U322" i="15"/>
  <c r="S322" i="15" s="1"/>
  <c r="H323" i="15"/>
  <c r="R322" i="15"/>
  <c r="P322" i="15" s="1"/>
  <c r="H324" i="15" l="1"/>
  <c r="R323" i="15"/>
  <c r="P323" i="15" s="1"/>
  <c r="U323" i="15"/>
  <c r="S323" i="15" s="1"/>
  <c r="O323" i="15"/>
  <c r="M323" i="15" s="1"/>
  <c r="I323" i="15"/>
  <c r="L323" i="15"/>
  <c r="J323" i="15" s="1"/>
  <c r="V322" i="15"/>
  <c r="G322" i="15"/>
  <c r="G323" i="15" l="1"/>
  <c r="V323" i="15"/>
  <c r="L324" i="15"/>
  <c r="J324" i="15" s="1"/>
  <c r="I324" i="15"/>
  <c r="U324" i="15"/>
  <c r="S324" i="15" s="1"/>
  <c r="O324" i="15"/>
  <c r="M324" i="15" s="1"/>
  <c r="H325" i="15"/>
  <c r="R324" i="15"/>
  <c r="P324" i="15" s="1"/>
  <c r="V324" i="15" l="1"/>
  <c r="G324" i="15"/>
  <c r="H326" i="15"/>
  <c r="R325" i="15"/>
  <c r="P325" i="15" s="1"/>
  <c r="L325" i="15"/>
  <c r="J325" i="15" s="1"/>
  <c r="U325" i="15"/>
  <c r="S325" i="15" s="1"/>
  <c r="O325" i="15"/>
  <c r="M325" i="15" s="1"/>
  <c r="I325" i="15"/>
  <c r="G325" i="15" l="1"/>
  <c r="V325" i="15"/>
  <c r="L326" i="15"/>
  <c r="J326" i="15" s="1"/>
  <c r="U326" i="15"/>
  <c r="S326" i="15" s="1"/>
  <c r="O326" i="15"/>
  <c r="M326" i="15" s="1"/>
  <c r="I326" i="15"/>
  <c r="H327" i="15"/>
  <c r="R326" i="15"/>
  <c r="P326" i="15" s="1"/>
  <c r="H328" i="15" l="1"/>
  <c r="R327" i="15"/>
  <c r="P327" i="15" s="1"/>
  <c r="I327" i="15"/>
  <c r="U327" i="15"/>
  <c r="S327" i="15" s="1"/>
  <c r="L327" i="15"/>
  <c r="J327" i="15" s="1"/>
  <c r="O327" i="15"/>
  <c r="M327" i="15" s="1"/>
  <c r="V326" i="15"/>
  <c r="G326" i="15"/>
  <c r="G327" i="15" l="1"/>
  <c r="V327" i="15"/>
  <c r="L328" i="15"/>
  <c r="J328" i="15" s="1"/>
  <c r="O328" i="15"/>
  <c r="M328" i="15" s="1"/>
  <c r="U328" i="15"/>
  <c r="S328" i="15" s="1"/>
  <c r="I328" i="15"/>
  <c r="H329" i="15"/>
  <c r="R328" i="15"/>
  <c r="P328" i="15" s="1"/>
  <c r="H330" i="15" l="1"/>
  <c r="R329" i="15"/>
  <c r="P329" i="15" s="1"/>
  <c r="L329" i="15"/>
  <c r="J329" i="15" s="1"/>
  <c r="U329" i="15"/>
  <c r="S329" i="15" s="1"/>
  <c r="I329" i="15"/>
  <c r="O329" i="15"/>
  <c r="M329" i="15" s="1"/>
  <c r="G328" i="15"/>
  <c r="V328" i="15"/>
  <c r="V329" i="15" l="1"/>
  <c r="G329" i="15"/>
  <c r="I330" i="15"/>
  <c r="U330" i="15"/>
  <c r="S330" i="15" s="1"/>
  <c r="H331" i="15"/>
  <c r="R330" i="15"/>
  <c r="P330" i="15" s="1"/>
  <c r="O330" i="15"/>
  <c r="M330" i="15" s="1"/>
  <c r="L330" i="15"/>
  <c r="J330" i="15" s="1"/>
  <c r="G330" i="15" l="1"/>
  <c r="V330" i="15"/>
  <c r="H332" i="15"/>
  <c r="R331" i="15"/>
  <c r="P331" i="15" s="1"/>
  <c r="L331" i="15"/>
  <c r="J331" i="15" s="1"/>
  <c r="I331" i="15"/>
  <c r="U331" i="15"/>
  <c r="S331" i="15" s="1"/>
  <c r="O331" i="15"/>
  <c r="M331" i="15" s="1"/>
  <c r="G331" i="15" l="1"/>
  <c r="V331" i="15"/>
  <c r="L332" i="15"/>
  <c r="J332" i="15" s="1"/>
  <c r="O332" i="15"/>
  <c r="M332" i="15" s="1"/>
  <c r="I332" i="15"/>
  <c r="U332" i="15"/>
  <c r="S332" i="15" s="1"/>
  <c r="H333" i="15"/>
  <c r="R332" i="15"/>
  <c r="P332" i="15" s="1"/>
  <c r="I333" i="15" l="1"/>
  <c r="O333" i="15"/>
  <c r="M333" i="15" s="1"/>
  <c r="H334" i="15"/>
  <c r="R333" i="15"/>
  <c r="P333" i="15" s="1"/>
  <c r="U333" i="15"/>
  <c r="S333" i="15" s="1"/>
  <c r="L333" i="15"/>
  <c r="J333" i="15" s="1"/>
  <c r="G332" i="15"/>
  <c r="V332" i="15"/>
  <c r="I334" i="15" l="1"/>
  <c r="U334" i="15"/>
  <c r="S334" i="15" s="1"/>
  <c r="H335" i="15"/>
  <c r="R334" i="15"/>
  <c r="P334" i="15" s="1"/>
  <c r="L334" i="15"/>
  <c r="J334" i="15" s="1"/>
  <c r="O334" i="15"/>
  <c r="M334" i="15" s="1"/>
  <c r="G333" i="15"/>
  <c r="V333" i="15"/>
  <c r="H336" i="15" l="1"/>
  <c r="R335" i="15"/>
  <c r="P335" i="15" s="1"/>
  <c r="I335" i="15"/>
  <c r="U335" i="15"/>
  <c r="S335" i="15" s="1"/>
  <c r="L335" i="15"/>
  <c r="J335" i="15" s="1"/>
  <c r="O335" i="15"/>
  <c r="M335" i="15" s="1"/>
  <c r="G334" i="15"/>
  <c r="V334" i="15"/>
  <c r="G335" i="15" l="1"/>
  <c r="V335" i="15"/>
  <c r="L336" i="15"/>
  <c r="J336" i="15" s="1"/>
  <c r="O336" i="15"/>
  <c r="M336" i="15" s="1"/>
  <c r="I336" i="15"/>
  <c r="U336" i="15"/>
  <c r="S336" i="15" s="1"/>
  <c r="H337" i="15"/>
  <c r="R336" i="15"/>
  <c r="P336" i="15" s="1"/>
  <c r="I337" i="15" l="1"/>
  <c r="O337" i="15"/>
  <c r="M337" i="15" s="1"/>
  <c r="H338" i="15"/>
  <c r="R337" i="15"/>
  <c r="P337" i="15" s="1"/>
  <c r="L337" i="15"/>
  <c r="J337" i="15" s="1"/>
  <c r="U337" i="15"/>
  <c r="S337" i="15" s="1"/>
  <c r="G336" i="15"/>
  <c r="V336" i="15"/>
  <c r="I338" i="15" l="1"/>
  <c r="U338" i="15"/>
  <c r="S338" i="15" s="1"/>
  <c r="L338" i="15"/>
  <c r="J338" i="15" s="1"/>
  <c r="H339" i="15"/>
  <c r="R338" i="15"/>
  <c r="P338" i="15" s="1"/>
  <c r="O338" i="15"/>
  <c r="M338" i="15" s="1"/>
  <c r="G337" i="15"/>
  <c r="V337" i="15"/>
  <c r="H340" i="15" l="1"/>
  <c r="R339" i="15"/>
  <c r="P339" i="15" s="1"/>
  <c r="I339" i="15"/>
  <c r="U339" i="15"/>
  <c r="S339" i="15" s="1"/>
  <c r="L339" i="15"/>
  <c r="J339" i="15" s="1"/>
  <c r="O339" i="15"/>
  <c r="M339" i="15" s="1"/>
  <c r="G338" i="15"/>
  <c r="V338" i="15"/>
  <c r="G339" i="15" l="1"/>
  <c r="V339" i="15"/>
  <c r="L340" i="15"/>
  <c r="J340" i="15" s="1"/>
  <c r="H341" i="15"/>
  <c r="R340" i="15"/>
  <c r="P340" i="15" s="1"/>
  <c r="O340" i="15"/>
  <c r="M340" i="15" s="1"/>
  <c r="I340" i="15"/>
  <c r="U340" i="15"/>
  <c r="S340" i="15" s="1"/>
  <c r="G340" i="15" l="1"/>
  <c r="V340" i="15"/>
  <c r="I341" i="15"/>
  <c r="O341" i="15"/>
  <c r="M341" i="15" s="1"/>
  <c r="R341" i="15"/>
  <c r="P341" i="15" s="1"/>
  <c r="H342" i="15"/>
  <c r="L341" i="15"/>
  <c r="J341" i="15" s="1"/>
  <c r="U341" i="15"/>
  <c r="S341" i="15" s="1"/>
  <c r="G341" i="15" l="1"/>
  <c r="V341" i="15"/>
  <c r="I342" i="15"/>
  <c r="U342" i="15"/>
  <c r="S342" i="15" s="1"/>
  <c r="O342" i="15"/>
  <c r="M342" i="15" s="1"/>
  <c r="H343" i="15"/>
  <c r="R342" i="15"/>
  <c r="P342" i="15" s="1"/>
  <c r="L342" i="15"/>
  <c r="J342" i="15" s="1"/>
  <c r="V342" i="15" l="1"/>
  <c r="G342" i="15"/>
  <c r="H344" i="15"/>
  <c r="R343" i="15"/>
  <c r="P343" i="15" s="1"/>
  <c r="O343" i="15"/>
  <c r="M343" i="15" s="1"/>
  <c r="I343" i="15"/>
  <c r="U343" i="15"/>
  <c r="S343" i="15" s="1"/>
  <c r="L343" i="15"/>
  <c r="J343" i="15" s="1"/>
  <c r="L344" i="15" l="1"/>
  <c r="J344" i="15" s="1"/>
  <c r="O344" i="15"/>
  <c r="M344" i="15" s="1"/>
  <c r="U344" i="15"/>
  <c r="S344" i="15" s="1"/>
  <c r="R344" i="15"/>
  <c r="P344" i="15" s="1"/>
  <c r="I344" i="15"/>
  <c r="H345" i="15"/>
  <c r="G343" i="15"/>
  <c r="V343" i="15"/>
  <c r="I345" i="15" l="1"/>
  <c r="L345" i="15"/>
  <c r="J345" i="15" s="1"/>
  <c r="O345" i="15"/>
  <c r="M345" i="15" s="1"/>
  <c r="U345" i="15"/>
  <c r="S345" i="15" s="1"/>
  <c r="H346" i="15"/>
  <c r="R345" i="15"/>
  <c r="P345" i="15" s="1"/>
  <c r="G344" i="15"/>
  <c r="V344" i="15"/>
  <c r="I346" i="15" l="1"/>
  <c r="U346" i="15"/>
  <c r="S346" i="15" s="1"/>
  <c r="R346" i="15"/>
  <c r="P346" i="15" s="1"/>
  <c r="H347" i="15"/>
  <c r="L346" i="15"/>
  <c r="J346" i="15" s="1"/>
  <c r="O346" i="15"/>
  <c r="M346" i="15" s="1"/>
  <c r="G345" i="15"/>
  <c r="V345" i="15"/>
  <c r="H348" i="15" l="1"/>
  <c r="R347" i="15"/>
  <c r="P347" i="15" s="1"/>
  <c r="O347" i="15"/>
  <c r="M347" i="15" s="1"/>
  <c r="I347" i="15"/>
  <c r="U347" i="15"/>
  <c r="S347" i="15" s="1"/>
  <c r="L347" i="15"/>
  <c r="J347" i="15" s="1"/>
  <c r="V346" i="15"/>
  <c r="G346" i="15"/>
  <c r="G347" i="15" l="1"/>
  <c r="V347" i="15"/>
  <c r="L348" i="15"/>
  <c r="J348" i="15" s="1"/>
  <c r="H349" i="15"/>
  <c r="R348" i="15"/>
  <c r="P348" i="15" s="1"/>
  <c r="O348" i="15"/>
  <c r="M348" i="15" s="1"/>
  <c r="I348" i="15"/>
  <c r="U348" i="15"/>
  <c r="S348" i="15" s="1"/>
  <c r="H350" i="15" l="1"/>
  <c r="R349" i="15"/>
  <c r="P349" i="15" s="1"/>
  <c r="L349" i="15"/>
  <c r="J349" i="15" s="1"/>
  <c r="O349" i="15"/>
  <c r="M349" i="15" s="1"/>
  <c r="U349" i="15"/>
  <c r="S349" i="15" s="1"/>
  <c r="I349" i="15"/>
  <c r="G348" i="15"/>
  <c r="V348" i="15"/>
  <c r="G349" i="15" l="1"/>
  <c r="V349" i="15"/>
  <c r="L350" i="15"/>
  <c r="J350" i="15" s="1"/>
  <c r="O350" i="15"/>
  <c r="M350" i="15" s="1"/>
  <c r="I350" i="15"/>
  <c r="U350" i="15"/>
  <c r="S350" i="15" s="1"/>
  <c r="H351" i="15"/>
  <c r="R350" i="15"/>
  <c r="P350" i="15" s="1"/>
  <c r="L351" i="15" l="1"/>
  <c r="J351" i="15" s="1"/>
  <c r="O351" i="15"/>
  <c r="M351" i="15" s="1"/>
  <c r="H352" i="15"/>
  <c r="R351" i="15"/>
  <c r="P351" i="15" s="1"/>
  <c r="U351" i="15"/>
  <c r="S351" i="15" s="1"/>
  <c r="I351" i="15"/>
  <c r="G350" i="15"/>
  <c r="V350" i="15"/>
  <c r="L352" i="15" l="1"/>
  <c r="J352" i="15" s="1"/>
  <c r="U352" i="15"/>
  <c r="S352" i="15" s="1"/>
  <c r="H353" i="15"/>
  <c r="R352" i="15"/>
  <c r="P352" i="15" s="1"/>
  <c r="O352" i="15"/>
  <c r="M352" i="15" s="1"/>
  <c r="I352" i="15"/>
  <c r="G351" i="15"/>
  <c r="V351" i="15"/>
  <c r="H354" i="15" l="1"/>
  <c r="R353" i="15"/>
  <c r="P353" i="15" s="1"/>
  <c r="O353" i="15"/>
  <c r="M353" i="15" s="1"/>
  <c r="L353" i="15"/>
  <c r="J353" i="15" s="1"/>
  <c r="U353" i="15"/>
  <c r="S353" i="15" s="1"/>
  <c r="I353" i="15"/>
  <c r="G352" i="15"/>
  <c r="V352" i="15"/>
  <c r="G353" i="15" l="1"/>
  <c r="V353" i="15"/>
  <c r="I354" i="15"/>
  <c r="U354" i="15"/>
  <c r="S354" i="15" s="1"/>
  <c r="H355" i="15"/>
  <c r="R354" i="15"/>
  <c r="P354" i="15" s="1"/>
  <c r="L354" i="15"/>
  <c r="J354" i="15" s="1"/>
  <c r="O354" i="15"/>
  <c r="M354" i="15" s="1"/>
  <c r="G354" i="15" l="1"/>
  <c r="V354" i="15"/>
  <c r="H356" i="15"/>
  <c r="R355" i="15"/>
  <c r="P355" i="15" s="1"/>
  <c r="I355" i="15"/>
  <c r="U355" i="15"/>
  <c r="S355" i="15" s="1"/>
  <c r="O355" i="15"/>
  <c r="M355" i="15" s="1"/>
  <c r="L355" i="15"/>
  <c r="J355" i="15" s="1"/>
  <c r="L356" i="15" l="1"/>
  <c r="J356" i="15" s="1"/>
  <c r="O356" i="15"/>
  <c r="M356" i="15" s="1"/>
  <c r="I356" i="15"/>
  <c r="U356" i="15"/>
  <c r="S356" i="15" s="1"/>
  <c r="H357" i="15"/>
  <c r="R356" i="15"/>
  <c r="P356" i="15" s="1"/>
  <c r="G355" i="15"/>
  <c r="V355" i="15"/>
  <c r="G356" i="15" l="1"/>
  <c r="V356" i="15"/>
  <c r="H358" i="15"/>
  <c r="R357" i="15"/>
  <c r="P357" i="15" s="1"/>
  <c r="L357" i="15"/>
  <c r="J357" i="15" s="1"/>
  <c r="U357" i="15"/>
  <c r="S357" i="15" s="1"/>
  <c r="O357" i="15"/>
  <c r="M357" i="15" s="1"/>
  <c r="I357" i="15"/>
  <c r="L358" i="15" l="1"/>
  <c r="J358" i="15" s="1"/>
  <c r="O358" i="15"/>
  <c r="M358" i="15" s="1"/>
  <c r="I358" i="15"/>
  <c r="U358" i="15"/>
  <c r="S358" i="15" s="1"/>
  <c r="R358" i="15"/>
  <c r="P358" i="15" s="1"/>
  <c r="H359" i="15"/>
  <c r="G357" i="15"/>
  <c r="V357" i="15"/>
  <c r="G358" i="15" l="1"/>
  <c r="V358" i="15"/>
  <c r="H360" i="15"/>
  <c r="R359" i="15"/>
  <c r="P359" i="15" s="1"/>
  <c r="I359" i="15"/>
  <c r="U359" i="15"/>
  <c r="S359" i="15" s="1"/>
  <c r="L359" i="15"/>
  <c r="J359" i="15" s="1"/>
  <c r="O359" i="15"/>
  <c r="M359" i="15" s="1"/>
  <c r="L360" i="15" l="1"/>
  <c r="J360" i="15" s="1"/>
  <c r="H361" i="15"/>
  <c r="R360" i="15"/>
  <c r="P360" i="15" s="1"/>
  <c r="O360" i="15"/>
  <c r="M360" i="15" s="1"/>
  <c r="I360" i="15"/>
  <c r="U360" i="15"/>
  <c r="S360" i="15" s="1"/>
  <c r="G359" i="15"/>
  <c r="V359" i="15"/>
  <c r="H362" i="15" l="1"/>
  <c r="R361" i="15"/>
  <c r="P361" i="15" s="1"/>
  <c r="I361" i="15"/>
  <c r="L361" i="15"/>
  <c r="J361" i="15" s="1"/>
  <c r="U361" i="15"/>
  <c r="S361" i="15" s="1"/>
  <c r="O361" i="15"/>
  <c r="M361" i="15" s="1"/>
  <c r="G360" i="15"/>
  <c r="V360" i="15"/>
  <c r="G361" i="15" l="1"/>
  <c r="V361" i="15"/>
  <c r="L362" i="15"/>
  <c r="J362" i="15" s="1"/>
  <c r="O362" i="15"/>
  <c r="M362" i="15" s="1"/>
  <c r="I362" i="15"/>
  <c r="U362" i="15"/>
  <c r="S362" i="15" s="1"/>
  <c r="H363" i="15"/>
  <c r="R362" i="15"/>
  <c r="P362" i="15" s="1"/>
  <c r="H364" i="15" l="1"/>
  <c r="R363" i="15"/>
  <c r="P363" i="15" s="1"/>
  <c r="I363" i="15"/>
  <c r="U363" i="15"/>
  <c r="S363" i="15" s="1"/>
  <c r="L363" i="15"/>
  <c r="J363" i="15" s="1"/>
  <c r="O363" i="15"/>
  <c r="M363" i="15" s="1"/>
  <c r="G362" i="15"/>
  <c r="V362" i="15"/>
  <c r="G363" i="15" l="1"/>
  <c r="V363" i="15"/>
  <c r="I364" i="15"/>
  <c r="U364" i="15"/>
  <c r="S364" i="15" s="1"/>
  <c r="H365" i="15"/>
  <c r="R364" i="15"/>
  <c r="P364" i="15" s="1"/>
  <c r="L364" i="15"/>
  <c r="J364" i="15" s="1"/>
  <c r="O364" i="15"/>
  <c r="M364" i="15" s="1"/>
  <c r="G364" i="15" l="1"/>
  <c r="V364" i="15"/>
  <c r="H366" i="15"/>
  <c r="R365" i="15"/>
  <c r="P365" i="15" s="1"/>
  <c r="L365" i="15"/>
  <c r="J365" i="15" s="1"/>
  <c r="U365" i="15"/>
  <c r="S365" i="15" s="1"/>
  <c r="I365" i="15"/>
  <c r="O365" i="15"/>
  <c r="M365" i="15" s="1"/>
  <c r="G365" i="15" l="1"/>
  <c r="V365" i="15"/>
  <c r="L366" i="15"/>
  <c r="J366" i="15" s="1"/>
  <c r="O366" i="15"/>
  <c r="M366" i="15" s="1"/>
  <c r="I366" i="15"/>
  <c r="U366" i="15"/>
  <c r="S366" i="15" s="1"/>
  <c r="H367" i="15"/>
  <c r="R366" i="15"/>
  <c r="P366" i="15" s="1"/>
  <c r="H368" i="15" l="1"/>
  <c r="R367" i="15"/>
  <c r="P367" i="15" s="1"/>
  <c r="I367" i="15"/>
  <c r="U367" i="15"/>
  <c r="S367" i="15" s="1"/>
  <c r="L367" i="15"/>
  <c r="J367" i="15" s="1"/>
  <c r="O367" i="15"/>
  <c r="M367" i="15" s="1"/>
  <c r="G366" i="15"/>
  <c r="V366" i="15"/>
  <c r="G367" i="15" l="1"/>
  <c r="V367" i="15"/>
  <c r="L368" i="15"/>
  <c r="J368" i="15" s="1"/>
  <c r="I368" i="15"/>
  <c r="U368" i="15"/>
  <c r="S368" i="15" s="1"/>
  <c r="O368" i="15"/>
  <c r="M368" i="15" s="1"/>
  <c r="H369" i="15"/>
  <c r="R368" i="15"/>
  <c r="P368" i="15" s="1"/>
  <c r="G368" i="15" l="1"/>
  <c r="V368" i="15"/>
  <c r="H370" i="15"/>
  <c r="R369" i="15"/>
  <c r="P369" i="15" s="1"/>
  <c r="L369" i="15"/>
  <c r="J369" i="15" s="1"/>
  <c r="U369" i="15"/>
  <c r="S369" i="15" s="1"/>
  <c r="I369" i="15"/>
  <c r="O369" i="15"/>
  <c r="M369" i="15" s="1"/>
  <c r="G369" i="15" l="1"/>
  <c r="V369" i="15"/>
  <c r="L370" i="15"/>
  <c r="J370" i="15" s="1"/>
  <c r="O370" i="15"/>
  <c r="M370" i="15" s="1"/>
  <c r="U370" i="15"/>
  <c r="S370" i="15" s="1"/>
  <c r="H371" i="15"/>
  <c r="R370" i="15"/>
  <c r="P370" i="15" s="1"/>
  <c r="I370" i="15"/>
  <c r="G370" i="15" l="1"/>
  <c r="V370" i="15"/>
  <c r="L371" i="15"/>
  <c r="J371" i="15" s="1"/>
  <c r="O371" i="15"/>
  <c r="M371" i="15" s="1"/>
  <c r="R371" i="15"/>
  <c r="P371" i="15" s="1"/>
  <c r="H372" i="15"/>
  <c r="I371" i="15"/>
  <c r="U371" i="15"/>
  <c r="S371" i="15" s="1"/>
  <c r="I372" i="15" l="1"/>
  <c r="U372" i="15"/>
  <c r="S372" i="15" s="1"/>
  <c r="H373" i="15"/>
  <c r="R372" i="15"/>
  <c r="P372" i="15" s="1"/>
  <c r="L372" i="15"/>
  <c r="J372" i="15" s="1"/>
  <c r="O372" i="15"/>
  <c r="M372" i="15" s="1"/>
  <c r="G371" i="15"/>
  <c r="V371" i="15"/>
  <c r="H374" i="15" l="1"/>
  <c r="R373" i="15"/>
  <c r="P373" i="15" s="1"/>
  <c r="L373" i="15"/>
  <c r="J373" i="15" s="1"/>
  <c r="U373" i="15"/>
  <c r="S373" i="15" s="1"/>
  <c r="O373" i="15"/>
  <c r="M373" i="15" s="1"/>
  <c r="I373" i="15"/>
  <c r="V372" i="15"/>
  <c r="G372" i="15"/>
  <c r="G373" i="15" l="1"/>
  <c r="V373" i="15"/>
  <c r="L374" i="15"/>
  <c r="J374" i="15" s="1"/>
  <c r="O374" i="15"/>
  <c r="M374" i="15" s="1"/>
  <c r="U374" i="15"/>
  <c r="S374" i="15" s="1"/>
  <c r="I374" i="15"/>
  <c r="H375" i="15"/>
  <c r="R374" i="15"/>
  <c r="P374" i="15" s="1"/>
  <c r="G374" i="15" l="1"/>
  <c r="V374" i="15"/>
  <c r="H376" i="15"/>
  <c r="R375" i="15"/>
  <c r="P375" i="15" s="1"/>
  <c r="I375" i="15"/>
  <c r="U375" i="15"/>
  <c r="S375" i="15" s="1"/>
  <c r="L375" i="15"/>
  <c r="J375" i="15" s="1"/>
  <c r="O375" i="15"/>
  <c r="M375" i="15" s="1"/>
  <c r="L376" i="15" l="1"/>
  <c r="J376" i="15" s="1"/>
  <c r="O376" i="15"/>
  <c r="M376" i="15" s="1"/>
  <c r="U376" i="15"/>
  <c r="S376" i="15" s="1"/>
  <c r="H377" i="15"/>
  <c r="R376" i="15"/>
  <c r="P376" i="15" s="1"/>
  <c r="I376" i="15"/>
  <c r="G375" i="15"/>
  <c r="V375" i="15"/>
  <c r="H378" i="15" l="1"/>
  <c r="R377" i="15"/>
  <c r="P377" i="15" s="1"/>
  <c r="L377" i="15"/>
  <c r="J377" i="15" s="1"/>
  <c r="U377" i="15"/>
  <c r="S377" i="15" s="1"/>
  <c r="I377" i="15"/>
  <c r="O377" i="15"/>
  <c r="M377" i="15" s="1"/>
  <c r="V376" i="15"/>
  <c r="G376" i="15"/>
  <c r="G377" i="15" l="1"/>
  <c r="V377" i="15"/>
  <c r="L378" i="15"/>
  <c r="J378" i="15" s="1"/>
  <c r="O378" i="15"/>
  <c r="M378" i="15" s="1"/>
  <c r="H379" i="15"/>
  <c r="I378" i="15"/>
  <c r="U378" i="15"/>
  <c r="S378" i="15" s="1"/>
  <c r="R378" i="15"/>
  <c r="P378" i="15" s="1"/>
  <c r="V378" i="15" l="1"/>
  <c r="G378" i="15"/>
  <c r="H380" i="15"/>
  <c r="R379" i="15"/>
  <c r="P379" i="15" s="1"/>
  <c r="I379" i="15"/>
  <c r="U379" i="15"/>
  <c r="S379" i="15" s="1"/>
  <c r="L379" i="15"/>
  <c r="J379" i="15" s="1"/>
  <c r="O379" i="15"/>
  <c r="M379" i="15" s="1"/>
  <c r="I380" i="15" l="1"/>
  <c r="U380" i="15"/>
  <c r="S380" i="15" s="1"/>
  <c r="H381" i="15"/>
  <c r="R380" i="15"/>
  <c r="P380" i="15" s="1"/>
  <c r="L380" i="15"/>
  <c r="J380" i="15" s="1"/>
  <c r="O380" i="15"/>
  <c r="M380" i="15" s="1"/>
  <c r="G379" i="15"/>
  <c r="V379" i="15"/>
  <c r="I381" i="15" l="1"/>
  <c r="O381" i="15"/>
  <c r="M381" i="15" s="1"/>
  <c r="H382" i="15"/>
  <c r="R381" i="15"/>
  <c r="P381" i="15" s="1"/>
  <c r="L381" i="15"/>
  <c r="J381" i="15" s="1"/>
  <c r="U381" i="15"/>
  <c r="S381" i="15" s="1"/>
  <c r="G380" i="15"/>
  <c r="V380" i="15"/>
  <c r="I382" i="15" l="1"/>
  <c r="U382" i="15"/>
  <c r="S382" i="15" s="1"/>
  <c r="R382" i="15"/>
  <c r="P382" i="15" s="1"/>
  <c r="H383" i="15"/>
  <c r="L382" i="15"/>
  <c r="J382" i="15" s="1"/>
  <c r="O382" i="15"/>
  <c r="M382" i="15" s="1"/>
  <c r="G381" i="15"/>
  <c r="V381" i="15"/>
  <c r="H384" i="15" l="1"/>
  <c r="R383" i="15"/>
  <c r="P383" i="15" s="1"/>
  <c r="I383" i="15"/>
  <c r="U383" i="15"/>
  <c r="S383" i="15" s="1"/>
  <c r="L383" i="15"/>
  <c r="J383" i="15" s="1"/>
  <c r="O383" i="15"/>
  <c r="M383" i="15" s="1"/>
  <c r="G382" i="15"/>
  <c r="V382" i="15"/>
  <c r="G383" i="15" l="1"/>
  <c r="V383" i="15"/>
  <c r="L384" i="15"/>
  <c r="J384" i="15" s="1"/>
  <c r="I384" i="15"/>
  <c r="O384" i="15"/>
  <c r="M384" i="15" s="1"/>
  <c r="U384" i="15"/>
  <c r="S384" i="15" s="1"/>
  <c r="H385" i="15"/>
  <c r="R384" i="15"/>
  <c r="P384" i="15" s="1"/>
  <c r="V384" i="15" l="1"/>
  <c r="G384" i="15"/>
  <c r="H386" i="15"/>
  <c r="R385" i="15"/>
  <c r="P385" i="15" s="1"/>
  <c r="L385" i="15"/>
  <c r="J385" i="15" s="1"/>
  <c r="U385" i="15"/>
  <c r="S385" i="15" s="1"/>
  <c r="I385" i="15"/>
  <c r="O385" i="15"/>
  <c r="M385" i="15" s="1"/>
  <c r="G385" i="15" l="1"/>
  <c r="V385" i="15"/>
  <c r="L386" i="15"/>
  <c r="J386" i="15" s="1"/>
  <c r="O386" i="15"/>
  <c r="M386" i="15" s="1"/>
  <c r="I386" i="15"/>
  <c r="U386" i="15"/>
  <c r="S386" i="15" s="1"/>
  <c r="H387" i="15"/>
  <c r="R386" i="15"/>
  <c r="P386" i="15" s="1"/>
  <c r="H388" i="15" l="1"/>
  <c r="R387" i="15"/>
  <c r="P387" i="15" s="1"/>
  <c r="I387" i="15"/>
  <c r="U387" i="15"/>
  <c r="S387" i="15" s="1"/>
  <c r="L387" i="15"/>
  <c r="J387" i="15" s="1"/>
  <c r="O387" i="15"/>
  <c r="M387" i="15" s="1"/>
  <c r="G386" i="15"/>
  <c r="V386" i="15"/>
  <c r="G387" i="15" l="1"/>
  <c r="V387" i="15"/>
  <c r="L388" i="15"/>
  <c r="J388" i="15" s="1"/>
  <c r="I388" i="15"/>
  <c r="U388" i="15"/>
  <c r="S388" i="15" s="1"/>
  <c r="O388" i="15"/>
  <c r="M388" i="15" s="1"/>
  <c r="H389" i="15"/>
  <c r="R388" i="15"/>
  <c r="P388" i="15" s="1"/>
  <c r="G388" i="15" l="1"/>
  <c r="V388" i="15"/>
  <c r="I389" i="15"/>
  <c r="R389" i="15"/>
  <c r="P389" i="15" s="1"/>
  <c r="O389" i="15"/>
  <c r="M389" i="15" s="1"/>
  <c r="H390" i="15"/>
  <c r="L389" i="15"/>
  <c r="J389" i="15" s="1"/>
  <c r="U389" i="15"/>
  <c r="S389" i="15" s="1"/>
  <c r="G389" i="15" l="1"/>
  <c r="V389" i="15"/>
  <c r="I390" i="15"/>
  <c r="U390" i="15"/>
  <c r="S390" i="15" s="1"/>
  <c r="H391" i="15"/>
  <c r="R390" i="15"/>
  <c r="P390" i="15" s="1"/>
  <c r="L390" i="15"/>
  <c r="J390" i="15" s="1"/>
  <c r="O390" i="15"/>
  <c r="M390" i="15" s="1"/>
  <c r="G390" i="15" l="1"/>
  <c r="V390" i="15"/>
  <c r="H392" i="15"/>
  <c r="R391" i="15"/>
  <c r="P391" i="15" s="1"/>
  <c r="I391" i="15"/>
  <c r="U391" i="15"/>
  <c r="S391" i="15" s="1"/>
  <c r="L391" i="15"/>
  <c r="J391" i="15" s="1"/>
  <c r="O391" i="15"/>
  <c r="M391" i="15" s="1"/>
  <c r="L392" i="15" l="1"/>
  <c r="J392" i="15" s="1"/>
  <c r="O392" i="15"/>
  <c r="M392" i="15" s="1"/>
  <c r="U392" i="15"/>
  <c r="S392" i="15" s="1"/>
  <c r="H393" i="15"/>
  <c r="I392" i="15"/>
  <c r="R392" i="15"/>
  <c r="P392" i="15" s="1"/>
  <c r="G391" i="15"/>
  <c r="V391" i="15"/>
  <c r="H394" i="15" l="1"/>
  <c r="R393" i="15"/>
  <c r="P393" i="15" s="1"/>
  <c r="U393" i="15"/>
  <c r="S393" i="15" s="1"/>
  <c r="O393" i="15"/>
  <c r="M393" i="15" s="1"/>
  <c r="L393" i="15"/>
  <c r="J393" i="15" s="1"/>
  <c r="I393" i="15"/>
  <c r="G392" i="15"/>
  <c r="V392" i="15"/>
  <c r="G393" i="15" l="1"/>
  <c r="V393" i="15"/>
  <c r="L394" i="15"/>
  <c r="J394" i="15" s="1"/>
  <c r="O394" i="15"/>
  <c r="M394" i="15" s="1"/>
  <c r="I394" i="15"/>
  <c r="U394" i="15"/>
  <c r="S394" i="15" s="1"/>
  <c r="H395" i="15"/>
  <c r="R394" i="15"/>
  <c r="P394" i="15" s="1"/>
  <c r="H396" i="15" l="1"/>
  <c r="R395" i="15"/>
  <c r="P395" i="15" s="1"/>
  <c r="I395" i="15"/>
  <c r="U395" i="15"/>
  <c r="S395" i="15" s="1"/>
  <c r="L395" i="15"/>
  <c r="J395" i="15" s="1"/>
  <c r="O395" i="15"/>
  <c r="M395" i="15" s="1"/>
  <c r="V394" i="15"/>
  <c r="G394" i="15"/>
  <c r="G395" i="15" l="1"/>
  <c r="V395" i="15"/>
  <c r="L396" i="15"/>
  <c r="J396" i="15" s="1"/>
  <c r="O396" i="15"/>
  <c r="M396" i="15" s="1"/>
  <c r="I396" i="15"/>
  <c r="U396" i="15"/>
  <c r="S396" i="15" s="1"/>
  <c r="H397" i="15"/>
  <c r="R396" i="15"/>
  <c r="P396" i="15" s="1"/>
  <c r="H398" i="15" l="1"/>
  <c r="R397" i="15"/>
  <c r="P397" i="15" s="1"/>
  <c r="L397" i="15"/>
  <c r="J397" i="15" s="1"/>
  <c r="U397" i="15"/>
  <c r="S397" i="15" s="1"/>
  <c r="I397" i="15"/>
  <c r="O397" i="15"/>
  <c r="M397" i="15" s="1"/>
  <c r="G396" i="15"/>
  <c r="V396" i="15"/>
  <c r="G397" i="15" l="1"/>
  <c r="V397" i="15"/>
  <c r="L398" i="15"/>
  <c r="J398" i="15" s="1"/>
  <c r="O398" i="15"/>
  <c r="M398" i="15" s="1"/>
  <c r="I398" i="15"/>
  <c r="U398" i="15"/>
  <c r="S398" i="15" s="1"/>
  <c r="R398" i="15"/>
  <c r="P398" i="15" s="1"/>
  <c r="H399" i="15"/>
  <c r="H400" i="15" l="1"/>
  <c r="R399" i="15"/>
  <c r="P399" i="15" s="1"/>
  <c r="I399" i="15"/>
  <c r="U399" i="15"/>
  <c r="S399" i="15" s="1"/>
  <c r="L399" i="15"/>
  <c r="J399" i="15" s="1"/>
  <c r="O399" i="15"/>
  <c r="M399" i="15" s="1"/>
  <c r="G398" i="15"/>
  <c r="V398" i="15"/>
  <c r="G399" i="15" l="1"/>
  <c r="V399" i="15"/>
  <c r="L400" i="15"/>
  <c r="J400" i="15" s="1"/>
  <c r="U400" i="15"/>
  <c r="S400" i="15" s="1"/>
  <c r="O400" i="15"/>
  <c r="M400" i="15" s="1"/>
  <c r="I400" i="15"/>
  <c r="H401" i="15"/>
  <c r="R400" i="15"/>
  <c r="P400" i="15" s="1"/>
  <c r="H402" i="15" l="1"/>
  <c r="R401" i="15"/>
  <c r="P401" i="15" s="1"/>
  <c r="U401" i="15"/>
  <c r="S401" i="15" s="1"/>
  <c r="L401" i="15"/>
  <c r="J401" i="15" s="1"/>
  <c r="I401" i="15"/>
  <c r="O401" i="15"/>
  <c r="M401" i="15" s="1"/>
  <c r="V400" i="15"/>
  <c r="G400" i="15"/>
  <c r="G401" i="15" l="1"/>
  <c r="V401" i="15"/>
  <c r="L402" i="15"/>
  <c r="J402" i="15" s="1"/>
  <c r="O402" i="15"/>
  <c r="M402" i="15" s="1"/>
  <c r="I402" i="15"/>
  <c r="U402" i="15"/>
  <c r="S402" i="15" s="1"/>
  <c r="H403" i="15"/>
  <c r="R402" i="15"/>
  <c r="P402" i="15" s="1"/>
  <c r="H404" i="15" l="1"/>
  <c r="R403" i="15"/>
  <c r="P403" i="15" s="1"/>
  <c r="I403" i="15"/>
  <c r="O403" i="15"/>
  <c r="M403" i="15" s="1"/>
  <c r="U403" i="15"/>
  <c r="S403" i="15" s="1"/>
  <c r="L403" i="15"/>
  <c r="J403" i="15" s="1"/>
  <c r="V402" i="15"/>
  <c r="G402" i="15"/>
  <c r="G403" i="15" l="1"/>
  <c r="V403" i="15"/>
  <c r="L404" i="15"/>
  <c r="J404" i="15" s="1"/>
  <c r="H405" i="15"/>
  <c r="R404" i="15"/>
  <c r="P404" i="15" s="1"/>
  <c r="O404" i="15"/>
  <c r="M404" i="15" s="1"/>
  <c r="U404" i="15"/>
  <c r="S404" i="15" s="1"/>
  <c r="I404" i="15"/>
  <c r="G404" i="15" l="1"/>
  <c r="V404" i="15"/>
  <c r="H406" i="15"/>
  <c r="R405" i="15"/>
  <c r="P405" i="15" s="1"/>
  <c r="O405" i="15"/>
  <c r="M405" i="15" s="1"/>
  <c r="L405" i="15"/>
  <c r="J405" i="15" s="1"/>
  <c r="U405" i="15"/>
  <c r="S405" i="15" s="1"/>
  <c r="I405" i="15"/>
  <c r="G405" i="15" l="1"/>
  <c r="V405" i="15"/>
  <c r="L406" i="15"/>
  <c r="J406" i="15" s="1"/>
  <c r="H407" i="15"/>
  <c r="O406" i="15"/>
  <c r="M406" i="15" s="1"/>
  <c r="R406" i="15"/>
  <c r="P406" i="15" s="1"/>
  <c r="I406" i="15"/>
  <c r="U406" i="15"/>
  <c r="S406" i="15" s="1"/>
  <c r="H408" i="15" l="1"/>
  <c r="R407" i="15"/>
  <c r="P407" i="15" s="1"/>
  <c r="O407" i="15"/>
  <c r="M407" i="15" s="1"/>
  <c r="I407" i="15"/>
  <c r="U407" i="15"/>
  <c r="S407" i="15" s="1"/>
  <c r="L407" i="15"/>
  <c r="J407" i="15" s="1"/>
  <c r="V406" i="15"/>
  <c r="G406" i="15"/>
  <c r="G407" i="15" l="1"/>
  <c r="V407" i="15"/>
  <c r="I408" i="15"/>
  <c r="U408" i="15"/>
  <c r="S408" i="15" s="1"/>
  <c r="L408" i="15"/>
  <c r="J408" i="15" s="1"/>
  <c r="O408" i="15"/>
  <c r="M408" i="15" s="1"/>
  <c r="H409" i="15"/>
  <c r="R408" i="15"/>
  <c r="P408" i="15" s="1"/>
  <c r="V408" i="15" l="1"/>
  <c r="G408" i="15"/>
  <c r="H410" i="15"/>
  <c r="R409" i="15"/>
  <c r="P409" i="15" s="1"/>
  <c r="L409" i="15"/>
  <c r="J409" i="15" s="1"/>
  <c r="U409" i="15"/>
  <c r="S409" i="15" s="1"/>
  <c r="I409" i="15"/>
  <c r="O409" i="15"/>
  <c r="M409" i="15" s="1"/>
  <c r="G409" i="15" l="1"/>
  <c r="V409" i="15"/>
  <c r="L410" i="15"/>
  <c r="J410" i="15" s="1"/>
  <c r="O410" i="15"/>
  <c r="M410" i="15" s="1"/>
  <c r="U410" i="15"/>
  <c r="S410" i="15" s="1"/>
  <c r="H411" i="15"/>
  <c r="R410" i="15"/>
  <c r="P410" i="15" s="1"/>
  <c r="I410" i="15"/>
  <c r="G410" i="15" l="1"/>
  <c r="V410" i="15"/>
  <c r="L411" i="15"/>
  <c r="J411" i="15" s="1"/>
  <c r="O411" i="15"/>
  <c r="M411" i="15" s="1"/>
  <c r="R411" i="15"/>
  <c r="P411" i="15" s="1"/>
  <c r="H412" i="15"/>
  <c r="I411" i="15"/>
  <c r="U411" i="15"/>
  <c r="S411" i="15" s="1"/>
  <c r="G411" i="15" l="1"/>
  <c r="V411" i="15"/>
  <c r="L412" i="15"/>
  <c r="J412" i="15" s="1"/>
  <c r="I412" i="15"/>
  <c r="U412" i="15"/>
  <c r="S412" i="15" s="1"/>
  <c r="O412" i="15"/>
  <c r="M412" i="15" s="1"/>
  <c r="H413" i="15"/>
  <c r="R412" i="15"/>
  <c r="P412" i="15" s="1"/>
  <c r="H414" i="15" l="1"/>
  <c r="R413" i="15"/>
  <c r="P413" i="15" s="1"/>
  <c r="L413" i="15"/>
  <c r="J413" i="15" s="1"/>
  <c r="U413" i="15"/>
  <c r="S413" i="15" s="1"/>
  <c r="I413" i="15"/>
  <c r="O413" i="15"/>
  <c r="M413" i="15" s="1"/>
  <c r="G412" i="15"/>
  <c r="V412" i="15"/>
  <c r="G413" i="15" l="1"/>
  <c r="V413" i="15"/>
  <c r="L414" i="15"/>
  <c r="J414" i="15" s="1"/>
  <c r="I414" i="15"/>
  <c r="U414" i="15"/>
  <c r="S414" i="15" s="1"/>
  <c r="R414" i="15"/>
  <c r="P414" i="15" s="1"/>
  <c r="O414" i="15"/>
  <c r="M414" i="15" s="1"/>
  <c r="H415" i="15"/>
  <c r="G414" i="15" l="1"/>
  <c r="V414" i="15"/>
  <c r="H416" i="15"/>
  <c r="R415" i="15"/>
  <c r="P415" i="15" s="1"/>
  <c r="I415" i="15"/>
  <c r="U415" i="15"/>
  <c r="S415" i="15" s="1"/>
  <c r="L415" i="15"/>
  <c r="J415" i="15" s="1"/>
  <c r="O415" i="15"/>
  <c r="M415" i="15" s="1"/>
  <c r="L416" i="15" l="1"/>
  <c r="J416" i="15" s="1"/>
  <c r="O416" i="15"/>
  <c r="M416" i="15" s="1"/>
  <c r="I416" i="15"/>
  <c r="U416" i="15"/>
  <c r="S416" i="15" s="1"/>
  <c r="H417" i="15"/>
  <c r="R416" i="15"/>
  <c r="P416" i="15" s="1"/>
  <c r="G415" i="15"/>
  <c r="V415" i="15"/>
  <c r="V416" i="15" l="1"/>
  <c r="G416" i="15"/>
  <c r="H418" i="15"/>
  <c r="R417" i="15"/>
  <c r="P417" i="15" s="1"/>
  <c r="L417" i="15"/>
  <c r="J417" i="15" s="1"/>
  <c r="U417" i="15"/>
  <c r="S417" i="15" s="1"/>
  <c r="O417" i="15"/>
  <c r="M417" i="15" s="1"/>
  <c r="I417" i="15"/>
  <c r="G417" i="15" l="1"/>
  <c r="V417" i="15"/>
  <c r="L418" i="15"/>
  <c r="J418" i="15" s="1"/>
  <c r="I418" i="15"/>
  <c r="U418" i="15"/>
  <c r="S418" i="15" s="1"/>
  <c r="H419" i="15"/>
  <c r="R418" i="15"/>
  <c r="P418" i="15" s="1"/>
  <c r="O418" i="15"/>
  <c r="M418" i="15" s="1"/>
  <c r="G418" i="15" l="1"/>
  <c r="V418" i="15"/>
  <c r="H420" i="15"/>
  <c r="R419" i="15"/>
  <c r="P419" i="15" s="1"/>
  <c r="I419" i="15"/>
  <c r="U419" i="15"/>
  <c r="S419" i="15" s="1"/>
  <c r="L419" i="15"/>
  <c r="J419" i="15" s="1"/>
  <c r="O419" i="15"/>
  <c r="M419" i="15" s="1"/>
  <c r="L420" i="15" l="1"/>
  <c r="J420" i="15" s="1"/>
  <c r="U420" i="15"/>
  <c r="S420" i="15" s="1"/>
  <c r="O420" i="15"/>
  <c r="M420" i="15" s="1"/>
  <c r="R420" i="15"/>
  <c r="P420" i="15" s="1"/>
  <c r="I420" i="15"/>
  <c r="H421" i="15"/>
  <c r="G419" i="15"/>
  <c r="V419" i="15"/>
  <c r="H422" i="15" l="1"/>
  <c r="R421" i="15"/>
  <c r="P421" i="15" s="1"/>
  <c r="L421" i="15"/>
  <c r="J421" i="15" s="1"/>
  <c r="U421" i="15"/>
  <c r="S421" i="15" s="1"/>
  <c r="I421" i="15"/>
  <c r="O421" i="15"/>
  <c r="M421" i="15" s="1"/>
  <c r="G420" i="15"/>
  <c r="V420" i="15"/>
  <c r="G421" i="15" l="1"/>
  <c r="V421" i="15"/>
  <c r="L422" i="15"/>
  <c r="J422" i="15" s="1"/>
  <c r="R422" i="15"/>
  <c r="P422" i="15" s="1"/>
  <c r="O422" i="15"/>
  <c r="M422" i="15" s="1"/>
  <c r="I422" i="15"/>
  <c r="U422" i="15"/>
  <c r="S422" i="15" s="1"/>
  <c r="H423" i="15"/>
  <c r="L423" i="15" l="1"/>
  <c r="J423" i="15" s="1"/>
  <c r="O423" i="15"/>
  <c r="M423" i="15" s="1"/>
  <c r="H424" i="15"/>
  <c r="R423" i="15"/>
  <c r="P423" i="15" s="1"/>
  <c r="I423" i="15"/>
  <c r="U423" i="15"/>
  <c r="S423" i="15" s="1"/>
  <c r="G422" i="15"/>
  <c r="V422" i="15"/>
  <c r="L424" i="15" l="1"/>
  <c r="J424" i="15" s="1"/>
  <c r="O424" i="15"/>
  <c r="M424" i="15" s="1"/>
  <c r="U424" i="15"/>
  <c r="S424" i="15" s="1"/>
  <c r="H425" i="15"/>
  <c r="R424" i="15"/>
  <c r="P424" i="15" s="1"/>
  <c r="I424" i="15"/>
  <c r="G423" i="15"/>
  <c r="V423" i="15"/>
  <c r="H426" i="15" l="1"/>
  <c r="R425" i="15"/>
  <c r="P425" i="15" s="1"/>
  <c r="I425" i="15"/>
  <c r="L425" i="15"/>
  <c r="J425" i="15" s="1"/>
  <c r="U425" i="15"/>
  <c r="S425" i="15" s="1"/>
  <c r="O425" i="15"/>
  <c r="M425" i="15" s="1"/>
  <c r="G424" i="15"/>
  <c r="V424" i="15"/>
  <c r="G425" i="15" l="1"/>
  <c r="V425" i="15"/>
  <c r="L426" i="15"/>
  <c r="J426" i="15" s="1"/>
  <c r="O426" i="15"/>
  <c r="M426" i="15" s="1"/>
  <c r="U426" i="15"/>
  <c r="S426" i="15" s="1"/>
  <c r="I426" i="15"/>
  <c r="H427" i="15"/>
  <c r="R426" i="15"/>
  <c r="P426" i="15" s="1"/>
  <c r="H428" i="15" l="1"/>
  <c r="R427" i="15"/>
  <c r="P427" i="15" s="1"/>
  <c r="O427" i="15"/>
  <c r="M427" i="15" s="1"/>
  <c r="I427" i="15"/>
  <c r="U427" i="15"/>
  <c r="S427" i="15" s="1"/>
  <c r="L427" i="15"/>
  <c r="J427" i="15" s="1"/>
  <c r="G426" i="15"/>
  <c r="V426" i="15"/>
  <c r="G427" i="15" l="1"/>
  <c r="V427" i="15"/>
  <c r="L428" i="15"/>
  <c r="J428" i="15" s="1"/>
  <c r="U428" i="15"/>
  <c r="S428" i="15" s="1"/>
  <c r="O428" i="15"/>
  <c r="M428" i="15" s="1"/>
  <c r="H429" i="15"/>
  <c r="R428" i="15"/>
  <c r="P428" i="15" s="1"/>
  <c r="I428" i="15"/>
  <c r="H430" i="15" l="1"/>
  <c r="R429" i="15"/>
  <c r="P429" i="15" s="1"/>
  <c r="L429" i="15"/>
  <c r="J429" i="15" s="1"/>
  <c r="U429" i="15"/>
  <c r="S429" i="15" s="1"/>
  <c r="O429" i="15"/>
  <c r="M429" i="15" s="1"/>
  <c r="I429" i="15"/>
  <c r="G428" i="15"/>
  <c r="V428" i="15"/>
  <c r="G429" i="15" l="1"/>
  <c r="V429" i="15"/>
  <c r="L430" i="15"/>
  <c r="J430" i="15" s="1"/>
  <c r="O430" i="15"/>
  <c r="M430" i="15" s="1"/>
  <c r="I430" i="15"/>
  <c r="U430" i="15"/>
  <c r="S430" i="15" s="1"/>
  <c r="R430" i="15"/>
  <c r="P430" i="15" s="1"/>
  <c r="H431" i="15"/>
  <c r="L431" i="15" l="1"/>
  <c r="J431" i="15" s="1"/>
  <c r="H432" i="15"/>
  <c r="R431" i="15"/>
  <c r="P431" i="15" s="1"/>
  <c r="O431" i="15"/>
  <c r="M431" i="15" s="1"/>
  <c r="U431" i="15"/>
  <c r="S431" i="15" s="1"/>
  <c r="I431" i="15"/>
  <c r="G430" i="15"/>
  <c r="V430" i="15"/>
  <c r="G431" i="15" l="1"/>
  <c r="V431" i="15"/>
  <c r="L432" i="15"/>
  <c r="J432" i="15" s="1"/>
  <c r="O432" i="15"/>
  <c r="M432" i="15" s="1"/>
  <c r="I432" i="15"/>
  <c r="U432" i="15"/>
  <c r="S432" i="15" s="1"/>
  <c r="H433" i="15"/>
  <c r="R432" i="15"/>
  <c r="P432" i="15" s="1"/>
  <c r="H434" i="15" l="1"/>
  <c r="R433" i="15"/>
  <c r="P433" i="15" s="1"/>
  <c r="L433" i="15"/>
  <c r="J433" i="15" s="1"/>
  <c r="U433" i="15"/>
  <c r="S433" i="15" s="1"/>
  <c r="I433" i="15"/>
  <c r="O433" i="15"/>
  <c r="M433" i="15" s="1"/>
  <c r="G432" i="15"/>
  <c r="V432" i="15"/>
  <c r="G433" i="15" l="1"/>
  <c r="V433" i="15"/>
  <c r="L434" i="15"/>
  <c r="J434" i="15" s="1"/>
  <c r="I434" i="15"/>
  <c r="O434" i="15"/>
  <c r="M434" i="15" s="1"/>
  <c r="U434" i="15"/>
  <c r="S434" i="15" s="1"/>
  <c r="H435" i="15"/>
  <c r="R434" i="15"/>
  <c r="P434" i="15" s="1"/>
  <c r="G434" i="15" l="1"/>
  <c r="V434" i="15"/>
  <c r="H436" i="15"/>
  <c r="R435" i="15"/>
  <c r="P435" i="15" s="1"/>
  <c r="U435" i="15"/>
  <c r="S435" i="15" s="1"/>
  <c r="O435" i="15"/>
  <c r="M435" i="15" s="1"/>
  <c r="I435" i="15"/>
  <c r="L435" i="15"/>
  <c r="J435" i="15" s="1"/>
  <c r="G435" i="15" l="1"/>
  <c r="V435" i="15"/>
  <c r="I436" i="15"/>
  <c r="U436" i="15"/>
  <c r="S436" i="15" s="1"/>
  <c r="R436" i="15"/>
  <c r="P436" i="15" s="1"/>
  <c r="O436" i="15"/>
  <c r="M436" i="15" s="1"/>
  <c r="H437" i="15"/>
  <c r="L436" i="15"/>
  <c r="J436" i="15" s="1"/>
  <c r="H438" i="15" l="1"/>
  <c r="R437" i="15"/>
  <c r="P437" i="15" s="1"/>
  <c r="L437" i="15"/>
  <c r="J437" i="15" s="1"/>
  <c r="U437" i="15"/>
  <c r="S437" i="15" s="1"/>
  <c r="I437" i="15"/>
  <c r="O437" i="15"/>
  <c r="M437" i="15" s="1"/>
  <c r="G436" i="15"/>
  <c r="V436" i="15"/>
  <c r="G437" i="15" l="1"/>
  <c r="V437" i="15"/>
  <c r="L438" i="15"/>
  <c r="J438" i="15" s="1"/>
  <c r="O438" i="15"/>
  <c r="M438" i="15" s="1"/>
  <c r="I438" i="15"/>
  <c r="U438" i="15"/>
  <c r="S438" i="15" s="1"/>
  <c r="H439" i="15"/>
  <c r="R438" i="15"/>
  <c r="P438" i="15" s="1"/>
  <c r="L439" i="15" l="1"/>
  <c r="J439" i="15" s="1"/>
  <c r="O439" i="15"/>
  <c r="M439" i="15" s="1"/>
  <c r="H440" i="15"/>
  <c r="R439" i="15"/>
  <c r="P439" i="15" s="1"/>
  <c r="I439" i="15"/>
  <c r="U439" i="15"/>
  <c r="S439" i="15" s="1"/>
  <c r="G438" i="15"/>
  <c r="V438" i="15"/>
  <c r="L440" i="15" l="1"/>
  <c r="J440" i="15" s="1"/>
  <c r="O440" i="15"/>
  <c r="M440" i="15" s="1"/>
  <c r="I440" i="15"/>
  <c r="U440" i="15"/>
  <c r="S440" i="15" s="1"/>
  <c r="H441" i="15"/>
  <c r="R440" i="15"/>
  <c r="P440" i="15" s="1"/>
  <c r="G439" i="15"/>
  <c r="V439" i="15"/>
  <c r="G440" i="15" l="1"/>
  <c r="V440" i="15"/>
  <c r="I441" i="15"/>
  <c r="O441" i="15"/>
  <c r="M441" i="15" s="1"/>
  <c r="U441" i="15"/>
  <c r="S441" i="15" s="1"/>
  <c r="H442" i="15"/>
  <c r="R441" i="15"/>
  <c r="P441" i="15" s="1"/>
  <c r="L441" i="15"/>
  <c r="J441" i="15" s="1"/>
  <c r="G441" i="15" l="1"/>
  <c r="V441" i="15"/>
  <c r="I442" i="15"/>
  <c r="U442" i="15"/>
  <c r="S442" i="15" s="1"/>
  <c r="R442" i="15"/>
  <c r="P442" i="15" s="1"/>
  <c r="O442" i="15"/>
  <c r="M442" i="15" s="1"/>
  <c r="H443" i="15"/>
  <c r="L442" i="15"/>
  <c r="J442" i="15" s="1"/>
  <c r="G442" i="15" l="1"/>
  <c r="V442" i="15"/>
  <c r="H444" i="15"/>
  <c r="R443" i="15"/>
  <c r="P443" i="15" s="1"/>
  <c r="U443" i="15"/>
  <c r="S443" i="15" s="1"/>
  <c r="I443" i="15"/>
  <c r="L443" i="15"/>
  <c r="J443" i="15" s="1"/>
  <c r="O443" i="15"/>
  <c r="M443" i="15" s="1"/>
  <c r="L444" i="15" l="1"/>
  <c r="J444" i="15" s="1"/>
  <c r="O444" i="15"/>
  <c r="M444" i="15" s="1"/>
  <c r="I444" i="15"/>
  <c r="U444" i="15"/>
  <c r="S444" i="15" s="1"/>
  <c r="R444" i="15"/>
  <c r="P444" i="15" s="1"/>
  <c r="H445" i="15"/>
  <c r="G443" i="15"/>
  <c r="V443" i="15"/>
  <c r="G444" i="15" l="1"/>
  <c r="V444" i="15"/>
  <c r="I445" i="15"/>
  <c r="H446" i="15"/>
  <c r="U445" i="15"/>
  <c r="S445" i="15" s="1"/>
  <c r="O445" i="15"/>
  <c r="M445" i="15" s="1"/>
  <c r="R445" i="15"/>
  <c r="P445" i="15" s="1"/>
  <c r="L445" i="15"/>
  <c r="J445" i="15" s="1"/>
  <c r="I446" i="15" l="1"/>
  <c r="U446" i="15"/>
  <c r="S446" i="15" s="1"/>
  <c r="H447" i="15"/>
  <c r="R446" i="15"/>
  <c r="P446" i="15" s="1"/>
  <c r="L446" i="15"/>
  <c r="J446" i="15" s="1"/>
  <c r="O446" i="15"/>
  <c r="M446" i="15" s="1"/>
  <c r="G445" i="15"/>
  <c r="V445" i="15"/>
  <c r="H448" i="15" l="1"/>
  <c r="R447" i="15"/>
  <c r="P447" i="15" s="1"/>
  <c r="O447" i="15"/>
  <c r="M447" i="15" s="1"/>
  <c r="I447" i="15"/>
  <c r="U447" i="15"/>
  <c r="S447" i="15" s="1"/>
  <c r="L447" i="15"/>
  <c r="J447" i="15" s="1"/>
  <c r="G446" i="15"/>
  <c r="V446" i="15"/>
  <c r="G447" i="15" l="1"/>
  <c r="V447" i="15"/>
  <c r="L448" i="15"/>
  <c r="J448" i="15" s="1"/>
  <c r="O448" i="15"/>
  <c r="M448" i="15" s="1"/>
  <c r="U448" i="15"/>
  <c r="S448" i="15" s="1"/>
  <c r="R448" i="15"/>
  <c r="P448" i="15" s="1"/>
  <c r="I448" i="15"/>
  <c r="H449" i="15"/>
  <c r="H450" i="15" l="1"/>
  <c r="R449" i="15"/>
  <c r="P449" i="15" s="1"/>
  <c r="L449" i="15"/>
  <c r="J449" i="15" s="1"/>
  <c r="U449" i="15"/>
  <c r="S449" i="15" s="1"/>
  <c r="I449" i="15"/>
  <c r="O449" i="15"/>
  <c r="M449" i="15" s="1"/>
  <c r="G448" i="15"/>
  <c r="V448" i="15"/>
  <c r="G449" i="15" l="1"/>
  <c r="V449" i="15"/>
  <c r="L450" i="15"/>
  <c r="J450" i="15" s="1"/>
  <c r="O450" i="15"/>
  <c r="M450" i="15" s="1"/>
  <c r="I450" i="15"/>
  <c r="U450" i="15"/>
  <c r="S450" i="15" s="1"/>
  <c r="H451" i="15"/>
  <c r="R450" i="15"/>
  <c r="P450" i="15" s="1"/>
  <c r="H452" i="15" l="1"/>
  <c r="R451" i="15"/>
  <c r="P451" i="15" s="1"/>
  <c r="L451" i="15"/>
  <c r="J451" i="15" s="1"/>
  <c r="O451" i="15"/>
  <c r="M451" i="15" s="1"/>
  <c r="I451" i="15"/>
  <c r="U451" i="15"/>
  <c r="S451" i="15" s="1"/>
  <c r="G450" i="15"/>
  <c r="V450" i="15"/>
  <c r="G451" i="15" l="1"/>
  <c r="V451" i="15"/>
  <c r="L452" i="15"/>
  <c r="J452" i="15" s="1"/>
  <c r="O452" i="15"/>
  <c r="M452" i="15" s="1"/>
  <c r="I452" i="15"/>
  <c r="U452" i="15"/>
  <c r="S452" i="15" s="1"/>
  <c r="R452" i="15"/>
  <c r="P452" i="15" s="1"/>
  <c r="H453" i="15"/>
  <c r="I453" i="15" l="1"/>
  <c r="O453" i="15"/>
  <c r="M453" i="15" s="1"/>
  <c r="H454" i="15"/>
  <c r="R453" i="15"/>
  <c r="P453" i="15" s="1"/>
  <c r="U453" i="15"/>
  <c r="S453" i="15" s="1"/>
  <c r="L453" i="15"/>
  <c r="J453" i="15" s="1"/>
  <c r="G452" i="15"/>
  <c r="V452" i="15"/>
  <c r="I454" i="15" l="1"/>
  <c r="U454" i="15"/>
  <c r="S454" i="15" s="1"/>
  <c r="H455" i="15"/>
  <c r="R454" i="15"/>
  <c r="P454" i="15" s="1"/>
  <c r="L454" i="15"/>
  <c r="J454" i="15" s="1"/>
  <c r="O454" i="15"/>
  <c r="M454" i="15" s="1"/>
  <c r="G453" i="15"/>
  <c r="V453" i="15"/>
  <c r="H456" i="15" l="1"/>
  <c r="R455" i="15"/>
  <c r="P455" i="15" s="1"/>
  <c r="I455" i="15"/>
  <c r="U455" i="15"/>
  <c r="S455" i="15" s="1"/>
  <c r="L455" i="15"/>
  <c r="J455" i="15" s="1"/>
  <c r="O455" i="15"/>
  <c r="M455" i="15" s="1"/>
  <c r="G454" i="15"/>
  <c r="V454" i="15"/>
  <c r="G455" i="15" l="1"/>
  <c r="V455" i="15"/>
  <c r="L456" i="15"/>
  <c r="J456" i="15" s="1"/>
  <c r="I456" i="15"/>
  <c r="O456" i="15"/>
  <c r="M456" i="15" s="1"/>
  <c r="H457" i="15"/>
  <c r="U456" i="15"/>
  <c r="S456" i="15" s="1"/>
  <c r="R456" i="15"/>
  <c r="P456" i="15" s="1"/>
  <c r="G456" i="15" l="1"/>
  <c r="V456" i="15"/>
  <c r="H458" i="15"/>
  <c r="R457" i="15"/>
  <c r="P457" i="15" s="1"/>
  <c r="L457" i="15"/>
  <c r="J457" i="15" s="1"/>
  <c r="U457" i="15"/>
  <c r="S457" i="15" s="1"/>
  <c r="I457" i="15"/>
  <c r="O457" i="15"/>
  <c r="M457" i="15" s="1"/>
  <c r="G457" i="15" l="1"/>
  <c r="V457" i="15"/>
  <c r="L458" i="15"/>
  <c r="J458" i="15" s="1"/>
  <c r="H459" i="15"/>
  <c r="O458" i="15"/>
  <c r="M458" i="15" s="1"/>
  <c r="R458" i="15"/>
  <c r="P458" i="15" s="1"/>
  <c r="I458" i="15"/>
  <c r="U458" i="15"/>
  <c r="S458" i="15" s="1"/>
  <c r="H460" i="15" l="1"/>
  <c r="R459" i="15"/>
  <c r="P459" i="15" s="1"/>
  <c r="I459" i="15"/>
  <c r="U459" i="15"/>
  <c r="S459" i="15" s="1"/>
  <c r="L459" i="15"/>
  <c r="J459" i="15" s="1"/>
  <c r="O459" i="15"/>
  <c r="M459" i="15" s="1"/>
  <c r="G458" i="15"/>
  <c r="V458" i="15"/>
  <c r="V459" i="15" l="1"/>
  <c r="G459" i="15"/>
  <c r="O460" i="15"/>
  <c r="M460" i="15" s="1"/>
  <c r="H461" i="15"/>
  <c r="R460" i="15"/>
  <c r="P460" i="15" s="1"/>
  <c r="L460" i="15"/>
  <c r="J460" i="15" s="1"/>
  <c r="I460" i="15"/>
  <c r="U460" i="15"/>
  <c r="S460" i="15" s="1"/>
  <c r="H462" i="15" l="1"/>
  <c r="R461" i="15"/>
  <c r="P461" i="15" s="1"/>
  <c r="L461" i="15"/>
  <c r="J461" i="15" s="1"/>
  <c r="U461" i="15"/>
  <c r="S461" i="15" s="1"/>
  <c r="I461" i="15"/>
  <c r="O461" i="15"/>
  <c r="M461" i="15" s="1"/>
  <c r="G460" i="15"/>
  <c r="V460" i="15"/>
  <c r="V461" i="15" l="1"/>
  <c r="G461" i="15"/>
  <c r="O462" i="15"/>
  <c r="M462" i="15" s="1"/>
  <c r="L462" i="15"/>
  <c r="J462" i="15" s="1"/>
  <c r="I462" i="15"/>
  <c r="U462" i="15"/>
  <c r="S462" i="15" s="1"/>
  <c r="H463" i="15"/>
  <c r="R462" i="15"/>
  <c r="P462" i="15" s="1"/>
  <c r="I463" i="15" l="1"/>
  <c r="U463" i="15"/>
  <c r="S463" i="15" s="1"/>
  <c r="L463" i="15"/>
  <c r="J463" i="15" s="1"/>
  <c r="O463" i="15"/>
  <c r="M463" i="15" s="1"/>
  <c r="H464" i="15"/>
  <c r="R463" i="15"/>
  <c r="P463" i="15" s="1"/>
  <c r="G462" i="15"/>
  <c r="V462" i="15"/>
  <c r="I464" i="15" l="1"/>
  <c r="U464" i="15"/>
  <c r="S464" i="15" s="1"/>
  <c r="H465" i="15"/>
  <c r="R464" i="15"/>
  <c r="P464" i="15" s="1"/>
  <c r="L464" i="15"/>
  <c r="J464" i="15" s="1"/>
  <c r="O464" i="15"/>
  <c r="M464" i="15" s="1"/>
  <c r="G463" i="15"/>
  <c r="V463" i="15"/>
  <c r="G464" i="15" l="1"/>
  <c r="V464" i="15"/>
  <c r="H466" i="15"/>
  <c r="R465" i="15"/>
  <c r="P465" i="15" s="1"/>
  <c r="L465" i="15"/>
  <c r="J465" i="15" s="1"/>
  <c r="U465" i="15"/>
  <c r="S465" i="15" s="1"/>
  <c r="I465" i="15"/>
  <c r="O465" i="15"/>
  <c r="M465" i="15" s="1"/>
  <c r="G465" i="15" l="1"/>
  <c r="V465" i="15"/>
  <c r="O466" i="15"/>
  <c r="M466" i="15" s="1"/>
  <c r="H467" i="15"/>
  <c r="R466" i="15"/>
  <c r="P466" i="15" s="1"/>
  <c r="I466" i="15"/>
  <c r="U466" i="15"/>
  <c r="S466" i="15" s="1"/>
  <c r="L466" i="15"/>
  <c r="J466" i="15" s="1"/>
  <c r="I467" i="15" l="1"/>
  <c r="U467" i="15"/>
  <c r="S467" i="15" s="1"/>
  <c r="H468" i="15"/>
  <c r="L467" i="15"/>
  <c r="J467" i="15" s="1"/>
  <c r="O467" i="15"/>
  <c r="M467" i="15" s="1"/>
  <c r="R467" i="15"/>
  <c r="P467" i="15" s="1"/>
  <c r="G466" i="15"/>
  <c r="V466" i="15"/>
  <c r="G467" i="15" l="1"/>
  <c r="V467" i="15"/>
  <c r="H469" i="15"/>
  <c r="R468" i="15"/>
  <c r="P468" i="15" s="1"/>
  <c r="U468" i="15"/>
  <c r="S468" i="15" s="1"/>
  <c r="L468" i="15"/>
  <c r="J468" i="15" s="1"/>
  <c r="I468" i="15"/>
  <c r="O468" i="15"/>
  <c r="M468" i="15" s="1"/>
  <c r="G468" i="15" l="1"/>
  <c r="V468" i="15"/>
  <c r="I469" i="15"/>
  <c r="O469" i="15"/>
  <c r="M469" i="15" s="1"/>
  <c r="H470" i="15"/>
  <c r="R469" i="15"/>
  <c r="P469" i="15" s="1"/>
  <c r="L469" i="15"/>
  <c r="J469" i="15" s="1"/>
  <c r="U469" i="15"/>
  <c r="S469" i="15" s="1"/>
  <c r="H471" i="15" l="1"/>
  <c r="R470" i="15"/>
  <c r="P470" i="15" s="1"/>
  <c r="U470" i="15"/>
  <c r="S470" i="15" s="1"/>
  <c r="L470" i="15"/>
  <c r="J470" i="15" s="1"/>
  <c r="O470" i="15"/>
  <c r="M470" i="15" s="1"/>
  <c r="I470" i="15"/>
  <c r="G469" i="15"/>
  <c r="V469" i="15"/>
  <c r="G470" i="15" l="1"/>
  <c r="V470" i="15"/>
  <c r="L471" i="15"/>
  <c r="J471" i="15" s="1"/>
  <c r="O471" i="15"/>
  <c r="M471" i="15" s="1"/>
  <c r="R471" i="15"/>
  <c r="P471" i="15" s="1"/>
  <c r="I471" i="15"/>
  <c r="U471" i="15"/>
  <c r="S471" i="15" s="1"/>
  <c r="H472" i="15"/>
  <c r="G471" i="15" l="1"/>
  <c r="V471" i="15"/>
  <c r="I472" i="15"/>
  <c r="U472" i="15"/>
  <c r="S472" i="15" s="1"/>
  <c r="H473" i="15"/>
  <c r="R472" i="15"/>
  <c r="P472" i="15" s="1"/>
  <c r="L472" i="15"/>
  <c r="J472" i="15" s="1"/>
  <c r="O472" i="15"/>
  <c r="M472" i="15" s="1"/>
  <c r="V472" i="15" l="1"/>
  <c r="G472" i="15"/>
  <c r="H474" i="15"/>
  <c r="R473" i="15"/>
  <c r="P473" i="15" s="1"/>
  <c r="L473" i="15"/>
  <c r="J473" i="15" s="1"/>
  <c r="U473" i="15"/>
  <c r="S473" i="15" s="1"/>
  <c r="O473" i="15"/>
  <c r="M473" i="15" s="1"/>
  <c r="I473" i="15"/>
  <c r="L474" i="15" l="1"/>
  <c r="J474" i="15" s="1"/>
  <c r="O474" i="15"/>
  <c r="M474" i="15" s="1"/>
  <c r="I474" i="15"/>
  <c r="U474" i="15"/>
  <c r="S474" i="15" s="1"/>
  <c r="H475" i="15"/>
  <c r="R474" i="15"/>
  <c r="P474" i="15" s="1"/>
  <c r="G473" i="15"/>
  <c r="V473" i="15"/>
  <c r="G474" i="15" l="1"/>
  <c r="V474" i="15"/>
  <c r="H476" i="15"/>
  <c r="R475" i="15"/>
  <c r="P475" i="15" s="1"/>
  <c r="I475" i="15"/>
  <c r="U475" i="15"/>
  <c r="S475" i="15" s="1"/>
  <c r="L475" i="15"/>
  <c r="J475" i="15" s="1"/>
  <c r="O475" i="15"/>
  <c r="M475" i="15" s="1"/>
  <c r="L476" i="15" l="1"/>
  <c r="J476" i="15" s="1"/>
  <c r="I476" i="15"/>
  <c r="U476" i="15"/>
  <c r="S476" i="15" s="1"/>
  <c r="H477" i="15"/>
  <c r="R476" i="15"/>
  <c r="P476" i="15" s="1"/>
  <c r="O476" i="15"/>
  <c r="M476" i="15" s="1"/>
  <c r="G475" i="15"/>
  <c r="V475" i="15"/>
  <c r="H478" i="15" l="1"/>
  <c r="R477" i="15"/>
  <c r="P477" i="15" s="1"/>
  <c r="I477" i="15"/>
  <c r="O477" i="15"/>
  <c r="M477" i="15" s="1"/>
  <c r="L477" i="15"/>
  <c r="J477" i="15" s="1"/>
  <c r="U477" i="15"/>
  <c r="S477" i="15" s="1"/>
  <c r="G476" i="15"/>
  <c r="V476" i="15"/>
  <c r="G477" i="15" l="1"/>
  <c r="V477" i="15"/>
  <c r="I478" i="15"/>
  <c r="U478" i="15"/>
  <c r="S478" i="15" s="1"/>
  <c r="H479" i="15"/>
  <c r="R478" i="15"/>
  <c r="P478" i="15" s="1"/>
  <c r="L478" i="15"/>
  <c r="J478" i="15" s="1"/>
  <c r="O478" i="15"/>
  <c r="M478" i="15" s="1"/>
  <c r="G478" i="15" l="1"/>
  <c r="V478" i="15"/>
  <c r="L479" i="15"/>
  <c r="J479" i="15" s="1"/>
  <c r="H480" i="15"/>
  <c r="R479" i="15"/>
  <c r="P479" i="15" s="1"/>
  <c r="O479" i="15"/>
  <c r="M479" i="15" s="1"/>
  <c r="I479" i="15"/>
  <c r="U479" i="15"/>
  <c r="S479" i="15" s="1"/>
  <c r="L480" i="15" l="1"/>
  <c r="J480" i="15" s="1"/>
  <c r="I480" i="15"/>
  <c r="U480" i="15"/>
  <c r="S480" i="15" s="1"/>
  <c r="R480" i="15"/>
  <c r="P480" i="15" s="1"/>
  <c r="O480" i="15"/>
  <c r="M480" i="15" s="1"/>
  <c r="H481" i="15"/>
  <c r="G479" i="15"/>
  <c r="V479" i="15"/>
  <c r="I481" i="15" l="1"/>
  <c r="H482" i="15"/>
  <c r="R481" i="15"/>
  <c r="P481" i="15" s="1"/>
  <c r="L481" i="15"/>
  <c r="J481" i="15" s="1"/>
  <c r="U481" i="15"/>
  <c r="S481" i="15" s="1"/>
  <c r="O481" i="15"/>
  <c r="M481" i="15" s="1"/>
  <c r="G480" i="15"/>
  <c r="V480" i="15"/>
  <c r="V481" i="15" l="1"/>
  <c r="G481" i="15"/>
  <c r="I482" i="15"/>
  <c r="U482" i="15"/>
  <c r="S482" i="15" s="1"/>
  <c r="H483" i="15"/>
  <c r="R482" i="15"/>
  <c r="P482" i="15" s="1"/>
  <c r="L482" i="15"/>
  <c r="J482" i="15" s="1"/>
  <c r="O482" i="15"/>
  <c r="M482" i="15" s="1"/>
  <c r="G482" i="15" l="1"/>
  <c r="V482" i="15"/>
  <c r="O483" i="15"/>
  <c r="M483" i="15" s="1"/>
  <c r="H484" i="15"/>
  <c r="R483" i="15"/>
  <c r="P483" i="15" s="1"/>
  <c r="U483" i="15"/>
  <c r="S483" i="15" s="1"/>
  <c r="I483" i="15"/>
  <c r="L483" i="15"/>
  <c r="J483" i="15" s="1"/>
  <c r="O484" i="15" l="1"/>
  <c r="M484" i="15" s="1"/>
  <c r="I484" i="15"/>
  <c r="U484" i="15"/>
  <c r="S484" i="15" s="1"/>
  <c r="L484" i="15"/>
  <c r="J484" i="15" s="1"/>
  <c r="H485" i="15"/>
  <c r="R484" i="15"/>
  <c r="P484" i="15" s="1"/>
  <c r="V483" i="15"/>
  <c r="G483" i="15"/>
  <c r="G484" i="15" l="1"/>
  <c r="V484" i="15"/>
  <c r="H486" i="15"/>
  <c r="R485" i="15"/>
  <c r="P485" i="15" s="1"/>
  <c r="L485" i="15"/>
  <c r="J485" i="15" s="1"/>
  <c r="U485" i="15"/>
  <c r="S485" i="15" s="1"/>
  <c r="I485" i="15"/>
  <c r="O485" i="15"/>
  <c r="M485" i="15" s="1"/>
  <c r="G485" i="15" l="1"/>
  <c r="V485" i="15"/>
  <c r="L486" i="15"/>
  <c r="J486" i="15" s="1"/>
  <c r="O486" i="15"/>
  <c r="M486" i="15" s="1"/>
  <c r="I486" i="15"/>
  <c r="U486" i="15"/>
  <c r="S486" i="15" s="1"/>
  <c r="H487" i="15"/>
  <c r="R486" i="15"/>
  <c r="P486" i="15" s="1"/>
  <c r="R487" i="15" l="1"/>
  <c r="P487" i="15" s="1"/>
  <c r="I487" i="15"/>
  <c r="U487" i="15"/>
  <c r="S487" i="15" s="1"/>
  <c r="L487" i="15"/>
  <c r="J487" i="15" s="1"/>
  <c r="H488" i="15"/>
  <c r="O487" i="15"/>
  <c r="M487" i="15" s="1"/>
  <c r="G486" i="15"/>
  <c r="V486" i="15"/>
  <c r="O488" i="15" l="1"/>
  <c r="M488" i="15" s="1"/>
  <c r="I488" i="15"/>
  <c r="U488" i="15"/>
  <c r="S488" i="15" s="1"/>
  <c r="H489" i="15"/>
  <c r="R488" i="15"/>
  <c r="P488" i="15" s="1"/>
  <c r="L488" i="15"/>
  <c r="J488" i="15" s="1"/>
  <c r="V487" i="15"/>
  <c r="G487" i="15"/>
  <c r="L489" i="15" l="1"/>
  <c r="J489" i="15" s="1"/>
  <c r="U489" i="15"/>
  <c r="S489" i="15" s="1"/>
  <c r="I489" i="15"/>
  <c r="R489" i="15"/>
  <c r="P489" i="15" s="1"/>
  <c r="O489" i="15"/>
  <c r="M489" i="15" s="1"/>
  <c r="H490" i="15"/>
  <c r="G488" i="15"/>
  <c r="V488" i="15"/>
  <c r="G489" i="15" l="1"/>
  <c r="V489" i="15"/>
  <c r="L490" i="15"/>
  <c r="J490" i="15" s="1"/>
  <c r="I490" i="15"/>
  <c r="U490" i="15"/>
  <c r="S490" i="15" s="1"/>
  <c r="O490" i="15"/>
  <c r="M490" i="15" s="1"/>
  <c r="H491" i="15"/>
  <c r="R490" i="15"/>
  <c r="P490" i="15" s="1"/>
  <c r="G490" i="15" l="1"/>
  <c r="V490" i="15"/>
  <c r="I491" i="15"/>
  <c r="U491" i="15"/>
  <c r="S491" i="15" s="1"/>
  <c r="L491" i="15"/>
  <c r="J491" i="15" s="1"/>
  <c r="O491" i="15"/>
  <c r="M491" i="15" s="1"/>
  <c r="H492" i="15"/>
  <c r="R491" i="15"/>
  <c r="P491" i="15" s="1"/>
  <c r="G491" i="15" l="1"/>
  <c r="V491" i="15"/>
  <c r="L492" i="15"/>
  <c r="J492" i="15" s="1"/>
  <c r="O492" i="15"/>
  <c r="M492" i="15" s="1"/>
  <c r="I492" i="15"/>
  <c r="U492" i="15"/>
  <c r="S492" i="15" s="1"/>
  <c r="H493" i="15"/>
  <c r="R492" i="15"/>
  <c r="P492" i="15" s="1"/>
  <c r="L493" i="15" l="1"/>
  <c r="J493" i="15" s="1"/>
  <c r="U493" i="15"/>
  <c r="S493" i="15" s="1"/>
  <c r="I493" i="15"/>
  <c r="O493" i="15"/>
  <c r="M493" i="15" s="1"/>
  <c r="H494" i="15"/>
  <c r="R493" i="15"/>
  <c r="P493" i="15" s="1"/>
  <c r="G492" i="15"/>
  <c r="V492" i="15"/>
  <c r="V493" i="15" l="1"/>
  <c r="G493" i="15"/>
  <c r="I494" i="15"/>
  <c r="U494" i="15"/>
  <c r="S494" i="15" s="1"/>
  <c r="H495" i="15"/>
  <c r="R494" i="15"/>
  <c r="P494" i="15" s="1"/>
  <c r="L494" i="15"/>
  <c r="J494" i="15" s="1"/>
  <c r="O494" i="15"/>
  <c r="M494" i="15" s="1"/>
  <c r="G494" i="15" l="1"/>
  <c r="V494" i="15"/>
  <c r="H496" i="15"/>
  <c r="R495" i="15"/>
  <c r="P495" i="15" s="1"/>
  <c r="I495" i="15"/>
  <c r="U495" i="15"/>
  <c r="S495" i="15" s="1"/>
  <c r="L495" i="15"/>
  <c r="J495" i="15" s="1"/>
  <c r="O495" i="15"/>
  <c r="M495" i="15" s="1"/>
  <c r="L496" i="15" l="1"/>
  <c r="J496" i="15" s="1"/>
  <c r="O496" i="15"/>
  <c r="M496" i="15" s="1"/>
  <c r="I496" i="15"/>
  <c r="U496" i="15"/>
  <c r="S496" i="15" s="1"/>
  <c r="H497" i="15"/>
  <c r="R496" i="15"/>
  <c r="P496" i="15" s="1"/>
  <c r="G495" i="15"/>
  <c r="V495" i="15"/>
  <c r="G496" i="15" l="1"/>
  <c r="V496" i="15"/>
  <c r="H498" i="15"/>
  <c r="R497" i="15"/>
  <c r="P497" i="15" s="1"/>
  <c r="L497" i="15"/>
  <c r="J497" i="15" s="1"/>
  <c r="U497" i="15"/>
  <c r="S497" i="15" s="1"/>
  <c r="I497" i="15"/>
  <c r="O497" i="15"/>
  <c r="M497" i="15" s="1"/>
  <c r="I498" i="15" l="1"/>
  <c r="U498" i="15"/>
  <c r="S498" i="15" s="1"/>
  <c r="H499" i="15"/>
  <c r="R498" i="15"/>
  <c r="P498" i="15" s="1"/>
  <c r="L498" i="15"/>
  <c r="J498" i="15" s="1"/>
  <c r="O498" i="15"/>
  <c r="M498" i="15" s="1"/>
  <c r="G497" i="15"/>
  <c r="V497" i="15"/>
  <c r="H500" i="15" l="1"/>
  <c r="R499" i="15"/>
  <c r="P499" i="15" s="1"/>
  <c r="L499" i="15"/>
  <c r="J499" i="15" s="1"/>
  <c r="I499" i="15"/>
  <c r="U499" i="15"/>
  <c r="S499" i="15" s="1"/>
  <c r="O499" i="15"/>
  <c r="M499" i="15" s="1"/>
  <c r="G498" i="15"/>
  <c r="V498" i="15"/>
  <c r="G499" i="15" l="1"/>
  <c r="V499" i="15"/>
  <c r="L500" i="15"/>
  <c r="J500" i="15" s="1"/>
  <c r="O500" i="15"/>
  <c r="M500" i="15" s="1"/>
  <c r="R500" i="15"/>
  <c r="P500" i="15" s="1"/>
  <c r="H501" i="15"/>
  <c r="I500" i="15"/>
  <c r="U500" i="15"/>
  <c r="S500" i="15" s="1"/>
  <c r="G500" i="15" l="1"/>
  <c r="V500" i="15"/>
  <c r="H502" i="15"/>
  <c r="R501" i="15"/>
  <c r="P501" i="15" s="1"/>
  <c r="L501" i="15"/>
  <c r="J501" i="15" s="1"/>
  <c r="U501" i="15"/>
  <c r="S501" i="15" s="1"/>
  <c r="I501" i="15"/>
  <c r="O501" i="15"/>
  <c r="M501" i="15" s="1"/>
  <c r="G501" i="15" l="1"/>
  <c r="V501" i="15"/>
  <c r="L502" i="15"/>
  <c r="J502" i="15" s="1"/>
  <c r="I502" i="15"/>
  <c r="U502" i="15"/>
  <c r="S502" i="15" s="1"/>
  <c r="H503" i="15"/>
  <c r="R502" i="15"/>
  <c r="P502" i="15" s="1"/>
  <c r="O502" i="15"/>
  <c r="M502" i="15" s="1"/>
  <c r="H504" i="15" l="1"/>
  <c r="I503" i="15"/>
  <c r="U503" i="15"/>
  <c r="S503" i="15" s="1"/>
  <c r="L503" i="15"/>
  <c r="J503" i="15" s="1"/>
  <c r="O503" i="15"/>
  <c r="M503" i="15" s="1"/>
  <c r="R503" i="15"/>
  <c r="P503" i="15" s="1"/>
  <c r="G502" i="15"/>
  <c r="V502" i="15"/>
  <c r="G503" i="15" l="1"/>
  <c r="V503" i="15"/>
  <c r="L504" i="15"/>
  <c r="J504" i="15" s="1"/>
  <c r="I504" i="15"/>
  <c r="U504" i="15"/>
  <c r="S504" i="15" s="1"/>
  <c r="H505" i="15"/>
  <c r="R504" i="15"/>
  <c r="P504" i="15" s="1"/>
  <c r="O504" i="15"/>
  <c r="M504" i="15" s="1"/>
  <c r="G504" i="15" l="1"/>
  <c r="V504" i="15"/>
  <c r="H506" i="15"/>
  <c r="R505" i="15"/>
  <c r="P505" i="15" s="1"/>
  <c r="L505" i="15"/>
  <c r="J505" i="15" s="1"/>
  <c r="U505" i="15"/>
  <c r="S505" i="15" s="1"/>
  <c r="O505" i="15"/>
  <c r="M505" i="15" s="1"/>
  <c r="I505" i="15"/>
  <c r="O506" i="15" l="1"/>
  <c r="M506" i="15" s="1"/>
  <c r="I506" i="15"/>
  <c r="U506" i="15"/>
  <c r="S506" i="15" s="1"/>
  <c r="H507" i="15"/>
  <c r="L506" i="15"/>
  <c r="J506" i="15" s="1"/>
  <c r="R506" i="15"/>
  <c r="P506" i="15" s="1"/>
  <c r="V505" i="15"/>
  <c r="G505" i="15"/>
  <c r="I507" i="15" l="1"/>
  <c r="U507" i="15"/>
  <c r="S507" i="15" s="1"/>
  <c r="L507" i="15"/>
  <c r="J507" i="15" s="1"/>
  <c r="O507" i="15"/>
  <c r="M507" i="15" s="1"/>
  <c r="H508" i="15"/>
  <c r="R507" i="15"/>
  <c r="P507" i="15" s="1"/>
  <c r="G506" i="15"/>
  <c r="V506" i="15"/>
  <c r="L508" i="15" l="1"/>
  <c r="J508" i="15" s="1"/>
  <c r="O508" i="15"/>
  <c r="M508" i="15" s="1"/>
  <c r="H509" i="15"/>
  <c r="R508" i="15"/>
  <c r="P508" i="15" s="1"/>
  <c r="I508" i="15"/>
  <c r="U508" i="15"/>
  <c r="S508" i="15" s="1"/>
  <c r="G507" i="15"/>
  <c r="V507" i="15"/>
  <c r="L509" i="15" l="1"/>
  <c r="J509" i="15" s="1"/>
  <c r="U509" i="15"/>
  <c r="S509" i="15" s="1"/>
  <c r="H510" i="15"/>
  <c r="I509" i="15"/>
  <c r="O509" i="15"/>
  <c r="M509" i="15" s="1"/>
  <c r="R509" i="15"/>
  <c r="P509" i="15" s="1"/>
  <c r="G508" i="15"/>
  <c r="V508" i="15"/>
  <c r="G509" i="15" l="1"/>
  <c r="V509" i="15"/>
  <c r="I510" i="15"/>
  <c r="U510" i="15"/>
  <c r="S510" i="15" s="1"/>
  <c r="H511" i="15"/>
  <c r="R510" i="15"/>
  <c r="P510" i="15" s="1"/>
  <c r="L510" i="15"/>
  <c r="J510" i="15" s="1"/>
  <c r="O510" i="15"/>
  <c r="M510" i="15" s="1"/>
  <c r="G510" i="15" l="1"/>
  <c r="V510" i="15"/>
  <c r="I511" i="15"/>
  <c r="U511" i="15"/>
  <c r="S511" i="15" s="1"/>
  <c r="O511" i="15"/>
  <c r="M511" i="15" s="1"/>
  <c r="L511" i="15"/>
  <c r="J511" i="15" s="1"/>
  <c r="H512" i="15"/>
  <c r="R511" i="15"/>
  <c r="P511" i="15" s="1"/>
  <c r="G511" i="15" l="1"/>
  <c r="V511" i="15"/>
  <c r="L512" i="15"/>
  <c r="J512" i="15" s="1"/>
  <c r="O512" i="15"/>
  <c r="M512" i="15" s="1"/>
  <c r="R512" i="15"/>
  <c r="P512" i="15" s="1"/>
  <c r="H513" i="15"/>
  <c r="I512" i="15"/>
  <c r="U512" i="15"/>
  <c r="S512" i="15" s="1"/>
  <c r="G512" i="15" l="1"/>
  <c r="V512" i="15"/>
  <c r="H514" i="15"/>
  <c r="R513" i="15"/>
  <c r="P513" i="15" s="1"/>
  <c r="L513" i="15"/>
  <c r="J513" i="15" s="1"/>
  <c r="U513" i="15"/>
  <c r="S513" i="15" s="1"/>
  <c r="I513" i="15"/>
  <c r="O513" i="15"/>
  <c r="M513" i="15" s="1"/>
  <c r="G513" i="15" l="1"/>
  <c r="V513" i="15"/>
  <c r="I514" i="15"/>
  <c r="U514" i="15"/>
  <c r="S514" i="15" s="1"/>
  <c r="L514" i="15"/>
  <c r="J514" i="15" s="1"/>
  <c r="H515" i="15"/>
  <c r="R514" i="15"/>
  <c r="P514" i="15" s="1"/>
  <c r="O514" i="15"/>
  <c r="M514" i="15" s="1"/>
  <c r="G514" i="15" l="1"/>
  <c r="V514" i="15"/>
  <c r="H516" i="15"/>
  <c r="R515" i="15"/>
  <c r="P515" i="15" s="1"/>
  <c r="I515" i="15"/>
  <c r="U515" i="15"/>
  <c r="S515" i="15" s="1"/>
  <c r="L515" i="15"/>
  <c r="J515" i="15" s="1"/>
  <c r="O515" i="15"/>
  <c r="M515" i="15" s="1"/>
  <c r="L516" i="15" l="1"/>
  <c r="J516" i="15" s="1"/>
  <c r="H517" i="15"/>
  <c r="R516" i="15"/>
  <c r="P516" i="15" s="1"/>
  <c r="O516" i="15"/>
  <c r="M516" i="15" s="1"/>
  <c r="I516" i="15"/>
  <c r="U516" i="15"/>
  <c r="S516" i="15" s="1"/>
  <c r="G515" i="15"/>
  <c r="V515" i="15"/>
  <c r="H518" i="15" l="1"/>
  <c r="R517" i="15"/>
  <c r="P517" i="15" s="1"/>
  <c r="L517" i="15"/>
  <c r="J517" i="15" s="1"/>
  <c r="U517" i="15"/>
  <c r="S517" i="15" s="1"/>
  <c r="I517" i="15"/>
  <c r="O517" i="15"/>
  <c r="M517" i="15" s="1"/>
  <c r="G516" i="15"/>
  <c r="V516" i="15"/>
  <c r="G517" i="15" l="1"/>
  <c r="V517" i="15"/>
  <c r="L518" i="15"/>
  <c r="J518" i="15" s="1"/>
  <c r="O518" i="15"/>
  <c r="M518" i="15" s="1"/>
  <c r="I518" i="15"/>
  <c r="U518" i="15"/>
  <c r="S518" i="15" s="1"/>
  <c r="H519" i="15"/>
  <c r="R518" i="15"/>
  <c r="P518" i="15" s="1"/>
  <c r="H520" i="15" l="1"/>
  <c r="R519" i="15"/>
  <c r="P519" i="15" s="1"/>
  <c r="I519" i="15"/>
  <c r="U519" i="15"/>
  <c r="S519" i="15" s="1"/>
  <c r="L519" i="15"/>
  <c r="J519" i="15" s="1"/>
  <c r="O519" i="15"/>
  <c r="M519" i="15" s="1"/>
  <c r="V518" i="15"/>
  <c r="G518" i="15"/>
  <c r="G519" i="15" l="1"/>
  <c r="V519" i="15"/>
  <c r="L520" i="15"/>
  <c r="J520" i="15" s="1"/>
  <c r="O520" i="15"/>
  <c r="M520" i="15" s="1"/>
  <c r="U520" i="15"/>
  <c r="S520" i="15" s="1"/>
  <c r="H521" i="15"/>
  <c r="R520" i="15"/>
  <c r="P520" i="15" s="1"/>
  <c r="I520" i="15"/>
  <c r="H522" i="15" l="1"/>
  <c r="R521" i="15"/>
  <c r="P521" i="15" s="1"/>
  <c r="L521" i="15"/>
  <c r="J521" i="15" s="1"/>
  <c r="U521" i="15"/>
  <c r="S521" i="15" s="1"/>
  <c r="I521" i="15"/>
  <c r="O521" i="15"/>
  <c r="M521" i="15" s="1"/>
  <c r="G520" i="15"/>
  <c r="V520" i="15"/>
  <c r="G521" i="15" l="1"/>
  <c r="V521" i="15"/>
  <c r="L522" i="15"/>
  <c r="J522" i="15" s="1"/>
  <c r="I522" i="15"/>
  <c r="U522" i="15"/>
  <c r="S522" i="15" s="1"/>
  <c r="H523" i="15"/>
  <c r="R522" i="15"/>
  <c r="P522" i="15" s="1"/>
  <c r="O522" i="15"/>
  <c r="M522" i="15" s="1"/>
  <c r="G522" i="15" l="1"/>
  <c r="V522" i="15"/>
  <c r="H524" i="15"/>
  <c r="R523" i="15"/>
  <c r="P523" i="15" s="1"/>
  <c r="I523" i="15"/>
  <c r="O523" i="15"/>
  <c r="M523" i="15" s="1"/>
  <c r="U523" i="15"/>
  <c r="S523" i="15" s="1"/>
  <c r="L523" i="15"/>
  <c r="J523" i="15" s="1"/>
  <c r="L524" i="15" l="1"/>
  <c r="J524" i="15" s="1"/>
  <c r="I524" i="15"/>
  <c r="U524" i="15"/>
  <c r="S524" i="15" s="1"/>
  <c r="O524" i="15"/>
  <c r="M524" i="15" s="1"/>
  <c r="R524" i="15"/>
  <c r="P524" i="15" s="1"/>
  <c r="H525" i="15"/>
  <c r="G523" i="15"/>
  <c r="V523" i="15"/>
  <c r="H526" i="15" l="1"/>
  <c r="R525" i="15"/>
  <c r="P525" i="15" s="1"/>
  <c r="L525" i="15"/>
  <c r="J525" i="15" s="1"/>
  <c r="U525" i="15"/>
  <c r="S525" i="15" s="1"/>
  <c r="I525" i="15"/>
  <c r="O525" i="15"/>
  <c r="M525" i="15" s="1"/>
  <c r="V524" i="15"/>
  <c r="G524" i="15"/>
  <c r="G525" i="15" l="1"/>
  <c r="V525" i="15"/>
  <c r="L526" i="15"/>
  <c r="J526" i="15" s="1"/>
  <c r="O526" i="15"/>
  <c r="M526" i="15" s="1"/>
  <c r="I526" i="15"/>
  <c r="U526" i="15"/>
  <c r="S526" i="15" s="1"/>
  <c r="H527" i="15"/>
  <c r="R526" i="15"/>
  <c r="P526" i="15" s="1"/>
  <c r="I527" i="15" l="1"/>
  <c r="U527" i="15"/>
  <c r="S527" i="15" s="1"/>
  <c r="L527" i="15"/>
  <c r="J527" i="15" s="1"/>
  <c r="O527" i="15"/>
  <c r="M527" i="15" s="1"/>
  <c r="H528" i="15"/>
  <c r="R527" i="15"/>
  <c r="P527" i="15" s="1"/>
  <c r="G526" i="15"/>
  <c r="V526" i="15"/>
  <c r="G527" i="15" l="1"/>
  <c r="V527" i="15"/>
  <c r="L528" i="15"/>
  <c r="J528" i="15" s="1"/>
  <c r="O528" i="15"/>
  <c r="M528" i="15" s="1"/>
  <c r="U528" i="15"/>
  <c r="S528" i="15" s="1"/>
  <c r="R528" i="15"/>
  <c r="P528" i="15" s="1"/>
  <c r="I528" i="15"/>
  <c r="H529" i="15"/>
  <c r="O529" i="15" l="1"/>
  <c r="M529" i="15" s="1"/>
  <c r="I529" i="15"/>
  <c r="H530" i="15"/>
  <c r="R529" i="15"/>
  <c r="P529" i="15" s="1"/>
  <c r="L529" i="15"/>
  <c r="J529" i="15" s="1"/>
  <c r="U529" i="15"/>
  <c r="S529" i="15" s="1"/>
  <c r="V528" i="15"/>
  <c r="G528" i="15"/>
  <c r="I530" i="15" l="1"/>
  <c r="U530" i="15"/>
  <c r="S530" i="15" s="1"/>
  <c r="H531" i="15"/>
  <c r="R530" i="15"/>
  <c r="P530" i="15" s="1"/>
  <c r="L530" i="15"/>
  <c r="J530" i="15" s="1"/>
  <c r="O530" i="15"/>
  <c r="M530" i="15" s="1"/>
  <c r="G529" i="15"/>
  <c r="V529" i="15"/>
  <c r="H532" i="15" l="1"/>
  <c r="R531" i="15"/>
  <c r="P531" i="15" s="1"/>
  <c r="U531" i="15"/>
  <c r="S531" i="15" s="1"/>
  <c r="I531" i="15"/>
  <c r="O531" i="15"/>
  <c r="M531" i="15" s="1"/>
  <c r="L531" i="15"/>
  <c r="J531" i="15" s="1"/>
  <c r="V530" i="15"/>
  <c r="G530" i="15"/>
  <c r="G531" i="15" l="1"/>
  <c r="V531" i="15"/>
  <c r="L532" i="15"/>
  <c r="J532" i="15" s="1"/>
  <c r="O532" i="15"/>
  <c r="M532" i="15" s="1"/>
  <c r="I532" i="15"/>
  <c r="U532" i="15"/>
  <c r="S532" i="15" s="1"/>
  <c r="H533" i="15"/>
  <c r="R532" i="15"/>
  <c r="P532" i="15" s="1"/>
  <c r="I533" i="15" l="1"/>
  <c r="O533" i="15"/>
  <c r="M533" i="15" s="1"/>
  <c r="H534" i="15"/>
  <c r="R533" i="15"/>
  <c r="P533" i="15" s="1"/>
  <c r="U533" i="15"/>
  <c r="S533" i="15" s="1"/>
  <c r="L533" i="15"/>
  <c r="J533" i="15" s="1"/>
  <c r="G532" i="15"/>
  <c r="V532" i="15"/>
  <c r="I534" i="15" l="1"/>
  <c r="U534" i="15"/>
  <c r="S534" i="15" s="1"/>
  <c r="H535" i="15"/>
  <c r="R534" i="15"/>
  <c r="P534" i="15" s="1"/>
  <c r="L534" i="15"/>
  <c r="J534" i="15" s="1"/>
  <c r="O534" i="15"/>
  <c r="M534" i="15" s="1"/>
  <c r="G533" i="15"/>
  <c r="V533" i="15"/>
  <c r="H536" i="15" l="1"/>
  <c r="R535" i="15"/>
  <c r="P535" i="15" s="1"/>
  <c r="I535" i="15"/>
  <c r="U535" i="15"/>
  <c r="S535" i="15" s="1"/>
  <c r="O535" i="15"/>
  <c r="M535" i="15" s="1"/>
  <c r="L535" i="15"/>
  <c r="J535" i="15" s="1"/>
  <c r="G534" i="15"/>
  <c r="V534" i="15"/>
  <c r="G535" i="15" l="1"/>
  <c r="V535" i="15"/>
  <c r="L536" i="15"/>
  <c r="J536" i="15" s="1"/>
  <c r="O536" i="15"/>
  <c r="M536" i="15" s="1"/>
  <c r="R536" i="15"/>
  <c r="P536" i="15" s="1"/>
  <c r="I536" i="15"/>
  <c r="U536" i="15"/>
  <c r="S536" i="15" s="1"/>
  <c r="H537" i="15"/>
  <c r="H538" i="15" l="1"/>
  <c r="R537" i="15"/>
  <c r="P537" i="15" s="1"/>
  <c r="O537" i="15"/>
  <c r="M537" i="15" s="1"/>
  <c r="L537" i="15"/>
  <c r="J537" i="15" s="1"/>
  <c r="U537" i="15"/>
  <c r="S537" i="15" s="1"/>
  <c r="I537" i="15"/>
  <c r="G536" i="15"/>
  <c r="V536" i="15"/>
  <c r="G537" i="15" l="1"/>
  <c r="V537" i="15"/>
  <c r="L538" i="15"/>
  <c r="J538" i="15" s="1"/>
  <c r="O538" i="15"/>
  <c r="M538" i="15" s="1"/>
  <c r="I538" i="15"/>
  <c r="U538" i="15"/>
  <c r="S538" i="15" s="1"/>
  <c r="H539" i="15"/>
  <c r="R538" i="15"/>
  <c r="P538" i="15" s="1"/>
  <c r="I539" i="15" l="1"/>
  <c r="U539" i="15"/>
  <c r="S539" i="15" s="1"/>
  <c r="R539" i="15"/>
  <c r="P539" i="15" s="1"/>
  <c r="L539" i="15"/>
  <c r="J539" i="15" s="1"/>
  <c r="O539" i="15"/>
  <c r="M539" i="15" s="1"/>
  <c r="H540" i="15"/>
  <c r="G538" i="15"/>
  <c r="V538" i="15"/>
  <c r="L540" i="15" l="1"/>
  <c r="J540" i="15" s="1"/>
  <c r="O540" i="15"/>
  <c r="M540" i="15" s="1"/>
  <c r="I540" i="15"/>
  <c r="U540" i="15"/>
  <c r="S540" i="15" s="1"/>
  <c r="H541" i="15"/>
  <c r="R540" i="15"/>
  <c r="P540" i="15" s="1"/>
  <c r="G539" i="15"/>
  <c r="V539" i="15"/>
  <c r="V540" i="15" l="1"/>
  <c r="G540" i="15"/>
  <c r="H542" i="15"/>
  <c r="R541" i="15"/>
  <c r="P541" i="15" s="1"/>
  <c r="O541" i="15"/>
  <c r="M541" i="15" s="1"/>
  <c r="L541" i="15"/>
  <c r="J541" i="15" s="1"/>
  <c r="U541" i="15"/>
  <c r="S541" i="15" s="1"/>
  <c r="I541" i="15"/>
  <c r="L542" i="15" l="1"/>
  <c r="J542" i="15" s="1"/>
  <c r="O542" i="15"/>
  <c r="M542" i="15" s="1"/>
  <c r="I542" i="15"/>
  <c r="U542" i="15"/>
  <c r="S542" i="15" s="1"/>
  <c r="H543" i="15"/>
  <c r="R542" i="15"/>
  <c r="P542" i="15" s="1"/>
  <c r="G541" i="15"/>
  <c r="V541" i="15"/>
  <c r="G542" i="15" l="1"/>
  <c r="V542" i="15"/>
  <c r="R543" i="15"/>
  <c r="P543" i="15" s="1"/>
  <c r="I543" i="15"/>
  <c r="U543" i="15"/>
  <c r="S543" i="15" s="1"/>
  <c r="L543" i="15"/>
  <c r="J543" i="15" s="1"/>
  <c r="H544" i="15"/>
  <c r="O543" i="15"/>
  <c r="M543" i="15" s="1"/>
  <c r="G543" i="15" l="1"/>
  <c r="V543" i="15"/>
  <c r="L544" i="15"/>
  <c r="J544" i="15" s="1"/>
  <c r="O544" i="15"/>
  <c r="M544" i="15" s="1"/>
  <c r="I544" i="15"/>
  <c r="U544" i="15"/>
  <c r="S544" i="15" s="1"/>
  <c r="H545" i="15"/>
  <c r="R544" i="15"/>
  <c r="P544" i="15" s="1"/>
  <c r="H546" i="15" l="1"/>
  <c r="R545" i="15"/>
  <c r="P545" i="15" s="1"/>
  <c r="L545" i="15"/>
  <c r="J545" i="15" s="1"/>
  <c r="U545" i="15"/>
  <c r="S545" i="15" s="1"/>
  <c r="I545" i="15"/>
  <c r="O545" i="15"/>
  <c r="M545" i="15" s="1"/>
  <c r="G544" i="15"/>
  <c r="V544" i="15"/>
  <c r="G545" i="15" l="1"/>
  <c r="V545" i="15"/>
  <c r="L546" i="15"/>
  <c r="J546" i="15" s="1"/>
  <c r="O546" i="15"/>
  <c r="M546" i="15" s="1"/>
  <c r="I546" i="15"/>
  <c r="U546" i="15"/>
  <c r="S546" i="15" s="1"/>
  <c r="H547" i="15"/>
  <c r="R546" i="15"/>
  <c r="P546" i="15" s="1"/>
  <c r="L547" i="15" l="1"/>
  <c r="J547" i="15" s="1"/>
  <c r="I547" i="15"/>
  <c r="U547" i="15"/>
  <c r="S547" i="15" s="1"/>
  <c r="O547" i="15"/>
  <c r="M547" i="15" s="1"/>
  <c r="R547" i="15"/>
  <c r="P547" i="15" s="1"/>
  <c r="H548" i="15"/>
  <c r="G546" i="15"/>
  <c r="V546" i="15"/>
  <c r="G547" i="15" l="1"/>
  <c r="V547" i="15"/>
  <c r="L548" i="15"/>
  <c r="J548" i="15" s="1"/>
  <c r="O548" i="15"/>
  <c r="M548" i="15" s="1"/>
  <c r="U548" i="15"/>
  <c r="S548" i="15" s="1"/>
  <c r="H549" i="15"/>
  <c r="I548" i="15"/>
  <c r="R548" i="15"/>
  <c r="P548" i="15" s="1"/>
  <c r="V548" i="15" l="1"/>
  <c r="G548" i="15"/>
  <c r="H550" i="15"/>
  <c r="R549" i="15"/>
  <c r="P549" i="15" s="1"/>
  <c r="U549" i="15"/>
  <c r="S549" i="15" s="1"/>
  <c r="L549" i="15"/>
  <c r="J549" i="15" s="1"/>
  <c r="I549" i="15"/>
  <c r="O549" i="15"/>
  <c r="M549" i="15" s="1"/>
  <c r="G549" i="15" l="1"/>
  <c r="V549" i="15"/>
  <c r="L550" i="15"/>
  <c r="J550" i="15" s="1"/>
  <c r="I550" i="15"/>
  <c r="U550" i="15"/>
  <c r="S550" i="15" s="1"/>
  <c r="O550" i="15"/>
  <c r="M550" i="15" s="1"/>
  <c r="H551" i="15"/>
  <c r="R550" i="15"/>
  <c r="P550" i="15" s="1"/>
  <c r="G550" i="15" l="1"/>
  <c r="V550" i="15"/>
  <c r="H552" i="15"/>
  <c r="R551" i="15"/>
  <c r="P551" i="15" s="1"/>
  <c r="I551" i="15"/>
  <c r="U551" i="15"/>
  <c r="S551" i="15" s="1"/>
  <c r="L551" i="15"/>
  <c r="J551" i="15" s="1"/>
  <c r="O551" i="15"/>
  <c r="M551" i="15" s="1"/>
  <c r="L552" i="15" l="1"/>
  <c r="J552" i="15" s="1"/>
  <c r="O552" i="15"/>
  <c r="M552" i="15" s="1"/>
  <c r="R552" i="15"/>
  <c r="P552" i="15" s="1"/>
  <c r="I552" i="15"/>
  <c r="U552" i="15"/>
  <c r="S552" i="15" s="1"/>
  <c r="H553" i="15"/>
  <c r="G551" i="15"/>
  <c r="V551" i="15"/>
  <c r="G552" i="15" l="1"/>
  <c r="V552" i="15"/>
  <c r="H554" i="15"/>
  <c r="R553" i="15"/>
  <c r="P553" i="15" s="1"/>
  <c r="L553" i="15"/>
  <c r="J553" i="15" s="1"/>
  <c r="U553" i="15"/>
  <c r="S553" i="15" s="1"/>
  <c r="O553" i="15"/>
  <c r="M553" i="15" s="1"/>
  <c r="I553" i="15"/>
  <c r="G553" i="15" l="1"/>
  <c r="V553" i="15"/>
  <c r="L554" i="15"/>
  <c r="J554" i="15" s="1"/>
  <c r="R554" i="15"/>
  <c r="P554" i="15" s="1"/>
  <c r="O554" i="15"/>
  <c r="M554" i="15" s="1"/>
  <c r="U554" i="15"/>
  <c r="S554" i="15" s="1"/>
  <c r="I554" i="15"/>
  <c r="H555" i="15"/>
  <c r="G554" i="15" l="1"/>
  <c r="V554" i="15"/>
  <c r="H556" i="15"/>
  <c r="R555" i="15"/>
  <c r="P555" i="15" s="1"/>
  <c r="I555" i="15"/>
  <c r="U555" i="15"/>
  <c r="S555" i="15" s="1"/>
  <c r="L555" i="15"/>
  <c r="J555" i="15" s="1"/>
  <c r="O555" i="15"/>
  <c r="M555" i="15" s="1"/>
  <c r="L556" i="15" l="1"/>
  <c r="J556" i="15" s="1"/>
  <c r="U556" i="15"/>
  <c r="S556" i="15" s="1"/>
  <c r="O556" i="15"/>
  <c r="M556" i="15" s="1"/>
  <c r="I556" i="15"/>
  <c r="H557" i="15"/>
  <c r="R556" i="15"/>
  <c r="P556" i="15" s="1"/>
  <c r="G555" i="15"/>
  <c r="V555" i="15"/>
  <c r="G556" i="15" l="1"/>
  <c r="V556" i="15"/>
  <c r="I557" i="15"/>
  <c r="O557" i="15"/>
  <c r="M557" i="15" s="1"/>
  <c r="H558" i="15"/>
  <c r="R557" i="15"/>
  <c r="P557" i="15" s="1"/>
  <c r="L557" i="15"/>
  <c r="J557" i="15" s="1"/>
  <c r="U557" i="15"/>
  <c r="S557" i="15" s="1"/>
  <c r="G557" i="15" l="1"/>
  <c r="V557" i="15"/>
  <c r="I558" i="15"/>
  <c r="U558" i="15"/>
  <c r="S558" i="15" s="1"/>
  <c r="H559" i="15"/>
  <c r="R558" i="15"/>
  <c r="P558" i="15" s="1"/>
  <c r="L558" i="15"/>
  <c r="J558" i="15" s="1"/>
  <c r="O558" i="15"/>
  <c r="M558" i="15" s="1"/>
  <c r="G558" i="15" l="1"/>
  <c r="V558" i="15"/>
  <c r="H560" i="15"/>
  <c r="R559" i="15"/>
  <c r="P559" i="15" s="1"/>
  <c r="I559" i="15"/>
  <c r="U559" i="15"/>
  <c r="S559" i="15" s="1"/>
  <c r="L559" i="15"/>
  <c r="J559" i="15" s="1"/>
  <c r="O559" i="15"/>
  <c r="M559" i="15" s="1"/>
  <c r="L560" i="15" l="1"/>
  <c r="J560" i="15" s="1"/>
  <c r="O560" i="15"/>
  <c r="M560" i="15" s="1"/>
  <c r="I560" i="15"/>
  <c r="H561" i="15"/>
  <c r="U560" i="15"/>
  <c r="S560" i="15" s="1"/>
  <c r="R560" i="15"/>
  <c r="P560" i="15" s="1"/>
  <c r="G559" i="15"/>
  <c r="V559" i="15"/>
  <c r="H562" i="15" l="1"/>
  <c r="R561" i="15"/>
  <c r="P561" i="15" s="1"/>
  <c r="L561" i="15"/>
  <c r="J561" i="15" s="1"/>
  <c r="U561" i="15"/>
  <c r="S561" i="15" s="1"/>
  <c r="O561" i="15"/>
  <c r="M561" i="15" s="1"/>
  <c r="I561" i="15"/>
  <c r="V560" i="15"/>
  <c r="G560" i="15"/>
  <c r="V561" i="15" l="1"/>
  <c r="G561" i="15"/>
  <c r="O562" i="15"/>
  <c r="M562" i="15" s="1"/>
  <c r="I562" i="15"/>
  <c r="U562" i="15"/>
  <c r="S562" i="15" s="1"/>
  <c r="H563" i="15"/>
  <c r="R562" i="15"/>
  <c r="P562" i="15" s="1"/>
  <c r="L562" i="15"/>
  <c r="J562" i="15" s="1"/>
  <c r="G562" i="15" l="1"/>
  <c r="V562" i="15"/>
  <c r="H564" i="15"/>
  <c r="R563" i="15"/>
  <c r="P563" i="15" s="1"/>
  <c r="I563" i="15"/>
  <c r="U563" i="15"/>
  <c r="S563" i="15" s="1"/>
  <c r="L563" i="15"/>
  <c r="J563" i="15" s="1"/>
  <c r="O563" i="15"/>
  <c r="M563" i="15" s="1"/>
  <c r="O564" i="15" l="1"/>
  <c r="M564" i="15" s="1"/>
  <c r="U564" i="15"/>
  <c r="S564" i="15" s="1"/>
  <c r="H565" i="15"/>
  <c r="R564" i="15"/>
  <c r="P564" i="15" s="1"/>
  <c r="L564" i="15"/>
  <c r="J564" i="15" s="1"/>
  <c r="I564" i="15"/>
  <c r="V563" i="15"/>
  <c r="G563" i="15"/>
  <c r="I565" i="15" l="1"/>
  <c r="O565" i="15"/>
  <c r="M565" i="15" s="1"/>
  <c r="H566" i="15"/>
  <c r="R565" i="15"/>
  <c r="P565" i="15" s="1"/>
  <c r="L565" i="15"/>
  <c r="J565" i="15" s="1"/>
  <c r="U565" i="15"/>
  <c r="S565" i="15" s="1"/>
  <c r="G564" i="15"/>
  <c r="V564" i="15"/>
  <c r="I566" i="15" l="1"/>
  <c r="U566" i="15"/>
  <c r="S566" i="15" s="1"/>
  <c r="H567" i="15"/>
  <c r="O566" i="15"/>
  <c r="M566" i="15" s="1"/>
  <c r="R566" i="15"/>
  <c r="P566" i="15" s="1"/>
  <c r="L566" i="15"/>
  <c r="J566" i="15" s="1"/>
  <c r="G565" i="15"/>
  <c r="V565" i="15"/>
  <c r="H568" i="15" l="1"/>
  <c r="R567" i="15"/>
  <c r="P567" i="15" s="1"/>
  <c r="I567" i="15"/>
  <c r="U567" i="15"/>
  <c r="S567" i="15" s="1"/>
  <c r="L567" i="15"/>
  <c r="J567" i="15" s="1"/>
  <c r="O567" i="15"/>
  <c r="M567" i="15" s="1"/>
  <c r="V566" i="15"/>
  <c r="G566" i="15"/>
  <c r="G567" i="15" l="1"/>
  <c r="V567" i="15"/>
  <c r="L568" i="15"/>
  <c r="J568" i="15" s="1"/>
  <c r="O568" i="15"/>
  <c r="M568" i="15" s="1"/>
  <c r="H569" i="15"/>
  <c r="I568" i="15"/>
  <c r="U568" i="15"/>
  <c r="S568" i="15" s="1"/>
  <c r="R568" i="15"/>
  <c r="P568" i="15" s="1"/>
  <c r="G568" i="15" l="1"/>
  <c r="V568" i="15"/>
  <c r="H570" i="15"/>
  <c r="R569" i="15"/>
  <c r="P569" i="15" s="1"/>
  <c r="L569" i="15"/>
  <c r="J569" i="15" s="1"/>
  <c r="U569" i="15"/>
  <c r="S569" i="15" s="1"/>
  <c r="I569" i="15"/>
  <c r="O569" i="15"/>
  <c r="M569" i="15" s="1"/>
  <c r="G569" i="15" l="1"/>
  <c r="V569" i="15"/>
  <c r="L570" i="15"/>
  <c r="J570" i="15" s="1"/>
  <c r="O570" i="15"/>
  <c r="M570" i="15" s="1"/>
  <c r="H571" i="15"/>
  <c r="R570" i="15"/>
  <c r="P570" i="15" s="1"/>
  <c r="I570" i="15"/>
  <c r="U570" i="15"/>
  <c r="S570" i="15" s="1"/>
  <c r="G570" i="15" l="1"/>
  <c r="V570" i="15"/>
  <c r="H572" i="15"/>
  <c r="R571" i="15"/>
  <c r="P571" i="15" s="1"/>
  <c r="U571" i="15"/>
  <c r="S571" i="15" s="1"/>
  <c r="L571" i="15"/>
  <c r="J571" i="15" s="1"/>
  <c r="I571" i="15"/>
  <c r="O571" i="15"/>
  <c r="M571" i="15" s="1"/>
  <c r="G571" i="15" l="1"/>
  <c r="V571" i="15"/>
  <c r="L572" i="15"/>
  <c r="J572" i="15" s="1"/>
  <c r="O572" i="15"/>
  <c r="M572" i="15" s="1"/>
  <c r="I572" i="15"/>
  <c r="U572" i="15"/>
  <c r="S572" i="15" s="1"/>
  <c r="H573" i="15"/>
  <c r="R572" i="15"/>
  <c r="P572" i="15" s="1"/>
  <c r="H574" i="15" l="1"/>
  <c r="R573" i="15"/>
  <c r="P573" i="15" s="1"/>
  <c r="U573" i="15"/>
  <c r="S573" i="15" s="1"/>
  <c r="I573" i="15"/>
  <c r="O573" i="15"/>
  <c r="M573" i="15" s="1"/>
  <c r="L573" i="15"/>
  <c r="J573" i="15" s="1"/>
  <c r="G572" i="15"/>
  <c r="V572" i="15"/>
  <c r="G573" i="15" l="1"/>
  <c r="V573" i="15"/>
  <c r="L574" i="15"/>
  <c r="J574" i="15" s="1"/>
  <c r="O574" i="15"/>
  <c r="M574" i="15" s="1"/>
  <c r="U574" i="15"/>
  <c r="S574" i="15" s="1"/>
  <c r="H575" i="15"/>
  <c r="R574" i="15"/>
  <c r="P574" i="15" s="1"/>
  <c r="I574" i="15"/>
  <c r="H576" i="15" l="1"/>
  <c r="R575" i="15"/>
  <c r="P575" i="15" s="1"/>
  <c r="I575" i="15"/>
  <c r="U575" i="15"/>
  <c r="S575" i="15" s="1"/>
  <c r="L575" i="15"/>
  <c r="J575" i="15" s="1"/>
  <c r="O575" i="15"/>
  <c r="M575" i="15" s="1"/>
  <c r="G574" i="15"/>
  <c r="V574" i="15"/>
  <c r="G575" i="15" l="1"/>
  <c r="V575" i="15"/>
  <c r="L576" i="15"/>
  <c r="J576" i="15" s="1"/>
  <c r="I576" i="15"/>
  <c r="U576" i="15"/>
  <c r="S576" i="15" s="1"/>
  <c r="H577" i="15"/>
  <c r="R576" i="15"/>
  <c r="P576" i="15" s="1"/>
  <c r="O576" i="15"/>
  <c r="M576" i="15" s="1"/>
  <c r="G576" i="15" l="1"/>
  <c r="V576" i="15"/>
  <c r="H578" i="15"/>
  <c r="R577" i="15"/>
  <c r="P577" i="15" s="1"/>
  <c r="I577" i="15"/>
  <c r="O577" i="15"/>
  <c r="M577" i="15" s="1"/>
  <c r="L577" i="15"/>
  <c r="J577" i="15" s="1"/>
  <c r="U577" i="15"/>
  <c r="S577" i="15" s="1"/>
  <c r="L578" i="15" l="1"/>
  <c r="J578" i="15" s="1"/>
  <c r="I578" i="15"/>
  <c r="U578" i="15"/>
  <c r="S578" i="15" s="1"/>
  <c r="O578" i="15"/>
  <c r="M578" i="15" s="1"/>
  <c r="H579" i="15"/>
  <c r="R578" i="15"/>
  <c r="P578" i="15" s="1"/>
  <c r="G577" i="15"/>
  <c r="V577" i="15"/>
  <c r="G578" i="15" l="1"/>
  <c r="V578" i="15"/>
  <c r="H580" i="15"/>
  <c r="R579" i="15"/>
  <c r="P579" i="15" s="1"/>
  <c r="I579" i="15"/>
  <c r="U579" i="15"/>
  <c r="S579" i="15" s="1"/>
  <c r="L579" i="15"/>
  <c r="J579" i="15" s="1"/>
  <c r="O579" i="15"/>
  <c r="M579" i="15" s="1"/>
  <c r="L580" i="15" l="1"/>
  <c r="J580" i="15" s="1"/>
  <c r="H581" i="15"/>
  <c r="R580" i="15"/>
  <c r="P580" i="15" s="1"/>
  <c r="O580" i="15"/>
  <c r="M580" i="15" s="1"/>
  <c r="I580" i="15"/>
  <c r="U580" i="15"/>
  <c r="S580" i="15" s="1"/>
  <c r="G579" i="15"/>
  <c r="V579" i="15"/>
  <c r="H582" i="15" l="1"/>
  <c r="R581" i="15"/>
  <c r="P581" i="15" s="1"/>
  <c r="L581" i="15"/>
  <c r="J581" i="15" s="1"/>
  <c r="U581" i="15"/>
  <c r="S581" i="15" s="1"/>
  <c r="I581" i="15"/>
  <c r="O581" i="15"/>
  <c r="M581" i="15" s="1"/>
  <c r="G580" i="15"/>
  <c r="V580" i="15"/>
  <c r="G581" i="15" l="1"/>
  <c r="V581" i="15"/>
  <c r="L582" i="15"/>
  <c r="J582" i="15" s="1"/>
  <c r="I582" i="15"/>
  <c r="H583" i="15"/>
  <c r="R582" i="15"/>
  <c r="P582" i="15" s="1"/>
  <c r="O582" i="15"/>
  <c r="M582" i="15" s="1"/>
  <c r="U582" i="15"/>
  <c r="S582" i="15" s="1"/>
  <c r="G582" i="15" l="1"/>
  <c r="V582" i="15"/>
  <c r="H584" i="15"/>
  <c r="R583" i="15"/>
  <c r="P583" i="15" s="1"/>
  <c r="I583" i="15"/>
  <c r="U583" i="15"/>
  <c r="S583" i="15" s="1"/>
  <c r="O583" i="15"/>
  <c r="M583" i="15" s="1"/>
  <c r="L583" i="15"/>
  <c r="J583" i="15" s="1"/>
  <c r="I584" i="15" l="1"/>
  <c r="U584" i="15"/>
  <c r="S584" i="15" s="1"/>
  <c r="L584" i="15"/>
  <c r="J584" i="15" s="1"/>
  <c r="H585" i="15"/>
  <c r="R584" i="15"/>
  <c r="P584" i="15" s="1"/>
  <c r="O584" i="15"/>
  <c r="M584" i="15" s="1"/>
  <c r="G583" i="15"/>
  <c r="V583" i="15"/>
  <c r="H586" i="15" l="1"/>
  <c r="R585" i="15"/>
  <c r="P585" i="15" s="1"/>
  <c r="L585" i="15"/>
  <c r="J585" i="15" s="1"/>
  <c r="U585" i="15"/>
  <c r="S585" i="15" s="1"/>
  <c r="I585" i="15"/>
  <c r="O585" i="15"/>
  <c r="M585" i="15" s="1"/>
  <c r="G584" i="15"/>
  <c r="V584" i="15"/>
  <c r="G585" i="15" l="1"/>
  <c r="V585" i="15"/>
  <c r="L586" i="15"/>
  <c r="J586" i="15" s="1"/>
  <c r="O586" i="15"/>
  <c r="M586" i="15" s="1"/>
  <c r="U586" i="15"/>
  <c r="S586" i="15" s="1"/>
  <c r="I586" i="15"/>
  <c r="H587" i="15"/>
  <c r="R586" i="15"/>
  <c r="P586" i="15" s="1"/>
  <c r="G586" i="15" l="1"/>
  <c r="V586" i="15"/>
  <c r="H588" i="15"/>
  <c r="R587" i="15"/>
  <c r="P587" i="15" s="1"/>
  <c r="I587" i="15"/>
  <c r="U587" i="15"/>
  <c r="S587" i="15" s="1"/>
  <c r="L587" i="15"/>
  <c r="J587" i="15" s="1"/>
  <c r="O587" i="15"/>
  <c r="M587" i="15" s="1"/>
  <c r="L588" i="15" l="1"/>
  <c r="J588" i="15" s="1"/>
  <c r="O588" i="15"/>
  <c r="M588" i="15" s="1"/>
  <c r="U588" i="15"/>
  <c r="S588" i="15" s="1"/>
  <c r="H589" i="15"/>
  <c r="R588" i="15"/>
  <c r="P588" i="15" s="1"/>
  <c r="I588" i="15"/>
  <c r="G587" i="15"/>
  <c r="V587" i="15"/>
  <c r="H590" i="15" l="1"/>
  <c r="R589" i="15"/>
  <c r="P589" i="15" s="1"/>
  <c r="L589" i="15"/>
  <c r="J589" i="15" s="1"/>
  <c r="U589" i="15"/>
  <c r="S589" i="15" s="1"/>
  <c r="I589" i="15"/>
  <c r="O589" i="15"/>
  <c r="M589" i="15" s="1"/>
  <c r="G588" i="15"/>
  <c r="V588" i="15"/>
  <c r="G589" i="15" l="1"/>
  <c r="V589" i="15"/>
  <c r="L590" i="15"/>
  <c r="J590" i="15" s="1"/>
  <c r="I590" i="15"/>
  <c r="U590" i="15"/>
  <c r="S590" i="15" s="1"/>
  <c r="H591" i="15"/>
  <c r="O590" i="15"/>
  <c r="M590" i="15" s="1"/>
  <c r="R590" i="15"/>
  <c r="P590" i="15" s="1"/>
  <c r="V590" i="15" l="1"/>
  <c r="G590" i="15"/>
  <c r="H592" i="15"/>
  <c r="R591" i="15"/>
  <c r="P591" i="15" s="1"/>
  <c r="U591" i="15"/>
  <c r="S591" i="15" s="1"/>
  <c r="O591" i="15"/>
  <c r="M591" i="15" s="1"/>
  <c r="I591" i="15"/>
  <c r="L591" i="15"/>
  <c r="J591" i="15" s="1"/>
  <c r="G591" i="15" l="1"/>
  <c r="V591" i="15"/>
  <c r="L592" i="15"/>
  <c r="J592" i="15" s="1"/>
  <c r="I592" i="15"/>
  <c r="U592" i="15"/>
  <c r="S592" i="15" s="1"/>
  <c r="H593" i="15"/>
  <c r="R592" i="15"/>
  <c r="P592" i="15" s="1"/>
  <c r="O592" i="15"/>
  <c r="M592" i="15" s="1"/>
  <c r="L593" i="15" l="1"/>
  <c r="J593" i="15" s="1"/>
  <c r="U593" i="15"/>
  <c r="S593" i="15" s="1"/>
  <c r="H594" i="15"/>
  <c r="R593" i="15"/>
  <c r="P593" i="15" s="1"/>
  <c r="I593" i="15"/>
  <c r="O593" i="15"/>
  <c r="M593" i="15" s="1"/>
  <c r="G592" i="15"/>
  <c r="V592" i="15"/>
  <c r="L594" i="15" l="1"/>
  <c r="J594" i="15" s="1"/>
  <c r="I594" i="15"/>
  <c r="U594" i="15"/>
  <c r="S594" i="15" s="1"/>
  <c r="H595" i="15"/>
  <c r="O594" i="15"/>
  <c r="M594" i="15" s="1"/>
  <c r="R594" i="15"/>
  <c r="P594" i="15" s="1"/>
  <c r="G593" i="15"/>
  <c r="V593" i="15"/>
  <c r="H596" i="15" l="1"/>
  <c r="R595" i="15"/>
  <c r="P595" i="15" s="1"/>
  <c r="I595" i="15"/>
  <c r="U595" i="15"/>
  <c r="S595" i="15" s="1"/>
  <c r="L595" i="15"/>
  <c r="J595" i="15" s="1"/>
  <c r="O595" i="15"/>
  <c r="M595" i="15" s="1"/>
  <c r="V594" i="15"/>
  <c r="G594" i="15"/>
  <c r="G595" i="15" l="1"/>
  <c r="V595" i="15"/>
  <c r="L596" i="15"/>
  <c r="J596" i="15" s="1"/>
  <c r="U596" i="15"/>
  <c r="S596" i="15" s="1"/>
  <c r="O596" i="15"/>
  <c r="M596" i="15" s="1"/>
  <c r="R596" i="15"/>
  <c r="P596" i="15" s="1"/>
  <c r="I596" i="15"/>
  <c r="H597" i="15"/>
  <c r="H598" i="15" l="1"/>
  <c r="R597" i="15"/>
  <c r="P597" i="15" s="1"/>
  <c r="L597" i="15"/>
  <c r="J597" i="15" s="1"/>
  <c r="U597" i="15"/>
  <c r="S597" i="15" s="1"/>
  <c r="I597" i="15"/>
  <c r="O597" i="15"/>
  <c r="M597" i="15" s="1"/>
  <c r="G596" i="15"/>
  <c r="V596" i="15"/>
  <c r="G597" i="15" l="1"/>
  <c r="V597" i="15"/>
  <c r="L598" i="15"/>
  <c r="J598" i="15" s="1"/>
  <c r="O598" i="15"/>
  <c r="M598" i="15" s="1"/>
  <c r="I598" i="15"/>
  <c r="U598" i="15"/>
  <c r="S598" i="15" s="1"/>
  <c r="H599" i="15"/>
  <c r="R598" i="15"/>
  <c r="P598" i="15" s="1"/>
  <c r="H600" i="15" l="1"/>
  <c r="R599" i="15"/>
  <c r="P599" i="15" s="1"/>
  <c r="I599" i="15"/>
  <c r="U599" i="15"/>
  <c r="S599" i="15" s="1"/>
  <c r="L599" i="15"/>
  <c r="J599" i="15" s="1"/>
  <c r="O599" i="15"/>
  <c r="M599" i="15" s="1"/>
  <c r="G598" i="15"/>
  <c r="V598" i="15"/>
  <c r="G599" i="15" l="1"/>
  <c r="V599" i="15"/>
  <c r="L600" i="15"/>
  <c r="J600" i="15" s="1"/>
  <c r="U600" i="15"/>
  <c r="S600" i="15" s="1"/>
  <c r="O600" i="15"/>
  <c r="M600" i="15" s="1"/>
  <c r="I600" i="15"/>
  <c r="H601" i="15"/>
  <c r="R600" i="15"/>
  <c r="P600" i="15" s="1"/>
  <c r="L601" i="15" l="1"/>
  <c r="J601" i="15" s="1"/>
  <c r="U601" i="15"/>
  <c r="S601" i="15" s="1"/>
  <c r="I601" i="15"/>
  <c r="H602" i="15"/>
  <c r="R601" i="15"/>
  <c r="P601" i="15" s="1"/>
  <c r="O601" i="15"/>
  <c r="M601" i="15" s="1"/>
  <c r="G600" i="15"/>
  <c r="V600" i="15"/>
  <c r="L602" i="15" l="1"/>
  <c r="J602" i="15" s="1"/>
  <c r="O602" i="15"/>
  <c r="M602" i="15" s="1"/>
  <c r="U602" i="15"/>
  <c r="S602" i="15" s="1"/>
  <c r="R602" i="15"/>
  <c r="P602" i="15" s="1"/>
  <c r="I602" i="15"/>
  <c r="H603" i="15"/>
  <c r="G601" i="15"/>
  <c r="V601" i="15"/>
  <c r="G602" i="15" l="1"/>
  <c r="V602" i="15"/>
  <c r="H604" i="15"/>
  <c r="R603" i="15"/>
  <c r="P603" i="15" s="1"/>
  <c r="U603" i="15"/>
  <c r="S603" i="15" s="1"/>
  <c r="O603" i="15"/>
  <c r="M603" i="15" s="1"/>
  <c r="I603" i="15"/>
  <c r="L603" i="15"/>
  <c r="J603" i="15" s="1"/>
  <c r="V603" i="15" l="1"/>
  <c r="G603" i="15"/>
  <c r="O604" i="15"/>
  <c r="M604" i="15" s="1"/>
  <c r="R604" i="15"/>
  <c r="P604" i="15" s="1"/>
  <c r="I604" i="15"/>
  <c r="U604" i="15"/>
  <c r="S604" i="15" s="1"/>
  <c r="H605" i="15"/>
  <c r="L604" i="15"/>
  <c r="J604" i="15" s="1"/>
  <c r="H606" i="15" l="1"/>
  <c r="R605" i="15"/>
  <c r="P605" i="15" s="1"/>
  <c r="L605" i="15"/>
  <c r="J605" i="15" s="1"/>
  <c r="U605" i="15"/>
  <c r="S605" i="15" s="1"/>
  <c r="I605" i="15"/>
  <c r="O605" i="15"/>
  <c r="M605" i="15" s="1"/>
  <c r="G604" i="15"/>
  <c r="V604" i="15"/>
  <c r="G605" i="15" l="1"/>
  <c r="V605" i="15"/>
  <c r="L606" i="15"/>
  <c r="J606" i="15" s="1"/>
  <c r="O606" i="15"/>
  <c r="M606" i="15" s="1"/>
  <c r="I606" i="15"/>
  <c r="U606" i="15"/>
  <c r="S606" i="15" s="1"/>
  <c r="H607" i="15"/>
  <c r="R606" i="15"/>
  <c r="P606" i="15" s="1"/>
  <c r="H608" i="15" l="1"/>
  <c r="R607" i="15"/>
  <c r="P607" i="15" s="1"/>
  <c r="U607" i="15"/>
  <c r="S607" i="15" s="1"/>
  <c r="I607" i="15"/>
  <c r="L607" i="15"/>
  <c r="J607" i="15" s="1"/>
  <c r="O607" i="15"/>
  <c r="M607" i="15" s="1"/>
  <c r="G606" i="15"/>
  <c r="V606" i="15"/>
  <c r="G607" i="15" l="1"/>
  <c r="V607" i="15"/>
  <c r="L608" i="15"/>
  <c r="J608" i="15" s="1"/>
  <c r="U608" i="15"/>
  <c r="S608" i="15" s="1"/>
  <c r="H609" i="15"/>
  <c r="O608" i="15"/>
  <c r="M608" i="15" s="1"/>
  <c r="I608" i="15"/>
  <c r="R608" i="15"/>
  <c r="P608" i="15" s="1"/>
  <c r="G608" i="15" l="1"/>
  <c r="V608" i="15"/>
  <c r="H610" i="15"/>
  <c r="R609" i="15"/>
  <c r="P609" i="15" s="1"/>
  <c r="O609" i="15"/>
  <c r="M609" i="15" s="1"/>
  <c r="L609" i="15"/>
  <c r="J609" i="15" s="1"/>
  <c r="U609" i="15"/>
  <c r="S609" i="15" s="1"/>
  <c r="I609" i="15"/>
  <c r="L610" i="15" l="1"/>
  <c r="J610" i="15" s="1"/>
  <c r="O610" i="15"/>
  <c r="M610" i="15" s="1"/>
  <c r="R610" i="15"/>
  <c r="P610" i="15" s="1"/>
  <c r="I610" i="15"/>
  <c r="U610" i="15"/>
  <c r="S610" i="15" s="1"/>
  <c r="H611" i="15"/>
  <c r="G609" i="15"/>
  <c r="V609" i="15"/>
  <c r="G610" i="15" l="1"/>
  <c r="V610" i="15"/>
  <c r="I611" i="15"/>
  <c r="U611" i="15"/>
  <c r="S611" i="15" s="1"/>
  <c r="L611" i="15"/>
  <c r="J611" i="15" s="1"/>
  <c r="H612" i="15"/>
  <c r="O611" i="15"/>
  <c r="M611" i="15" s="1"/>
  <c r="R611" i="15"/>
  <c r="P611" i="15" s="1"/>
  <c r="G611" i="15" l="1"/>
  <c r="V611" i="15"/>
  <c r="L612" i="15"/>
  <c r="J612" i="15" s="1"/>
  <c r="I612" i="15"/>
  <c r="U612" i="15"/>
  <c r="S612" i="15" s="1"/>
  <c r="H613" i="15"/>
  <c r="R612" i="15"/>
  <c r="P612" i="15" s="1"/>
  <c r="O612" i="15"/>
  <c r="M612" i="15" s="1"/>
  <c r="I613" i="15" l="1"/>
  <c r="H614" i="15"/>
  <c r="R613" i="15"/>
  <c r="P613" i="15" s="1"/>
  <c r="U613" i="15"/>
  <c r="S613" i="15" s="1"/>
  <c r="O613" i="15"/>
  <c r="M613" i="15" s="1"/>
  <c r="L613" i="15"/>
  <c r="J613" i="15" s="1"/>
  <c r="G612" i="15"/>
  <c r="V612" i="15"/>
  <c r="I614" i="15" l="1"/>
  <c r="U614" i="15"/>
  <c r="S614" i="15" s="1"/>
  <c r="O614" i="15"/>
  <c r="M614" i="15" s="1"/>
  <c r="H615" i="15"/>
  <c r="R614" i="15"/>
  <c r="P614" i="15" s="1"/>
  <c r="L614" i="15"/>
  <c r="J614" i="15" s="1"/>
  <c r="G613" i="15"/>
  <c r="V613" i="15"/>
  <c r="H616" i="15" l="1"/>
  <c r="R615" i="15"/>
  <c r="P615" i="15" s="1"/>
  <c r="I615" i="15"/>
  <c r="U615" i="15"/>
  <c r="S615" i="15" s="1"/>
  <c r="L615" i="15"/>
  <c r="J615" i="15" s="1"/>
  <c r="O615" i="15"/>
  <c r="M615" i="15" s="1"/>
  <c r="G614" i="15"/>
  <c r="V614" i="15"/>
  <c r="G615" i="15" l="1"/>
  <c r="V615" i="15"/>
  <c r="L616" i="15"/>
  <c r="J616" i="15" s="1"/>
  <c r="O616" i="15"/>
  <c r="M616" i="15" s="1"/>
  <c r="U616" i="15"/>
  <c r="S616" i="15" s="1"/>
  <c r="H617" i="15"/>
  <c r="R616" i="15"/>
  <c r="P616" i="15" s="1"/>
  <c r="I616" i="15"/>
  <c r="G616" i="15" l="1"/>
  <c r="V616" i="15"/>
  <c r="H618" i="15"/>
  <c r="R617" i="15"/>
  <c r="P617" i="15" s="1"/>
  <c r="L617" i="15"/>
  <c r="J617" i="15" s="1"/>
  <c r="U617" i="15"/>
  <c r="S617" i="15" s="1"/>
  <c r="I617" i="15"/>
  <c r="O617" i="15"/>
  <c r="M617" i="15" s="1"/>
  <c r="G617" i="15" l="1"/>
  <c r="V617" i="15"/>
  <c r="L618" i="15"/>
  <c r="J618" i="15" s="1"/>
  <c r="I618" i="15"/>
  <c r="O618" i="15"/>
  <c r="M618" i="15" s="1"/>
  <c r="U618" i="15"/>
  <c r="S618" i="15" s="1"/>
  <c r="R618" i="15"/>
  <c r="P618" i="15" s="1"/>
  <c r="H619" i="15"/>
  <c r="G618" i="15" l="1"/>
  <c r="V618" i="15"/>
  <c r="H620" i="15"/>
  <c r="R619" i="15"/>
  <c r="P619" i="15" s="1"/>
  <c r="I619" i="15"/>
  <c r="U619" i="15"/>
  <c r="S619" i="15" s="1"/>
  <c r="L619" i="15"/>
  <c r="J619" i="15" s="1"/>
  <c r="O619" i="15"/>
  <c r="M619" i="15" s="1"/>
  <c r="L620" i="15" l="1"/>
  <c r="J620" i="15" s="1"/>
  <c r="O620" i="15"/>
  <c r="M620" i="15" s="1"/>
  <c r="H621" i="15"/>
  <c r="R620" i="15"/>
  <c r="P620" i="15" s="1"/>
  <c r="I620" i="15"/>
  <c r="U620" i="15"/>
  <c r="S620" i="15" s="1"/>
  <c r="G619" i="15"/>
  <c r="V619" i="15"/>
  <c r="H622" i="15" l="1"/>
  <c r="R621" i="15"/>
  <c r="P621" i="15" s="1"/>
  <c r="L621" i="15"/>
  <c r="J621" i="15" s="1"/>
  <c r="U621" i="15"/>
  <c r="S621" i="15" s="1"/>
  <c r="O621" i="15"/>
  <c r="M621" i="15" s="1"/>
  <c r="I621" i="15"/>
  <c r="V620" i="15"/>
  <c r="G620" i="15"/>
  <c r="G621" i="15" l="1"/>
  <c r="V621" i="15"/>
  <c r="L622" i="15"/>
  <c r="J622" i="15" s="1"/>
  <c r="H623" i="15"/>
  <c r="R622" i="15"/>
  <c r="P622" i="15" s="1"/>
  <c r="O622" i="15"/>
  <c r="M622" i="15" s="1"/>
  <c r="I622" i="15"/>
  <c r="U622" i="15"/>
  <c r="S622" i="15" s="1"/>
  <c r="G622" i="15" l="1"/>
  <c r="V622" i="15"/>
  <c r="L623" i="15"/>
  <c r="J623" i="15" s="1"/>
  <c r="O623" i="15"/>
  <c r="M623" i="15" s="1"/>
  <c r="I623" i="15"/>
  <c r="H624" i="15"/>
  <c r="R623" i="15"/>
  <c r="P623" i="15" s="1"/>
  <c r="U623" i="15"/>
  <c r="S623" i="15" s="1"/>
  <c r="L624" i="15" l="1"/>
  <c r="J624" i="15" s="1"/>
  <c r="I624" i="15"/>
  <c r="U624" i="15"/>
  <c r="S624" i="15" s="1"/>
  <c r="O624" i="15"/>
  <c r="M624" i="15" s="1"/>
  <c r="H625" i="15"/>
  <c r="R624" i="15"/>
  <c r="P624" i="15" s="1"/>
  <c r="G623" i="15"/>
  <c r="V623" i="15"/>
  <c r="G624" i="15" l="1"/>
  <c r="V624" i="15"/>
  <c r="H626" i="15"/>
  <c r="R625" i="15"/>
  <c r="P625" i="15" s="1"/>
  <c r="I625" i="15"/>
  <c r="O625" i="15"/>
  <c r="M625" i="15" s="1"/>
  <c r="L625" i="15"/>
  <c r="J625" i="15" s="1"/>
  <c r="U625" i="15"/>
  <c r="S625" i="15" s="1"/>
  <c r="L626" i="15" l="1"/>
  <c r="J626" i="15" s="1"/>
  <c r="I626" i="15"/>
  <c r="O626" i="15"/>
  <c r="M626" i="15" s="1"/>
  <c r="U626" i="15"/>
  <c r="S626" i="15" s="1"/>
  <c r="H627" i="15"/>
  <c r="R626" i="15"/>
  <c r="P626" i="15" s="1"/>
  <c r="G625" i="15"/>
  <c r="V625" i="15"/>
  <c r="V626" i="15" l="1"/>
  <c r="G626" i="15"/>
  <c r="H628" i="15"/>
  <c r="R627" i="15"/>
  <c r="P627" i="15" s="1"/>
  <c r="U627" i="15"/>
  <c r="S627" i="15" s="1"/>
  <c r="O627" i="15"/>
  <c r="M627" i="15" s="1"/>
  <c r="I627" i="15"/>
  <c r="L627" i="15"/>
  <c r="J627" i="15" s="1"/>
  <c r="G627" i="15" l="1"/>
  <c r="V627" i="15"/>
  <c r="L628" i="15"/>
  <c r="J628" i="15" s="1"/>
  <c r="U628" i="15"/>
  <c r="S628" i="15" s="1"/>
  <c r="O628" i="15"/>
  <c r="M628" i="15" s="1"/>
  <c r="I628" i="15"/>
  <c r="H629" i="15"/>
  <c r="R628" i="15"/>
  <c r="P628" i="15" s="1"/>
  <c r="H630" i="15" l="1"/>
  <c r="R629" i="15"/>
  <c r="P629" i="15" s="1"/>
  <c r="L629" i="15"/>
  <c r="J629" i="15" s="1"/>
  <c r="U629" i="15"/>
  <c r="S629" i="15" s="1"/>
  <c r="I629" i="15"/>
  <c r="O629" i="15"/>
  <c r="M629" i="15" s="1"/>
  <c r="G628" i="15"/>
  <c r="V628" i="15"/>
  <c r="G629" i="15" l="1"/>
  <c r="V629" i="15"/>
  <c r="L630" i="15"/>
  <c r="J630" i="15" s="1"/>
  <c r="I630" i="15"/>
  <c r="U630" i="15"/>
  <c r="S630" i="15" s="1"/>
  <c r="H631" i="15"/>
  <c r="R630" i="15"/>
  <c r="P630" i="15" s="1"/>
  <c r="O630" i="15"/>
  <c r="M630" i="15" s="1"/>
  <c r="G630" i="15" l="1"/>
  <c r="V630" i="15"/>
  <c r="L631" i="15"/>
  <c r="J631" i="15" s="1"/>
  <c r="I631" i="15"/>
  <c r="U631" i="15"/>
  <c r="S631" i="15" s="1"/>
  <c r="O631" i="15"/>
  <c r="M631" i="15" s="1"/>
  <c r="H632" i="15"/>
  <c r="R631" i="15"/>
  <c r="P631" i="15" s="1"/>
  <c r="G631" i="15" l="1"/>
  <c r="V631" i="15"/>
  <c r="L632" i="15"/>
  <c r="J632" i="15" s="1"/>
  <c r="O632" i="15"/>
  <c r="M632" i="15" s="1"/>
  <c r="I632" i="15"/>
  <c r="U632" i="15"/>
  <c r="S632" i="15" s="1"/>
  <c r="H633" i="15"/>
  <c r="R632" i="15"/>
  <c r="P632" i="15" s="1"/>
  <c r="H634" i="15" l="1"/>
  <c r="R633" i="15"/>
  <c r="P633" i="15" s="1"/>
  <c r="L633" i="15"/>
  <c r="J633" i="15" s="1"/>
  <c r="U633" i="15"/>
  <c r="S633" i="15" s="1"/>
  <c r="I633" i="15"/>
  <c r="O633" i="15"/>
  <c r="M633" i="15" s="1"/>
  <c r="G632" i="15"/>
  <c r="V632" i="15"/>
  <c r="G633" i="15" l="1"/>
  <c r="V633" i="15"/>
  <c r="L634" i="15"/>
  <c r="J634" i="15" s="1"/>
  <c r="O634" i="15"/>
  <c r="M634" i="15" s="1"/>
  <c r="I634" i="15"/>
  <c r="U634" i="15"/>
  <c r="S634" i="15" s="1"/>
  <c r="H635" i="15"/>
  <c r="R634" i="15"/>
  <c r="P634" i="15" s="1"/>
  <c r="H636" i="15" l="1"/>
  <c r="R635" i="15"/>
  <c r="P635" i="15" s="1"/>
  <c r="I635" i="15"/>
  <c r="U635" i="15"/>
  <c r="S635" i="15" s="1"/>
  <c r="L635" i="15"/>
  <c r="J635" i="15" s="1"/>
  <c r="O635" i="15"/>
  <c r="M635" i="15" s="1"/>
  <c r="G634" i="15"/>
  <c r="V634" i="15"/>
  <c r="G635" i="15" l="1"/>
  <c r="V635" i="15"/>
  <c r="L636" i="15"/>
  <c r="J636" i="15" s="1"/>
  <c r="I636" i="15"/>
  <c r="U636" i="15"/>
  <c r="S636" i="15" s="1"/>
  <c r="R636" i="15"/>
  <c r="P636" i="15" s="1"/>
  <c r="O636" i="15"/>
  <c r="M636" i="15" s="1"/>
  <c r="H637" i="15"/>
  <c r="H638" i="15" l="1"/>
  <c r="R637" i="15"/>
  <c r="P637" i="15" s="1"/>
  <c r="U637" i="15"/>
  <c r="S637" i="15" s="1"/>
  <c r="I637" i="15"/>
  <c r="O637" i="15"/>
  <c r="M637" i="15" s="1"/>
  <c r="L637" i="15"/>
  <c r="J637" i="15" s="1"/>
  <c r="V636" i="15"/>
  <c r="G636" i="15"/>
  <c r="G637" i="15" l="1"/>
  <c r="V637" i="15"/>
  <c r="L638" i="15"/>
  <c r="J638" i="15" s="1"/>
  <c r="O638" i="15"/>
  <c r="M638" i="15" s="1"/>
  <c r="I638" i="15"/>
  <c r="U638" i="15"/>
  <c r="S638" i="15" s="1"/>
  <c r="R638" i="15"/>
  <c r="P638" i="15" s="1"/>
  <c r="H639" i="15"/>
  <c r="H640" i="15" l="1"/>
  <c r="R639" i="15"/>
  <c r="P639" i="15" s="1"/>
  <c r="I639" i="15"/>
  <c r="U639" i="15"/>
  <c r="S639" i="15" s="1"/>
  <c r="L639" i="15"/>
  <c r="J639" i="15" s="1"/>
  <c r="O639" i="15"/>
  <c r="M639" i="15" s="1"/>
  <c r="G638" i="15"/>
  <c r="V638" i="15"/>
  <c r="G639" i="15" l="1"/>
  <c r="V639" i="15"/>
  <c r="I640" i="15"/>
  <c r="U640" i="15"/>
  <c r="S640" i="15" s="1"/>
  <c r="R640" i="15"/>
  <c r="P640" i="15" s="1"/>
  <c r="O640" i="15"/>
  <c r="M640" i="15" s="1"/>
  <c r="H641" i="15"/>
  <c r="L640" i="15"/>
  <c r="J640" i="15" s="1"/>
  <c r="G640" i="15" l="1"/>
  <c r="V640" i="15"/>
  <c r="I641" i="15"/>
  <c r="R641" i="15"/>
  <c r="P641" i="15" s="1"/>
  <c r="L641" i="15"/>
  <c r="J641" i="15" s="1"/>
  <c r="U641" i="15"/>
  <c r="S641" i="15" s="1"/>
  <c r="O641" i="15"/>
  <c r="M641" i="15" s="1"/>
  <c r="H642" i="15"/>
  <c r="L642" i="15" l="1"/>
  <c r="J642" i="15" s="1"/>
  <c r="O642" i="15"/>
  <c r="M642" i="15" s="1"/>
  <c r="I642" i="15"/>
  <c r="U642" i="15"/>
  <c r="S642" i="15" s="1"/>
  <c r="H643" i="15"/>
  <c r="R642" i="15"/>
  <c r="P642" i="15" s="1"/>
  <c r="G641" i="15"/>
  <c r="V641" i="15"/>
  <c r="G642" i="15" l="1"/>
  <c r="V642" i="15"/>
  <c r="H644" i="15"/>
  <c r="R643" i="15"/>
  <c r="P643" i="15" s="1"/>
  <c r="I643" i="15"/>
  <c r="L643" i="15"/>
  <c r="J643" i="15" s="1"/>
  <c r="O643" i="15"/>
  <c r="M643" i="15" s="1"/>
  <c r="U643" i="15"/>
  <c r="S643" i="15" s="1"/>
  <c r="L644" i="15" l="1"/>
  <c r="J644" i="15" s="1"/>
  <c r="O644" i="15"/>
  <c r="M644" i="15" s="1"/>
  <c r="U644" i="15"/>
  <c r="S644" i="15" s="1"/>
  <c r="H645" i="15"/>
  <c r="R644" i="15"/>
  <c r="P644" i="15" s="1"/>
  <c r="I644" i="15"/>
  <c r="G643" i="15"/>
  <c r="V643" i="15"/>
  <c r="I645" i="15" l="1"/>
  <c r="L645" i="15"/>
  <c r="J645" i="15" s="1"/>
  <c r="U645" i="15"/>
  <c r="S645" i="15" s="1"/>
  <c r="O645" i="15"/>
  <c r="M645" i="15" s="1"/>
  <c r="H646" i="15"/>
  <c r="R645" i="15"/>
  <c r="P645" i="15" s="1"/>
  <c r="G644" i="15"/>
  <c r="V644" i="15"/>
  <c r="I646" i="15" l="1"/>
  <c r="U646" i="15"/>
  <c r="S646" i="15" s="1"/>
  <c r="R646" i="15"/>
  <c r="P646" i="15" s="1"/>
  <c r="O646" i="15"/>
  <c r="M646" i="15" s="1"/>
  <c r="H647" i="15"/>
  <c r="L646" i="15"/>
  <c r="J646" i="15" s="1"/>
  <c r="V645" i="15"/>
  <c r="G645" i="15"/>
  <c r="H648" i="15" l="1"/>
  <c r="R647" i="15"/>
  <c r="P647" i="15" s="1"/>
  <c r="I647" i="15"/>
  <c r="U647" i="15"/>
  <c r="S647" i="15" s="1"/>
  <c r="L647" i="15"/>
  <c r="J647" i="15" s="1"/>
  <c r="O647" i="15"/>
  <c r="M647" i="15" s="1"/>
  <c r="G646" i="15"/>
  <c r="V646" i="15"/>
  <c r="G647" i="15" l="1"/>
  <c r="V647" i="15"/>
  <c r="L648" i="15"/>
  <c r="J648" i="15" s="1"/>
  <c r="O648" i="15"/>
  <c r="M648" i="15" s="1"/>
  <c r="U648" i="15"/>
  <c r="S648" i="15" s="1"/>
  <c r="R648" i="15"/>
  <c r="P648" i="15" s="1"/>
  <c r="I648" i="15"/>
  <c r="H649" i="15"/>
  <c r="H650" i="15" l="1"/>
  <c r="R649" i="15"/>
  <c r="P649" i="15" s="1"/>
  <c r="L649" i="15"/>
  <c r="J649" i="15" s="1"/>
  <c r="U649" i="15"/>
  <c r="S649" i="15" s="1"/>
  <c r="I649" i="15"/>
  <c r="O649" i="15"/>
  <c r="M649" i="15" s="1"/>
  <c r="V648" i="15"/>
  <c r="G648" i="15"/>
  <c r="G649" i="15" l="1"/>
  <c r="V649" i="15"/>
  <c r="L650" i="15"/>
  <c r="J650" i="15" s="1"/>
  <c r="O650" i="15"/>
  <c r="M650" i="15" s="1"/>
  <c r="I650" i="15"/>
  <c r="U650" i="15"/>
  <c r="S650" i="15" s="1"/>
  <c r="H651" i="15"/>
  <c r="R650" i="15"/>
  <c r="P650" i="15" s="1"/>
  <c r="H652" i="15" l="1"/>
  <c r="R651" i="15"/>
  <c r="P651" i="15" s="1"/>
  <c r="I651" i="15"/>
  <c r="U651" i="15"/>
  <c r="S651" i="15" s="1"/>
  <c r="O651" i="15"/>
  <c r="M651" i="15" s="1"/>
  <c r="L651" i="15"/>
  <c r="J651" i="15" s="1"/>
  <c r="G650" i="15"/>
  <c r="V650" i="15"/>
  <c r="G651" i="15" l="1"/>
  <c r="V651" i="15"/>
  <c r="L652" i="15"/>
  <c r="J652" i="15" s="1"/>
  <c r="O652" i="15"/>
  <c r="M652" i="15" s="1"/>
  <c r="I652" i="15"/>
  <c r="U652" i="15"/>
  <c r="S652" i="15" s="1"/>
  <c r="H653" i="15"/>
  <c r="R652" i="15"/>
  <c r="P652" i="15" s="1"/>
  <c r="I653" i="15" l="1"/>
  <c r="O653" i="15"/>
  <c r="M653" i="15" s="1"/>
  <c r="R653" i="15"/>
  <c r="P653" i="15" s="1"/>
  <c r="U653" i="15"/>
  <c r="S653" i="15" s="1"/>
  <c r="H654" i="15"/>
  <c r="L653" i="15"/>
  <c r="J653" i="15" s="1"/>
  <c r="G652" i="15"/>
  <c r="V652" i="15"/>
  <c r="I654" i="15" l="1"/>
  <c r="U654" i="15"/>
  <c r="S654" i="15" s="1"/>
  <c r="L654" i="15"/>
  <c r="J654" i="15" s="1"/>
  <c r="O654" i="15"/>
  <c r="M654" i="15" s="1"/>
  <c r="H655" i="15"/>
  <c r="R654" i="15"/>
  <c r="P654" i="15" s="1"/>
  <c r="G653" i="15"/>
  <c r="V653" i="15"/>
  <c r="H656" i="15" l="1"/>
  <c r="R655" i="15"/>
  <c r="P655" i="15" s="1"/>
  <c r="U655" i="15"/>
  <c r="S655" i="15" s="1"/>
  <c r="L655" i="15"/>
  <c r="J655" i="15" s="1"/>
  <c r="I655" i="15"/>
  <c r="O655" i="15"/>
  <c r="M655" i="15" s="1"/>
  <c r="G654" i="15"/>
  <c r="V654" i="15"/>
  <c r="G655" i="15" l="1"/>
  <c r="V655" i="15"/>
  <c r="I656" i="15"/>
  <c r="U656" i="15"/>
  <c r="S656" i="15" s="1"/>
  <c r="H657" i="15"/>
  <c r="R656" i="15"/>
  <c r="P656" i="15" s="1"/>
  <c r="L656" i="15"/>
  <c r="J656" i="15" s="1"/>
  <c r="O656" i="15"/>
  <c r="M656" i="15" s="1"/>
  <c r="G656" i="15" l="1"/>
  <c r="V656" i="15"/>
  <c r="H658" i="15"/>
  <c r="R657" i="15"/>
  <c r="P657" i="15" s="1"/>
  <c r="I657" i="15"/>
  <c r="L657" i="15"/>
  <c r="J657" i="15" s="1"/>
  <c r="U657" i="15"/>
  <c r="S657" i="15" s="1"/>
  <c r="O657" i="15"/>
  <c r="M657" i="15" s="1"/>
  <c r="L658" i="15" l="1"/>
  <c r="J658" i="15" s="1"/>
  <c r="I658" i="15"/>
  <c r="O658" i="15"/>
  <c r="M658" i="15" s="1"/>
  <c r="U658" i="15"/>
  <c r="S658" i="15" s="1"/>
  <c r="H659" i="15"/>
  <c r="R658" i="15"/>
  <c r="P658" i="15" s="1"/>
  <c r="G657" i="15"/>
  <c r="V657" i="15"/>
  <c r="V658" i="15" l="1"/>
  <c r="G658" i="15"/>
  <c r="H660" i="15"/>
  <c r="R659" i="15"/>
  <c r="P659" i="15" s="1"/>
  <c r="U659" i="15"/>
  <c r="S659" i="15" s="1"/>
  <c r="O659" i="15"/>
  <c r="M659" i="15" s="1"/>
  <c r="I659" i="15"/>
  <c r="L659" i="15"/>
  <c r="J659" i="15" s="1"/>
  <c r="G659" i="15" l="1"/>
  <c r="V659" i="15"/>
  <c r="L660" i="15"/>
  <c r="J660" i="15" s="1"/>
  <c r="I660" i="15"/>
  <c r="H661" i="15"/>
  <c r="O660" i="15"/>
  <c r="M660" i="15" s="1"/>
  <c r="U660" i="15"/>
  <c r="S660" i="15" s="1"/>
  <c r="R660" i="15"/>
  <c r="P660" i="15" s="1"/>
  <c r="G660" i="15" l="1"/>
  <c r="V660" i="15"/>
  <c r="H662" i="15"/>
  <c r="R661" i="15"/>
  <c r="P661" i="15" s="1"/>
  <c r="L661" i="15"/>
  <c r="J661" i="15" s="1"/>
  <c r="U661" i="15"/>
  <c r="S661" i="15" s="1"/>
  <c r="I661" i="15"/>
  <c r="O661" i="15"/>
  <c r="M661" i="15" s="1"/>
  <c r="G661" i="15" l="1"/>
  <c r="V661" i="15"/>
  <c r="L662" i="15"/>
  <c r="J662" i="15" s="1"/>
  <c r="O662" i="15"/>
  <c r="M662" i="15" s="1"/>
  <c r="I662" i="15"/>
  <c r="U662" i="15"/>
  <c r="S662" i="15" s="1"/>
  <c r="H663" i="15"/>
  <c r="R662" i="15"/>
  <c r="P662" i="15" s="1"/>
  <c r="H664" i="15" l="1"/>
  <c r="R663" i="15"/>
  <c r="P663" i="15" s="1"/>
  <c r="I663" i="15"/>
  <c r="U663" i="15"/>
  <c r="S663" i="15" s="1"/>
  <c r="L663" i="15"/>
  <c r="J663" i="15" s="1"/>
  <c r="O663" i="15"/>
  <c r="M663" i="15" s="1"/>
  <c r="G662" i="15"/>
  <c r="V662" i="15"/>
  <c r="G663" i="15" l="1"/>
  <c r="V663" i="15"/>
  <c r="L664" i="15"/>
  <c r="J664" i="15" s="1"/>
  <c r="O664" i="15"/>
  <c r="M664" i="15" s="1"/>
  <c r="I664" i="15"/>
  <c r="U664" i="15"/>
  <c r="S664" i="15" s="1"/>
  <c r="H665" i="15"/>
  <c r="R664" i="15"/>
  <c r="P664" i="15" s="1"/>
  <c r="H666" i="15" l="1"/>
  <c r="R665" i="15"/>
  <c r="P665" i="15" s="1"/>
  <c r="L665" i="15"/>
  <c r="J665" i="15" s="1"/>
  <c r="U665" i="15"/>
  <c r="S665" i="15" s="1"/>
  <c r="I665" i="15"/>
  <c r="O665" i="15"/>
  <c r="M665" i="15" s="1"/>
  <c r="G664" i="15"/>
  <c r="V664" i="15"/>
  <c r="V665" i="15" l="1"/>
  <c r="G665" i="15"/>
  <c r="O666" i="15"/>
  <c r="M666" i="15" s="1"/>
  <c r="I666" i="15"/>
  <c r="U666" i="15"/>
  <c r="S666" i="15" s="1"/>
  <c r="H667" i="15"/>
  <c r="R666" i="15"/>
  <c r="P666" i="15" s="1"/>
  <c r="L666" i="15"/>
  <c r="J666" i="15" s="1"/>
  <c r="G666" i="15" l="1"/>
  <c r="V666" i="15"/>
  <c r="L667" i="15"/>
  <c r="J667" i="15" s="1"/>
  <c r="O667" i="15"/>
  <c r="M667" i="15" s="1"/>
  <c r="R667" i="15"/>
  <c r="P667" i="15" s="1"/>
  <c r="I667" i="15"/>
  <c r="U667" i="15"/>
  <c r="S667" i="15" s="1"/>
  <c r="H668" i="15"/>
  <c r="L668" i="15" l="1"/>
  <c r="J668" i="15" s="1"/>
  <c r="I668" i="15"/>
  <c r="U668" i="15"/>
  <c r="S668" i="15" s="1"/>
  <c r="R668" i="15"/>
  <c r="P668" i="15" s="1"/>
  <c r="O668" i="15"/>
  <c r="M668" i="15" s="1"/>
  <c r="H669" i="15"/>
  <c r="G667" i="15"/>
  <c r="V667" i="15"/>
  <c r="H670" i="15" l="1"/>
  <c r="R669" i="15"/>
  <c r="P669" i="15" s="1"/>
  <c r="L669" i="15"/>
  <c r="J669" i="15" s="1"/>
  <c r="U669" i="15"/>
  <c r="S669" i="15" s="1"/>
  <c r="I669" i="15"/>
  <c r="O669" i="15"/>
  <c r="M669" i="15" s="1"/>
  <c r="V668" i="15"/>
  <c r="G668" i="15"/>
  <c r="G669" i="15" l="1"/>
  <c r="V669" i="15"/>
  <c r="L670" i="15"/>
  <c r="J670" i="15" s="1"/>
  <c r="I670" i="15"/>
  <c r="U670" i="15"/>
  <c r="S670" i="15" s="1"/>
  <c r="O670" i="15"/>
  <c r="M670" i="15" s="1"/>
  <c r="H671" i="15"/>
  <c r="R670" i="15"/>
  <c r="P670" i="15" s="1"/>
  <c r="G670" i="15" l="1"/>
  <c r="V670" i="15"/>
  <c r="I671" i="15"/>
  <c r="U671" i="15"/>
  <c r="S671" i="15" s="1"/>
  <c r="R671" i="15"/>
  <c r="P671" i="15" s="1"/>
  <c r="L671" i="15"/>
  <c r="J671" i="15" s="1"/>
  <c r="O671" i="15"/>
  <c r="M671" i="15" s="1"/>
  <c r="H672" i="15"/>
  <c r="G671" i="15" l="1"/>
  <c r="V671" i="15"/>
  <c r="L672" i="15"/>
  <c r="J672" i="15" s="1"/>
  <c r="O672" i="15"/>
  <c r="M672" i="15" s="1"/>
  <c r="U672" i="15"/>
  <c r="S672" i="15" s="1"/>
  <c r="I672" i="15"/>
  <c r="R672" i="15"/>
  <c r="P672" i="15" s="1"/>
  <c r="H673" i="15"/>
  <c r="V672" i="15" l="1"/>
  <c r="G672" i="15"/>
  <c r="H674" i="15"/>
  <c r="R673" i="15"/>
  <c r="P673" i="15" s="1"/>
  <c r="L673" i="15"/>
  <c r="J673" i="15" s="1"/>
  <c r="U673" i="15"/>
  <c r="S673" i="15" s="1"/>
  <c r="I673" i="15"/>
  <c r="O673" i="15"/>
  <c r="M673" i="15" s="1"/>
  <c r="G673" i="15" l="1"/>
  <c r="V673" i="15"/>
  <c r="L674" i="15"/>
  <c r="J674" i="15" s="1"/>
  <c r="I674" i="15"/>
  <c r="U674" i="15"/>
  <c r="S674" i="15" s="1"/>
  <c r="H675" i="15"/>
  <c r="R674" i="15"/>
  <c r="P674" i="15" s="1"/>
  <c r="O674" i="15"/>
  <c r="M674" i="15" s="1"/>
  <c r="G674" i="15" l="1"/>
  <c r="V674" i="15"/>
  <c r="H676" i="15"/>
  <c r="R675" i="15"/>
  <c r="P675" i="15" s="1"/>
  <c r="I675" i="15"/>
  <c r="U675" i="15"/>
  <c r="S675" i="15" s="1"/>
  <c r="L675" i="15"/>
  <c r="J675" i="15" s="1"/>
  <c r="O675" i="15"/>
  <c r="M675" i="15" s="1"/>
  <c r="L676" i="15" l="1"/>
  <c r="J676" i="15" s="1"/>
  <c r="I676" i="15"/>
  <c r="U676" i="15"/>
  <c r="S676" i="15" s="1"/>
  <c r="R676" i="15"/>
  <c r="P676" i="15" s="1"/>
  <c r="O676" i="15"/>
  <c r="M676" i="15" s="1"/>
  <c r="H677" i="15"/>
  <c r="G675" i="15"/>
  <c r="V675" i="15"/>
  <c r="H678" i="15" l="1"/>
  <c r="R677" i="15"/>
  <c r="P677" i="15" s="1"/>
  <c r="L677" i="15"/>
  <c r="J677" i="15" s="1"/>
  <c r="U677" i="15"/>
  <c r="S677" i="15" s="1"/>
  <c r="I677" i="15"/>
  <c r="O677" i="15"/>
  <c r="M677" i="15" s="1"/>
  <c r="G676" i="15"/>
  <c r="V676" i="15"/>
  <c r="G677" i="15" l="1"/>
  <c r="V677" i="15"/>
  <c r="L678" i="15"/>
  <c r="J678" i="15" s="1"/>
  <c r="I678" i="15"/>
  <c r="U678" i="15"/>
  <c r="S678" i="15" s="1"/>
  <c r="O678" i="15"/>
  <c r="M678" i="15" s="1"/>
  <c r="H679" i="15"/>
  <c r="R678" i="15"/>
  <c r="P678" i="15" s="1"/>
  <c r="G678" i="15" l="1"/>
  <c r="V678" i="15"/>
  <c r="L679" i="15"/>
  <c r="J679" i="15" s="1"/>
  <c r="O679" i="15"/>
  <c r="M679" i="15" s="1"/>
  <c r="H680" i="15"/>
  <c r="R679" i="15"/>
  <c r="P679" i="15" s="1"/>
  <c r="I679" i="15"/>
  <c r="U679" i="15"/>
  <c r="S679" i="15" s="1"/>
  <c r="G679" i="15" l="1"/>
  <c r="V679" i="15"/>
  <c r="L680" i="15"/>
  <c r="J680" i="15" s="1"/>
  <c r="U680" i="15"/>
  <c r="S680" i="15" s="1"/>
  <c r="H681" i="15"/>
  <c r="O680" i="15"/>
  <c r="M680" i="15" s="1"/>
  <c r="I680" i="15"/>
  <c r="R680" i="15"/>
  <c r="P680" i="15" s="1"/>
  <c r="G680" i="15" l="1"/>
  <c r="V680" i="15"/>
  <c r="R681" i="15"/>
  <c r="P681" i="15" s="1"/>
  <c r="L681" i="15"/>
  <c r="J681" i="15" s="1"/>
  <c r="U681" i="15"/>
  <c r="S681" i="15" s="1"/>
  <c r="I681" i="15"/>
  <c r="O681" i="15"/>
  <c r="M681" i="15" s="1"/>
  <c r="H682" i="15"/>
  <c r="L682" i="15" l="1"/>
  <c r="J682" i="15" s="1"/>
  <c r="H683" i="15"/>
  <c r="O682" i="15"/>
  <c r="M682" i="15" s="1"/>
  <c r="I682" i="15"/>
  <c r="U682" i="15"/>
  <c r="S682" i="15" s="1"/>
  <c r="R682" i="15"/>
  <c r="P682" i="15" s="1"/>
  <c r="G681" i="15"/>
  <c r="V681" i="15"/>
  <c r="G682" i="15" l="1"/>
  <c r="V682" i="15"/>
  <c r="R683" i="15"/>
  <c r="P683" i="15" s="1"/>
  <c r="I683" i="15"/>
  <c r="U683" i="15"/>
  <c r="S683" i="15" s="1"/>
  <c r="L683" i="15"/>
  <c r="J683" i="15" s="1"/>
  <c r="O683" i="15"/>
  <c r="M683" i="15" s="1"/>
  <c r="H684" i="15"/>
  <c r="G683" i="15" l="1"/>
  <c r="V683" i="15"/>
  <c r="L684" i="15"/>
  <c r="J684" i="15" s="1"/>
  <c r="O684" i="15"/>
  <c r="M684" i="15" s="1"/>
  <c r="I684" i="15"/>
  <c r="U684" i="15"/>
  <c r="S684" i="15" s="1"/>
  <c r="H685" i="15"/>
  <c r="R684" i="15"/>
  <c r="P684" i="15" s="1"/>
  <c r="H686" i="15" l="1"/>
  <c r="R685" i="15"/>
  <c r="P685" i="15" s="1"/>
  <c r="L685" i="15"/>
  <c r="J685" i="15" s="1"/>
  <c r="U685" i="15"/>
  <c r="S685" i="15" s="1"/>
  <c r="I685" i="15"/>
  <c r="O685" i="15"/>
  <c r="M685" i="15" s="1"/>
  <c r="V684" i="15"/>
  <c r="G684" i="15"/>
  <c r="G685" i="15" l="1"/>
  <c r="V685" i="15"/>
  <c r="L686" i="15"/>
  <c r="J686" i="15" s="1"/>
  <c r="U686" i="15"/>
  <c r="S686" i="15" s="1"/>
  <c r="H687" i="15"/>
  <c r="O686" i="15"/>
  <c r="M686" i="15" s="1"/>
  <c r="I686" i="15"/>
  <c r="R686" i="15"/>
  <c r="P686" i="15" s="1"/>
  <c r="H688" i="15" l="1"/>
  <c r="R687" i="15"/>
  <c r="P687" i="15" s="1"/>
  <c r="U687" i="15"/>
  <c r="S687" i="15" s="1"/>
  <c r="I687" i="15"/>
  <c r="L687" i="15"/>
  <c r="J687" i="15" s="1"/>
  <c r="O687" i="15"/>
  <c r="M687" i="15" s="1"/>
  <c r="G686" i="15"/>
  <c r="V686" i="15"/>
  <c r="V687" i="15" l="1"/>
  <c r="G687" i="15"/>
  <c r="O688" i="15"/>
  <c r="M688" i="15" s="1"/>
  <c r="I688" i="15"/>
  <c r="U688" i="15"/>
  <c r="S688" i="15" s="1"/>
  <c r="L688" i="15"/>
  <c r="J688" i="15" s="1"/>
  <c r="R688" i="15"/>
  <c r="P688" i="15" s="1"/>
  <c r="H689" i="15"/>
  <c r="V688" i="15" l="1"/>
  <c r="G688" i="15"/>
  <c r="O689" i="15"/>
  <c r="M689" i="15" s="1"/>
  <c r="R689" i="15"/>
  <c r="P689" i="15" s="1"/>
  <c r="H690" i="15"/>
  <c r="I689" i="15"/>
  <c r="L689" i="15"/>
  <c r="J689" i="15" s="1"/>
  <c r="U689" i="15"/>
  <c r="S689" i="15" s="1"/>
  <c r="G689" i="15" l="1"/>
  <c r="V689" i="15"/>
  <c r="I690" i="15"/>
  <c r="U690" i="15"/>
  <c r="S690" i="15" s="1"/>
  <c r="H691" i="15"/>
  <c r="R690" i="15"/>
  <c r="P690" i="15" s="1"/>
  <c r="L690" i="15"/>
  <c r="J690" i="15" s="1"/>
  <c r="O690" i="15"/>
  <c r="M690" i="15" s="1"/>
  <c r="G690" i="15" l="1"/>
  <c r="V690" i="15"/>
  <c r="H692" i="15"/>
  <c r="R691" i="15"/>
  <c r="P691" i="15" s="1"/>
  <c r="I691" i="15"/>
  <c r="U691" i="15"/>
  <c r="S691" i="15" s="1"/>
  <c r="O691" i="15"/>
  <c r="M691" i="15" s="1"/>
  <c r="L691" i="15"/>
  <c r="J691" i="15" s="1"/>
  <c r="G691" i="15" l="1"/>
  <c r="V691" i="15"/>
  <c r="L692" i="15"/>
  <c r="J692" i="15" s="1"/>
  <c r="O692" i="15"/>
  <c r="M692" i="15" s="1"/>
  <c r="U692" i="15"/>
  <c r="S692" i="15" s="1"/>
  <c r="I692" i="15"/>
  <c r="H693" i="15"/>
  <c r="R692" i="15"/>
  <c r="P692" i="15" s="1"/>
  <c r="O693" i="15" l="1"/>
  <c r="M693" i="15" s="1"/>
  <c r="L693" i="15"/>
  <c r="J693" i="15" s="1"/>
  <c r="U693" i="15"/>
  <c r="S693" i="15" s="1"/>
  <c r="H694" i="15"/>
  <c r="R693" i="15"/>
  <c r="P693" i="15" s="1"/>
  <c r="I693" i="15"/>
  <c r="V692" i="15"/>
  <c r="G692" i="15"/>
  <c r="I694" i="15" l="1"/>
  <c r="U694" i="15"/>
  <c r="S694" i="15" s="1"/>
  <c r="H695" i="15"/>
  <c r="R694" i="15"/>
  <c r="P694" i="15" s="1"/>
  <c r="L694" i="15"/>
  <c r="J694" i="15" s="1"/>
  <c r="O694" i="15"/>
  <c r="M694" i="15" s="1"/>
  <c r="G693" i="15"/>
  <c r="V693" i="15"/>
  <c r="H696" i="15" l="1"/>
  <c r="R695" i="15"/>
  <c r="P695" i="15" s="1"/>
  <c r="I695" i="15"/>
  <c r="U695" i="15"/>
  <c r="S695" i="15" s="1"/>
  <c r="L695" i="15"/>
  <c r="J695" i="15" s="1"/>
  <c r="O695" i="15"/>
  <c r="M695" i="15" s="1"/>
  <c r="G694" i="15"/>
  <c r="V694" i="15"/>
  <c r="G695" i="15" l="1"/>
  <c r="V695" i="15"/>
  <c r="L696" i="15"/>
  <c r="J696" i="15" s="1"/>
  <c r="R696" i="15"/>
  <c r="P696" i="15" s="1"/>
  <c r="O696" i="15"/>
  <c r="M696" i="15" s="1"/>
  <c r="H697" i="15"/>
  <c r="I696" i="15"/>
  <c r="U696" i="15"/>
  <c r="S696" i="15" s="1"/>
  <c r="G696" i="15" l="1"/>
  <c r="V696" i="15"/>
  <c r="H698" i="15"/>
  <c r="R697" i="15"/>
  <c r="P697" i="15" s="1"/>
  <c r="L697" i="15"/>
  <c r="J697" i="15" s="1"/>
  <c r="U697" i="15"/>
  <c r="S697" i="15" s="1"/>
  <c r="I697" i="15"/>
  <c r="O697" i="15"/>
  <c r="M697" i="15" s="1"/>
  <c r="L698" i="15" l="1"/>
  <c r="J698" i="15" s="1"/>
  <c r="I698" i="15"/>
  <c r="U698" i="15"/>
  <c r="S698" i="15" s="1"/>
  <c r="O698" i="15"/>
  <c r="M698" i="15" s="1"/>
  <c r="H699" i="15"/>
  <c r="R698" i="15"/>
  <c r="P698" i="15" s="1"/>
  <c r="G697" i="15"/>
  <c r="V697" i="15"/>
  <c r="G698" i="15" l="1"/>
  <c r="V698" i="15"/>
  <c r="H700" i="15"/>
  <c r="R699" i="15"/>
  <c r="P699" i="15" s="1"/>
  <c r="I699" i="15"/>
  <c r="U699" i="15"/>
  <c r="S699" i="15" s="1"/>
  <c r="L699" i="15"/>
  <c r="J699" i="15" s="1"/>
  <c r="O699" i="15"/>
  <c r="M699" i="15" s="1"/>
  <c r="L700" i="15" l="1"/>
  <c r="J700" i="15" s="1"/>
  <c r="O700" i="15"/>
  <c r="M700" i="15" s="1"/>
  <c r="H701" i="15"/>
  <c r="I700" i="15"/>
  <c r="U700" i="15"/>
  <c r="S700" i="15" s="1"/>
  <c r="R700" i="15"/>
  <c r="P700" i="15" s="1"/>
  <c r="G699" i="15"/>
  <c r="V699" i="15"/>
  <c r="G700" i="15" l="1"/>
  <c r="V700" i="15"/>
  <c r="H702" i="15"/>
  <c r="R701" i="15"/>
  <c r="P701" i="15" s="1"/>
  <c r="L701" i="15"/>
  <c r="J701" i="15" s="1"/>
  <c r="U701" i="15"/>
  <c r="S701" i="15" s="1"/>
  <c r="I701" i="15"/>
  <c r="O701" i="15"/>
  <c r="M701" i="15" s="1"/>
  <c r="G701" i="15" l="1"/>
  <c r="V701" i="15"/>
  <c r="L702" i="15"/>
  <c r="J702" i="15" s="1"/>
  <c r="I702" i="15"/>
  <c r="U702" i="15"/>
  <c r="S702" i="15" s="1"/>
  <c r="H703" i="15"/>
  <c r="R702" i="15"/>
  <c r="P702" i="15" s="1"/>
  <c r="O702" i="15"/>
  <c r="M702" i="15" s="1"/>
  <c r="G702" i="15" l="1"/>
  <c r="V702" i="15"/>
  <c r="H704" i="15"/>
  <c r="R703" i="15"/>
  <c r="P703" i="15" s="1"/>
  <c r="I703" i="15"/>
  <c r="U703" i="15"/>
  <c r="S703" i="15" s="1"/>
  <c r="L703" i="15"/>
  <c r="J703" i="15" s="1"/>
  <c r="O703" i="15"/>
  <c r="M703" i="15" s="1"/>
  <c r="L704" i="15" l="1"/>
  <c r="J704" i="15" s="1"/>
  <c r="O704" i="15"/>
  <c r="M704" i="15" s="1"/>
  <c r="I704" i="15"/>
  <c r="U704" i="15"/>
  <c r="S704" i="15" s="1"/>
  <c r="H705" i="15"/>
  <c r="R704" i="15"/>
  <c r="P704" i="15" s="1"/>
  <c r="G703" i="15"/>
  <c r="V703" i="15"/>
  <c r="G704" i="15" l="1"/>
  <c r="V704" i="15"/>
  <c r="L705" i="15"/>
  <c r="J705" i="15" s="1"/>
  <c r="U705" i="15"/>
  <c r="S705" i="15" s="1"/>
  <c r="I705" i="15"/>
  <c r="H706" i="15"/>
  <c r="O705" i="15"/>
  <c r="M705" i="15" s="1"/>
  <c r="R705" i="15"/>
  <c r="P705" i="15" s="1"/>
  <c r="L706" i="15" l="1"/>
  <c r="J706" i="15" s="1"/>
  <c r="O706" i="15"/>
  <c r="M706" i="15" s="1"/>
  <c r="U706" i="15"/>
  <c r="S706" i="15" s="1"/>
  <c r="R706" i="15"/>
  <c r="P706" i="15" s="1"/>
  <c r="I706" i="15"/>
  <c r="H707" i="15"/>
  <c r="G705" i="15"/>
  <c r="V705" i="15"/>
  <c r="L707" i="15" l="1"/>
  <c r="J707" i="15" s="1"/>
  <c r="O707" i="15"/>
  <c r="M707" i="15" s="1"/>
  <c r="H708" i="15"/>
  <c r="R707" i="15"/>
  <c r="P707" i="15" s="1"/>
  <c r="I707" i="15"/>
  <c r="U707" i="15"/>
  <c r="S707" i="15" s="1"/>
  <c r="G706" i="15"/>
  <c r="V706" i="15"/>
  <c r="I708" i="15" l="1"/>
  <c r="U708" i="15"/>
  <c r="S708" i="15" s="1"/>
  <c r="H709" i="15"/>
  <c r="R708" i="15"/>
  <c r="P708" i="15" s="1"/>
  <c r="L708" i="15"/>
  <c r="J708" i="15" s="1"/>
  <c r="O708" i="15"/>
  <c r="M708" i="15" s="1"/>
  <c r="G707" i="15"/>
  <c r="V707" i="15"/>
  <c r="H710" i="15" l="1"/>
  <c r="R709" i="15"/>
  <c r="P709" i="15" s="1"/>
  <c r="L709" i="15"/>
  <c r="J709" i="15" s="1"/>
  <c r="U709" i="15"/>
  <c r="S709" i="15" s="1"/>
  <c r="I709" i="15"/>
  <c r="O709" i="15"/>
  <c r="M709" i="15" s="1"/>
  <c r="G708" i="15"/>
  <c r="V708" i="15"/>
  <c r="G709" i="15" l="1"/>
  <c r="V709" i="15"/>
  <c r="L710" i="15"/>
  <c r="J710" i="15" s="1"/>
  <c r="I710" i="15"/>
  <c r="O710" i="15"/>
  <c r="M710" i="15" s="1"/>
  <c r="U710" i="15"/>
  <c r="S710" i="15" s="1"/>
  <c r="H711" i="15"/>
  <c r="R710" i="15"/>
  <c r="P710" i="15" s="1"/>
  <c r="G710" i="15" l="1"/>
  <c r="V710" i="15"/>
  <c r="H712" i="15"/>
  <c r="R711" i="15"/>
  <c r="P711" i="15" s="1"/>
  <c r="I711" i="15"/>
  <c r="U711" i="15"/>
  <c r="S711" i="15" s="1"/>
  <c r="L711" i="15"/>
  <c r="J711" i="15" s="1"/>
  <c r="O711" i="15"/>
  <c r="M711" i="15" s="1"/>
  <c r="O712" i="15" l="1"/>
  <c r="M712" i="15" s="1"/>
  <c r="I712" i="15"/>
  <c r="U712" i="15"/>
  <c r="S712" i="15" s="1"/>
  <c r="H713" i="15"/>
  <c r="R712" i="15"/>
  <c r="P712" i="15" s="1"/>
  <c r="L712" i="15"/>
  <c r="J712" i="15" s="1"/>
  <c r="V711" i="15"/>
  <c r="G711" i="15"/>
  <c r="H714" i="15" l="1"/>
  <c r="R713" i="15"/>
  <c r="P713" i="15" s="1"/>
  <c r="L713" i="15"/>
  <c r="J713" i="15" s="1"/>
  <c r="U713" i="15"/>
  <c r="S713" i="15" s="1"/>
  <c r="I713" i="15"/>
  <c r="O713" i="15"/>
  <c r="M713" i="15" s="1"/>
  <c r="V712" i="15"/>
  <c r="G712" i="15"/>
  <c r="G713" i="15" l="1"/>
  <c r="V713" i="15"/>
  <c r="L714" i="15"/>
  <c r="J714" i="15" s="1"/>
  <c r="O714" i="15"/>
  <c r="M714" i="15" s="1"/>
  <c r="I714" i="15"/>
  <c r="U714" i="15"/>
  <c r="S714" i="15" s="1"/>
  <c r="H715" i="15"/>
  <c r="R714" i="15"/>
  <c r="P714" i="15" s="1"/>
  <c r="H716" i="15" l="1"/>
  <c r="R715" i="15"/>
  <c r="P715" i="15" s="1"/>
  <c r="I715" i="15"/>
  <c r="U715" i="15"/>
  <c r="S715" i="15" s="1"/>
  <c r="L715" i="15"/>
  <c r="J715" i="15" s="1"/>
  <c r="O715" i="15"/>
  <c r="M715" i="15" s="1"/>
  <c r="G714" i="15"/>
  <c r="V714" i="15"/>
  <c r="G715" i="15" l="1"/>
  <c r="V715" i="15"/>
  <c r="L716" i="15"/>
  <c r="J716" i="15" s="1"/>
  <c r="H717" i="15"/>
  <c r="R716" i="15"/>
  <c r="P716" i="15" s="1"/>
  <c r="O716" i="15"/>
  <c r="M716" i="15" s="1"/>
  <c r="I716" i="15"/>
  <c r="U716" i="15"/>
  <c r="S716" i="15" s="1"/>
  <c r="H718" i="15" l="1"/>
  <c r="R717" i="15"/>
  <c r="P717" i="15" s="1"/>
  <c r="L717" i="15"/>
  <c r="J717" i="15" s="1"/>
  <c r="U717" i="15"/>
  <c r="S717" i="15" s="1"/>
  <c r="I717" i="15"/>
  <c r="O717" i="15"/>
  <c r="M717" i="15" s="1"/>
  <c r="G716" i="15"/>
  <c r="V716" i="15"/>
  <c r="G717" i="15" l="1"/>
  <c r="V717" i="15"/>
  <c r="L718" i="15"/>
  <c r="J718" i="15" s="1"/>
  <c r="I718" i="15"/>
  <c r="U718" i="15"/>
  <c r="S718" i="15" s="1"/>
  <c r="O718" i="15"/>
  <c r="M718" i="15" s="1"/>
  <c r="R718" i="15"/>
  <c r="P718" i="15" s="1"/>
  <c r="H719" i="15"/>
  <c r="V718" i="15" l="1"/>
  <c r="G718" i="15"/>
  <c r="H720" i="15"/>
  <c r="R719" i="15"/>
  <c r="P719" i="15" s="1"/>
  <c r="I719" i="15"/>
  <c r="U719" i="15"/>
  <c r="S719" i="15" s="1"/>
  <c r="L719" i="15"/>
  <c r="J719" i="15" s="1"/>
  <c r="O719" i="15"/>
  <c r="M719" i="15" s="1"/>
  <c r="L720" i="15" l="1"/>
  <c r="J720" i="15" s="1"/>
  <c r="O720" i="15"/>
  <c r="M720" i="15" s="1"/>
  <c r="I720" i="15"/>
  <c r="U720" i="15"/>
  <c r="S720" i="15" s="1"/>
  <c r="H721" i="15"/>
  <c r="R720" i="15"/>
  <c r="P720" i="15" s="1"/>
  <c r="G719" i="15"/>
  <c r="V719" i="15"/>
  <c r="G720" i="15" l="1"/>
  <c r="V720" i="15"/>
  <c r="H722" i="15"/>
  <c r="R721" i="15"/>
  <c r="P721" i="15" s="1"/>
  <c r="L721" i="15"/>
  <c r="J721" i="15" s="1"/>
  <c r="U721" i="15"/>
  <c r="S721" i="15" s="1"/>
  <c r="I721" i="15"/>
  <c r="O721" i="15"/>
  <c r="M721" i="15" s="1"/>
  <c r="G721" i="15" l="1"/>
  <c r="V721" i="15"/>
  <c r="L722" i="15"/>
  <c r="J722" i="15" s="1"/>
  <c r="O722" i="15"/>
  <c r="M722" i="15" s="1"/>
  <c r="I722" i="15"/>
  <c r="U722" i="15"/>
  <c r="S722" i="15" s="1"/>
  <c r="H723" i="15"/>
  <c r="R722" i="15"/>
  <c r="P722" i="15" s="1"/>
  <c r="H724" i="15" l="1"/>
  <c r="R723" i="15"/>
  <c r="P723" i="15" s="1"/>
  <c r="I723" i="15"/>
  <c r="U723" i="15"/>
  <c r="S723" i="15" s="1"/>
  <c r="L723" i="15"/>
  <c r="J723" i="15" s="1"/>
  <c r="O723" i="15"/>
  <c r="M723" i="15" s="1"/>
  <c r="G722" i="15"/>
  <c r="V722" i="15"/>
  <c r="L724" i="15" l="1"/>
  <c r="J724" i="15" s="1"/>
  <c r="O724" i="15"/>
  <c r="M724" i="15" s="1"/>
  <c r="I724" i="15"/>
  <c r="U724" i="15"/>
  <c r="S724" i="15" s="1"/>
  <c r="R724" i="15"/>
  <c r="P724" i="15" s="1"/>
  <c r="H725" i="15"/>
  <c r="G723" i="15"/>
  <c r="V723" i="15"/>
  <c r="V724" i="15" l="1"/>
  <c r="G724" i="15"/>
  <c r="L725" i="15"/>
  <c r="J725" i="15" s="1"/>
  <c r="U725" i="15"/>
  <c r="S725" i="15" s="1"/>
  <c r="O725" i="15"/>
  <c r="M725" i="15" s="1"/>
  <c r="I725" i="15"/>
  <c r="H726" i="15"/>
  <c r="R725" i="15"/>
  <c r="P725" i="15" s="1"/>
  <c r="L726" i="15" l="1"/>
  <c r="J726" i="15" s="1"/>
  <c r="U726" i="15"/>
  <c r="S726" i="15" s="1"/>
  <c r="H727" i="15"/>
  <c r="O726" i="15"/>
  <c r="M726" i="15" s="1"/>
  <c r="I726" i="15"/>
  <c r="R726" i="15"/>
  <c r="P726" i="15" s="1"/>
  <c r="G725" i="15"/>
  <c r="V725" i="15"/>
  <c r="G726" i="15" l="1"/>
  <c r="V726" i="15"/>
  <c r="H728" i="15"/>
  <c r="R727" i="15"/>
  <c r="P727" i="15" s="1"/>
  <c r="I727" i="15"/>
  <c r="U727" i="15"/>
  <c r="S727" i="15" s="1"/>
  <c r="L727" i="15"/>
  <c r="J727" i="15" s="1"/>
  <c r="O727" i="15"/>
  <c r="M727" i="15" s="1"/>
  <c r="O728" i="15" l="1"/>
  <c r="M728" i="15" s="1"/>
  <c r="L728" i="15"/>
  <c r="J728" i="15" s="1"/>
  <c r="I728" i="15"/>
  <c r="U728" i="15"/>
  <c r="S728" i="15" s="1"/>
  <c r="H729" i="15"/>
  <c r="R728" i="15"/>
  <c r="P728" i="15" s="1"/>
  <c r="V727" i="15"/>
  <c r="G727" i="15"/>
  <c r="G728" i="15" l="1"/>
  <c r="V728" i="15"/>
  <c r="I729" i="15"/>
  <c r="H730" i="15"/>
  <c r="R729" i="15"/>
  <c r="P729" i="15" s="1"/>
  <c r="O729" i="15"/>
  <c r="M729" i="15" s="1"/>
  <c r="L729" i="15"/>
  <c r="J729" i="15" s="1"/>
  <c r="U729" i="15"/>
  <c r="S729" i="15" s="1"/>
  <c r="I730" i="15" l="1"/>
  <c r="H731" i="15"/>
  <c r="R730" i="15"/>
  <c r="P730" i="15" s="1"/>
  <c r="U730" i="15"/>
  <c r="S730" i="15" s="1"/>
  <c r="L730" i="15"/>
  <c r="J730" i="15" s="1"/>
  <c r="O730" i="15"/>
  <c r="M730" i="15" s="1"/>
  <c r="G729" i="15"/>
  <c r="V729" i="15"/>
  <c r="H732" i="15" l="1"/>
  <c r="R731" i="15"/>
  <c r="P731" i="15" s="1"/>
  <c r="I731" i="15"/>
  <c r="U731" i="15"/>
  <c r="S731" i="15" s="1"/>
  <c r="L731" i="15"/>
  <c r="J731" i="15" s="1"/>
  <c r="O731" i="15"/>
  <c r="M731" i="15" s="1"/>
  <c r="G730" i="15"/>
  <c r="V730" i="15"/>
  <c r="G731" i="15" l="1"/>
  <c r="V731" i="15"/>
  <c r="L732" i="15"/>
  <c r="J732" i="15" s="1"/>
  <c r="O732" i="15"/>
  <c r="M732" i="15" s="1"/>
  <c r="I732" i="15"/>
  <c r="U732" i="15"/>
  <c r="S732" i="15" s="1"/>
  <c r="H733" i="15"/>
  <c r="R732" i="15"/>
  <c r="P732" i="15" s="1"/>
  <c r="H734" i="15" l="1"/>
  <c r="R733" i="15"/>
  <c r="P733" i="15" s="1"/>
  <c r="L733" i="15"/>
  <c r="J733" i="15" s="1"/>
  <c r="I733" i="15"/>
  <c r="O733" i="15"/>
  <c r="M733" i="15" s="1"/>
  <c r="U733" i="15"/>
  <c r="S733" i="15" s="1"/>
  <c r="G732" i="15"/>
  <c r="V732" i="15"/>
  <c r="G733" i="15" l="1"/>
  <c r="V733" i="15"/>
  <c r="L734" i="15"/>
  <c r="J734" i="15" s="1"/>
  <c r="H735" i="15"/>
  <c r="R734" i="15"/>
  <c r="P734" i="15" s="1"/>
  <c r="O734" i="15"/>
  <c r="M734" i="15" s="1"/>
  <c r="I734" i="15"/>
  <c r="U734" i="15"/>
  <c r="S734" i="15" s="1"/>
  <c r="H736" i="15" l="1"/>
  <c r="R735" i="15"/>
  <c r="P735" i="15" s="1"/>
  <c r="I735" i="15"/>
  <c r="U735" i="15"/>
  <c r="S735" i="15" s="1"/>
  <c r="L735" i="15"/>
  <c r="J735" i="15" s="1"/>
  <c r="O735" i="15"/>
  <c r="M735" i="15" s="1"/>
  <c r="G734" i="15"/>
  <c r="V734" i="15"/>
  <c r="V735" i="15" l="1"/>
  <c r="G735" i="15"/>
  <c r="L736" i="15"/>
  <c r="J736" i="15" s="1"/>
  <c r="O736" i="15"/>
  <c r="M736" i="15" s="1"/>
  <c r="I736" i="15"/>
  <c r="U736" i="15"/>
  <c r="S736" i="15" s="1"/>
  <c r="H737" i="15"/>
  <c r="R736" i="15"/>
  <c r="P736" i="15" s="1"/>
  <c r="H738" i="15" l="1"/>
  <c r="R737" i="15"/>
  <c r="P737" i="15" s="1"/>
  <c r="L737" i="15"/>
  <c r="J737" i="15" s="1"/>
  <c r="U737" i="15"/>
  <c r="S737" i="15" s="1"/>
  <c r="I737" i="15"/>
  <c r="O737" i="15"/>
  <c r="M737" i="15" s="1"/>
  <c r="G736" i="15"/>
  <c r="V736" i="15"/>
  <c r="G737" i="15" l="1"/>
  <c r="V737" i="15"/>
  <c r="L738" i="15"/>
  <c r="J738" i="15" s="1"/>
  <c r="O738" i="15"/>
  <c r="M738" i="15" s="1"/>
  <c r="I738" i="15"/>
  <c r="U738" i="15"/>
  <c r="S738" i="15" s="1"/>
  <c r="H739" i="15"/>
  <c r="R738" i="15"/>
  <c r="P738" i="15" s="1"/>
  <c r="H740" i="15" l="1"/>
  <c r="R739" i="15"/>
  <c r="P739" i="15" s="1"/>
  <c r="O739" i="15"/>
  <c r="M739" i="15" s="1"/>
  <c r="I739" i="15"/>
  <c r="U739" i="15"/>
  <c r="S739" i="15" s="1"/>
  <c r="L739" i="15"/>
  <c r="J739" i="15" s="1"/>
  <c r="V738" i="15"/>
  <c r="G738" i="15"/>
  <c r="G739" i="15" l="1"/>
  <c r="V739" i="15"/>
  <c r="L740" i="15"/>
  <c r="J740" i="15" s="1"/>
  <c r="O740" i="15"/>
  <c r="M740" i="15" s="1"/>
  <c r="I740" i="15"/>
  <c r="U740" i="15"/>
  <c r="S740" i="15" s="1"/>
  <c r="H741" i="15"/>
  <c r="R740" i="15"/>
  <c r="P740" i="15" s="1"/>
  <c r="H742" i="15" l="1"/>
  <c r="R741" i="15"/>
  <c r="P741" i="15" s="1"/>
  <c r="L741" i="15"/>
  <c r="J741" i="15" s="1"/>
  <c r="I741" i="15"/>
  <c r="O741" i="15"/>
  <c r="M741" i="15" s="1"/>
  <c r="U741" i="15"/>
  <c r="S741" i="15" s="1"/>
  <c r="G740" i="15"/>
  <c r="V740" i="15"/>
  <c r="G741" i="15" l="1"/>
  <c r="V741" i="15"/>
  <c r="L742" i="15"/>
  <c r="J742" i="15" s="1"/>
  <c r="O742" i="15"/>
  <c r="M742" i="15" s="1"/>
  <c r="I742" i="15"/>
  <c r="U742" i="15"/>
  <c r="S742" i="15" s="1"/>
  <c r="H743" i="15"/>
  <c r="R742" i="15"/>
  <c r="P742" i="15" s="1"/>
  <c r="H744" i="15" l="1"/>
  <c r="R743" i="15"/>
  <c r="P743" i="15" s="1"/>
  <c r="O743" i="15"/>
  <c r="M743" i="15" s="1"/>
  <c r="I743" i="15"/>
  <c r="U743" i="15"/>
  <c r="S743" i="15" s="1"/>
  <c r="L743" i="15"/>
  <c r="J743" i="15" s="1"/>
  <c r="G742" i="15"/>
  <c r="V742" i="15"/>
  <c r="G743" i="15" l="1"/>
  <c r="V743" i="15"/>
  <c r="L744" i="15"/>
  <c r="J744" i="15" s="1"/>
  <c r="O744" i="15"/>
  <c r="M744" i="15" s="1"/>
  <c r="H745" i="15"/>
  <c r="R744" i="15"/>
  <c r="P744" i="15" s="1"/>
  <c r="I744" i="15"/>
  <c r="U744" i="15"/>
  <c r="S744" i="15" s="1"/>
  <c r="G744" i="15" l="1"/>
  <c r="V744" i="15"/>
  <c r="H746" i="15"/>
  <c r="R745" i="15"/>
  <c r="P745" i="15" s="1"/>
  <c r="O745" i="15"/>
  <c r="M745" i="15" s="1"/>
  <c r="L745" i="15"/>
  <c r="J745" i="15" s="1"/>
  <c r="U745" i="15"/>
  <c r="S745" i="15" s="1"/>
  <c r="I745" i="15"/>
  <c r="G745" i="15" l="1"/>
  <c r="V745" i="15"/>
  <c r="L746" i="15"/>
  <c r="J746" i="15" s="1"/>
  <c r="H747" i="15"/>
  <c r="R746" i="15"/>
  <c r="P746" i="15" s="1"/>
  <c r="O746" i="15"/>
  <c r="M746" i="15" s="1"/>
  <c r="I746" i="15"/>
  <c r="U746" i="15"/>
  <c r="S746" i="15" s="1"/>
  <c r="V746" i="15" l="1"/>
  <c r="G746" i="15"/>
  <c r="H748" i="15"/>
  <c r="R747" i="15"/>
  <c r="P747" i="15" s="1"/>
  <c r="I747" i="15"/>
  <c r="U747" i="15"/>
  <c r="S747" i="15" s="1"/>
  <c r="L747" i="15"/>
  <c r="J747" i="15" s="1"/>
  <c r="O747" i="15"/>
  <c r="M747" i="15" s="1"/>
  <c r="L748" i="15" l="1"/>
  <c r="J748" i="15" s="1"/>
  <c r="I748" i="15"/>
  <c r="U748" i="15"/>
  <c r="S748" i="15" s="1"/>
  <c r="H749" i="15"/>
  <c r="R748" i="15"/>
  <c r="P748" i="15" s="1"/>
  <c r="O748" i="15"/>
  <c r="M748" i="15" s="1"/>
  <c r="G747" i="15"/>
  <c r="V747" i="15"/>
  <c r="I749" i="15" l="1"/>
  <c r="H750" i="15"/>
  <c r="O749" i="15"/>
  <c r="M749" i="15" s="1"/>
  <c r="R749" i="15"/>
  <c r="P749" i="15" s="1"/>
  <c r="L749" i="15"/>
  <c r="J749" i="15" s="1"/>
  <c r="U749" i="15"/>
  <c r="S749" i="15" s="1"/>
  <c r="G748" i="15"/>
  <c r="V748" i="15"/>
  <c r="U750" i="15" l="1"/>
  <c r="S750" i="15" s="1"/>
  <c r="H751" i="15"/>
  <c r="R750" i="15"/>
  <c r="P750" i="15" s="1"/>
  <c r="L750" i="15"/>
  <c r="J750" i="15" s="1"/>
  <c r="I750" i="15"/>
  <c r="O750" i="15"/>
  <c r="M750" i="15" s="1"/>
  <c r="G749" i="15"/>
  <c r="V749" i="15"/>
  <c r="I751" i="15" l="1"/>
  <c r="U751" i="15"/>
  <c r="S751" i="15" s="1"/>
  <c r="L751" i="15"/>
  <c r="J751" i="15" s="1"/>
  <c r="O751" i="15"/>
  <c r="M751" i="15" s="1"/>
  <c r="H752" i="15"/>
  <c r="R751" i="15"/>
  <c r="P751" i="15" s="1"/>
  <c r="G750" i="15"/>
  <c r="V750" i="15"/>
  <c r="L752" i="15" l="1"/>
  <c r="J752" i="15" s="1"/>
  <c r="O752" i="15"/>
  <c r="M752" i="15" s="1"/>
  <c r="I752" i="15"/>
  <c r="U752" i="15"/>
  <c r="S752" i="15" s="1"/>
  <c r="H753" i="15"/>
  <c r="R752" i="15"/>
  <c r="P752" i="15" s="1"/>
  <c r="G751" i="15"/>
  <c r="V751" i="15"/>
  <c r="G752" i="15" l="1"/>
  <c r="V752" i="15"/>
  <c r="H754" i="15"/>
  <c r="R753" i="15"/>
  <c r="P753" i="15" s="1"/>
  <c r="L753" i="15"/>
  <c r="J753" i="15" s="1"/>
  <c r="U753" i="15"/>
  <c r="S753" i="15" s="1"/>
  <c r="O753" i="15"/>
  <c r="M753" i="15" s="1"/>
  <c r="I753" i="15"/>
  <c r="L754" i="15" l="1"/>
  <c r="J754" i="15" s="1"/>
  <c r="I754" i="15"/>
  <c r="U754" i="15"/>
  <c r="S754" i="15" s="1"/>
  <c r="O754" i="15"/>
  <c r="M754" i="15" s="1"/>
  <c r="H755" i="15"/>
  <c r="R754" i="15"/>
  <c r="P754" i="15" s="1"/>
  <c r="G753" i="15"/>
  <c r="V753" i="15"/>
  <c r="G754" i="15" l="1"/>
  <c r="V754" i="15"/>
  <c r="H756" i="15"/>
  <c r="R755" i="15"/>
  <c r="P755" i="15" s="1"/>
  <c r="I755" i="15"/>
  <c r="U755" i="15"/>
  <c r="S755" i="15" s="1"/>
  <c r="L755" i="15"/>
  <c r="J755" i="15" s="1"/>
  <c r="O755" i="15"/>
  <c r="M755" i="15" s="1"/>
  <c r="L756" i="15" l="1"/>
  <c r="J756" i="15" s="1"/>
  <c r="I756" i="15"/>
  <c r="O756" i="15"/>
  <c r="M756" i="15" s="1"/>
  <c r="H757" i="15"/>
  <c r="U756" i="15"/>
  <c r="S756" i="15" s="1"/>
  <c r="R756" i="15"/>
  <c r="P756" i="15" s="1"/>
  <c r="G755" i="15"/>
  <c r="V755" i="15"/>
  <c r="H758" i="15" l="1"/>
  <c r="R757" i="15"/>
  <c r="P757" i="15" s="1"/>
  <c r="L757" i="15"/>
  <c r="J757" i="15" s="1"/>
  <c r="U757" i="15"/>
  <c r="S757" i="15" s="1"/>
  <c r="I757" i="15"/>
  <c r="O757" i="15"/>
  <c r="M757" i="15" s="1"/>
  <c r="G756" i="15"/>
  <c r="V756" i="15"/>
  <c r="G757" i="15" l="1"/>
  <c r="V757" i="15"/>
  <c r="L758" i="15"/>
  <c r="J758" i="15" s="1"/>
  <c r="O758" i="15"/>
  <c r="M758" i="15" s="1"/>
  <c r="I758" i="15"/>
  <c r="U758" i="15"/>
  <c r="S758" i="15" s="1"/>
  <c r="R758" i="15"/>
  <c r="P758" i="15" s="1"/>
  <c r="H759" i="15"/>
  <c r="H760" i="15" l="1"/>
  <c r="R759" i="15"/>
  <c r="P759" i="15" s="1"/>
  <c r="O759" i="15"/>
  <c r="M759" i="15" s="1"/>
  <c r="I759" i="15"/>
  <c r="U759" i="15"/>
  <c r="S759" i="15" s="1"/>
  <c r="L759" i="15"/>
  <c r="J759" i="15" s="1"/>
  <c r="V758" i="15"/>
  <c r="G758" i="15"/>
  <c r="G759" i="15" l="1"/>
  <c r="V759" i="15"/>
  <c r="O760" i="15"/>
  <c r="M760" i="15" s="1"/>
  <c r="L760" i="15"/>
  <c r="J760" i="15" s="1"/>
  <c r="H761" i="15"/>
  <c r="R760" i="15"/>
  <c r="P760" i="15" s="1"/>
  <c r="I760" i="15"/>
  <c r="U760" i="15"/>
  <c r="S760" i="15" s="1"/>
  <c r="V760" i="15" l="1"/>
  <c r="G760" i="15"/>
  <c r="H762" i="15"/>
  <c r="R761" i="15"/>
  <c r="P761" i="15" s="1"/>
  <c r="L761" i="15"/>
  <c r="J761" i="15" s="1"/>
  <c r="U761" i="15"/>
  <c r="S761" i="15" s="1"/>
  <c r="O761" i="15"/>
  <c r="M761" i="15" s="1"/>
  <c r="I761" i="15"/>
  <c r="G761" i="15" l="1"/>
  <c r="V761" i="15"/>
  <c r="L762" i="15"/>
  <c r="J762" i="15" s="1"/>
  <c r="O762" i="15"/>
  <c r="M762" i="15" s="1"/>
  <c r="H763" i="15"/>
  <c r="R762" i="15"/>
  <c r="P762" i="15" s="1"/>
  <c r="I762" i="15"/>
  <c r="U762" i="15"/>
  <c r="S762" i="15" s="1"/>
  <c r="H764" i="15" l="1"/>
  <c r="R763" i="15"/>
  <c r="P763" i="15" s="1"/>
  <c r="I763" i="15"/>
  <c r="U763" i="15"/>
  <c r="S763" i="15" s="1"/>
  <c r="L763" i="15"/>
  <c r="J763" i="15" s="1"/>
  <c r="O763" i="15"/>
  <c r="M763" i="15" s="1"/>
  <c r="G762" i="15"/>
  <c r="V762" i="15"/>
  <c r="V763" i="15" l="1"/>
  <c r="G763" i="15"/>
  <c r="I764" i="15"/>
  <c r="H765" i="15"/>
  <c r="R764" i="15"/>
  <c r="P764" i="15" s="1"/>
  <c r="O764" i="15"/>
  <c r="M764" i="15" s="1"/>
  <c r="U764" i="15"/>
  <c r="S764" i="15" s="1"/>
  <c r="L764" i="15"/>
  <c r="J764" i="15" s="1"/>
  <c r="I765" i="15" l="1"/>
  <c r="O765" i="15"/>
  <c r="M765" i="15" s="1"/>
  <c r="L765" i="15"/>
  <c r="J765" i="15" s="1"/>
  <c r="H766" i="15"/>
  <c r="R765" i="15"/>
  <c r="P765" i="15" s="1"/>
  <c r="U765" i="15"/>
  <c r="S765" i="15" s="1"/>
  <c r="G764" i="15"/>
  <c r="V764" i="15"/>
  <c r="L766" i="15" l="1"/>
  <c r="J766" i="15" s="1"/>
  <c r="O766" i="15"/>
  <c r="M766" i="15" s="1"/>
  <c r="I766" i="15"/>
  <c r="U766" i="15"/>
  <c r="S766" i="15" s="1"/>
  <c r="H767" i="15"/>
  <c r="R766" i="15"/>
  <c r="P766" i="15" s="1"/>
  <c r="G765" i="15"/>
  <c r="V765" i="15"/>
  <c r="G766" i="15" l="1"/>
  <c r="V766" i="15"/>
  <c r="H768" i="15"/>
  <c r="R767" i="15"/>
  <c r="P767" i="15" s="1"/>
  <c r="I767" i="15"/>
  <c r="U767" i="15"/>
  <c r="S767" i="15" s="1"/>
  <c r="L767" i="15"/>
  <c r="J767" i="15" s="1"/>
  <c r="O767" i="15"/>
  <c r="M767" i="15" s="1"/>
  <c r="I768" i="15" l="1"/>
  <c r="U768" i="15"/>
  <c r="S768" i="15" s="1"/>
  <c r="O768" i="15"/>
  <c r="M768" i="15" s="1"/>
  <c r="H769" i="15"/>
  <c r="R768" i="15"/>
  <c r="P768" i="15" s="1"/>
  <c r="L768" i="15"/>
  <c r="J768" i="15" s="1"/>
  <c r="G767" i="15"/>
  <c r="V767" i="15"/>
  <c r="I769" i="15" l="1"/>
  <c r="H770" i="15"/>
  <c r="R769" i="15"/>
  <c r="P769" i="15" s="1"/>
  <c r="L769" i="15"/>
  <c r="J769" i="15" s="1"/>
  <c r="U769" i="15"/>
  <c r="S769" i="15" s="1"/>
  <c r="O769" i="15"/>
  <c r="M769" i="15" s="1"/>
  <c r="G768" i="15"/>
  <c r="V768" i="15"/>
  <c r="I770" i="15" l="1"/>
  <c r="U770" i="15"/>
  <c r="S770" i="15" s="1"/>
  <c r="H771" i="15"/>
  <c r="R770" i="15"/>
  <c r="P770" i="15" s="1"/>
  <c r="L770" i="15"/>
  <c r="J770" i="15" s="1"/>
  <c r="O770" i="15"/>
  <c r="M770" i="15" s="1"/>
  <c r="G769" i="15"/>
  <c r="V769" i="15"/>
  <c r="L771" i="15" l="1"/>
  <c r="J771" i="15" s="1"/>
  <c r="O771" i="15"/>
  <c r="M771" i="15" s="1"/>
  <c r="H772" i="15"/>
  <c r="R771" i="15"/>
  <c r="P771" i="15" s="1"/>
  <c r="U771" i="15"/>
  <c r="S771" i="15" s="1"/>
  <c r="I771" i="15"/>
  <c r="G770" i="15"/>
  <c r="V770" i="15"/>
  <c r="L772" i="15" l="1"/>
  <c r="J772" i="15" s="1"/>
  <c r="O772" i="15"/>
  <c r="M772" i="15" s="1"/>
  <c r="I772" i="15"/>
  <c r="U772" i="15"/>
  <c r="S772" i="15" s="1"/>
  <c r="R772" i="15"/>
  <c r="P772" i="15" s="1"/>
  <c r="H773" i="15"/>
  <c r="G771" i="15"/>
  <c r="V771" i="15"/>
  <c r="G772" i="15" l="1"/>
  <c r="V772" i="15"/>
  <c r="H774" i="15"/>
  <c r="R773" i="15"/>
  <c r="P773" i="15" s="1"/>
  <c r="L773" i="15"/>
  <c r="J773" i="15" s="1"/>
  <c r="U773" i="15"/>
  <c r="S773" i="15" s="1"/>
  <c r="I773" i="15"/>
  <c r="O773" i="15"/>
  <c r="M773" i="15" s="1"/>
  <c r="G773" i="15" l="1"/>
  <c r="V773" i="15"/>
  <c r="L774" i="15"/>
  <c r="J774" i="15" s="1"/>
  <c r="I774" i="15"/>
  <c r="O774" i="15"/>
  <c r="M774" i="15" s="1"/>
  <c r="U774" i="15"/>
  <c r="S774" i="15" s="1"/>
  <c r="H775" i="15"/>
  <c r="R774" i="15"/>
  <c r="P774" i="15" s="1"/>
  <c r="G774" i="15" l="1"/>
  <c r="V774" i="15"/>
  <c r="H776" i="15"/>
  <c r="R775" i="15"/>
  <c r="P775" i="15" s="1"/>
  <c r="U775" i="15"/>
  <c r="S775" i="15" s="1"/>
  <c r="O775" i="15"/>
  <c r="M775" i="15" s="1"/>
  <c r="I775" i="15"/>
  <c r="L775" i="15"/>
  <c r="J775" i="15" s="1"/>
  <c r="G775" i="15" l="1"/>
  <c r="V775" i="15"/>
  <c r="L776" i="15"/>
  <c r="J776" i="15" s="1"/>
  <c r="O776" i="15"/>
  <c r="M776" i="15" s="1"/>
  <c r="I776" i="15"/>
  <c r="U776" i="15"/>
  <c r="S776" i="15" s="1"/>
  <c r="H777" i="15"/>
  <c r="R776" i="15"/>
  <c r="P776" i="15" s="1"/>
  <c r="H778" i="15" l="1"/>
  <c r="R777" i="15"/>
  <c r="P777" i="15" s="1"/>
  <c r="O777" i="15"/>
  <c r="M777" i="15" s="1"/>
  <c r="L777" i="15"/>
  <c r="J777" i="15" s="1"/>
  <c r="U777" i="15"/>
  <c r="S777" i="15" s="1"/>
  <c r="I777" i="15"/>
  <c r="G776" i="15"/>
  <c r="V776" i="15"/>
  <c r="G777" i="15" l="1"/>
  <c r="V777" i="15"/>
  <c r="L778" i="15"/>
  <c r="J778" i="15" s="1"/>
  <c r="I778" i="15"/>
  <c r="U778" i="15"/>
  <c r="S778" i="15" s="1"/>
  <c r="O778" i="15"/>
  <c r="M778" i="15" s="1"/>
  <c r="H779" i="15"/>
  <c r="R778" i="15"/>
  <c r="P778" i="15" s="1"/>
  <c r="G778" i="15" l="1"/>
  <c r="V778" i="15"/>
  <c r="I779" i="15"/>
  <c r="U779" i="15"/>
  <c r="S779" i="15" s="1"/>
  <c r="L779" i="15"/>
  <c r="J779" i="15" s="1"/>
  <c r="O779" i="15"/>
  <c r="M779" i="15" s="1"/>
  <c r="H780" i="15"/>
  <c r="R779" i="15"/>
  <c r="P779" i="15" s="1"/>
  <c r="L780" i="15" l="1"/>
  <c r="J780" i="15" s="1"/>
  <c r="O780" i="15"/>
  <c r="M780" i="15" s="1"/>
  <c r="U780" i="15"/>
  <c r="S780" i="15" s="1"/>
  <c r="H781" i="15"/>
  <c r="R780" i="15"/>
  <c r="P780" i="15" s="1"/>
  <c r="I780" i="15"/>
  <c r="G779" i="15"/>
  <c r="V779" i="15"/>
  <c r="H782" i="15" l="1"/>
  <c r="R781" i="15"/>
  <c r="P781" i="15" s="1"/>
  <c r="L781" i="15"/>
  <c r="J781" i="15" s="1"/>
  <c r="U781" i="15"/>
  <c r="S781" i="15" s="1"/>
  <c r="O781" i="15"/>
  <c r="M781" i="15" s="1"/>
  <c r="I781" i="15"/>
  <c r="V780" i="15"/>
  <c r="G780" i="15"/>
  <c r="V781" i="15" l="1"/>
  <c r="G781" i="15"/>
  <c r="O782" i="15"/>
  <c r="M782" i="15" s="1"/>
  <c r="I782" i="15"/>
  <c r="U782" i="15"/>
  <c r="S782" i="15" s="1"/>
  <c r="H783" i="15"/>
  <c r="R782" i="15"/>
  <c r="P782" i="15" s="1"/>
  <c r="L782" i="15"/>
  <c r="J782" i="15" s="1"/>
  <c r="G782" i="15" l="1"/>
  <c r="V782" i="15"/>
  <c r="H784" i="15"/>
  <c r="R783" i="15"/>
  <c r="P783" i="15" s="1"/>
  <c r="U783" i="15"/>
  <c r="S783" i="15" s="1"/>
  <c r="I783" i="15"/>
  <c r="L783" i="15"/>
  <c r="J783" i="15" s="1"/>
  <c r="O783" i="15"/>
  <c r="M783" i="15" s="1"/>
  <c r="L784" i="15" l="1"/>
  <c r="J784" i="15" s="1"/>
  <c r="O784" i="15"/>
  <c r="M784" i="15" s="1"/>
  <c r="R784" i="15"/>
  <c r="P784" i="15" s="1"/>
  <c r="I784" i="15"/>
  <c r="U784" i="15"/>
  <c r="S784" i="15" s="1"/>
  <c r="H785" i="15"/>
  <c r="G783" i="15"/>
  <c r="V783" i="15"/>
  <c r="V784" i="15" l="1"/>
  <c r="G784" i="15"/>
  <c r="I785" i="15"/>
  <c r="O785" i="15"/>
  <c r="M785" i="15" s="1"/>
  <c r="H786" i="15"/>
  <c r="R785" i="15"/>
  <c r="P785" i="15" s="1"/>
  <c r="L785" i="15"/>
  <c r="J785" i="15" s="1"/>
  <c r="U785" i="15"/>
  <c r="S785" i="15" s="1"/>
  <c r="G785" i="15" l="1"/>
  <c r="V785" i="15"/>
  <c r="I786" i="15"/>
  <c r="U786" i="15"/>
  <c r="S786" i="15" s="1"/>
  <c r="R786" i="15"/>
  <c r="P786" i="15" s="1"/>
  <c r="L786" i="15"/>
  <c r="J786" i="15" s="1"/>
  <c r="O786" i="15"/>
  <c r="M786" i="15" s="1"/>
  <c r="H787" i="15"/>
  <c r="I787" i="15" l="1"/>
  <c r="U787" i="15"/>
  <c r="S787" i="15" s="1"/>
  <c r="L787" i="15"/>
  <c r="J787" i="15" s="1"/>
  <c r="H788" i="15"/>
  <c r="O787" i="15"/>
  <c r="M787" i="15" s="1"/>
  <c r="R787" i="15"/>
  <c r="P787" i="15" s="1"/>
  <c r="G786" i="15"/>
  <c r="V786" i="15"/>
  <c r="L788" i="15" l="1"/>
  <c r="J788" i="15" s="1"/>
  <c r="H789" i="15"/>
  <c r="O788" i="15"/>
  <c r="M788" i="15" s="1"/>
  <c r="I788" i="15"/>
  <c r="U788" i="15"/>
  <c r="S788" i="15" s="1"/>
  <c r="R788" i="15"/>
  <c r="P788" i="15" s="1"/>
  <c r="G787" i="15"/>
  <c r="V787" i="15"/>
  <c r="V788" i="15" l="1"/>
  <c r="G788" i="15"/>
  <c r="H790" i="15"/>
  <c r="L789" i="15"/>
  <c r="J789" i="15" s="1"/>
  <c r="U789" i="15"/>
  <c r="S789" i="15" s="1"/>
  <c r="I789" i="15"/>
  <c r="O789" i="15"/>
  <c r="M789" i="15" s="1"/>
  <c r="R789" i="15"/>
  <c r="P789" i="15" s="1"/>
  <c r="O790" i="15" l="1"/>
  <c r="M790" i="15" s="1"/>
  <c r="I790" i="15"/>
  <c r="U790" i="15"/>
  <c r="S790" i="15" s="1"/>
  <c r="R790" i="15"/>
  <c r="P790" i="15" s="1"/>
  <c r="H791" i="15"/>
  <c r="L790" i="15"/>
  <c r="J790" i="15" s="1"/>
  <c r="V789" i="15"/>
  <c r="G789" i="15"/>
  <c r="G790" i="15" l="1"/>
  <c r="V790" i="15"/>
  <c r="H792" i="15"/>
  <c r="R791" i="15"/>
  <c r="P791" i="15" s="1"/>
  <c r="I791" i="15"/>
  <c r="U791" i="15"/>
  <c r="S791" i="15" s="1"/>
  <c r="L791" i="15"/>
  <c r="J791" i="15" s="1"/>
  <c r="O791" i="15"/>
  <c r="M791" i="15" s="1"/>
  <c r="O792" i="15" l="1"/>
  <c r="M792" i="15" s="1"/>
  <c r="R792" i="15"/>
  <c r="P792" i="15" s="1"/>
  <c r="L792" i="15"/>
  <c r="J792" i="15" s="1"/>
  <c r="H793" i="15"/>
  <c r="I792" i="15"/>
  <c r="U792" i="15"/>
  <c r="S792" i="15" s="1"/>
  <c r="V791" i="15"/>
  <c r="G791" i="15"/>
  <c r="H794" i="15" l="1"/>
  <c r="R793" i="15"/>
  <c r="P793" i="15" s="1"/>
  <c r="L793" i="15"/>
  <c r="J793" i="15" s="1"/>
  <c r="U793" i="15"/>
  <c r="S793" i="15" s="1"/>
  <c r="O793" i="15"/>
  <c r="M793" i="15" s="1"/>
  <c r="I793" i="15"/>
  <c r="G792" i="15"/>
  <c r="V792" i="15"/>
  <c r="G793" i="15" l="1"/>
  <c r="V793" i="15"/>
  <c r="L794" i="15"/>
  <c r="J794" i="15" s="1"/>
  <c r="O794" i="15"/>
  <c r="M794" i="15" s="1"/>
  <c r="H795" i="15"/>
  <c r="I794" i="15"/>
  <c r="U794" i="15"/>
  <c r="S794" i="15" s="1"/>
  <c r="R794" i="15"/>
  <c r="P794" i="15" s="1"/>
  <c r="H796" i="15" l="1"/>
  <c r="R795" i="15"/>
  <c r="P795" i="15" s="1"/>
  <c r="I795" i="15"/>
  <c r="U795" i="15"/>
  <c r="S795" i="15" s="1"/>
  <c r="L795" i="15"/>
  <c r="J795" i="15" s="1"/>
  <c r="O795" i="15"/>
  <c r="M795" i="15" s="1"/>
  <c r="G794" i="15"/>
  <c r="V794" i="15"/>
  <c r="V795" i="15" l="1"/>
  <c r="G795" i="15"/>
  <c r="O796" i="15"/>
  <c r="M796" i="15" s="1"/>
  <c r="H797" i="15"/>
  <c r="R796" i="15"/>
  <c r="P796" i="15" s="1"/>
  <c r="L796" i="15"/>
  <c r="J796" i="15" s="1"/>
  <c r="I796" i="15"/>
  <c r="U796" i="15"/>
  <c r="S796" i="15" s="1"/>
  <c r="I797" i="15" l="1"/>
  <c r="O797" i="15"/>
  <c r="M797" i="15" s="1"/>
  <c r="H798" i="15"/>
  <c r="R797" i="15"/>
  <c r="P797" i="15" s="1"/>
  <c r="L797" i="15"/>
  <c r="J797" i="15" s="1"/>
  <c r="U797" i="15"/>
  <c r="S797" i="15" s="1"/>
  <c r="V796" i="15"/>
  <c r="G796" i="15"/>
  <c r="I798" i="15" l="1"/>
  <c r="U798" i="15"/>
  <c r="S798" i="15" s="1"/>
  <c r="R798" i="15"/>
  <c r="P798" i="15" s="1"/>
  <c r="O798" i="15"/>
  <c r="M798" i="15" s="1"/>
  <c r="H799" i="15"/>
  <c r="L798" i="15"/>
  <c r="J798" i="15" s="1"/>
  <c r="V797" i="15"/>
  <c r="G797" i="15"/>
  <c r="H800" i="15" l="1"/>
  <c r="R799" i="15"/>
  <c r="P799" i="15" s="1"/>
  <c r="I799" i="15"/>
  <c r="U799" i="15"/>
  <c r="S799" i="15" s="1"/>
  <c r="O799" i="15"/>
  <c r="M799" i="15" s="1"/>
  <c r="L799" i="15"/>
  <c r="J799" i="15" s="1"/>
  <c r="G798" i="15"/>
  <c r="V798" i="15"/>
  <c r="V799" i="15" l="1"/>
  <c r="G799" i="15"/>
  <c r="L800" i="15"/>
  <c r="J800" i="15" s="1"/>
  <c r="O800" i="15"/>
  <c r="M800" i="15" s="1"/>
  <c r="I800" i="15"/>
  <c r="U800" i="15"/>
  <c r="S800" i="15" s="1"/>
  <c r="H801" i="15"/>
  <c r="R800" i="15"/>
  <c r="P800" i="15" s="1"/>
  <c r="H802" i="15" l="1"/>
  <c r="R801" i="15"/>
  <c r="P801" i="15" s="1"/>
  <c r="L801" i="15"/>
  <c r="J801" i="15" s="1"/>
  <c r="U801" i="15"/>
  <c r="S801" i="15" s="1"/>
  <c r="I801" i="15"/>
  <c r="O801" i="15"/>
  <c r="M801" i="15" s="1"/>
  <c r="V800" i="15"/>
  <c r="G800" i="15"/>
  <c r="G801" i="15" l="1"/>
  <c r="V801" i="15"/>
  <c r="L802" i="15"/>
  <c r="J802" i="15" s="1"/>
  <c r="I802" i="15"/>
  <c r="U802" i="15"/>
  <c r="S802" i="15" s="1"/>
  <c r="H803" i="15"/>
  <c r="R802" i="15"/>
  <c r="P802" i="15" s="1"/>
  <c r="O802" i="15"/>
  <c r="M802" i="15" s="1"/>
  <c r="G802" i="15" l="1"/>
  <c r="V802" i="15"/>
  <c r="L803" i="15"/>
  <c r="J803" i="15" s="1"/>
  <c r="O803" i="15"/>
  <c r="M803" i="15" s="1"/>
  <c r="H804" i="15"/>
  <c r="R803" i="15"/>
  <c r="P803" i="15" s="1"/>
  <c r="I803" i="15"/>
  <c r="U803" i="15"/>
  <c r="S803" i="15" s="1"/>
  <c r="V803" i="15" l="1"/>
  <c r="G803" i="15"/>
  <c r="L804" i="15"/>
  <c r="J804" i="15" s="1"/>
  <c r="I804" i="15"/>
  <c r="U804" i="15"/>
  <c r="S804" i="15" s="1"/>
  <c r="O804" i="15"/>
  <c r="M804" i="15" s="1"/>
  <c r="H805" i="15"/>
  <c r="R804" i="15"/>
  <c r="P804" i="15" s="1"/>
  <c r="G804" i="15" l="1"/>
  <c r="V804" i="15"/>
  <c r="H806" i="15"/>
  <c r="R805" i="15"/>
  <c r="P805" i="15" s="1"/>
  <c r="L805" i="15"/>
  <c r="J805" i="15" s="1"/>
  <c r="U805" i="15"/>
  <c r="S805" i="15" s="1"/>
  <c r="O805" i="15"/>
  <c r="M805" i="15" s="1"/>
  <c r="I805" i="15"/>
  <c r="L806" i="15" l="1"/>
  <c r="J806" i="15" s="1"/>
  <c r="U806" i="15"/>
  <c r="S806" i="15" s="1"/>
  <c r="H807" i="15"/>
  <c r="R806" i="15"/>
  <c r="P806" i="15" s="1"/>
  <c r="O806" i="15"/>
  <c r="M806" i="15" s="1"/>
  <c r="I806" i="15"/>
  <c r="G805" i="15"/>
  <c r="V805" i="15"/>
  <c r="I807" i="15" l="1"/>
  <c r="U807" i="15"/>
  <c r="S807" i="15" s="1"/>
  <c r="L807" i="15"/>
  <c r="J807" i="15" s="1"/>
  <c r="H808" i="15"/>
  <c r="R807" i="15"/>
  <c r="P807" i="15" s="1"/>
  <c r="O807" i="15"/>
  <c r="M807" i="15" s="1"/>
  <c r="G806" i="15"/>
  <c r="V806" i="15"/>
  <c r="O808" i="15" l="1"/>
  <c r="M808" i="15" s="1"/>
  <c r="R808" i="15"/>
  <c r="P808" i="15" s="1"/>
  <c r="I808" i="15"/>
  <c r="U808" i="15"/>
  <c r="S808" i="15" s="1"/>
  <c r="H809" i="15"/>
  <c r="L808" i="15"/>
  <c r="J808" i="15" s="1"/>
  <c r="V807" i="15"/>
  <c r="G807" i="15"/>
  <c r="V808" i="15" l="1"/>
  <c r="G808" i="15"/>
  <c r="I809" i="15"/>
  <c r="R809" i="15"/>
  <c r="P809" i="15" s="1"/>
  <c r="U809" i="15"/>
  <c r="S809" i="15" s="1"/>
  <c r="O809" i="15"/>
  <c r="M809" i="15" s="1"/>
  <c r="H810" i="15"/>
  <c r="L809" i="15"/>
  <c r="J809" i="15" s="1"/>
  <c r="G809" i="15" l="1"/>
  <c r="V809" i="15"/>
  <c r="H811" i="15"/>
  <c r="R810" i="15"/>
  <c r="P810" i="15" s="1"/>
  <c r="U810" i="15"/>
  <c r="S810" i="15" s="1"/>
  <c r="L810" i="15"/>
  <c r="J810" i="15" s="1"/>
  <c r="O810" i="15"/>
  <c r="M810" i="15" s="1"/>
  <c r="I810" i="15"/>
  <c r="H812" i="15" l="1"/>
  <c r="R811" i="15"/>
  <c r="P811" i="15" s="1"/>
  <c r="I811" i="15"/>
  <c r="U811" i="15"/>
  <c r="S811" i="15" s="1"/>
  <c r="L811" i="15"/>
  <c r="J811" i="15" s="1"/>
  <c r="O811" i="15"/>
  <c r="M811" i="15" s="1"/>
  <c r="G810" i="15"/>
  <c r="V810" i="15"/>
  <c r="G811" i="15" l="1"/>
  <c r="V811" i="15"/>
  <c r="O812" i="15"/>
  <c r="M812" i="15" s="1"/>
  <c r="I812" i="15"/>
  <c r="U812" i="15"/>
  <c r="S812" i="15" s="1"/>
  <c r="R812" i="15"/>
  <c r="P812" i="15" s="1"/>
  <c r="L812" i="15"/>
  <c r="J812" i="15" s="1"/>
  <c r="H813" i="15"/>
  <c r="V812" i="15" l="1"/>
  <c r="G812" i="15"/>
  <c r="I813" i="15"/>
  <c r="R813" i="15"/>
  <c r="P813" i="15" s="1"/>
  <c r="O813" i="15"/>
  <c r="M813" i="15" s="1"/>
  <c r="U813" i="15"/>
  <c r="S813" i="15" s="1"/>
  <c r="H814" i="15"/>
  <c r="L813" i="15"/>
  <c r="J813" i="15" s="1"/>
  <c r="I814" i="15" l="1"/>
  <c r="U814" i="15"/>
  <c r="S814" i="15" s="1"/>
  <c r="H815" i="15"/>
  <c r="R814" i="15"/>
  <c r="P814" i="15" s="1"/>
  <c r="O814" i="15"/>
  <c r="M814" i="15" s="1"/>
  <c r="L814" i="15"/>
  <c r="J814" i="15" s="1"/>
  <c r="G813" i="15"/>
  <c r="V813" i="15"/>
  <c r="H816" i="15" l="1"/>
  <c r="R815" i="15"/>
  <c r="P815" i="15" s="1"/>
  <c r="O815" i="15"/>
  <c r="M815" i="15" s="1"/>
  <c r="I815" i="15"/>
  <c r="U815" i="15"/>
  <c r="S815" i="15" s="1"/>
  <c r="L815" i="15"/>
  <c r="J815" i="15" s="1"/>
  <c r="G814" i="15"/>
  <c r="V814" i="15"/>
  <c r="G815" i="15" l="1"/>
  <c r="V815" i="15"/>
  <c r="O816" i="15"/>
  <c r="M816" i="15" s="1"/>
  <c r="H817" i="15"/>
  <c r="R816" i="15"/>
  <c r="P816" i="15" s="1"/>
  <c r="L816" i="15"/>
  <c r="J816" i="15" s="1"/>
  <c r="I816" i="15"/>
  <c r="U816" i="15"/>
  <c r="S816" i="15" s="1"/>
  <c r="H818" i="15" l="1"/>
  <c r="R817" i="15"/>
  <c r="P817" i="15" s="1"/>
  <c r="L817" i="15"/>
  <c r="J817" i="15" s="1"/>
  <c r="U817" i="15"/>
  <c r="S817" i="15" s="1"/>
  <c r="I817" i="15"/>
  <c r="O817" i="15"/>
  <c r="M817" i="15" s="1"/>
  <c r="V816" i="15"/>
  <c r="G816" i="15"/>
  <c r="G817" i="15" l="1"/>
  <c r="V817" i="15"/>
  <c r="L818" i="15"/>
  <c r="J818" i="15" s="1"/>
  <c r="O818" i="15"/>
  <c r="M818" i="15" s="1"/>
  <c r="U818" i="15"/>
  <c r="S818" i="15" s="1"/>
  <c r="H819" i="15"/>
  <c r="I818" i="15"/>
  <c r="R818" i="15"/>
  <c r="P818" i="15" s="1"/>
  <c r="G818" i="15" l="1"/>
  <c r="V818" i="15"/>
  <c r="H820" i="15"/>
  <c r="R819" i="15"/>
  <c r="P819" i="15" s="1"/>
  <c r="L819" i="15"/>
  <c r="J819" i="15" s="1"/>
  <c r="I819" i="15"/>
  <c r="U819" i="15"/>
  <c r="S819" i="15" s="1"/>
  <c r="O819" i="15"/>
  <c r="M819" i="15" s="1"/>
  <c r="L820" i="15" l="1"/>
  <c r="J820" i="15" s="1"/>
  <c r="R820" i="15"/>
  <c r="P820" i="15" s="1"/>
  <c r="O820" i="15"/>
  <c r="M820" i="15" s="1"/>
  <c r="I820" i="15"/>
  <c r="U820" i="15"/>
  <c r="S820" i="15" s="1"/>
  <c r="H821" i="15"/>
  <c r="V819" i="15"/>
  <c r="G819" i="15"/>
  <c r="V820" i="15" l="1"/>
  <c r="G820" i="15"/>
  <c r="L821" i="15"/>
  <c r="J821" i="15" s="1"/>
  <c r="U821" i="15"/>
  <c r="S821" i="15" s="1"/>
  <c r="I821" i="15"/>
  <c r="H822" i="15"/>
  <c r="O821" i="15"/>
  <c r="M821" i="15" s="1"/>
  <c r="R821" i="15"/>
  <c r="P821" i="15" s="1"/>
  <c r="L822" i="15" l="1"/>
  <c r="J822" i="15" s="1"/>
  <c r="O822" i="15"/>
  <c r="M822" i="15" s="1"/>
  <c r="I822" i="15"/>
  <c r="U822" i="15"/>
  <c r="S822" i="15" s="1"/>
  <c r="H823" i="15"/>
  <c r="R822" i="15"/>
  <c r="P822" i="15" s="1"/>
  <c r="G821" i="15"/>
  <c r="V821" i="15"/>
  <c r="G822" i="15" l="1"/>
  <c r="V822" i="15"/>
  <c r="I823" i="15"/>
  <c r="U823" i="15"/>
  <c r="S823" i="15" s="1"/>
  <c r="R823" i="15"/>
  <c r="P823" i="15" s="1"/>
  <c r="L823" i="15"/>
  <c r="J823" i="15" s="1"/>
  <c r="O823" i="15"/>
  <c r="M823" i="15" s="1"/>
  <c r="H824" i="15"/>
  <c r="V823" i="15" l="1"/>
  <c r="G823" i="15"/>
  <c r="O824" i="15"/>
  <c r="M824" i="15" s="1"/>
  <c r="L824" i="15"/>
  <c r="J824" i="15" s="1"/>
  <c r="U824" i="15"/>
  <c r="S824" i="15" s="1"/>
  <c r="H825" i="15"/>
  <c r="I824" i="15"/>
  <c r="R824" i="15"/>
  <c r="P824" i="15" s="1"/>
  <c r="V824" i="15" l="1"/>
  <c r="G824" i="15"/>
  <c r="I825" i="15"/>
  <c r="O825" i="15"/>
  <c r="M825" i="15" s="1"/>
  <c r="H826" i="15"/>
  <c r="R825" i="15"/>
  <c r="P825" i="15" s="1"/>
  <c r="L825" i="15"/>
  <c r="J825" i="15" s="1"/>
  <c r="U825" i="15"/>
  <c r="S825" i="15" s="1"/>
  <c r="G825" i="15" l="1"/>
  <c r="V825" i="15"/>
  <c r="L826" i="15"/>
  <c r="J826" i="15" s="1"/>
  <c r="I826" i="15"/>
  <c r="U826" i="15"/>
  <c r="S826" i="15" s="1"/>
  <c r="O826" i="15"/>
  <c r="M826" i="15" s="1"/>
  <c r="R826" i="15"/>
  <c r="P826" i="15" s="1"/>
  <c r="H827" i="15"/>
  <c r="G826" i="15" l="1"/>
  <c r="V826" i="15"/>
  <c r="L827" i="15"/>
  <c r="J827" i="15" s="1"/>
  <c r="H828" i="15"/>
  <c r="O827" i="15"/>
  <c r="M827" i="15" s="1"/>
  <c r="R827" i="15"/>
  <c r="P827" i="15" s="1"/>
  <c r="I827" i="15"/>
  <c r="U827" i="15"/>
  <c r="S827" i="15" s="1"/>
  <c r="L828" i="15" l="1"/>
  <c r="J828" i="15" s="1"/>
  <c r="O828" i="15"/>
  <c r="M828" i="15" s="1"/>
  <c r="I828" i="15"/>
  <c r="U828" i="15"/>
  <c r="S828" i="15" s="1"/>
  <c r="H829" i="15"/>
  <c r="R828" i="15"/>
  <c r="P828" i="15" s="1"/>
  <c r="V827" i="15"/>
  <c r="G827" i="15"/>
  <c r="V828" i="15" l="1"/>
  <c r="G828" i="15"/>
  <c r="H830" i="15"/>
  <c r="R829" i="15"/>
  <c r="P829" i="15" s="1"/>
  <c r="L829" i="15"/>
  <c r="J829" i="15" s="1"/>
  <c r="U829" i="15"/>
  <c r="S829" i="15" s="1"/>
  <c r="I829" i="15"/>
  <c r="O829" i="15"/>
  <c r="M829" i="15" s="1"/>
  <c r="L830" i="15" l="1"/>
  <c r="J830" i="15" s="1"/>
  <c r="R830" i="15"/>
  <c r="P830" i="15" s="1"/>
  <c r="O830" i="15"/>
  <c r="M830" i="15" s="1"/>
  <c r="I830" i="15"/>
  <c r="U830" i="15"/>
  <c r="S830" i="15" s="1"/>
  <c r="H831" i="15"/>
  <c r="G829" i="15"/>
  <c r="V829" i="15"/>
  <c r="G830" i="15" l="1"/>
  <c r="V830" i="15"/>
  <c r="L831" i="15"/>
  <c r="J831" i="15" s="1"/>
  <c r="O831" i="15"/>
  <c r="M831" i="15" s="1"/>
  <c r="R831" i="15"/>
  <c r="P831" i="15" s="1"/>
  <c r="I831" i="15"/>
  <c r="U831" i="15"/>
  <c r="S831" i="15" s="1"/>
  <c r="H832" i="15"/>
  <c r="V831" i="15" l="1"/>
  <c r="G831" i="15"/>
  <c r="O832" i="15"/>
  <c r="M832" i="15" s="1"/>
  <c r="I832" i="15"/>
  <c r="U832" i="15"/>
  <c r="S832" i="15" s="1"/>
  <c r="H833" i="15"/>
  <c r="R832" i="15"/>
  <c r="P832" i="15" s="1"/>
  <c r="L832" i="15"/>
  <c r="J832" i="15" s="1"/>
  <c r="V832" i="15" l="1"/>
  <c r="G832" i="15"/>
  <c r="H834" i="15"/>
  <c r="R833" i="15"/>
  <c r="P833" i="15" s="1"/>
  <c r="I833" i="15"/>
  <c r="L833" i="15"/>
  <c r="J833" i="15" s="1"/>
  <c r="U833" i="15"/>
  <c r="S833" i="15" s="1"/>
  <c r="O833" i="15"/>
  <c r="M833" i="15" s="1"/>
  <c r="L834" i="15" l="1"/>
  <c r="J834" i="15" s="1"/>
  <c r="O834" i="15"/>
  <c r="M834" i="15" s="1"/>
  <c r="R834" i="15"/>
  <c r="P834" i="15" s="1"/>
  <c r="I834" i="15"/>
  <c r="U834" i="15"/>
  <c r="S834" i="15" s="1"/>
  <c r="H835" i="15"/>
  <c r="G833" i="15"/>
  <c r="V833" i="15"/>
  <c r="G834" i="15" l="1"/>
  <c r="V834" i="15"/>
  <c r="H836" i="15"/>
  <c r="R835" i="15"/>
  <c r="P835" i="15" s="1"/>
  <c r="I835" i="15"/>
  <c r="U835" i="15"/>
  <c r="S835" i="15" s="1"/>
  <c r="L835" i="15"/>
  <c r="J835" i="15" s="1"/>
  <c r="O835" i="15"/>
  <c r="M835" i="15" s="1"/>
  <c r="L836" i="15" l="1"/>
  <c r="J836" i="15" s="1"/>
  <c r="U836" i="15"/>
  <c r="S836" i="15" s="1"/>
  <c r="O836" i="15"/>
  <c r="M836" i="15" s="1"/>
  <c r="I836" i="15"/>
  <c r="H837" i="15"/>
  <c r="R836" i="15"/>
  <c r="P836" i="15" s="1"/>
  <c r="V835" i="15"/>
  <c r="G835" i="15"/>
  <c r="V836" i="15" l="1"/>
  <c r="G836" i="15"/>
  <c r="I837" i="15"/>
  <c r="O837" i="15"/>
  <c r="M837" i="15" s="1"/>
  <c r="R837" i="15"/>
  <c r="P837" i="15" s="1"/>
  <c r="H838" i="15"/>
  <c r="L837" i="15"/>
  <c r="J837" i="15" s="1"/>
  <c r="U837" i="15"/>
  <c r="S837" i="15" s="1"/>
  <c r="G837" i="15" l="1"/>
  <c r="V837" i="15"/>
  <c r="I838" i="15"/>
  <c r="U838" i="15"/>
  <c r="S838" i="15" s="1"/>
  <c r="H839" i="15"/>
  <c r="R838" i="15"/>
  <c r="P838" i="15" s="1"/>
  <c r="O838" i="15"/>
  <c r="M838" i="15" s="1"/>
  <c r="L838" i="15"/>
  <c r="J838" i="15" s="1"/>
  <c r="G838" i="15" l="1"/>
  <c r="V838" i="15"/>
  <c r="H840" i="15"/>
  <c r="R839" i="15"/>
  <c r="P839" i="15" s="1"/>
  <c r="I839" i="15"/>
  <c r="U839" i="15"/>
  <c r="S839" i="15" s="1"/>
  <c r="L839" i="15"/>
  <c r="J839" i="15" s="1"/>
  <c r="O839" i="15"/>
  <c r="M839" i="15" s="1"/>
  <c r="L840" i="15" l="1"/>
  <c r="J840" i="15" s="1"/>
  <c r="O840" i="15"/>
  <c r="M840" i="15" s="1"/>
  <c r="I840" i="15"/>
  <c r="U840" i="15"/>
  <c r="S840" i="15" s="1"/>
  <c r="H841" i="15"/>
  <c r="R840" i="15"/>
  <c r="P840" i="15" s="1"/>
  <c r="V839" i="15"/>
  <c r="G839" i="15"/>
  <c r="V840" i="15" l="1"/>
  <c r="G840" i="15"/>
  <c r="H842" i="15"/>
  <c r="R841" i="15"/>
  <c r="P841" i="15" s="1"/>
  <c r="L841" i="15"/>
  <c r="J841" i="15" s="1"/>
  <c r="U841" i="15"/>
  <c r="S841" i="15" s="1"/>
  <c r="I841" i="15"/>
  <c r="O841" i="15"/>
  <c r="M841" i="15" s="1"/>
  <c r="G841" i="15" l="1"/>
  <c r="V841" i="15"/>
  <c r="L842" i="15"/>
  <c r="J842" i="15" s="1"/>
  <c r="O842" i="15"/>
  <c r="M842" i="15" s="1"/>
  <c r="U842" i="15"/>
  <c r="S842" i="15" s="1"/>
  <c r="H843" i="15"/>
  <c r="I842" i="15"/>
  <c r="R842" i="15"/>
  <c r="P842" i="15" s="1"/>
  <c r="G842" i="15" l="1"/>
  <c r="V842" i="15"/>
  <c r="H844" i="15"/>
  <c r="R843" i="15"/>
  <c r="P843" i="15" s="1"/>
  <c r="I843" i="15"/>
  <c r="L843" i="15"/>
  <c r="J843" i="15" s="1"/>
  <c r="O843" i="15"/>
  <c r="M843" i="15" s="1"/>
  <c r="U843" i="15"/>
  <c r="S843" i="15" s="1"/>
  <c r="L844" i="15" l="1"/>
  <c r="J844" i="15" s="1"/>
  <c r="I844" i="15"/>
  <c r="U844" i="15"/>
  <c r="S844" i="15" s="1"/>
  <c r="O844" i="15"/>
  <c r="M844" i="15" s="1"/>
  <c r="H845" i="15"/>
  <c r="R844" i="15"/>
  <c r="P844" i="15" s="1"/>
  <c r="V843" i="15"/>
  <c r="G843" i="15"/>
  <c r="V844" i="15" l="1"/>
  <c r="G844" i="15"/>
  <c r="I845" i="15"/>
  <c r="H846" i="15"/>
  <c r="R845" i="15"/>
  <c r="P845" i="15" s="1"/>
  <c r="L845" i="15"/>
  <c r="J845" i="15" s="1"/>
  <c r="U845" i="15"/>
  <c r="S845" i="15" s="1"/>
  <c r="O845" i="15"/>
  <c r="M845" i="15" s="1"/>
  <c r="I846" i="15" l="1"/>
  <c r="U846" i="15"/>
  <c r="S846" i="15" s="1"/>
  <c r="H847" i="15"/>
  <c r="R846" i="15"/>
  <c r="P846" i="15" s="1"/>
  <c r="L846" i="15"/>
  <c r="J846" i="15" s="1"/>
  <c r="O846" i="15"/>
  <c r="M846" i="15" s="1"/>
  <c r="G845" i="15"/>
  <c r="V845" i="15"/>
  <c r="H848" i="15" l="1"/>
  <c r="R847" i="15"/>
  <c r="P847" i="15" s="1"/>
  <c r="I847" i="15"/>
  <c r="U847" i="15"/>
  <c r="S847" i="15" s="1"/>
  <c r="L847" i="15"/>
  <c r="J847" i="15" s="1"/>
  <c r="O847" i="15"/>
  <c r="M847" i="15" s="1"/>
  <c r="G846" i="15"/>
  <c r="V846" i="15"/>
  <c r="G847" i="15" l="1"/>
  <c r="V847" i="15"/>
  <c r="O848" i="15"/>
  <c r="M848" i="15" s="1"/>
  <c r="H849" i="15"/>
  <c r="R848" i="15"/>
  <c r="P848" i="15" s="1"/>
  <c r="L848" i="15"/>
  <c r="J848" i="15" s="1"/>
  <c r="I848" i="15"/>
  <c r="U848" i="15"/>
  <c r="S848" i="15" s="1"/>
  <c r="H850" i="15" l="1"/>
  <c r="R849" i="15"/>
  <c r="P849" i="15" s="1"/>
  <c r="L849" i="15"/>
  <c r="J849" i="15" s="1"/>
  <c r="U849" i="15"/>
  <c r="S849" i="15" s="1"/>
  <c r="I849" i="15"/>
  <c r="O849" i="15"/>
  <c r="M849" i="15" s="1"/>
  <c r="V848" i="15"/>
  <c r="G848" i="15"/>
  <c r="G849" i="15" l="1"/>
  <c r="V849" i="15"/>
  <c r="L850" i="15"/>
  <c r="J850" i="15" s="1"/>
  <c r="O850" i="15"/>
  <c r="M850" i="15" s="1"/>
  <c r="I850" i="15"/>
  <c r="U850" i="15"/>
  <c r="S850" i="15" s="1"/>
  <c r="H851" i="15"/>
  <c r="R850" i="15"/>
  <c r="P850" i="15" s="1"/>
  <c r="H852" i="15" l="1"/>
  <c r="R851" i="15"/>
  <c r="P851" i="15" s="1"/>
  <c r="I851" i="15"/>
  <c r="U851" i="15"/>
  <c r="S851" i="15" s="1"/>
  <c r="O851" i="15"/>
  <c r="M851" i="15" s="1"/>
  <c r="L851" i="15"/>
  <c r="J851" i="15" s="1"/>
  <c r="G850" i="15"/>
  <c r="V850" i="15"/>
  <c r="V851" i="15" l="1"/>
  <c r="G851" i="15"/>
  <c r="I852" i="15"/>
  <c r="U852" i="15"/>
  <c r="S852" i="15" s="1"/>
  <c r="H853" i="15"/>
  <c r="R852" i="15"/>
  <c r="P852" i="15" s="1"/>
  <c r="L852" i="15"/>
  <c r="J852" i="15" s="1"/>
  <c r="O852" i="15"/>
  <c r="M852" i="15" s="1"/>
  <c r="V852" i="15" l="1"/>
  <c r="G852" i="15"/>
  <c r="H854" i="15"/>
  <c r="R853" i="15"/>
  <c r="P853" i="15" s="1"/>
  <c r="U853" i="15"/>
  <c r="S853" i="15" s="1"/>
  <c r="L853" i="15"/>
  <c r="J853" i="15" s="1"/>
  <c r="O853" i="15"/>
  <c r="M853" i="15" s="1"/>
  <c r="I853" i="15"/>
  <c r="L854" i="15" l="1"/>
  <c r="J854" i="15" s="1"/>
  <c r="O854" i="15"/>
  <c r="M854" i="15" s="1"/>
  <c r="I854" i="15"/>
  <c r="U854" i="15"/>
  <c r="S854" i="15" s="1"/>
  <c r="H855" i="15"/>
  <c r="R854" i="15"/>
  <c r="P854" i="15" s="1"/>
  <c r="G853" i="15"/>
  <c r="V853" i="15"/>
  <c r="V854" i="15" l="1"/>
  <c r="G854" i="15"/>
  <c r="H856" i="15"/>
  <c r="R855" i="15"/>
  <c r="P855" i="15" s="1"/>
  <c r="I855" i="15"/>
  <c r="U855" i="15"/>
  <c r="S855" i="15" s="1"/>
  <c r="L855" i="15"/>
  <c r="J855" i="15" s="1"/>
  <c r="O855" i="15"/>
  <c r="M855" i="15" s="1"/>
  <c r="O856" i="15" l="1"/>
  <c r="M856" i="15" s="1"/>
  <c r="L856" i="15"/>
  <c r="J856" i="15" s="1"/>
  <c r="U856" i="15"/>
  <c r="S856" i="15" s="1"/>
  <c r="H857" i="15"/>
  <c r="R856" i="15"/>
  <c r="P856" i="15" s="1"/>
  <c r="I856" i="15"/>
  <c r="V855" i="15"/>
  <c r="G855" i="15"/>
  <c r="H858" i="15" l="1"/>
  <c r="R857" i="15"/>
  <c r="P857" i="15" s="1"/>
  <c r="O857" i="15"/>
  <c r="M857" i="15" s="1"/>
  <c r="L857" i="15"/>
  <c r="J857" i="15" s="1"/>
  <c r="U857" i="15"/>
  <c r="S857" i="15" s="1"/>
  <c r="I857" i="15"/>
  <c r="G856" i="15"/>
  <c r="V856" i="15"/>
  <c r="G857" i="15" l="1"/>
  <c r="V857" i="15"/>
  <c r="L858" i="15"/>
  <c r="J858" i="15" s="1"/>
  <c r="O858" i="15"/>
  <c r="M858" i="15" s="1"/>
  <c r="I858" i="15"/>
  <c r="U858" i="15"/>
  <c r="S858" i="15" s="1"/>
  <c r="H859" i="15"/>
  <c r="R858" i="15"/>
  <c r="P858" i="15" s="1"/>
  <c r="H860" i="15" l="1"/>
  <c r="R859" i="15"/>
  <c r="P859" i="15" s="1"/>
  <c r="I859" i="15"/>
  <c r="U859" i="15"/>
  <c r="S859" i="15" s="1"/>
  <c r="L859" i="15"/>
  <c r="J859" i="15" s="1"/>
  <c r="O859" i="15"/>
  <c r="M859" i="15" s="1"/>
  <c r="G858" i="15"/>
  <c r="V858" i="15"/>
  <c r="V859" i="15" l="1"/>
  <c r="G859" i="15"/>
  <c r="L860" i="15"/>
  <c r="J860" i="15" s="1"/>
  <c r="O860" i="15"/>
  <c r="M860" i="15" s="1"/>
  <c r="I860" i="15"/>
  <c r="H861" i="15"/>
  <c r="U860" i="15"/>
  <c r="S860" i="15" s="1"/>
  <c r="R860" i="15"/>
  <c r="P860" i="15" s="1"/>
  <c r="L861" i="15" l="1"/>
  <c r="J861" i="15" s="1"/>
  <c r="U861" i="15"/>
  <c r="S861" i="15" s="1"/>
  <c r="I861" i="15"/>
  <c r="O861" i="15"/>
  <c r="M861" i="15" s="1"/>
  <c r="H862" i="15"/>
  <c r="R861" i="15"/>
  <c r="P861" i="15" s="1"/>
  <c r="V860" i="15"/>
  <c r="G860" i="15"/>
  <c r="G861" i="15" l="1"/>
  <c r="V861" i="15"/>
  <c r="L862" i="15"/>
  <c r="J862" i="15" s="1"/>
  <c r="O862" i="15"/>
  <c r="M862" i="15" s="1"/>
  <c r="H863" i="15"/>
  <c r="R862" i="15"/>
  <c r="P862" i="15" s="1"/>
  <c r="I862" i="15"/>
  <c r="U862" i="15"/>
  <c r="S862" i="15" s="1"/>
  <c r="V862" i="15" l="1"/>
  <c r="G862" i="15"/>
  <c r="H864" i="15"/>
  <c r="R863" i="15"/>
  <c r="P863" i="15" s="1"/>
  <c r="I863" i="15"/>
  <c r="O863" i="15"/>
  <c r="M863" i="15" s="1"/>
  <c r="U863" i="15"/>
  <c r="S863" i="15" s="1"/>
  <c r="L863" i="15"/>
  <c r="J863" i="15" s="1"/>
  <c r="O864" i="15" l="1"/>
  <c r="M864" i="15" s="1"/>
  <c r="H865" i="15"/>
  <c r="R864" i="15"/>
  <c r="P864" i="15" s="1"/>
  <c r="L864" i="15"/>
  <c r="J864" i="15" s="1"/>
  <c r="I864" i="15"/>
  <c r="U864" i="15"/>
  <c r="S864" i="15" s="1"/>
  <c r="G863" i="15"/>
  <c r="V863" i="15"/>
  <c r="L865" i="15" l="1"/>
  <c r="J865" i="15" s="1"/>
  <c r="U865" i="15"/>
  <c r="S865" i="15" s="1"/>
  <c r="I865" i="15"/>
  <c r="H866" i="15"/>
  <c r="O865" i="15"/>
  <c r="M865" i="15" s="1"/>
  <c r="R865" i="15"/>
  <c r="P865" i="15" s="1"/>
  <c r="V864" i="15"/>
  <c r="G864" i="15"/>
  <c r="L866" i="15" l="1"/>
  <c r="J866" i="15" s="1"/>
  <c r="O866" i="15"/>
  <c r="M866" i="15" s="1"/>
  <c r="I866" i="15"/>
  <c r="U866" i="15"/>
  <c r="S866" i="15" s="1"/>
  <c r="H867" i="15"/>
  <c r="R866" i="15"/>
  <c r="P866" i="15" s="1"/>
  <c r="G865" i="15"/>
  <c r="V865" i="15"/>
  <c r="G866" i="15" l="1"/>
  <c r="V866" i="15"/>
  <c r="H868" i="15"/>
  <c r="R867" i="15"/>
  <c r="P867" i="15" s="1"/>
  <c r="I867" i="15"/>
  <c r="U867" i="15"/>
  <c r="S867" i="15" s="1"/>
  <c r="L867" i="15"/>
  <c r="J867" i="15" s="1"/>
  <c r="O867" i="15"/>
  <c r="M867" i="15" s="1"/>
  <c r="L868" i="15" l="1"/>
  <c r="J868" i="15" s="1"/>
  <c r="I868" i="15"/>
  <c r="O868" i="15"/>
  <c r="M868" i="15" s="1"/>
  <c r="H869" i="15"/>
  <c r="U868" i="15"/>
  <c r="S868" i="15" s="1"/>
  <c r="R868" i="15"/>
  <c r="P868" i="15" s="1"/>
  <c r="V867" i="15"/>
  <c r="G867" i="15"/>
  <c r="H870" i="15" l="1"/>
  <c r="R869" i="15"/>
  <c r="P869" i="15" s="1"/>
  <c r="I869" i="15"/>
  <c r="L869" i="15"/>
  <c r="J869" i="15" s="1"/>
  <c r="U869" i="15"/>
  <c r="S869" i="15" s="1"/>
  <c r="O869" i="15"/>
  <c r="M869" i="15" s="1"/>
  <c r="V868" i="15"/>
  <c r="G868" i="15"/>
  <c r="G869" i="15" l="1"/>
  <c r="V869" i="15"/>
  <c r="L870" i="15"/>
  <c r="J870" i="15" s="1"/>
  <c r="O870" i="15"/>
  <c r="M870" i="15" s="1"/>
  <c r="H871" i="15"/>
  <c r="I870" i="15"/>
  <c r="U870" i="15"/>
  <c r="S870" i="15" s="1"/>
  <c r="R870" i="15"/>
  <c r="P870" i="15" s="1"/>
  <c r="G870" i="15" l="1"/>
  <c r="V870" i="15"/>
  <c r="H872" i="15"/>
  <c r="R871" i="15"/>
  <c r="P871" i="15" s="1"/>
  <c r="I871" i="15"/>
  <c r="U871" i="15"/>
  <c r="S871" i="15" s="1"/>
  <c r="L871" i="15"/>
  <c r="J871" i="15" s="1"/>
  <c r="O871" i="15"/>
  <c r="M871" i="15" s="1"/>
  <c r="L872" i="15" l="1"/>
  <c r="J872" i="15" s="1"/>
  <c r="I872" i="15"/>
  <c r="U872" i="15"/>
  <c r="S872" i="15" s="1"/>
  <c r="H873" i="15"/>
  <c r="R872" i="15"/>
  <c r="P872" i="15" s="1"/>
  <c r="O872" i="15"/>
  <c r="M872" i="15" s="1"/>
  <c r="V871" i="15"/>
  <c r="G871" i="15"/>
  <c r="H874" i="15" l="1"/>
  <c r="R873" i="15"/>
  <c r="P873" i="15" s="1"/>
  <c r="L873" i="15"/>
  <c r="J873" i="15" s="1"/>
  <c r="U873" i="15"/>
  <c r="S873" i="15" s="1"/>
  <c r="I873" i="15"/>
  <c r="O873" i="15"/>
  <c r="M873" i="15" s="1"/>
  <c r="V872" i="15"/>
  <c r="G872" i="15"/>
  <c r="G873" i="15" l="1"/>
  <c r="V873" i="15"/>
  <c r="I874" i="15"/>
  <c r="U874" i="15"/>
  <c r="S874" i="15" s="1"/>
  <c r="H875" i="15"/>
  <c r="R874" i="15"/>
  <c r="P874" i="15" s="1"/>
  <c r="L874" i="15"/>
  <c r="J874" i="15" s="1"/>
  <c r="O874" i="15"/>
  <c r="M874" i="15" s="1"/>
  <c r="V874" i="15" l="1"/>
  <c r="G874" i="15"/>
  <c r="H876" i="15"/>
  <c r="R875" i="15"/>
  <c r="P875" i="15" s="1"/>
  <c r="I875" i="15"/>
  <c r="O875" i="15"/>
  <c r="M875" i="15" s="1"/>
  <c r="U875" i="15"/>
  <c r="S875" i="15" s="1"/>
  <c r="L875" i="15"/>
  <c r="J875" i="15" s="1"/>
  <c r="L876" i="15" l="1"/>
  <c r="J876" i="15" s="1"/>
  <c r="O876" i="15"/>
  <c r="M876" i="15" s="1"/>
  <c r="H877" i="15"/>
  <c r="I876" i="15"/>
  <c r="U876" i="15"/>
  <c r="S876" i="15" s="1"/>
  <c r="R876" i="15"/>
  <c r="P876" i="15" s="1"/>
  <c r="V875" i="15"/>
  <c r="G875" i="15"/>
  <c r="V876" i="15" l="1"/>
  <c r="G876" i="15"/>
  <c r="H878" i="15"/>
  <c r="R877" i="15"/>
  <c r="P877" i="15" s="1"/>
  <c r="L877" i="15"/>
  <c r="J877" i="15" s="1"/>
  <c r="U877" i="15"/>
  <c r="S877" i="15" s="1"/>
  <c r="I877" i="15"/>
  <c r="O877" i="15"/>
  <c r="M877" i="15" s="1"/>
  <c r="G877" i="15" l="1"/>
  <c r="V877" i="15"/>
  <c r="O878" i="15"/>
  <c r="M878" i="15" s="1"/>
  <c r="R878" i="15"/>
  <c r="P878" i="15" s="1"/>
  <c r="I878" i="15"/>
  <c r="U878" i="15"/>
  <c r="S878" i="15" s="1"/>
  <c r="H879" i="15"/>
  <c r="L878" i="15"/>
  <c r="J878" i="15" s="1"/>
  <c r="H880" i="15" l="1"/>
  <c r="R879" i="15"/>
  <c r="P879" i="15" s="1"/>
  <c r="I879" i="15"/>
  <c r="U879" i="15"/>
  <c r="S879" i="15" s="1"/>
  <c r="L879" i="15"/>
  <c r="J879" i="15" s="1"/>
  <c r="O879" i="15"/>
  <c r="M879" i="15" s="1"/>
  <c r="G878" i="15"/>
  <c r="V878" i="15"/>
  <c r="V879" i="15" l="1"/>
  <c r="G879" i="15"/>
  <c r="I880" i="15"/>
  <c r="U880" i="15"/>
  <c r="S880" i="15" s="1"/>
  <c r="H881" i="15"/>
  <c r="R880" i="15"/>
  <c r="P880" i="15" s="1"/>
  <c r="L880" i="15"/>
  <c r="J880" i="15" s="1"/>
  <c r="O880" i="15"/>
  <c r="M880" i="15" s="1"/>
  <c r="V880" i="15" l="1"/>
  <c r="G880" i="15"/>
  <c r="I881" i="15"/>
  <c r="O881" i="15"/>
  <c r="M881" i="15" s="1"/>
  <c r="H882" i="15"/>
  <c r="R881" i="15"/>
  <c r="P881" i="15" s="1"/>
  <c r="L881" i="15"/>
  <c r="J881" i="15" s="1"/>
  <c r="U881" i="15"/>
  <c r="S881" i="15" s="1"/>
  <c r="G881" i="15" l="1"/>
  <c r="V881" i="15"/>
  <c r="I882" i="15"/>
  <c r="U882" i="15"/>
  <c r="S882" i="15" s="1"/>
  <c r="L882" i="15"/>
  <c r="J882" i="15" s="1"/>
  <c r="H883" i="15"/>
  <c r="R882" i="15"/>
  <c r="P882" i="15" s="1"/>
  <c r="O882" i="15"/>
  <c r="M882" i="15" s="1"/>
  <c r="G882" i="15" l="1"/>
  <c r="V882" i="15"/>
  <c r="H884" i="15"/>
  <c r="R883" i="15"/>
  <c r="P883" i="15" s="1"/>
  <c r="I883" i="15"/>
  <c r="U883" i="15"/>
  <c r="S883" i="15" s="1"/>
  <c r="L883" i="15"/>
  <c r="J883" i="15" s="1"/>
  <c r="O883" i="15"/>
  <c r="M883" i="15" s="1"/>
  <c r="L884" i="15" l="1"/>
  <c r="J884" i="15" s="1"/>
  <c r="O884" i="15"/>
  <c r="M884" i="15" s="1"/>
  <c r="H885" i="15"/>
  <c r="R884" i="15"/>
  <c r="P884" i="15" s="1"/>
  <c r="I884" i="15"/>
  <c r="U884" i="15"/>
  <c r="S884" i="15" s="1"/>
  <c r="V883" i="15"/>
  <c r="G883" i="15"/>
  <c r="H886" i="15" l="1"/>
  <c r="R885" i="15"/>
  <c r="P885" i="15" s="1"/>
  <c r="L885" i="15"/>
  <c r="J885" i="15" s="1"/>
  <c r="U885" i="15"/>
  <c r="S885" i="15" s="1"/>
  <c r="I885" i="15"/>
  <c r="O885" i="15"/>
  <c r="M885" i="15" s="1"/>
  <c r="V884" i="15"/>
  <c r="G884" i="15"/>
  <c r="V885" i="15" l="1"/>
  <c r="G885" i="15"/>
  <c r="O886" i="15"/>
  <c r="M886" i="15" s="1"/>
  <c r="I886" i="15"/>
  <c r="U886" i="15"/>
  <c r="S886" i="15" s="1"/>
  <c r="H887" i="15"/>
  <c r="R886" i="15"/>
  <c r="P886" i="15" s="1"/>
  <c r="L886" i="15"/>
  <c r="J886" i="15" s="1"/>
  <c r="G886" i="15" l="1"/>
  <c r="V886" i="15"/>
  <c r="I887" i="15"/>
  <c r="U887" i="15"/>
  <c r="S887" i="15" s="1"/>
  <c r="H888" i="15"/>
  <c r="L887" i="15"/>
  <c r="J887" i="15" s="1"/>
  <c r="O887" i="15"/>
  <c r="M887" i="15" s="1"/>
  <c r="R887" i="15"/>
  <c r="P887" i="15" s="1"/>
  <c r="V887" i="15" l="1"/>
  <c r="G887" i="15"/>
  <c r="O888" i="15"/>
  <c r="M888" i="15" s="1"/>
  <c r="L888" i="15"/>
  <c r="J888" i="15" s="1"/>
  <c r="I888" i="15"/>
  <c r="U888" i="15"/>
  <c r="S888" i="15" s="1"/>
  <c r="H889" i="15"/>
  <c r="R888" i="15"/>
  <c r="P888" i="15" s="1"/>
  <c r="H890" i="15" l="1"/>
  <c r="R889" i="15"/>
  <c r="P889" i="15" s="1"/>
  <c r="I889" i="15"/>
  <c r="L889" i="15"/>
  <c r="J889" i="15" s="1"/>
  <c r="U889" i="15"/>
  <c r="S889" i="15" s="1"/>
  <c r="O889" i="15"/>
  <c r="M889" i="15" s="1"/>
  <c r="V888" i="15"/>
  <c r="G888" i="15"/>
  <c r="G889" i="15" l="1"/>
  <c r="V889" i="15"/>
  <c r="L890" i="15"/>
  <c r="J890" i="15" s="1"/>
  <c r="O890" i="15"/>
  <c r="M890" i="15" s="1"/>
  <c r="U890" i="15"/>
  <c r="S890" i="15" s="1"/>
  <c r="I890" i="15"/>
  <c r="H891" i="15"/>
  <c r="R890" i="15"/>
  <c r="P890" i="15" s="1"/>
  <c r="G890" i="15" l="1"/>
  <c r="V890" i="15"/>
  <c r="L891" i="15"/>
  <c r="J891" i="15" s="1"/>
  <c r="O891" i="15"/>
  <c r="M891" i="15" s="1"/>
  <c r="U891" i="15"/>
  <c r="S891" i="15" s="1"/>
  <c r="H892" i="15"/>
  <c r="R891" i="15"/>
  <c r="P891" i="15" s="1"/>
  <c r="I891" i="15"/>
  <c r="I892" i="15" l="1"/>
  <c r="U892" i="15"/>
  <c r="S892" i="15" s="1"/>
  <c r="H893" i="15"/>
  <c r="R892" i="15"/>
  <c r="P892" i="15" s="1"/>
  <c r="L892" i="15"/>
  <c r="J892" i="15" s="1"/>
  <c r="O892" i="15"/>
  <c r="M892" i="15" s="1"/>
  <c r="V891" i="15"/>
  <c r="G891" i="15"/>
  <c r="H894" i="15" l="1"/>
  <c r="R893" i="15"/>
  <c r="P893" i="15" s="1"/>
  <c r="L893" i="15"/>
  <c r="J893" i="15" s="1"/>
  <c r="U893" i="15"/>
  <c r="S893" i="15" s="1"/>
  <c r="I893" i="15"/>
  <c r="O893" i="15"/>
  <c r="M893" i="15" s="1"/>
  <c r="V892" i="15"/>
  <c r="G892" i="15"/>
  <c r="G893" i="15" l="1"/>
  <c r="V893" i="15"/>
  <c r="L894" i="15"/>
  <c r="J894" i="15" s="1"/>
  <c r="H895" i="15"/>
  <c r="O894" i="15"/>
  <c r="M894" i="15" s="1"/>
  <c r="R894" i="15"/>
  <c r="P894" i="15" s="1"/>
  <c r="I894" i="15"/>
  <c r="U894" i="15"/>
  <c r="S894" i="15" s="1"/>
  <c r="L895" i="15" l="1"/>
  <c r="J895" i="15" s="1"/>
  <c r="I895" i="15"/>
  <c r="O895" i="15"/>
  <c r="M895" i="15" s="1"/>
  <c r="H896" i="15"/>
  <c r="R895" i="15"/>
  <c r="P895" i="15" s="1"/>
  <c r="U895" i="15"/>
  <c r="S895" i="15" s="1"/>
  <c r="G894" i="15"/>
  <c r="V894" i="15"/>
  <c r="L896" i="15" l="1"/>
  <c r="J896" i="15" s="1"/>
  <c r="O896" i="15"/>
  <c r="M896" i="15" s="1"/>
  <c r="I896" i="15"/>
  <c r="U896" i="15"/>
  <c r="S896" i="15" s="1"/>
  <c r="H897" i="15"/>
  <c r="R896" i="15"/>
  <c r="P896" i="15" s="1"/>
  <c r="V895" i="15"/>
  <c r="G895" i="15"/>
  <c r="V896" i="15" l="1"/>
  <c r="G896" i="15"/>
  <c r="H898" i="15"/>
  <c r="R897" i="15"/>
  <c r="P897" i="15" s="1"/>
  <c r="U897" i="15"/>
  <c r="S897" i="15" s="1"/>
  <c r="L897" i="15"/>
  <c r="J897" i="15" s="1"/>
  <c r="I897" i="15"/>
  <c r="O897" i="15"/>
  <c r="M897" i="15" s="1"/>
  <c r="G897" i="15" l="1"/>
  <c r="V897" i="15"/>
  <c r="L898" i="15"/>
  <c r="J898" i="15" s="1"/>
  <c r="H899" i="15"/>
  <c r="O898" i="15"/>
  <c r="M898" i="15" s="1"/>
  <c r="I898" i="15"/>
  <c r="U898" i="15"/>
  <c r="S898" i="15" s="1"/>
  <c r="R898" i="15"/>
  <c r="P898" i="15" s="1"/>
  <c r="H900" i="15" l="1"/>
  <c r="R899" i="15"/>
  <c r="P899" i="15" s="1"/>
  <c r="I899" i="15"/>
  <c r="U899" i="15"/>
  <c r="S899" i="15" s="1"/>
  <c r="L899" i="15"/>
  <c r="J899" i="15" s="1"/>
  <c r="O899" i="15"/>
  <c r="M899" i="15" s="1"/>
  <c r="G898" i="15"/>
  <c r="V898" i="15"/>
  <c r="V899" i="15" l="1"/>
  <c r="G899" i="15"/>
  <c r="L900" i="15"/>
  <c r="J900" i="15" s="1"/>
  <c r="I900" i="15"/>
  <c r="U900" i="15"/>
  <c r="S900" i="15" s="1"/>
  <c r="R900" i="15"/>
  <c r="P900" i="15" s="1"/>
  <c r="O900" i="15"/>
  <c r="M900" i="15" s="1"/>
  <c r="H901" i="15"/>
  <c r="V900" i="15" l="1"/>
  <c r="G900" i="15"/>
  <c r="H902" i="15"/>
  <c r="R901" i="15"/>
  <c r="P901" i="15" s="1"/>
  <c r="L901" i="15"/>
  <c r="J901" i="15" s="1"/>
  <c r="U901" i="15"/>
  <c r="S901" i="15" s="1"/>
  <c r="O901" i="15"/>
  <c r="M901" i="15" s="1"/>
  <c r="I901" i="15"/>
  <c r="L902" i="15" l="1"/>
  <c r="J902" i="15" s="1"/>
  <c r="O902" i="15"/>
  <c r="M902" i="15" s="1"/>
  <c r="I902" i="15"/>
  <c r="U902" i="15"/>
  <c r="S902" i="15" s="1"/>
  <c r="H903" i="15"/>
  <c r="R902" i="15"/>
  <c r="P902" i="15" s="1"/>
  <c r="G901" i="15"/>
  <c r="V901" i="15"/>
  <c r="G902" i="15" l="1"/>
  <c r="V902" i="15"/>
  <c r="H904" i="15"/>
  <c r="R903" i="15"/>
  <c r="P903" i="15" s="1"/>
  <c r="U903" i="15"/>
  <c r="S903" i="15" s="1"/>
  <c r="O903" i="15"/>
  <c r="M903" i="15" s="1"/>
  <c r="I903" i="15"/>
  <c r="L903" i="15"/>
  <c r="J903" i="15" s="1"/>
  <c r="V903" i="15" l="1"/>
  <c r="G903" i="15"/>
  <c r="L904" i="15"/>
  <c r="J904" i="15" s="1"/>
  <c r="O904" i="15"/>
  <c r="M904" i="15" s="1"/>
  <c r="I904" i="15"/>
  <c r="U904" i="15"/>
  <c r="S904" i="15" s="1"/>
  <c r="H905" i="15"/>
  <c r="R904" i="15"/>
  <c r="P904" i="15" s="1"/>
  <c r="H906" i="15" l="1"/>
  <c r="R905" i="15"/>
  <c r="P905" i="15" s="1"/>
  <c r="L905" i="15"/>
  <c r="J905" i="15" s="1"/>
  <c r="U905" i="15"/>
  <c r="S905" i="15" s="1"/>
  <c r="I905" i="15"/>
  <c r="O905" i="15"/>
  <c r="M905" i="15" s="1"/>
  <c r="V904" i="15"/>
  <c r="G904" i="15"/>
  <c r="G905" i="15" l="1"/>
  <c r="V905" i="15"/>
  <c r="L906" i="15"/>
  <c r="J906" i="15" s="1"/>
  <c r="H907" i="15"/>
  <c r="O906" i="15"/>
  <c r="M906" i="15" s="1"/>
  <c r="U906" i="15"/>
  <c r="S906" i="15" s="1"/>
  <c r="I906" i="15"/>
  <c r="R906" i="15"/>
  <c r="P906" i="15" s="1"/>
  <c r="H908" i="15" l="1"/>
  <c r="R907" i="15"/>
  <c r="P907" i="15" s="1"/>
  <c r="I907" i="15"/>
  <c r="U907" i="15"/>
  <c r="S907" i="15" s="1"/>
  <c r="L907" i="15"/>
  <c r="J907" i="15" s="1"/>
  <c r="O907" i="15"/>
  <c r="M907" i="15" s="1"/>
  <c r="G906" i="15"/>
  <c r="V906" i="15"/>
  <c r="V907" i="15" l="1"/>
  <c r="G907" i="15"/>
  <c r="L908" i="15"/>
  <c r="J908" i="15" s="1"/>
  <c r="U908" i="15"/>
  <c r="S908" i="15" s="1"/>
  <c r="R908" i="15"/>
  <c r="P908" i="15" s="1"/>
  <c r="O908" i="15"/>
  <c r="M908" i="15" s="1"/>
  <c r="I908" i="15"/>
  <c r="H909" i="15"/>
  <c r="L909" i="15" l="1"/>
  <c r="J909" i="15" s="1"/>
  <c r="U909" i="15"/>
  <c r="S909" i="15" s="1"/>
  <c r="R909" i="15"/>
  <c r="P909" i="15" s="1"/>
  <c r="I909" i="15"/>
  <c r="O909" i="15"/>
  <c r="M909" i="15" s="1"/>
  <c r="H910" i="15"/>
  <c r="V908" i="15"/>
  <c r="G908" i="15"/>
  <c r="G909" i="15" l="1"/>
  <c r="V909" i="15"/>
  <c r="L910" i="15"/>
  <c r="J910" i="15" s="1"/>
  <c r="I910" i="15"/>
  <c r="U910" i="15"/>
  <c r="S910" i="15" s="1"/>
  <c r="R910" i="15"/>
  <c r="P910" i="15" s="1"/>
  <c r="O910" i="15"/>
  <c r="M910" i="15" s="1"/>
  <c r="H911" i="15"/>
  <c r="H912" i="15" l="1"/>
  <c r="R911" i="15"/>
  <c r="P911" i="15" s="1"/>
  <c r="L911" i="15"/>
  <c r="J911" i="15" s="1"/>
  <c r="O911" i="15"/>
  <c r="M911" i="15" s="1"/>
  <c r="I911" i="15"/>
  <c r="U911" i="15"/>
  <c r="S911" i="15" s="1"/>
  <c r="G910" i="15"/>
  <c r="V910" i="15"/>
  <c r="V911" i="15" l="1"/>
  <c r="G911" i="15"/>
  <c r="L912" i="15"/>
  <c r="J912" i="15" s="1"/>
  <c r="H913" i="15"/>
  <c r="O912" i="15"/>
  <c r="M912" i="15" s="1"/>
  <c r="I912" i="15"/>
  <c r="U912" i="15"/>
  <c r="S912" i="15" s="1"/>
  <c r="R912" i="15"/>
  <c r="P912" i="15" s="1"/>
  <c r="H914" i="15" l="1"/>
  <c r="R913" i="15"/>
  <c r="P913" i="15" s="1"/>
  <c r="L913" i="15"/>
  <c r="J913" i="15" s="1"/>
  <c r="U913" i="15"/>
  <c r="S913" i="15" s="1"/>
  <c r="O913" i="15"/>
  <c r="M913" i="15" s="1"/>
  <c r="I913" i="15"/>
  <c r="V912" i="15"/>
  <c r="G912" i="15"/>
  <c r="V913" i="15" l="1"/>
  <c r="G913" i="15"/>
  <c r="O914" i="15"/>
  <c r="M914" i="15" s="1"/>
  <c r="I914" i="15"/>
  <c r="U914" i="15"/>
  <c r="S914" i="15" s="1"/>
  <c r="H915" i="15"/>
  <c r="R914" i="15"/>
  <c r="P914" i="15" s="1"/>
  <c r="L914" i="15"/>
  <c r="J914" i="15" s="1"/>
  <c r="G914" i="15" l="1"/>
  <c r="V914" i="15"/>
  <c r="H916" i="15"/>
  <c r="R915" i="15"/>
  <c r="P915" i="15" s="1"/>
  <c r="I915" i="15"/>
  <c r="U915" i="15"/>
  <c r="S915" i="15" s="1"/>
  <c r="O915" i="15"/>
  <c r="M915" i="15" s="1"/>
  <c r="L915" i="15"/>
  <c r="J915" i="15" s="1"/>
  <c r="L916" i="15" l="1"/>
  <c r="J916" i="15" s="1"/>
  <c r="U916" i="15"/>
  <c r="S916" i="15" s="1"/>
  <c r="H917" i="15"/>
  <c r="R916" i="15"/>
  <c r="P916" i="15" s="1"/>
  <c r="O916" i="15"/>
  <c r="M916" i="15" s="1"/>
  <c r="I916" i="15"/>
  <c r="V915" i="15"/>
  <c r="G915" i="15"/>
  <c r="H918" i="15" l="1"/>
  <c r="R917" i="15"/>
  <c r="P917" i="15" s="1"/>
  <c r="I917" i="15"/>
  <c r="O917" i="15"/>
  <c r="M917" i="15" s="1"/>
  <c r="L917" i="15"/>
  <c r="J917" i="15" s="1"/>
  <c r="U917" i="15"/>
  <c r="S917" i="15" s="1"/>
  <c r="V916" i="15"/>
  <c r="G916" i="15"/>
  <c r="G917" i="15" l="1"/>
  <c r="V917" i="15"/>
  <c r="L918" i="15"/>
  <c r="J918" i="15" s="1"/>
  <c r="H919" i="15"/>
  <c r="O918" i="15"/>
  <c r="M918" i="15" s="1"/>
  <c r="I918" i="15"/>
  <c r="U918" i="15"/>
  <c r="S918" i="15" s="1"/>
  <c r="R918" i="15"/>
  <c r="P918" i="15" s="1"/>
  <c r="G918" i="15" l="1"/>
  <c r="V918" i="15"/>
  <c r="H920" i="15"/>
  <c r="R919" i="15"/>
  <c r="P919" i="15" s="1"/>
  <c r="L919" i="15"/>
  <c r="J919" i="15" s="1"/>
  <c r="O919" i="15"/>
  <c r="M919" i="15" s="1"/>
  <c r="I919" i="15"/>
  <c r="U919" i="15"/>
  <c r="S919" i="15" s="1"/>
  <c r="V919" i="15" l="1"/>
  <c r="G919" i="15"/>
  <c r="O920" i="15"/>
  <c r="M920" i="15" s="1"/>
  <c r="I920" i="15"/>
  <c r="U920" i="15"/>
  <c r="S920" i="15" s="1"/>
  <c r="H921" i="15"/>
  <c r="L920" i="15"/>
  <c r="J920" i="15" s="1"/>
  <c r="R920" i="15"/>
  <c r="P920" i="15" s="1"/>
  <c r="G920" i="15" l="1"/>
  <c r="V920" i="15"/>
  <c r="O921" i="15"/>
  <c r="M921" i="15" s="1"/>
  <c r="H922" i="15"/>
  <c r="R921" i="15"/>
  <c r="P921" i="15" s="1"/>
  <c r="L921" i="15"/>
  <c r="J921" i="15" s="1"/>
  <c r="U921" i="15"/>
  <c r="S921" i="15" s="1"/>
  <c r="I921" i="15"/>
  <c r="G921" i="15" l="1"/>
  <c r="V921" i="15"/>
  <c r="I922" i="15"/>
  <c r="U922" i="15"/>
  <c r="S922" i="15" s="1"/>
  <c r="L922" i="15"/>
  <c r="J922" i="15" s="1"/>
  <c r="H923" i="15"/>
  <c r="R922" i="15"/>
  <c r="P922" i="15" s="1"/>
  <c r="O922" i="15"/>
  <c r="M922" i="15" s="1"/>
  <c r="G922" i="15" l="1"/>
  <c r="V922" i="15"/>
  <c r="H924" i="15"/>
  <c r="R923" i="15"/>
  <c r="P923" i="15" s="1"/>
  <c r="I923" i="15"/>
  <c r="U923" i="15"/>
  <c r="S923" i="15" s="1"/>
  <c r="L923" i="15"/>
  <c r="J923" i="15" s="1"/>
  <c r="O923" i="15"/>
  <c r="M923" i="15" s="1"/>
  <c r="L924" i="15" l="1"/>
  <c r="J924" i="15" s="1"/>
  <c r="I924" i="15"/>
  <c r="U924" i="15"/>
  <c r="S924" i="15" s="1"/>
  <c r="O924" i="15"/>
  <c r="M924" i="15" s="1"/>
  <c r="H925" i="15"/>
  <c r="R924" i="15"/>
  <c r="P924" i="15" s="1"/>
  <c r="V923" i="15"/>
  <c r="G923" i="15"/>
  <c r="V924" i="15" l="1"/>
  <c r="G924" i="15"/>
  <c r="I925" i="15"/>
  <c r="U925" i="15"/>
  <c r="S925" i="15" s="1"/>
  <c r="O925" i="15"/>
  <c r="M925" i="15" s="1"/>
  <c r="H926" i="15"/>
  <c r="R925" i="15"/>
  <c r="P925" i="15" s="1"/>
  <c r="L925" i="15"/>
  <c r="J925" i="15" s="1"/>
  <c r="V925" i="15" l="1"/>
  <c r="G925" i="15"/>
  <c r="I926" i="15"/>
  <c r="U926" i="15"/>
  <c r="S926" i="15" s="1"/>
  <c r="H927" i="15"/>
  <c r="R926" i="15"/>
  <c r="P926" i="15" s="1"/>
  <c r="L926" i="15"/>
  <c r="J926" i="15" s="1"/>
  <c r="O926" i="15"/>
  <c r="M926" i="15" s="1"/>
  <c r="G926" i="15" l="1"/>
  <c r="V926" i="15"/>
  <c r="H928" i="15"/>
  <c r="R927" i="15"/>
  <c r="P927" i="15" s="1"/>
  <c r="L927" i="15"/>
  <c r="J927" i="15" s="1"/>
  <c r="I927" i="15"/>
  <c r="U927" i="15"/>
  <c r="S927" i="15" s="1"/>
  <c r="O927" i="15"/>
  <c r="M927" i="15" s="1"/>
  <c r="O928" i="15" l="1"/>
  <c r="M928" i="15" s="1"/>
  <c r="H929" i="15"/>
  <c r="R928" i="15"/>
  <c r="P928" i="15" s="1"/>
  <c r="I928" i="15"/>
  <c r="U928" i="15"/>
  <c r="S928" i="15" s="1"/>
  <c r="L928" i="15"/>
  <c r="J928" i="15" s="1"/>
  <c r="G927" i="15"/>
  <c r="V927" i="15"/>
  <c r="I929" i="15" l="1"/>
  <c r="R929" i="15"/>
  <c r="P929" i="15" s="1"/>
  <c r="L929" i="15"/>
  <c r="J929" i="15" s="1"/>
  <c r="U929" i="15"/>
  <c r="S929" i="15" s="1"/>
  <c r="O929" i="15"/>
  <c r="M929" i="15" s="1"/>
  <c r="H930" i="15"/>
  <c r="V928" i="15"/>
  <c r="G928" i="15"/>
  <c r="G929" i="15" l="1"/>
  <c r="V929" i="15"/>
  <c r="I930" i="15"/>
  <c r="U930" i="15"/>
  <c r="S930" i="15" s="1"/>
  <c r="H931" i="15"/>
  <c r="R930" i="15"/>
  <c r="P930" i="15" s="1"/>
  <c r="L930" i="15"/>
  <c r="J930" i="15" s="1"/>
  <c r="O930" i="15"/>
  <c r="M930" i="15" s="1"/>
  <c r="G930" i="15" l="1"/>
  <c r="V930" i="15"/>
  <c r="I931" i="15"/>
  <c r="U931" i="15"/>
  <c r="S931" i="15" s="1"/>
  <c r="L931" i="15"/>
  <c r="J931" i="15" s="1"/>
  <c r="O931" i="15"/>
  <c r="M931" i="15" s="1"/>
  <c r="R931" i="15"/>
  <c r="P931" i="15" s="1"/>
  <c r="H932" i="15"/>
  <c r="V931" i="15" l="1"/>
  <c r="G931" i="15"/>
  <c r="L932" i="15"/>
  <c r="J932" i="15" s="1"/>
  <c r="O932" i="15"/>
  <c r="M932" i="15" s="1"/>
  <c r="I932" i="15"/>
  <c r="U932" i="15"/>
  <c r="S932" i="15" s="1"/>
  <c r="H933" i="15"/>
  <c r="R932" i="15"/>
  <c r="P932" i="15" s="1"/>
  <c r="I933" i="15" l="1"/>
  <c r="O933" i="15"/>
  <c r="M933" i="15" s="1"/>
  <c r="H934" i="15"/>
  <c r="R933" i="15"/>
  <c r="P933" i="15" s="1"/>
  <c r="L933" i="15"/>
  <c r="J933" i="15" s="1"/>
  <c r="U933" i="15"/>
  <c r="S933" i="15" s="1"/>
  <c r="V932" i="15"/>
  <c r="G932" i="15"/>
  <c r="I934" i="15" l="1"/>
  <c r="U934" i="15"/>
  <c r="S934" i="15" s="1"/>
  <c r="L934" i="15"/>
  <c r="J934" i="15" s="1"/>
  <c r="H935" i="15"/>
  <c r="R934" i="15"/>
  <c r="P934" i="15" s="1"/>
  <c r="O934" i="15"/>
  <c r="M934" i="15" s="1"/>
  <c r="G933" i="15"/>
  <c r="V933" i="15"/>
  <c r="H936" i="15" l="1"/>
  <c r="R935" i="15"/>
  <c r="P935" i="15" s="1"/>
  <c r="I935" i="15"/>
  <c r="U935" i="15"/>
  <c r="S935" i="15" s="1"/>
  <c r="O935" i="15"/>
  <c r="M935" i="15" s="1"/>
  <c r="L935" i="15"/>
  <c r="J935" i="15" s="1"/>
  <c r="V934" i="15"/>
  <c r="G934" i="15"/>
  <c r="V935" i="15" l="1"/>
  <c r="G935" i="15"/>
  <c r="L936" i="15"/>
  <c r="J936" i="15" s="1"/>
  <c r="O936" i="15"/>
  <c r="M936" i="15" s="1"/>
  <c r="I936" i="15"/>
  <c r="U936" i="15"/>
  <c r="S936" i="15" s="1"/>
  <c r="H937" i="15"/>
  <c r="R936" i="15"/>
  <c r="P936" i="15" s="1"/>
  <c r="H938" i="15" l="1"/>
  <c r="R937" i="15"/>
  <c r="P937" i="15" s="1"/>
  <c r="I937" i="15"/>
  <c r="L937" i="15"/>
  <c r="J937" i="15" s="1"/>
  <c r="U937" i="15"/>
  <c r="S937" i="15" s="1"/>
  <c r="O937" i="15"/>
  <c r="M937" i="15" s="1"/>
  <c r="V936" i="15"/>
  <c r="G936" i="15"/>
  <c r="G937" i="15" l="1"/>
  <c r="V937" i="15"/>
  <c r="L938" i="15"/>
  <c r="J938" i="15" s="1"/>
  <c r="O938" i="15"/>
  <c r="M938" i="15" s="1"/>
  <c r="U938" i="15"/>
  <c r="S938" i="15" s="1"/>
  <c r="H939" i="15"/>
  <c r="I938" i="15"/>
  <c r="R938" i="15"/>
  <c r="P938" i="15" s="1"/>
  <c r="G938" i="15" l="1"/>
  <c r="V938" i="15"/>
  <c r="I939" i="15"/>
  <c r="U939" i="15"/>
  <c r="S939" i="15" s="1"/>
  <c r="L939" i="15"/>
  <c r="J939" i="15" s="1"/>
  <c r="O939" i="15"/>
  <c r="M939" i="15" s="1"/>
  <c r="H940" i="15"/>
  <c r="R939" i="15"/>
  <c r="P939" i="15" s="1"/>
  <c r="L940" i="15" l="1"/>
  <c r="J940" i="15" s="1"/>
  <c r="O940" i="15"/>
  <c r="M940" i="15" s="1"/>
  <c r="I940" i="15"/>
  <c r="U940" i="15"/>
  <c r="S940" i="15" s="1"/>
  <c r="H941" i="15"/>
  <c r="R940" i="15"/>
  <c r="P940" i="15" s="1"/>
  <c r="V939" i="15"/>
  <c r="G939" i="15"/>
  <c r="V940" i="15" l="1"/>
  <c r="G940" i="15"/>
  <c r="L941" i="15"/>
  <c r="J941" i="15" s="1"/>
  <c r="U941" i="15"/>
  <c r="S941" i="15" s="1"/>
  <c r="I941" i="15"/>
  <c r="O941" i="15"/>
  <c r="M941" i="15" s="1"/>
  <c r="H942" i="15"/>
  <c r="R941" i="15"/>
  <c r="P941" i="15" s="1"/>
  <c r="O942" i="15" l="1"/>
  <c r="M942" i="15" s="1"/>
  <c r="I942" i="15"/>
  <c r="U942" i="15"/>
  <c r="S942" i="15" s="1"/>
  <c r="H943" i="15"/>
  <c r="R942" i="15"/>
  <c r="P942" i="15" s="1"/>
  <c r="L942" i="15"/>
  <c r="J942" i="15" s="1"/>
  <c r="V941" i="15"/>
  <c r="G941" i="15"/>
  <c r="H944" i="15" l="1"/>
  <c r="R943" i="15"/>
  <c r="P943" i="15" s="1"/>
  <c r="L943" i="15"/>
  <c r="J943" i="15" s="1"/>
  <c r="I943" i="15"/>
  <c r="U943" i="15"/>
  <c r="S943" i="15" s="1"/>
  <c r="O943" i="15"/>
  <c r="M943" i="15" s="1"/>
  <c r="G942" i="15"/>
  <c r="V942" i="15"/>
  <c r="G943" i="15" l="1"/>
  <c r="V943" i="15"/>
  <c r="O944" i="15"/>
  <c r="M944" i="15" s="1"/>
  <c r="I944" i="15"/>
  <c r="U944" i="15"/>
  <c r="S944" i="15" s="1"/>
  <c r="L944" i="15"/>
  <c r="J944" i="15" s="1"/>
  <c r="H945" i="15"/>
  <c r="R944" i="15"/>
  <c r="P944" i="15" s="1"/>
  <c r="V944" i="15" l="1"/>
  <c r="G944" i="15"/>
  <c r="L945" i="15"/>
  <c r="J945" i="15" s="1"/>
  <c r="U945" i="15"/>
  <c r="S945" i="15" s="1"/>
  <c r="R945" i="15"/>
  <c r="P945" i="15" s="1"/>
  <c r="I945" i="15"/>
  <c r="O945" i="15"/>
  <c r="M945" i="15" s="1"/>
  <c r="H946" i="15"/>
  <c r="L946" i="15" l="1"/>
  <c r="J946" i="15" s="1"/>
  <c r="O946" i="15"/>
  <c r="M946" i="15" s="1"/>
  <c r="I946" i="15"/>
  <c r="U946" i="15"/>
  <c r="S946" i="15" s="1"/>
  <c r="H947" i="15"/>
  <c r="R946" i="15"/>
  <c r="P946" i="15" s="1"/>
  <c r="G945" i="15"/>
  <c r="V945" i="15"/>
  <c r="V946" i="15" l="1"/>
  <c r="G946" i="15"/>
  <c r="H948" i="15"/>
  <c r="R947" i="15"/>
  <c r="P947" i="15" s="1"/>
  <c r="O947" i="15"/>
  <c r="M947" i="15" s="1"/>
  <c r="I947" i="15"/>
  <c r="U947" i="15"/>
  <c r="S947" i="15" s="1"/>
  <c r="L947" i="15"/>
  <c r="J947" i="15" s="1"/>
  <c r="L948" i="15" l="1"/>
  <c r="J948" i="15" s="1"/>
  <c r="H949" i="15"/>
  <c r="O948" i="15"/>
  <c r="M948" i="15" s="1"/>
  <c r="I948" i="15"/>
  <c r="U948" i="15"/>
  <c r="S948" i="15" s="1"/>
  <c r="R948" i="15"/>
  <c r="P948" i="15" s="1"/>
  <c r="V947" i="15"/>
  <c r="G947" i="15"/>
  <c r="V948" i="15" l="1"/>
  <c r="G948" i="15"/>
  <c r="H950" i="15"/>
  <c r="R949" i="15"/>
  <c r="P949" i="15" s="1"/>
  <c r="L949" i="15"/>
  <c r="J949" i="15" s="1"/>
  <c r="U949" i="15"/>
  <c r="S949" i="15" s="1"/>
  <c r="I949" i="15"/>
  <c r="O949" i="15"/>
  <c r="M949" i="15" s="1"/>
  <c r="G949" i="15" l="1"/>
  <c r="V949" i="15"/>
  <c r="L950" i="15"/>
  <c r="J950" i="15" s="1"/>
  <c r="O950" i="15"/>
  <c r="M950" i="15" s="1"/>
  <c r="H951" i="15"/>
  <c r="I950" i="15"/>
  <c r="U950" i="15"/>
  <c r="S950" i="15" s="1"/>
  <c r="R950" i="15"/>
  <c r="P950" i="15" s="1"/>
  <c r="G950" i="15" l="1"/>
  <c r="V950" i="15"/>
  <c r="H952" i="15"/>
  <c r="I951" i="15"/>
  <c r="U951" i="15"/>
  <c r="S951" i="15" s="1"/>
  <c r="L951" i="15"/>
  <c r="J951" i="15" s="1"/>
  <c r="O951" i="15"/>
  <c r="M951" i="15" s="1"/>
  <c r="R951" i="15"/>
  <c r="P951" i="15" s="1"/>
  <c r="G951" i="15" l="1"/>
  <c r="V951" i="15"/>
  <c r="L952" i="15"/>
  <c r="J952" i="15" s="1"/>
  <c r="H953" i="15"/>
  <c r="R952" i="15"/>
  <c r="P952" i="15" s="1"/>
  <c r="I952" i="15"/>
  <c r="U952" i="15"/>
  <c r="S952" i="15" s="1"/>
  <c r="O952" i="15"/>
  <c r="M952" i="15" s="1"/>
  <c r="I953" i="15" l="1"/>
  <c r="O953" i="15"/>
  <c r="M953" i="15" s="1"/>
  <c r="H954" i="15"/>
  <c r="R953" i="15"/>
  <c r="P953" i="15" s="1"/>
  <c r="L953" i="15"/>
  <c r="J953" i="15" s="1"/>
  <c r="U953" i="15"/>
  <c r="S953" i="15" s="1"/>
  <c r="V952" i="15"/>
  <c r="G952" i="15"/>
  <c r="I954" i="15" l="1"/>
  <c r="H955" i="15"/>
  <c r="R954" i="15"/>
  <c r="P954" i="15" s="1"/>
  <c r="L954" i="15"/>
  <c r="J954" i="15" s="1"/>
  <c r="O954" i="15"/>
  <c r="M954" i="15" s="1"/>
  <c r="U954" i="15"/>
  <c r="S954" i="15" s="1"/>
  <c r="V953" i="15"/>
  <c r="G953" i="15"/>
  <c r="H956" i="15" l="1"/>
  <c r="R955" i="15"/>
  <c r="P955" i="15" s="1"/>
  <c r="O955" i="15"/>
  <c r="M955" i="15" s="1"/>
  <c r="I955" i="15"/>
  <c r="U955" i="15"/>
  <c r="S955" i="15" s="1"/>
  <c r="L955" i="15"/>
  <c r="J955" i="15" s="1"/>
  <c r="V954" i="15"/>
  <c r="G954" i="15"/>
  <c r="V955" i="15" l="1"/>
  <c r="G955" i="15"/>
  <c r="L956" i="15"/>
  <c r="J956" i="15" s="1"/>
  <c r="H957" i="15"/>
  <c r="O956" i="15"/>
  <c r="M956" i="15" s="1"/>
  <c r="I956" i="15"/>
  <c r="U956" i="15"/>
  <c r="S956" i="15" s="1"/>
  <c r="R956" i="15"/>
  <c r="P956" i="15" s="1"/>
  <c r="O957" i="15" l="1"/>
  <c r="M957" i="15" s="1"/>
  <c r="U957" i="15"/>
  <c r="S957" i="15" s="1"/>
  <c r="I957" i="15"/>
  <c r="H958" i="15"/>
  <c r="R957" i="15"/>
  <c r="P957" i="15" s="1"/>
  <c r="L957" i="15"/>
  <c r="J957" i="15" s="1"/>
  <c r="G956" i="15"/>
  <c r="V956" i="15"/>
  <c r="I958" i="15" l="1"/>
  <c r="U958" i="15"/>
  <c r="S958" i="15" s="1"/>
  <c r="H959" i="15"/>
  <c r="R958" i="15"/>
  <c r="P958" i="15" s="1"/>
  <c r="L958" i="15"/>
  <c r="J958" i="15" s="1"/>
  <c r="O958" i="15"/>
  <c r="M958" i="15" s="1"/>
  <c r="G957" i="15"/>
  <c r="V957" i="15"/>
  <c r="H960" i="15" l="1"/>
  <c r="R959" i="15"/>
  <c r="P959" i="15" s="1"/>
  <c r="I959" i="15"/>
  <c r="U959" i="15"/>
  <c r="S959" i="15" s="1"/>
  <c r="O959" i="15"/>
  <c r="M959" i="15" s="1"/>
  <c r="L959" i="15"/>
  <c r="J959" i="15" s="1"/>
  <c r="G958" i="15"/>
  <c r="V958" i="15"/>
  <c r="V959" i="15" l="1"/>
  <c r="G959" i="15"/>
  <c r="O960" i="15"/>
  <c r="M960" i="15" s="1"/>
  <c r="H961" i="15"/>
  <c r="L960" i="15"/>
  <c r="J960" i="15" s="1"/>
  <c r="I960" i="15"/>
  <c r="U960" i="15"/>
  <c r="S960" i="15" s="1"/>
  <c r="R960" i="15"/>
  <c r="P960" i="15" s="1"/>
  <c r="I961" i="15" l="1"/>
  <c r="O961" i="15"/>
  <c r="M961" i="15" s="1"/>
  <c r="H962" i="15"/>
  <c r="R961" i="15"/>
  <c r="P961" i="15" s="1"/>
  <c r="U961" i="15"/>
  <c r="S961" i="15" s="1"/>
  <c r="L961" i="15"/>
  <c r="J961" i="15" s="1"/>
  <c r="V960" i="15"/>
  <c r="G960" i="15"/>
  <c r="I962" i="15" l="1"/>
  <c r="U962" i="15"/>
  <c r="S962" i="15" s="1"/>
  <c r="H963" i="15"/>
  <c r="R962" i="15"/>
  <c r="P962" i="15" s="1"/>
  <c r="L962" i="15"/>
  <c r="J962" i="15" s="1"/>
  <c r="O962" i="15"/>
  <c r="M962" i="15" s="1"/>
  <c r="G961" i="15"/>
  <c r="V961" i="15"/>
  <c r="H964" i="15" l="1"/>
  <c r="R963" i="15"/>
  <c r="P963" i="15" s="1"/>
  <c r="I963" i="15"/>
  <c r="U963" i="15"/>
  <c r="S963" i="15" s="1"/>
  <c r="L963" i="15"/>
  <c r="J963" i="15" s="1"/>
  <c r="O963" i="15"/>
  <c r="M963" i="15" s="1"/>
  <c r="G962" i="15"/>
  <c r="V962" i="15"/>
  <c r="V963" i="15" l="1"/>
  <c r="G963" i="15"/>
  <c r="L964" i="15"/>
  <c r="J964" i="15" s="1"/>
  <c r="O964" i="15"/>
  <c r="M964" i="15" s="1"/>
  <c r="U964" i="15"/>
  <c r="S964" i="15" s="1"/>
  <c r="H965" i="15"/>
  <c r="I964" i="15"/>
  <c r="R964" i="15"/>
  <c r="P964" i="15" s="1"/>
  <c r="V964" i="15" l="1"/>
  <c r="G964" i="15"/>
  <c r="I965" i="15"/>
  <c r="O965" i="15"/>
  <c r="M965" i="15" s="1"/>
  <c r="H966" i="15"/>
  <c r="R965" i="15"/>
  <c r="P965" i="15" s="1"/>
  <c r="L965" i="15"/>
  <c r="J965" i="15" s="1"/>
  <c r="U965" i="15"/>
  <c r="S965" i="15" s="1"/>
  <c r="G965" i="15" l="1"/>
  <c r="V965" i="15"/>
  <c r="I966" i="15"/>
  <c r="U966" i="15"/>
  <c r="S966" i="15" s="1"/>
  <c r="L966" i="15"/>
  <c r="J966" i="15" s="1"/>
  <c r="H967" i="15"/>
  <c r="R966" i="15"/>
  <c r="P966" i="15" s="1"/>
  <c r="O966" i="15"/>
  <c r="M966" i="15" s="1"/>
  <c r="G966" i="15" l="1"/>
  <c r="V966" i="15"/>
  <c r="H968" i="15"/>
  <c r="R967" i="15"/>
  <c r="P967" i="15" s="1"/>
  <c r="I967" i="15"/>
  <c r="U967" i="15"/>
  <c r="S967" i="15" s="1"/>
  <c r="L967" i="15"/>
  <c r="J967" i="15" s="1"/>
  <c r="O967" i="15"/>
  <c r="M967" i="15" s="1"/>
  <c r="L968" i="15" l="1"/>
  <c r="J968" i="15" s="1"/>
  <c r="U968" i="15"/>
  <c r="S968" i="15" s="1"/>
  <c r="O968" i="15"/>
  <c r="M968" i="15" s="1"/>
  <c r="I968" i="15"/>
  <c r="H969" i="15"/>
  <c r="R968" i="15"/>
  <c r="P968" i="15" s="1"/>
  <c r="V967" i="15"/>
  <c r="G967" i="15"/>
  <c r="V968" i="15" l="1"/>
  <c r="G968" i="15"/>
  <c r="I969" i="15"/>
  <c r="O969" i="15"/>
  <c r="M969" i="15" s="1"/>
  <c r="H970" i="15"/>
  <c r="L969" i="15"/>
  <c r="J969" i="15" s="1"/>
  <c r="R969" i="15"/>
  <c r="P969" i="15" s="1"/>
  <c r="U969" i="15"/>
  <c r="S969" i="15" s="1"/>
  <c r="G969" i="15" l="1"/>
  <c r="V969" i="15"/>
  <c r="I970" i="15"/>
  <c r="U970" i="15"/>
  <c r="S970" i="15" s="1"/>
  <c r="L970" i="15"/>
  <c r="J970" i="15" s="1"/>
  <c r="H971" i="15"/>
  <c r="R970" i="15"/>
  <c r="P970" i="15" s="1"/>
  <c r="O970" i="15"/>
  <c r="M970" i="15" s="1"/>
  <c r="G970" i="15" l="1"/>
  <c r="V970" i="15"/>
  <c r="H972" i="15"/>
  <c r="R971" i="15"/>
  <c r="P971" i="15" s="1"/>
  <c r="I971" i="15"/>
  <c r="U971" i="15"/>
  <c r="S971" i="15" s="1"/>
  <c r="L971" i="15"/>
  <c r="J971" i="15" s="1"/>
  <c r="O971" i="15"/>
  <c r="M971" i="15" s="1"/>
  <c r="V971" i="15" l="1"/>
  <c r="G971" i="15"/>
  <c r="L972" i="15"/>
  <c r="J972" i="15" s="1"/>
  <c r="I972" i="15"/>
  <c r="U972" i="15"/>
  <c r="S972" i="15" s="1"/>
  <c r="O972" i="15"/>
  <c r="M972" i="15" s="1"/>
  <c r="H973" i="15"/>
  <c r="R972" i="15"/>
  <c r="P972" i="15" s="1"/>
  <c r="V972" i="15" l="1"/>
  <c r="G972" i="15"/>
  <c r="L973" i="15"/>
  <c r="J973" i="15" s="1"/>
  <c r="U973" i="15"/>
  <c r="S973" i="15" s="1"/>
  <c r="I973" i="15"/>
  <c r="H974" i="15"/>
  <c r="O973" i="15"/>
  <c r="M973" i="15" s="1"/>
  <c r="R973" i="15"/>
  <c r="P973" i="15" s="1"/>
  <c r="L974" i="15" l="1"/>
  <c r="J974" i="15" s="1"/>
  <c r="O974" i="15"/>
  <c r="M974" i="15" s="1"/>
  <c r="I974" i="15"/>
  <c r="U974" i="15"/>
  <c r="S974" i="15" s="1"/>
  <c r="H975" i="15"/>
  <c r="R974" i="15"/>
  <c r="P974" i="15" s="1"/>
  <c r="G973" i="15"/>
  <c r="V973" i="15"/>
  <c r="V974" i="15" l="1"/>
  <c r="G974" i="15"/>
  <c r="H976" i="15"/>
  <c r="R975" i="15"/>
  <c r="P975" i="15" s="1"/>
  <c r="I975" i="15"/>
  <c r="O975" i="15"/>
  <c r="M975" i="15" s="1"/>
  <c r="U975" i="15"/>
  <c r="S975" i="15" s="1"/>
  <c r="L975" i="15"/>
  <c r="J975" i="15" s="1"/>
  <c r="L976" i="15" l="1"/>
  <c r="J976" i="15" s="1"/>
  <c r="O976" i="15"/>
  <c r="M976" i="15" s="1"/>
  <c r="I976" i="15"/>
  <c r="U976" i="15"/>
  <c r="S976" i="15" s="1"/>
  <c r="H977" i="15"/>
  <c r="R976" i="15"/>
  <c r="P976" i="15" s="1"/>
  <c r="V975" i="15"/>
  <c r="G975" i="15"/>
  <c r="V976" i="15" l="1"/>
  <c r="G976" i="15"/>
  <c r="H978" i="15"/>
  <c r="R977" i="15"/>
  <c r="P977" i="15" s="1"/>
  <c r="L977" i="15"/>
  <c r="J977" i="15" s="1"/>
  <c r="U977" i="15"/>
  <c r="S977" i="15" s="1"/>
  <c r="I977" i="15"/>
  <c r="O977" i="15"/>
  <c r="M977" i="15" s="1"/>
  <c r="G977" i="15" l="1"/>
  <c r="V977" i="15"/>
  <c r="L978" i="15"/>
  <c r="J978" i="15" s="1"/>
  <c r="O978" i="15"/>
  <c r="M978" i="15" s="1"/>
  <c r="R978" i="15"/>
  <c r="P978" i="15" s="1"/>
  <c r="I978" i="15"/>
  <c r="U978" i="15"/>
  <c r="S978" i="15" s="1"/>
  <c r="H979" i="15"/>
  <c r="H980" i="15" l="1"/>
  <c r="R979" i="15"/>
  <c r="P979" i="15" s="1"/>
  <c r="I979" i="15"/>
  <c r="L979" i="15"/>
  <c r="J979" i="15" s="1"/>
  <c r="O979" i="15"/>
  <c r="M979" i="15" s="1"/>
  <c r="U979" i="15"/>
  <c r="S979" i="15" s="1"/>
  <c r="G978" i="15"/>
  <c r="V978" i="15"/>
  <c r="V979" i="15" l="1"/>
  <c r="G979" i="15"/>
  <c r="O980" i="15"/>
  <c r="M980" i="15" s="1"/>
  <c r="I980" i="15"/>
  <c r="U980" i="15"/>
  <c r="S980" i="15" s="1"/>
  <c r="H981" i="15"/>
  <c r="R980" i="15"/>
  <c r="P980" i="15" s="1"/>
  <c r="L980" i="15"/>
  <c r="J980" i="15" s="1"/>
  <c r="V980" i="15" l="1"/>
  <c r="G980" i="15"/>
  <c r="H982" i="15"/>
  <c r="R981" i="15"/>
  <c r="P981" i="15" s="1"/>
  <c r="O981" i="15"/>
  <c r="M981" i="15" s="1"/>
  <c r="L981" i="15"/>
  <c r="J981" i="15" s="1"/>
  <c r="U981" i="15"/>
  <c r="S981" i="15" s="1"/>
  <c r="I981" i="15"/>
  <c r="G981" i="15" l="1"/>
  <c r="V981" i="15"/>
  <c r="L982" i="15"/>
  <c r="J982" i="15" s="1"/>
  <c r="O982" i="15"/>
  <c r="M982" i="15" s="1"/>
  <c r="R982" i="15"/>
  <c r="P982" i="15" s="1"/>
  <c r="I982" i="15"/>
  <c r="U982" i="15"/>
  <c r="S982" i="15" s="1"/>
  <c r="H983" i="15"/>
  <c r="H984" i="15" l="1"/>
  <c r="R983" i="15"/>
  <c r="P983" i="15" s="1"/>
  <c r="U983" i="15"/>
  <c r="S983" i="15" s="1"/>
  <c r="L983" i="15"/>
  <c r="J983" i="15" s="1"/>
  <c r="I983" i="15"/>
  <c r="O983" i="15"/>
  <c r="M983" i="15" s="1"/>
  <c r="G982" i="15"/>
  <c r="V982" i="15"/>
  <c r="V983" i="15" l="1"/>
  <c r="G983" i="15"/>
  <c r="O984" i="15"/>
  <c r="M984" i="15" s="1"/>
  <c r="L984" i="15"/>
  <c r="J984" i="15" s="1"/>
  <c r="I984" i="15"/>
  <c r="U984" i="15"/>
  <c r="S984" i="15" s="1"/>
  <c r="H985" i="15"/>
  <c r="R984" i="15"/>
  <c r="P984" i="15" s="1"/>
  <c r="H986" i="15" l="1"/>
  <c r="R985" i="15"/>
  <c r="P985" i="15" s="1"/>
  <c r="L985" i="15"/>
  <c r="J985" i="15" s="1"/>
  <c r="U985" i="15"/>
  <c r="S985" i="15" s="1"/>
  <c r="I985" i="15"/>
  <c r="O985" i="15"/>
  <c r="M985" i="15" s="1"/>
  <c r="V984" i="15"/>
  <c r="G984" i="15"/>
  <c r="G985" i="15" l="1"/>
  <c r="V985" i="15"/>
  <c r="L986" i="15"/>
  <c r="J986" i="15" s="1"/>
  <c r="O986" i="15"/>
  <c r="M986" i="15" s="1"/>
  <c r="U986" i="15"/>
  <c r="S986" i="15" s="1"/>
  <c r="I986" i="15"/>
  <c r="H987" i="15"/>
  <c r="R986" i="15"/>
  <c r="P986" i="15" s="1"/>
  <c r="H988" i="15" l="1"/>
  <c r="R987" i="15"/>
  <c r="P987" i="15" s="1"/>
  <c r="I987" i="15"/>
  <c r="U987" i="15"/>
  <c r="S987" i="15" s="1"/>
  <c r="O987" i="15"/>
  <c r="M987" i="15" s="1"/>
  <c r="L987" i="15"/>
  <c r="J987" i="15" s="1"/>
  <c r="G986" i="15"/>
  <c r="V986" i="15"/>
  <c r="V987" i="15" l="1"/>
  <c r="G987" i="15"/>
  <c r="L988" i="15"/>
  <c r="J988" i="15" s="1"/>
  <c r="I988" i="15"/>
  <c r="U988" i="15"/>
  <c r="S988" i="15" s="1"/>
  <c r="O988" i="15"/>
  <c r="M988" i="15" s="1"/>
  <c r="R988" i="15"/>
  <c r="P988" i="15" s="1"/>
  <c r="H989" i="15"/>
  <c r="G988" i="15" l="1"/>
  <c r="V988" i="15"/>
  <c r="H990" i="15"/>
  <c r="R989" i="15"/>
  <c r="P989" i="15" s="1"/>
  <c r="I989" i="15"/>
  <c r="L989" i="15"/>
  <c r="J989" i="15" s="1"/>
  <c r="U989" i="15"/>
  <c r="S989" i="15" s="1"/>
  <c r="O989" i="15"/>
  <c r="M989" i="15" s="1"/>
  <c r="L990" i="15" l="1"/>
  <c r="J990" i="15" s="1"/>
  <c r="I990" i="15"/>
  <c r="U990" i="15"/>
  <c r="S990" i="15" s="1"/>
  <c r="R990" i="15"/>
  <c r="P990" i="15" s="1"/>
  <c r="O990" i="15"/>
  <c r="M990" i="15" s="1"/>
  <c r="H991" i="15"/>
  <c r="G989" i="15"/>
  <c r="V989" i="15"/>
  <c r="H992" i="15" l="1"/>
  <c r="R991" i="15"/>
  <c r="P991" i="15" s="1"/>
  <c r="I991" i="15"/>
  <c r="U991" i="15"/>
  <c r="S991" i="15" s="1"/>
  <c r="L991" i="15"/>
  <c r="J991" i="15" s="1"/>
  <c r="O991" i="15"/>
  <c r="M991" i="15" s="1"/>
  <c r="G990" i="15"/>
  <c r="V990" i="15"/>
  <c r="V991" i="15" l="1"/>
  <c r="G991" i="15"/>
  <c r="L992" i="15"/>
  <c r="J992" i="15" s="1"/>
  <c r="O992" i="15"/>
  <c r="M992" i="15" s="1"/>
  <c r="U992" i="15"/>
  <c r="S992" i="15" s="1"/>
  <c r="R992" i="15"/>
  <c r="P992" i="15" s="1"/>
  <c r="I992" i="15"/>
  <c r="H993" i="15"/>
  <c r="H994" i="15" l="1"/>
  <c r="R993" i="15"/>
  <c r="P993" i="15" s="1"/>
  <c r="U993" i="15"/>
  <c r="S993" i="15" s="1"/>
  <c r="L993" i="15"/>
  <c r="J993" i="15" s="1"/>
  <c r="I993" i="15"/>
  <c r="O993" i="15"/>
  <c r="M993" i="15" s="1"/>
  <c r="V992" i="15"/>
  <c r="G992" i="15"/>
  <c r="G993" i="15" l="1"/>
  <c r="V993" i="15"/>
  <c r="L994" i="15"/>
  <c r="J994" i="15" s="1"/>
  <c r="O994" i="15"/>
  <c r="M994" i="15" s="1"/>
  <c r="H995" i="15"/>
  <c r="R994" i="15"/>
  <c r="P994" i="15" s="1"/>
  <c r="I994" i="15"/>
  <c r="U994" i="15"/>
  <c r="S994" i="15" s="1"/>
  <c r="G994" i="15" l="1"/>
  <c r="V994" i="15"/>
  <c r="I995" i="15"/>
  <c r="U995" i="15"/>
  <c r="S995" i="15" s="1"/>
  <c r="L995" i="15"/>
  <c r="J995" i="15" s="1"/>
  <c r="O995" i="15"/>
  <c r="M995" i="15" s="1"/>
  <c r="H996" i="15"/>
  <c r="R995" i="15"/>
  <c r="P995" i="15" s="1"/>
  <c r="V995" i="15" l="1"/>
  <c r="G995" i="15"/>
  <c r="L996" i="15"/>
  <c r="J996" i="15" s="1"/>
  <c r="O996" i="15"/>
  <c r="M996" i="15" s="1"/>
  <c r="U996" i="15"/>
  <c r="S996" i="15" s="1"/>
  <c r="I996" i="15"/>
  <c r="H997" i="15"/>
  <c r="R996" i="15"/>
  <c r="P996" i="15" s="1"/>
  <c r="H998" i="15" l="1"/>
  <c r="R997" i="15"/>
  <c r="P997" i="15" s="1"/>
  <c r="L997" i="15"/>
  <c r="J997" i="15" s="1"/>
  <c r="U997" i="15"/>
  <c r="S997" i="15" s="1"/>
  <c r="I997" i="15"/>
  <c r="O997" i="15"/>
  <c r="M997" i="15" s="1"/>
  <c r="V996" i="15"/>
  <c r="G996" i="15"/>
  <c r="G997" i="15" l="1"/>
  <c r="V997" i="15"/>
  <c r="L998" i="15"/>
  <c r="J998" i="15" s="1"/>
  <c r="I998" i="15"/>
  <c r="U998" i="15"/>
  <c r="S998" i="15" s="1"/>
  <c r="O998" i="15"/>
  <c r="M998" i="15" s="1"/>
  <c r="H999" i="15"/>
  <c r="R998" i="15"/>
  <c r="P998" i="15" s="1"/>
  <c r="V998" i="15" l="1"/>
  <c r="G998" i="15"/>
  <c r="H1000" i="15"/>
  <c r="R999" i="15"/>
  <c r="P999" i="15" s="1"/>
  <c r="I999" i="15"/>
  <c r="U999" i="15"/>
  <c r="S999" i="15" s="1"/>
  <c r="L999" i="15"/>
  <c r="J999" i="15" s="1"/>
  <c r="O999" i="15"/>
  <c r="M999" i="15" s="1"/>
  <c r="L1000" i="15" l="1"/>
  <c r="J1000" i="15" s="1"/>
  <c r="O1000" i="15"/>
  <c r="M1000" i="15" s="1"/>
  <c r="I1000" i="15"/>
  <c r="H1001" i="15"/>
  <c r="U1000" i="15"/>
  <c r="S1000" i="15" s="1"/>
  <c r="R1000" i="15"/>
  <c r="P1000" i="15" s="1"/>
  <c r="V999" i="15"/>
  <c r="G999" i="15"/>
  <c r="H1002" i="15" l="1"/>
  <c r="R1001" i="15"/>
  <c r="P1001" i="15" s="1"/>
  <c r="U1001" i="15"/>
  <c r="S1001" i="15" s="1"/>
  <c r="O1001" i="15"/>
  <c r="M1001" i="15" s="1"/>
  <c r="L1001" i="15"/>
  <c r="J1001" i="15" s="1"/>
  <c r="I1001" i="15"/>
  <c r="G1000" i="15"/>
  <c r="V1000" i="15"/>
  <c r="G1001" i="15" l="1"/>
  <c r="V1001" i="15"/>
  <c r="L1002" i="15"/>
  <c r="J1002" i="15" s="1"/>
  <c r="O1002" i="15"/>
  <c r="M1002" i="15" s="1"/>
  <c r="I1002" i="15"/>
  <c r="H1003" i="15"/>
  <c r="R1002" i="15"/>
  <c r="P1002" i="15" s="1"/>
  <c r="U1002" i="15"/>
  <c r="S1002" i="15" s="1"/>
  <c r="H1004" i="15" l="1"/>
  <c r="R1003" i="15"/>
  <c r="P1003" i="15" s="1"/>
  <c r="I1003" i="15"/>
  <c r="U1003" i="15"/>
  <c r="S1003" i="15" s="1"/>
  <c r="L1003" i="15"/>
  <c r="J1003" i="15" s="1"/>
  <c r="O1003" i="15"/>
  <c r="M1003" i="15" s="1"/>
  <c r="G1002" i="15"/>
  <c r="V1002" i="15"/>
  <c r="V1003" i="15" l="1"/>
  <c r="G1003" i="15"/>
  <c r="L1004" i="15"/>
  <c r="J1004" i="15" s="1"/>
  <c r="O1004" i="15"/>
  <c r="M1004" i="15" s="1"/>
  <c r="U1004" i="15"/>
  <c r="S1004" i="15" s="1"/>
  <c r="I1004" i="15"/>
  <c r="H1005" i="15"/>
  <c r="R1004" i="15"/>
  <c r="P1004" i="15" s="1"/>
  <c r="G1004" i="15" l="1"/>
  <c r="V1004" i="15"/>
  <c r="H1006" i="15"/>
  <c r="R1005" i="15"/>
  <c r="P1005" i="15" s="1"/>
  <c r="L1005" i="15"/>
  <c r="J1005" i="15" s="1"/>
  <c r="U1005" i="15"/>
  <c r="S1005" i="15" s="1"/>
  <c r="I1005" i="15"/>
  <c r="O1005" i="15"/>
  <c r="M1005" i="15" s="1"/>
  <c r="G1005" i="15" l="1"/>
  <c r="V1005" i="15"/>
  <c r="L1006" i="15"/>
  <c r="J1006" i="15" s="1"/>
  <c r="O1006" i="15"/>
  <c r="M1006" i="15" s="1"/>
  <c r="I1006" i="15"/>
  <c r="U1006" i="15"/>
  <c r="S1006" i="15" s="1"/>
  <c r="H1007" i="15"/>
  <c r="R1006" i="15"/>
  <c r="P1006" i="15" s="1"/>
  <c r="H1008" i="15" l="1"/>
  <c r="I1007" i="15"/>
  <c r="U1007" i="15"/>
  <c r="S1007" i="15" s="1"/>
  <c r="O1007" i="15"/>
  <c r="M1007" i="15" s="1"/>
  <c r="R1007" i="15"/>
  <c r="P1007" i="15" s="1"/>
  <c r="L1007" i="15"/>
  <c r="J1007" i="15" s="1"/>
  <c r="G1006" i="15"/>
  <c r="V1006" i="15"/>
  <c r="V1007" i="15" l="1"/>
  <c r="G1007" i="15"/>
  <c r="L1008" i="15"/>
  <c r="J1008" i="15" s="1"/>
  <c r="O1008" i="15"/>
  <c r="M1008" i="15" s="1"/>
  <c r="I1008" i="15"/>
  <c r="U1008" i="15"/>
  <c r="S1008" i="15" s="1"/>
  <c r="H1009" i="15"/>
  <c r="R1008" i="15"/>
  <c r="P1008" i="15" s="1"/>
  <c r="V1008" i="15" l="1"/>
  <c r="G1008" i="15"/>
  <c r="H1010" i="15"/>
  <c r="R1009" i="15"/>
  <c r="P1009" i="15" s="1"/>
  <c r="L1009" i="15"/>
  <c r="J1009" i="15" s="1"/>
  <c r="U1009" i="15"/>
  <c r="S1009" i="15" s="1"/>
  <c r="I1009" i="15"/>
  <c r="O1009" i="15"/>
  <c r="M1009" i="15" s="1"/>
  <c r="O1010" i="15" l="1"/>
  <c r="M1010" i="15" s="1"/>
  <c r="U1010" i="15"/>
  <c r="S1010" i="15" s="1"/>
  <c r="I1010" i="15"/>
  <c r="R1010" i="15"/>
  <c r="P1010" i="15" s="1"/>
  <c r="L1010" i="15"/>
  <c r="J1010" i="15" s="1"/>
  <c r="H1011" i="15"/>
  <c r="V1009" i="15"/>
  <c r="G1009" i="15"/>
  <c r="V1010" i="15" l="1"/>
  <c r="G1010" i="15"/>
  <c r="H1012" i="15"/>
  <c r="R1011" i="15"/>
  <c r="P1011" i="15" s="1"/>
  <c r="I1011" i="15"/>
  <c r="U1011" i="15"/>
  <c r="S1011" i="15" s="1"/>
  <c r="L1011" i="15"/>
  <c r="J1011" i="15" s="1"/>
  <c r="O1011" i="15"/>
  <c r="M1011" i="15" s="1"/>
  <c r="L1012" i="15" l="1"/>
  <c r="J1012" i="15" s="1"/>
  <c r="O1012" i="15"/>
  <c r="M1012" i="15" s="1"/>
  <c r="I1012" i="15"/>
  <c r="U1012" i="15"/>
  <c r="S1012" i="15" s="1"/>
  <c r="H1013" i="15"/>
  <c r="R1012" i="15"/>
  <c r="P1012" i="15" s="1"/>
  <c r="V1011" i="15"/>
  <c r="G1011" i="15"/>
  <c r="V1012" i="15" l="1"/>
  <c r="G1012" i="15"/>
  <c r="H1014" i="15"/>
  <c r="R1013" i="15"/>
  <c r="P1013" i="15" s="1"/>
  <c r="I1013" i="15"/>
  <c r="L1013" i="15"/>
  <c r="J1013" i="15" s="1"/>
  <c r="U1013" i="15"/>
  <c r="S1013" i="15" s="1"/>
  <c r="O1013" i="15"/>
  <c r="M1013" i="15" s="1"/>
  <c r="L1014" i="15" l="1"/>
  <c r="J1014" i="15" s="1"/>
  <c r="O1014" i="15"/>
  <c r="M1014" i="15" s="1"/>
  <c r="I1014" i="15"/>
  <c r="U1014" i="15"/>
  <c r="S1014" i="15" s="1"/>
  <c r="H1015" i="15"/>
  <c r="R1014" i="15"/>
  <c r="P1014" i="15" s="1"/>
  <c r="G1013" i="15"/>
  <c r="V1013" i="15"/>
  <c r="G1014" i="15" l="1"/>
  <c r="V1014" i="15"/>
  <c r="H1016" i="15"/>
  <c r="R1015" i="15"/>
  <c r="P1015" i="15" s="1"/>
  <c r="I1015" i="15"/>
  <c r="U1015" i="15"/>
  <c r="S1015" i="15" s="1"/>
  <c r="L1015" i="15"/>
  <c r="J1015" i="15" s="1"/>
  <c r="O1015" i="15"/>
  <c r="M1015" i="15" s="1"/>
  <c r="O1016" i="15" l="1"/>
  <c r="M1016" i="15" s="1"/>
  <c r="L1016" i="15"/>
  <c r="J1016" i="15" s="1"/>
  <c r="H1017" i="15"/>
  <c r="I1016" i="15"/>
  <c r="U1016" i="15"/>
  <c r="S1016" i="15" s="1"/>
  <c r="R1016" i="15"/>
  <c r="P1016" i="15" s="1"/>
  <c r="V1015" i="15"/>
  <c r="G1015" i="15"/>
  <c r="V1016" i="15" l="1"/>
  <c r="G1016" i="15"/>
  <c r="I1017" i="15"/>
  <c r="O1017" i="15"/>
  <c r="M1017" i="15" s="1"/>
  <c r="H1018" i="15"/>
  <c r="R1017" i="15"/>
  <c r="P1017" i="15" s="1"/>
  <c r="L1017" i="15"/>
  <c r="J1017" i="15" s="1"/>
  <c r="U1017" i="15"/>
  <c r="S1017" i="15" s="1"/>
  <c r="V1017" i="15" l="1"/>
  <c r="G1017" i="15"/>
  <c r="I1018" i="15"/>
  <c r="U1018" i="15"/>
  <c r="S1018" i="15" s="1"/>
  <c r="R1018" i="15"/>
  <c r="P1018" i="15" s="1"/>
  <c r="O1018" i="15"/>
  <c r="M1018" i="15" s="1"/>
  <c r="H1019" i="15"/>
  <c r="L1018" i="15"/>
  <c r="J1018" i="15" s="1"/>
  <c r="H1020" i="15" l="1"/>
  <c r="R1019" i="15"/>
  <c r="P1019" i="15" s="1"/>
  <c r="I1019" i="15"/>
  <c r="U1019" i="15"/>
  <c r="S1019" i="15" s="1"/>
  <c r="L1019" i="15"/>
  <c r="J1019" i="15" s="1"/>
  <c r="O1019" i="15"/>
  <c r="M1019" i="15" s="1"/>
  <c r="V1018" i="15"/>
  <c r="G1018" i="15"/>
  <c r="V1019" i="15" l="1"/>
  <c r="G1019" i="15"/>
  <c r="L1020" i="15"/>
  <c r="J1020" i="15" s="1"/>
  <c r="H1021" i="15"/>
  <c r="R1020" i="15"/>
  <c r="P1020" i="15" s="1"/>
  <c r="O1020" i="15"/>
  <c r="M1020" i="15" s="1"/>
  <c r="I1020" i="15"/>
  <c r="U1020" i="15"/>
  <c r="S1020" i="15" s="1"/>
  <c r="V1020" i="15" l="1"/>
  <c r="G1020" i="15"/>
  <c r="H1022" i="15"/>
  <c r="R1021" i="15"/>
  <c r="P1021" i="15" s="1"/>
  <c r="I1021" i="15"/>
  <c r="U1021" i="15"/>
  <c r="S1021" i="15" s="1"/>
  <c r="O1021" i="15"/>
  <c r="M1021" i="15" s="1"/>
  <c r="L1021" i="15"/>
  <c r="J1021" i="15" s="1"/>
  <c r="L1022" i="15" l="1"/>
  <c r="J1022" i="15" s="1"/>
  <c r="O1022" i="15"/>
  <c r="M1022" i="15" s="1"/>
  <c r="I1022" i="15"/>
  <c r="H1023" i="15"/>
  <c r="R1022" i="15"/>
  <c r="P1022" i="15" s="1"/>
  <c r="U1022" i="15"/>
  <c r="S1022" i="15" s="1"/>
  <c r="G1021" i="15"/>
  <c r="V1021" i="15"/>
  <c r="G1022" i="15" l="1"/>
  <c r="V1022" i="15"/>
  <c r="H1024" i="15"/>
  <c r="R1023" i="15"/>
  <c r="P1023" i="15" s="1"/>
  <c r="I1023" i="15"/>
  <c r="U1023" i="15"/>
  <c r="S1023" i="15" s="1"/>
  <c r="L1023" i="15"/>
  <c r="J1023" i="15" s="1"/>
  <c r="O1023" i="15"/>
  <c r="M1023" i="15" s="1"/>
  <c r="L1024" i="15" l="1"/>
  <c r="J1024" i="15" s="1"/>
  <c r="O1024" i="15"/>
  <c r="M1024" i="15" s="1"/>
  <c r="U1024" i="15"/>
  <c r="S1024" i="15" s="1"/>
  <c r="I1024" i="15"/>
  <c r="R1024" i="15"/>
  <c r="P1024" i="15" s="1"/>
  <c r="H1025" i="15"/>
  <c r="V1023" i="15"/>
  <c r="G1023" i="15"/>
  <c r="O1025" i="15" l="1"/>
  <c r="M1025" i="15" s="1"/>
  <c r="L1025" i="15"/>
  <c r="J1025" i="15" s="1"/>
  <c r="H1026" i="15"/>
  <c r="R1025" i="15"/>
  <c r="P1025" i="15" s="1"/>
  <c r="U1025" i="15"/>
  <c r="S1025" i="15" s="1"/>
  <c r="I1025" i="15"/>
  <c r="V1024" i="15"/>
  <c r="G1024" i="15"/>
  <c r="L1026" i="15" l="1"/>
  <c r="J1026" i="15" s="1"/>
  <c r="I1026" i="15"/>
  <c r="U1026" i="15"/>
  <c r="S1026" i="15" s="1"/>
  <c r="O1026" i="15"/>
  <c r="M1026" i="15" s="1"/>
  <c r="R1026" i="15"/>
  <c r="P1026" i="15" s="1"/>
  <c r="H1027" i="15"/>
  <c r="G1025" i="15"/>
  <c r="V1025" i="15"/>
  <c r="H1028" i="15" l="1"/>
  <c r="R1027" i="15"/>
  <c r="P1027" i="15" s="1"/>
  <c r="I1027" i="15"/>
  <c r="U1027" i="15"/>
  <c r="S1027" i="15" s="1"/>
  <c r="O1027" i="15"/>
  <c r="M1027" i="15" s="1"/>
  <c r="L1027" i="15"/>
  <c r="J1027" i="15" s="1"/>
  <c r="G1026" i="15"/>
  <c r="V1026" i="15"/>
  <c r="V1027" i="15" l="1"/>
  <c r="G1027" i="15"/>
  <c r="O1028" i="15"/>
  <c r="M1028" i="15" s="1"/>
  <c r="I1028" i="15"/>
  <c r="U1028" i="15"/>
  <c r="S1028" i="15" s="1"/>
  <c r="H1029" i="15"/>
  <c r="R1028" i="15"/>
  <c r="P1028" i="15" s="1"/>
  <c r="L1028" i="15"/>
  <c r="J1028" i="15" s="1"/>
  <c r="H1030" i="15" l="1"/>
  <c r="R1029" i="15"/>
  <c r="P1029" i="15" s="1"/>
  <c r="U1029" i="15"/>
  <c r="S1029" i="15" s="1"/>
  <c r="I1029" i="15"/>
  <c r="O1029" i="15"/>
  <c r="M1029" i="15" s="1"/>
  <c r="L1029" i="15"/>
  <c r="J1029" i="15" s="1"/>
  <c r="V1028" i="15"/>
  <c r="G1028" i="15"/>
  <c r="G1029" i="15" l="1"/>
  <c r="V1029" i="15"/>
  <c r="L1030" i="15"/>
  <c r="J1030" i="15" s="1"/>
  <c r="O1030" i="15"/>
  <c r="M1030" i="15" s="1"/>
  <c r="I1030" i="15"/>
  <c r="U1030" i="15"/>
  <c r="S1030" i="15" s="1"/>
  <c r="R1030" i="15"/>
  <c r="P1030" i="15" s="1"/>
  <c r="H1031" i="15"/>
  <c r="H1032" i="15" l="1"/>
  <c r="R1031" i="15"/>
  <c r="P1031" i="15" s="1"/>
  <c r="I1031" i="15"/>
  <c r="U1031" i="15"/>
  <c r="S1031" i="15" s="1"/>
  <c r="L1031" i="15"/>
  <c r="J1031" i="15" s="1"/>
  <c r="O1031" i="15"/>
  <c r="M1031" i="15" s="1"/>
  <c r="G1030" i="15"/>
  <c r="V1030" i="15"/>
  <c r="V1031" i="15" l="1"/>
  <c r="G1031" i="15"/>
  <c r="L1032" i="15"/>
  <c r="J1032" i="15" s="1"/>
  <c r="O1032" i="15"/>
  <c r="M1032" i="15" s="1"/>
  <c r="U1032" i="15"/>
  <c r="S1032" i="15" s="1"/>
  <c r="H1033" i="15"/>
  <c r="I1032" i="15"/>
  <c r="R1032" i="15"/>
  <c r="P1032" i="15" s="1"/>
  <c r="G1032" i="15" l="1"/>
  <c r="V1032" i="15"/>
  <c r="H1034" i="15"/>
  <c r="R1033" i="15"/>
  <c r="P1033" i="15" s="1"/>
  <c r="U1033" i="15"/>
  <c r="S1033" i="15" s="1"/>
  <c r="L1033" i="15"/>
  <c r="J1033" i="15" s="1"/>
  <c r="I1033" i="15"/>
  <c r="O1033" i="15"/>
  <c r="M1033" i="15" s="1"/>
  <c r="G1033" i="15" l="1"/>
  <c r="V1033" i="15"/>
  <c r="L1034" i="15"/>
  <c r="J1034" i="15" s="1"/>
  <c r="U1034" i="15"/>
  <c r="S1034" i="15" s="1"/>
  <c r="R1034" i="15"/>
  <c r="P1034" i="15" s="1"/>
  <c r="O1034" i="15"/>
  <c r="M1034" i="15" s="1"/>
  <c r="H1035" i="15"/>
  <c r="I1034" i="15"/>
  <c r="G1034" i="15" l="1"/>
  <c r="V1034" i="15"/>
  <c r="L1035" i="15"/>
  <c r="J1035" i="15" s="1"/>
  <c r="R1035" i="15"/>
  <c r="P1035" i="15" s="1"/>
  <c r="O1035" i="15"/>
  <c r="M1035" i="15" s="1"/>
  <c r="I1035" i="15"/>
  <c r="U1035" i="15"/>
  <c r="S1035" i="15" s="1"/>
  <c r="H1036" i="15"/>
  <c r="I1036" i="15" l="1"/>
  <c r="U1036" i="15"/>
  <c r="S1036" i="15" s="1"/>
  <c r="H1037" i="15"/>
  <c r="R1036" i="15"/>
  <c r="P1036" i="15" s="1"/>
  <c r="L1036" i="15"/>
  <c r="J1036" i="15" s="1"/>
  <c r="O1036" i="15"/>
  <c r="M1036" i="15" s="1"/>
  <c r="V1035" i="15"/>
  <c r="G1035" i="15"/>
  <c r="H1038" i="15" l="1"/>
  <c r="R1037" i="15"/>
  <c r="P1037" i="15" s="1"/>
  <c r="I1037" i="15"/>
  <c r="U1037" i="15"/>
  <c r="S1037" i="15" s="1"/>
  <c r="L1037" i="15"/>
  <c r="J1037" i="15" s="1"/>
  <c r="O1037" i="15"/>
  <c r="M1037" i="15" s="1"/>
  <c r="V1036" i="15"/>
  <c r="G1036" i="15"/>
  <c r="G1037" i="15" l="1"/>
  <c r="V1037" i="15"/>
  <c r="L1038" i="15"/>
  <c r="J1038" i="15" s="1"/>
  <c r="O1038" i="15"/>
  <c r="M1038" i="15" s="1"/>
  <c r="I1038" i="15"/>
  <c r="U1038" i="15"/>
  <c r="S1038" i="15" s="1"/>
  <c r="H1039" i="15"/>
  <c r="R1038" i="15"/>
  <c r="P1038" i="15" s="1"/>
  <c r="H1040" i="15" l="1"/>
  <c r="R1039" i="15"/>
  <c r="P1039" i="15" s="1"/>
  <c r="I1039" i="15"/>
  <c r="U1039" i="15"/>
  <c r="S1039" i="15" s="1"/>
  <c r="L1039" i="15"/>
  <c r="J1039" i="15" s="1"/>
  <c r="O1039" i="15"/>
  <c r="M1039" i="15" s="1"/>
  <c r="V1038" i="15"/>
  <c r="G1038" i="15"/>
  <c r="V1039" i="15" l="1"/>
  <c r="G1039" i="15"/>
  <c r="L1040" i="15"/>
  <c r="J1040" i="15" s="1"/>
  <c r="O1040" i="15"/>
  <c r="M1040" i="15" s="1"/>
  <c r="I1040" i="15"/>
  <c r="U1040" i="15"/>
  <c r="S1040" i="15" s="1"/>
  <c r="H1041" i="15"/>
  <c r="R1040" i="15"/>
  <c r="P1040" i="15" s="1"/>
  <c r="O1041" i="15" l="1"/>
  <c r="M1041" i="15" s="1"/>
  <c r="U1041" i="15"/>
  <c r="S1041" i="15" s="1"/>
  <c r="L1041" i="15"/>
  <c r="J1041" i="15" s="1"/>
  <c r="R1041" i="15"/>
  <c r="P1041" i="15" s="1"/>
  <c r="H1042" i="15"/>
  <c r="I1041" i="15"/>
  <c r="V1040" i="15"/>
  <c r="G1040" i="15"/>
  <c r="G1041" i="15" l="1"/>
  <c r="V1041" i="15"/>
  <c r="L1042" i="15"/>
  <c r="J1042" i="15" s="1"/>
  <c r="O1042" i="15"/>
  <c r="M1042" i="15" s="1"/>
  <c r="I1042" i="15"/>
  <c r="U1042" i="15"/>
  <c r="S1042" i="15" s="1"/>
  <c r="H1043" i="15"/>
  <c r="R1042" i="15"/>
  <c r="P1042" i="15" s="1"/>
  <c r="L1043" i="15" l="1"/>
  <c r="J1043" i="15" s="1"/>
  <c r="U1043" i="15"/>
  <c r="S1043" i="15" s="1"/>
  <c r="O1043" i="15"/>
  <c r="M1043" i="15" s="1"/>
  <c r="H1044" i="15"/>
  <c r="R1043" i="15"/>
  <c r="P1043" i="15" s="1"/>
  <c r="I1043" i="15"/>
  <c r="G1042" i="15"/>
  <c r="V1042" i="15"/>
  <c r="I1044" i="15" l="1"/>
  <c r="U1044" i="15"/>
  <c r="S1044" i="15" s="1"/>
  <c r="L1044" i="15"/>
  <c r="J1044" i="15" s="1"/>
  <c r="H1045" i="15"/>
  <c r="R1044" i="15"/>
  <c r="P1044" i="15" s="1"/>
  <c r="O1044" i="15"/>
  <c r="M1044" i="15" s="1"/>
  <c r="V1043" i="15"/>
  <c r="G1043" i="15"/>
  <c r="H1046" i="15" l="1"/>
  <c r="R1045" i="15"/>
  <c r="P1045" i="15" s="1"/>
  <c r="I1045" i="15"/>
  <c r="U1045" i="15"/>
  <c r="S1045" i="15" s="1"/>
  <c r="L1045" i="15"/>
  <c r="J1045" i="15" s="1"/>
  <c r="O1045" i="15"/>
  <c r="M1045" i="15" s="1"/>
  <c r="G1044" i="15"/>
  <c r="V1044" i="15"/>
  <c r="G1045" i="15" l="1"/>
  <c r="V1045" i="15"/>
  <c r="L1046" i="15"/>
  <c r="J1046" i="15" s="1"/>
  <c r="I1046" i="15"/>
  <c r="U1046" i="15"/>
  <c r="S1046" i="15" s="1"/>
  <c r="H1047" i="15"/>
  <c r="O1046" i="15"/>
  <c r="M1046" i="15" s="1"/>
  <c r="R1046" i="15"/>
  <c r="P1046" i="15" s="1"/>
  <c r="G1046" i="15" l="1"/>
  <c r="V1046" i="15"/>
  <c r="H1048" i="15"/>
  <c r="R1047" i="15"/>
  <c r="P1047" i="15" s="1"/>
  <c r="I1047" i="15"/>
  <c r="U1047" i="15"/>
  <c r="S1047" i="15" s="1"/>
  <c r="O1047" i="15"/>
  <c r="M1047" i="15" s="1"/>
  <c r="L1047" i="15"/>
  <c r="J1047" i="15" s="1"/>
  <c r="L1048" i="15" l="1"/>
  <c r="J1048" i="15" s="1"/>
  <c r="O1048" i="15"/>
  <c r="M1048" i="15" s="1"/>
  <c r="U1048" i="15"/>
  <c r="S1048" i="15" s="1"/>
  <c r="I1048" i="15"/>
  <c r="H1049" i="15"/>
  <c r="R1048" i="15"/>
  <c r="P1048" i="15" s="1"/>
  <c r="V1047" i="15"/>
  <c r="G1047" i="15"/>
  <c r="V1048" i="15" l="1"/>
  <c r="G1048" i="15"/>
  <c r="H1050" i="15"/>
  <c r="R1049" i="15"/>
  <c r="P1049" i="15" s="1"/>
  <c r="O1049" i="15"/>
  <c r="M1049" i="15" s="1"/>
  <c r="I1049" i="15"/>
  <c r="U1049" i="15"/>
  <c r="S1049" i="15" s="1"/>
  <c r="L1049" i="15"/>
  <c r="J1049" i="15" s="1"/>
  <c r="I1050" i="15" l="1"/>
  <c r="U1050" i="15"/>
  <c r="S1050" i="15" s="1"/>
  <c r="H1051" i="15"/>
  <c r="R1050" i="15"/>
  <c r="P1050" i="15" s="1"/>
  <c r="L1050" i="15"/>
  <c r="J1050" i="15" s="1"/>
  <c r="O1050" i="15"/>
  <c r="M1050" i="15" s="1"/>
  <c r="G1049" i="15"/>
  <c r="V1049" i="15"/>
  <c r="H1052" i="15" l="1"/>
  <c r="R1051" i="15"/>
  <c r="P1051" i="15" s="1"/>
  <c r="I1051" i="15"/>
  <c r="U1051" i="15"/>
  <c r="S1051" i="15" s="1"/>
  <c r="L1051" i="15"/>
  <c r="J1051" i="15" s="1"/>
  <c r="O1051" i="15"/>
  <c r="M1051" i="15" s="1"/>
  <c r="V1050" i="15"/>
  <c r="G1050" i="15"/>
  <c r="V1051" i="15" l="1"/>
  <c r="G1051" i="15"/>
  <c r="L1052" i="15"/>
  <c r="J1052" i="15" s="1"/>
  <c r="O1052" i="15"/>
  <c r="M1052" i="15" s="1"/>
  <c r="I1052" i="15"/>
  <c r="U1052" i="15"/>
  <c r="S1052" i="15" s="1"/>
  <c r="H1053" i="15"/>
  <c r="R1052" i="15"/>
  <c r="P1052" i="15" s="1"/>
  <c r="O1053" i="15" l="1"/>
  <c r="M1053" i="15" s="1"/>
  <c r="L1053" i="15"/>
  <c r="J1053" i="15" s="1"/>
  <c r="R1053" i="15"/>
  <c r="P1053" i="15" s="1"/>
  <c r="U1053" i="15"/>
  <c r="S1053" i="15" s="1"/>
  <c r="H1054" i="15"/>
  <c r="I1053" i="15"/>
  <c r="V1052" i="15"/>
  <c r="G1052" i="15"/>
  <c r="G1053" i="15" l="1"/>
  <c r="V1053" i="15"/>
  <c r="I1054" i="15"/>
  <c r="U1054" i="15"/>
  <c r="S1054" i="15" s="1"/>
  <c r="H1055" i="15"/>
  <c r="R1054" i="15"/>
  <c r="P1054" i="15" s="1"/>
  <c r="L1054" i="15"/>
  <c r="J1054" i="15" s="1"/>
  <c r="O1054" i="15"/>
  <c r="M1054" i="15" s="1"/>
  <c r="V1054" i="15" l="1"/>
  <c r="G1054" i="15"/>
  <c r="H1056" i="15"/>
  <c r="R1055" i="15"/>
  <c r="P1055" i="15" s="1"/>
  <c r="I1055" i="15"/>
  <c r="U1055" i="15"/>
  <c r="S1055" i="15" s="1"/>
  <c r="O1055" i="15"/>
  <c r="M1055" i="15" s="1"/>
  <c r="L1055" i="15"/>
  <c r="J1055" i="15" s="1"/>
  <c r="L1056" i="15" l="1"/>
  <c r="J1056" i="15" s="1"/>
  <c r="O1056" i="15"/>
  <c r="M1056" i="15" s="1"/>
  <c r="I1056" i="15"/>
  <c r="U1056" i="15"/>
  <c r="S1056" i="15" s="1"/>
  <c r="R1056" i="15"/>
  <c r="P1056" i="15" s="1"/>
  <c r="H1057" i="15"/>
  <c r="V1055" i="15"/>
  <c r="G1055" i="15"/>
  <c r="V1056" i="15" l="1"/>
  <c r="G1056" i="15"/>
  <c r="H1058" i="15"/>
  <c r="R1057" i="15"/>
  <c r="P1057" i="15" s="1"/>
  <c r="I1057" i="15"/>
  <c r="U1057" i="15"/>
  <c r="S1057" i="15" s="1"/>
  <c r="O1057" i="15"/>
  <c r="M1057" i="15" s="1"/>
  <c r="L1057" i="15"/>
  <c r="J1057" i="15" s="1"/>
  <c r="L1058" i="15" l="1"/>
  <c r="J1058" i="15" s="1"/>
  <c r="O1058" i="15"/>
  <c r="M1058" i="15" s="1"/>
  <c r="I1058" i="15"/>
  <c r="U1058" i="15"/>
  <c r="S1058" i="15" s="1"/>
  <c r="H1059" i="15"/>
  <c r="R1058" i="15"/>
  <c r="P1058" i="15" s="1"/>
  <c r="V1057" i="15"/>
  <c r="G1057" i="15"/>
  <c r="V1058" i="15" l="1"/>
  <c r="G1058" i="15"/>
  <c r="L1059" i="15"/>
  <c r="J1059" i="15" s="1"/>
  <c r="O1059" i="15"/>
  <c r="M1059" i="15" s="1"/>
  <c r="I1059" i="15"/>
  <c r="H1060" i="15"/>
  <c r="R1059" i="15"/>
  <c r="P1059" i="15" s="1"/>
  <c r="U1059" i="15"/>
  <c r="S1059" i="15" s="1"/>
  <c r="I1060" i="15" l="1"/>
  <c r="U1060" i="15"/>
  <c r="S1060" i="15" s="1"/>
  <c r="H1061" i="15"/>
  <c r="R1060" i="15"/>
  <c r="P1060" i="15" s="1"/>
  <c r="O1060" i="15"/>
  <c r="M1060" i="15" s="1"/>
  <c r="L1060" i="15"/>
  <c r="J1060" i="15" s="1"/>
  <c r="V1059" i="15"/>
  <c r="G1059" i="15"/>
  <c r="H1062" i="15" l="1"/>
  <c r="R1061" i="15"/>
  <c r="P1061" i="15" s="1"/>
  <c r="I1061" i="15"/>
  <c r="U1061" i="15"/>
  <c r="S1061" i="15" s="1"/>
  <c r="O1061" i="15"/>
  <c r="M1061" i="15" s="1"/>
  <c r="L1061" i="15"/>
  <c r="J1061" i="15" s="1"/>
  <c r="V1060" i="15"/>
  <c r="G1060" i="15"/>
  <c r="V1061" i="15" l="1"/>
  <c r="G1061" i="15"/>
  <c r="L1062" i="15"/>
  <c r="J1062" i="15" s="1"/>
  <c r="O1062" i="15"/>
  <c r="M1062" i="15" s="1"/>
  <c r="I1062" i="15"/>
  <c r="U1062" i="15"/>
  <c r="S1062" i="15" s="1"/>
  <c r="H1063" i="15"/>
  <c r="R1062" i="15"/>
  <c r="P1062" i="15" s="1"/>
  <c r="H1064" i="15" l="1"/>
  <c r="R1063" i="15"/>
  <c r="P1063" i="15" s="1"/>
  <c r="U1063" i="15"/>
  <c r="S1063" i="15" s="1"/>
  <c r="O1063" i="15"/>
  <c r="M1063" i="15" s="1"/>
  <c r="I1063" i="15"/>
  <c r="L1063" i="15"/>
  <c r="J1063" i="15" s="1"/>
  <c r="V1062" i="15"/>
  <c r="G1062" i="15"/>
  <c r="V1063" i="15" l="1"/>
  <c r="G1063" i="15"/>
  <c r="L1064" i="15"/>
  <c r="J1064" i="15" s="1"/>
  <c r="O1064" i="15"/>
  <c r="M1064" i="15" s="1"/>
  <c r="I1064" i="15"/>
  <c r="U1064" i="15"/>
  <c r="S1064" i="15" s="1"/>
  <c r="H1065" i="15"/>
  <c r="R1064" i="15"/>
  <c r="P1064" i="15" s="1"/>
  <c r="H1066" i="15" l="1"/>
  <c r="R1065" i="15"/>
  <c r="P1065" i="15" s="1"/>
  <c r="I1065" i="15"/>
  <c r="U1065" i="15"/>
  <c r="S1065" i="15" s="1"/>
  <c r="O1065" i="15"/>
  <c r="M1065" i="15" s="1"/>
  <c r="L1065" i="15"/>
  <c r="J1065" i="15" s="1"/>
  <c r="V1064" i="15"/>
  <c r="G1064" i="15"/>
  <c r="V1065" i="15" l="1"/>
  <c r="G1065" i="15"/>
  <c r="L1066" i="15"/>
  <c r="J1066" i="15" s="1"/>
  <c r="I1066" i="15"/>
  <c r="U1066" i="15"/>
  <c r="S1066" i="15" s="1"/>
  <c r="H1067" i="15"/>
  <c r="R1066" i="15"/>
  <c r="P1066" i="15" s="1"/>
  <c r="O1066" i="15"/>
  <c r="M1066" i="15" s="1"/>
  <c r="V1066" i="15" l="1"/>
  <c r="G1066" i="15"/>
  <c r="H1068" i="15"/>
  <c r="R1067" i="15"/>
  <c r="P1067" i="15" s="1"/>
  <c r="I1067" i="15"/>
  <c r="U1067" i="15"/>
  <c r="S1067" i="15" s="1"/>
  <c r="L1067" i="15"/>
  <c r="J1067" i="15" s="1"/>
  <c r="O1067" i="15"/>
  <c r="M1067" i="15" s="1"/>
  <c r="L1068" i="15" l="1"/>
  <c r="J1068" i="15" s="1"/>
  <c r="O1068" i="15"/>
  <c r="M1068" i="15" s="1"/>
  <c r="I1068" i="15"/>
  <c r="U1068" i="15"/>
  <c r="S1068" i="15" s="1"/>
  <c r="H1069" i="15"/>
  <c r="R1068" i="15"/>
  <c r="P1068" i="15" s="1"/>
  <c r="V1067" i="15"/>
  <c r="G1067" i="15"/>
  <c r="G1068" i="15" l="1"/>
  <c r="V1068" i="15"/>
  <c r="H1070" i="15"/>
  <c r="R1069" i="15"/>
  <c r="P1069" i="15" s="1"/>
  <c r="I1069" i="15"/>
  <c r="U1069" i="15"/>
  <c r="S1069" i="15" s="1"/>
  <c r="L1069" i="15"/>
  <c r="J1069" i="15" s="1"/>
  <c r="O1069" i="15"/>
  <c r="M1069" i="15" s="1"/>
  <c r="L1070" i="15" l="1"/>
  <c r="J1070" i="15" s="1"/>
  <c r="O1070" i="15"/>
  <c r="M1070" i="15" s="1"/>
  <c r="I1070" i="15"/>
  <c r="U1070" i="15"/>
  <c r="S1070" i="15" s="1"/>
  <c r="H1071" i="15"/>
  <c r="R1070" i="15"/>
  <c r="P1070" i="15" s="1"/>
  <c r="V1069" i="15"/>
  <c r="G1069" i="15"/>
  <c r="V1070" i="15" l="1"/>
  <c r="G1070" i="15"/>
  <c r="H1072" i="15"/>
  <c r="R1071" i="15"/>
  <c r="P1071" i="15" s="1"/>
  <c r="I1071" i="15"/>
  <c r="U1071" i="15"/>
  <c r="S1071" i="15" s="1"/>
  <c r="O1071" i="15"/>
  <c r="M1071" i="15" s="1"/>
  <c r="L1071" i="15"/>
  <c r="J1071" i="15" s="1"/>
  <c r="L1072" i="15" l="1"/>
  <c r="J1072" i="15" s="1"/>
  <c r="O1072" i="15"/>
  <c r="M1072" i="15" s="1"/>
  <c r="I1072" i="15"/>
  <c r="U1072" i="15"/>
  <c r="S1072" i="15" s="1"/>
  <c r="H1073" i="15"/>
  <c r="R1072" i="15"/>
  <c r="P1072" i="15" s="1"/>
  <c r="V1071" i="15"/>
  <c r="G1071" i="15"/>
  <c r="G1072" i="15" l="1"/>
  <c r="V1072" i="15"/>
  <c r="H1074" i="15"/>
  <c r="R1073" i="15"/>
  <c r="P1073" i="15" s="1"/>
  <c r="I1073" i="15"/>
  <c r="U1073" i="15"/>
  <c r="S1073" i="15" s="1"/>
  <c r="O1073" i="15"/>
  <c r="M1073" i="15" s="1"/>
  <c r="L1073" i="15"/>
  <c r="J1073" i="15" s="1"/>
  <c r="L1074" i="15" l="1"/>
  <c r="J1074" i="15" s="1"/>
  <c r="O1074" i="15"/>
  <c r="M1074" i="15" s="1"/>
  <c r="I1074" i="15"/>
  <c r="U1074" i="15"/>
  <c r="S1074" i="15" s="1"/>
  <c r="H1075" i="15"/>
  <c r="R1074" i="15"/>
  <c r="P1074" i="15" s="1"/>
  <c r="V1073" i="15"/>
  <c r="G1073" i="15"/>
  <c r="V1074" i="15" l="1"/>
  <c r="G1074" i="15"/>
  <c r="H1076" i="15"/>
  <c r="R1075" i="15"/>
  <c r="P1075" i="15" s="1"/>
  <c r="U1075" i="15"/>
  <c r="S1075" i="15" s="1"/>
  <c r="I1075" i="15"/>
  <c r="L1075" i="15"/>
  <c r="J1075" i="15" s="1"/>
  <c r="O1075" i="15"/>
  <c r="M1075" i="15" s="1"/>
  <c r="L1076" i="15" l="1"/>
  <c r="J1076" i="15" s="1"/>
  <c r="O1076" i="15"/>
  <c r="M1076" i="15" s="1"/>
  <c r="H1077" i="15"/>
  <c r="R1076" i="15"/>
  <c r="P1076" i="15" s="1"/>
  <c r="I1076" i="15"/>
  <c r="U1076" i="15"/>
  <c r="S1076" i="15" s="1"/>
  <c r="V1075" i="15"/>
  <c r="G1075" i="15"/>
  <c r="O1077" i="15" l="1"/>
  <c r="M1077" i="15" s="1"/>
  <c r="L1077" i="15"/>
  <c r="J1077" i="15" s="1"/>
  <c r="H1078" i="15"/>
  <c r="R1077" i="15"/>
  <c r="P1077" i="15" s="1"/>
  <c r="I1077" i="15"/>
  <c r="U1077" i="15"/>
  <c r="S1077" i="15" s="1"/>
  <c r="V1076" i="15"/>
  <c r="G1076" i="15"/>
  <c r="V1077" i="15" l="1"/>
  <c r="G1077" i="15"/>
  <c r="H1079" i="15"/>
  <c r="R1078" i="15"/>
  <c r="P1078" i="15" s="1"/>
  <c r="L1078" i="15"/>
  <c r="J1078" i="15" s="1"/>
  <c r="O1078" i="15"/>
  <c r="M1078" i="15" s="1"/>
  <c r="I1078" i="15"/>
  <c r="U1078" i="15"/>
  <c r="S1078" i="15" s="1"/>
  <c r="V1078" i="15" l="1"/>
  <c r="G1078" i="15"/>
  <c r="H1080" i="15"/>
  <c r="R1079" i="15"/>
  <c r="P1079" i="15" s="1"/>
  <c r="I1079" i="15"/>
  <c r="U1079" i="15"/>
  <c r="S1079" i="15" s="1"/>
  <c r="O1079" i="15"/>
  <c r="M1079" i="15" s="1"/>
  <c r="L1079" i="15"/>
  <c r="J1079" i="15" s="1"/>
  <c r="I1080" i="15" l="1"/>
  <c r="U1080" i="15"/>
  <c r="S1080" i="15" s="1"/>
  <c r="H1081" i="15"/>
  <c r="R1080" i="15"/>
  <c r="P1080" i="15" s="1"/>
  <c r="L1080" i="15"/>
  <c r="J1080" i="15" s="1"/>
  <c r="O1080" i="15"/>
  <c r="M1080" i="15" s="1"/>
  <c r="V1079" i="15"/>
  <c r="G1079" i="15"/>
  <c r="H1082" i="15" l="1"/>
  <c r="R1081" i="15"/>
  <c r="P1081" i="15" s="1"/>
  <c r="I1081" i="15"/>
  <c r="U1081" i="15"/>
  <c r="S1081" i="15" s="1"/>
  <c r="L1081" i="15"/>
  <c r="J1081" i="15" s="1"/>
  <c r="O1081" i="15"/>
  <c r="M1081" i="15" s="1"/>
  <c r="V1080" i="15"/>
  <c r="G1080" i="15"/>
  <c r="V1081" i="15" l="1"/>
  <c r="G1081" i="15"/>
  <c r="L1082" i="15"/>
  <c r="J1082" i="15" s="1"/>
  <c r="U1082" i="15"/>
  <c r="S1082" i="15" s="1"/>
  <c r="O1082" i="15"/>
  <c r="M1082" i="15" s="1"/>
  <c r="I1082" i="15"/>
  <c r="H1083" i="15"/>
  <c r="R1082" i="15"/>
  <c r="P1082" i="15" s="1"/>
  <c r="H1084" i="15" l="1"/>
  <c r="R1083" i="15"/>
  <c r="P1083" i="15" s="1"/>
  <c r="I1083" i="15"/>
  <c r="U1083" i="15"/>
  <c r="S1083" i="15" s="1"/>
  <c r="O1083" i="15"/>
  <c r="M1083" i="15" s="1"/>
  <c r="L1083" i="15"/>
  <c r="J1083" i="15" s="1"/>
  <c r="V1082" i="15"/>
  <c r="G1082" i="15"/>
  <c r="V1083" i="15" l="1"/>
  <c r="G1083" i="15"/>
  <c r="L1084" i="15"/>
  <c r="J1084" i="15" s="1"/>
  <c r="O1084" i="15"/>
  <c r="M1084" i="15" s="1"/>
  <c r="I1084" i="15"/>
  <c r="U1084" i="15"/>
  <c r="S1084" i="15" s="1"/>
  <c r="H1085" i="15"/>
  <c r="R1084" i="15"/>
  <c r="P1084" i="15" s="1"/>
  <c r="H1086" i="15" l="1"/>
  <c r="R1085" i="15"/>
  <c r="P1085" i="15" s="1"/>
  <c r="I1085" i="15"/>
  <c r="U1085" i="15"/>
  <c r="S1085" i="15" s="1"/>
  <c r="L1085" i="15"/>
  <c r="J1085" i="15" s="1"/>
  <c r="O1085" i="15"/>
  <c r="M1085" i="15" s="1"/>
  <c r="V1084" i="15"/>
  <c r="G1084" i="15"/>
  <c r="V1085" i="15" l="1"/>
  <c r="G1085" i="15"/>
  <c r="L1086" i="15"/>
  <c r="J1086" i="15" s="1"/>
  <c r="U1086" i="15"/>
  <c r="S1086" i="15" s="1"/>
  <c r="H1087" i="15"/>
  <c r="R1086" i="15"/>
  <c r="P1086" i="15" s="1"/>
  <c r="O1086" i="15"/>
  <c r="M1086" i="15" s="1"/>
  <c r="I1086" i="15"/>
  <c r="V1086" i="15" l="1"/>
  <c r="G1086" i="15"/>
  <c r="H1088" i="15"/>
  <c r="R1087" i="15"/>
  <c r="P1087" i="15" s="1"/>
  <c r="O1087" i="15"/>
  <c r="M1087" i="15" s="1"/>
  <c r="L1087" i="15"/>
  <c r="J1087" i="15" s="1"/>
  <c r="I1087" i="15"/>
  <c r="U1087" i="15"/>
  <c r="S1087" i="15" s="1"/>
  <c r="V1087" i="15" l="1"/>
  <c r="G1087" i="15"/>
  <c r="L1088" i="15"/>
  <c r="J1088" i="15" s="1"/>
  <c r="I1088" i="15"/>
  <c r="O1088" i="15"/>
  <c r="M1088" i="15" s="1"/>
  <c r="U1088" i="15"/>
  <c r="S1088" i="15" s="1"/>
  <c r="H1089" i="15"/>
  <c r="R1088" i="15"/>
  <c r="P1088" i="15" s="1"/>
  <c r="V1088" i="15" l="1"/>
  <c r="G1088" i="15"/>
  <c r="H1090" i="15"/>
  <c r="R1089" i="15"/>
  <c r="P1089" i="15" s="1"/>
  <c r="I1089" i="15"/>
  <c r="U1089" i="15"/>
  <c r="S1089" i="15" s="1"/>
  <c r="L1089" i="15"/>
  <c r="J1089" i="15" s="1"/>
  <c r="O1089" i="15"/>
  <c r="M1089" i="15" s="1"/>
  <c r="L1090" i="15" l="1"/>
  <c r="J1090" i="15" s="1"/>
  <c r="U1090" i="15"/>
  <c r="S1090" i="15" s="1"/>
  <c r="O1090" i="15"/>
  <c r="M1090" i="15" s="1"/>
  <c r="H1091" i="15"/>
  <c r="R1090" i="15"/>
  <c r="P1090" i="15" s="1"/>
  <c r="I1090" i="15"/>
  <c r="V1089" i="15"/>
  <c r="G1089" i="15"/>
  <c r="H1092" i="15" l="1"/>
  <c r="R1091" i="15"/>
  <c r="P1091" i="15" s="1"/>
  <c r="L1091" i="15"/>
  <c r="J1091" i="15" s="1"/>
  <c r="I1091" i="15"/>
  <c r="U1091" i="15"/>
  <c r="S1091" i="15" s="1"/>
  <c r="O1091" i="15"/>
  <c r="M1091" i="15" s="1"/>
  <c r="V1090" i="15"/>
  <c r="G1090" i="15"/>
  <c r="G1091" i="15" l="1"/>
  <c r="V1091" i="15"/>
  <c r="O1092" i="15"/>
  <c r="M1092" i="15" s="1"/>
  <c r="I1092" i="15"/>
  <c r="U1092" i="15"/>
  <c r="S1092" i="15" s="1"/>
  <c r="R1092" i="15"/>
  <c r="P1092" i="15" s="1"/>
  <c r="L1092" i="15"/>
  <c r="J1092" i="15" s="1"/>
  <c r="H1093" i="15"/>
  <c r="H1094" i="15" l="1"/>
  <c r="R1093" i="15"/>
  <c r="P1093" i="15" s="1"/>
  <c r="O1093" i="15"/>
  <c r="M1093" i="15" s="1"/>
  <c r="L1093" i="15"/>
  <c r="J1093" i="15" s="1"/>
  <c r="I1093" i="15"/>
  <c r="U1093" i="15"/>
  <c r="S1093" i="15" s="1"/>
  <c r="V1092" i="15"/>
  <c r="G1092" i="15"/>
  <c r="V1093" i="15" l="1"/>
  <c r="G1093" i="15"/>
  <c r="L1094" i="15"/>
  <c r="J1094" i="15" s="1"/>
  <c r="I1094" i="15"/>
  <c r="O1094" i="15"/>
  <c r="M1094" i="15" s="1"/>
  <c r="H1095" i="15"/>
  <c r="U1094" i="15"/>
  <c r="S1094" i="15" s="1"/>
  <c r="R1094" i="15"/>
  <c r="P1094" i="15" s="1"/>
  <c r="O1095" i="15" l="1"/>
  <c r="M1095" i="15" s="1"/>
  <c r="L1095" i="15"/>
  <c r="J1095" i="15" s="1"/>
  <c r="H1096" i="15"/>
  <c r="R1095" i="15"/>
  <c r="P1095" i="15" s="1"/>
  <c r="I1095" i="15"/>
  <c r="U1095" i="15"/>
  <c r="S1095" i="15" s="1"/>
  <c r="V1094" i="15"/>
  <c r="G1094" i="15"/>
  <c r="L1096" i="15" l="1"/>
  <c r="J1096" i="15" s="1"/>
  <c r="I1096" i="15"/>
  <c r="U1096" i="15"/>
  <c r="S1096" i="15" s="1"/>
  <c r="O1096" i="15"/>
  <c r="M1096" i="15" s="1"/>
  <c r="R1096" i="15"/>
  <c r="P1096" i="15" s="1"/>
  <c r="H1097" i="15"/>
  <c r="V1095" i="15"/>
  <c r="G1095" i="15"/>
  <c r="H1098" i="15" l="1"/>
  <c r="R1097" i="15"/>
  <c r="P1097" i="15" s="1"/>
  <c r="I1097" i="15"/>
  <c r="U1097" i="15"/>
  <c r="S1097" i="15" s="1"/>
  <c r="O1097" i="15"/>
  <c r="M1097" i="15" s="1"/>
  <c r="L1097" i="15"/>
  <c r="J1097" i="15" s="1"/>
  <c r="V1096" i="15"/>
  <c r="G1096" i="15"/>
  <c r="V1097" i="15" l="1"/>
  <c r="G1097" i="15"/>
  <c r="L1098" i="15"/>
  <c r="J1098" i="15" s="1"/>
  <c r="I1098" i="15"/>
  <c r="U1098" i="15"/>
  <c r="S1098" i="15" s="1"/>
  <c r="O1098" i="15"/>
  <c r="M1098" i="15" s="1"/>
  <c r="H1099" i="15"/>
  <c r="R1098" i="15"/>
  <c r="P1098" i="15" s="1"/>
  <c r="G1098" i="15" l="1"/>
  <c r="V1098" i="15"/>
  <c r="H1100" i="15"/>
  <c r="R1099" i="15"/>
  <c r="P1099" i="15" s="1"/>
  <c r="I1099" i="15"/>
  <c r="U1099" i="15"/>
  <c r="S1099" i="15" s="1"/>
  <c r="L1099" i="15"/>
  <c r="J1099" i="15" s="1"/>
  <c r="O1099" i="15"/>
  <c r="M1099" i="15" s="1"/>
  <c r="L1100" i="15" l="1"/>
  <c r="J1100" i="15" s="1"/>
  <c r="H1101" i="15"/>
  <c r="R1100" i="15"/>
  <c r="P1100" i="15" s="1"/>
  <c r="O1100" i="15"/>
  <c r="M1100" i="15" s="1"/>
  <c r="I1100" i="15"/>
  <c r="U1100" i="15"/>
  <c r="S1100" i="15" s="1"/>
  <c r="V1099" i="15"/>
  <c r="G1099" i="15"/>
  <c r="H1102" i="15" l="1"/>
  <c r="R1101" i="15"/>
  <c r="P1101" i="15" s="1"/>
  <c r="U1101" i="15"/>
  <c r="S1101" i="15" s="1"/>
  <c r="I1101" i="15"/>
  <c r="O1101" i="15"/>
  <c r="M1101" i="15" s="1"/>
  <c r="L1101" i="15"/>
  <c r="J1101" i="15" s="1"/>
  <c r="V1100" i="15"/>
  <c r="G1100" i="15"/>
  <c r="V1101" i="15" l="1"/>
  <c r="G1101" i="15"/>
  <c r="L1102" i="15"/>
  <c r="J1102" i="15" s="1"/>
  <c r="H1103" i="15"/>
  <c r="O1102" i="15"/>
  <c r="M1102" i="15" s="1"/>
  <c r="I1102" i="15"/>
  <c r="U1102" i="15"/>
  <c r="S1102" i="15" s="1"/>
  <c r="R1102" i="15"/>
  <c r="P1102" i="15" s="1"/>
  <c r="H1104" i="15" l="1"/>
  <c r="R1103" i="15"/>
  <c r="P1103" i="15" s="1"/>
  <c r="I1103" i="15"/>
  <c r="U1103" i="15"/>
  <c r="S1103" i="15" s="1"/>
  <c r="O1103" i="15"/>
  <c r="M1103" i="15" s="1"/>
  <c r="L1103" i="15"/>
  <c r="J1103" i="15" s="1"/>
  <c r="G1102" i="15"/>
  <c r="V1102" i="15"/>
  <c r="V1103" i="15" l="1"/>
  <c r="G1103" i="15"/>
  <c r="L1104" i="15"/>
  <c r="J1104" i="15" s="1"/>
  <c r="O1104" i="15"/>
  <c r="M1104" i="15" s="1"/>
  <c r="H1105" i="15"/>
  <c r="R1104" i="15"/>
  <c r="P1104" i="15" s="1"/>
  <c r="I1104" i="15"/>
  <c r="U1104" i="15"/>
  <c r="S1104" i="15" s="1"/>
  <c r="V1104" i="15" l="1"/>
  <c r="G1104" i="15"/>
  <c r="H1106" i="15"/>
  <c r="R1105" i="15"/>
  <c r="P1105" i="15" s="1"/>
  <c r="I1105" i="15"/>
  <c r="U1105" i="15"/>
  <c r="S1105" i="15" s="1"/>
  <c r="O1105" i="15"/>
  <c r="M1105" i="15" s="1"/>
  <c r="L1105" i="15"/>
  <c r="J1105" i="15" s="1"/>
  <c r="L1106" i="15" l="1"/>
  <c r="J1106" i="15" s="1"/>
  <c r="O1106" i="15"/>
  <c r="M1106" i="15" s="1"/>
  <c r="I1106" i="15"/>
  <c r="U1106" i="15"/>
  <c r="S1106" i="15" s="1"/>
  <c r="R1106" i="15"/>
  <c r="P1106" i="15" s="1"/>
  <c r="H1107" i="15"/>
  <c r="V1105" i="15"/>
  <c r="G1105" i="15"/>
  <c r="V1106" i="15" l="1"/>
  <c r="G1106" i="15"/>
  <c r="H1108" i="15"/>
  <c r="R1107" i="15"/>
  <c r="P1107" i="15" s="1"/>
  <c r="I1107" i="15"/>
  <c r="U1107" i="15"/>
  <c r="S1107" i="15" s="1"/>
  <c r="L1107" i="15"/>
  <c r="J1107" i="15" s="1"/>
  <c r="O1107" i="15"/>
  <c r="M1107" i="15" s="1"/>
  <c r="L1108" i="15" l="1"/>
  <c r="J1108" i="15" s="1"/>
  <c r="O1108" i="15"/>
  <c r="M1108" i="15" s="1"/>
  <c r="R1108" i="15"/>
  <c r="P1108" i="15" s="1"/>
  <c r="I1108" i="15"/>
  <c r="U1108" i="15"/>
  <c r="S1108" i="15" s="1"/>
  <c r="H1109" i="15"/>
  <c r="V1107" i="15"/>
  <c r="G1107" i="15"/>
  <c r="V1108" i="15" l="1"/>
  <c r="G1108" i="15"/>
  <c r="H1110" i="15"/>
  <c r="R1109" i="15"/>
  <c r="P1109" i="15" s="1"/>
  <c r="O1109" i="15"/>
  <c r="M1109" i="15" s="1"/>
  <c r="I1109" i="15"/>
  <c r="U1109" i="15"/>
  <c r="S1109" i="15" s="1"/>
  <c r="L1109" i="15"/>
  <c r="J1109" i="15" s="1"/>
  <c r="L1110" i="15" l="1"/>
  <c r="J1110" i="15" s="1"/>
  <c r="R1110" i="15"/>
  <c r="P1110" i="15" s="1"/>
  <c r="O1110" i="15"/>
  <c r="M1110" i="15" s="1"/>
  <c r="H1111" i="15"/>
  <c r="I1110" i="15"/>
  <c r="U1110" i="15"/>
  <c r="S1110" i="15" s="1"/>
  <c r="V1109" i="15"/>
  <c r="G1109" i="15"/>
  <c r="H1112" i="15" l="1"/>
  <c r="R1111" i="15"/>
  <c r="P1111" i="15" s="1"/>
  <c r="I1111" i="15"/>
  <c r="U1111" i="15"/>
  <c r="S1111" i="15" s="1"/>
  <c r="O1111" i="15"/>
  <c r="M1111" i="15" s="1"/>
  <c r="L1111" i="15"/>
  <c r="J1111" i="15" s="1"/>
  <c r="G1110" i="15"/>
  <c r="V1110" i="15"/>
  <c r="V1111" i="15" l="1"/>
  <c r="G1111" i="15"/>
  <c r="L1112" i="15"/>
  <c r="J1112" i="15" s="1"/>
  <c r="O1112" i="15"/>
  <c r="M1112" i="15" s="1"/>
  <c r="I1112" i="15"/>
  <c r="U1112" i="15"/>
  <c r="S1112" i="15" s="1"/>
  <c r="H1113" i="15"/>
  <c r="R1112" i="15"/>
  <c r="P1112" i="15" s="1"/>
  <c r="O1113" i="15" l="1"/>
  <c r="M1113" i="15" s="1"/>
  <c r="I1113" i="15"/>
  <c r="U1113" i="15"/>
  <c r="S1113" i="15" s="1"/>
  <c r="L1113" i="15"/>
  <c r="J1113" i="15" s="1"/>
  <c r="H1114" i="15"/>
  <c r="R1113" i="15"/>
  <c r="P1113" i="15" s="1"/>
  <c r="V1112" i="15"/>
  <c r="G1112" i="15"/>
  <c r="V1113" i="15" l="1"/>
  <c r="G1113" i="15"/>
  <c r="L1114" i="15"/>
  <c r="J1114" i="15" s="1"/>
  <c r="O1114" i="15"/>
  <c r="M1114" i="15" s="1"/>
  <c r="I1114" i="15"/>
  <c r="U1114" i="15"/>
  <c r="S1114" i="15" s="1"/>
  <c r="R1114" i="15"/>
  <c r="P1114" i="15" s="1"/>
  <c r="H1115" i="15"/>
  <c r="L1115" i="15" l="1"/>
  <c r="J1115" i="15" s="1"/>
  <c r="H1116" i="15"/>
  <c r="R1115" i="15"/>
  <c r="P1115" i="15" s="1"/>
  <c r="O1115" i="15"/>
  <c r="M1115" i="15" s="1"/>
  <c r="U1115" i="15"/>
  <c r="S1115" i="15" s="1"/>
  <c r="I1115" i="15"/>
  <c r="V1114" i="15"/>
  <c r="G1114" i="15"/>
  <c r="V1115" i="15" l="1"/>
  <c r="G1115" i="15"/>
  <c r="L1116" i="15"/>
  <c r="J1116" i="15" s="1"/>
  <c r="I1116" i="15"/>
  <c r="U1116" i="15"/>
  <c r="S1116" i="15" s="1"/>
  <c r="O1116" i="15"/>
  <c r="M1116" i="15" s="1"/>
  <c r="H1117" i="15"/>
  <c r="R1116" i="15"/>
  <c r="P1116" i="15" s="1"/>
  <c r="V1116" i="15" l="1"/>
  <c r="G1116" i="15"/>
  <c r="I1117" i="15"/>
  <c r="U1117" i="15"/>
  <c r="S1117" i="15" s="1"/>
  <c r="O1117" i="15"/>
  <c r="M1117" i="15" s="1"/>
  <c r="L1117" i="15"/>
  <c r="J1117" i="15" s="1"/>
  <c r="H1118" i="15"/>
  <c r="R1117" i="15"/>
  <c r="P1117" i="15" s="1"/>
  <c r="V1117" i="15" l="1"/>
  <c r="G1117" i="15"/>
  <c r="L1118" i="15"/>
  <c r="J1118" i="15" s="1"/>
  <c r="U1118" i="15"/>
  <c r="S1118" i="15" s="1"/>
  <c r="H1119" i="15"/>
  <c r="R1118" i="15"/>
  <c r="P1118" i="15" s="1"/>
  <c r="O1118" i="15"/>
  <c r="M1118" i="15" s="1"/>
  <c r="I1118" i="15"/>
  <c r="V1118" i="15" l="1"/>
  <c r="G1118" i="15"/>
  <c r="O1119" i="15"/>
  <c r="M1119" i="15" s="1"/>
  <c r="I1119" i="15"/>
  <c r="U1119" i="15"/>
  <c r="S1119" i="15" s="1"/>
  <c r="L1119" i="15"/>
  <c r="J1119" i="15" s="1"/>
  <c r="H1120" i="15"/>
  <c r="R1119" i="15"/>
  <c r="P1119" i="15" s="1"/>
  <c r="V1119" i="15" l="1"/>
  <c r="G1119" i="15"/>
  <c r="I1120" i="15"/>
  <c r="U1120" i="15"/>
  <c r="S1120" i="15" s="1"/>
  <c r="H1121" i="15"/>
  <c r="R1120" i="15"/>
  <c r="P1120" i="15" s="1"/>
  <c r="O1120" i="15"/>
  <c r="M1120" i="15" s="1"/>
  <c r="L1120" i="15"/>
  <c r="J1120" i="15" s="1"/>
  <c r="V1120" i="15" l="1"/>
  <c r="G1120" i="15"/>
  <c r="H1122" i="15"/>
  <c r="R1121" i="15"/>
  <c r="P1121" i="15" s="1"/>
  <c r="L1121" i="15"/>
  <c r="J1121" i="15" s="1"/>
  <c r="I1121" i="15"/>
  <c r="U1121" i="15"/>
  <c r="S1121" i="15" s="1"/>
  <c r="O1121" i="15"/>
  <c r="M1121" i="15" s="1"/>
  <c r="L1122" i="15" l="1"/>
  <c r="J1122" i="15" s="1"/>
  <c r="I1122" i="15"/>
  <c r="H1123" i="15"/>
  <c r="R1122" i="15"/>
  <c r="P1122" i="15" s="1"/>
  <c r="O1122" i="15"/>
  <c r="M1122" i="15" s="1"/>
  <c r="U1122" i="15"/>
  <c r="S1122" i="15" s="1"/>
  <c r="V1121" i="15"/>
  <c r="G1121" i="15"/>
  <c r="H1124" i="15" l="1"/>
  <c r="R1123" i="15"/>
  <c r="P1123" i="15" s="1"/>
  <c r="I1123" i="15"/>
  <c r="U1123" i="15"/>
  <c r="S1123" i="15" s="1"/>
  <c r="L1123" i="15"/>
  <c r="J1123" i="15" s="1"/>
  <c r="O1123" i="15"/>
  <c r="M1123" i="15" s="1"/>
  <c r="V1122" i="15"/>
  <c r="G1122" i="15"/>
  <c r="V1123" i="15" l="1"/>
  <c r="G1123" i="15"/>
  <c r="L1124" i="15"/>
  <c r="J1124" i="15" s="1"/>
  <c r="O1124" i="15"/>
  <c r="M1124" i="15" s="1"/>
  <c r="R1124" i="15"/>
  <c r="P1124" i="15" s="1"/>
  <c r="I1124" i="15"/>
  <c r="U1124" i="15"/>
  <c r="S1124" i="15" s="1"/>
  <c r="H1125" i="15"/>
  <c r="H1126" i="15" l="1"/>
  <c r="R1125" i="15"/>
  <c r="P1125" i="15" s="1"/>
  <c r="U1125" i="15"/>
  <c r="S1125" i="15" s="1"/>
  <c r="L1125" i="15"/>
  <c r="J1125" i="15" s="1"/>
  <c r="I1125" i="15"/>
  <c r="O1125" i="15"/>
  <c r="M1125" i="15" s="1"/>
  <c r="V1124" i="15"/>
  <c r="G1124" i="15"/>
  <c r="V1125" i="15" l="1"/>
  <c r="G1125" i="15"/>
  <c r="L1126" i="15"/>
  <c r="J1126" i="15" s="1"/>
  <c r="I1126" i="15"/>
  <c r="U1126" i="15"/>
  <c r="S1126" i="15" s="1"/>
  <c r="O1126" i="15"/>
  <c r="M1126" i="15" s="1"/>
  <c r="R1126" i="15"/>
  <c r="P1126" i="15" s="1"/>
  <c r="H1127" i="15"/>
  <c r="H1128" i="15" l="1"/>
  <c r="R1127" i="15"/>
  <c r="P1127" i="15" s="1"/>
  <c r="O1127" i="15"/>
  <c r="M1127" i="15" s="1"/>
  <c r="I1127" i="15"/>
  <c r="U1127" i="15"/>
  <c r="S1127" i="15" s="1"/>
  <c r="L1127" i="15"/>
  <c r="J1127" i="15" s="1"/>
  <c r="V1126" i="15"/>
  <c r="G1126" i="15"/>
  <c r="V1127" i="15" l="1"/>
  <c r="G1127" i="15"/>
  <c r="L1128" i="15"/>
  <c r="J1128" i="15" s="1"/>
  <c r="O1128" i="15"/>
  <c r="M1128" i="15" s="1"/>
  <c r="I1128" i="15"/>
  <c r="U1128" i="15"/>
  <c r="S1128" i="15" s="1"/>
  <c r="R1128" i="15"/>
  <c r="P1128" i="15" s="1"/>
  <c r="H1129" i="15"/>
  <c r="H1130" i="15" l="1"/>
  <c r="R1129" i="15"/>
  <c r="P1129" i="15" s="1"/>
  <c r="U1129" i="15"/>
  <c r="S1129" i="15" s="1"/>
  <c r="L1129" i="15"/>
  <c r="J1129" i="15" s="1"/>
  <c r="I1129" i="15"/>
  <c r="O1129" i="15"/>
  <c r="M1129" i="15" s="1"/>
  <c r="G1128" i="15"/>
  <c r="V1128" i="15"/>
  <c r="V1129" i="15" l="1"/>
  <c r="G1129" i="15"/>
  <c r="L1130" i="15"/>
  <c r="J1130" i="15" s="1"/>
  <c r="R1130" i="15"/>
  <c r="P1130" i="15" s="1"/>
  <c r="O1130" i="15"/>
  <c r="M1130" i="15" s="1"/>
  <c r="I1130" i="15"/>
  <c r="U1130" i="15"/>
  <c r="S1130" i="15" s="1"/>
  <c r="H1131" i="15"/>
  <c r="H1132" i="15" l="1"/>
  <c r="R1131" i="15"/>
  <c r="P1131" i="15" s="1"/>
  <c r="I1131" i="15"/>
  <c r="U1131" i="15"/>
  <c r="S1131" i="15" s="1"/>
  <c r="L1131" i="15"/>
  <c r="J1131" i="15" s="1"/>
  <c r="O1131" i="15"/>
  <c r="M1131" i="15" s="1"/>
  <c r="V1130" i="15"/>
  <c r="G1130" i="15"/>
  <c r="V1131" i="15" l="1"/>
  <c r="G1131" i="15"/>
  <c r="L1132" i="15"/>
  <c r="J1132" i="15" s="1"/>
  <c r="O1132" i="15"/>
  <c r="M1132" i="15" s="1"/>
  <c r="U1132" i="15"/>
  <c r="S1132" i="15" s="1"/>
  <c r="H1133" i="15"/>
  <c r="R1132" i="15"/>
  <c r="P1132" i="15" s="1"/>
  <c r="I1132" i="15"/>
  <c r="G1132" i="15" l="1"/>
  <c r="V1132" i="15"/>
  <c r="H1134" i="15"/>
  <c r="R1133" i="15"/>
  <c r="P1133" i="15" s="1"/>
  <c r="O1133" i="15"/>
  <c r="M1133" i="15" s="1"/>
  <c r="L1133" i="15"/>
  <c r="J1133" i="15" s="1"/>
  <c r="I1133" i="15"/>
  <c r="U1133" i="15"/>
  <c r="S1133" i="15" s="1"/>
  <c r="V1133" i="15" l="1"/>
  <c r="G1133" i="15"/>
  <c r="L1134" i="15"/>
  <c r="J1134" i="15" s="1"/>
  <c r="I1134" i="15"/>
  <c r="U1134" i="15"/>
  <c r="S1134" i="15" s="1"/>
  <c r="O1134" i="15"/>
  <c r="M1134" i="15" s="1"/>
  <c r="H1135" i="15"/>
  <c r="R1134" i="15"/>
  <c r="P1134" i="15" s="1"/>
  <c r="V1134" i="15" l="1"/>
  <c r="G1134" i="15"/>
  <c r="H1136" i="15"/>
  <c r="R1135" i="15"/>
  <c r="P1135" i="15" s="1"/>
  <c r="U1135" i="15"/>
  <c r="S1135" i="15" s="1"/>
  <c r="O1135" i="15"/>
  <c r="M1135" i="15" s="1"/>
  <c r="I1135" i="15"/>
  <c r="L1135" i="15"/>
  <c r="J1135" i="15" s="1"/>
  <c r="V1135" i="15" l="1"/>
  <c r="G1135" i="15"/>
  <c r="L1136" i="15"/>
  <c r="J1136" i="15" s="1"/>
  <c r="H1137" i="15"/>
  <c r="R1136" i="15"/>
  <c r="P1136" i="15" s="1"/>
  <c r="O1136" i="15"/>
  <c r="M1136" i="15" s="1"/>
  <c r="I1136" i="15"/>
  <c r="U1136" i="15"/>
  <c r="S1136" i="15" s="1"/>
  <c r="H1138" i="15" l="1"/>
  <c r="R1137" i="15"/>
  <c r="P1137" i="15" s="1"/>
  <c r="O1137" i="15"/>
  <c r="M1137" i="15" s="1"/>
  <c r="I1137" i="15"/>
  <c r="U1137" i="15"/>
  <c r="S1137" i="15" s="1"/>
  <c r="L1137" i="15"/>
  <c r="J1137" i="15" s="1"/>
  <c r="V1136" i="15"/>
  <c r="G1136" i="15"/>
  <c r="V1137" i="15" l="1"/>
  <c r="G1137" i="15"/>
  <c r="L1138" i="15"/>
  <c r="J1138" i="15" s="1"/>
  <c r="O1138" i="15"/>
  <c r="M1138" i="15" s="1"/>
  <c r="I1138" i="15"/>
  <c r="H1139" i="15"/>
  <c r="R1138" i="15"/>
  <c r="P1138" i="15" s="1"/>
  <c r="U1138" i="15"/>
  <c r="S1138" i="15" s="1"/>
  <c r="H1140" i="15" l="1"/>
  <c r="R1139" i="15"/>
  <c r="P1139" i="15" s="1"/>
  <c r="I1139" i="15"/>
  <c r="U1139" i="15"/>
  <c r="S1139" i="15" s="1"/>
  <c r="O1139" i="15"/>
  <c r="M1139" i="15" s="1"/>
  <c r="L1139" i="15"/>
  <c r="J1139" i="15" s="1"/>
  <c r="V1138" i="15"/>
  <c r="G1138" i="15"/>
  <c r="V1139" i="15" l="1"/>
  <c r="G1139" i="15"/>
  <c r="L1140" i="15"/>
  <c r="J1140" i="15" s="1"/>
  <c r="I1140" i="15"/>
  <c r="U1140" i="15"/>
  <c r="S1140" i="15" s="1"/>
  <c r="O1140" i="15"/>
  <c r="M1140" i="15" s="1"/>
  <c r="H1141" i="15"/>
  <c r="R1140" i="15"/>
  <c r="P1140" i="15" s="1"/>
  <c r="H1142" i="15" l="1"/>
  <c r="R1141" i="15"/>
  <c r="P1141" i="15" s="1"/>
  <c r="U1141" i="15"/>
  <c r="S1141" i="15" s="1"/>
  <c r="I1141" i="15"/>
  <c r="O1141" i="15"/>
  <c r="M1141" i="15" s="1"/>
  <c r="L1141" i="15"/>
  <c r="J1141" i="15" s="1"/>
  <c r="V1140" i="15"/>
  <c r="G1140" i="15"/>
  <c r="V1141" i="15" l="1"/>
  <c r="G1141" i="15"/>
  <c r="L1142" i="15"/>
  <c r="J1142" i="15" s="1"/>
  <c r="I1142" i="15"/>
  <c r="U1142" i="15"/>
  <c r="S1142" i="15" s="1"/>
  <c r="R1142" i="15"/>
  <c r="P1142" i="15" s="1"/>
  <c r="O1142" i="15"/>
  <c r="M1142" i="15" s="1"/>
  <c r="H1143" i="15"/>
  <c r="H1144" i="15" l="1"/>
  <c r="R1143" i="15"/>
  <c r="P1143" i="15" s="1"/>
  <c r="I1143" i="15"/>
  <c r="U1143" i="15"/>
  <c r="S1143" i="15" s="1"/>
  <c r="O1143" i="15"/>
  <c r="M1143" i="15" s="1"/>
  <c r="L1143" i="15"/>
  <c r="J1143" i="15" s="1"/>
  <c r="G1142" i="15"/>
  <c r="V1142" i="15"/>
  <c r="V1143" i="15" l="1"/>
  <c r="G1143" i="15"/>
  <c r="L1144" i="15"/>
  <c r="J1144" i="15" s="1"/>
  <c r="I1144" i="15"/>
  <c r="U1144" i="15"/>
  <c r="S1144" i="15" s="1"/>
  <c r="O1144" i="15"/>
  <c r="M1144" i="15" s="1"/>
  <c r="H1145" i="15"/>
  <c r="R1144" i="15"/>
  <c r="P1144" i="15" s="1"/>
  <c r="V1144" i="15" l="1"/>
  <c r="G1144" i="15"/>
  <c r="H1146" i="15"/>
  <c r="R1145" i="15"/>
  <c r="P1145" i="15" s="1"/>
  <c r="I1145" i="15"/>
  <c r="U1145" i="15"/>
  <c r="S1145" i="15" s="1"/>
  <c r="O1145" i="15"/>
  <c r="M1145" i="15" s="1"/>
  <c r="L1145" i="15"/>
  <c r="J1145" i="15" s="1"/>
  <c r="L1146" i="15" l="1"/>
  <c r="J1146" i="15" s="1"/>
  <c r="O1146" i="15"/>
  <c r="M1146" i="15" s="1"/>
  <c r="I1146" i="15"/>
  <c r="U1146" i="15"/>
  <c r="S1146" i="15" s="1"/>
  <c r="H1147" i="15"/>
  <c r="R1146" i="15"/>
  <c r="P1146" i="15" s="1"/>
  <c r="V1145" i="15"/>
  <c r="G1145" i="15"/>
  <c r="V1146" i="15" l="1"/>
  <c r="G1146" i="15"/>
  <c r="H1148" i="15"/>
  <c r="R1147" i="15"/>
  <c r="P1147" i="15" s="1"/>
  <c r="I1147" i="15"/>
  <c r="U1147" i="15"/>
  <c r="S1147" i="15" s="1"/>
  <c r="O1147" i="15"/>
  <c r="M1147" i="15" s="1"/>
  <c r="L1147" i="15"/>
  <c r="J1147" i="15" s="1"/>
  <c r="L1148" i="15" l="1"/>
  <c r="J1148" i="15" s="1"/>
  <c r="I1148" i="15"/>
  <c r="U1148" i="15"/>
  <c r="S1148" i="15" s="1"/>
  <c r="R1148" i="15"/>
  <c r="P1148" i="15" s="1"/>
  <c r="O1148" i="15"/>
  <c r="M1148" i="15" s="1"/>
  <c r="H1149" i="15"/>
  <c r="V1147" i="15"/>
  <c r="G1147" i="15"/>
  <c r="G1148" i="15" l="1"/>
  <c r="V1148" i="15"/>
  <c r="H1150" i="15"/>
  <c r="R1149" i="15"/>
  <c r="P1149" i="15" s="1"/>
  <c r="I1149" i="15"/>
  <c r="U1149" i="15"/>
  <c r="S1149" i="15" s="1"/>
  <c r="L1149" i="15"/>
  <c r="J1149" i="15" s="1"/>
  <c r="O1149" i="15"/>
  <c r="M1149" i="15" s="1"/>
  <c r="L1150" i="15" l="1"/>
  <c r="J1150" i="15" s="1"/>
  <c r="O1150" i="15"/>
  <c r="M1150" i="15" s="1"/>
  <c r="R1150" i="15"/>
  <c r="P1150" i="15" s="1"/>
  <c r="I1150" i="15"/>
  <c r="U1150" i="15"/>
  <c r="S1150" i="15" s="1"/>
  <c r="H1151" i="15"/>
  <c r="V1149" i="15"/>
  <c r="G1149" i="15"/>
  <c r="V1150" i="15" l="1"/>
  <c r="G1150" i="15"/>
  <c r="O1151" i="15"/>
  <c r="M1151" i="15" s="1"/>
  <c r="L1151" i="15"/>
  <c r="J1151" i="15" s="1"/>
  <c r="R1151" i="15"/>
  <c r="P1151" i="15" s="1"/>
  <c r="U1151" i="15"/>
  <c r="S1151" i="15" s="1"/>
  <c r="H1152" i="15"/>
  <c r="I1151" i="15"/>
  <c r="V1151" i="15" l="1"/>
  <c r="G1151" i="15"/>
  <c r="L1152" i="15"/>
  <c r="J1152" i="15" s="1"/>
  <c r="O1152" i="15"/>
  <c r="M1152" i="15" s="1"/>
  <c r="I1152" i="15"/>
  <c r="U1152" i="15"/>
  <c r="S1152" i="15" s="1"/>
  <c r="R1152" i="15"/>
  <c r="P1152" i="15" s="1"/>
  <c r="H1153" i="15"/>
  <c r="H1154" i="15" l="1"/>
  <c r="R1153" i="15"/>
  <c r="P1153" i="15" s="1"/>
  <c r="U1153" i="15"/>
  <c r="S1153" i="15" s="1"/>
  <c r="O1153" i="15"/>
  <c r="M1153" i="15" s="1"/>
  <c r="L1153" i="15"/>
  <c r="J1153" i="15" s="1"/>
  <c r="I1153" i="15"/>
  <c r="V1152" i="15"/>
  <c r="G1152" i="15"/>
  <c r="V1153" i="15" l="1"/>
  <c r="G1153" i="15"/>
  <c r="L1154" i="15"/>
  <c r="J1154" i="15" s="1"/>
  <c r="O1154" i="15"/>
  <c r="M1154" i="15" s="1"/>
  <c r="I1154" i="15"/>
  <c r="U1154" i="15"/>
  <c r="S1154" i="15" s="1"/>
  <c r="H1155" i="15"/>
  <c r="R1154" i="15"/>
  <c r="P1154" i="15" s="1"/>
  <c r="H1156" i="15" l="1"/>
  <c r="R1155" i="15"/>
  <c r="P1155" i="15" s="1"/>
  <c r="I1155" i="15"/>
  <c r="U1155" i="15"/>
  <c r="S1155" i="15" s="1"/>
  <c r="L1155" i="15"/>
  <c r="J1155" i="15" s="1"/>
  <c r="O1155" i="15"/>
  <c r="M1155" i="15" s="1"/>
  <c r="V1154" i="15"/>
  <c r="G1154" i="15"/>
  <c r="V1155" i="15" l="1"/>
  <c r="G1155" i="15"/>
  <c r="L1156" i="15"/>
  <c r="J1156" i="15" s="1"/>
  <c r="O1156" i="15"/>
  <c r="M1156" i="15" s="1"/>
  <c r="I1156" i="15"/>
  <c r="U1156" i="15"/>
  <c r="S1156" i="15" s="1"/>
  <c r="H1157" i="15"/>
  <c r="R1156" i="15"/>
  <c r="P1156" i="15" s="1"/>
  <c r="H1158" i="15" l="1"/>
  <c r="R1157" i="15"/>
  <c r="P1157" i="15" s="1"/>
  <c r="I1157" i="15"/>
  <c r="U1157" i="15"/>
  <c r="S1157" i="15" s="1"/>
  <c r="O1157" i="15"/>
  <c r="M1157" i="15" s="1"/>
  <c r="L1157" i="15"/>
  <c r="J1157" i="15" s="1"/>
  <c r="V1156" i="15"/>
  <c r="G1156" i="15"/>
  <c r="V1157" i="15" l="1"/>
  <c r="G1157" i="15"/>
  <c r="L1158" i="15"/>
  <c r="J1158" i="15" s="1"/>
  <c r="H1159" i="15"/>
  <c r="R1158" i="15"/>
  <c r="P1158" i="15" s="1"/>
  <c r="O1158" i="15"/>
  <c r="M1158" i="15" s="1"/>
  <c r="I1158" i="15"/>
  <c r="U1158" i="15"/>
  <c r="S1158" i="15" s="1"/>
  <c r="H1160" i="15" l="1"/>
  <c r="R1159" i="15"/>
  <c r="P1159" i="15" s="1"/>
  <c r="I1159" i="15"/>
  <c r="O1159" i="15"/>
  <c r="M1159" i="15" s="1"/>
  <c r="U1159" i="15"/>
  <c r="S1159" i="15" s="1"/>
  <c r="L1159" i="15"/>
  <c r="J1159" i="15" s="1"/>
  <c r="G1158" i="15"/>
  <c r="V1158" i="15"/>
  <c r="V1159" i="15" l="1"/>
  <c r="G1159" i="15"/>
  <c r="L1160" i="15"/>
  <c r="J1160" i="15" s="1"/>
  <c r="O1160" i="15"/>
  <c r="M1160" i="15" s="1"/>
  <c r="I1160" i="15"/>
  <c r="U1160" i="15"/>
  <c r="S1160" i="15" s="1"/>
  <c r="R1160" i="15"/>
  <c r="P1160" i="15" s="1"/>
  <c r="H1161" i="15"/>
  <c r="H1162" i="15" l="1"/>
  <c r="R1161" i="15"/>
  <c r="P1161" i="15" s="1"/>
  <c r="L1161" i="15"/>
  <c r="J1161" i="15" s="1"/>
  <c r="I1161" i="15"/>
  <c r="U1161" i="15"/>
  <c r="S1161" i="15" s="1"/>
  <c r="O1161" i="15"/>
  <c r="M1161" i="15" s="1"/>
  <c r="G1160" i="15"/>
  <c r="V1160" i="15"/>
  <c r="V1161" i="15" l="1"/>
  <c r="G1161" i="15"/>
  <c r="L1162" i="15"/>
  <c r="J1162" i="15" s="1"/>
  <c r="I1162" i="15"/>
  <c r="U1162" i="15"/>
  <c r="S1162" i="15" s="1"/>
  <c r="H1163" i="15"/>
  <c r="O1162" i="15"/>
  <c r="M1162" i="15" s="1"/>
  <c r="R1162" i="15"/>
  <c r="P1162" i="15" s="1"/>
  <c r="V1162" i="15" l="1"/>
  <c r="G1162" i="15"/>
  <c r="H1164" i="15"/>
  <c r="R1163" i="15"/>
  <c r="P1163" i="15" s="1"/>
  <c r="U1163" i="15"/>
  <c r="S1163" i="15" s="1"/>
  <c r="I1163" i="15"/>
  <c r="L1163" i="15"/>
  <c r="J1163" i="15" s="1"/>
  <c r="O1163" i="15"/>
  <c r="M1163" i="15" s="1"/>
  <c r="L1164" i="15" l="1"/>
  <c r="J1164" i="15" s="1"/>
  <c r="O1164" i="15"/>
  <c r="M1164" i="15" s="1"/>
  <c r="I1164" i="15"/>
  <c r="U1164" i="15"/>
  <c r="S1164" i="15" s="1"/>
  <c r="R1164" i="15"/>
  <c r="P1164" i="15" s="1"/>
  <c r="H1165" i="15"/>
  <c r="V1163" i="15"/>
  <c r="G1163" i="15"/>
  <c r="V1164" i="15" l="1"/>
  <c r="G1164" i="15"/>
  <c r="O1165" i="15"/>
  <c r="M1165" i="15" s="1"/>
  <c r="I1165" i="15"/>
  <c r="U1165" i="15"/>
  <c r="S1165" i="15" s="1"/>
  <c r="L1165" i="15"/>
  <c r="J1165" i="15" s="1"/>
  <c r="H1166" i="15"/>
  <c r="R1165" i="15"/>
  <c r="P1165" i="15" s="1"/>
  <c r="V1165" i="15" l="1"/>
  <c r="G1165" i="15"/>
  <c r="L1166" i="15"/>
  <c r="J1166" i="15" s="1"/>
  <c r="O1166" i="15"/>
  <c r="M1166" i="15" s="1"/>
  <c r="H1167" i="15"/>
  <c r="I1166" i="15"/>
  <c r="U1166" i="15"/>
  <c r="S1166" i="15" s="1"/>
  <c r="R1166" i="15"/>
  <c r="P1166" i="15" s="1"/>
  <c r="V1166" i="15" l="1"/>
  <c r="G1166" i="15"/>
  <c r="H1168" i="15"/>
  <c r="R1167" i="15"/>
  <c r="P1167" i="15" s="1"/>
  <c r="I1167" i="15"/>
  <c r="U1167" i="15"/>
  <c r="S1167" i="15" s="1"/>
  <c r="O1167" i="15"/>
  <c r="M1167" i="15" s="1"/>
  <c r="L1167" i="15"/>
  <c r="J1167" i="15" s="1"/>
  <c r="V1167" i="15" l="1"/>
  <c r="G1167" i="15"/>
  <c r="L1168" i="15"/>
  <c r="J1168" i="15" s="1"/>
  <c r="I1168" i="15"/>
  <c r="U1168" i="15"/>
  <c r="S1168" i="15" s="1"/>
  <c r="O1168" i="15"/>
  <c r="M1168" i="15" s="1"/>
  <c r="H1169" i="15"/>
  <c r="R1168" i="15"/>
  <c r="P1168" i="15" s="1"/>
  <c r="V1168" i="15" l="1"/>
  <c r="G1168" i="15"/>
  <c r="I1169" i="15"/>
  <c r="U1169" i="15"/>
  <c r="S1169" i="15" s="1"/>
  <c r="H1170" i="15"/>
  <c r="R1169" i="15"/>
  <c r="P1169" i="15" s="1"/>
  <c r="O1169" i="15"/>
  <c r="M1169" i="15" s="1"/>
  <c r="L1169" i="15"/>
  <c r="J1169" i="15" s="1"/>
  <c r="G1169" i="15" l="1"/>
  <c r="V1169" i="15"/>
  <c r="L1170" i="15"/>
  <c r="J1170" i="15" s="1"/>
  <c r="O1170" i="15"/>
  <c r="M1170" i="15" s="1"/>
  <c r="H1171" i="15"/>
  <c r="R1170" i="15"/>
  <c r="P1170" i="15" s="1"/>
  <c r="I1170" i="15"/>
  <c r="U1170" i="15"/>
  <c r="S1170" i="15" s="1"/>
  <c r="H1172" i="15" l="1"/>
  <c r="R1171" i="15"/>
  <c r="P1171" i="15" s="1"/>
  <c r="I1171" i="15"/>
  <c r="U1171" i="15"/>
  <c r="S1171" i="15" s="1"/>
  <c r="L1171" i="15"/>
  <c r="J1171" i="15" s="1"/>
  <c r="O1171" i="15"/>
  <c r="M1171" i="15" s="1"/>
  <c r="V1170" i="15"/>
  <c r="G1170" i="15"/>
  <c r="G1171" i="15" l="1"/>
  <c r="V1171" i="15"/>
  <c r="L1172" i="15"/>
  <c r="J1172" i="15" s="1"/>
  <c r="O1172" i="15"/>
  <c r="M1172" i="15" s="1"/>
  <c r="I1172" i="15"/>
  <c r="U1172" i="15"/>
  <c r="S1172" i="15" s="1"/>
  <c r="H1173" i="15"/>
  <c r="R1172" i="15"/>
  <c r="P1172" i="15" s="1"/>
  <c r="H1174" i="15" l="1"/>
  <c r="R1173" i="15"/>
  <c r="P1173" i="15" s="1"/>
  <c r="I1173" i="15"/>
  <c r="U1173" i="15"/>
  <c r="S1173" i="15" s="1"/>
  <c r="O1173" i="15"/>
  <c r="M1173" i="15" s="1"/>
  <c r="L1173" i="15"/>
  <c r="J1173" i="15" s="1"/>
  <c r="G1172" i="15"/>
  <c r="V1172" i="15"/>
  <c r="V1173" i="15" l="1"/>
  <c r="G1173" i="15"/>
  <c r="L1174" i="15"/>
  <c r="J1174" i="15" s="1"/>
  <c r="I1174" i="15"/>
  <c r="O1174" i="15"/>
  <c r="M1174" i="15" s="1"/>
  <c r="U1174" i="15"/>
  <c r="S1174" i="15" s="1"/>
  <c r="H1175" i="15"/>
  <c r="R1174" i="15"/>
  <c r="P1174" i="15" s="1"/>
  <c r="V1174" i="15" l="1"/>
  <c r="G1174" i="15"/>
  <c r="O1175" i="15"/>
  <c r="M1175" i="15" s="1"/>
  <c r="L1175" i="15"/>
  <c r="J1175" i="15" s="1"/>
  <c r="H1176" i="15"/>
  <c r="R1175" i="15"/>
  <c r="P1175" i="15" s="1"/>
  <c r="I1175" i="15"/>
  <c r="U1175" i="15"/>
  <c r="S1175" i="15" s="1"/>
  <c r="V1175" i="15" l="1"/>
  <c r="G1175" i="15"/>
  <c r="L1176" i="15"/>
  <c r="J1176" i="15" s="1"/>
  <c r="I1176" i="15"/>
  <c r="U1176" i="15"/>
  <c r="S1176" i="15" s="1"/>
  <c r="H1177" i="15"/>
  <c r="O1176" i="15"/>
  <c r="M1176" i="15" s="1"/>
  <c r="R1176" i="15"/>
  <c r="P1176" i="15" s="1"/>
  <c r="V1176" i="15" l="1"/>
  <c r="G1176" i="15"/>
  <c r="O1177" i="15"/>
  <c r="M1177" i="15" s="1"/>
  <c r="L1177" i="15"/>
  <c r="J1177" i="15" s="1"/>
  <c r="U1177" i="15"/>
  <c r="S1177" i="15" s="1"/>
  <c r="H1178" i="15"/>
  <c r="R1177" i="15"/>
  <c r="P1177" i="15" s="1"/>
  <c r="I1177" i="15"/>
  <c r="V1177" i="15" l="1"/>
  <c r="G1177" i="15"/>
  <c r="L1178" i="15"/>
  <c r="J1178" i="15" s="1"/>
  <c r="I1178" i="15"/>
  <c r="U1178" i="15"/>
  <c r="S1178" i="15" s="1"/>
  <c r="R1178" i="15"/>
  <c r="P1178" i="15" s="1"/>
  <c r="O1178" i="15"/>
  <c r="M1178" i="15" s="1"/>
  <c r="H1179" i="15"/>
  <c r="V1178" i="15" l="1"/>
  <c r="G1178" i="15"/>
  <c r="H1180" i="15"/>
  <c r="R1179" i="15"/>
  <c r="P1179" i="15" s="1"/>
  <c r="O1179" i="15"/>
  <c r="M1179" i="15" s="1"/>
  <c r="I1179" i="15"/>
  <c r="U1179" i="15"/>
  <c r="S1179" i="15" s="1"/>
  <c r="L1179" i="15"/>
  <c r="J1179" i="15" s="1"/>
  <c r="L1180" i="15" l="1"/>
  <c r="J1180" i="15" s="1"/>
  <c r="R1180" i="15"/>
  <c r="P1180" i="15" s="1"/>
  <c r="O1180" i="15"/>
  <c r="M1180" i="15" s="1"/>
  <c r="I1180" i="15"/>
  <c r="U1180" i="15"/>
  <c r="S1180" i="15" s="1"/>
  <c r="H1181" i="15"/>
  <c r="V1179" i="15"/>
  <c r="G1179" i="15"/>
  <c r="V1180" i="15" l="1"/>
  <c r="G1180" i="15"/>
  <c r="I1181" i="15"/>
  <c r="U1181" i="15"/>
  <c r="S1181" i="15" s="1"/>
  <c r="O1181" i="15"/>
  <c r="M1181" i="15" s="1"/>
  <c r="L1181" i="15"/>
  <c r="J1181" i="15" s="1"/>
  <c r="H1182" i="15"/>
  <c r="R1181" i="15"/>
  <c r="P1181" i="15" s="1"/>
  <c r="L1182" i="15" l="1"/>
  <c r="J1182" i="15" s="1"/>
  <c r="H1183" i="15"/>
  <c r="R1182" i="15"/>
  <c r="P1182" i="15" s="1"/>
  <c r="O1182" i="15"/>
  <c r="M1182" i="15" s="1"/>
  <c r="I1182" i="15"/>
  <c r="U1182" i="15"/>
  <c r="S1182" i="15" s="1"/>
  <c r="V1181" i="15"/>
  <c r="G1181" i="15"/>
  <c r="H1184" i="15" l="1"/>
  <c r="R1183" i="15"/>
  <c r="P1183" i="15" s="1"/>
  <c r="I1183" i="15"/>
  <c r="L1183" i="15"/>
  <c r="J1183" i="15" s="1"/>
  <c r="U1183" i="15"/>
  <c r="S1183" i="15" s="1"/>
  <c r="O1183" i="15"/>
  <c r="M1183" i="15" s="1"/>
  <c r="V1182" i="15"/>
  <c r="G1182" i="15"/>
  <c r="V1183" i="15" l="1"/>
  <c r="G1183" i="15"/>
  <c r="L1184" i="15"/>
  <c r="J1184" i="15" s="1"/>
  <c r="O1184" i="15"/>
  <c r="M1184" i="15" s="1"/>
  <c r="U1184" i="15"/>
  <c r="S1184" i="15" s="1"/>
  <c r="H1185" i="15"/>
  <c r="I1184" i="15"/>
  <c r="R1184" i="15"/>
  <c r="P1184" i="15" s="1"/>
  <c r="H1186" i="15" l="1"/>
  <c r="R1185" i="15"/>
  <c r="P1185" i="15" s="1"/>
  <c r="I1185" i="15"/>
  <c r="U1185" i="15"/>
  <c r="S1185" i="15" s="1"/>
  <c r="L1185" i="15"/>
  <c r="J1185" i="15" s="1"/>
  <c r="O1185" i="15"/>
  <c r="M1185" i="15" s="1"/>
  <c r="G1184" i="15"/>
  <c r="V1184" i="15"/>
  <c r="V1185" i="15" l="1"/>
  <c r="G1185" i="15"/>
  <c r="L1186" i="15"/>
  <c r="J1186" i="15" s="1"/>
  <c r="H1187" i="15"/>
  <c r="O1186" i="15"/>
  <c r="M1186" i="15" s="1"/>
  <c r="U1186" i="15"/>
  <c r="S1186" i="15" s="1"/>
  <c r="R1186" i="15"/>
  <c r="P1186" i="15" s="1"/>
  <c r="I1186" i="15"/>
  <c r="H1188" i="15" l="1"/>
  <c r="R1187" i="15"/>
  <c r="P1187" i="15" s="1"/>
  <c r="O1187" i="15"/>
  <c r="M1187" i="15" s="1"/>
  <c r="I1187" i="15"/>
  <c r="U1187" i="15"/>
  <c r="S1187" i="15" s="1"/>
  <c r="L1187" i="15"/>
  <c r="J1187" i="15" s="1"/>
  <c r="V1186" i="15"/>
  <c r="G1186" i="15"/>
  <c r="G1187" i="15" l="1"/>
  <c r="V1187" i="15"/>
  <c r="O1188" i="15"/>
  <c r="M1188" i="15" s="1"/>
  <c r="I1188" i="15"/>
  <c r="U1188" i="15"/>
  <c r="S1188" i="15" s="1"/>
  <c r="L1188" i="15"/>
  <c r="J1188" i="15" s="1"/>
  <c r="H1189" i="15"/>
  <c r="R1188" i="15"/>
  <c r="P1188" i="15" s="1"/>
  <c r="V1188" i="15" l="1"/>
  <c r="G1188" i="15"/>
  <c r="H1190" i="15"/>
  <c r="R1189" i="15"/>
  <c r="P1189" i="15" s="1"/>
  <c r="I1189" i="15"/>
  <c r="O1189" i="15"/>
  <c r="M1189" i="15" s="1"/>
  <c r="U1189" i="15"/>
  <c r="S1189" i="15" s="1"/>
  <c r="L1189" i="15"/>
  <c r="J1189" i="15" s="1"/>
  <c r="L1190" i="15" l="1"/>
  <c r="J1190" i="15" s="1"/>
  <c r="I1190" i="15"/>
  <c r="U1190" i="15"/>
  <c r="S1190" i="15" s="1"/>
  <c r="O1190" i="15"/>
  <c r="M1190" i="15" s="1"/>
  <c r="H1191" i="15"/>
  <c r="R1190" i="15"/>
  <c r="P1190" i="15" s="1"/>
  <c r="V1189" i="15"/>
  <c r="G1189" i="15"/>
  <c r="V1190" i="15" l="1"/>
  <c r="G1190" i="15"/>
  <c r="H1192" i="15"/>
  <c r="R1191" i="15"/>
  <c r="P1191" i="15" s="1"/>
  <c r="I1191" i="15"/>
  <c r="U1191" i="15"/>
  <c r="S1191" i="15" s="1"/>
  <c r="O1191" i="15"/>
  <c r="M1191" i="15" s="1"/>
  <c r="L1191" i="15"/>
  <c r="J1191" i="15" s="1"/>
  <c r="L1192" i="15" l="1"/>
  <c r="J1192" i="15" s="1"/>
  <c r="R1192" i="15"/>
  <c r="P1192" i="15" s="1"/>
  <c r="O1192" i="15"/>
  <c r="M1192" i="15" s="1"/>
  <c r="H1193" i="15"/>
  <c r="I1192" i="15"/>
  <c r="U1192" i="15"/>
  <c r="S1192" i="15" s="1"/>
  <c r="V1191" i="15"/>
  <c r="G1191" i="15"/>
  <c r="O1193" i="15" l="1"/>
  <c r="M1193" i="15" s="1"/>
  <c r="L1193" i="15"/>
  <c r="J1193" i="15" s="1"/>
  <c r="H1194" i="15"/>
  <c r="R1193" i="15"/>
  <c r="P1193" i="15" s="1"/>
  <c r="I1193" i="15"/>
  <c r="U1193" i="15"/>
  <c r="S1193" i="15" s="1"/>
  <c r="V1192" i="15"/>
  <c r="G1192" i="15"/>
  <c r="L1194" i="15" l="1"/>
  <c r="J1194" i="15" s="1"/>
  <c r="U1194" i="15"/>
  <c r="S1194" i="15" s="1"/>
  <c r="O1194" i="15"/>
  <c r="M1194" i="15" s="1"/>
  <c r="I1194" i="15"/>
  <c r="H1195" i="15"/>
  <c r="R1194" i="15"/>
  <c r="P1194" i="15" s="1"/>
  <c r="V1193" i="15"/>
  <c r="G1193" i="15"/>
  <c r="V1194" i="15" l="1"/>
  <c r="G1194" i="15"/>
  <c r="O1195" i="15"/>
  <c r="M1195" i="15" s="1"/>
  <c r="L1195" i="15"/>
  <c r="J1195" i="15" s="1"/>
  <c r="H1196" i="15"/>
  <c r="R1195" i="15"/>
  <c r="P1195" i="15" s="1"/>
  <c r="I1195" i="15"/>
  <c r="U1195" i="15"/>
  <c r="S1195" i="15" s="1"/>
  <c r="V1195" i="15" l="1"/>
  <c r="G1195" i="15"/>
  <c r="L1196" i="15"/>
  <c r="J1196" i="15" s="1"/>
  <c r="R1196" i="15"/>
  <c r="P1196" i="15" s="1"/>
  <c r="O1196" i="15"/>
  <c r="M1196" i="15" s="1"/>
  <c r="I1196" i="15"/>
  <c r="U1196" i="15"/>
  <c r="S1196" i="15" s="1"/>
  <c r="H1197" i="15"/>
  <c r="H1198" i="15" l="1"/>
  <c r="R1197" i="15"/>
  <c r="P1197" i="15" s="1"/>
  <c r="I1197" i="15"/>
  <c r="U1197" i="15"/>
  <c r="S1197" i="15" s="1"/>
  <c r="O1197" i="15"/>
  <c r="M1197" i="15" s="1"/>
  <c r="L1197" i="15"/>
  <c r="J1197" i="15" s="1"/>
  <c r="G1196" i="15"/>
  <c r="V1196" i="15"/>
  <c r="V1197" i="15" l="1"/>
  <c r="G1197" i="15"/>
  <c r="L1198" i="15"/>
  <c r="J1198" i="15" s="1"/>
  <c r="H1199" i="15"/>
  <c r="R1198" i="15"/>
  <c r="P1198" i="15" s="1"/>
  <c r="O1198" i="15"/>
  <c r="M1198" i="15" s="1"/>
  <c r="I1198" i="15"/>
  <c r="U1198" i="15"/>
  <c r="S1198" i="15" s="1"/>
  <c r="H1200" i="15" l="1"/>
  <c r="R1199" i="15"/>
  <c r="P1199" i="15" s="1"/>
  <c r="O1199" i="15"/>
  <c r="M1199" i="15" s="1"/>
  <c r="I1199" i="15"/>
  <c r="U1199" i="15"/>
  <c r="S1199" i="15" s="1"/>
  <c r="L1199" i="15"/>
  <c r="J1199" i="15" s="1"/>
  <c r="V1198" i="15"/>
  <c r="G1198" i="15"/>
  <c r="V1199" i="15" l="1"/>
  <c r="G1199" i="15"/>
  <c r="L1200" i="15"/>
  <c r="J1200" i="15" s="1"/>
  <c r="O1200" i="15"/>
  <c r="M1200" i="15" s="1"/>
  <c r="I1200" i="15"/>
  <c r="U1200" i="15"/>
  <c r="S1200" i="15" s="1"/>
  <c r="H1201" i="15"/>
  <c r="R1200" i="15"/>
  <c r="P1200" i="15" s="1"/>
  <c r="O1201" i="15" l="1"/>
  <c r="M1201" i="15" s="1"/>
  <c r="I1201" i="15"/>
  <c r="L1201" i="15"/>
  <c r="J1201" i="15" s="1"/>
  <c r="H1202" i="15"/>
  <c r="R1201" i="15"/>
  <c r="P1201" i="15" s="1"/>
  <c r="U1201" i="15"/>
  <c r="S1201" i="15" s="1"/>
  <c r="V1200" i="15"/>
  <c r="G1200" i="15"/>
  <c r="L1202" i="15" l="1"/>
  <c r="J1202" i="15" s="1"/>
  <c r="O1202" i="15"/>
  <c r="M1202" i="15" s="1"/>
  <c r="U1202" i="15"/>
  <c r="S1202" i="15" s="1"/>
  <c r="H1203" i="15"/>
  <c r="R1202" i="15"/>
  <c r="P1202" i="15" s="1"/>
  <c r="I1202" i="15"/>
  <c r="V1201" i="15"/>
  <c r="G1201" i="15"/>
  <c r="H1204" i="15" l="1"/>
  <c r="I1203" i="15"/>
  <c r="U1203" i="15"/>
  <c r="S1203" i="15" s="1"/>
  <c r="L1203" i="15"/>
  <c r="J1203" i="15" s="1"/>
  <c r="R1203" i="15"/>
  <c r="P1203" i="15" s="1"/>
  <c r="O1203" i="15"/>
  <c r="M1203" i="15" s="1"/>
  <c r="V1202" i="15"/>
  <c r="G1202" i="15"/>
  <c r="V1203" i="15" l="1"/>
  <c r="G1203" i="15"/>
  <c r="O1204" i="15"/>
  <c r="M1204" i="15" s="1"/>
  <c r="R1204" i="15"/>
  <c r="P1204" i="15" s="1"/>
  <c r="I1204" i="15"/>
  <c r="U1204" i="15"/>
  <c r="S1204" i="15" s="1"/>
  <c r="H1205" i="15"/>
  <c r="L1204" i="15"/>
  <c r="J1204" i="15" s="1"/>
  <c r="H1206" i="15" l="1"/>
  <c r="R1205" i="15"/>
  <c r="P1205" i="15" s="1"/>
  <c r="I1205" i="15"/>
  <c r="U1205" i="15"/>
  <c r="S1205" i="15" s="1"/>
  <c r="O1205" i="15"/>
  <c r="M1205" i="15" s="1"/>
  <c r="L1205" i="15"/>
  <c r="J1205" i="15" s="1"/>
  <c r="V1204" i="15"/>
  <c r="G1204" i="15"/>
  <c r="V1205" i="15" l="1"/>
  <c r="G1205" i="15"/>
  <c r="L1206" i="15"/>
  <c r="J1206" i="15" s="1"/>
  <c r="O1206" i="15"/>
  <c r="M1206" i="15" s="1"/>
  <c r="I1206" i="15"/>
  <c r="U1206" i="15"/>
  <c r="S1206" i="15" s="1"/>
  <c r="H1207" i="15"/>
  <c r="R1206" i="15"/>
  <c r="P1206" i="15" s="1"/>
  <c r="H1208" i="15" l="1"/>
  <c r="R1207" i="15"/>
  <c r="P1207" i="15" s="1"/>
  <c r="I1207" i="15"/>
  <c r="O1207" i="15"/>
  <c r="M1207" i="15" s="1"/>
  <c r="U1207" i="15"/>
  <c r="S1207" i="15" s="1"/>
  <c r="L1207" i="15"/>
  <c r="J1207" i="15" s="1"/>
  <c r="G1206" i="15"/>
  <c r="V1206" i="15"/>
  <c r="V1207" i="15" l="1"/>
  <c r="G1207" i="15"/>
  <c r="L1208" i="15"/>
  <c r="J1208" i="15" s="1"/>
  <c r="O1208" i="15"/>
  <c r="M1208" i="15" s="1"/>
  <c r="I1208" i="15"/>
  <c r="U1208" i="15"/>
  <c r="S1208" i="15" s="1"/>
  <c r="R1208" i="15"/>
  <c r="P1208" i="15" s="1"/>
  <c r="H1209" i="15"/>
  <c r="H1210" i="15" l="1"/>
  <c r="I1209" i="15"/>
  <c r="U1209" i="15"/>
  <c r="S1209" i="15" s="1"/>
  <c r="L1209" i="15"/>
  <c r="J1209" i="15" s="1"/>
  <c r="O1209" i="15"/>
  <c r="M1209" i="15" s="1"/>
  <c r="R1209" i="15"/>
  <c r="P1209" i="15" s="1"/>
  <c r="V1208" i="15"/>
  <c r="G1208" i="15"/>
  <c r="L1210" i="15" l="1"/>
  <c r="J1210" i="15" s="1"/>
  <c r="I1210" i="15"/>
  <c r="U1210" i="15"/>
  <c r="S1210" i="15" s="1"/>
  <c r="H1211" i="15"/>
  <c r="R1210" i="15"/>
  <c r="P1210" i="15" s="1"/>
  <c r="O1210" i="15"/>
  <c r="M1210" i="15" s="1"/>
  <c r="V1209" i="15"/>
  <c r="G1209" i="15"/>
  <c r="I1211" i="15" l="1"/>
  <c r="U1211" i="15"/>
  <c r="S1211" i="15" s="1"/>
  <c r="L1211" i="15"/>
  <c r="J1211" i="15" s="1"/>
  <c r="O1211" i="15"/>
  <c r="M1211" i="15" s="1"/>
  <c r="H1212" i="15"/>
  <c r="R1211" i="15"/>
  <c r="P1211" i="15" s="1"/>
  <c r="V1210" i="15"/>
  <c r="G1210" i="15"/>
  <c r="O1212" i="15" l="1"/>
  <c r="M1212" i="15" s="1"/>
  <c r="I1212" i="15"/>
  <c r="U1212" i="15"/>
  <c r="S1212" i="15" s="1"/>
  <c r="L1212" i="15"/>
  <c r="J1212" i="15" s="1"/>
  <c r="H1213" i="15"/>
  <c r="R1212" i="15"/>
  <c r="P1212" i="15" s="1"/>
  <c r="G1211" i="15"/>
  <c r="V1211" i="15"/>
  <c r="G1212" i="15" l="1"/>
  <c r="V1212" i="15"/>
  <c r="H1214" i="15"/>
  <c r="R1213" i="15"/>
  <c r="P1213" i="15" s="1"/>
  <c r="I1213" i="15"/>
  <c r="U1213" i="15"/>
  <c r="S1213" i="15" s="1"/>
  <c r="O1213" i="15"/>
  <c r="M1213" i="15" s="1"/>
  <c r="L1213" i="15"/>
  <c r="J1213" i="15" s="1"/>
  <c r="L1214" i="15" l="1"/>
  <c r="J1214" i="15" s="1"/>
  <c r="O1214" i="15"/>
  <c r="M1214" i="15" s="1"/>
  <c r="I1214" i="15"/>
  <c r="H1215" i="15"/>
  <c r="R1214" i="15"/>
  <c r="P1214" i="15" s="1"/>
  <c r="U1214" i="15"/>
  <c r="S1214" i="15" s="1"/>
  <c r="V1213" i="15"/>
  <c r="G1213" i="15"/>
  <c r="H1216" i="15" l="1"/>
  <c r="R1215" i="15"/>
  <c r="P1215" i="15" s="1"/>
  <c r="U1215" i="15"/>
  <c r="S1215" i="15" s="1"/>
  <c r="O1215" i="15"/>
  <c r="M1215" i="15" s="1"/>
  <c r="I1215" i="15"/>
  <c r="L1215" i="15"/>
  <c r="J1215" i="15" s="1"/>
  <c r="V1214" i="15"/>
  <c r="G1214" i="15"/>
  <c r="V1215" i="15" l="1"/>
  <c r="G1215" i="15"/>
  <c r="O1216" i="15"/>
  <c r="M1216" i="15" s="1"/>
  <c r="U1216" i="15"/>
  <c r="S1216" i="15" s="1"/>
  <c r="R1216" i="15"/>
  <c r="P1216" i="15" s="1"/>
  <c r="I1216" i="15"/>
  <c r="L1216" i="15"/>
  <c r="J1216" i="15" s="1"/>
  <c r="H1217" i="15"/>
  <c r="O1217" i="15" l="1"/>
  <c r="M1217" i="15" s="1"/>
  <c r="L1217" i="15"/>
  <c r="J1217" i="15" s="1"/>
  <c r="I1217" i="15"/>
  <c r="H1218" i="15"/>
  <c r="R1217" i="15"/>
  <c r="P1217" i="15" s="1"/>
  <c r="U1217" i="15"/>
  <c r="S1217" i="15" s="1"/>
  <c r="V1216" i="15"/>
  <c r="G1216" i="15"/>
  <c r="H1219" i="15" l="1"/>
  <c r="R1218" i="15"/>
  <c r="P1218" i="15" s="1"/>
  <c r="L1218" i="15"/>
  <c r="J1218" i="15" s="1"/>
  <c r="O1218" i="15"/>
  <c r="M1218" i="15" s="1"/>
  <c r="I1218" i="15"/>
  <c r="U1218" i="15"/>
  <c r="S1218" i="15" s="1"/>
  <c r="V1217" i="15"/>
  <c r="G1217" i="15"/>
  <c r="V1218" i="15" l="1"/>
  <c r="G1218" i="15"/>
  <c r="H1220" i="15"/>
  <c r="R1219" i="15"/>
  <c r="P1219" i="15" s="1"/>
  <c r="L1219" i="15"/>
  <c r="J1219" i="15" s="1"/>
  <c r="I1219" i="15"/>
  <c r="U1219" i="15"/>
  <c r="S1219" i="15" s="1"/>
  <c r="O1219" i="15"/>
  <c r="M1219" i="15" s="1"/>
  <c r="L1220" i="15" l="1"/>
  <c r="J1220" i="15" s="1"/>
  <c r="O1220" i="15"/>
  <c r="M1220" i="15" s="1"/>
  <c r="U1220" i="15"/>
  <c r="S1220" i="15" s="1"/>
  <c r="I1220" i="15"/>
  <c r="H1221" i="15"/>
  <c r="R1220" i="15"/>
  <c r="P1220" i="15" s="1"/>
  <c r="V1219" i="15"/>
  <c r="G1219" i="15"/>
  <c r="V1220" i="15" l="1"/>
  <c r="G1220" i="15"/>
  <c r="H1222" i="15"/>
  <c r="R1221" i="15"/>
  <c r="P1221" i="15" s="1"/>
  <c r="O1221" i="15"/>
  <c r="M1221" i="15" s="1"/>
  <c r="I1221" i="15"/>
  <c r="U1221" i="15"/>
  <c r="S1221" i="15" s="1"/>
  <c r="L1221" i="15"/>
  <c r="J1221" i="15" s="1"/>
  <c r="L1222" i="15" l="1"/>
  <c r="J1222" i="15" s="1"/>
  <c r="O1222" i="15"/>
  <c r="M1222" i="15" s="1"/>
  <c r="I1222" i="15"/>
  <c r="U1222" i="15"/>
  <c r="S1222" i="15" s="1"/>
  <c r="R1222" i="15"/>
  <c r="P1222" i="15" s="1"/>
  <c r="H1223" i="15"/>
  <c r="V1221" i="15"/>
  <c r="G1221" i="15"/>
  <c r="V1222" i="15" l="1"/>
  <c r="G1222" i="15"/>
  <c r="H1224" i="15"/>
  <c r="R1223" i="15"/>
  <c r="P1223" i="15" s="1"/>
  <c r="O1223" i="15"/>
  <c r="M1223" i="15" s="1"/>
  <c r="I1223" i="15"/>
  <c r="U1223" i="15"/>
  <c r="S1223" i="15" s="1"/>
  <c r="L1223" i="15"/>
  <c r="J1223" i="15" s="1"/>
  <c r="O1224" i="15" l="1"/>
  <c r="M1224" i="15" s="1"/>
  <c r="I1224" i="15"/>
  <c r="H1225" i="15"/>
  <c r="U1224" i="15"/>
  <c r="S1224" i="15" s="1"/>
  <c r="R1224" i="15"/>
  <c r="P1224" i="15" s="1"/>
  <c r="L1224" i="15"/>
  <c r="J1224" i="15" s="1"/>
  <c r="G1223" i="15"/>
  <c r="V1223" i="15"/>
  <c r="H1226" i="15" l="1"/>
  <c r="R1225" i="15"/>
  <c r="P1225" i="15" s="1"/>
  <c r="I1225" i="15"/>
  <c r="U1225" i="15"/>
  <c r="S1225" i="15" s="1"/>
  <c r="O1225" i="15"/>
  <c r="M1225" i="15" s="1"/>
  <c r="L1225" i="15"/>
  <c r="J1225" i="15" s="1"/>
  <c r="V1224" i="15"/>
  <c r="G1224" i="15"/>
  <c r="G1225" i="15" l="1"/>
  <c r="V1225" i="15"/>
  <c r="O1226" i="15"/>
  <c r="M1226" i="15" s="1"/>
  <c r="I1226" i="15"/>
  <c r="R1226" i="15"/>
  <c r="P1226" i="15" s="1"/>
  <c r="L1226" i="15"/>
  <c r="J1226" i="15" s="1"/>
  <c r="U1226" i="15"/>
  <c r="S1226" i="15" s="1"/>
  <c r="H1227" i="15"/>
  <c r="V1226" i="15" l="1"/>
  <c r="G1226" i="15"/>
  <c r="H1228" i="15"/>
  <c r="R1227" i="15"/>
  <c r="P1227" i="15" s="1"/>
  <c r="I1227" i="15"/>
  <c r="U1227" i="15"/>
  <c r="S1227" i="15" s="1"/>
  <c r="L1227" i="15"/>
  <c r="J1227" i="15" s="1"/>
  <c r="O1227" i="15"/>
  <c r="M1227" i="15" s="1"/>
  <c r="L1228" i="15" l="1"/>
  <c r="J1228" i="15" s="1"/>
  <c r="I1228" i="15"/>
  <c r="R1228" i="15"/>
  <c r="P1228" i="15" s="1"/>
  <c r="O1228" i="15"/>
  <c r="M1228" i="15" s="1"/>
  <c r="U1228" i="15"/>
  <c r="S1228" i="15" s="1"/>
  <c r="H1229" i="15"/>
  <c r="V1227" i="15"/>
  <c r="G1227" i="15"/>
  <c r="H1230" i="15" l="1"/>
  <c r="R1229" i="15"/>
  <c r="P1229" i="15" s="1"/>
  <c r="I1229" i="15"/>
  <c r="U1229" i="15"/>
  <c r="S1229" i="15" s="1"/>
  <c r="O1229" i="15"/>
  <c r="M1229" i="15" s="1"/>
  <c r="L1229" i="15"/>
  <c r="J1229" i="15" s="1"/>
  <c r="V1228" i="15"/>
  <c r="G1228" i="15"/>
  <c r="V1229" i="15" l="1"/>
  <c r="G1229" i="15"/>
  <c r="O1230" i="15"/>
  <c r="M1230" i="15" s="1"/>
  <c r="I1230" i="15"/>
  <c r="U1230" i="15"/>
  <c r="S1230" i="15" s="1"/>
  <c r="H1231" i="15"/>
  <c r="R1230" i="15"/>
  <c r="P1230" i="15" s="1"/>
  <c r="L1230" i="15"/>
  <c r="J1230" i="15" s="1"/>
  <c r="R1231" i="15" l="1"/>
  <c r="P1231" i="15" s="1"/>
  <c r="I1231" i="15"/>
  <c r="U1231" i="15"/>
  <c r="S1231" i="15" s="1"/>
  <c r="H1232" i="15"/>
  <c r="O1231" i="15"/>
  <c r="M1231" i="15" s="1"/>
  <c r="L1231" i="15"/>
  <c r="J1231" i="15" s="1"/>
  <c r="V1230" i="15"/>
  <c r="G1230" i="15"/>
  <c r="L1232" i="15" l="1"/>
  <c r="J1232" i="15" s="1"/>
  <c r="I1232" i="15"/>
  <c r="U1232" i="15"/>
  <c r="S1232" i="15" s="1"/>
  <c r="O1232" i="15"/>
  <c r="M1232" i="15" s="1"/>
  <c r="H1233" i="15"/>
  <c r="R1232" i="15"/>
  <c r="P1232" i="15" s="1"/>
  <c r="V1231" i="15"/>
  <c r="G1231" i="15"/>
  <c r="H1234" i="15" l="1"/>
  <c r="R1233" i="15"/>
  <c r="P1233" i="15" s="1"/>
  <c r="I1233" i="15"/>
  <c r="U1233" i="15"/>
  <c r="S1233" i="15" s="1"/>
  <c r="O1233" i="15"/>
  <c r="M1233" i="15" s="1"/>
  <c r="L1233" i="15"/>
  <c r="J1233" i="15" s="1"/>
  <c r="V1232" i="15"/>
  <c r="G1232" i="15"/>
  <c r="G1233" i="15" l="1"/>
  <c r="V1233" i="15"/>
  <c r="O1234" i="15"/>
  <c r="M1234" i="15" s="1"/>
  <c r="H1235" i="15"/>
  <c r="L1234" i="15"/>
  <c r="J1234" i="15" s="1"/>
  <c r="I1234" i="15"/>
  <c r="U1234" i="15"/>
  <c r="S1234" i="15" s="1"/>
  <c r="R1234" i="15"/>
  <c r="P1234" i="15" s="1"/>
  <c r="H1236" i="15" l="1"/>
  <c r="R1235" i="15"/>
  <c r="P1235" i="15" s="1"/>
  <c r="O1235" i="15"/>
  <c r="M1235" i="15" s="1"/>
  <c r="I1235" i="15"/>
  <c r="U1235" i="15"/>
  <c r="S1235" i="15" s="1"/>
  <c r="L1235" i="15"/>
  <c r="J1235" i="15" s="1"/>
  <c r="V1234" i="15"/>
  <c r="G1234" i="15"/>
  <c r="V1235" i="15" l="1"/>
  <c r="G1235" i="15"/>
  <c r="O1236" i="15"/>
  <c r="M1236" i="15" s="1"/>
  <c r="I1236" i="15"/>
  <c r="U1236" i="15"/>
  <c r="S1236" i="15" s="1"/>
  <c r="L1236" i="15"/>
  <c r="J1236" i="15" s="1"/>
  <c r="H1237" i="15"/>
  <c r="R1236" i="15"/>
  <c r="P1236" i="15" s="1"/>
  <c r="H1238" i="15" l="1"/>
  <c r="R1237" i="15"/>
  <c r="P1237" i="15" s="1"/>
  <c r="U1237" i="15"/>
  <c r="S1237" i="15" s="1"/>
  <c r="O1237" i="15"/>
  <c r="M1237" i="15" s="1"/>
  <c r="I1237" i="15"/>
  <c r="L1237" i="15"/>
  <c r="J1237" i="15" s="1"/>
  <c r="V1236" i="15"/>
  <c r="G1236" i="15"/>
  <c r="V1237" i="15" l="1"/>
  <c r="G1237" i="15"/>
  <c r="L1238" i="15"/>
  <c r="J1238" i="15" s="1"/>
  <c r="O1238" i="15"/>
  <c r="M1238" i="15" s="1"/>
  <c r="H1239" i="15"/>
  <c r="I1238" i="15"/>
  <c r="U1238" i="15"/>
  <c r="S1238" i="15" s="1"/>
  <c r="R1238" i="15"/>
  <c r="P1238" i="15" s="1"/>
  <c r="V1238" i="15" l="1"/>
  <c r="G1238" i="15"/>
  <c r="O1239" i="15"/>
  <c r="M1239" i="15" s="1"/>
  <c r="L1239" i="15"/>
  <c r="J1239" i="15" s="1"/>
  <c r="R1239" i="15"/>
  <c r="P1239" i="15" s="1"/>
  <c r="I1239" i="15"/>
  <c r="U1239" i="15"/>
  <c r="S1239" i="15" s="1"/>
  <c r="H1240" i="15"/>
  <c r="L1240" i="15" l="1"/>
  <c r="J1240" i="15" s="1"/>
  <c r="O1240" i="15"/>
  <c r="M1240" i="15" s="1"/>
  <c r="I1240" i="15"/>
  <c r="U1240" i="15"/>
  <c r="S1240" i="15" s="1"/>
  <c r="H1241" i="15"/>
  <c r="R1240" i="15"/>
  <c r="P1240" i="15" s="1"/>
  <c r="V1239" i="15"/>
  <c r="G1239" i="15"/>
  <c r="V1240" i="15" l="1"/>
  <c r="G1240" i="15"/>
  <c r="H1242" i="15"/>
  <c r="R1241" i="15"/>
  <c r="P1241" i="15" s="1"/>
  <c r="U1241" i="15"/>
  <c r="S1241" i="15" s="1"/>
  <c r="O1241" i="15"/>
  <c r="M1241" i="15" s="1"/>
  <c r="I1241" i="15"/>
  <c r="L1241" i="15"/>
  <c r="J1241" i="15" s="1"/>
  <c r="V1241" i="15" l="1"/>
  <c r="G1241" i="15"/>
  <c r="L1242" i="15"/>
  <c r="J1242" i="15" s="1"/>
  <c r="O1242" i="15"/>
  <c r="M1242" i="15" s="1"/>
  <c r="I1242" i="15"/>
  <c r="U1242" i="15"/>
  <c r="S1242" i="15" s="1"/>
  <c r="R1242" i="15"/>
  <c r="P1242" i="15" s="1"/>
  <c r="H1243" i="15"/>
  <c r="H1244" i="15" l="1"/>
  <c r="R1243" i="15"/>
  <c r="P1243" i="15" s="1"/>
  <c r="I1243" i="15"/>
  <c r="L1243" i="15"/>
  <c r="J1243" i="15" s="1"/>
  <c r="O1243" i="15"/>
  <c r="M1243" i="15" s="1"/>
  <c r="U1243" i="15"/>
  <c r="S1243" i="15" s="1"/>
  <c r="V1242" i="15"/>
  <c r="G1242" i="15"/>
  <c r="V1243" i="15" l="1"/>
  <c r="G1243" i="15"/>
  <c r="L1244" i="15"/>
  <c r="J1244" i="15" s="1"/>
  <c r="U1244" i="15"/>
  <c r="S1244" i="15" s="1"/>
  <c r="O1244" i="15"/>
  <c r="M1244" i="15" s="1"/>
  <c r="I1244" i="15"/>
  <c r="H1245" i="15"/>
  <c r="R1244" i="15"/>
  <c r="P1244" i="15" s="1"/>
  <c r="V1244" i="15" l="1"/>
  <c r="G1244" i="15"/>
  <c r="H1246" i="15"/>
  <c r="R1245" i="15"/>
  <c r="P1245" i="15" s="1"/>
  <c r="I1245" i="15"/>
  <c r="U1245" i="15"/>
  <c r="S1245" i="15" s="1"/>
  <c r="O1245" i="15"/>
  <c r="M1245" i="15" s="1"/>
  <c r="L1245" i="15"/>
  <c r="J1245" i="15" s="1"/>
  <c r="L1246" i="15" l="1"/>
  <c r="J1246" i="15" s="1"/>
  <c r="O1246" i="15"/>
  <c r="M1246" i="15" s="1"/>
  <c r="I1246" i="15"/>
  <c r="U1246" i="15"/>
  <c r="S1246" i="15" s="1"/>
  <c r="H1247" i="15"/>
  <c r="R1246" i="15"/>
  <c r="P1246" i="15" s="1"/>
  <c r="V1245" i="15"/>
  <c r="G1245" i="15"/>
  <c r="V1246" i="15" l="1"/>
  <c r="G1246" i="15"/>
  <c r="H1248" i="15"/>
  <c r="R1247" i="15"/>
  <c r="P1247" i="15" s="1"/>
  <c r="O1247" i="15"/>
  <c r="M1247" i="15" s="1"/>
  <c r="L1247" i="15"/>
  <c r="J1247" i="15" s="1"/>
  <c r="I1247" i="15"/>
  <c r="U1247" i="15"/>
  <c r="S1247" i="15" s="1"/>
  <c r="G1247" i="15" l="1"/>
  <c r="V1247" i="15"/>
  <c r="O1248" i="15"/>
  <c r="M1248" i="15" s="1"/>
  <c r="I1248" i="15"/>
  <c r="H1249" i="15"/>
  <c r="L1248" i="15"/>
  <c r="J1248" i="15" s="1"/>
  <c r="U1248" i="15"/>
  <c r="S1248" i="15" s="1"/>
  <c r="R1248" i="15"/>
  <c r="P1248" i="15" s="1"/>
  <c r="G1248" i="15" l="1"/>
  <c r="V1248" i="15"/>
  <c r="I1249" i="15"/>
  <c r="U1249" i="15"/>
  <c r="S1249" i="15" s="1"/>
  <c r="L1249" i="15"/>
  <c r="J1249" i="15" s="1"/>
  <c r="H1250" i="15"/>
  <c r="O1249" i="15"/>
  <c r="M1249" i="15" s="1"/>
  <c r="R1249" i="15"/>
  <c r="P1249" i="15" s="1"/>
  <c r="V1249" i="15" l="1"/>
  <c r="G1249" i="15"/>
  <c r="I1250" i="15"/>
  <c r="U1250" i="15"/>
  <c r="S1250" i="15" s="1"/>
  <c r="H1251" i="15"/>
  <c r="R1250" i="15"/>
  <c r="P1250" i="15" s="1"/>
  <c r="L1250" i="15"/>
  <c r="J1250" i="15" s="1"/>
  <c r="O1250" i="15"/>
  <c r="M1250" i="15" s="1"/>
  <c r="G1250" i="15" l="1"/>
  <c r="V1250" i="15"/>
  <c r="H1252" i="15"/>
  <c r="R1251" i="15"/>
  <c r="P1251" i="15" s="1"/>
  <c r="I1251" i="15"/>
  <c r="U1251" i="15"/>
  <c r="S1251" i="15" s="1"/>
  <c r="O1251" i="15"/>
  <c r="M1251" i="15" s="1"/>
  <c r="L1251" i="15"/>
  <c r="J1251" i="15" s="1"/>
  <c r="L1252" i="15" l="1"/>
  <c r="J1252" i="15" s="1"/>
  <c r="I1252" i="15"/>
  <c r="U1252" i="15"/>
  <c r="S1252" i="15" s="1"/>
  <c r="O1252" i="15"/>
  <c r="M1252" i="15" s="1"/>
  <c r="H1253" i="15"/>
  <c r="R1252" i="15"/>
  <c r="P1252" i="15" s="1"/>
  <c r="V1251" i="15"/>
  <c r="G1251" i="15"/>
  <c r="V1252" i="15" l="1"/>
  <c r="G1252" i="15"/>
  <c r="H1254" i="15"/>
  <c r="I1253" i="15"/>
  <c r="U1253" i="15"/>
  <c r="S1253" i="15" s="1"/>
  <c r="O1253" i="15"/>
  <c r="M1253" i="15" s="1"/>
  <c r="L1253" i="15"/>
  <c r="J1253" i="15" s="1"/>
  <c r="R1253" i="15"/>
  <c r="P1253" i="15" s="1"/>
  <c r="V1253" i="15" l="1"/>
  <c r="G1253" i="15"/>
  <c r="L1254" i="15"/>
  <c r="J1254" i="15" s="1"/>
  <c r="O1254" i="15"/>
  <c r="M1254" i="15" s="1"/>
  <c r="I1254" i="15"/>
  <c r="U1254" i="15"/>
  <c r="S1254" i="15" s="1"/>
  <c r="H1255" i="15"/>
  <c r="R1254" i="15"/>
  <c r="P1254" i="15" s="1"/>
  <c r="I1255" i="15" l="1"/>
  <c r="U1255" i="15"/>
  <c r="S1255" i="15" s="1"/>
  <c r="L1255" i="15"/>
  <c r="J1255" i="15" s="1"/>
  <c r="H1256" i="15"/>
  <c r="O1255" i="15"/>
  <c r="M1255" i="15" s="1"/>
  <c r="R1255" i="15"/>
  <c r="P1255" i="15" s="1"/>
  <c r="V1254" i="15"/>
  <c r="G1254" i="15"/>
  <c r="L1256" i="15" l="1"/>
  <c r="J1256" i="15" s="1"/>
  <c r="O1256" i="15"/>
  <c r="M1256" i="15" s="1"/>
  <c r="H1257" i="15"/>
  <c r="R1256" i="15"/>
  <c r="P1256" i="15" s="1"/>
  <c r="I1256" i="15"/>
  <c r="U1256" i="15"/>
  <c r="S1256" i="15" s="1"/>
  <c r="V1255" i="15"/>
  <c r="G1255" i="15"/>
  <c r="I1257" i="15" l="1"/>
  <c r="U1257" i="15"/>
  <c r="S1257" i="15" s="1"/>
  <c r="O1257" i="15"/>
  <c r="M1257" i="15" s="1"/>
  <c r="L1257" i="15"/>
  <c r="J1257" i="15" s="1"/>
  <c r="H1258" i="15"/>
  <c r="R1257" i="15"/>
  <c r="P1257" i="15" s="1"/>
  <c r="V1256" i="15"/>
  <c r="G1256" i="15"/>
  <c r="O1258" i="15" l="1"/>
  <c r="M1258" i="15" s="1"/>
  <c r="I1258" i="15"/>
  <c r="U1258" i="15"/>
  <c r="S1258" i="15" s="1"/>
  <c r="H1259" i="15"/>
  <c r="R1258" i="15"/>
  <c r="P1258" i="15" s="1"/>
  <c r="L1258" i="15"/>
  <c r="J1258" i="15" s="1"/>
  <c r="V1257" i="15"/>
  <c r="G1257" i="15"/>
  <c r="H1260" i="15" l="1"/>
  <c r="R1259" i="15"/>
  <c r="P1259" i="15" s="1"/>
  <c r="L1259" i="15"/>
  <c r="J1259" i="15" s="1"/>
  <c r="I1259" i="15"/>
  <c r="U1259" i="15"/>
  <c r="S1259" i="15" s="1"/>
  <c r="O1259" i="15"/>
  <c r="M1259" i="15" s="1"/>
  <c r="V1258" i="15"/>
  <c r="G1258" i="15"/>
  <c r="V1259" i="15" l="1"/>
  <c r="G1259" i="15"/>
  <c r="L1260" i="15"/>
  <c r="J1260" i="15" s="1"/>
  <c r="U1260" i="15"/>
  <c r="S1260" i="15" s="1"/>
  <c r="O1260" i="15"/>
  <c r="M1260" i="15" s="1"/>
  <c r="I1260" i="15"/>
  <c r="R1260" i="15"/>
  <c r="P1260" i="15" s="1"/>
  <c r="H1261" i="15"/>
  <c r="H1262" i="15" l="1"/>
  <c r="I1261" i="15"/>
  <c r="U1261" i="15"/>
  <c r="S1261" i="15" s="1"/>
  <c r="O1261" i="15"/>
  <c r="M1261" i="15" s="1"/>
  <c r="L1261" i="15"/>
  <c r="J1261" i="15" s="1"/>
  <c r="R1261" i="15"/>
  <c r="P1261" i="15" s="1"/>
  <c r="V1260" i="15"/>
  <c r="G1260" i="15"/>
  <c r="V1261" i="15" l="1"/>
  <c r="G1261" i="15"/>
  <c r="L1262" i="15"/>
  <c r="J1262" i="15" s="1"/>
  <c r="O1262" i="15"/>
  <c r="M1262" i="15" s="1"/>
  <c r="I1262" i="15"/>
  <c r="R1262" i="15"/>
  <c r="P1262" i="15" s="1"/>
  <c r="U1262" i="15"/>
  <c r="S1262" i="15" s="1"/>
  <c r="H1263" i="15"/>
  <c r="H1264" i="15" l="1"/>
  <c r="R1263" i="15"/>
  <c r="P1263" i="15" s="1"/>
  <c r="I1263" i="15"/>
  <c r="O1263" i="15"/>
  <c r="M1263" i="15" s="1"/>
  <c r="L1263" i="15"/>
  <c r="J1263" i="15" s="1"/>
  <c r="U1263" i="15"/>
  <c r="S1263" i="15" s="1"/>
  <c r="V1262" i="15"/>
  <c r="G1262" i="15"/>
  <c r="V1263" i="15" l="1"/>
  <c r="G1263" i="15"/>
  <c r="L1264" i="15"/>
  <c r="J1264" i="15" s="1"/>
  <c r="O1264" i="15"/>
  <c r="M1264" i="15" s="1"/>
  <c r="H1265" i="15"/>
  <c r="I1264" i="15"/>
  <c r="U1264" i="15"/>
  <c r="S1264" i="15" s="1"/>
  <c r="R1264" i="15"/>
  <c r="P1264" i="15" s="1"/>
  <c r="V1264" i="15" l="1"/>
  <c r="G1264" i="15"/>
  <c r="H1266" i="15"/>
  <c r="R1265" i="15"/>
  <c r="P1265" i="15" s="1"/>
  <c r="I1265" i="15"/>
  <c r="U1265" i="15"/>
  <c r="S1265" i="15" s="1"/>
  <c r="O1265" i="15"/>
  <c r="M1265" i="15" s="1"/>
  <c r="L1265" i="15"/>
  <c r="J1265" i="15" s="1"/>
  <c r="O1266" i="15" l="1"/>
  <c r="M1266" i="15" s="1"/>
  <c r="I1266" i="15"/>
  <c r="U1266" i="15"/>
  <c r="S1266" i="15" s="1"/>
  <c r="L1266" i="15"/>
  <c r="J1266" i="15" s="1"/>
  <c r="H1267" i="15"/>
  <c r="R1266" i="15"/>
  <c r="P1266" i="15" s="1"/>
  <c r="G1265" i="15"/>
  <c r="V1265" i="15"/>
  <c r="H1268" i="15" l="1"/>
  <c r="R1267" i="15"/>
  <c r="P1267" i="15" s="1"/>
  <c r="I1267" i="15"/>
  <c r="U1267" i="15"/>
  <c r="S1267" i="15" s="1"/>
  <c r="L1267" i="15"/>
  <c r="J1267" i="15" s="1"/>
  <c r="O1267" i="15"/>
  <c r="M1267" i="15" s="1"/>
  <c r="V1266" i="15"/>
  <c r="G1266" i="15"/>
  <c r="G1267" i="15" l="1"/>
  <c r="V1267" i="15"/>
  <c r="L1268" i="15"/>
  <c r="J1268" i="15" s="1"/>
  <c r="O1268" i="15"/>
  <c r="M1268" i="15" s="1"/>
  <c r="I1268" i="15"/>
  <c r="U1268" i="15"/>
  <c r="S1268" i="15" s="1"/>
  <c r="H1269" i="15"/>
  <c r="R1268" i="15"/>
  <c r="P1268" i="15" s="1"/>
  <c r="O1269" i="15" l="1"/>
  <c r="M1269" i="15" s="1"/>
  <c r="L1269" i="15"/>
  <c r="J1269" i="15" s="1"/>
  <c r="H1270" i="15"/>
  <c r="R1269" i="15"/>
  <c r="P1269" i="15" s="1"/>
  <c r="I1269" i="15"/>
  <c r="U1269" i="15"/>
  <c r="S1269" i="15" s="1"/>
  <c r="V1268" i="15"/>
  <c r="G1268" i="15"/>
  <c r="L1270" i="15" l="1"/>
  <c r="J1270" i="15" s="1"/>
  <c r="O1270" i="15"/>
  <c r="M1270" i="15" s="1"/>
  <c r="I1270" i="15"/>
  <c r="R1270" i="15"/>
  <c r="P1270" i="15" s="1"/>
  <c r="H1271" i="15"/>
  <c r="U1270" i="15"/>
  <c r="S1270" i="15" s="1"/>
  <c r="V1269" i="15"/>
  <c r="G1269" i="15"/>
  <c r="V1270" i="15" l="1"/>
  <c r="G1270" i="15"/>
  <c r="O1271" i="15"/>
  <c r="M1271" i="15" s="1"/>
  <c r="I1271" i="15"/>
  <c r="R1271" i="15"/>
  <c r="P1271" i="15" s="1"/>
  <c r="H1272" i="15"/>
  <c r="U1271" i="15"/>
  <c r="S1271" i="15" s="1"/>
  <c r="L1271" i="15"/>
  <c r="J1271" i="15" s="1"/>
  <c r="V1271" i="15" l="1"/>
  <c r="G1271" i="15"/>
  <c r="H1273" i="15"/>
  <c r="U1272" i="15"/>
  <c r="S1272" i="15" s="1"/>
  <c r="I1272" i="15"/>
  <c r="L1272" i="15"/>
  <c r="J1272" i="15" s="1"/>
  <c r="O1272" i="15"/>
  <c r="M1272" i="15" s="1"/>
  <c r="R1272" i="15"/>
  <c r="P1272" i="15" s="1"/>
  <c r="O1273" i="15" l="1"/>
  <c r="M1273" i="15" s="1"/>
  <c r="H1274" i="15"/>
  <c r="U1273" i="15"/>
  <c r="S1273" i="15" s="1"/>
  <c r="L1273" i="15"/>
  <c r="J1273" i="15" s="1"/>
  <c r="I1273" i="15"/>
  <c r="R1273" i="15"/>
  <c r="P1273" i="15" s="1"/>
  <c r="V1272" i="15"/>
  <c r="G1272" i="15"/>
  <c r="H1275" i="15" l="1"/>
  <c r="U1274" i="15"/>
  <c r="S1274" i="15" s="1"/>
  <c r="I1274" i="15"/>
  <c r="L1274" i="15"/>
  <c r="J1274" i="15" s="1"/>
  <c r="O1274" i="15"/>
  <c r="M1274" i="15" s="1"/>
  <c r="R1274" i="15"/>
  <c r="P1274" i="15" s="1"/>
  <c r="V1273" i="15"/>
  <c r="G1273" i="15"/>
  <c r="G1274" i="15" l="1"/>
  <c r="V1274" i="15"/>
  <c r="O1275" i="15"/>
  <c r="M1275" i="15" s="1"/>
  <c r="I1275" i="15"/>
  <c r="R1275" i="15"/>
  <c r="P1275" i="15" s="1"/>
  <c r="H1276" i="15"/>
  <c r="U1275" i="15"/>
  <c r="S1275" i="15" s="1"/>
  <c r="L1275" i="15"/>
  <c r="J1275" i="15" s="1"/>
  <c r="H1277" i="15" l="1"/>
  <c r="U1276" i="15"/>
  <c r="S1276" i="15" s="1"/>
  <c r="I1276" i="15"/>
  <c r="R1276" i="15"/>
  <c r="P1276" i="15" s="1"/>
  <c r="L1276" i="15"/>
  <c r="J1276" i="15" s="1"/>
  <c r="O1276" i="15"/>
  <c r="M1276" i="15" s="1"/>
  <c r="V1275" i="15"/>
  <c r="G1275" i="15"/>
  <c r="V1276" i="15" l="1"/>
  <c r="G1276" i="15"/>
  <c r="O1277" i="15"/>
  <c r="M1277" i="15" s="1"/>
  <c r="I1277" i="15"/>
  <c r="R1277" i="15"/>
  <c r="P1277" i="15" s="1"/>
  <c r="U1277" i="15"/>
  <c r="S1277" i="15" s="1"/>
  <c r="L1277" i="15"/>
  <c r="J1277" i="15" s="1"/>
  <c r="H1278" i="15"/>
  <c r="V1277" i="15" l="1"/>
  <c r="G1277" i="15"/>
  <c r="H1279" i="15"/>
  <c r="R1278" i="15"/>
  <c r="P1278" i="15" s="1"/>
  <c r="L1278" i="15"/>
  <c r="J1278" i="15" s="1"/>
  <c r="O1278" i="15"/>
  <c r="M1278" i="15" s="1"/>
  <c r="U1278" i="15"/>
  <c r="S1278" i="15" s="1"/>
  <c r="I1278" i="15"/>
  <c r="V1278" i="15" l="1"/>
  <c r="G1278" i="15"/>
  <c r="O1279" i="15"/>
  <c r="M1279" i="15" s="1"/>
  <c r="I1279" i="15"/>
  <c r="R1279" i="15"/>
  <c r="P1279" i="15" s="1"/>
  <c r="U1279" i="15"/>
  <c r="S1279" i="15" s="1"/>
  <c r="L1279" i="15"/>
  <c r="J1279" i="15" s="1"/>
  <c r="H1280" i="15"/>
  <c r="V1279" i="15" l="1"/>
  <c r="G1279" i="15"/>
  <c r="H1281" i="15"/>
  <c r="U1280" i="15"/>
  <c r="S1280" i="15" s="1"/>
  <c r="I1280" i="15"/>
  <c r="L1280" i="15"/>
  <c r="J1280" i="15" s="1"/>
  <c r="O1280" i="15"/>
  <c r="M1280" i="15" s="1"/>
  <c r="R1280" i="15"/>
  <c r="P1280" i="15" s="1"/>
  <c r="L1281" i="15" l="1"/>
  <c r="J1281" i="15" s="1"/>
  <c r="O1281" i="15"/>
  <c r="M1281" i="15" s="1"/>
  <c r="I1281" i="15"/>
  <c r="R1281" i="15"/>
  <c r="P1281" i="15" s="1"/>
  <c r="H1282" i="15"/>
  <c r="U1281" i="15"/>
  <c r="S1281" i="15" s="1"/>
  <c r="G1280" i="15"/>
  <c r="V1280" i="15"/>
  <c r="G1281" i="15" l="1"/>
  <c r="V1281" i="15"/>
  <c r="H1283" i="15"/>
  <c r="U1282" i="15"/>
  <c r="S1282" i="15" s="1"/>
  <c r="I1282" i="15"/>
  <c r="R1282" i="15"/>
  <c r="P1282" i="15" s="1"/>
  <c r="O1282" i="15"/>
  <c r="M1282" i="15" s="1"/>
  <c r="L1282" i="15"/>
  <c r="J1282" i="15" s="1"/>
  <c r="L1283" i="15" l="1"/>
  <c r="J1283" i="15" s="1"/>
  <c r="O1283" i="15"/>
  <c r="M1283" i="15" s="1"/>
  <c r="R1283" i="15"/>
  <c r="P1283" i="15" s="1"/>
  <c r="I1283" i="15"/>
  <c r="H1284" i="15"/>
  <c r="U1283" i="15"/>
  <c r="S1283" i="15" s="1"/>
  <c r="V1282" i="15"/>
  <c r="G1282" i="15"/>
  <c r="V1283" i="15" l="1"/>
  <c r="G1283" i="15"/>
  <c r="H1285" i="15"/>
  <c r="U1284" i="15"/>
  <c r="S1284" i="15" s="1"/>
  <c r="I1284" i="15"/>
  <c r="R1284" i="15"/>
  <c r="P1284" i="15" s="1"/>
  <c r="L1284" i="15"/>
  <c r="J1284" i="15" s="1"/>
  <c r="O1284" i="15"/>
  <c r="M1284" i="15" s="1"/>
  <c r="V1284" i="15" l="1"/>
  <c r="G1284" i="15"/>
  <c r="O1285" i="15"/>
  <c r="M1285" i="15" s="1"/>
  <c r="L1285" i="15"/>
  <c r="J1285" i="15" s="1"/>
  <c r="I1285" i="15"/>
  <c r="R1285" i="15"/>
  <c r="P1285" i="15" s="1"/>
  <c r="U1285" i="15"/>
  <c r="S1285" i="15" s="1"/>
  <c r="H1286" i="15"/>
  <c r="O1286" i="15" l="1"/>
  <c r="M1286" i="15" s="1"/>
  <c r="L1286" i="15"/>
  <c r="J1286" i="15" s="1"/>
  <c r="H1287" i="15"/>
  <c r="U1286" i="15"/>
  <c r="S1286" i="15" s="1"/>
  <c r="I1286" i="15"/>
  <c r="R1286" i="15"/>
  <c r="P1286" i="15" s="1"/>
  <c r="G1285" i="15"/>
  <c r="V1285" i="15"/>
  <c r="O1287" i="15" l="1"/>
  <c r="M1287" i="15" s="1"/>
  <c r="L1287" i="15"/>
  <c r="J1287" i="15" s="1"/>
  <c r="H1288" i="15"/>
  <c r="I1287" i="15"/>
  <c r="R1287" i="15"/>
  <c r="P1287" i="15" s="1"/>
  <c r="U1287" i="15"/>
  <c r="S1287" i="15" s="1"/>
  <c r="V1286" i="15"/>
  <c r="G1286" i="15"/>
  <c r="G1287" i="15" l="1"/>
  <c r="V1287" i="15"/>
  <c r="H1289" i="15"/>
  <c r="U1288" i="15"/>
  <c r="S1288" i="15" s="1"/>
  <c r="I1288" i="15"/>
  <c r="R1288" i="15"/>
  <c r="P1288" i="15" s="1"/>
  <c r="O1288" i="15"/>
  <c r="M1288" i="15" s="1"/>
  <c r="L1288" i="15"/>
  <c r="J1288" i="15" s="1"/>
  <c r="I1289" i="15" l="1"/>
  <c r="R1289" i="15"/>
  <c r="P1289" i="15" s="1"/>
  <c r="H1290" i="15"/>
  <c r="U1289" i="15"/>
  <c r="S1289" i="15" s="1"/>
  <c r="O1289" i="15"/>
  <c r="M1289" i="15" s="1"/>
  <c r="L1289" i="15"/>
  <c r="J1289" i="15" s="1"/>
  <c r="V1288" i="15"/>
  <c r="G1288" i="15"/>
  <c r="H1291" i="15" l="1"/>
  <c r="U1290" i="15"/>
  <c r="S1290" i="15" s="1"/>
  <c r="I1290" i="15"/>
  <c r="R1290" i="15"/>
  <c r="P1290" i="15" s="1"/>
  <c r="L1290" i="15"/>
  <c r="J1290" i="15" s="1"/>
  <c r="O1290" i="15"/>
  <c r="M1290" i="15" s="1"/>
  <c r="V1289" i="15"/>
  <c r="G1289" i="15"/>
  <c r="V1290" i="15" l="1"/>
  <c r="G1290" i="15"/>
  <c r="L1291" i="15"/>
  <c r="J1291" i="15" s="1"/>
  <c r="O1291" i="15"/>
  <c r="M1291" i="15" s="1"/>
  <c r="I1291" i="15"/>
  <c r="R1291" i="15"/>
  <c r="P1291" i="15" s="1"/>
  <c r="H1292" i="15"/>
  <c r="U1291" i="15"/>
  <c r="S1291" i="15" s="1"/>
  <c r="H1293" i="15" l="1"/>
  <c r="U1292" i="15"/>
  <c r="S1292" i="15" s="1"/>
  <c r="R1292" i="15"/>
  <c r="P1292" i="15" s="1"/>
  <c r="O1292" i="15"/>
  <c r="M1292" i="15" s="1"/>
  <c r="I1292" i="15"/>
  <c r="L1292" i="15"/>
  <c r="J1292" i="15" s="1"/>
  <c r="G1291" i="15"/>
  <c r="V1291" i="15"/>
  <c r="V1292" i="15" l="1"/>
  <c r="G1292" i="15"/>
  <c r="O1293" i="15"/>
  <c r="M1293" i="15" s="1"/>
  <c r="R1293" i="15"/>
  <c r="P1293" i="15" s="1"/>
  <c r="H1294" i="15"/>
  <c r="U1293" i="15"/>
  <c r="S1293" i="15" s="1"/>
  <c r="L1293" i="15"/>
  <c r="J1293" i="15" s="1"/>
  <c r="I1293" i="15"/>
  <c r="V1293" i="15" l="1"/>
  <c r="G1293" i="15"/>
  <c r="H1295" i="15"/>
  <c r="U1294" i="15"/>
  <c r="S1294" i="15" s="1"/>
  <c r="I1294" i="15"/>
  <c r="O1294" i="15"/>
  <c r="M1294" i="15" s="1"/>
  <c r="R1294" i="15"/>
  <c r="P1294" i="15" s="1"/>
  <c r="L1294" i="15"/>
  <c r="J1294" i="15" s="1"/>
  <c r="O1295" i="15" l="1"/>
  <c r="M1295" i="15" s="1"/>
  <c r="L1295" i="15"/>
  <c r="J1295" i="15" s="1"/>
  <c r="R1295" i="15"/>
  <c r="P1295" i="15" s="1"/>
  <c r="I1295" i="15"/>
  <c r="H1296" i="15"/>
  <c r="U1295" i="15"/>
  <c r="S1295" i="15" s="1"/>
  <c r="V1294" i="15"/>
  <c r="G1294" i="15"/>
  <c r="V1295" i="15" l="1"/>
  <c r="G1295" i="15"/>
  <c r="H1297" i="15"/>
  <c r="U1296" i="15"/>
  <c r="S1296" i="15" s="1"/>
  <c r="I1296" i="15"/>
  <c r="R1296" i="15"/>
  <c r="P1296" i="15" s="1"/>
  <c r="L1296" i="15"/>
  <c r="J1296" i="15" s="1"/>
  <c r="O1296" i="15"/>
  <c r="M1296" i="15" s="1"/>
  <c r="O1297" i="15" l="1"/>
  <c r="M1297" i="15" s="1"/>
  <c r="I1297" i="15"/>
  <c r="R1297" i="15"/>
  <c r="P1297" i="15" s="1"/>
  <c r="H1298" i="15"/>
  <c r="U1297" i="15"/>
  <c r="S1297" i="15" s="1"/>
  <c r="L1297" i="15"/>
  <c r="J1297" i="15" s="1"/>
  <c r="V1296" i="15"/>
  <c r="G1296" i="15"/>
  <c r="H1299" i="15" l="1"/>
  <c r="U1298" i="15"/>
  <c r="S1298" i="15" s="1"/>
  <c r="I1298" i="15"/>
  <c r="R1298" i="15"/>
  <c r="P1298" i="15" s="1"/>
  <c r="O1298" i="15"/>
  <c r="M1298" i="15" s="1"/>
  <c r="L1298" i="15"/>
  <c r="J1298" i="15" s="1"/>
  <c r="V1297" i="15"/>
  <c r="G1297" i="15"/>
  <c r="V1298" i="15" l="1"/>
  <c r="G1298" i="15"/>
  <c r="L1299" i="15"/>
  <c r="J1299" i="15" s="1"/>
  <c r="I1299" i="15"/>
  <c r="R1299" i="15"/>
  <c r="P1299" i="15" s="1"/>
  <c r="O1299" i="15"/>
  <c r="M1299" i="15" s="1"/>
  <c r="H1300" i="15"/>
  <c r="U1299" i="15"/>
  <c r="S1299" i="15" s="1"/>
  <c r="G1299" i="15" l="1"/>
  <c r="V1299" i="15"/>
  <c r="H1301" i="15"/>
  <c r="U1300" i="15"/>
  <c r="S1300" i="15" s="1"/>
  <c r="I1300" i="15"/>
  <c r="R1300" i="15"/>
  <c r="P1300" i="15" s="1"/>
  <c r="O1300" i="15"/>
  <c r="M1300" i="15" s="1"/>
  <c r="L1300" i="15"/>
  <c r="J1300" i="15" s="1"/>
  <c r="L1301" i="15" l="1"/>
  <c r="J1301" i="15" s="1"/>
  <c r="R1301" i="15"/>
  <c r="P1301" i="15" s="1"/>
  <c r="I1301" i="15"/>
  <c r="H1302" i="15"/>
  <c r="U1301" i="15"/>
  <c r="S1301" i="15" s="1"/>
  <c r="O1301" i="15"/>
  <c r="M1301" i="15" s="1"/>
  <c r="G1300" i="15"/>
  <c r="V1300" i="15"/>
  <c r="H1303" i="15" l="1"/>
  <c r="U1302" i="15"/>
  <c r="S1302" i="15" s="1"/>
  <c r="R1302" i="15"/>
  <c r="P1302" i="15" s="1"/>
  <c r="L1302" i="15"/>
  <c r="J1302" i="15" s="1"/>
  <c r="O1302" i="15"/>
  <c r="M1302" i="15" s="1"/>
  <c r="I1302" i="15"/>
  <c r="V1301" i="15"/>
  <c r="G1301" i="15"/>
  <c r="O1303" i="15" l="1"/>
  <c r="M1303" i="15" s="1"/>
  <c r="R1303" i="15"/>
  <c r="P1303" i="15" s="1"/>
  <c r="H1304" i="15"/>
  <c r="U1303" i="15"/>
  <c r="S1303" i="15" s="1"/>
  <c r="L1303" i="15"/>
  <c r="J1303" i="15" s="1"/>
  <c r="I1303" i="15"/>
  <c r="V1302" i="15"/>
  <c r="G1302" i="15"/>
  <c r="L1304" i="15" l="1"/>
  <c r="J1304" i="15" s="1"/>
  <c r="H1305" i="15"/>
  <c r="U1304" i="15"/>
  <c r="S1304" i="15" s="1"/>
  <c r="O1304" i="15"/>
  <c r="M1304" i="15" s="1"/>
  <c r="I1304" i="15"/>
  <c r="R1304" i="15"/>
  <c r="P1304" i="15" s="1"/>
  <c r="V1303" i="15"/>
  <c r="G1303" i="15"/>
  <c r="L1305" i="15" l="1"/>
  <c r="J1305" i="15" s="1"/>
  <c r="R1305" i="15"/>
  <c r="P1305" i="15" s="1"/>
  <c r="H1306" i="15"/>
  <c r="U1305" i="15"/>
  <c r="S1305" i="15" s="1"/>
  <c r="I1305" i="15"/>
  <c r="O1305" i="15"/>
  <c r="M1305" i="15" s="1"/>
  <c r="G1304" i="15"/>
  <c r="V1304" i="15"/>
  <c r="H1307" i="15" l="1"/>
  <c r="U1306" i="15"/>
  <c r="S1306" i="15" s="1"/>
  <c r="I1306" i="15"/>
  <c r="L1306" i="15"/>
  <c r="J1306" i="15" s="1"/>
  <c r="R1306" i="15"/>
  <c r="P1306" i="15" s="1"/>
  <c r="O1306" i="15"/>
  <c r="M1306" i="15" s="1"/>
  <c r="V1305" i="15"/>
  <c r="G1305" i="15"/>
  <c r="V1306" i="15" l="1"/>
  <c r="G1306" i="15"/>
  <c r="L1307" i="15"/>
  <c r="J1307" i="15" s="1"/>
  <c r="O1307" i="15"/>
  <c r="M1307" i="15" s="1"/>
  <c r="I1307" i="15"/>
  <c r="R1307" i="15"/>
  <c r="P1307" i="15" s="1"/>
  <c r="H1308" i="15"/>
  <c r="U1307" i="15"/>
  <c r="S1307" i="15" s="1"/>
  <c r="H1309" i="15" l="1"/>
  <c r="U1308" i="15"/>
  <c r="S1308" i="15" s="1"/>
  <c r="R1308" i="15"/>
  <c r="P1308" i="15" s="1"/>
  <c r="O1308" i="15"/>
  <c r="M1308" i="15" s="1"/>
  <c r="I1308" i="15"/>
  <c r="L1308" i="15"/>
  <c r="J1308" i="15" s="1"/>
  <c r="G1307" i="15"/>
  <c r="V1307" i="15"/>
  <c r="L1309" i="15" l="1"/>
  <c r="J1309" i="15" s="1"/>
  <c r="H1310" i="15"/>
  <c r="U1309" i="15"/>
  <c r="S1309" i="15" s="1"/>
  <c r="O1309" i="15"/>
  <c r="M1309" i="15" s="1"/>
  <c r="I1309" i="15"/>
  <c r="R1309" i="15"/>
  <c r="P1309" i="15" s="1"/>
  <c r="V1308" i="15"/>
  <c r="G1308" i="15"/>
  <c r="L1310" i="15" l="1"/>
  <c r="J1310" i="15" s="1"/>
  <c r="I1310" i="15"/>
  <c r="R1310" i="15"/>
  <c r="P1310" i="15" s="1"/>
  <c r="O1310" i="15"/>
  <c r="M1310" i="15" s="1"/>
  <c r="H1311" i="15"/>
  <c r="U1310" i="15"/>
  <c r="S1310" i="15" s="1"/>
  <c r="G1309" i="15"/>
  <c r="V1309" i="15"/>
  <c r="G1310" i="15" l="1"/>
  <c r="V1310" i="15"/>
  <c r="O1311" i="15"/>
  <c r="M1311" i="15" s="1"/>
  <c r="L1311" i="15"/>
  <c r="J1311" i="15" s="1"/>
  <c r="I1311" i="15"/>
  <c r="R1311" i="15"/>
  <c r="P1311" i="15" s="1"/>
  <c r="H1312" i="15"/>
  <c r="U1311" i="15"/>
  <c r="S1311" i="15" s="1"/>
  <c r="H1313" i="15" l="1"/>
  <c r="U1312" i="15"/>
  <c r="S1312" i="15" s="1"/>
  <c r="I1312" i="15"/>
  <c r="R1312" i="15"/>
  <c r="P1312" i="15" s="1"/>
  <c r="L1312" i="15"/>
  <c r="J1312" i="15" s="1"/>
  <c r="O1312" i="15"/>
  <c r="M1312" i="15" s="1"/>
  <c r="G1311" i="15"/>
  <c r="V1311" i="15"/>
  <c r="G1312" i="15" l="1"/>
  <c r="V1312" i="15"/>
  <c r="O1313" i="15"/>
  <c r="M1313" i="15" s="1"/>
  <c r="R1313" i="15"/>
  <c r="P1313" i="15" s="1"/>
  <c r="L1313" i="15"/>
  <c r="J1313" i="15" s="1"/>
  <c r="I1313" i="15"/>
  <c r="H1314" i="15"/>
  <c r="U1313" i="15"/>
  <c r="S1313" i="15" s="1"/>
  <c r="G1313" i="15" l="1"/>
  <c r="V1313" i="15"/>
  <c r="H1315" i="15"/>
  <c r="U1314" i="15"/>
  <c r="S1314" i="15" s="1"/>
  <c r="I1314" i="15"/>
  <c r="R1314" i="15"/>
  <c r="P1314" i="15" s="1"/>
  <c r="L1314" i="15"/>
  <c r="J1314" i="15" s="1"/>
  <c r="O1314" i="15"/>
  <c r="M1314" i="15" s="1"/>
  <c r="L1315" i="15" l="1"/>
  <c r="J1315" i="15" s="1"/>
  <c r="O1315" i="15"/>
  <c r="M1315" i="15" s="1"/>
  <c r="H1316" i="15"/>
  <c r="U1315" i="15"/>
  <c r="S1315" i="15" s="1"/>
  <c r="I1315" i="15"/>
  <c r="R1315" i="15"/>
  <c r="P1315" i="15" s="1"/>
  <c r="G1314" i="15"/>
  <c r="V1314" i="15"/>
  <c r="H1317" i="15" l="1"/>
  <c r="U1316" i="15"/>
  <c r="S1316" i="15" s="1"/>
  <c r="I1316" i="15"/>
  <c r="R1316" i="15"/>
  <c r="P1316" i="15" s="1"/>
  <c r="O1316" i="15"/>
  <c r="M1316" i="15" s="1"/>
  <c r="L1316" i="15"/>
  <c r="J1316" i="15" s="1"/>
  <c r="V1315" i="15"/>
  <c r="G1315" i="15"/>
  <c r="G1316" i="15" l="1"/>
  <c r="V1316" i="15"/>
  <c r="O1317" i="15"/>
  <c r="M1317" i="15" s="1"/>
  <c r="I1317" i="15"/>
  <c r="R1317" i="15"/>
  <c r="P1317" i="15" s="1"/>
  <c r="H1318" i="15"/>
  <c r="U1317" i="15"/>
  <c r="S1317" i="15" s="1"/>
  <c r="L1317" i="15"/>
  <c r="J1317" i="15" s="1"/>
  <c r="L1318" i="15" l="1"/>
  <c r="J1318" i="15" s="1"/>
  <c r="H1319" i="15"/>
  <c r="U1318" i="15"/>
  <c r="S1318" i="15" s="1"/>
  <c r="I1318" i="15"/>
  <c r="R1318" i="15"/>
  <c r="P1318" i="15" s="1"/>
  <c r="O1318" i="15"/>
  <c r="M1318" i="15" s="1"/>
  <c r="G1317" i="15"/>
  <c r="V1317" i="15"/>
  <c r="G1318" i="15" l="1"/>
  <c r="V1318" i="15"/>
  <c r="O1319" i="15"/>
  <c r="M1319" i="15" s="1"/>
  <c r="H1320" i="15"/>
  <c r="L1319" i="15"/>
  <c r="J1319" i="15" s="1"/>
  <c r="I1319" i="15"/>
  <c r="R1319" i="15"/>
  <c r="P1319" i="15" s="1"/>
  <c r="U1319" i="15"/>
  <c r="S1319" i="15" s="1"/>
  <c r="L1320" i="15" l="1"/>
  <c r="J1320" i="15" s="1"/>
  <c r="O1320" i="15"/>
  <c r="M1320" i="15" s="1"/>
  <c r="H1321" i="15"/>
  <c r="U1320" i="15"/>
  <c r="S1320" i="15" s="1"/>
  <c r="I1320" i="15"/>
  <c r="R1320" i="15"/>
  <c r="P1320" i="15" s="1"/>
  <c r="G1319" i="15"/>
  <c r="V1319" i="15"/>
  <c r="O1321" i="15" l="1"/>
  <c r="M1321" i="15" s="1"/>
  <c r="L1321" i="15"/>
  <c r="J1321" i="15" s="1"/>
  <c r="R1321" i="15"/>
  <c r="P1321" i="15" s="1"/>
  <c r="H1322" i="15"/>
  <c r="U1321" i="15"/>
  <c r="S1321" i="15" s="1"/>
  <c r="I1321" i="15"/>
  <c r="G1320" i="15"/>
  <c r="V1320" i="15"/>
  <c r="O1322" i="15" l="1"/>
  <c r="M1322" i="15" s="1"/>
  <c r="R1322" i="15"/>
  <c r="P1322" i="15" s="1"/>
  <c r="L1322" i="15"/>
  <c r="J1322" i="15" s="1"/>
  <c r="H1323" i="15"/>
  <c r="U1322" i="15"/>
  <c r="S1322" i="15" s="1"/>
  <c r="I1322" i="15"/>
  <c r="V1321" i="15"/>
  <c r="G1321" i="15"/>
  <c r="G1322" i="15" l="1"/>
  <c r="V1322" i="15"/>
  <c r="L1323" i="15"/>
  <c r="J1323" i="15" s="1"/>
  <c r="O1323" i="15"/>
  <c r="M1323" i="15" s="1"/>
  <c r="I1323" i="15"/>
  <c r="R1323" i="15"/>
  <c r="P1323" i="15" s="1"/>
  <c r="H1324" i="15"/>
  <c r="U1323" i="15"/>
  <c r="S1323" i="15" s="1"/>
  <c r="U1324" i="15" l="1"/>
  <c r="S1324" i="15" s="1"/>
  <c r="I1324" i="15"/>
  <c r="L1324" i="15"/>
  <c r="J1324" i="15" s="1"/>
  <c r="R1324" i="15"/>
  <c r="P1324" i="15" s="1"/>
  <c r="O1324" i="15"/>
  <c r="M1324" i="15" s="1"/>
  <c r="H1325" i="15"/>
  <c r="G1323" i="15"/>
  <c r="V1323" i="15"/>
  <c r="L1325" i="15" l="1"/>
  <c r="J1325" i="15" s="1"/>
  <c r="I1325" i="15"/>
  <c r="R1325" i="15"/>
  <c r="P1325" i="15" s="1"/>
  <c r="U1325" i="15"/>
  <c r="S1325" i="15" s="1"/>
  <c r="O1325" i="15"/>
  <c r="M1325" i="15" s="1"/>
  <c r="H1326" i="15"/>
  <c r="V1324" i="15"/>
  <c r="G1324" i="15"/>
  <c r="O1326" i="15" l="1"/>
  <c r="M1326" i="15" s="1"/>
  <c r="H1327" i="15"/>
  <c r="U1326" i="15"/>
  <c r="S1326" i="15" s="1"/>
  <c r="R1326" i="15"/>
  <c r="P1326" i="15" s="1"/>
  <c r="I1326" i="15"/>
  <c r="L1326" i="15"/>
  <c r="J1326" i="15" s="1"/>
  <c r="V1325" i="15"/>
  <c r="G1325" i="15"/>
  <c r="H1328" i="15" l="1"/>
  <c r="U1327" i="15"/>
  <c r="S1327" i="15" s="1"/>
  <c r="O1327" i="15"/>
  <c r="M1327" i="15" s="1"/>
  <c r="L1327" i="15"/>
  <c r="J1327" i="15" s="1"/>
  <c r="I1327" i="15"/>
  <c r="R1327" i="15"/>
  <c r="P1327" i="15" s="1"/>
  <c r="G1326" i="15"/>
  <c r="V1326" i="15"/>
  <c r="G1327" i="15" l="1"/>
  <c r="V1327" i="15"/>
  <c r="H1329" i="15"/>
  <c r="U1328" i="15"/>
  <c r="S1328" i="15" s="1"/>
  <c r="R1328" i="15"/>
  <c r="P1328" i="15" s="1"/>
  <c r="I1328" i="15"/>
  <c r="L1328" i="15"/>
  <c r="J1328" i="15" s="1"/>
  <c r="O1328" i="15"/>
  <c r="M1328" i="15" s="1"/>
  <c r="O1329" i="15" l="1"/>
  <c r="M1329" i="15" s="1"/>
  <c r="L1329" i="15"/>
  <c r="J1329" i="15" s="1"/>
  <c r="R1329" i="15"/>
  <c r="P1329" i="15" s="1"/>
  <c r="H1330" i="15"/>
  <c r="U1329" i="15"/>
  <c r="S1329" i="15" s="1"/>
  <c r="I1329" i="15"/>
  <c r="G1328" i="15"/>
  <c r="V1328" i="15"/>
  <c r="I1330" i="15" l="1"/>
  <c r="R1330" i="15"/>
  <c r="P1330" i="15" s="1"/>
  <c r="L1330" i="15"/>
  <c r="J1330" i="15" s="1"/>
  <c r="H1331" i="15"/>
  <c r="U1330" i="15"/>
  <c r="S1330" i="15" s="1"/>
  <c r="O1330" i="15"/>
  <c r="M1330" i="15" s="1"/>
  <c r="G1329" i="15"/>
  <c r="V1329" i="15"/>
  <c r="O1331" i="15" l="1"/>
  <c r="M1331" i="15" s="1"/>
  <c r="I1331" i="15"/>
  <c r="R1331" i="15"/>
  <c r="P1331" i="15" s="1"/>
  <c r="H1332" i="15"/>
  <c r="U1331" i="15"/>
  <c r="S1331" i="15" s="1"/>
  <c r="L1331" i="15"/>
  <c r="J1331" i="15" s="1"/>
  <c r="V1330" i="15"/>
  <c r="G1330" i="15"/>
  <c r="H1333" i="15" l="1"/>
  <c r="U1332" i="15"/>
  <c r="S1332" i="15" s="1"/>
  <c r="R1332" i="15"/>
  <c r="P1332" i="15" s="1"/>
  <c r="L1332" i="15"/>
  <c r="J1332" i="15" s="1"/>
  <c r="O1332" i="15"/>
  <c r="M1332" i="15" s="1"/>
  <c r="I1332" i="15"/>
  <c r="G1331" i="15"/>
  <c r="V1331" i="15"/>
  <c r="G1332" i="15" l="1"/>
  <c r="V1332" i="15"/>
  <c r="O1333" i="15"/>
  <c r="M1333" i="15" s="1"/>
  <c r="L1333" i="15"/>
  <c r="J1333" i="15" s="1"/>
  <c r="I1333" i="15"/>
  <c r="R1333" i="15"/>
  <c r="P1333" i="15" s="1"/>
  <c r="U1333" i="15"/>
  <c r="S1333" i="15" s="1"/>
  <c r="H1334" i="15"/>
  <c r="H1335" i="15" l="1"/>
  <c r="I1334" i="15"/>
  <c r="R1334" i="15"/>
  <c r="P1334" i="15" s="1"/>
  <c r="L1334" i="15"/>
  <c r="J1334" i="15" s="1"/>
  <c r="O1334" i="15"/>
  <c r="M1334" i="15" s="1"/>
  <c r="U1334" i="15"/>
  <c r="S1334" i="15" s="1"/>
  <c r="G1333" i="15"/>
  <c r="V1333" i="15"/>
  <c r="G1334" i="15" l="1"/>
  <c r="V1334" i="15"/>
  <c r="O1335" i="15"/>
  <c r="M1335" i="15" s="1"/>
  <c r="L1335" i="15"/>
  <c r="J1335" i="15" s="1"/>
  <c r="R1335" i="15"/>
  <c r="P1335" i="15" s="1"/>
  <c r="I1335" i="15"/>
  <c r="H1336" i="15"/>
  <c r="U1335" i="15"/>
  <c r="S1335" i="15" s="1"/>
  <c r="L1336" i="15" l="1"/>
  <c r="J1336" i="15" s="1"/>
  <c r="O1336" i="15"/>
  <c r="M1336" i="15" s="1"/>
  <c r="U1336" i="15"/>
  <c r="S1336" i="15" s="1"/>
  <c r="H1337" i="15"/>
  <c r="I1336" i="15"/>
  <c r="R1336" i="15"/>
  <c r="P1336" i="15" s="1"/>
  <c r="G1335" i="15"/>
  <c r="V1335" i="15"/>
  <c r="O1337" i="15" l="1"/>
  <c r="M1337" i="15" s="1"/>
  <c r="R1337" i="15"/>
  <c r="P1337" i="15" s="1"/>
  <c r="L1337" i="15"/>
  <c r="J1337" i="15" s="1"/>
  <c r="I1337" i="15"/>
  <c r="H1338" i="15"/>
  <c r="U1337" i="15"/>
  <c r="S1337" i="15" s="1"/>
  <c r="G1336" i="15"/>
  <c r="V1336" i="15"/>
  <c r="G1337" i="15" l="1"/>
  <c r="V1337" i="15"/>
  <c r="H1339" i="15"/>
  <c r="U1338" i="15"/>
  <c r="S1338" i="15" s="1"/>
  <c r="I1338" i="15"/>
  <c r="R1338" i="15"/>
  <c r="P1338" i="15" s="1"/>
  <c r="L1338" i="15"/>
  <c r="J1338" i="15" s="1"/>
  <c r="O1338" i="15"/>
  <c r="M1338" i="15" s="1"/>
  <c r="L1339" i="15" l="1"/>
  <c r="J1339" i="15" s="1"/>
  <c r="I1339" i="15"/>
  <c r="O1339" i="15"/>
  <c r="M1339" i="15" s="1"/>
  <c r="R1339" i="15"/>
  <c r="P1339" i="15" s="1"/>
  <c r="H1340" i="15"/>
  <c r="U1339" i="15"/>
  <c r="S1339" i="15" s="1"/>
  <c r="G1338" i="15"/>
  <c r="V1338" i="15"/>
  <c r="G1339" i="15" l="1"/>
  <c r="V1339" i="15"/>
  <c r="L1340" i="15"/>
  <c r="J1340" i="15" s="1"/>
  <c r="O1340" i="15"/>
  <c r="M1340" i="15" s="1"/>
  <c r="I1340" i="15"/>
  <c r="H1341" i="15"/>
  <c r="U1340" i="15"/>
  <c r="S1340" i="15" s="1"/>
  <c r="R1340" i="15"/>
  <c r="P1340" i="15" s="1"/>
  <c r="O1341" i="15" l="1"/>
  <c r="M1341" i="15" s="1"/>
  <c r="I1341" i="15"/>
  <c r="L1341" i="15"/>
  <c r="J1341" i="15" s="1"/>
  <c r="R1341" i="15"/>
  <c r="P1341" i="15" s="1"/>
  <c r="H1342" i="15"/>
  <c r="U1341" i="15"/>
  <c r="S1341" i="15" s="1"/>
  <c r="G1340" i="15"/>
  <c r="V1340" i="15"/>
  <c r="G1341" i="15" l="1"/>
  <c r="V1341" i="15"/>
  <c r="L1342" i="15"/>
  <c r="J1342" i="15" s="1"/>
  <c r="O1342" i="15"/>
  <c r="M1342" i="15" s="1"/>
  <c r="I1342" i="15"/>
  <c r="R1342" i="15"/>
  <c r="P1342" i="15" s="1"/>
  <c r="H1343" i="15"/>
  <c r="U1342" i="15"/>
  <c r="S1342" i="15" s="1"/>
  <c r="O1343" i="15" l="1"/>
  <c r="M1343" i="15" s="1"/>
  <c r="L1343" i="15"/>
  <c r="J1343" i="15" s="1"/>
  <c r="R1343" i="15"/>
  <c r="P1343" i="15" s="1"/>
  <c r="H1344" i="15"/>
  <c r="U1343" i="15"/>
  <c r="S1343" i="15" s="1"/>
  <c r="I1343" i="15"/>
  <c r="G1342" i="15"/>
  <c r="V1342" i="15"/>
  <c r="H1345" i="15" l="1"/>
  <c r="U1344" i="15"/>
  <c r="S1344" i="15" s="1"/>
  <c r="I1344" i="15"/>
  <c r="R1344" i="15"/>
  <c r="P1344" i="15" s="1"/>
  <c r="L1344" i="15"/>
  <c r="J1344" i="15" s="1"/>
  <c r="O1344" i="15"/>
  <c r="M1344" i="15" s="1"/>
  <c r="G1343" i="15"/>
  <c r="V1343" i="15"/>
  <c r="G1344" i="15" l="1"/>
  <c r="V1344" i="15"/>
  <c r="O1345" i="15"/>
  <c r="M1345" i="15" s="1"/>
  <c r="L1345" i="15"/>
  <c r="J1345" i="15" s="1"/>
  <c r="I1345" i="15"/>
  <c r="R1345" i="15"/>
  <c r="P1345" i="15" s="1"/>
  <c r="H1346" i="15"/>
  <c r="U1345" i="15"/>
  <c r="S1345" i="15" s="1"/>
  <c r="H1347" i="15" l="1"/>
  <c r="U1346" i="15"/>
  <c r="S1346" i="15" s="1"/>
  <c r="I1346" i="15"/>
  <c r="R1346" i="15"/>
  <c r="P1346" i="15" s="1"/>
  <c r="L1346" i="15"/>
  <c r="J1346" i="15" s="1"/>
  <c r="O1346" i="15"/>
  <c r="M1346" i="15" s="1"/>
  <c r="G1345" i="15"/>
  <c r="V1345" i="15"/>
  <c r="G1346" i="15" l="1"/>
  <c r="V1346" i="15"/>
  <c r="L1347" i="15"/>
  <c r="J1347" i="15" s="1"/>
  <c r="O1347" i="15"/>
  <c r="M1347" i="15" s="1"/>
  <c r="I1347" i="15"/>
  <c r="R1347" i="15"/>
  <c r="P1347" i="15" s="1"/>
  <c r="H1348" i="15"/>
  <c r="U1347" i="15"/>
  <c r="S1347" i="15" s="1"/>
  <c r="H1349" i="15" l="1"/>
  <c r="U1348" i="15"/>
  <c r="S1348" i="15" s="1"/>
  <c r="I1348" i="15"/>
  <c r="R1348" i="15"/>
  <c r="P1348" i="15" s="1"/>
  <c r="L1348" i="15"/>
  <c r="J1348" i="15" s="1"/>
  <c r="O1348" i="15"/>
  <c r="M1348" i="15" s="1"/>
  <c r="G1347" i="15"/>
  <c r="V1347" i="15"/>
  <c r="G1348" i="15" l="1"/>
  <c r="V1348" i="15"/>
  <c r="O1349" i="15"/>
  <c r="M1349" i="15" s="1"/>
  <c r="I1349" i="15"/>
  <c r="R1349" i="15"/>
  <c r="P1349" i="15" s="1"/>
  <c r="L1349" i="15"/>
  <c r="J1349" i="15" s="1"/>
  <c r="H1350" i="15"/>
  <c r="U1349" i="15"/>
  <c r="S1349" i="15" s="1"/>
  <c r="V1349" i="15" l="1"/>
  <c r="G1349" i="15"/>
  <c r="H1351" i="15"/>
  <c r="U1350" i="15"/>
  <c r="S1350" i="15" s="1"/>
  <c r="O1350" i="15"/>
  <c r="M1350" i="15" s="1"/>
  <c r="I1350" i="15"/>
  <c r="R1350" i="15"/>
  <c r="P1350" i="15" s="1"/>
  <c r="L1350" i="15"/>
  <c r="J1350" i="15" s="1"/>
  <c r="O1351" i="15" l="1"/>
  <c r="M1351" i="15" s="1"/>
  <c r="L1351" i="15"/>
  <c r="J1351" i="15" s="1"/>
  <c r="I1351" i="15"/>
  <c r="R1351" i="15"/>
  <c r="P1351" i="15" s="1"/>
  <c r="H1352" i="15"/>
  <c r="U1351" i="15"/>
  <c r="S1351" i="15" s="1"/>
  <c r="G1350" i="15"/>
  <c r="V1350" i="15"/>
  <c r="G1351" i="15" l="1"/>
  <c r="V1351" i="15"/>
  <c r="H1353" i="15"/>
  <c r="U1352" i="15"/>
  <c r="S1352" i="15" s="1"/>
  <c r="R1352" i="15"/>
  <c r="P1352" i="15" s="1"/>
  <c r="L1352" i="15"/>
  <c r="J1352" i="15" s="1"/>
  <c r="I1352" i="15"/>
  <c r="O1352" i="15"/>
  <c r="M1352" i="15" s="1"/>
  <c r="G1352" i="15" l="1"/>
  <c r="V1352" i="15"/>
  <c r="O1353" i="15"/>
  <c r="M1353" i="15" s="1"/>
  <c r="I1353" i="15"/>
  <c r="L1353" i="15"/>
  <c r="J1353" i="15" s="1"/>
  <c r="R1353" i="15"/>
  <c r="P1353" i="15" s="1"/>
  <c r="H1354" i="15"/>
  <c r="U1353" i="15"/>
  <c r="S1353" i="15" s="1"/>
  <c r="V1353" i="15" l="1"/>
  <c r="G1353" i="15"/>
  <c r="H1355" i="15"/>
  <c r="U1354" i="15"/>
  <c r="S1354" i="15" s="1"/>
  <c r="O1354" i="15"/>
  <c r="M1354" i="15" s="1"/>
  <c r="I1354" i="15"/>
  <c r="R1354" i="15"/>
  <c r="P1354" i="15" s="1"/>
  <c r="L1354" i="15"/>
  <c r="J1354" i="15" s="1"/>
  <c r="L1355" i="15" l="1"/>
  <c r="J1355" i="15" s="1"/>
  <c r="O1355" i="15"/>
  <c r="M1355" i="15" s="1"/>
  <c r="I1355" i="15"/>
  <c r="R1355" i="15"/>
  <c r="P1355" i="15" s="1"/>
  <c r="H1356" i="15"/>
  <c r="U1355" i="15"/>
  <c r="S1355" i="15" s="1"/>
  <c r="G1354" i="15"/>
  <c r="V1354" i="15"/>
  <c r="V1355" i="15" l="1"/>
  <c r="G1355" i="15"/>
  <c r="H1357" i="15"/>
  <c r="U1356" i="15"/>
  <c r="S1356" i="15" s="1"/>
  <c r="O1356" i="15"/>
  <c r="M1356" i="15" s="1"/>
  <c r="I1356" i="15"/>
  <c r="R1356" i="15"/>
  <c r="P1356" i="15" s="1"/>
  <c r="L1356" i="15"/>
  <c r="J1356" i="15" s="1"/>
  <c r="O1357" i="15" l="1"/>
  <c r="M1357" i="15" s="1"/>
  <c r="L1357" i="15"/>
  <c r="J1357" i="15" s="1"/>
  <c r="R1357" i="15"/>
  <c r="P1357" i="15" s="1"/>
  <c r="I1357" i="15"/>
  <c r="H1358" i="15"/>
  <c r="U1357" i="15"/>
  <c r="S1357" i="15" s="1"/>
  <c r="G1356" i="15"/>
  <c r="V1356" i="15"/>
  <c r="G1357" i="15" l="1"/>
  <c r="V1357" i="15"/>
  <c r="H1359" i="15"/>
  <c r="U1358" i="15"/>
  <c r="S1358" i="15" s="1"/>
  <c r="I1358" i="15"/>
  <c r="R1358" i="15"/>
  <c r="P1358" i="15" s="1"/>
  <c r="L1358" i="15"/>
  <c r="J1358" i="15" s="1"/>
  <c r="O1358" i="15"/>
  <c r="M1358" i="15" s="1"/>
  <c r="O1359" i="15" l="1"/>
  <c r="M1359" i="15" s="1"/>
  <c r="L1359" i="15"/>
  <c r="J1359" i="15" s="1"/>
  <c r="I1359" i="15"/>
  <c r="R1359" i="15"/>
  <c r="P1359" i="15" s="1"/>
  <c r="U1359" i="15"/>
  <c r="S1359" i="15" s="1"/>
  <c r="H1360" i="15"/>
  <c r="G1358" i="15"/>
  <c r="V1358" i="15"/>
  <c r="G1359" i="15" l="1"/>
  <c r="V1359" i="15"/>
  <c r="H1361" i="15"/>
  <c r="U1360" i="15"/>
  <c r="S1360" i="15" s="1"/>
  <c r="I1360" i="15"/>
  <c r="R1360" i="15"/>
  <c r="P1360" i="15" s="1"/>
  <c r="L1360" i="15"/>
  <c r="J1360" i="15" s="1"/>
  <c r="O1360" i="15"/>
  <c r="M1360" i="15" s="1"/>
  <c r="O1361" i="15" l="1"/>
  <c r="M1361" i="15" s="1"/>
  <c r="R1361" i="15"/>
  <c r="P1361" i="15" s="1"/>
  <c r="H1362" i="15"/>
  <c r="U1361" i="15"/>
  <c r="S1361" i="15" s="1"/>
  <c r="L1361" i="15"/>
  <c r="J1361" i="15" s="1"/>
  <c r="I1361" i="15"/>
  <c r="G1360" i="15"/>
  <c r="V1360" i="15"/>
  <c r="H1363" i="15" l="1"/>
  <c r="U1362" i="15"/>
  <c r="S1362" i="15" s="1"/>
  <c r="I1362" i="15"/>
  <c r="R1362" i="15"/>
  <c r="P1362" i="15" s="1"/>
  <c r="O1362" i="15"/>
  <c r="M1362" i="15" s="1"/>
  <c r="L1362" i="15"/>
  <c r="J1362" i="15" s="1"/>
  <c r="V1361" i="15"/>
  <c r="G1361" i="15"/>
  <c r="G1362" i="15" l="1"/>
  <c r="V1362" i="15"/>
  <c r="L1363" i="15"/>
  <c r="J1363" i="15" s="1"/>
  <c r="O1363" i="15"/>
  <c r="M1363" i="15" s="1"/>
  <c r="R1363" i="15"/>
  <c r="P1363" i="15" s="1"/>
  <c r="I1363" i="15"/>
  <c r="U1363" i="15"/>
  <c r="S1363" i="15" s="1"/>
  <c r="H1364" i="15"/>
  <c r="H1365" i="15" l="1"/>
  <c r="U1364" i="15"/>
  <c r="S1364" i="15" s="1"/>
  <c r="L1364" i="15"/>
  <c r="J1364" i="15" s="1"/>
  <c r="I1364" i="15"/>
  <c r="R1364" i="15"/>
  <c r="P1364" i="15" s="1"/>
  <c r="O1364" i="15"/>
  <c r="M1364" i="15" s="1"/>
  <c r="V1363" i="15"/>
  <c r="G1363" i="15"/>
  <c r="G1364" i="15" l="1"/>
  <c r="V1364" i="15"/>
  <c r="O1365" i="15"/>
  <c r="M1365" i="15" s="1"/>
  <c r="L1365" i="15"/>
  <c r="J1365" i="15" s="1"/>
  <c r="I1365" i="15"/>
  <c r="R1365" i="15"/>
  <c r="P1365" i="15" s="1"/>
  <c r="H1366" i="15"/>
  <c r="U1365" i="15"/>
  <c r="S1365" i="15" s="1"/>
  <c r="H1367" i="15" l="1"/>
  <c r="U1366" i="15"/>
  <c r="S1366" i="15" s="1"/>
  <c r="R1366" i="15"/>
  <c r="P1366" i="15" s="1"/>
  <c r="O1366" i="15"/>
  <c r="M1366" i="15" s="1"/>
  <c r="I1366" i="15"/>
  <c r="L1366" i="15"/>
  <c r="J1366" i="15" s="1"/>
  <c r="G1365" i="15"/>
  <c r="V1365" i="15"/>
  <c r="V1366" i="15" l="1"/>
  <c r="G1366" i="15"/>
  <c r="L1367" i="15"/>
  <c r="J1367" i="15" s="1"/>
  <c r="R1367" i="15"/>
  <c r="P1367" i="15" s="1"/>
  <c r="I1367" i="15"/>
  <c r="H1368" i="15"/>
  <c r="O1367" i="15"/>
  <c r="M1367" i="15" s="1"/>
  <c r="U1367" i="15"/>
  <c r="S1367" i="15" s="1"/>
  <c r="H1369" i="15" l="1"/>
  <c r="U1368" i="15"/>
  <c r="S1368" i="15" s="1"/>
  <c r="O1368" i="15"/>
  <c r="M1368" i="15" s="1"/>
  <c r="I1368" i="15"/>
  <c r="R1368" i="15"/>
  <c r="P1368" i="15" s="1"/>
  <c r="L1368" i="15"/>
  <c r="J1368" i="15" s="1"/>
  <c r="V1367" i="15"/>
  <c r="G1367" i="15"/>
  <c r="G1368" i="15" l="1"/>
  <c r="V1368" i="15"/>
  <c r="O1369" i="15"/>
  <c r="M1369" i="15" s="1"/>
  <c r="L1369" i="15"/>
  <c r="J1369" i="15" s="1"/>
  <c r="H1370" i="15"/>
  <c r="U1369" i="15"/>
  <c r="S1369" i="15" s="1"/>
  <c r="I1369" i="15"/>
  <c r="R1369" i="15"/>
  <c r="P1369" i="15" s="1"/>
  <c r="V1369" i="15" l="1"/>
  <c r="G1369" i="15"/>
  <c r="H1371" i="15"/>
  <c r="U1370" i="15"/>
  <c r="S1370" i="15" s="1"/>
  <c r="I1370" i="15"/>
  <c r="R1370" i="15"/>
  <c r="P1370" i="15" s="1"/>
  <c r="L1370" i="15"/>
  <c r="J1370" i="15" s="1"/>
  <c r="O1370" i="15"/>
  <c r="M1370" i="15" s="1"/>
  <c r="L1371" i="15" l="1"/>
  <c r="J1371" i="15" s="1"/>
  <c r="O1371" i="15"/>
  <c r="M1371" i="15" s="1"/>
  <c r="H1372" i="15"/>
  <c r="U1371" i="15"/>
  <c r="S1371" i="15" s="1"/>
  <c r="I1371" i="15"/>
  <c r="R1371" i="15"/>
  <c r="P1371" i="15" s="1"/>
  <c r="G1370" i="15"/>
  <c r="V1370" i="15"/>
  <c r="H1373" i="15" l="1"/>
  <c r="U1372" i="15"/>
  <c r="S1372" i="15" s="1"/>
  <c r="R1372" i="15"/>
  <c r="P1372" i="15" s="1"/>
  <c r="O1372" i="15"/>
  <c r="M1372" i="15" s="1"/>
  <c r="I1372" i="15"/>
  <c r="L1372" i="15"/>
  <c r="J1372" i="15" s="1"/>
  <c r="G1371" i="15"/>
  <c r="V1371" i="15"/>
  <c r="G1372" i="15" l="1"/>
  <c r="V1372" i="15"/>
  <c r="O1373" i="15"/>
  <c r="M1373" i="15" s="1"/>
  <c r="I1373" i="15"/>
  <c r="R1373" i="15"/>
  <c r="P1373" i="15" s="1"/>
  <c r="H1374" i="15"/>
  <c r="U1373" i="15"/>
  <c r="S1373" i="15" s="1"/>
  <c r="L1373" i="15"/>
  <c r="J1373" i="15" s="1"/>
  <c r="G1373" i="15" l="1"/>
  <c r="V1373" i="15"/>
  <c r="H1375" i="15"/>
  <c r="U1374" i="15"/>
  <c r="S1374" i="15" s="1"/>
  <c r="I1374" i="15"/>
  <c r="R1374" i="15"/>
  <c r="P1374" i="15" s="1"/>
  <c r="L1374" i="15"/>
  <c r="J1374" i="15" s="1"/>
  <c r="O1374" i="15"/>
  <c r="M1374" i="15" s="1"/>
  <c r="O1375" i="15" l="1"/>
  <c r="M1375" i="15" s="1"/>
  <c r="L1375" i="15"/>
  <c r="J1375" i="15" s="1"/>
  <c r="I1375" i="15"/>
  <c r="R1375" i="15"/>
  <c r="P1375" i="15" s="1"/>
  <c r="H1376" i="15"/>
  <c r="U1375" i="15"/>
  <c r="S1375" i="15" s="1"/>
  <c r="G1374" i="15"/>
  <c r="V1374" i="15"/>
  <c r="I1376" i="15" l="1"/>
  <c r="R1376" i="15"/>
  <c r="P1376" i="15" s="1"/>
  <c r="L1376" i="15"/>
  <c r="J1376" i="15" s="1"/>
  <c r="O1376" i="15"/>
  <c r="M1376" i="15" s="1"/>
  <c r="H1377" i="15"/>
  <c r="U1376" i="15"/>
  <c r="S1376" i="15" s="1"/>
  <c r="G1375" i="15"/>
  <c r="V1375" i="15"/>
  <c r="L1377" i="15" l="1"/>
  <c r="J1377" i="15" s="1"/>
  <c r="O1377" i="15"/>
  <c r="M1377" i="15" s="1"/>
  <c r="I1377" i="15"/>
  <c r="R1377" i="15"/>
  <c r="P1377" i="15" s="1"/>
  <c r="H1378" i="15"/>
  <c r="U1377" i="15"/>
  <c r="S1377" i="15" s="1"/>
  <c r="V1376" i="15"/>
  <c r="G1376" i="15"/>
  <c r="G1377" i="15" l="1"/>
  <c r="V1377" i="15"/>
  <c r="H1379" i="15"/>
  <c r="U1378" i="15"/>
  <c r="S1378" i="15" s="1"/>
  <c r="I1378" i="15"/>
  <c r="R1378" i="15"/>
  <c r="P1378" i="15" s="1"/>
  <c r="L1378" i="15"/>
  <c r="J1378" i="15" s="1"/>
  <c r="O1378" i="15"/>
  <c r="M1378" i="15" s="1"/>
  <c r="L1379" i="15" l="1"/>
  <c r="J1379" i="15" s="1"/>
  <c r="R1379" i="15"/>
  <c r="P1379" i="15" s="1"/>
  <c r="H1380" i="15"/>
  <c r="O1379" i="15"/>
  <c r="M1379" i="15" s="1"/>
  <c r="I1379" i="15"/>
  <c r="U1379" i="15"/>
  <c r="S1379" i="15" s="1"/>
  <c r="G1378" i="15"/>
  <c r="V1378" i="15"/>
  <c r="H1381" i="15" l="1"/>
  <c r="U1380" i="15"/>
  <c r="S1380" i="15" s="1"/>
  <c r="L1380" i="15"/>
  <c r="J1380" i="15" s="1"/>
  <c r="I1380" i="15"/>
  <c r="R1380" i="15"/>
  <c r="P1380" i="15" s="1"/>
  <c r="O1380" i="15"/>
  <c r="M1380" i="15" s="1"/>
  <c r="G1379" i="15"/>
  <c r="V1379" i="15"/>
  <c r="G1380" i="15" l="1"/>
  <c r="V1380" i="15"/>
  <c r="O1381" i="15"/>
  <c r="M1381" i="15" s="1"/>
  <c r="U1381" i="15"/>
  <c r="S1381" i="15" s="1"/>
  <c r="L1381" i="15"/>
  <c r="J1381" i="15" s="1"/>
  <c r="H1382" i="15"/>
  <c r="I1381" i="15"/>
  <c r="R1381" i="15"/>
  <c r="P1381" i="15" s="1"/>
  <c r="H1383" i="15" l="1"/>
  <c r="U1382" i="15"/>
  <c r="S1382" i="15" s="1"/>
  <c r="O1382" i="15"/>
  <c r="M1382" i="15" s="1"/>
  <c r="I1382" i="15"/>
  <c r="R1382" i="15"/>
  <c r="P1382" i="15" s="1"/>
  <c r="L1382" i="15"/>
  <c r="J1382" i="15" s="1"/>
  <c r="V1381" i="15"/>
  <c r="G1381" i="15"/>
  <c r="G1382" i="15" l="1"/>
  <c r="V1382" i="15"/>
  <c r="O1383" i="15"/>
  <c r="M1383" i="15" s="1"/>
  <c r="H1384" i="15"/>
  <c r="U1383" i="15"/>
  <c r="S1383" i="15" s="1"/>
  <c r="L1383" i="15"/>
  <c r="J1383" i="15" s="1"/>
  <c r="I1383" i="15"/>
  <c r="R1383" i="15"/>
  <c r="P1383" i="15" s="1"/>
  <c r="L1384" i="15" l="1"/>
  <c r="J1384" i="15" s="1"/>
  <c r="R1384" i="15"/>
  <c r="P1384" i="15" s="1"/>
  <c r="O1384" i="15"/>
  <c r="M1384" i="15" s="1"/>
  <c r="H1385" i="15"/>
  <c r="U1384" i="15"/>
  <c r="S1384" i="15" s="1"/>
  <c r="I1384" i="15"/>
  <c r="G1383" i="15"/>
  <c r="V1383" i="15"/>
  <c r="L1385" i="15" l="1"/>
  <c r="J1385" i="15" s="1"/>
  <c r="R1385" i="15"/>
  <c r="P1385" i="15" s="1"/>
  <c r="H1386" i="15"/>
  <c r="U1385" i="15"/>
  <c r="S1385" i="15" s="1"/>
  <c r="I1385" i="15"/>
  <c r="O1385" i="15"/>
  <c r="M1385" i="15" s="1"/>
  <c r="V1384" i="15"/>
  <c r="G1384" i="15"/>
  <c r="H1387" i="15" l="1"/>
  <c r="U1386" i="15"/>
  <c r="S1386" i="15" s="1"/>
  <c r="I1386" i="15"/>
  <c r="R1386" i="15"/>
  <c r="P1386" i="15" s="1"/>
  <c r="L1386" i="15"/>
  <c r="J1386" i="15" s="1"/>
  <c r="O1386" i="15"/>
  <c r="M1386" i="15" s="1"/>
  <c r="G1385" i="15"/>
  <c r="V1385" i="15"/>
  <c r="G1386" i="15" l="1"/>
  <c r="V1386" i="15"/>
  <c r="O1387" i="15"/>
  <c r="M1387" i="15" s="1"/>
  <c r="H1388" i="15"/>
  <c r="U1387" i="15"/>
  <c r="S1387" i="15" s="1"/>
  <c r="I1387" i="15"/>
  <c r="R1387" i="15"/>
  <c r="P1387" i="15" s="1"/>
  <c r="L1387" i="15"/>
  <c r="J1387" i="15" s="1"/>
  <c r="I1388" i="15" l="1"/>
  <c r="R1388" i="15"/>
  <c r="P1388" i="15" s="1"/>
  <c r="L1388" i="15"/>
  <c r="J1388" i="15" s="1"/>
  <c r="O1388" i="15"/>
  <c r="M1388" i="15" s="1"/>
  <c r="H1389" i="15"/>
  <c r="U1388" i="15"/>
  <c r="S1388" i="15" s="1"/>
  <c r="G1387" i="15"/>
  <c r="V1387" i="15"/>
  <c r="O1389" i="15" l="1"/>
  <c r="M1389" i="15" s="1"/>
  <c r="L1389" i="15"/>
  <c r="J1389" i="15" s="1"/>
  <c r="U1389" i="15"/>
  <c r="S1389" i="15" s="1"/>
  <c r="I1389" i="15"/>
  <c r="R1389" i="15"/>
  <c r="P1389" i="15" s="1"/>
  <c r="H1390" i="15"/>
  <c r="G1388" i="15"/>
  <c r="V1388" i="15"/>
  <c r="G1389" i="15" l="1"/>
  <c r="V1389" i="15"/>
  <c r="H1391" i="15"/>
  <c r="U1390" i="15"/>
  <c r="S1390" i="15" s="1"/>
  <c r="I1390" i="15"/>
  <c r="R1390" i="15"/>
  <c r="P1390" i="15" s="1"/>
  <c r="L1390" i="15"/>
  <c r="J1390" i="15" s="1"/>
  <c r="O1390" i="15"/>
  <c r="M1390" i="15" s="1"/>
  <c r="L1391" i="15" l="1"/>
  <c r="J1391" i="15" s="1"/>
  <c r="O1391" i="15"/>
  <c r="M1391" i="15" s="1"/>
  <c r="I1391" i="15"/>
  <c r="R1391" i="15"/>
  <c r="P1391" i="15" s="1"/>
  <c r="H1392" i="15"/>
  <c r="U1391" i="15"/>
  <c r="S1391" i="15" s="1"/>
  <c r="V1390" i="15"/>
  <c r="G1390" i="15"/>
  <c r="V1391" i="15" l="1"/>
  <c r="G1391" i="15"/>
  <c r="O1392" i="15"/>
  <c r="M1392" i="15" s="1"/>
  <c r="H1393" i="15"/>
  <c r="U1392" i="15"/>
  <c r="S1392" i="15" s="1"/>
  <c r="R1392" i="15"/>
  <c r="P1392" i="15" s="1"/>
  <c r="I1392" i="15"/>
  <c r="L1392" i="15"/>
  <c r="J1392" i="15" s="1"/>
  <c r="O1393" i="15" l="1"/>
  <c r="M1393" i="15" s="1"/>
  <c r="L1393" i="15"/>
  <c r="J1393" i="15" s="1"/>
  <c r="I1393" i="15"/>
  <c r="R1393" i="15"/>
  <c r="P1393" i="15" s="1"/>
  <c r="H1394" i="15"/>
  <c r="U1393" i="15"/>
  <c r="S1393" i="15" s="1"/>
  <c r="G1392" i="15"/>
  <c r="V1392" i="15"/>
  <c r="V1393" i="15" l="1"/>
  <c r="G1393" i="15"/>
  <c r="H1395" i="15"/>
  <c r="U1394" i="15"/>
  <c r="S1394" i="15" s="1"/>
  <c r="I1394" i="15"/>
  <c r="O1394" i="15"/>
  <c r="M1394" i="15" s="1"/>
  <c r="R1394" i="15"/>
  <c r="P1394" i="15" s="1"/>
  <c r="L1394" i="15"/>
  <c r="J1394" i="15" s="1"/>
  <c r="L1395" i="15" l="1"/>
  <c r="J1395" i="15" s="1"/>
  <c r="R1395" i="15"/>
  <c r="P1395" i="15" s="1"/>
  <c r="H1396" i="15"/>
  <c r="O1395" i="15"/>
  <c r="M1395" i="15" s="1"/>
  <c r="I1395" i="15"/>
  <c r="U1395" i="15"/>
  <c r="S1395" i="15" s="1"/>
  <c r="G1394" i="15"/>
  <c r="V1394" i="15"/>
  <c r="H1397" i="15" l="1"/>
  <c r="U1396" i="15"/>
  <c r="S1396" i="15" s="1"/>
  <c r="L1396" i="15"/>
  <c r="J1396" i="15" s="1"/>
  <c r="I1396" i="15"/>
  <c r="R1396" i="15"/>
  <c r="P1396" i="15" s="1"/>
  <c r="O1396" i="15"/>
  <c r="M1396" i="15" s="1"/>
  <c r="G1395" i="15"/>
  <c r="V1395" i="15"/>
  <c r="G1396" i="15" l="1"/>
  <c r="V1396" i="15"/>
  <c r="O1397" i="15"/>
  <c r="M1397" i="15" s="1"/>
  <c r="L1397" i="15"/>
  <c r="J1397" i="15" s="1"/>
  <c r="I1397" i="15"/>
  <c r="R1397" i="15"/>
  <c r="P1397" i="15" s="1"/>
  <c r="H1398" i="15"/>
  <c r="U1397" i="15"/>
  <c r="S1397" i="15" s="1"/>
  <c r="H1399" i="15" l="1"/>
  <c r="U1398" i="15"/>
  <c r="S1398" i="15" s="1"/>
  <c r="O1398" i="15"/>
  <c r="M1398" i="15" s="1"/>
  <c r="I1398" i="15"/>
  <c r="R1398" i="15"/>
  <c r="P1398" i="15" s="1"/>
  <c r="L1398" i="15"/>
  <c r="J1398" i="15" s="1"/>
  <c r="V1397" i="15"/>
  <c r="G1397" i="15"/>
  <c r="G1398" i="15" l="1"/>
  <c r="V1398" i="15"/>
  <c r="O1399" i="15"/>
  <c r="M1399" i="15" s="1"/>
  <c r="L1399" i="15"/>
  <c r="J1399" i="15" s="1"/>
  <c r="I1399" i="15"/>
  <c r="R1399" i="15"/>
  <c r="P1399" i="15" s="1"/>
  <c r="U1399" i="15"/>
  <c r="S1399" i="15" s="1"/>
  <c r="H1400" i="15"/>
  <c r="H1401" i="15" l="1"/>
  <c r="U1400" i="15"/>
  <c r="S1400" i="15" s="1"/>
  <c r="I1400" i="15"/>
  <c r="R1400" i="15"/>
  <c r="P1400" i="15" s="1"/>
  <c r="L1400" i="15"/>
  <c r="J1400" i="15" s="1"/>
  <c r="O1400" i="15"/>
  <c r="M1400" i="15" s="1"/>
  <c r="G1399" i="15"/>
  <c r="V1399" i="15"/>
  <c r="G1400" i="15" l="1"/>
  <c r="V1400" i="15"/>
  <c r="L1401" i="15"/>
  <c r="J1401" i="15" s="1"/>
  <c r="U1401" i="15"/>
  <c r="S1401" i="15" s="1"/>
  <c r="I1401" i="15"/>
  <c r="R1401" i="15"/>
  <c r="P1401" i="15" s="1"/>
  <c r="H1402" i="15"/>
  <c r="O1401" i="15"/>
  <c r="M1401" i="15" s="1"/>
  <c r="H1403" i="15" l="1"/>
  <c r="U1402" i="15"/>
  <c r="S1402" i="15" s="1"/>
  <c r="I1402" i="15"/>
  <c r="R1402" i="15"/>
  <c r="P1402" i="15" s="1"/>
  <c r="L1402" i="15"/>
  <c r="J1402" i="15" s="1"/>
  <c r="O1402" i="15"/>
  <c r="M1402" i="15" s="1"/>
  <c r="G1401" i="15"/>
  <c r="V1401" i="15"/>
  <c r="G1402" i="15" l="1"/>
  <c r="V1402" i="15"/>
  <c r="L1403" i="15"/>
  <c r="J1403" i="15" s="1"/>
  <c r="O1403" i="15"/>
  <c r="M1403" i="15" s="1"/>
  <c r="I1403" i="15"/>
  <c r="R1403" i="15"/>
  <c r="P1403" i="15" s="1"/>
  <c r="H1404" i="15"/>
  <c r="U1403" i="15"/>
  <c r="S1403" i="15" s="1"/>
  <c r="H1405" i="15" l="1"/>
  <c r="U1404" i="15"/>
  <c r="S1404" i="15" s="1"/>
  <c r="I1404" i="15"/>
  <c r="R1404" i="15"/>
  <c r="P1404" i="15" s="1"/>
  <c r="L1404" i="15"/>
  <c r="J1404" i="15" s="1"/>
  <c r="O1404" i="15"/>
  <c r="M1404" i="15" s="1"/>
  <c r="G1403" i="15"/>
  <c r="V1403" i="15"/>
  <c r="G1404" i="15" l="1"/>
  <c r="V1404" i="15"/>
  <c r="O1405" i="15"/>
  <c r="M1405" i="15" s="1"/>
  <c r="I1405" i="15"/>
  <c r="R1405" i="15"/>
  <c r="P1405" i="15" s="1"/>
  <c r="H1406" i="15"/>
  <c r="L1405" i="15"/>
  <c r="J1405" i="15" s="1"/>
  <c r="U1405" i="15"/>
  <c r="S1405" i="15" s="1"/>
  <c r="G1405" i="15" l="1"/>
  <c r="V1405" i="15"/>
  <c r="H1407" i="15"/>
  <c r="U1406" i="15"/>
  <c r="S1406" i="15" s="1"/>
  <c r="I1406" i="15"/>
  <c r="R1406" i="15"/>
  <c r="P1406" i="15" s="1"/>
  <c r="L1406" i="15"/>
  <c r="J1406" i="15" s="1"/>
  <c r="O1406" i="15"/>
  <c r="M1406" i="15" s="1"/>
  <c r="O1407" i="15" l="1"/>
  <c r="M1407" i="15" s="1"/>
  <c r="I1407" i="15"/>
  <c r="R1407" i="15"/>
  <c r="P1407" i="15" s="1"/>
  <c r="L1407" i="15"/>
  <c r="J1407" i="15" s="1"/>
  <c r="H1408" i="15"/>
  <c r="U1407" i="15"/>
  <c r="S1407" i="15" s="1"/>
  <c r="G1406" i="15"/>
  <c r="V1406" i="15"/>
  <c r="G1407" i="15" l="1"/>
  <c r="V1407" i="15"/>
  <c r="H1409" i="15"/>
  <c r="U1408" i="15"/>
  <c r="S1408" i="15" s="1"/>
  <c r="L1408" i="15"/>
  <c r="J1408" i="15" s="1"/>
  <c r="I1408" i="15"/>
  <c r="R1408" i="15"/>
  <c r="P1408" i="15" s="1"/>
  <c r="O1408" i="15"/>
  <c r="M1408" i="15" s="1"/>
  <c r="G1408" i="15" l="1"/>
  <c r="V1408" i="15"/>
  <c r="O1409" i="15"/>
  <c r="M1409" i="15" s="1"/>
  <c r="R1409" i="15"/>
  <c r="P1409" i="15" s="1"/>
  <c r="H1410" i="15"/>
  <c r="U1409" i="15"/>
  <c r="S1409" i="15" s="1"/>
  <c r="L1409" i="15"/>
  <c r="J1409" i="15" s="1"/>
  <c r="I1409" i="15"/>
  <c r="G1409" i="15" l="1"/>
  <c r="V1409" i="15"/>
  <c r="H1411" i="15"/>
  <c r="U1410" i="15"/>
  <c r="S1410" i="15" s="1"/>
  <c r="I1410" i="15"/>
  <c r="R1410" i="15"/>
  <c r="P1410" i="15" s="1"/>
  <c r="L1410" i="15"/>
  <c r="J1410" i="15" s="1"/>
  <c r="O1410" i="15"/>
  <c r="M1410" i="15" s="1"/>
  <c r="L1411" i="15" l="1"/>
  <c r="J1411" i="15" s="1"/>
  <c r="O1411" i="15"/>
  <c r="M1411" i="15" s="1"/>
  <c r="H1412" i="15"/>
  <c r="U1411" i="15"/>
  <c r="S1411" i="15" s="1"/>
  <c r="I1411" i="15"/>
  <c r="R1411" i="15"/>
  <c r="P1411" i="15" s="1"/>
  <c r="G1410" i="15"/>
  <c r="V1410" i="15"/>
  <c r="G1411" i="15" l="1"/>
  <c r="V1411" i="15"/>
  <c r="H1413" i="15"/>
  <c r="U1412" i="15"/>
  <c r="S1412" i="15" s="1"/>
  <c r="I1412" i="15"/>
  <c r="R1412" i="15"/>
  <c r="P1412" i="15" s="1"/>
  <c r="L1412" i="15"/>
  <c r="J1412" i="15" s="1"/>
  <c r="O1412" i="15"/>
  <c r="M1412" i="15" s="1"/>
  <c r="L1413" i="15" l="1"/>
  <c r="J1413" i="15" s="1"/>
  <c r="I1413" i="15"/>
  <c r="R1413" i="15"/>
  <c r="P1413" i="15" s="1"/>
  <c r="H1414" i="15"/>
  <c r="U1413" i="15"/>
  <c r="S1413" i="15" s="1"/>
  <c r="O1413" i="15"/>
  <c r="M1413" i="15" s="1"/>
  <c r="V1412" i="15"/>
  <c r="G1412" i="15"/>
  <c r="L1414" i="15" l="1"/>
  <c r="J1414" i="15" s="1"/>
  <c r="O1414" i="15"/>
  <c r="M1414" i="15" s="1"/>
  <c r="U1414" i="15"/>
  <c r="S1414" i="15" s="1"/>
  <c r="I1414" i="15"/>
  <c r="R1414" i="15"/>
  <c r="P1414" i="15" s="1"/>
  <c r="H1415" i="15"/>
  <c r="G1413" i="15"/>
  <c r="V1413" i="15"/>
  <c r="G1414" i="15" l="1"/>
  <c r="V1414" i="15"/>
  <c r="I1415" i="15"/>
  <c r="R1415" i="15"/>
  <c r="P1415" i="15" s="1"/>
  <c r="H1416" i="15"/>
  <c r="U1415" i="15"/>
  <c r="S1415" i="15" s="1"/>
  <c r="O1415" i="15"/>
  <c r="M1415" i="15" s="1"/>
  <c r="L1415" i="15"/>
  <c r="J1415" i="15" s="1"/>
  <c r="G1415" i="15" l="1"/>
  <c r="V1415" i="15"/>
  <c r="H1417" i="15"/>
  <c r="U1416" i="15"/>
  <c r="S1416" i="15" s="1"/>
  <c r="I1416" i="15"/>
  <c r="R1416" i="15"/>
  <c r="P1416" i="15" s="1"/>
  <c r="O1416" i="15"/>
  <c r="M1416" i="15" s="1"/>
  <c r="L1416" i="15"/>
  <c r="J1416" i="15" s="1"/>
  <c r="O1417" i="15" l="1"/>
  <c r="M1417" i="15" s="1"/>
  <c r="I1417" i="15"/>
  <c r="R1417" i="15"/>
  <c r="P1417" i="15" s="1"/>
  <c r="H1418" i="15"/>
  <c r="L1417" i="15"/>
  <c r="J1417" i="15" s="1"/>
  <c r="U1417" i="15"/>
  <c r="S1417" i="15" s="1"/>
  <c r="G1416" i="15"/>
  <c r="V1416" i="15"/>
  <c r="L1418" i="15" l="1"/>
  <c r="J1418" i="15" s="1"/>
  <c r="U1418" i="15"/>
  <c r="S1418" i="15" s="1"/>
  <c r="I1418" i="15"/>
  <c r="R1418" i="15"/>
  <c r="P1418" i="15" s="1"/>
  <c r="O1418" i="15"/>
  <c r="M1418" i="15" s="1"/>
  <c r="H1419" i="15"/>
  <c r="G1417" i="15"/>
  <c r="V1417" i="15"/>
  <c r="V1418" i="15" l="1"/>
  <c r="G1418" i="15"/>
  <c r="O1419" i="15"/>
  <c r="M1419" i="15" s="1"/>
  <c r="R1419" i="15"/>
  <c r="P1419" i="15" s="1"/>
  <c r="I1419" i="15"/>
  <c r="L1419" i="15"/>
  <c r="J1419" i="15" s="1"/>
  <c r="H1420" i="15"/>
  <c r="U1419" i="15"/>
  <c r="S1419" i="15" s="1"/>
  <c r="H1421" i="15" l="1"/>
  <c r="U1420" i="15"/>
  <c r="S1420" i="15" s="1"/>
  <c r="I1420" i="15"/>
  <c r="R1420" i="15"/>
  <c r="P1420" i="15" s="1"/>
  <c r="L1420" i="15"/>
  <c r="J1420" i="15" s="1"/>
  <c r="O1420" i="15"/>
  <c r="M1420" i="15" s="1"/>
  <c r="G1419" i="15"/>
  <c r="V1419" i="15"/>
  <c r="G1420" i="15" l="1"/>
  <c r="V1420" i="15"/>
  <c r="O1421" i="15"/>
  <c r="M1421" i="15" s="1"/>
  <c r="L1421" i="15"/>
  <c r="J1421" i="15" s="1"/>
  <c r="I1421" i="15"/>
  <c r="R1421" i="15"/>
  <c r="P1421" i="15" s="1"/>
  <c r="H1422" i="15"/>
  <c r="U1421" i="15"/>
  <c r="S1421" i="15" s="1"/>
  <c r="I1422" i="15" l="1"/>
  <c r="R1422" i="15"/>
  <c r="P1422" i="15" s="1"/>
  <c r="L1422" i="15"/>
  <c r="J1422" i="15" s="1"/>
  <c r="H1423" i="15"/>
  <c r="O1422" i="15"/>
  <c r="M1422" i="15" s="1"/>
  <c r="U1422" i="15"/>
  <c r="S1422" i="15" s="1"/>
  <c r="G1421" i="15"/>
  <c r="V1421" i="15"/>
  <c r="O1423" i="15" l="1"/>
  <c r="M1423" i="15" s="1"/>
  <c r="H1424" i="15"/>
  <c r="U1423" i="15"/>
  <c r="S1423" i="15" s="1"/>
  <c r="L1423" i="15"/>
  <c r="J1423" i="15" s="1"/>
  <c r="I1423" i="15"/>
  <c r="R1423" i="15"/>
  <c r="P1423" i="15" s="1"/>
  <c r="G1422" i="15"/>
  <c r="V1422" i="15"/>
  <c r="H1425" i="15" l="1"/>
  <c r="U1424" i="15"/>
  <c r="S1424" i="15" s="1"/>
  <c r="L1424" i="15"/>
  <c r="J1424" i="15" s="1"/>
  <c r="I1424" i="15"/>
  <c r="R1424" i="15"/>
  <c r="P1424" i="15" s="1"/>
  <c r="O1424" i="15"/>
  <c r="M1424" i="15" s="1"/>
  <c r="G1423" i="15"/>
  <c r="V1423" i="15"/>
  <c r="G1424" i="15" l="1"/>
  <c r="V1424" i="15"/>
  <c r="O1425" i="15"/>
  <c r="M1425" i="15" s="1"/>
  <c r="L1425" i="15"/>
  <c r="J1425" i="15" s="1"/>
  <c r="I1425" i="15"/>
  <c r="R1425" i="15"/>
  <c r="P1425" i="15" s="1"/>
  <c r="H1426" i="15"/>
  <c r="U1425" i="15"/>
  <c r="S1425" i="15" s="1"/>
  <c r="H1427" i="15" l="1"/>
  <c r="U1426" i="15"/>
  <c r="S1426" i="15" s="1"/>
  <c r="O1426" i="15"/>
  <c r="M1426" i="15" s="1"/>
  <c r="I1426" i="15"/>
  <c r="R1426" i="15"/>
  <c r="P1426" i="15" s="1"/>
  <c r="L1426" i="15"/>
  <c r="J1426" i="15" s="1"/>
  <c r="V1425" i="15"/>
  <c r="G1425" i="15"/>
  <c r="G1426" i="15" l="1"/>
  <c r="V1426" i="15"/>
  <c r="L1427" i="15"/>
  <c r="J1427" i="15" s="1"/>
  <c r="R1427" i="15"/>
  <c r="P1427" i="15" s="1"/>
  <c r="H1428" i="15"/>
  <c r="U1427" i="15"/>
  <c r="S1427" i="15" s="1"/>
  <c r="O1427" i="15"/>
  <c r="M1427" i="15" s="1"/>
  <c r="I1427" i="15"/>
  <c r="G1427" i="15" l="1"/>
  <c r="V1427" i="15"/>
  <c r="L1428" i="15"/>
  <c r="J1428" i="15" s="1"/>
  <c r="I1428" i="15"/>
  <c r="O1428" i="15"/>
  <c r="M1428" i="15" s="1"/>
  <c r="H1429" i="15"/>
  <c r="U1428" i="15"/>
  <c r="S1428" i="15" s="1"/>
  <c r="R1428" i="15"/>
  <c r="P1428" i="15" s="1"/>
  <c r="O1429" i="15" l="1"/>
  <c r="M1429" i="15" s="1"/>
  <c r="L1429" i="15"/>
  <c r="J1429" i="15" s="1"/>
  <c r="H1430" i="15"/>
  <c r="U1429" i="15"/>
  <c r="S1429" i="15" s="1"/>
  <c r="I1429" i="15"/>
  <c r="R1429" i="15"/>
  <c r="P1429" i="15" s="1"/>
  <c r="G1428" i="15"/>
  <c r="V1428" i="15"/>
  <c r="H1431" i="15" l="1"/>
  <c r="U1430" i="15"/>
  <c r="S1430" i="15" s="1"/>
  <c r="L1430" i="15"/>
  <c r="J1430" i="15" s="1"/>
  <c r="O1430" i="15"/>
  <c r="M1430" i="15" s="1"/>
  <c r="I1430" i="15"/>
  <c r="R1430" i="15"/>
  <c r="P1430" i="15" s="1"/>
  <c r="G1429" i="15"/>
  <c r="V1429" i="15"/>
  <c r="G1430" i="15" l="1"/>
  <c r="V1430" i="15"/>
  <c r="O1431" i="15"/>
  <c r="M1431" i="15" s="1"/>
  <c r="L1431" i="15"/>
  <c r="J1431" i="15" s="1"/>
  <c r="R1431" i="15"/>
  <c r="P1431" i="15" s="1"/>
  <c r="U1431" i="15"/>
  <c r="S1431" i="15" s="1"/>
  <c r="I1431" i="15"/>
  <c r="H1432" i="15"/>
  <c r="G1431" i="15" l="1"/>
  <c r="V1431" i="15"/>
  <c r="H1433" i="15"/>
  <c r="U1432" i="15"/>
  <c r="S1432" i="15" s="1"/>
  <c r="I1432" i="15"/>
  <c r="R1432" i="15"/>
  <c r="P1432" i="15" s="1"/>
  <c r="L1432" i="15"/>
  <c r="J1432" i="15" s="1"/>
  <c r="O1432" i="15"/>
  <c r="M1432" i="15" s="1"/>
  <c r="O1433" i="15" l="1"/>
  <c r="M1433" i="15" s="1"/>
  <c r="I1433" i="15"/>
  <c r="R1433" i="15"/>
  <c r="P1433" i="15" s="1"/>
  <c r="U1433" i="15"/>
  <c r="S1433" i="15" s="1"/>
  <c r="L1433" i="15"/>
  <c r="J1433" i="15" s="1"/>
  <c r="H1434" i="15"/>
  <c r="G1432" i="15"/>
  <c r="V1432" i="15"/>
  <c r="H1435" i="15" l="1"/>
  <c r="U1434" i="15"/>
  <c r="S1434" i="15" s="1"/>
  <c r="I1434" i="15"/>
  <c r="R1434" i="15"/>
  <c r="P1434" i="15" s="1"/>
  <c r="L1434" i="15"/>
  <c r="J1434" i="15" s="1"/>
  <c r="O1434" i="15"/>
  <c r="M1434" i="15" s="1"/>
  <c r="V1433" i="15"/>
  <c r="G1433" i="15"/>
  <c r="G1434" i="15" l="1"/>
  <c r="V1434" i="15"/>
  <c r="L1435" i="15"/>
  <c r="J1435" i="15" s="1"/>
  <c r="I1435" i="15"/>
  <c r="O1435" i="15"/>
  <c r="M1435" i="15" s="1"/>
  <c r="R1435" i="15"/>
  <c r="P1435" i="15" s="1"/>
  <c r="H1436" i="15"/>
  <c r="U1435" i="15"/>
  <c r="S1435" i="15" s="1"/>
  <c r="G1435" i="15" l="1"/>
  <c r="V1435" i="15"/>
  <c r="H1437" i="15"/>
  <c r="U1436" i="15"/>
  <c r="S1436" i="15" s="1"/>
  <c r="I1436" i="15"/>
  <c r="R1436" i="15"/>
  <c r="P1436" i="15" s="1"/>
  <c r="L1436" i="15"/>
  <c r="J1436" i="15" s="1"/>
  <c r="O1436" i="15"/>
  <c r="M1436" i="15" s="1"/>
  <c r="O1437" i="15" l="1"/>
  <c r="M1437" i="15" s="1"/>
  <c r="I1437" i="15"/>
  <c r="R1437" i="15"/>
  <c r="P1437" i="15" s="1"/>
  <c r="L1437" i="15"/>
  <c r="J1437" i="15" s="1"/>
  <c r="H1438" i="15"/>
  <c r="U1437" i="15"/>
  <c r="S1437" i="15" s="1"/>
  <c r="G1436" i="15"/>
  <c r="V1436" i="15"/>
  <c r="G1437" i="15" l="1"/>
  <c r="V1437" i="15"/>
  <c r="H1439" i="15"/>
  <c r="U1438" i="15"/>
  <c r="S1438" i="15" s="1"/>
  <c r="I1438" i="15"/>
  <c r="R1438" i="15"/>
  <c r="P1438" i="15" s="1"/>
  <c r="L1438" i="15"/>
  <c r="J1438" i="15" s="1"/>
  <c r="O1438" i="15"/>
  <c r="M1438" i="15" s="1"/>
  <c r="O1439" i="15" l="1"/>
  <c r="M1439" i="15" s="1"/>
  <c r="I1439" i="15"/>
  <c r="R1439" i="15"/>
  <c r="P1439" i="15" s="1"/>
  <c r="H1440" i="15"/>
  <c r="U1439" i="15"/>
  <c r="S1439" i="15" s="1"/>
  <c r="L1439" i="15"/>
  <c r="J1439" i="15" s="1"/>
  <c r="G1438" i="15"/>
  <c r="V1438" i="15"/>
  <c r="H1441" i="15" l="1"/>
  <c r="U1440" i="15"/>
  <c r="S1440" i="15" s="1"/>
  <c r="I1440" i="15"/>
  <c r="R1440" i="15"/>
  <c r="P1440" i="15" s="1"/>
  <c r="L1440" i="15"/>
  <c r="J1440" i="15" s="1"/>
  <c r="O1440" i="15"/>
  <c r="M1440" i="15" s="1"/>
  <c r="G1439" i="15"/>
  <c r="V1439" i="15"/>
  <c r="G1440" i="15" l="1"/>
  <c r="V1440" i="15"/>
  <c r="O1441" i="15"/>
  <c r="M1441" i="15" s="1"/>
  <c r="H1442" i="15"/>
  <c r="U1441" i="15"/>
  <c r="S1441" i="15" s="1"/>
  <c r="L1441" i="15"/>
  <c r="J1441" i="15" s="1"/>
  <c r="I1441" i="15"/>
  <c r="R1441" i="15"/>
  <c r="P1441" i="15" s="1"/>
  <c r="H1443" i="15" l="1"/>
  <c r="U1442" i="15"/>
  <c r="S1442" i="15" s="1"/>
  <c r="R1442" i="15"/>
  <c r="P1442" i="15" s="1"/>
  <c r="O1442" i="15"/>
  <c r="M1442" i="15" s="1"/>
  <c r="I1442" i="15"/>
  <c r="L1442" i="15"/>
  <c r="J1442" i="15" s="1"/>
  <c r="G1441" i="15"/>
  <c r="V1441" i="15"/>
  <c r="G1442" i="15" l="1"/>
  <c r="V1442" i="15"/>
  <c r="L1443" i="15"/>
  <c r="J1443" i="15" s="1"/>
  <c r="O1443" i="15"/>
  <c r="M1443" i="15" s="1"/>
  <c r="I1443" i="15"/>
  <c r="R1443" i="15"/>
  <c r="P1443" i="15" s="1"/>
  <c r="H1444" i="15"/>
  <c r="U1443" i="15"/>
  <c r="S1443" i="15" s="1"/>
  <c r="H1445" i="15" l="1"/>
  <c r="U1444" i="15"/>
  <c r="S1444" i="15" s="1"/>
  <c r="L1444" i="15"/>
  <c r="J1444" i="15" s="1"/>
  <c r="I1444" i="15"/>
  <c r="R1444" i="15"/>
  <c r="P1444" i="15" s="1"/>
  <c r="O1444" i="15"/>
  <c r="M1444" i="15" s="1"/>
  <c r="G1443" i="15"/>
  <c r="V1443" i="15"/>
  <c r="G1444" i="15" l="1"/>
  <c r="V1444" i="15"/>
  <c r="O1445" i="15"/>
  <c r="M1445" i="15" s="1"/>
  <c r="L1445" i="15"/>
  <c r="J1445" i="15" s="1"/>
  <c r="I1445" i="15"/>
  <c r="R1445" i="15"/>
  <c r="P1445" i="15" s="1"/>
  <c r="H1446" i="15"/>
  <c r="U1445" i="15"/>
  <c r="S1445" i="15" s="1"/>
  <c r="H1447" i="15" l="1"/>
  <c r="U1446" i="15"/>
  <c r="S1446" i="15" s="1"/>
  <c r="I1446" i="15"/>
  <c r="R1446" i="15"/>
  <c r="P1446" i="15" s="1"/>
  <c r="L1446" i="15"/>
  <c r="J1446" i="15" s="1"/>
  <c r="O1446" i="15"/>
  <c r="M1446" i="15" s="1"/>
  <c r="G1445" i="15"/>
  <c r="V1445" i="15"/>
  <c r="G1446" i="15" l="1"/>
  <c r="V1446" i="15"/>
  <c r="O1447" i="15"/>
  <c r="M1447" i="15" s="1"/>
  <c r="L1447" i="15"/>
  <c r="J1447" i="15" s="1"/>
  <c r="I1447" i="15"/>
  <c r="R1447" i="15"/>
  <c r="P1447" i="15" s="1"/>
  <c r="H1448" i="15"/>
  <c r="U1447" i="15"/>
  <c r="S1447" i="15" s="1"/>
  <c r="H1449" i="15" l="1"/>
  <c r="U1448" i="15"/>
  <c r="S1448" i="15" s="1"/>
  <c r="R1448" i="15"/>
  <c r="P1448" i="15" s="1"/>
  <c r="O1448" i="15"/>
  <c r="M1448" i="15" s="1"/>
  <c r="I1448" i="15"/>
  <c r="L1448" i="15"/>
  <c r="J1448" i="15" s="1"/>
  <c r="G1447" i="15"/>
  <c r="V1447" i="15"/>
  <c r="G1448" i="15" l="1"/>
  <c r="V1448" i="15"/>
  <c r="O1449" i="15"/>
  <c r="M1449" i="15" s="1"/>
  <c r="R1449" i="15"/>
  <c r="P1449" i="15" s="1"/>
  <c r="L1449" i="15"/>
  <c r="J1449" i="15" s="1"/>
  <c r="I1449" i="15"/>
  <c r="H1450" i="15"/>
  <c r="U1449" i="15"/>
  <c r="S1449" i="15" s="1"/>
  <c r="G1449" i="15" l="1"/>
  <c r="V1449" i="15"/>
  <c r="H1451" i="15"/>
  <c r="U1450" i="15"/>
  <c r="S1450" i="15" s="1"/>
  <c r="I1450" i="15"/>
  <c r="R1450" i="15"/>
  <c r="P1450" i="15" s="1"/>
  <c r="L1450" i="15"/>
  <c r="J1450" i="15" s="1"/>
  <c r="O1450" i="15"/>
  <c r="M1450" i="15" s="1"/>
  <c r="L1451" i="15" l="1"/>
  <c r="J1451" i="15" s="1"/>
  <c r="H1452" i="15"/>
  <c r="U1451" i="15"/>
  <c r="S1451" i="15" s="1"/>
  <c r="O1451" i="15"/>
  <c r="M1451" i="15" s="1"/>
  <c r="I1451" i="15"/>
  <c r="R1451" i="15"/>
  <c r="P1451" i="15" s="1"/>
  <c r="G1450" i="15"/>
  <c r="V1450" i="15"/>
  <c r="H1453" i="15" l="1"/>
  <c r="U1452" i="15"/>
  <c r="S1452" i="15" s="1"/>
  <c r="L1452" i="15"/>
  <c r="J1452" i="15" s="1"/>
  <c r="I1452" i="15"/>
  <c r="R1452" i="15"/>
  <c r="P1452" i="15" s="1"/>
  <c r="O1452" i="15"/>
  <c r="M1452" i="15" s="1"/>
  <c r="G1451" i="15"/>
  <c r="V1451" i="15"/>
  <c r="G1452" i="15" l="1"/>
  <c r="V1452" i="15"/>
  <c r="O1453" i="15"/>
  <c r="M1453" i="15" s="1"/>
  <c r="L1453" i="15"/>
  <c r="J1453" i="15" s="1"/>
  <c r="I1453" i="15"/>
  <c r="R1453" i="15"/>
  <c r="P1453" i="15" s="1"/>
  <c r="H1454" i="15"/>
  <c r="U1453" i="15"/>
  <c r="S1453" i="15" s="1"/>
  <c r="H1455" i="15" l="1"/>
  <c r="U1454" i="15"/>
  <c r="S1454" i="15" s="1"/>
  <c r="R1454" i="15"/>
  <c r="P1454" i="15" s="1"/>
  <c r="L1454" i="15"/>
  <c r="J1454" i="15" s="1"/>
  <c r="O1454" i="15"/>
  <c r="M1454" i="15" s="1"/>
  <c r="I1454" i="15"/>
  <c r="G1453" i="15"/>
  <c r="V1453" i="15"/>
  <c r="G1454" i="15" l="1"/>
  <c r="V1454" i="15"/>
  <c r="O1455" i="15"/>
  <c r="M1455" i="15" s="1"/>
  <c r="L1455" i="15"/>
  <c r="J1455" i="15" s="1"/>
  <c r="I1455" i="15"/>
  <c r="R1455" i="15"/>
  <c r="P1455" i="15" s="1"/>
  <c r="H1456" i="15"/>
  <c r="U1455" i="15"/>
  <c r="S1455" i="15" s="1"/>
  <c r="H1457" i="15" l="1"/>
  <c r="U1456" i="15"/>
  <c r="S1456" i="15" s="1"/>
  <c r="I1456" i="15"/>
  <c r="R1456" i="15"/>
  <c r="P1456" i="15" s="1"/>
  <c r="L1456" i="15"/>
  <c r="J1456" i="15" s="1"/>
  <c r="O1456" i="15"/>
  <c r="M1456" i="15" s="1"/>
  <c r="G1455" i="15"/>
  <c r="V1455" i="15"/>
  <c r="G1456" i="15" l="1"/>
  <c r="V1456" i="15"/>
  <c r="O1457" i="15"/>
  <c r="M1457" i="15" s="1"/>
  <c r="L1457" i="15"/>
  <c r="J1457" i="15" s="1"/>
  <c r="I1457" i="15"/>
  <c r="R1457" i="15"/>
  <c r="P1457" i="15" s="1"/>
  <c r="H1458" i="15"/>
  <c r="U1457" i="15"/>
  <c r="S1457" i="15" s="1"/>
  <c r="H1459" i="15" l="1"/>
  <c r="U1458" i="15"/>
  <c r="S1458" i="15" s="1"/>
  <c r="O1458" i="15"/>
  <c r="M1458" i="15" s="1"/>
  <c r="I1458" i="15"/>
  <c r="R1458" i="15"/>
  <c r="P1458" i="15" s="1"/>
  <c r="L1458" i="15"/>
  <c r="J1458" i="15" s="1"/>
  <c r="V1457" i="15"/>
  <c r="G1457" i="15"/>
  <c r="G1458" i="15" l="1"/>
  <c r="V1458" i="15"/>
  <c r="L1459" i="15"/>
  <c r="J1459" i="15" s="1"/>
  <c r="O1459" i="15"/>
  <c r="M1459" i="15" s="1"/>
  <c r="R1459" i="15"/>
  <c r="P1459" i="15" s="1"/>
  <c r="I1459" i="15"/>
  <c r="H1460" i="15"/>
  <c r="U1459" i="15"/>
  <c r="S1459" i="15" s="1"/>
  <c r="H1461" i="15" l="1"/>
  <c r="U1460" i="15"/>
  <c r="S1460" i="15" s="1"/>
  <c r="L1460" i="15"/>
  <c r="J1460" i="15" s="1"/>
  <c r="O1460" i="15"/>
  <c r="M1460" i="15" s="1"/>
  <c r="I1460" i="15"/>
  <c r="R1460" i="15"/>
  <c r="P1460" i="15" s="1"/>
  <c r="G1459" i="15"/>
  <c r="V1459" i="15"/>
  <c r="G1460" i="15" l="1"/>
  <c r="V1460" i="15"/>
  <c r="O1461" i="15"/>
  <c r="M1461" i="15" s="1"/>
  <c r="L1461" i="15"/>
  <c r="J1461" i="15" s="1"/>
  <c r="R1461" i="15"/>
  <c r="P1461" i="15" s="1"/>
  <c r="I1461" i="15"/>
  <c r="H1462" i="15"/>
  <c r="U1461" i="15"/>
  <c r="S1461" i="15" s="1"/>
  <c r="G1461" i="15" l="1"/>
  <c r="V1461" i="15"/>
  <c r="L1462" i="15"/>
  <c r="J1462" i="15" s="1"/>
  <c r="H1463" i="15"/>
  <c r="U1462" i="15"/>
  <c r="S1462" i="15" s="1"/>
  <c r="I1462" i="15"/>
  <c r="R1462" i="15"/>
  <c r="P1462" i="15" s="1"/>
  <c r="O1462" i="15"/>
  <c r="M1462" i="15" s="1"/>
  <c r="O1463" i="15" l="1"/>
  <c r="M1463" i="15" s="1"/>
  <c r="L1463" i="15"/>
  <c r="J1463" i="15" s="1"/>
  <c r="I1463" i="15"/>
  <c r="R1463" i="15"/>
  <c r="P1463" i="15" s="1"/>
  <c r="H1464" i="15"/>
  <c r="U1463" i="15"/>
  <c r="S1463" i="15" s="1"/>
  <c r="G1462" i="15"/>
  <c r="V1462" i="15"/>
  <c r="G1463" i="15" l="1"/>
  <c r="V1463" i="15"/>
  <c r="L1464" i="15"/>
  <c r="J1464" i="15" s="1"/>
  <c r="H1465" i="15"/>
  <c r="U1464" i="15"/>
  <c r="S1464" i="15" s="1"/>
  <c r="O1464" i="15"/>
  <c r="M1464" i="15" s="1"/>
  <c r="I1464" i="15"/>
  <c r="R1464" i="15"/>
  <c r="P1464" i="15" s="1"/>
  <c r="G1464" i="15" l="1"/>
  <c r="V1464" i="15"/>
  <c r="O1465" i="15"/>
  <c r="M1465" i="15" s="1"/>
  <c r="R1465" i="15"/>
  <c r="P1465" i="15" s="1"/>
  <c r="H1466" i="15"/>
  <c r="U1465" i="15"/>
  <c r="S1465" i="15" s="1"/>
  <c r="L1465" i="15"/>
  <c r="J1465" i="15" s="1"/>
  <c r="I1465" i="15"/>
  <c r="V1465" i="15" l="1"/>
  <c r="G1465" i="15"/>
  <c r="H1467" i="15"/>
  <c r="U1466" i="15"/>
  <c r="S1466" i="15" s="1"/>
  <c r="I1466" i="15"/>
  <c r="R1466" i="15"/>
  <c r="P1466" i="15" s="1"/>
  <c r="L1466" i="15"/>
  <c r="J1466" i="15" s="1"/>
  <c r="O1466" i="15"/>
  <c r="M1466" i="15" s="1"/>
  <c r="L1467" i="15" l="1"/>
  <c r="J1467" i="15" s="1"/>
  <c r="O1467" i="15"/>
  <c r="M1467" i="15" s="1"/>
  <c r="I1467" i="15"/>
  <c r="R1467" i="15"/>
  <c r="P1467" i="15" s="1"/>
  <c r="H1468" i="15"/>
  <c r="U1467" i="15"/>
  <c r="S1467" i="15" s="1"/>
  <c r="G1466" i="15"/>
  <c r="V1466" i="15"/>
  <c r="V1467" i="15" l="1"/>
  <c r="G1467" i="15"/>
  <c r="H1469" i="15"/>
  <c r="U1468" i="15"/>
  <c r="S1468" i="15" s="1"/>
  <c r="I1468" i="15"/>
  <c r="R1468" i="15"/>
  <c r="P1468" i="15" s="1"/>
  <c r="O1468" i="15"/>
  <c r="M1468" i="15" s="1"/>
  <c r="L1468" i="15"/>
  <c r="J1468" i="15" s="1"/>
  <c r="O1469" i="15" l="1"/>
  <c r="M1469" i="15" s="1"/>
  <c r="L1469" i="15"/>
  <c r="J1469" i="15" s="1"/>
  <c r="I1469" i="15"/>
  <c r="H1470" i="15"/>
  <c r="R1469" i="15"/>
  <c r="P1469" i="15" s="1"/>
  <c r="U1469" i="15"/>
  <c r="S1469" i="15" s="1"/>
  <c r="G1468" i="15"/>
  <c r="V1468" i="15"/>
  <c r="L1470" i="15" l="1"/>
  <c r="J1470" i="15" s="1"/>
  <c r="O1470" i="15"/>
  <c r="M1470" i="15" s="1"/>
  <c r="H1471" i="15"/>
  <c r="U1470" i="15"/>
  <c r="S1470" i="15" s="1"/>
  <c r="R1470" i="15"/>
  <c r="P1470" i="15" s="1"/>
  <c r="I1470" i="15"/>
  <c r="G1469" i="15"/>
  <c r="V1469" i="15"/>
  <c r="O1471" i="15" l="1"/>
  <c r="M1471" i="15" s="1"/>
  <c r="L1471" i="15"/>
  <c r="J1471" i="15" s="1"/>
  <c r="I1471" i="15"/>
  <c r="R1471" i="15"/>
  <c r="P1471" i="15" s="1"/>
  <c r="H1472" i="15"/>
  <c r="U1471" i="15"/>
  <c r="S1471" i="15" s="1"/>
  <c r="G1470" i="15"/>
  <c r="V1470" i="15"/>
  <c r="G1471" i="15" l="1"/>
  <c r="V1471" i="15"/>
  <c r="H1473" i="15"/>
  <c r="U1472" i="15"/>
  <c r="S1472" i="15" s="1"/>
  <c r="R1472" i="15"/>
  <c r="P1472" i="15" s="1"/>
  <c r="L1472" i="15"/>
  <c r="J1472" i="15" s="1"/>
  <c r="O1472" i="15"/>
  <c r="M1472" i="15" s="1"/>
  <c r="I1472" i="15"/>
  <c r="G1472" i="15" l="1"/>
  <c r="V1472" i="15"/>
  <c r="O1473" i="15"/>
  <c r="M1473" i="15" s="1"/>
  <c r="L1473" i="15"/>
  <c r="J1473" i="15" s="1"/>
  <c r="I1473" i="15"/>
  <c r="R1473" i="15"/>
  <c r="P1473" i="15" s="1"/>
  <c r="H1474" i="15"/>
  <c r="U1473" i="15"/>
  <c r="S1473" i="15" s="1"/>
  <c r="H1475" i="15" l="1"/>
  <c r="U1474" i="15"/>
  <c r="S1474" i="15" s="1"/>
  <c r="I1474" i="15"/>
  <c r="R1474" i="15"/>
  <c r="P1474" i="15" s="1"/>
  <c r="L1474" i="15"/>
  <c r="J1474" i="15" s="1"/>
  <c r="O1474" i="15"/>
  <c r="M1474" i="15" s="1"/>
  <c r="G1473" i="15"/>
  <c r="V1473" i="15"/>
  <c r="G1474" i="15" l="1"/>
  <c r="V1474" i="15"/>
  <c r="L1475" i="15"/>
  <c r="J1475" i="15" s="1"/>
  <c r="O1475" i="15"/>
  <c r="M1475" i="15" s="1"/>
  <c r="I1475" i="15"/>
  <c r="R1475" i="15"/>
  <c r="P1475" i="15" s="1"/>
  <c r="U1475" i="15"/>
  <c r="S1475" i="15" s="1"/>
  <c r="H1476" i="15"/>
  <c r="H1477" i="15" l="1"/>
  <c r="U1476" i="15"/>
  <c r="S1476" i="15" s="1"/>
  <c r="I1476" i="15"/>
  <c r="R1476" i="15"/>
  <c r="P1476" i="15" s="1"/>
  <c r="L1476" i="15"/>
  <c r="J1476" i="15" s="1"/>
  <c r="O1476" i="15"/>
  <c r="M1476" i="15" s="1"/>
  <c r="G1475" i="15"/>
  <c r="V1475" i="15"/>
  <c r="G1476" i="15" l="1"/>
  <c r="V1476" i="15"/>
  <c r="O1477" i="15"/>
  <c r="M1477" i="15" s="1"/>
  <c r="L1477" i="15"/>
  <c r="J1477" i="15" s="1"/>
  <c r="R1477" i="15"/>
  <c r="P1477" i="15" s="1"/>
  <c r="H1478" i="15"/>
  <c r="I1477" i="15"/>
  <c r="U1477" i="15"/>
  <c r="S1477" i="15" s="1"/>
  <c r="G1477" i="15" l="1"/>
  <c r="V1477" i="15"/>
  <c r="H1479" i="15"/>
  <c r="U1478" i="15"/>
  <c r="S1478" i="15" s="1"/>
  <c r="O1478" i="15"/>
  <c r="M1478" i="15" s="1"/>
  <c r="I1478" i="15"/>
  <c r="R1478" i="15"/>
  <c r="P1478" i="15" s="1"/>
  <c r="L1478" i="15"/>
  <c r="J1478" i="15" s="1"/>
  <c r="O1479" i="15" l="1"/>
  <c r="M1479" i="15" s="1"/>
  <c r="L1479" i="15"/>
  <c r="J1479" i="15" s="1"/>
  <c r="I1479" i="15"/>
  <c r="R1479" i="15"/>
  <c r="P1479" i="15" s="1"/>
  <c r="H1480" i="15"/>
  <c r="U1479" i="15"/>
  <c r="S1479" i="15" s="1"/>
  <c r="G1478" i="15"/>
  <c r="V1478" i="15"/>
  <c r="G1479" i="15" l="1"/>
  <c r="V1479" i="15"/>
  <c r="H1481" i="15"/>
  <c r="U1480" i="15"/>
  <c r="S1480" i="15" s="1"/>
  <c r="L1480" i="15"/>
  <c r="J1480" i="15" s="1"/>
  <c r="I1480" i="15"/>
  <c r="R1480" i="15"/>
  <c r="P1480" i="15" s="1"/>
  <c r="O1480" i="15"/>
  <c r="M1480" i="15" s="1"/>
  <c r="O1481" i="15" l="1"/>
  <c r="M1481" i="15" s="1"/>
  <c r="L1481" i="15"/>
  <c r="J1481" i="15" s="1"/>
  <c r="I1481" i="15"/>
  <c r="R1481" i="15"/>
  <c r="P1481" i="15" s="1"/>
  <c r="H1482" i="15"/>
  <c r="U1481" i="15"/>
  <c r="S1481" i="15" s="1"/>
  <c r="G1480" i="15"/>
  <c r="V1480" i="15"/>
  <c r="G1481" i="15" l="1"/>
  <c r="V1481" i="15"/>
  <c r="H1483" i="15"/>
  <c r="U1482" i="15"/>
  <c r="S1482" i="15" s="1"/>
  <c r="I1482" i="15"/>
  <c r="R1482" i="15"/>
  <c r="P1482" i="15" s="1"/>
  <c r="L1482" i="15"/>
  <c r="J1482" i="15" s="1"/>
  <c r="O1482" i="15"/>
  <c r="M1482" i="15" s="1"/>
  <c r="L1483" i="15" l="1"/>
  <c r="J1483" i="15" s="1"/>
  <c r="I1483" i="15"/>
  <c r="O1483" i="15"/>
  <c r="M1483" i="15" s="1"/>
  <c r="R1483" i="15"/>
  <c r="P1483" i="15" s="1"/>
  <c r="H1484" i="15"/>
  <c r="U1483" i="15"/>
  <c r="S1483" i="15" s="1"/>
  <c r="G1482" i="15"/>
  <c r="V1482" i="15"/>
  <c r="G1483" i="15" l="1"/>
  <c r="V1483" i="15"/>
  <c r="H1485" i="15"/>
  <c r="U1484" i="15"/>
  <c r="S1484" i="15" s="1"/>
  <c r="R1484" i="15"/>
  <c r="P1484" i="15" s="1"/>
  <c r="L1484" i="15"/>
  <c r="J1484" i="15" s="1"/>
  <c r="O1484" i="15"/>
  <c r="M1484" i="15" s="1"/>
  <c r="I1484" i="15"/>
  <c r="G1484" i="15" l="1"/>
  <c r="V1484" i="15"/>
  <c r="O1485" i="15"/>
  <c r="M1485" i="15" s="1"/>
  <c r="L1485" i="15"/>
  <c r="J1485" i="15" s="1"/>
  <c r="I1485" i="15"/>
  <c r="R1485" i="15"/>
  <c r="P1485" i="15" s="1"/>
  <c r="H1486" i="15"/>
  <c r="U1485" i="15"/>
  <c r="S1485" i="15" s="1"/>
  <c r="L1486" i="15" l="1"/>
  <c r="J1486" i="15" s="1"/>
  <c r="O1486" i="15"/>
  <c r="M1486" i="15" s="1"/>
  <c r="R1486" i="15"/>
  <c r="P1486" i="15" s="1"/>
  <c r="I1486" i="15"/>
  <c r="H1487" i="15"/>
  <c r="U1486" i="15"/>
  <c r="S1486" i="15" s="1"/>
  <c r="G1485" i="15"/>
  <c r="V1485" i="15"/>
  <c r="G1486" i="15" l="1"/>
  <c r="V1486" i="15"/>
  <c r="O1487" i="15"/>
  <c r="M1487" i="15" s="1"/>
  <c r="L1487" i="15"/>
  <c r="J1487" i="15" s="1"/>
  <c r="I1487" i="15"/>
  <c r="H1488" i="15"/>
  <c r="U1487" i="15"/>
  <c r="S1487" i="15" s="1"/>
  <c r="R1487" i="15"/>
  <c r="P1487" i="15" s="1"/>
  <c r="H1489" i="15" l="1"/>
  <c r="U1488" i="15"/>
  <c r="S1488" i="15" s="1"/>
  <c r="L1488" i="15"/>
  <c r="J1488" i="15" s="1"/>
  <c r="I1488" i="15"/>
  <c r="R1488" i="15"/>
  <c r="P1488" i="15" s="1"/>
  <c r="O1488" i="15"/>
  <c r="M1488" i="15" s="1"/>
  <c r="G1487" i="15"/>
  <c r="V1487" i="15"/>
  <c r="G1488" i="15" l="1"/>
  <c r="V1488" i="15"/>
  <c r="O1489" i="15"/>
  <c r="M1489" i="15" s="1"/>
  <c r="I1489" i="15"/>
  <c r="R1489" i="15"/>
  <c r="P1489" i="15" s="1"/>
  <c r="H1490" i="15"/>
  <c r="U1489" i="15"/>
  <c r="S1489" i="15" s="1"/>
  <c r="L1489" i="15"/>
  <c r="J1489" i="15" s="1"/>
  <c r="G1489" i="15" l="1"/>
  <c r="V1489" i="15"/>
  <c r="H1491" i="15"/>
  <c r="U1490" i="15"/>
  <c r="S1490" i="15" s="1"/>
  <c r="I1490" i="15"/>
  <c r="R1490" i="15"/>
  <c r="P1490" i="15" s="1"/>
  <c r="L1490" i="15"/>
  <c r="J1490" i="15" s="1"/>
  <c r="O1490" i="15"/>
  <c r="M1490" i="15" s="1"/>
  <c r="L1491" i="15" l="1"/>
  <c r="J1491" i="15" s="1"/>
  <c r="O1491" i="15"/>
  <c r="M1491" i="15" s="1"/>
  <c r="I1491" i="15"/>
  <c r="H1492" i="15"/>
  <c r="U1491" i="15"/>
  <c r="S1491" i="15" s="1"/>
  <c r="R1491" i="15"/>
  <c r="P1491" i="15" s="1"/>
  <c r="G1490" i="15"/>
  <c r="V1490" i="15"/>
  <c r="G1491" i="15" l="1"/>
  <c r="V1491" i="15"/>
  <c r="H1493" i="15"/>
  <c r="U1492" i="15"/>
  <c r="S1492" i="15" s="1"/>
  <c r="I1492" i="15"/>
  <c r="R1492" i="15"/>
  <c r="P1492" i="15" s="1"/>
  <c r="L1492" i="15"/>
  <c r="J1492" i="15" s="1"/>
  <c r="O1492" i="15"/>
  <c r="M1492" i="15" s="1"/>
  <c r="O1493" i="15" l="1"/>
  <c r="M1493" i="15" s="1"/>
  <c r="R1493" i="15"/>
  <c r="P1493" i="15" s="1"/>
  <c r="H1494" i="15"/>
  <c r="U1493" i="15"/>
  <c r="S1493" i="15" s="1"/>
  <c r="L1493" i="15"/>
  <c r="J1493" i="15" s="1"/>
  <c r="I1493" i="15"/>
  <c r="G1492" i="15"/>
  <c r="V1492" i="15"/>
  <c r="H1495" i="15" l="1"/>
  <c r="U1494" i="15"/>
  <c r="S1494" i="15" s="1"/>
  <c r="O1494" i="15"/>
  <c r="M1494" i="15" s="1"/>
  <c r="I1494" i="15"/>
  <c r="R1494" i="15"/>
  <c r="P1494" i="15" s="1"/>
  <c r="L1494" i="15"/>
  <c r="J1494" i="15" s="1"/>
  <c r="G1493" i="15"/>
  <c r="V1493" i="15"/>
  <c r="G1494" i="15" l="1"/>
  <c r="V1494" i="15"/>
  <c r="O1495" i="15"/>
  <c r="M1495" i="15" s="1"/>
  <c r="L1495" i="15"/>
  <c r="J1495" i="15" s="1"/>
  <c r="I1495" i="15"/>
  <c r="R1495" i="15"/>
  <c r="P1495" i="15" s="1"/>
  <c r="H1496" i="15"/>
  <c r="U1495" i="15"/>
  <c r="S1495" i="15" s="1"/>
  <c r="H1497" i="15" l="1"/>
  <c r="U1496" i="15"/>
  <c r="S1496" i="15" s="1"/>
  <c r="I1496" i="15"/>
  <c r="R1496" i="15"/>
  <c r="P1496" i="15" s="1"/>
  <c r="L1496" i="15"/>
  <c r="J1496" i="15" s="1"/>
  <c r="O1496" i="15"/>
  <c r="M1496" i="15" s="1"/>
  <c r="G1495" i="15"/>
  <c r="V1495" i="15"/>
  <c r="G1496" i="15" l="1"/>
  <c r="V1496" i="15"/>
  <c r="O1497" i="15"/>
  <c r="M1497" i="15" s="1"/>
  <c r="L1497" i="15"/>
  <c r="J1497" i="15" s="1"/>
  <c r="R1497" i="15"/>
  <c r="P1497" i="15" s="1"/>
  <c r="U1497" i="15"/>
  <c r="S1497" i="15" s="1"/>
  <c r="I1497" i="15"/>
  <c r="H1498" i="15"/>
  <c r="H1499" i="15" l="1"/>
  <c r="U1498" i="15"/>
  <c r="S1498" i="15" s="1"/>
  <c r="I1498" i="15"/>
  <c r="R1498" i="15"/>
  <c r="P1498" i="15" s="1"/>
  <c r="L1498" i="15"/>
  <c r="J1498" i="15" s="1"/>
  <c r="O1498" i="15"/>
  <c r="M1498" i="15" s="1"/>
  <c r="V1497" i="15"/>
  <c r="G1497" i="15"/>
  <c r="G1498" i="15" l="1"/>
  <c r="V1498" i="15"/>
  <c r="L1499" i="15"/>
  <c r="J1499" i="15" s="1"/>
  <c r="O1499" i="15"/>
  <c r="M1499" i="15" s="1"/>
  <c r="I1499" i="15"/>
  <c r="R1499" i="15"/>
  <c r="P1499" i="15" s="1"/>
  <c r="H1500" i="15"/>
  <c r="U1499" i="15"/>
  <c r="S1499" i="15" s="1"/>
  <c r="H1501" i="15" l="1"/>
  <c r="U1500" i="15"/>
  <c r="S1500" i="15" s="1"/>
  <c r="I1500" i="15"/>
  <c r="R1500" i="15"/>
  <c r="P1500" i="15" s="1"/>
  <c r="O1500" i="15"/>
  <c r="M1500" i="15" s="1"/>
  <c r="L1500" i="15"/>
  <c r="J1500" i="15" s="1"/>
  <c r="V1499" i="15"/>
  <c r="G1499" i="15"/>
  <c r="G1500" i="15" l="1"/>
  <c r="V1500" i="15"/>
  <c r="O1501" i="15"/>
  <c r="M1501" i="15" s="1"/>
  <c r="L1501" i="15"/>
  <c r="J1501" i="15" s="1"/>
  <c r="I1501" i="15"/>
  <c r="R1501" i="15"/>
  <c r="P1501" i="15" s="1"/>
  <c r="H1502" i="15"/>
  <c r="U1501" i="15"/>
  <c r="S1501" i="15" s="1"/>
  <c r="H1503" i="15" l="1"/>
  <c r="U1502" i="15"/>
  <c r="S1502" i="15" s="1"/>
  <c r="O1502" i="15"/>
  <c r="M1502" i="15" s="1"/>
  <c r="I1502" i="15"/>
  <c r="R1502" i="15"/>
  <c r="P1502" i="15" s="1"/>
  <c r="L1502" i="15"/>
  <c r="J1502" i="15" s="1"/>
  <c r="V1501" i="15"/>
  <c r="G1501" i="15"/>
  <c r="G1502" i="15" l="1"/>
  <c r="V1502" i="15"/>
  <c r="O1503" i="15"/>
  <c r="M1503" i="15" s="1"/>
  <c r="L1503" i="15"/>
  <c r="J1503" i="15" s="1"/>
  <c r="I1503" i="15"/>
  <c r="R1503" i="15"/>
  <c r="P1503" i="15" s="1"/>
  <c r="H1504" i="15"/>
  <c r="U1503" i="15"/>
  <c r="S1503" i="15" s="1"/>
  <c r="H1505" i="15" l="1"/>
  <c r="U1504" i="15"/>
  <c r="S1504" i="15" s="1"/>
  <c r="I1504" i="15"/>
  <c r="R1504" i="15"/>
  <c r="P1504" i="15" s="1"/>
  <c r="L1504" i="15"/>
  <c r="J1504" i="15" s="1"/>
  <c r="O1504" i="15"/>
  <c r="M1504" i="15" s="1"/>
  <c r="G1503" i="15"/>
  <c r="V1503" i="15"/>
  <c r="G1504" i="15" l="1"/>
  <c r="V1504" i="15"/>
  <c r="O1505" i="15"/>
  <c r="M1505" i="15" s="1"/>
  <c r="I1505" i="15"/>
  <c r="R1505" i="15"/>
  <c r="P1505" i="15" s="1"/>
  <c r="H1506" i="15"/>
  <c r="U1505" i="15"/>
  <c r="S1505" i="15" s="1"/>
  <c r="L1505" i="15"/>
  <c r="J1505" i="15" s="1"/>
  <c r="G1505" i="15" l="1"/>
  <c r="V1505" i="15"/>
  <c r="H1507" i="15"/>
  <c r="U1506" i="15"/>
  <c r="S1506" i="15" s="1"/>
  <c r="R1506" i="15"/>
  <c r="P1506" i="15" s="1"/>
  <c r="I1506" i="15"/>
  <c r="O1506" i="15"/>
  <c r="M1506" i="15" s="1"/>
  <c r="L1506" i="15"/>
  <c r="J1506" i="15" s="1"/>
  <c r="G1506" i="15" l="1"/>
  <c r="V1506" i="15"/>
  <c r="L1507" i="15"/>
  <c r="J1507" i="15" s="1"/>
  <c r="O1507" i="15"/>
  <c r="M1507" i="15" s="1"/>
  <c r="I1507" i="15"/>
  <c r="R1507" i="15"/>
  <c r="P1507" i="15" s="1"/>
  <c r="H1508" i="15"/>
  <c r="U1507" i="15"/>
  <c r="S1507" i="15" s="1"/>
  <c r="L1508" i="15" l="1"/>
  <c r="J1508" i="15" s="1"/>
  <c r="O1508" i="15"/>
  <c r="M1508" i="15" s="1"/>
  <c r="H1509" i="15"/>
  <c r="U1508" i="15"/>
  <c r="S1508" i="15" s="1"/>
  <c r="I1508" i="15"/>
  <c r="R1508" i="15"/>
  <c r="P1508" i="15" s="1"/>
  <c r="G1507" i="15"/>
  <c r="V1507" i="15"/>
  <c r="O1509" i="15" l="1"/>
  <c r="M1509" i="15" s="1"/>
  <c r="L1509" i="15"/>
  <c r="J1509" i="15" s="1"/>
  <c r="R1509" i="15"/>
  <c r="P1509" i="15" s="1"/>
  <c r="H1510" i="15"/>
  <c r="U1509" i="15"/>
  <c r="S1509" i="15" s="1"/>
  <c r="I1509" i="15"/>
  <c r="G1508" i="15"/>
  <c r="V1508" i="15"/>
  <c r="L1510" i="15" l="1"/>
  <c r="J1510" i="15" s="1"/>
  <c r="O1510" i="15"/>
  <c r="M1510" i="15" s="1"/>
  <c r="U1510" i="15"/>
  <c r="S1510" i="15" s="1"/>
  <c r="R1510" i="15"/>
  <c r="P1510" i="15" s="1"/>
  <c r="H1511" i="15"/>
  <c r="I1510" i="15"/>
  <c r="G1509" i="15"/>
  <c r="V1509" i="15"/>
  <c r="G1510" i="15" l="1"/>
  <c r="V1510" i="15"/>
  <c r="O1511" i="15"/>
  <c r="M1511" i="15" s="1"/>
  <c r="L1511" i="15"/>
  <c r="J1511" i="15" s="1"/>
  <c r="I1511" i="15"/>
  <c r="R1511" i="15"/>
  <c r="P1511" i="15" s="1"/>
  <c r="H1512" i="15"/>
  <c r="U1511" i="15"/>
  <c r="S1511" i="15" s="1"/>
  <c r="H1513" i="15" l="1"/>
  <c r="U1512" i="15"/>
  <c r="S1512" i="15" s="1"/>
  <c r="I1512" i="15"/>
  <c r="R1512" i="15"/>
  <c r="P1512" i="15" s="1"/>
  <c r="L1512" i="15"/>
  <c r="J1512" i="15" s="1"/>
  <c r="O1512" i="15"/>
  <c r="M1512" i="15" s="1"/>
  <c r="G1511" i="15"/>
  <c r="V1511" i="15"/>
  <c r="G1512" i="15" l="1"/>
  <c r="V1512" i="15"/>
  <c r="O1513" i="15"/>
  <c r="M1513" i="15" s="1"/>
  <c r="L1513" i="15"/>
  <c r="J1513" i="15" s="1"/>
  <c r="I1513" i="15"/>
  <c r="R1513" i="15"/>
  <c r="P1513" i="15" s="1"/>
  <c r="H1514" i="15"/>
  <c r="U1513" i="15"/>
  <c r="S1513" i="15" s="1"/>
  <c r="H1515" i="15" l="1"/>
  <c r="U1514" i="15"/>
  <c r="S1514" i="15" s="1"/>
  <c r="O1514" i="15"/>
  <c r="M1514" i="15" s="1"/>
  <c r="I1514" i="15"/>
  <c r="R1514" i="15"/>
  <c r="P1514" i="15" s="1"/>
  <c r="L1514" i="15"/>
  <c r="J1514" i="15" s="1"/>
  <c r="G1513" i="15"/>
  <c r="V1513" i="15"/>
  <c r="G1514" i="15" l="1"/>
  <c r="V1514" i="15"/>
  <c r="L1515" i="15"/>
  <c r="J1515" i="15" s="1"/>
  <c r="O1515" i="15"/>
  <c r="M1515" i="15" s="1"/>
  <c r="I1515" i="15"/>
  <c r="R1515" i="15"/>
  <c r="P1515" i="15" s="1"/>
  <c r="H1516" i="15"/>
  <c r="U1515" i="15"/>
  <c r="S1515" i="15" s="1"/>
  <c r="H1517" i="15" l="1"/>
  <c r="U1516" i="15"/>
  <c r="S1516" i="15" s="1"/>
  <c r="I1516" i="15"/>
  <c r="R1516" i="15"/>
  <c r="P1516" i="15" s="1"/>
  <c r="L1516" i="15"/>
  <c r="J1516" i="15" s="1"/>
  <c r="O1516" i="15"/>
  <c r="M1516" i="15" s="1"/>
  <c r="G1515" i="15"/>
  <c r="V1515" i="15"/>
  <c r="G1516" i="15" l="1"/>
  <c r="V1516" i="15"/>
  <c r="O1517" i="15"/>
  <c r="M1517" i="15" s="1"/>
  <c r="H1518" i="15"/>
  <c r="U1517" i="15"/>
  <c r="S1517" i="15" s="1"/>
  <c r="L1517" i="15"/>
  <c r="J1517" i="15" s="1"/>
  <c r="R1517" i="15"/>
  <c r="P1517" i="15" s="1"/>
  <c r="I1517" i="15"/>
  <c r="H1519" i="15" l="1"/>
  <c r="U1518" i="15"/>
  <c r="S1518" i="15" s="1"/>
  <c r="I1518" i="15"/>
  <c r="R1518" i="15"/>
  <c r="P1518" i="15" s="1"/>
  <c r="O1518" i="15"/>
  <c r="M1518" i="15" s="1"/>
  <c r="L1518" i="15"/>
  <c r="J1518" i="15" s="1"/>
  <c r="G1517" i="15"/>
  <c r="V1517" i="15"/>
  <c r="G1518" i="15" l="1"/>
  <c r="V1518" i="15"/>
  <c r="O1519" i="15"/>
  <c r="M1519" i="15" s="1"/>
  <c r="L1519" i="15"/>
  <c r="J1519" i="15" s="1"/>
  <c r="U1519" i="15"/>
  <c r="S1519" i="15" s="1"/>
  <c r="I1519" i="15"/>
  <c r="R1519" i="15"/>
  <c r="P1519" i="15" s="1"/>
  <c r="H1520" i="15"/>
  <c r="H1521" i="15" l="1"/>
  <c r="U1520" i="15"/>
  <c r="S1520" i="15" s="1"/>
  <c r="I1520" i="15"/>
  <c r="R1520" i="15"/>
  <c r="P1520" i="15" s="1"/>
  <c r="O1520" i="15"/>
  <c r="M1520" i="15" s="1"/>
  <c r="L1520" i="15"/>
  <c r="J1520" i="15" s="1"/>
  <c r="V1519" i="15"/>
  <c r="G1519" i="15"/>
  <c r="G1520" i="15" l="1"/>
  <c r="V1520" i="15"/>
  <c r="O1521" i="15"/>
  <c r="M1521" i="15" s="1"/>
  <c r="R1521" i="15"/>
  <c r="P1521" i="15" s="1"/>
  <c r="L1521" i="15"/>
  <c r="J1521" i="15" s="1"/>
  <c r="I1521" i="15"/>
  <c r="H1522" i="15"/>
  <c r="U1521" i="15"/>
  <c r="S1521" i="15" s="1"/>
  <c r="G1521" i="15" l="1"/>
  <c r="V1521" i="15"/>
  <c r="L1522" i="15"/>
  <c r="J1522" i="15" s="1"/>
  <c r="O1522" i="15"/>
  <c r="M1522" i="15" s="1"/>
  <c r="H1523" i="15"/>
  <c r="U1522" i="15"/>
  <c r="S1522" i="15" s="1"/>
  <c r="R1522" i="15"/>
  <c r="P1522" i="15" s="1"/>
  <c r="I1522" i="15"/>
  <c r="G1522" i="15" l="1"/>
  <c r="V1522" i="15"/>
  <c r="I1523" i="15"/>
  <c r="R1523" i="15"/>
  <c r="P1523" i="15" s="1"/>
  <c r="H1524" i="15"/>
  <c r="U1523" i="15"/>
  <c r="S1523" i="15" s="1"/>
  <c r="L1523" i="15"/>
  <c r="J1523" i="15" s="1"/>
  <c r="O1523" i="15"/>
  <c r="M1523" i="15" s="1"/>
  <c r="G1523" i="15" l="1"/>
  <c r="V1523" i="15"/>
  <c r="H1525" i="15"/>
  <c r="U1524" i="15"/>
  <c r="S1524" i="15" s="1"/>
  <c r="L1524" i="15"/>
  <c r="J1524" i="15" s="1"/>
  <c r="I1524" i="15"/>
  <c r="R1524" i="15"/>
  <c r="P1524" i="15" s="1"/>
  <c r="O1524" i="15"/>
  <c r="M1524" i="15" s="1"/>
  <c r="O1525" i="15" l="1"/>
  <c r="M1525" i="15" s="1"/>
  <c r="U1525" i="15"/>
  <c r="S1525" i="15" s="1"/>
  <c r="L1525" i="15"/>
  <c r="J1525" i="15" s="1"/>
  <c r="I1525" i="15"/>
  <c r="R1525" i="15"/>
  <c r="P1525" i="15" s="1"/>
  <c r="H1526" i="15"/>
  <c r="G1524" i="15"/>
  <c r="V1524" i="15"/>
  <c r="V1525" i="15" l="1"/>
  <c r="G1525" i="15"/>
  <c r="H1527" i="15"/>
  <c r="U1526" i="15"/>
  <c r="S1526" i="15" s="1"/>
  <c r="I1526" i="15"/>
  <c r="R1526" i="15"/>
  <c r="P1526" i="15" s="1"/>
  <c r="O1526" i="15"/>
  <c r="M1526" i="15" s="1"/>
  <c r="L1526" i="15"/>
  <c r="J1526" i="15" s="1"/>
  <c r="G1526" i="15" l="1"/>
  <c r="V1526" i="15"/>
  <c r="O1527" i="15"/>
  <c r="M1527" i="15" s="1"/>
  <c r="L1527" i="15"/>
  <c r="J1527" i="15" s="1"/>
  <c r="I1527" i="15"/>
  <c r="R1527" i="15"/>
  <c r="P1527" i="15" s="1"/>
  <c r="H1528" i="15"/>
  <c r="U1527" i="15"/>
  <c r="S1527" i="15" s="1"/>
  <c r="I1528" i="15" l="1"/>
  <c r="R1528" i="15"/>
  <c r="P1528" i="15" s="1"/>
  <c r="H1529" i="15"/>
  <c r="U1528" i="15"/>
  <c r="S1528" i="15" s="1"/>
  <c r="L1528" i="15"/>
  <c r="J1528" i="15" s="1"/>
  <c r="O1528" i="15"/>
  <c r="M1528" i="15" s="1"/>
  <c r="G1527" i="15"/>
  <c r="V1527" i="15"/>
  <c r="O1529" i="15" l="1"/>
  <c r="M1529" i="15" s="1"/>
  <c r="L1529" i="15"/>
  <c r="J1529" i="15" s="1"/>
  <c r="I1529" i="15"/>
  <c r="R1529" i="15"/>
  <c r="P1529" i="15" s="1"/>
  <c r="H1530" i="15"/>
  <c r="U1529" i="15"/>
  <c r="S1529" i="15" s="1"/>
  <c r="G1528" i="15"/>
  <c r="V1528" i="15"/>
  <c r="G1529" i="15" l="1"/>
  <c r="V1529" i="15"/>
  <c r="L1530" i="15"/>
  <c r="J1530" i="15" s="1"/>
  <c r="O1530" i="15"/>
  <c r="M1530" i="15" s="1"/>
  <c r="H1531" i="15"/>
  <c r="U1530" i="15"/>
  <c r="S1530" i="15" s="1"/>
  <c r="I1530" i="15"/>
  <c r="R1530" i="15"/>
  <c r="P1530" i="15" s="1"/>
  <c r="G1530" i="15" l="1"/>
  <c r="V1530" i="15"/>
  <c r="L1531" i="15"/>
  <c r="J1531" i="15" s="1"/>
  <c r="O1531" i="15"/>
  <c r="M1531" i="15" s="1"/>
  <c r="I1531" i="15"/>
  <c r="R1531" i="15"/>
  <c r="P1531" i="15" s="1"/>
  <c r="U1531" i="15"/>
  <c r="S1531" i="15" s="1"/>
  <c r="H1532" i="15"/>
  <c r="H1533" i="15" l="1"/>
  <c r="U1532" i="15"/>
  <c r="S1532" i="15" s="1"/>
  <c r="I1532" i="15"/>
  <c r="R1532" i="15"/>
  <c r="P1532" i="15" s="1"/>
  <c r="L1532" i="15"/>
  <c r="J1532" i="15" s="1"/>
  <c r="O1532" i="15"/>
  <c r="M1532" i="15" s="1"/>
  <c r="G1531" i="15"/>
  <c r="V1531" i="15"/>
  <c r="G1532" i="15" l="1"/>
  <c r="V1532" i="15"/>
  <c r="O1533" i="15"/>
  <c r="M1533" i="15" s="1"/>
  <c r="L1533" i="15"/>
  <c r="J1533" i="15" s="1"/>
  <c r="I1533" i="15"/>
  <c r="R1533" i="15"/>
  <c r="P1533" i="15" s="1"/>
  <c r="U1533" i="15"/>
  <c r="S1533" i="15" s="1"/>
  <c r="H1534" i="15"/>
  <c r="H1535" i="15" l="1"/>
  <c r="U1534" i="15"/>
  <c r="S1534" i="15" s="1"/>
  <c r="I1534" i="15"/>
  <c r="R1534" i="15"/>
  <c r="P1534" i="15" s="1"/>
  <c r="L1534" i="15"/>
  <c r="J1534" i="15" s="1"/>
  <c r="O1534" i="15"/>
  <c r="M1534" i="15" s="1"/>
  <c r="G1533" i="15"/>
  <c r="V1533" i="15"/>
  <c r="G1534" i="15" l="1"/>
  <c r="V1534" i="15"/>
  <c r="O1535" i="15"/>
  <c r="M1535" i="15" s="1"/>
  <c r="L1535" i="15"/>
  <c r="J1535" i="15" s="1"/>
  <c r="R1535" i="15"/>
  <c r="P1535" i="15" s="1"/>
  <c r="U1535" i="15"/>
  <c r="S1535" i="15" s="1"/>
  <c r="I1535" i="15"/>
  <c r="H1536" i="15"/>
  <c r="H1537" i="15" l="1"/>
  <c r="U1536" i="15"/>
  <c r="S1536" i="15" s="1"/>
  <c r="I1536" i="15"/>
  <c r="R1536" i="15"/>
  <c r="P1536" i="15" s="1"/>
  <c r="L1536" i="15"/>
  <c r="J1536" i="15" s="1"/>
  <c r="O1536" i="15"/>
  <c r="M1536" i="15" s="1"/>
  <c r="G1535" i="15"/>
  <c r="V1535" i="15"/>
  <c r="G1536" i="15" l="1"/>
  <c r="V1536" i="15"/>
  <c r="O1537" i="15"/>
  <c r="M1537" i="15" s="1"/>
  <c r="L1537" i="15"/>
  <c r="J1537" i="15" s="1"/>
  <c r="H1538" i="15"/>
  <c r="U1537" i="15"/>
  <c r="S1537" i="15" s="1"/>
  <c r="I1537" i="15"/>
  <c r="R1537" i="15"/>
  <c r="P1537" i="15" s="1"/>
  <c r="G1537" i="15" l="1"/>
  <c r="V1537" i="15"/>
  <c r="L1538" i="15"/>
  <c r="J1538" i="15" s="1"/>
  <c r="O1538" i="15"/>
  <c r="M1538" i="15" s="1"/>
  <c r="U1538" i="15"/>
  <c r="S1538" i="15" s="1"/>
  <c r="I1538" i="15"/>
  <c r="H1539" i="15"/>
  <c r="R1538" i="15"/>
  <c r="P1538" i="15" s="1"/>
  <c r="L1539" i="15" l="1"/>
  <c r="J1539" i="15" s="1"/>
  <c r="R1539" i="15"/>
  <c r="P1539" i="15" s="1"/>
  <c r="O1539" i="15"/>
  <c r="M1539" i="15" s="1"/>
  <c r="H1540" i="15"/>
  <c r="U1539" i="15"/>
  <c r="S1539" i="15" s="1"/>
  <c r="I1539" i="15"/>
  <c r="G1538" i="15"/>
  <c r="V1538" i="15"/>
  <c r="H1541" i="15" l="1"/>
  <c r="U1540" i="15"/>
  <c r="S1540" i="15" s="1"/>
  <c r="I1540" i="15"/>
  <c r="R1540" i="15"/>
  <c r="P1540" i="15" s="1"/>
  <c r="L1540" i="15"/>
  <c r="J1540" i="15" s="1"/>
  <c r="O1540" i="15"/>
  <c r="M1540" i="15" s="1"/>
  <c r="G1539" i="15"/>
  <c r="V1539" i="15"/>
  <c r="G1540" i="15" l="1"/>
  <c r="V1540" i="15"/>
  <c r="O1541" i="15"/>
  <c r="M1541" i="15" s="1"/>
  <c r="L1541" i="15"/>
  <c r="J1541" i="15" s="1"/>
  <c r="I1541" i="15"/>
  <c r="R1541" i="15"/>
  <c r="P1541" i="15" s="1"/>
  <c r="U1541" i="15"/>
  <c r="S1541" i="15" s="1"/>
  <c r="H1542" i="15"/>
  <c r="L1542" i="15" l="1"/>
  <c r="J1542" i="15" s="1"/>
  <c r="H1543" i="15"/>
  <c r="U1542" i="15"/>
  <c r="S1542" i="15" s="1"/>
  <c r="I1542" i="15"/>
  <c r="O1542" i="15"/>
  <c r="M1542" i="15" s="1"/>
  <c r="R1542" i="15"/>
  <c r="P1542" i="15" s="1"/>
  <c r="G1541" i="15"/>
  <c r="V1541" i="15"/>
  <c r="G1542" i="15" l="1"/>
  <c r="V1542" i="15"/>
  <c r="O1543" i="15"/>
  <c r="M1543" i="15" s="1"/>
  <c r="L1543" i="15"/>
  <c r="J1543" i="15" s="1"/>
  <c r="U1543" i="15"/>
  <c r="S1543" i="15" s="1"/>
  <c r="I1543" i="15"/>
  <c r="R1543" i="15"/>
  <c r="P1543" i="15" s="1"/>
  <c r="H1544" i="15"/>
  <c r="H1545" i="15" l="1"/>
  <c r="U1544" i="15"/>
  <c r="S1544" i="15" s="1"/>
  <c r="I1544" i="15"/>
  <c r="R1544" i="15"/>
  <c r="P1544" i="15" s="1"/>
  <c r="O1544" i="15"/>
  <c r="M1544" i="15" s="1"/>
  <c r="L1544" i="15"/>
  <c r="J1544" i="15" s="1"/>
  <c r="G1543" i="15"/>
  <c r="V1543" i="15"/>
  <c r="G1544" i="15" l="1"/>
  <c r="V1544" i="15"/>
  <c r="O1545" i="15"/>
  <c r="M1545" i="15" s="1"/>
  <c r="L1545" i="15"/>
  <c r="J1545" i="15" s="1"/>
  <c r="H1546" i="15"/>
  <c r="U1545" i="15"/>
  <c r="S1545" i="15" s="1"/>
  <c r="I1545" i="15"/>
  <c r="R1545" i="15"/>
  <c r="P1545" i="15" s="1"/>
  <c r="G1545" i="15" l="1"/>
  <c r="V1545" i="15"/>
  <c r="L1546" i="15"/>
  <c r="J1546" i="15" s="1"/>
  <c r="O1546" i="15"/>
  <c r="M1546" i="15" s="1"/>
  <c r="U1546" i="15"/>
  <c r="S1546" i="15" s="1"/>
  <c r="H1547" i="15"/>
  <c r="I1546" i="15"/>
  <c r="R1546" i="15"/>
  <c r="P1546" i="15" s="1"/>
  <c r="G1546" i="15" l="1"/>
  <c r="V1546" i="15"/>
  <c r="L1547" i="15"/>
  <c r="J1547" i="15" s="1"/>
  <c r="O1547" i="15"/>
  <c r="M1547" i="15" s="1"/>
  <c r="R1547" i="15"/>
  <c r="P1547" i="15" s="1"/>
  <c r="H1548" i="15"/>
  <c r="I1547" i="15"/>
  <c r="U1547" i="15"/>
  <c r="S1547" i="15" s="1"/>
  <c r="G1547" i="15" l="1"/>
  <c r="V1547" i="15"/>
  <c r="I1548" i="15"/>
  <c r="R1548" i="15"/>
  <c r="P1548" i="15" s="1"/>
  <c r="L1548" i="15"/>
  <c r="J1548" i="15" s="1"/>
  <c r="O1548" i="15"/>
  <c r="M1548" i="15" s="1"/>
  <c r="H1549" i="15"/>
  <c r="U1548" i="15"/>
  <c r="S1548" i="15" s="1"/>
  <c r="G1548" i="15" l="1"/>
  <c r="V1548" i="15"/>
  <c r="O1549" i="15"/>
  <c r="M1549" i="15" s="1"/>
  <c r="R1549" i="15"/>
  <c r="P1549" i="15" s="1"/>
  <c r="L1549" i="15"/>
  <c r="J1549" i="15" s="1"/>
  <c r="I1549" i="15"/>
  <c r="H1550" i="15"/>
  <c r="U1549" i="15"/>
  <c r="S1549" i="15" s="1"/>
  <c r="H1551" i="15" l="1"/>
  <c r="U1550" i="15"/>
  <c r="S1550" i="15" s="1"/>
  <c r="I1550" i="15"/>
  <c r="R1550" i="15"/>
  <c r="P1550" i="15" s="1"/>
  <c r="L1550" i="15"/>
  <c r="J1550" i="15" s="1"/>
  <c r="O1550" i="15"/>
  <c r="M1550" i="15" s="1"/>
  <c r="G1549" i="15"/>
  <c r="V1549" i="15"/>
  <c r="G1550" i="15" l="1"/>
  <c r="V1550" i="15"/>
  <c r="O1551" i="15"/>
  <c r="M1551" i="15" s="1"/>
  <c r="L1551" i="15"/>
  <c r="J1551" i="15" s="1"/>
  <c r="I1551" i="15"/>
  <c r="R1551" i="15"/>
  <c r="P1551" i="15" s="1"/>
  <c r="H1552" i="15"/>
  <c r="U1551" i="15"/>
  <c r="S1551" i="15" s="1"/>
  <c r="H1553" i="15" l="1"/>
  <c r="U1552" i="15"/>
  <c r="S1552" i="15" s="1"/>
  <c r="O1552" i="15"/>
  <c r="M1552" i="15" s="1"/>
  <c r="I1552" i="15"/>
  <c r="R1552" i="15"/>
  <c r="P1552" i="15" s="1"/>
  <c r="L1552" i="15"/>
  <c r="J1552" i="15" s="1"/>
  <c r="V1551" i="15"/>
  <c r="G1551" i="15"/>
  <c r="G1552" i="15" l="1"/>
  <c r="V1552" i="15"/>
  <c r="O1553" i="15"/>
  <c r="M1553" i="15" s="1"/>
  <c r="I1553" i="15"/>
  <c r="R1553" i="15"/>
  <c r="P1553" i="15" s="1"/>
  <c r="H1554" i="15"/>
  <c r="L1553" i="15"/>
  <c r="J1553" i="15" s="1"/>
  <c r="U1553" i="15"/>
  <c r="S1553" i="15" s="1"/>
  <c r="V1553" i="15" l="1"/>
  <c r="G1553" i="15"/>
  <c r="H1555" i="15"/>
  <c r="U1554" i="15"/>
  <c r="S1554" i="15" s="1"/>
  <c r="I1554" i="15"/>
  <c r="O1554" i="15"/>
  <c r="M1554" i="15" s="1"/>
  <c r="R1554" i="15"/>
  <c r="P1554" i="15" s="1"/>
  <c r="L1554" i="15"/>
  <c r="J1554" i="15" s="1"/>
  <c r="L1555" i="15" l="1"/>
  <c r="J1555" i="15" s="1"/>
  <c r="O1555" i="15"/>
  <c r="M1555" i="15" s="1"/>
  <c r="I1555" i="15"/>
  <c r="R1555" i="15"/>
  <c r="P1555" i="15" s="1"/>
  <c r="H1556" i="15"/>
  <c r="U1555" i="15"/>
  <c r="S1555" i="15" s="1"/>
  <c r="G1554" i="15"/>
  <c r="V1554" i="15"/>
  <c r="G1555" i="15" l="1"/>
  <c r="V1555" i="15"/>
  <c r="H1557" i="15"/>
  <c r="U1556" i="15"/>
  <c r="S1556" i="15" s="1"/>
  <c r="I1556" i="15"/>
  <c r="R1556" i="15"/>
  <c r="P1556" i="15" s="1"/>
  <c r="L1556" i="15"/>
  <c r="J1556" i="15" s="1"/>
  <c r="O1556" i="15"/>
  <c r="M1556" i="15" s="1"/>
  <c r="O1557" i="15" l="1"/>
  <c r="M1557" i="15" s="1"/>
  <c r="L1557" i="15"/>
  <c r="J1557" i="15" s="1"/>
  <c r="U1557" i="15"/>
  <c r="S1557" i="15" s="1"/>
  <c r="I1557" i="15"/>
  <c r="R1557" i="15"/>
  <c r="P1557" i="15" s="1"/>
  <c r="H1558" i="15"/>
  <c r="G1556" i="15"/>
  <c r="V1556" i="15"/>
  <c r="G1557" i="15" l="1"/>
  <c r="V1557" i="15"/>
  <c r="H1559" i="15"/>
  <c r="U1558" i="15"/>
  <c r="S1558" i="15" s="1"/>
  <c r="R1558" i="15"/>
  <c r="P1558" i="15" s="1"/>
  <c r="L1558" i="15"/>
  <c r="J1558" i="15" s="1"/>
  <c r="O1558" i="15"/>
  <c r="M1558" i="15" s="1"/>
  <c r="I1558" i="15"/>
  <c r="G1558" i="15" l="1"/>
  <c r="V1558" i="15"/>
  <c r="O1559" i="15"/>
  <c r="M1559" i="15" s="1"/>
  <c r="L1559" i="15"/>
  <c r="J1559" i="15" s="1"/>
  <c r="H1560" i="15"/>
  <c r="U1559" i="15"/>
  <c r="S1559" i="15" s="1"/>
  <c r="I1559" i="15"/>
  <c r="R1559" i="15"/>
  <c r="P1559" i="15" s="1"/>
  <c r="G1559" i="15" l="1"/>
  <c r="V1559" i="15"/>
  <c r="H1561" i="15"/>
  <c r="U1560" i="15"/>
  <c r="S1560" i="15" s="1"/>
  <c r="R1560" i="15"/>
  <c r="P1560" i="15" s="1"/>
  <c r="I1560" i="15"/>
  <c r="L1560" i="15"/>
  <c r="J1560" i="15" s="1"/>
  <c r="O1560" i="15"/>
  <c r="M1560" i="15" s="1"/>
  <c r="O1561" i="15" l="1"/>
  <c r="M1561" i="15" s="1"/>
  <c r="L1561" i="15"/>
  <c r="J1561" i="15" s="1"/>
  <c r="I1561" i="15"/>
  <c r="R1561" i="15"/>
  <c r="P1561" i="15" s="1"/>
  <c r="H1562" i="15"/>
  <c r="U1561" i="15"/>
  <c r="S1561" i="15" s="1"/>
  <c r="G1560" i="15"/>
  <c r="V1560" i="15"/>
  <c r="G1561" i="15" l="1"/>
  <c r="V1561" i="15"/>
  <c r="H1563" i="15"/>
  <c r="U1562" i="15"/>
  <c r="S1562" i="15" s="1"/>
  <c r="L1562" i="15"/>
  <c r="J1562" i="15" s="1"/>
  <c r="I1562" i="15"/>
  <c r="R1562" i="15"/>
  <c r="P1562" i="15" s="1"/>
  <c r="O1562" i="15"/>
  <c r="M1562" i="15" s="1"/>
  <c r="L1563" i="15" l="1"/>
  <c r="J1563" i="15" s="1"/>
  <c r="O1563" i="15"/>
  <c r="M1563" i="15" s="1"/>
  <c r="I1563" i="15"/>
  <c r="R1563" i="15"/>
  <c r="P1563" i="15" s="1"/>
  <c r="H1564" i="15"/>
  <c r="U1563" i="15"/>
  <c r="S1563" i="15" s="1"/>
  <c r="G1562" i="15"/>
  <c r="V1562" i="15"/>
  <c r="V1563" i="15" l="1"/>
  <c r="G1563" i="15"/>
  <c r="H1565" i="15"/>
  <c r="U1564" i="15"/>
  <c r="S1564" i="15" s="1"/>
  <c r="O1564" i="15"/>
  <c r="M1564" i="15" s="1"/>
  <c r="I1564" i="15"/>
  <c r="R1564" i="15"/>
  <c r="P1564" i="15" s="1"/>
  <c r="L1564" i="15"/>
  <c r="J1564" i="15" s="1"/>
  <c r="G1564" i="15" l="1"/>
  <c r="V1564" i="15"/>
  <c r="O1565" i="15"/>
  <c r="M1565" i="15" s="1"/>
  <c r="L1565" i="15"/>
  <c r="J1565" i="15" s="1"/>
  <c r="R1565" i="15"/>
  <c r="P1565" i="15" s="1"/>
  <c r="H1566" i="15"/>
  <c r="U1565" i="15"/>
  <c r="S1565" i="15" s="1"/>
  <c r="I1565" i="15"/>
  <c r="V1565" i="15" l="1"/>
  <c r="G1565" i="15"/>
  <c r="H1567" i="15"/>
  <c r="U1566" i="15"/>
  <c r="S1566" i="15" s="1"/>
  <c r="I1566" i="15"/>
  <c r="R1566" i="15"/>
  <c r="P1566" i="15" s="1"/>
  <c r="O1566" i="15"/>
  <c r="M1566" i="15" s="1"/>
  <c r="L1566" i="15"/>
  <c r="J1566" i="15" s="1"/>
  <c r="O1567" i="15" l="1"/>
  <c r="M1567" i="15" s="1"/>
  <c r="R1567" i="15"/>
  <c r="P1567" i="15" s="1"/>
  <c r="L1567" i="15"/>
  <c r="J1567" i="15" s="1"/>
  <c r="I1567" i="15"/>
  <c r="H1568" i="15"/>
  <c r="U1567" i="15"/>
  <c r="S1567" i="15" s="1"/>
  <c r="G1566" i="15"/>
  <c r="V1566" i="15"/>
  <c r="V1567" i="15" l="1"/>
  <c r="G1567" i="15"/>
  <c r="H1569" i="15"/>
  <c r="U1568" i="15"/>
  <c r="S1568" i="15" s="1"/>
  <c r="I1568" i="15"/>
  <c r="R1568" i="15"/>
  <c r="P1568" i="15" s="1"/>
  <c r="O1568" i="15"/>
  <c r="M1568" i="15" s="1"/>
  <c r="L1568" i="15"/>
  <c r="J1568" i="15" s="1"/>
  <c r="O1569" i="15" l="1"/>
  <c r="M1569" i="15" s="1"/>
  <c r="I1569" i="15"/>
  <c r="L1569" i="15"/>
  <c r="J1569" i="15" s="1"/>
  <c r="R1569" i="15"/>
  <c r="P1569" i="15" s="1"/>
  <c r="H1570" i="15"/>
  <c r="U1569" i="15"/>
  <c r="S1569" i="15" s="1"/>
  <c r="G1568" i="15"/>
  <c r="V1568" i="15"/>
  <c r="G1569" i="15" l="1"/>
  <c r="V1569" i="15"/>
  <c r="H1571" i="15"/>
  <c r="U1570" i="15"/>
  <c r="S1570" i="15" s="1"/>
  <c r="I1570" i="15"/>
  <c r="R1570" i="15"/>
  <c r="P1570" i="15" s="1"/>
  <c r="L1570" i="15"/>
  <c r="J1570" i="15" s="1"/>
  <c r="O1570" i="15"/>
  <c r="M1570" i="15" s="1"/>
  <c r="L1571" i="15" l="1"/>
  <c r="J1571" i="15" s="1"/>
  <c r="I1571" i="15"/>
  <c r="U1571" i="15"/>
  <c r="S1571" i="15" s="1"/>
  <c r="O1571" i="15"/>
  <c r="M1571" i="15" s="1"/>
  <c r="H1572" i="15"/>
  <c r="R1571" i="15"/>
  <c r="P1571" i="15" s="1"/>
  <c r="G1570" i="15"/>
  <c r="V1570" i="15"/>
  <c r="G1571" i="15" l="1"/>
  <c r="V1571" i="15"/>
  <c r="H1573" i="15"/>
  <c r="U1572" i="15"/>
  <c r="S1572" i="15" s="1"/>
  <c r="I1572" i="15"/>
  <c r="R1572" i="15"/>
  <c r="P1572" i="15" s="1"/>
  <c r="L1572" i="15"/>
  <c r="J1572" i="15" s="1"/>
  <c r="O1572" i="15"/>
  <c r="M1572" i="15" s="1"/>
  <c r="O1573" i="15" l="1"/>
  <c r="M1573" i="15" s="1"/>
  <c r="L1573" i="15"/>
  <c r="J1573" i="15" s="1"/>
  <c r="R1573" i="15"/>
  <c r="P1573" i="15" s="1"/>
  <c r="I1573" i="15"/>
  <c r="H1574" i="15"/>
  <c r="U1573" i="15"/>
  <c r="S1573" i="15" s="1"/>
  <c r="G1572" i="15"/>
  <c r="V1572" i="15"/>
  <c r="G1573" i="15" l="1"/>
  <c r="V1573" i="15"/>
  <c r="L1574" i="15"/>
  <c r="J1574" i="15" s="1"/>
  <c r="H1575" i="15"/>
  <c r="U1574" i="15"/>
  <c r="S1574" i="15" s="1"/>
  <c r="O1574" i="15"/>
  <c r="M1574" i="15" s="1"/>
  <c r="I1574" i="15"/>
  <c r="R1574" i="15"/>
  <c r="P1574" i="15" s="1"/>
  <c r="G1574" i="15" l="1"/>
  <c r="V1574" i="15"/>
  <c r="O1575" i="15"/>
  <c r="M1575" i="15" s="1"/>
  <c r="L1575" i="15"/>
  <c r="J1575" i="15" s="1"/>
  <c r="I1575" i="15"/>
  <c r="R1575" i="15"/>
  <c r="P1575" i="15" s="1"/>
  <c r="H1576" i="15"/>
  <c r="U1575" i="15"/>
  <c r="S1575" i="15" s="1"/>
  <c r="H1577" i="15" l="1"/>
  <c r="U1576" i="15"/>
  <c r="S1576" i="15" s="1"/>
  <c r="L1576" i="15"/>
  <c r="J1576" i="15" s="1"/>
  <c r="I1576" i="15"/>
  <c r="R1576" i="15"/>
  <c r="P1576" i="15" s="1"/>
  <c r="O1576" i="15"/>
  <c r="M1576" i="15" s="1"/>
  <c r="G1575" i="15"/>
  <c r="V1575" i="15"/>
  <c r="G1576" i="15" l="1"/>
  <c r="V1576" i="15"/>
  <c r="O1577" i="15"/>
  <c r="M1577" i="15" s="1"/>
  <c r="L1577" i="15"/>
  <c r="J1577" i="15" s="1"/>
  <c r="I1577" i="15"/>
  <c r="R1577" i="15"/>
  <c r="P1577" i="15" s="1"/>
  <c r="H1578" i="15"/>
  <c r="U1577" i="15"/>
  <c r="S1577" i="15" s="1"/>
  <c r="H1579" i="15" l="1"/>
  <c r="U1578" i="15"/>
  <c r="S1578" i="15" s="1"/>
  <c r="O1578" i="15"/>
  <c r="M1578" i="15" s="1"/>
  <c r="I1578" i="15"/>
  <c r="R1578" i="15"/>
  <c r="P1578" i="15" s="1"/>
  <c r="L1578" i="15"/>
  <c r="J1578" i="15" s="1"/>
  <c r="V1577" i="15"/>
  <c r="G1577" i="15"/>
  <c r="G1578" i="15" l="1"/>
  <c r="V1578" i="15"/>
  <c r="L1579" i="15"/>
  <c r="J1579" i="15" s="1"/>
  <c r="O1579" i="15"/>
  <c r="M1579" i="15" s="1"/>
  <c r="I1579" i="15"/>
  <c r="R1579" i="15"/>
  <c r="P1579" i="15" s="1"/>
  <c r="H1580" i="15"/>
  <c r="U1579" i="15"/>
  <c r="S1579" i="15" s="1"/>
  <c r="H1581" i="15" l="1"/>
  <c r="U1580" i="15"/>
  <c r="S1580" i="15" s="1"/>
  <c r="I1580" i="15"/>
  <c r="R1580" i="15"/>
  <c r="P1580" i="15" s="1"/>
  <c r="L1580" i="15"/>
  <c r="J1580" i="15" s="1"/>
  <c r="O1580" i="15"/>
  <c r="M1580" i="15" s="1"/>
  <c r="G1579" i="15"/>
  <c r="V1579" i="15"/>
  <c r="G1580" i="15" l="1"/>
  <c r="V1580" i="15"/>
  <c r="O1581" i="15"/>
  <c r="M1581" i="15" s="1"/>
  <c r="H1582" i="15"/>
  <c r="U1581" i="15"/>
  <c r="S1581" i="15" s="1"/>
  <c r="L1581" i="15"/>
  <c r="J1581" i="15" s="1"/>
  <c r="R1581" i="15"/>
  <c r="P1581" i="15" s="1"/>
  <c r="I1581" i="15"/>
  <c r="G1581" i="15" l="1"/>
  <c r="V1581" i="15"/>
  <c r="L1582" i="15"/>
  <c r="J1582" i="15" s="1"/>
  <c r="U1582" i="15"/>
  <c r="S1582" i="15" s="1"/>
  <c r="O1582" i="15"/>
  <c r="M1582" i="15" s="1"/>
  <c r="H1583" i="15"/>
  <c r="I1582" i="15"/>
  <c r="R1582" i="15"/>
  <c r="P1582" i="15" s="1"/>
  <c r="G1582" i="15" l="1"/>
  <c r="V1582" i="15"/>
  <c r="I1583" i="15"/>
  <c r="R1583" i="15"/>
  <c r="P1583" i="15" s="1"/>
  <c r="O1583" i="15"/>
  <c r="M1583" i="15" s="1"/>
  <c r="L1583" i="15"/>
  <c r="J1583" i="15" s="1"/>
  <c r="H1584" i="15"/>
  <c r="U1583" i="15"/>
  <c r="S1583" i="15" s="1"/>
  <c r="G1583" i="15" l="1"/>
  <c r="V1583" i="15"/>
  <c r="H1585" i="15"/>
  <c r="U1584" i="15"/>
  <c r="S1584" i="15" s="1"/>
  <c r="L1584" i="15"/>
  <c r="J1584" i="15" s="1"/>
  <c r="I1584" i="15"/>
  <c r="R1584" i="15"/>
  <c r="P1584" i="15" s="1"/>
  <c r="O1584" i="15"/>
  <c r="M1584" i="15" s="1"/>
  <c r="O1585" i="15" l="1"/>
  <c r="M1585" i="15" s="1"/>
  <c r="I1585" i="15"/>
  <c r="L1585" i="15"/>
  <c r="J1585" i="15" s="1"/>
  <c r="R1585" i="15"/>
  <c r="P1585" i="15" s="1"/>
  <c r="H1586" i="15"/>
  <c r="U1585" i="15"/>
  <c r="S1585" i="15" s="1"/>
  <c r="G1584" i="15"/>
  <c r="V1584" i="15"/>
  <c r="V1585" i="15" l="1"/>
  <c r="G1585" i="15"/>
  <c r="H1587" i="15"/>
  <c r="U1586" i="15"/>
  <c r="S1586" i="15" s="1"/>
  <c r="O1586" i="15"/>
  <c r="M1586" i="15" s="1"/>
  <c r="I1586" i="15"/>
  <c r="R1586" i="15"/>
  <c r="P1586" i="15" s="1"/>
  <c r="L1586" i="15"/>
  <c r="J1586" i="15" s="1"/>
  <c r="L1587" i="15" l="1"/>
  <c r="J1587" i="15" s="1"/>
  <c r="I1587" i="15"/>
  <c r="R1587" i="15"/>
  <c r="P1587" i="15" s="1"/>
  <c r="O1587" i="15"/>
  <c r="M1587" i="15" s="1"/>
  <c r="H1588" i="15"/>
  <c r="U1587" i="15"/>
  <c r="S1587" i="15" s="1"/>
  <c r="G1586" i="15"/>
  <c r="V1586" i="15"/>
  <c r="G1587" i="15" l="1"/>
  <c r="V1587" i="15"/>
  <c r="L1588" i="15"/>
  <c r="J1588" i="15" s="1"/>
  <c r="O1588" i="15"/>
  <c r="M1588" i="15" s="1"/>
  <c r="H1589" i="15"/>
  <c r="U1588" i="15"/>
  <c r="S1588" i="15" s="1"/>
  <c r="R1588" i="15"/>
  <c r="P1588" i="15" s="1"/>
  <c r="I1588" i="15"/>
  <c r="G1588" i="15" l="1"/>
  <c r="V1588" i="15"/>
  <c r="I1589" i="15"/>
  <c r="R1589" i="15"/>
  <c r="P1589" i="15" s="1"/>
  <c r="H1590" i="15"/>
  <c r="U1589" i="15"/>
  <c r="S1589" i="15" s="1"/>
  <c r="O1589" i="15"/>
  <c r="M1589" i="15" s="1"/>
  <c r="L1589" i="15"/>
  <c r="J1589" i="15" s="1"/>
  <c r="G1589" i="15" l="1"/>
  <c r="V1589" i="15"/>
  <c r="H1591" i="15"/>
  <c r="U1590" i="15"/>
  <c r="S1590" i="15" s="1"/>
  <c r="L1590" i="15"/>
  <c r="J1590" i="15" s="1"/>
  <c r="O1590" i="15"/>
  <c r="M1590" i="15" s="1"/>
  <c r="I1590" i="15"/>
  <c r="R1590" i="15"/>
  <c r="P1590" i="15" s="1"/>
  <c r="O1591" i="15" l="1"/>
  <c r="M1591" i="15" s="1"/>
  <c r="I1591" i="15"/>
  <c r="R1591" i="15"/>
  <c r="P1591" i="15" s="1"/>
  <c r="H1592" i="15"/>
  <c r="U1591" i="15"/>
  <c r="S1591" i="15" s="1"/>
  <c r="L1591" i="15"/>
  <c r="J1591" i="15" s="1"/>
  <c r="G1590" i="15"/>
  <c r="V1590" i="15"/>
  <c r="G1591" i="15" l="1"/>
  <c r="V1591" i="15"/>
  <c r="L1592" i="15"/>
  <c r="J1592" i="15" s="1"/>
  <c r="O1592" i="15"/>
  <c r="M1592" i="15" s="1"/>
  <c r="H1593" i="15"/>
  <c r="U1592" i="15"/>
  <c r="S1592" i="15" s="1"/>
  <c r="I1592" i="15"/>
  <c r="R1592" i="15"/>
  <c r="P1592" i="15" s="1"/>
  <c r="V1592" i="15" l="1"/>
  <c r="G1592" i="15"/>
  <c r="I1593" i="15"/>
  <c r="R1593" i="15"/>
  <c r="P1593" i="15" s="1"/>
  <c r="H1594" i="15"/>
  <c r="O1593" i="15"/>
  <c r="M1593" i="15" s="1"/>
  <c r="L1593" i="15"/>
  <c r="J1593" i="15" s="1"/>
  <c r="U1593" i="15"/>
  <c r="S1593" i="15" s="1"/>
  <c r="G1593" i="15" l="1"/>
  <c r="V1593" i="15"/>
  <c r="H1595" i="15"/>
  <c r="U1594" i="15"/>
  <c r="S1594" i="15" s="1"/>
  <c r="I1594" i="15"/>
  <c r="R1594" i="15"/>
  <c r="P1594" i="15" s="1"/>
  <c r="L1594" i="15"/>
  <c r="J1594" i="15" s="1"/>
  <c r="O1594" i="15"/>
  <c r="M1594" i="15" s="1"/>
  <c r="L1595" i="15" l="1"/>
  <c r="J1595" i="15" s="1"/>
  <c r="O1595" i="15"/>
  <c r="M1595" i="15" s="1"/>
  <c r="I1595" i="15"/>
  <c r="R1595" i="15"/>
  <c r="P1595" i="15" s="1"/>
  <c r="H1596" i="15"/>
  <c r="U1595" i="15"/>
  <c r="S1595" i="15" s="1"/>
  <c r="G1594" i="15"/>
  <c r="V1594" i="15"/>
  <c r="V1595" i="15" l="1"/>
  <c r="G1595" i="15"/>
  <c r="H1597" i="15"/>
  <c r="U1596" i="15"/>
  <c r="S1596" i="15" s="1"/>
  <c r="I1596" i="15"/>
  <c r="R1596" i="15"/>
  <c r="P1596" i="15" s="1"/>
  <c r="O1596" i="15"/>
  <c r="M1596" i="15" s="1"/>
  <c r="L1596" i="15"/>
  <c r="J1596" i="15" s="1"/>
  <c r="O1597" i="15" l="1"/>
  <c r="M1597" i="15" s="1"/>
  <c r="L1597" i="15"/>
  <c r="J1597" i="15" s="1"/>
  <c r="I1597" i="15"/>
  <c r="R1597" i="15"/>
  <c r="P1597" i="15" s="1"/>
  <c r="U1597" i="15"/>
  <c r="S1597" i="15" s="1"/>
  <c r="H1598" i="15"/>
  <c r="G1596" i="15"/>
  <c r="V1596" i="15"/>
  <c r="G1597" i="15" l="1"/>
  <c r="V1597" i="15"/>
  <c r="L1598" i="15"/>
  <c r="J1598" i="15" s="1"/>
  <c r="O1598" i="15"/>
  <c r="M1598" i="15" s="1"/>
  <c r="H1599" i="15"/>
  <c r="U1598" i="15"/>
  <c r="S1598" i="15" s="1"/>
  <c r="R1598" i="15"/>
  <c r="P1598" i="15" s="1"/>
  <c r="I1598" i="15"/>
  <c r="G1598" i="15" l="1"/>
  <c r="V1598" i="15"/>
  <c r="O1599" i="15"/>
  <c r="M1599" i="15" s="1"/>
  <c r="L1599" i="15"/>
  <c r="J1599" i="15" s="1"/>
  <c r="I1599" i="15"/>
  <c r="R1599" i="15"/>
  <c r="P1599" i="15" s="1"/>
  <c r="H1600" i="15"/>
  <c r="U1599" i="15"/>
  <c r="S1599" i="15" s="1"/>
  <c r="H1601" i="15" l="1"/>
  <c r="U1600" i="15"/>
  <c r="S1600" i="15" s="1"/>
  <c r="I1600" i="15"/>
  <c r="R1600" i="15"/>
  <c r="P1600" i="15" s="1"/>
  <c r="L1600" i="15"/>
  <c r="J1600" i="15" s="1"/>
  <c r="O1600" i="15"/>
  <c r="M1600" i="15" s="1"/>
  <c r="G1599" i="15"/>
  <c r="V1599" i="15"/>
  <c r="G1600" i="15" l="1"/>
  <c r="V1600" i="15"/>
  <c r="O1601" i="15"/>
  <c r="M1601" i="15" s="1"/>
  <c r="L1601" i="15"/>
  <c r="J1601" i="15" s="1"/>
  <c r="I1601" i="15"/>
  <c r="R1601" i="15"/>
  <c r="P1601" i="15" s="1"/>
  <c r="H1602" i="15"/>
  <c r="U1601" i="15"/>
  <c r="S1601" i="15" s="1"/>
  <c r="H1603" i="15" l="1"/>
  <c r="U1602" i="15"/>
  <c r="S1602" i="15" s="1"/>
  <c r="I1602" i="15"/>
  <c r="R1602" i="15"/>
  <c r="P1602" i="15" s="1"/>
  <c r="L1602" i="15"/>
  <c r="J1602" i="15" s="1"/>
  <c r="O1602" i="15"/>
  <c r="M1602" i="15" s="1"/>
  <c r="V1601" i="15"/>
  <c r="G1601" i="15"/>
  <c r="G1602" i="15" l="1"/>
  <c r="V1602" i="15"/>
  <c r="L1603" i="15"/>
  <c r="J1603" i="15" s="1"/>
  <c r="O1603" i="15"/>
  <c r="M1603" i="15" s="1"/>
  <c r="R1603" i="15"/>
  <c r="P1603" i="15" s="1"/>
  <c r="U1603" i="15"/>
  <c r="S1603" i="15" s="1"/>
  <c r="I1603" i="15"/>
  <c r="H1604" i="15"/>
  <c r="H1605" i="15" l="1"/>
  <c r="U1604" i="15"/>
  <c r="S1604" i="15" s="1"/>
  <c r="L1604" i="15"/>
  <c r="J1604" i="15" s="1"/>
  <c r="I1604" i="15"/>
  <c r="R1604" i="15"/>
  <c r="P1604" i="15" s="1"/>
  <c r="O1604" i="15"/>
  <c r="M1604" i="15" s="1"/>
  <c r="G1603" i="15"/>
  <c r="V1603" i="15"/>
  <c r="G1604" i="15" l="1"/>
  <c r="V1604" i="15"/>
  <c r="O1605" i="15"/>
  <c r="M1605" i="15" s="1"/>
  <c r="L1605" i="15"/>
  <c r="J1605" i="15" s="1"/>
  <c r="R1605" i="15"/>
  <c r="P1605" i="15" s="1"/>
  <c r="I1605" i="15"/>
  <c r="H1606" i="15"/>
  <c r="U1605" i="15"/>
  <c r="S1605" i="15" s="1"/>
  <c r="G1605" i="15" l="1"/>
  <c r="V1605" i="15"/>
  <c r="H1607" i="15"/>
  <c r="U1606" i="15"/>
  <c r="S1606" i="15" s="1"/>
  <c r="I1606" i="15"/>
  <c r="R1606" i="15"/>
  <c r="P1606" i="15" s="1"/>
  <c r="L1606" i="15"/>
  <c r="J1606" i="15" s="1"/>
  <c r="O1606" i="15"/>
  <c r="M1606" i="15" s="1"/>
  <c r="O1607" i="15" l="1"/>
  <c r="M1607" i="15" s="1"/>
  <c r="R1607" i="15"/>
  <c r="P1607" i="15" s="1"/>
  <c r="H1608" i="15"/>
  <c r="L1607" i="15"/>
  <c r="J1607" i="15" s="1"/>
  <c r="I1607" i="15"/>
  <c r="U1607" i="15"/>
  <c r="S1607" i="15" s="1"/>
  <c r="G1606" i="15"/>
  <c r="V1606" i="15"/>
  <c r="H1609" i="15" l="1"/>
  <c r="U1608" i="15"/>
  <c r="S1608" i="15" s="1"/>
  <c r="I1608" i="15"/>
  <c r="R1608" i="15"/>
  <c r="P1608" i="15" s="1"/>
  <c r="L1608" i="15"/>
  <c r="J1608" i="15" s="1"/>
  <c r="O1608" i="15"/>
  <c r="M1608" i="15" s="1"/>
  <c r="G1607" i="15"/>
  <c r="V1607" i="15"/>
  <c r="G1608" i="15" l="1"/>
  <c r="V1608" i="15"/>
  <c r="O1609" i="15"/>
  <c r="M1609" i="15" s="1"/>
  <c r="L1609" i="15"/>
  <c r="J1609" i="15" s="1"/>
  <c r="I1609" i="15"/>
  <c r="R1609" i="15"/>
  <c r="P1609" i="15" s="1"/>
  <c r="H1610" i="15"/>
  <c r="U1609" i="15"/>
  <c r="S1609" i="15" s="1"/>
  <c r="H1611" i="15" l="1"/>
  <c r="U1610" i="15"/>
  <c r="S1610" i="15" s="1"/>
  <c r="I1610" i="15"/>
  <c r="R1610" i="15"/>
  <c r="P1610" i="15" s="1"/>
  <c r="L1610" i="15"/>
  <c r="J1610" i="15" s="1"/>
  <c r="O1610" i="15"/>
  <c r="M1610" i="15" s="1"/>
  <c r="G1609" i="15"/>
  <c r="V1609" i="15"/>
  <c r="G1610" i="15" l="1"/>
  <c r="V1610" i="15"/>
  <c r="L1611" i="15"/>
  <c r="J1611" i="15" s="1"/>
  <c r="O1611" i="15"/>
  <c r="M1611" i="15" s="1"/>
  <c r="R1611" i="15"/>
  <c r="P1611" i="15" s="1"/>
  <c r="I1611" i="15"/>
  <c r="H1612" i="15"/>
  <c r="U1611" i="15"/>
  <c r="S1611" i="15" s="1"/>
  <c r="H1613" i="15" l="1"/>
  <c r="U1612" i="15"/>
  <c r="S1612" i="15" s="1"/>
  <c r="I1612" i="15"/>
  <c r="R1612" i="15"/>
  <c r="P1612" i="15" s="1"/>
  <c r="L1612" i="15"/>
  <c r="J1612" i="15" s="1"/>
  <c r="O1612" i="15"/>
  <c r="M1612" i="15" s="1"/>
  <c r="G1611" i="15"/>
  <c r="V1611" i="15"/>
  <c r="G1612" i="15" l="1"/>
  <c r="V1612" i="15"/>
  <c r="O1613" i="15"/>
  <c r="M1613" i="15" s="1"/>
  <c r="L1613" i="15"/>
  <c r="J1613" i="15" s="1"/>
  <c r="I1613" i="15"/>
  <c r="R1613" i="15"/>
  <c r="P1613" i="15" s="1"/>
  <c r="H1614" i="15"/>
  <c r="U1613" i="15"/>
  <c r="S1613" i="15" s="1"/>
  <c r="H1615" i="15" l="1"/>
  <c r="U1614" i="15"/>
  <c r="S1614" i="15" s="1"/>
  <c r="I1614" i="15"/>
  <c r="R1614" i="15"/>
  <c r="P1614" i="15" s="1"/>
  <c r="L1614" i="15"/>
  <c r="J1614" i="15" s="1"/>
  <c r="O1614" i="15"/>
  <c r="M1614" i="15" s="1"/>
  <c r="G1613" i="15"/>
  <c r="V1613" i="15"/>
  <c r="G1614" i="15" l="1"/>
  <c r="V1614" i="15"/>
  <c r="O1615" i="15"/>
  <c r="M1615" i="15" s="1"/>
  <c r="L1615" i="15"/>
  <c r="J1615" i="15" s="1"/>
  <c r="I1615" i="15"/>
  <c r="R1615" i="15"/>
  <c r="P1615" i="15" s="1"/>
  <c r="H1616" i="15"/>
  <c r="U1615" i="15"/>
  <c r="S1615" i="15" s="1"/>
  <c r="L1616" i="15" l="1"/>
  <c r="J1616" i="15" s="1"/>
  <c r="H1617" i="15"/>
  <c r="O1616" i="15"/>
  <c r="M1616" i="15" s="1"/>
  <c r="U1616" i="15"/>
  <c r="S1616" i="15" s="1"/>
  <c r="I1616" i="15"/>
  <c r="R1616" i="15"/>
  <c r="P1616" i="15" s="1"/>
  <c r="G1615" i="15"/>
  <c r="V1615" i="15"/>
  <c r="O1617" i="15" l="1"/>
  <c r="M1617" i="15" s="1"/>
  <c r="L1617" i="15"/>
  <c r="J1617" i="15" s="1"/>
  <c r="I1617" i="15"/>
  <c r="R1617" i="15"/>
  <c r="P1617" i="15" s="1"/>
  <c r="H1618" i="15"/>
  <c r="U1617" i="15"/>
  <c r="S1617" i="15" s="1"/>
  <c r="G1616" i="15"/>
  <c r="V1616" i="15"/>
  <c r="G1617" i="15" l="1"/>
  <c r="V1617" i="15"/>
  <c r="H1619" i="15"/>
  <c r="U1618" i="15"/>
  <c r="S1618" i="15" s="1"/>
  <c r="I1618" i="15"/>
  <c r="R1618" i="15"/>
  <c r="P1618" i="15" s="1"/>
  <c r="L1618" i="15"/>
  <c r="J1618" i="15" s="1"/>
  <c r="O1618" i="15"/>
  <c r="M1618" i="15" s="1"/>
  <c r="L1619" i="15" l="1"/>
  <c r="J1619" i="15" s="1"/>
  <c r="I1619" i="15"/>
  <c r="O1619" i="15"/>
  <c r="M1619" i="15" s="1"/>
  <c r="R1619" i="15"/>
  <c r="P1619" i="15" s="1"/>
  <c r="H1620" i="15"/>
  <c r="U1619" i="15"/>
  <c r="S1619" i="15" s="1"/>
  <c r="G1618" i="15"/>
  <c r="V1618" i="15"/>
  <c r="G1619" i="15" l="1"/>
  <c r="V1619" i="15"/>
  <c r="H1621" i="15"/>
  <c r="U1620" i="15"/>
  <c r="S1620" i="15" s="1"/>
  <c r="I1620" i="15"/>
  <c r="R1620" i="15"/>
  <c r="P1620" i="15" s="1"/>
  <c r="L1620" i="15"/>
  <c r="J1620" i="15" s="1"/>
  <c r="O1620" i="15"/>
  <c r="M1620" i="15" s="1"/>
  <c r="O1621" i="15" l="1"/>
  <c r="M1621" i="15" s="1"/>
  <c r="L1621" i="15"/>
  <c r="J1621" i="15" s="1"/>
  <c r="R1621" i="15"/>
  <c r="P1621" i="15" s="1"/>
  <c r="H1622" i="15"/>
  <c r="U1621" i="15"/>
  <c r="S1621" i="15" s="1"/>
  <c r="I1621" i="15"/>
  <c r="G1620" i="15"/>
  <c r="V1620" i="15"/>
  <c r="H1623" i="15" l="1"/>
  <c r="U1622" i="15"/>
  <c r="S1622" i="15" s="1"/>
  <c r="I1622" i="15"/>
  <c r="R1622" i="15"/>
  <c r="P1622" i="15" s="1"/>
  <c r="L1622" i="15"/>
  <c r="J1622" i="15" s="1"/>
  <c r="O1622" i="15"/>
  <c r="M1622" i="15" s="1"/>
  <c r="G1621" i="15"/>
  <c r="V1621" i="15"/>
  <c r="G1622" i="15" l="1"/>
  <c r="V1622" i="15"/>
  <c r="O1623" i="15"/>
  <c r="M1623" i="15" s="1"/>
  <c r="R1623" i="15"/>
  <c r="P1623" i="15" s="1"/>
  <c r="U1623" i="15"/>
  <c r="S1623" i="15" s="1"/>
  <c r="L1623" i="15"/>
  <c r="J1623" i="15" s="1"/>
  <c r="I1623" i="15"/>
  <c r="H1624" i="15"/>
  <c r="H1625" i="15" l="1"/>
  <c r="U1624" i="15"/>
  <c r="S1624" i="15" s="1"/>
  <c r="O1624" i="15"/>
  <c r="M1624" i="15" s="1"/>
  <c r="I1624" i="15"/>
  <c r="R1624" i="15"/>
  <c r="P1624" i="15" s="1"/>
  <c r="L1624" i="15"/>
  <c r="J1624" i="15" s="1"/>
  <c r="G1623" i="15"/>
  <c r="V1623" i="15"/>
  <c r="G1624" i="15" l="1"/>
  <c r="V1624" i="15"/>
  <c r="O1625" i="15"/>
  <c r="M1625" i="15" s="1"/>
  <c r="L1625" i="15"/>
  <c r="J1625" i="15" s="1"/>
  <c r="H1626" i="15"/>
  <c r="I1625" i="15"/>
  <c r="R1625" i="15"/>
  <c r="P1625" i="15" s="1"/>
  <c r="U1625" i="15"/>
  <c r="S1625" i="15" s="1"/>
  <c r="G1625" i="15" l="1"/>
  <c r="V1625" i="15"/>
  <c r="L1626" i="15"/>
  <c r="J1626" i="15" s="1"/>
  <c r="U1626" i="15"/>
  <c r="S1626" i="15" s="1"/>
  <c r="I1626" i="15"/>
  <c r="R1626" i="15"/>
  <c r="P1626" i="15" s="1"/>
  <c r="O1626" i="15"/>
  <c r="M1626" i="15" s="1"/>
  <c r="H1627" i="15"/>
  <c r="L1627" i="15" l="1"/>
  <c r="J1627" i="15" s="1"/>
  <c r="I1627" i="15"/>
  <c r="R1627" i="15"/>
  <c r="P1627" i="15" s="1"/>
  <c r="O1627" i="15"/>
  <c r="M1627" i="15" s="1"/>
  <c r="H1628" i="15"/>
  <c r="U1627" i="15"/>
  <c r="S1627" i="15" s="1"/>
  <c r="G1626" i="15"/>
  <c r="V1626" i="15"/>
  <c r="L1628" i="15" l="1"/>
  <c r="J1628" i="15" s="1"/>
  <c r="O1628" i="15"/>
  <c r="M1628" i="15" s="1"/>
  <c r="H1629" i="15"/>
  <c r="U1628" i="15"/>
  <c r="S1628" i="15" s="1"/>
  <c r="I1628" i="15"/>
  <c r="R1628" i="15"/>
  <c r="P1628" i="15" s="1"/>
  <c r="G1627" i="15"/>
  <c r="V1627" i="15"/>
  <c r="L1629" i="15" l="1"/>
  <c r="J1629" i="15" s="1"/>
  <c r="H1630" i="15"/>
  <c r="U1629" i="15"/>
  <c r="S1629" i="15" s="1"/>
  <c r="O1629" i="15"/>
  <c r="M1629" i="15" s="1"/>
  <c r="I1629" i="15"/>
  <c r="R1629" i="15"/>
  <c r="P1629" i="15" s="1"/>
  <c r="V1628" i="15"/>
  <c r="G1628" i="15"/>
  <c r="H1631" i="15" l="1"/>
  <c r="I1630" i="15"/>
  <c r="R1630" i="15"/>
  <c r="P1630" i="15" s="1"/>
  <c r="O1630" i="15"/>
  <c r="M1630" i="15" s="1"/>
  <c r="U1630" i="15"/>
  <c r="S1630" i="15" s="1"/>
  <c r="L1630" i="15"/>
  <c r="J1630" i="15" s="1"/>
  <c r="G1629" i="15"/>
  <c r="V1629" i="15"/>
  <c r="O1631" i="15" l="1"/>
  <c r="M1631" i="15" s="1"/>
  <c r="L1631" i="15"/>
  <c r="J1631" i="15" s="1"/>
  <c r="I1631" i="15"/>
  <c r="R1631" i="15"/>
  <c r="P1631" i="15" s="1"/>
  <c r="H1632" i="15"/>
  <c r="U1631" i="15"/>
  <c r="S1631" i="15" s="1"/>
  <c r="G1630" i="15"/>
  <c r="V1630" i="15"/>
  <c r="V1631" i="15" l="1"/>
  <c r="G1631" i="15"/>
  <c r="H1633" i="15"/>
  <c r="U1632" i="15"/>
  <c r="S1632" i="15" s="1"/>
  <c r="I1632" i="15"/>
  <c r="R1632" i="15"/>
  <c r="P1632" i="15" s="1"/>
  <c r="L1632" i="15"/>
  <c r="J1632" i="15" s="1"/>
  <c r="O1632" i="15"/>
  <c r="M1632" i="15" s="1"/>
  <c r="I1633" i="15" l="1"/>
  <c r="R1633" i="15"/>
  <c r="P1633" i="15" s="1"/>
  <c r="H1634" i="15"/>
  <c r="U1633" i="15"/>
  <c r="S1633" i="15" s="1"/>
  <c r="O1633" i="15"/>
  <c r="M1633" i="15" s="1"/>
  <c r="L1633" i="15"/>
  <c r="J1633" i="15" s="1"/>
  <c r="G1632" i="15"/>
  <c r="V1632" i="15"/>
  <c r="G1633" i="15" l="1"/>
  <c r="V1633" i="15"/>
  <c r="I1634" i="15"/>
  <c r="R1634" i="15"/>
  <c r="P1634" i="15" s="1"/>
  <c r="U1634" i="15"/>
  <c r="S1634" i="15" s="1"/>
  <c r="L1634" i="15"/>
  <c r="J1634" i="15" s="1"/>
  <c r="O1634" i="15"/>
  <c r="M1634" i="15" s="1"/>
  <c r="H1635" i="15"/>
  <c r="O1635" i="15" l="1"/>
  <c r="M1635" i="15" s="1"/>
  <c r="I1635" i="15"/>
  <c r="R1635" i="15"/>
  <c r="P1635" i="15" s="1"/>
  <c r="H1636" i="15"/>
  <c r="U1635" i="15"/>
  <c r="S1635" i="15" s="1"/>
  <c r="L1635" i="15"/>
  <c r="J1635" i="15" s="1"/>
  <c r="G1634" i="15"/>
  <c r="V1634" i="15"/>
  <c r="O1636" i="15" l="1"/>
  <c r="M1636" i="15" s="1"/>
  <c r="H1637" i="15"/>
  <c r="U1636" i="15"/>
  <c r="S1636" i="15" s="1"/>
  <c r="I1636" i="15"/>
  <c r="R1636" i="15"/>
  <c r="P1636" i="15" s="1"/>
  <c r="L1636" i="15"/>
  <c r="J1636" i="15" s="1"/>
  <c r="V1635" i="15"/>
  <c r="G1635" i="15"/>
  <c r="G1636" i="15" l="1"/>
  <c r="V1636" i="15"/>
  <c r="O1637" i="15"/>
  <c r="M1637" i="15" s="1"/>
  <c r="I1637" i="15"/>
  <c r="R1637" i="15"/>
  <c r="P1637" i="15" s="1"/>
  <c r="H1638" i="15"/>
  <c r="U1637" i="15"/>
  <c r="S1637" i="15" s="1"/>
  <c r="L1637" i="15"/>
  <c r="J1637" i="15" s="1"/>
  <c r="G1637" i="15" l="1"/>
  <c r="V1637" i="15"/>
  <c r="H1639" i="15"/>
  <c r="U1638" i="15"/>
  <c r="S1638" i="15" s="1"/>
  <c r="I1638" i="15"/>
  <c r="R1638" i="15"/>
  <c r="P1638" i="15" s="1"/>
  <c r="L1638" i="15"/>
  <c r="J1638" i="15" s="1"/>
  <c r="O1638" i="15"/>
  <c r="M1638" i="15" s="1"/>
  <c r="O1639" i="15" l="1"/>
  <c r="M1639" i="15" s="1"/>
  <c r="I1639" i="15"/>
  <c r="L1639" i="15"/>
  <c r="J1639" i="15" s="1"/>
  <c r="R1639" i="15"/>
  <c r="P1639" i="15" s="1"/>
  <c r="H1640" i="15"/>
  <c r="U1639" i="15"/>
  <c r="S1639" i="15" s="1"/>
  <c r="G1638" i="15"/>
  <c r="V1638" i="15"/>
  <c r="G1639" i="15" l="1"/>
  <c r="V1639" i="15"/>
  <c r="H1641" i="15"/>
  <c r="U1640" i="15"/>
  <c r="S1640" i="15" s="1"/>
  <c r="I1640" i="15"/>
  <c r="R1640" i="15"/>
  <c r="P1640" i="15" s="1"/>
  <c r="L1640" i="15"/>
  <c r="J1640" i="15" s="1"/>
  <c r="O1640" i="15"/>
  <c r="M1640" i="15" s="1"/>
  <c r="O1641" i="15" l="1"/>
  <c r="M1641" i="15" s="1"/>
  <c r="L1641" i="15"/>
  <c r="J1641" i="15" s="1"/>
  <c r="R1641" i="15"/>
  <c r="P1641" i="15" s="1"/>
  <c r="H1642" i="15"/>
  <c r="U1641" i="15"/>
  <c r="S1641" i="15" s="1"/>
  <c r="I1641" i="15"/>
  <c r="G1640" i="15"/>
  <c r="V1640" i="15"/>
  <c r="G1641" i="15" l="1"/>
  <c r="V1641" i="15"/>
  <c r="L1642" i="15"/>
  <c r="J1642" i="15" s="1"/>
  <c r="H1643" i="15"/>
  <c r="U1642" i="15"/>
  <c r="S1642" i="15" s="1"/>
  <c r="O1642" i="15"/>
  <c r="M1642" i="15" s="1"/>
  <c r="R1642" i="15"/>
  <c r="P1642" i="15" s="1"/>
  <c r="I1642" i="15"/>
  <c r="H1644" i="15" l="1"/>
  <c r="U1643" i="15"/>
  <c r="S1643" i="15" s="1"/>
  <c r="L1643" i="15"/>
  <c r="J1643" i="15" s="1"/>
  <c r="O1643" i="15"/>
  <c r="M1643" i="15" s="1"/>
  <c r="I1643" i="15"/>
  <c r="R1643" i="15"/>
  <c r="P1643" i="15" s="1"/>
  <c r="G1642" i="15"/>
  <c r="V1642" i="15"/>
  <c r="G1643" i="15" l="1"/>
  <c r="V1643" i="15"/>
  <c r="L1644" i="15"/>
  <c r="J1644" i="15" s="1"/>
  <c r="H1645" i="15"/>
  <c r="U1644" i="15"/>
  <c r="S1644" i="15" s="1"/>
  <c r="O1644" i="15"/>
  <c r="M1644" i="15" s="1"/>
  <c r="I1644" i="15"/>
  <c r="R1644" i="15"/>
  <c r="P1644" i="15" s="1"/>
  <c r="I1645" i="15" l="1"/>
  <c r="R1645" i="15"/>
  <c r="P1645" i="15" s="1"/>
  <c r="U1645" i="15"/>
  <c r="S1645" i="15" s="1"/>
  <c r="H1646" i="15"/>
  <c r="O1645" i="15"/>
  <c r="M1645" i="15" s="1"/>
  <c r="L1645" i="15"/>
  <c r="J1645" i="15" s="1"/>
  <c r="G1644" i="15"/>
  <c r="V1644" i="15"/>
  <c r="H1647" i="15" l="1"/>
  <c r="U1646" i="15"/>
  <c r="S1646" i="15" s="1"/>
  <c r="I1646" i="15"/>
  <c r="R1646" i="15"/>
  <c r="P1646" i="15" s="1"/>
  <c r="O1646" i="15"/>
  <c r="M1646" i="15" s="1"/>
  <c r="L1646" i="15"/>
  <c r="J1646" i="15" s="1"/>
  <c r="G1645" i="15"/>
  <c r="V1645" i="15"/>
  <c r="V1646" i="15" l="1"/>
  <c r="G1646" i="15"/>
  <c r="L1647" i="15"/>
  <c r="J1647" i="15" s="1"/>
  <c r="I1647" i="15"/>
  <c r="R1647" i="15"/>
  <c r="P1647" i="15" s="1"/>
  <c r="O1647" i="15"/>
  <c r="M1647" i="15" s="1"/>
  <c r="H1648" i="15"/>
  <c r="U1647" i="15"/>
  <c r="S1647" i="15" s="1"/>
  <c r="G1647" i="15" l="1"/>
  <c r="V1647" i="15"/>
  <c r="L1648" i="15"/>
  <c r="J1648" i="15" s="1"/>
  <c r="O1648" i="15"/>
  <c r="M1648" i="15" s="1"/>
  <c r="H1649" i="15"/>
  <c r="U1648" i="15"/>
  <c r="S1648" i="15" s="1"/>
  <c r="I1648" i="15"/>
  <c r="R1648" i="15"/>
  <c r="P1648" i="15" s="1"/>
  <c r="G1648" i="15" l="1"/>
  <c r="V1648" i="15"/>
  <c r="I1649" i="15"/>
  <c r="R1649" i="15"/>
  <c r="P1649" i="15" s="1"/>
  <c r="H1650" i="15"/>
  <c r="U1649" i="15"/>
  <c r="S1649" i="15" s="1"/>
  <c r="O1649" i="15"/>
  <c r="M1649" i="15" s="1"/>
  <c r="L1649" i="15"/>
  <c r="J1649" i="15" s="1"/>
  <c r="G1649" i="15" l="1"/>
  <c r="V1649" i="15"/>
  <c r="L1650" i="15"/>
  <c r="J1650" i="15" s="1"/>
  <c r="H1651" i="15"/>
  <c r="U1650" i="15"/>
  <c r="S1650" i="15" s="1"/>
  <c r="I1650" i="15"/>
  <c r="R1650" i="15"/>
  <c r="P1650" i="15" s="1"/>
  <c r="O1650" i="15"/>
  <c r="M1650" i="15" s="1"/>
  <c r="L1651" i="15" l="1"/>
  <c r="J1651" i="15" s="1"/>
  <c r="O1651" i="15"/>
  <c r="M1651" i="15" s="1"/>
  <c r="I1651" i="15"/>
  <c r="R1651" i="15"/>
  <c r="P1651" i="15" s="1"/>
  <c r="H1652" i="15"/>
  <c r="U1651" i="15"/>
  <c r="S1651" i="15" s="1"/>
  <c r="G1650" i="15"/>
  <c r="V1650" i="15"/>
  <c r="G1651" i="15" l="1"/>
  <c r="V1651" i="15"/>
  <c r="L1652" i="15"/>
  <c r="J1652" i="15" s="1"/>
  <c r="O1652" i="15"/>
  <c r="M1652" i="15" s="1"/>
  <c r="U1652" i="15"/>
  <c r="S1652" i="15" s="1"/>
  <c r="I1652" i="15"/>
  <c r="R1652" i="15"/>
  <c r="P1652" i="15" s="1"/>
  <c r="H1653" i="15"/>
  <c r="I1653" i="15" l="1"/>
  <c r="R1653" i="15"/>
  <c r="P1653" i="15" s="1"/>
  <c r="H1654" i="15"/>
  <c r="U1653" i="15"/>
  <c r="S1653" i="15" s="1"/>
  <c r="O1653" i="15"/>
  <c r="M1653" i="15" s="1"/>
  <c r="L1653" i="15"/>
  <c r="J1653" i="15" s="1"/>
  <c r="G1652" i="15"/>
  <c r="V1652" i="15"/>
  <c r="H1655" i="15" l="1"/>
  <c r="U1654" i="15"/>
  <c r="S1654" i="15" s="1"/>
  <c r="R1654" i="15"/>
  <c r="P1654" i="15" s="1"/>
  <c r="I1654" i="15"/>
  <c r="L1654" i="15"/>
  <c r="J1654" i="15" s="1"/>
  <c r="O1654" i="15"/>
  <c r="M1654" i="15" s="1"/>
  <c r="G1653" i="15"/>
  <c r="V1653" i="15"/>
  <c r="G1654" i="15" l="1"/>
  <c r="V1654" i="15"/>
  <c r="O1655" i="15"/>
  <c r="M1655" i="15" s="1"/>
  <c r="I1655" i="15"/>
  <c r="R1655" i="15"/>
  <c r="P1655" i="15" s="1"/>
  <c r="L1655" i="15"/>
  <c r="J1655" i="15" s="1"/>
  <c r="H1656" i="15"/>
  <c r="U1655" i="15"/>
  <c r="S1655" i="15" s="1"/>
  <c r="G1655" i="15" l="1"/>
  <c r="V1655" i="15"/>
  <c r="H1657" i="15"/>
  <c r="U1656" i="15"/>
  <c r="S1656" i="15" s="1"/>
  <c r="I1656" i="15"/>
  <c r="R1656" i="15"/>
  <c r="P1656" i="15" s="1"/>
  <c r="L1656" i="15"/>
  <c r="J1656" i="15" s="1"/>
  <c r="O1656" i="15"/>
  <c r="M1656" i="15" s="1"/>
  <c r="O1657" i="15" l="1"/>
  <c r="M1657" i="15" s="1"/>
  <c r="L1657" i="15"/>
  <c r="J1657" i="15" s="1"/>
  <c r="I1657" i="15"/>
  <c r="R1657" i="15"/>
  <c r="P1657" i="15" s="1"/>
  <c r="H1658" i="15"/>
  <c r="U1657" i="15"/>
  <c r="S1657" i="15" s="1"/>
  <c r="G1656" i="15"/>
  <c r="V1656" i="15"/>
  <c r="G1657" i="15" l="1"/>
  <c r="V1657" i="15"/>
  <c r="I1658" i="15"/>
  <c r="R1658" i="15"/>
  <c r="P1658" i="15" s="1"/>
  <c r="L1658" i="15"/>
  <c r="J1658" i="15" s="1"/>
  <c r="O1658" i="15"/>
  <c r="M1658" i="15" s="1"/>
  <c r="H1659" i="15"/>
  <c r="U1658" i="15"/>
  <c r="S1658" i="15" s="1"/>
  <c r="G1658" i="15" l="1"/>
  <c r="V1658" i="15"/>
  <c r="L1659" i="15"/>
  <c r="J1659" i="15" s="1"/>
  <c r="O1659" i="15"/>
  <c r="M1659" i="15" s="1"/>
  <c r="I1659" i="15"/>
  <c r="R1659" i="15"/>
  <c r="P1659" i="15" s="1"/>
  <c r="H1660" i="15"/>
  <c r="U1659" i="15"/>
  <c r="S1659" i="15" s="1"/>
  <c r="L1660" i="15" l="1"/>
  <c r="J1660" i="15" s="1"/>
  <c r="O1660" i="15"/>
  <c r="M1660" i="15" s="1"/>
  <c r="H1661" i="15"/>
  <c r="U1660" i="15"/>
  <c r="S1660" i="15" s="1"/>
  <c r="I1660" i="15"/>
  <c r="R1660" i="15"/>
  <c r="P1660" i="15" s="1"/>
  <c r="G1659" i="15"/>
  <c r="V1659" i="15"/>
  <c r="G1660" i="15" l="1"/>
  <c r="V1660" i="15"/>
  <c r="O1661" i="15"/>
  <c r="M1661" i="15" s="1"/>
  <c r="H1662" i="15"/>
  <c r="U1661" i="15"/>
  <c r="S1661" i="15" s="1"/>
  <c r="L1661" i="15"/>
  <c r="J1661" i="15" s="1"/>
  <c r="I1661" i="15"/>
  <c r="R1661" i="15"/>
  <c r="P1661" i="15" s="1"/>
  <c r="U1662" i="15" l="1"/>
  <c r="S1662" i="15" s="1"/>
  <c r="I1662" i="15"/>
  <c r="R1662" i="15"/>
  <c r="P1662" i="15" s="1"/>
  <c r="O1662" i="15"/>
  <c r="M1662" i="15" s="1"/>
  <c r="H1663" i="15"/>
  <c r="L1662" i="15"/>
  <c r="J1662" i="15" s="1"/>
  <c r="V1661" i="15"/>
  <c r="G1661" i="15"/>
  <c r="O1663" i="15" l="1"/>
  <c r="M1663" i="15" s="1"/>
  <c r="I1663" i="15"/>
  <c r="R1663" i="15"/>
  <c r="P1663" i="15" s="1"/>
  <c r="H1664" i="15"/>
  <c r="U1663" i="15"/>
  <c r="S1663" i="15" s="1"/>
  <c r="L1663" i="15"/>
  <c r="J1663" i="15" s="1"/>
  <c r="G1662" i="15"/>
  <c r="V1662" i="15"/>
  <c r="I1664" i="15" l="1"/>
  <c r="R1664" i="15"/>
  <c r="P1664" i="15" s="1"/>
  <c r="H1665" i="15"/>
  <c r="L1664" i="15"/>
  <c r="J1664" i="15" s="1"/>
  <c r="O1664" i="15"/>
  <c r="M1664" i="15" s="1"/>
  <c r="U1664" i="15"/>
  <c r="S1664" i="15" s="1"/>
  <c r="G1663" i="15"/>
  <c r="V1663" i="15"/>
  <c r="L1665" i="15" l="1"/>
  <c r="J1665" i="15" s="1"/>
  <c r="R1665" i="15"/>
  <c r="P1665" i="15" s="1"/>
  <c r="O1665" i="15"/>
  <c r="M1665" i="15" s="1"/>
  <c r="I1665" i="15"/>
  <c r="H1666" i="15"/>
  <c r="U1665" i="15"/>
  <c r="S1665" i="15" s="1"/>
  <c r="V1664" i="15"/>
  <c r="G1664" i="15"/>
  <c r="G1665" i="15" l="1"/>
  <c r="V1665" i="15"/>
  <c r="L1666" i="15"/>
  <c r="J1666" i="15" s="1"/>
  <c r="O1666" i="15"/>
  <c r="M1666" i="15" s="1"/>
  <c r="H1667" i="15"/>
  <c r="U1666" i="15"/>
  <c r="S1666" i="15" s="1"/>
  <c r="R1666" i="15"/>
  <c r="P1666" i="15" s="1"/>
  <c r="I1666" i="15"/>
  <c r="G1666" i="15" l="1"/>
  <c r="V1666" i="15"/>
  <c r="H1668" i="15"/>
  <c r="U1667" i="15"/>
  <c r="S1667" i="15" s="1"/>
  <c r="O1667" i="15"/>
  <c r="M1667" i="15" s="1"/>
  <c r="L1667" i="15"/>
  <c r="J1667" i="15" s="1"/>
  <c r="I1667" i="15"/>
  <c r="R1667" i="15"/>
  <c r="P1667" i="15" s="1"/>
  <c r="G1667" i="15" l="1"/>
  <c r="V1667" i="15"/>
  <c r="H1669" i="15"/>
  <c r="U1668" i="15"/>
  <c r="S1668" i="15" s="1"/>
  <c r="I1668" i="15"/>
  <c r="R1668" i="15"/>
  <c r="P1668" i="15" s="1"/>
  <c r="L1668" i="15"/>
  <c r="J1668" i="15" s="1"/>
  <c r="O1668" i="15"/>
  <c r="M1668" i="15" s="1"/>
  <c r="L1669" i="15" l="1"/>
  <c r="J1669" i="15" s="1"/>
  <c r="I1669" i="15"/>
  <c r="R1669" i="15"/>
  <c r="P1669" i="15" s="1"/>
  <c r="H1670" i="15"/>
  <c r="U1669" i="15"/>
  <c r="S1669" i="15" s="1"/>
  <c r="O1669" i="15"/>
  <c r="M1669" i="15" s="1"/>
  <c r="V1668" i="15"/>
  <c r="G1668" i="15"/>
  <c r="H1671" i="15" l="1"/>
  <c r="U1670" i="15"/>
  <c r="S1670" i="15" s="1"/>
  <c r="I1670" i="15"/>
  <c r="R1670" i="15"/>
  <c r="P1670" i="15" s="1"/>
  <c r="L1670" i="15"/>
  <c r="J1670" i="15" s="1"/>
  <c r="O1670" i="15"/>
  <c r="M1670" i="15" s="1"/>
  <c r="G1669" i="15"/>
  <c r="V1669" i="15"/>
  <c r="V1670" i="15" l="1"/>
  <c r="G1670" i="15"/>
  <c r="L1671" i="15"/>
  <c r="J1671" i="15" s="1"/>
  <c r="I1671" i="15"/>
  <c r="O1671" i="15"/>
  <c r="M1671" i="15" s="1"/>
  <c r="R1671" i="15"/>
  <c r="P1671" i="15" s="1"/>
  <c r="H1672" i="15"/>
  <c r="U1671" i="15"/>
  <c r="S1671" i="15" s="1"/>
  <c r="G1671" i="15" l="1"/>
  <c r="V1671" i="15"/>
  <c r="L1672" i="15"/>
  <c r="J1672" i="15" s="1"/>
  <c r="O1672" i="15"/>
  <c r="M1672" i="15" s="1"/>
  <c r="U1672" i="15"/>
  <c r="S1672" i="15" s="1"/>
  <c r="I1672" i="15"/>
  <c r="R1672" i="15"/>
  <c r="P1672" i="15" s="1"/>
  <c r="H1673" i="15"/>
  <c r="G1672" i="15" l="1"/>
  <c r="V1672" i="15"/>
  <c r="O1673" i="15"/>
  <c r="M1673" i="15" s="1"/>
  <c r="L1673" i="15"/>
  <c r="J1673" i="15" s="1"/>
  <c r="I1673" i="15"/>
  <c r="R1673" i="15"/>
  <c r="P1673" i="15" s="1"/>
  <c r="H1674" i="15"/>
  <c r="U1673" i="15"/>
  <c r="S1673" i="15" s="1"/>
  <c r="H1675" i="15" l="1"/>
  <c r="U1674" i="15"/>
  <c r="S1674" i="15" s="1"/>
  <c r="I1674" i="15"/>
  <c r="R1674" i="15"/>
  <c r="P1674" i="15" s="1"/>
  <c r="L1674" i="15"/>
  <c r="J1674" i="15" s="1"/>
  <c r="O1674" i="15"/>
  <c r="M1674" i="15" s="1"/>
  <c r="G1673" i="15"/>
  <c r="V1673" i="15"/>
  <c r="G1674" i="15" l="1"/>
  <c r="V1674" i="15"/>
  <c r="L1675" i="15"/>
  <c r="J1675" i="15" s="1"/>
  <c r="I1675" i="15"/>
  <c r="R1675" i="15"/>
  <c r="P1675" i="15" s="1"/>
  <c r="U1675" i="15"/>
  <c r="S1675" i="15" s="1"/>
  <c r="O1675" i="15"/>
  <c r="M1675" i="15" s="1"/>
  <c r="H1676" i="15"/>
  <c r="G1675" i="15" l="1"/>
  <c r="V1675" i="15"/>
  <c r="I1676" i="15"/>
  <c r="R1676" i="15"/>
  <c r="P1676" i="15" s="1"/>
  <c r="H1677" i="15"/>
  <c r="L1676" i="15"/>
  <c r="J1676" i="15" s="1"/>
  <c r="O1676" i="15"/>
  <c r="M1676" i="15" s="1"/>
  <c r="U1676" i="15"/>
  <c r="S1676" i="15" s="1"/>
  <c r="G1676" i="15" l="1"/>
  <c r="V1676" i="15"/>
  <c r="O1677" i="15"/>
  <c r="M1677" i="15" s="1"/>
  <c r="L1677" i="15"/>
  <c r="J1677" i="15" s="1"/>
  <c r="I1677" i="15"/>
  <c r="R1677" i="15"/>
  <c r="P1677" i="15" s="1"/>
  <c r="H1678" i="15"/>
  <c r="U1677" i="15"/>
  <c r="S1677" i="15" s="1"/>
  <c r="L1678" i="15" l="1"/>
  <c r="J1678" i="15" s="1"/>
  <c r="O1678" i="15"/>
  <c r="M1678" i="15" s="1"/>
  <c r="H1679" i="15"/>
  <c r="U1678" i="15"/>
  <c r="S1678" i="15" s="1"/>
  <c r="I1678" i="15"/>
  <c r="R1678" i="15"/>
  <c r="P1678" i="15" s="1"/>
  <c r="G1677" i="15"/>
  <c r="V1677" i="15"/>
  <c r="O1679" i="15" l="1"/>
  <c r="M1679" i="15" s="1"/>
  <c r="L1679" i="15"/>
  <c r="J1679" i="15" s="1"/>
  <c r="R1679" i="15"/>
  <c r="P1679" i="15" s="1"/>
  <c r="H1680" i="15"/>
  <c r="U1679" i="15"/>
  <c r="S1679" i="15" s="1"/>
  <c r="I1679" i="15"/>
  <c r="G1678" i="15"/>
  <c r="V1678" i="15"/>
  <c r="L1680" i="15" l="1"/>
  <c r="J1680" i="15" s="1"/>
  <c r="O1680" i="15"/>
  <c r="M1680" i="15" s="1"/>
  <c r="H1681" i="15"/>
  <c r="U1680" i="15"/>
  <c r="S1680" i="15" s="1"/>
  <c r="I1680" i="15"/>
  <c r="R1680" i="15"/>
  <c r="P1680" i="15" s="1"/>
  <c r="G1679" i="15"/>
  <c r="V1679" i="15"/>
  <c r="O1681" i="15" l="1"/>
  <c r="M1681" i="15" s="1"/>
  <c r="L1681" i="15"/>
  <c r="J1681" i="15" s="1"/>
  <c r="I1681" i="15"/>
  <c r="R1681" i="15"/>
  <c r="P1681" i="15" s="1"/>
  <c r="H1682" i="15"/>
  <c r="U1681" i="15"/>
  <c r="S1681" i="15" s="1"/>
  <c r="G1680" i="15"/>
  <c r="V1680" i="15"/>
  <c r="G1681" i="15" l="1"/>
  <c r="V1681" i="15"/>
  <c r="L1682" i="15"/>
  <c r="J1682" i="15" s="1"/>
  <c r="O1682" i="15"/>
  <c r="M1682" i="15" s="1"/>
  <c r="H1683" i="15"/>
  <c r="U1682" i="15"/>
  <c r="S1682" i="15" s="1"/>
  <c r="R1682" i="15"/>
  <c r="P1682" i="15" s="1"/>
  <c r="I1682" i="15"/>
  <c r="G1682" i="15" l="1"/>
  <c r="V1682" i="15"/>
  <c r="L1683" i="15"/>
  <c r="J1683" i="15" s="1"/>
  <c r="O1683" i="15"/>
  <c r="M1683" i="15" s="1"/>
  <c r="R1683" i="15"/>
  <c r="P1683" i="15" s="1"/>
  <c r="I1683" i="15"/>
  <c r="U1683" i="15"/>
  <c r="S1683" i="15" s="1"/>
  <c r="H1684" i="15"/>
  <c r="G1683" i="15" l="1"/>
  <c r="V1683" i="15"/>
  <c r="L1684" i="15"/>
  <c r="J1684" i="15" s="1"/>
  <c r="O1684" i="15"/>
  <c r="M1684" i="15" s="1"/>
  <c r="H1685" i="15"/>
  <c r="U1684" i="15"/>
  <c r="S1684" i="15" s="1"/>
  <c r="I1684" i="15"/>
  <c r="R1684" i="15"/>
  <c r="P1684" i="15" s="1"/>
  <c r="G1684" i="15" l="1"/>
  <c r="V1684" i="15"/>
  <c r="O1685" i="15"/>
  <c r="M1685" i="15" s="1"/>
  <c r="I1685" i="15"/>
  <c r="R1685" i="15"/>
  <c r="P1685" i="15" s="1"/>
  <c r="H1686" i="15"/>
  <c r="U1685" i="15"/>
  <c r="S1685" i="15" s="1"/>
  <c r="L1685" i="15"/>
  <c r="J1685" i="15" s="1"/>
  <c r="G1685" i="15" l="1"/>
  <c r="V1685" i="15"/>
  <c r="H1687" i="15"/>
  <c r="U1686" i="15"/>
  <c r="S1686" i="15" s="1"/>
  <c r="I1686" i="15"/>
  <c r="R1686" i="15"/>
  <c r="P1686" i="15" s="1"/>
  <c r="L1686" i="15"/>
  <c r="J1686" i="15" s="1"/>
  <c r="O1686" i="15"/>
  <c r="M1686" i="15" s="1"/>
  <c r="L1687" i="15" l="1"/>
  <c r="J1687" i="15" s="1"/>
  <c r="I1687" i="15"/>
  <c r="R1687" i="15"/>
  <c r="P1687" i="15" s="1"/>
  <c r="O1687" i="15"/>
  <c r="M1687" i="15" s="1"/>
  <c r="H1688" i="15"/>
  <c r="U1687" i="15"/>
  <c r="S1687" i="15" s="1"/>
  <c r="V1686" i="15"/>
  <c r="G1686" i="15"/>
  <c r="G1687" i="15" l="1"/>
  <c r="V1687" i="15"/>
  <c r="L1688" i="15"/>
  <c r="J1688" i="15" s="1"/>
  <c r="O1688" i="15"/>
  <c r="M1688" i="15" s="1"/>
  <c r="U1688" i="15"/>
  <c r="S1688" i="15" s="1"/>
  <c r="I1688" i="15"/>
  <c r="H1689" i="15"/>
  <c r="R1688" i="15"/>
  <c r="P1688" i="15" s="1"/>
  <c r="O1689" i="15" l="1"/>
  <c r="M1689" i="15" s="1"/>
  <c r="I1689" i="15"/>
  <c r="R1689" i="15"/>
  <c r="P1689" i="15" s="1"/>
  <c r="U1689" i="15"/>
  <c r="S1689" i="15" s="1"/>
  <c r="L1689" i="15"/>
  <c r="J1689" i="15" s="1"/>
  <c r="H1690" i="15"/>
  <c r="G1688" i="15"/>
  <c r="V1688" i="15"/>
  <c r="G1689" i="15" l="1"/>
  <c r="V1689" i="15"/>
  <c r="L1690" i="15"/>
  <c r="J1690" i="15" s="1"/>
  <c r="H1691" i="15"/>
  <c r="U1690" i="15"/>
  <c r="S1690" i="15" s="1"/>
  <c r="O1690" i="15"/>
  <c r="M1690" i="15" s="1"/>
  <c r="I1690" i="15"/>
  <c r="R1690" i="15"/>
  <c r="P1690" i="15" s="1"/>
  <c r="L1691" i="15" l="1"/>
  <c r="J1691" i="15" s="1"/>
  <c r="R1691" i="15"/>
  <c r="P1691" i="15" s="1"/>
  <c r="H1692" i="15"/>
  <c r="U1691" i="15"/>
  <c r="S1691" i="15" s="1"/>
  <c r="O1691" i="15"/>
  <c r="M1691" i="15" s="1"/>
  <c r="I1691" i="15"/>
  <c r="G1690" i="15"/>
  <c r="V1690" i="15"/>
  <c r="H1693" i="15" l="1"/>
  <c r="U1692" i="15"/>
  <c r="S1692" i="15" s="1"/>
  <c r="L1692" i="15"/>
  <c r="J1692" i="15" s="1"/>
  <c r="O1692" i="15"/>
  <c r="M1692" i="15" s="1"/>
  <c r="I1692" i="15"/>
  <c r="R1692" i="15"/>
  <c r="P1692" i="15" s="1"/>
  <c r="G1691" i="15"/>
  <c r="V1691" i="15"/>
  <c r="G1692" i="15" l="1"/>
  <c r="V1692" i="15"/>
  <c r="O1693" i="15"/>
  <c r="M1693" i="15" s="1"/>
  <c r="I1693" i="15"/>
  <c r="H1694" i="15"/>
  <c r="U1693" i="15"/>
  <c r="S1693" i="15" s="1"/>
  <c r="L1693" i="15"/>
  <c r="J1693" i="15" s="1"/>
  <c r="R1693" i="15"/>
  <c r="P1693" i="15" s="1"/>
  <c r="G1693" i="15" l="1"/>
  <c r="V1693" i="15"/>
  <c r="L1694" i="15"/>
  <c r="J1694" i="15" s="1"/>
  <c r="U1694" i="15"/>
  <c r="S1694" i="15" s="1"/>
  <c r="I1694" i="15"/>
  <c r="R1694" i="15"/>
  <c r="P1694" i="15" s="1"/>
  <c r="O1694" i="15"/>
  <c r="M1694" i="15" s="1"/>
  <c r="H1695" i="15"/>
  <c r="L1695" i="15" l="1"/>
  <c r="J1695" i="15" s="1"/>
  <c r="R1695" i="15"/>
  <c r="P1695" i="15" s="1"/>
  <c r="H1696" i="15"/>
  <c r="O1695" i="15"/>
  <c r="M1695" i="15" s="1"/>
  <c r="I1695" i="15"/>
  <c r="U1695" i="15"/>
  <c r="S1695" i="15" s="1"/>
  <c r="V1694" i="15"/>
  <c r="G1694" i="15"/>
  <c r="H1697" i="15" l="1"/>
  <c r="U1696" i="15"/>
  <c r="S1696" i="15" s="1"/>
  <c r="I1696" i="15"/>
  <c r="R1696" i="15"/>
  <c r="P1696" i="15" s="1"/>
  <c r="L1696" i="15"/>
  <c r="J1696" i="15" s="1"/>
  <c r="O1696" i="15"/>
  <c r="M1696" i="15" s="1"/>
  <c r="G1695" i="15"/>
  <c r="V1695" i="15"/>
  <c r="V1696" i="15" l="1"/>
  <c r="G1696" i="15"/>
  <c r="L1697" i="15"/>
  <c r="J1697" i="15" s="1"/>
  <c r="H1698" i="15"/>
  <c r="U1697" i="15"/>
  <c r="S1697" i="15" s="1"/>
  <c r="I1697" i="15"/>
  <c r="R1697" i="15"/>
  <c r="P1697" i="15" s="1"/>
  <c r="O1697" i="15"/>
  <c r="M1697" i="15" s="1"/>
  <c r="H1699" i="15" l="1"/>
  <c r="U1698" i="15"/>
  <c r="S1698" i="15" s="1"/>
  <c r="I1698" i="15"/>
  <c r="R1698" i="15"/>
  <c r="P1698" i="15" s="1"/>
  <c r="L1698" i="15"/>
  <c r="J1698" i="15" s="1"/>
  <c r="O1698" i="15"/>
  <c r="M1698" i="15" s="1"/>
  <c r="G1697" i="15"/>
  <c r="V1697" i="15"/>
  <c r="G1698" i="15" l="1"/>
  <c r="V1698" i="15"/>
  <c r="L1699" i="15"/>
  <c r="J1699" i="15" s="1"/>
  <c r="O1699" i="15"/>
  <c r="M1699" i="15" s="1"/>
  <c r="I1699" i="15"/>
  <c r="R1699" i="15"/>
  <c r="P1699" i="15" s="1"/>
  <c r="H1700" i="15"/>
  <c r="U1699" i="15"/>
  <c r="S1699" i="15" s="1"/>
  <c r="L1700" i="15" l="1"/>
  <c r="J1700" i="15" s="1"/>
  <c r="H1701" i="15"/>
  <c r="U1700" i="15"/>
  <c r="S1700" i="15" s="1"/>
  <c r="I1700" i="15"/>
  <c r="R1700" i="15"/>
  <c r="P1700" i="15" s="1"/>
  <c r="O1700" i="15"/>
  <c r="M1700" i="15" s="1"/>
  <c r="G1699" i="15"/>
  <c r="V1699" i="15"/>
  <c r="G1700" i="15" l="1"/>
  <c r="V1700" i="15"/>
  <c r="H1702" i="15"/>
  <c r="U1701" i="15"/>
  <c r="S1701" i="15" s="1"/>
  <c r="O1701" i="15"/>
  <c r="M1701" i="15" s="1"/>
  <c r="I1701" i="15"/>
  <c r="L1701" i="15"/>
  <c r="J1701" i="15" s="1"/>
  <c r="R1701" i="15"/>
  <c r="P1701" i="15" s="1"/>
  <c r="H1703" i="15" l="1"/>
  <c r="U1702" i="15"/>
  <c r="S1702" i="15" s="1"/>
  <c r="I1702" i="15"/>
  <c r="R1702" i="15"/>
  <c r="P1702" i="15" s="1"/>
  <c r="L1702" i="15"/>
  <c r="J1702" i="15" s="1"/>
  <c r="O1702" i="15"/>
  <c r="M1702" i="15" s="1"/>
  <c r="G1701" i="15"/>
  <c r="V1701" i="15"/>
  <c r="G1702" i="15" l="1"/>
  <c r="V1702" i="15"/>
  <c r="O1703" i="15"/>
  <c r="M1703" i="15" s="1"/>
  <c r="I1703" i="15"/>
  <c r="L1703" i="15"/>
  <c r="J1703" i="15" s="1"/>
  <c r="R1703" i="15"/>
  <c r="P1703" i="15" s="1"/>
  <c r="H1704" i="15"/>
  <c r="U1703" i="15"/>
  <c r="S1703" i="15" s="1"/>
  <c r="G1703" i="15" l="1"/>
  <c r="V1703" i="15"/>
  <c r="H1705" i="15"/>
  <c r="U1704" i="15"/>
  <c r="S1704" i="15" s="1"/>
  <c r="R1704" i="15"/>
  <c r="P1704" i="15" s="1"/>
  <c r="O1704" i="15"/>
  <c r="M1704" i="15" s="1"/>
  <c r="I1704" i="15"/>
  <c r="L1704" i="15"/>
  <c r="J1704" i="15" s="1"/>
  <c r="O1705" i="15" l="1"/>
  <c r="M1705" i="15" s="1"/>
  <c r="L1705" i="15"/>
  <c r="J1705" i="15" s="1"/>
  <c r="I1705" i="15"/>
  <c r="R1705" i="15"/>
  <c r="P1705" i="15" s="1"/>
  <c r="H1706" i="15"/>
  <c r="U1705" i="15"/>
  <c r="S1705" i="15" s="1"/>
  <c r="G1704" i="15"/>
  <c r="V1704" i="15"/>
  <c r="G1705" i="15" l="1"/>
  <c r="V1705" i="15"/>
  <c r="H1707" i="15"/>
  <c r="U1706" i="15"/>
  <c r="S1706" i="15" s="1"/>
  <c r="I1706" i="15"/>
  <c r="R1706" i="15"/>
  <c r="P1706" i="15" s="1"/>
  <c r="L1706" i="15"/>
  <c r="J1706" i="15" s="1"/>
  <c r="O1706" i="15"/>
  <c r="M1706" i="15" s="1"/>
  <c r="L1707" i="15" l="1"/>
  <c r="J1707" i="15" s="1"/>
  <c r="O1707" i="15"/>
  <c r="M1707" i="15" s="1"/>
  <c r="I1707" i="15"/>
  <c r="R1707" i="15"/>
  <c r="P1707" i="15" s="1"/>
  <c r="H1708" i="15"/>
  <c r="U1707" i="15"/>
  <c r="S1707" i="15" s="1"/>
  <c r="G1706" i="15"/>
  <c r="V1706" i="15"/>
  <c r="V1707" i="15" l="1"/>
  <c r="G1707" i="15"/>
  <c r="H1709" i="15"/>
  <c r="U1708" i="15"/>
  <c r="S1708" i="15" s="1"/>
  <c r="I1708" i="15"/>
  <c r="R1708" i="15"/>
  <c r="P1708" i="15" s="1"/>
  <c r="O1708" i="15"/>
  <c r="M1708" i="15" s="1"/>
  <c r="L1708" i="15"/>
  <c r="J1708" i="15" s="1"/>
  <c r="O1709" i="15" l="1"/>
  <c r="M1709" i="15" s="1"/>
  <c r="I1709" i="15"/>
  <c r="R1709" i="15"/>
  <c r="P1709" i="15" s="1"/>
  <c r="L1709" i="15"/>
  <c r="J1709" i="15" s="1"/>
  <c r="H1710" i="15"/>
  <c r="U1709" i="15"/>
  <c r="S1709" i="15" s="1"/>
  <c r="G1708" i="15"/>
  <c r="V1708" i="15"/>
  <c r="G1709" i="15" l="1"/>
  <c r="V1709" i="15"/>
  <c r="H1711" i="15"/>
  <c r="U1710" i="15"/>
  <c r="S1710" i="15" s="1"/>
  <c r="L1710" i="15"/>
  <c r="J1710" i="15" s="1"/>
  <c r="I1710" i="15"/>
  <c r="R1710" i="15"/>
  <c r="P1710" i="15" s="1"/>
  <c r="O1710" i="15"/>
  <c r="M1710" i="15" s="1"/>
  <c r="O1711" i="15" l="1"/>
  <c r="M1711" i="15" s="1"/>
  <c r="L1711" i="15"/>
  <c r="J1711" i="15" s="1"/>
  <c r="I1711" i="15"/>
  <c r="R1711" i="15"/>
  <c r="P1711" i="15" s="1"/>
  <c r="H1712" i="15"/>
  <c r="U1711" i="15"/>
  <c r="S1711" i="15" s="1"/>
  <c r="G1710" i="15"/>
  <c r="V1710" i="15"/>
  <c r="G1711" i="15" l="1"/>
  <c r="V1711" i="15"/>
  <c r="L1712" i="15"/>
  <c r="J1712" i="15" s="1"/>
  <c r="O1712" i="15"/>
  <c r="M1712" i="15" s="1"/>
  <c r="R1712" i="15"/>
  <c r="P1712" i="15" s="1"/>
  <c r="H1713" i="15"/>
  <c r="U1712" i="15"/>
  <c r="S1712" i="15" s="1"/>
  <c r="I1712" i="15"/>
  <c r="G1712" i="15" l="1"/>
  <c r="V1712" i="15"/>
  <c r="O1713" i="15"/>
  <c r="M1713" i="15" s="1"/>
  <c r="I1713" i="15"/>
  <c r="L1713" i="15"/>
  <c r="J1713" i="15" s="1"/>
  <c r="R1713" i="15"/>
  <c r="P1713" i="15" s="1"/>
  <c r="H1714" i="15"/>
  <c r="U1713" i="15"/>
  <c r="S1713" i="15" s="1"/>
  <c r="H1715" i="15" l="1"/>
  <c r="U1714" i="15"/>
  <c r="S1714" i="15" s="1"/>
  <c r="R1714" i="15"/>
  <c r="P1714" i="15" s="1"/>
  <c r="I1714" i="15"/>
  <c r="L1714" i="15"/>
  <c r="J1714" i="15" s="1"/>
  <c r="O1714" i="15"/>
  <c r="M1714" i="15" s="1"/>
  <c r="V1713" i="15"/>
  <c r="G1713" i="15"/>
  <c r="G1714" i="15" l="1"/>
  <c r="V1714" i="15"/>
  <c r="L1715" i="15"/>
  <c r="J1715" i="15" s="1"/>
  <c r="O1715" i="15"/>
  <c r="M1715" i="15" s="1"/>
  <c r="I1715" i="15"/>
  <c r="R1715" i="15"/>
  <c r="P1715" i="15" s="1"/>
  <c r="H1716" i="15"/>
  <c r="U1715" i="15"/>
  <c r="S1715" i="15" s="1"/>
  <c r="H1717" i="15" l="1"/>
  <c r="U1716" i="15"/>
  <c r="S1716" i="15" s="1"/>
  <c r="I1716" i="15"/>
  <c r="R1716" i="15"/>
  <c r="P1716" i="15" s="1"/>
  <c r="L1716" i="15"/>
  <c r="J1716" i="15" s="1"/>
  <c r="O1716" i="15"/>
  <c r="M1716" i="15" s="1"/>
  <c r="V1715" i="15"/>
  <c r="G1715" i="15"/>
  <c r="G1716" i="15" l="1"/>
  <c r="V1716" i="15"/>
  <c r="O1717" i="15"/>
  <c r="M1717" i="15" s="1"/>
  <c r="L1717" i="15"/>
  <c r="J1717" i="15" s="1"/>
  <c r="I1717" i="15"/>
  <c r="R1717" i="15"/>
  <c r="P1717" i="15" s="1"/>
  <c r="H1718" i="15"/>
  <c r="U1717" i="15"/>
  <c r="S1717" i="15" s="1"/>
  <c r="L1718" i="15" l="1"/>
  <c r="J1718" i="15" s="1"/>
  <c r="H1719" i="15"/>
  <c r="U1718" i="15"/>
  <c r="S1718" i="15" s="1"/>
  <c r="R1718" i="15"/>
  <c r="P1718" i="15" s="1"/>
  <c r="O1718" i="15"/>
  <c r="M1718" i="15" s="1"/>
  <c r="I1718" i="15"/>
  <c r="G1717" i="15"/>
  <c r="V1717" i="15"/>
  <c r="G1718" i="15" l="1"/>
  <c r="V1718" i="15"/>
  <c r="I1719" i="15"/>
  <c r="R1719" i="15"/>
  <c r="P1719" i="15" s="1"/>
  <c r="H1720" i="15"/>
  <c r="U1719" i="15"/>
  <c r="S1719" i="15" s="1"/>
  <c r="L1719" i="15"/>
  <c r="J1719" i="15" s="1"/>
  <c r="O1719" i="15"/>
  <c r="M1719" i="15" s="1"/>
  <c r="G1719" i="15" l="1"/>
  <c r="V1719" i="15"/>
  <c r="I1720" i="15"/>
  <c r="R1720" i="15"/>
  <c r="P1720" i="15" s="1"/>
  <c r="L1720" i="15"/>
  <c r="J1720" i="15" s="1"/>
  <c r="H1721" i="15"/>
  <c r="U1720" i="15"/>
  <c r="S1720" i="15" s="1"/>
  <c r="O1720" i="15"/>
  <c r="M1720" i="15" s="1"/>
  <c r="G1720" i="15" l="1"/>
  <c r="V1720" i="15"/>
  <c r="O1721" i="15"/>
  <c r="M1721" i="15" s="1"/>
  <c r="I1721" i="15"/>
  <c r="R1721" i="15"/>
  <c r="P1721" i="15" s="1"/>
  <c r="H1722" i="15"/>
  <c r="L1721" i="15"/>
  <c r="J1721" i="15" s="1"/>
  <c r="U1721" i="15"/>
  <c r="S1721" i="15" s="1"/>
  <c r="G1721" i="15" l="1"/>
  <c r="V1721" i="15"/>
  <c r="H1723" i="15"/>
  <c r="U1722" i="15"/>
  <c r="S1722" i="15" s="1"/>
  <c r="L1722" i="15"/>
  <c r="J1722" i="15" s="1"/>
  <c r="I1722" i="15"/>
  <c r="R1722" i="15"/>
  <c r="P1722" i="15" s="1"/>
  <c r="O1722" i="15"/>
  <c r="M1722" i="15" s="1"/>
  <c r="L1723" i="15" l="1"/>
  <c r="J1723" i="15" s="1"/>
  <c r="O1723" i="15"/>
  <c r="M1723" i="15" s="1"/>
  <c r="H1724" i="15"/>
  <c r="U1723" i="15"/>
  <c r="S1723" i="15" s="1"/>
  <c r="I1723" i="15"/>
  <c r="R1723" i="15"/>
  <c r="P1723" i="15" s="1"/>
  <c r="G1722" i="15"/>
  <c r="V1722" i="15"/>
  <c r="H1725" i="15" l="1"/>
  <c r="U1724" i="15"/>
  <c r="S1724" i="15" s="1"/>
  <c r="I1724" i="15"/>
  <c r="R1724" i="15"/>
  <c r="P1724" i="15" s="1"/>
  <c r="L1724" i="15"/>
  <c r="J1724" i="15" s="1"/>
  <c r="O1724" i="15"/>
  <c r="M1724" i="15" s="1"/>
  <c r="G1723" i="15"/>
  <c r="V1723" i="15"/>
  <c r="G1724" i="15" l="1"/>
  <c r="V1724" i="15"/>
  <c r="O1725" i="15"/>
  <c r="M1725" i="15" s="1"/>
  <c r="L1725" i="15"/>
  <c r="J1725" i="15" s="1"/>
  <c r="I1725" i="15"/>
  <c r="R1725" i="15"/>
  <c r="P1725" i="15" s="1"/>
  <c r="H1726" i="15"/>
  <c r="U1725" i="15"/>
  <c r="S1725" i="15" s="1"/>
  <c r="L1726" i="15" l="1"/>
  <c r="J1726" i="15" s="1"/>
  <c r="U1726" i="15"/>
  <c r="S1726" i="15" s="1"/>
  <c r="R1726" i="15"/>
  <c r="P1726" i="15" s="1"/>
  <c r="O1726" i="15"/>
  <c r="M1726" i="15" s="1"/>
  <c r="H1727" i="15"/>
  <c r="I1726" i="15"/>
  <c r="G1725" i="15"/>
  <c r="V1725" i="15"/>
  <c r="V1726" i="15" l="1"/>
  <c r="G1726" i="15"/>
  <c r="I1727" i="15"/>
  <c r="R1727" i="15"/>
  <c r="P1727" i="15" s="1"/>
  <c r="H1728" i="15"/>
  <c r="U1727" i="15"/>
  <c r="S1727" i="15" s="1"/>
  <c r="O1727" i="15"/>
  <c r="M1727" i="15" s="1"/>
  <c r="L1727" i="15"/>
  <c r="J1727" i="15" s="1"/>
  <c r="G1727" i="15" l="1"/>
  <c r="V1727" i="15"/>
  <c r="H1729" i="15"/>
  <c r="U1728" i="15"/>
  <c r="S1728" i="15" s="1"/>
  <c r="I1728" i="15"/>
  <c r="O1728" i="15"/>
  <c r="M1728" i="15" s="1"/>
  <c r="R1728" i="15"/>
  <c r="P1728" i="15" s="1"/>
  <c r="L1728" i="15"/>
  <c r="J1728" i="15" s="1"/>
  <c r="O1729" i="15" l="1"/>
  <c r="M1729" i="15" s="1"/>
  <c r="L1729" i="15"/>
  <c r="J1729" i="15" s="1"/>
  <c r="I1729" i="15"/>
  <c r="R1729" i="15"/>
  <c r="P1729" i="15" s="1"/>
  <c r="H1730" i="15"/>
  <c r="U1729" i="15"/>
  <c r="S1729" i="15" s="1"/>
  <c r="G1728" i="15"/>
  <c r="V1728" i="15"/>
  <c r="G1729" i="15" l="1"/>
  <c r="V1729" i="15"/>
  <c r="H1731" i="15"/>
  <c r="U1730" i="15"/>
  <c r="S1730" i="15" s="1"/>
  <c r="I1730" i="15"/>
  <c r="R1730" i="15"/>
  <c r="P1730" i="15" s="1"/>
  <c r="L1730" i="15"/>
  <c r="J1730" i="15" s="1"/>
  <c r="O1730" i="15"/>
  <c r="M1730" i="15" s="1"/>
  <c r="L1731" i="15" l="1"/>
  <c r="J1731" i="15" s="1"/>
  <c r="O1731" i="15"/>
  <c r="M1731" i="15" s="1"/>
  <c r="I1731" i="15"/>
  <c r="R1731" i="15"/>
  <c r="P1731" i="15" s="1"/>
  <c r="H1732" i="15"/>
  <c r="U1731" i="15"/>
  <c r="S1731" i="15" s="1"/>
  <c r="G1730" i="15"/>
  <c r="V1730" i="15"/>
  <c r="G1731" i="15" l="1"/>
  <c r="V1731" i="15"/>
  <c r="L1732" i="15"/>
  <c r="J1732" i="15" s="1"/>
  <c r="R1732" i="15"/>
  <c r="P1732" i="15" s="1"/>
  <c r="O1732" i="15"/>
  <c r="M1732" i="15" s="1"/>
  <c r="H1733" i="15"/>
  <c r="U1732" i="15"/>
  <c r="S1732" i="15" s="1"/>
  <c r="I1732" i="15"/>
  <c r="V1732" i="15" l="1"/>
  <c r="G1732" i="15"/>
  <c r="I1733" i="15"/>
  <c r="R1733" i="15"/>
  <c r="P1733" i="15" s="1"/>
  <c r="L1733" i="15"/>
  <c r="J1733" i="15" s="1"/>
  <c r="H1734" i="15"/>
  <c r="U1733" i="15"/>
  <c r="S1733" i="15" s="1"/>
  <c r="O1733" i="15"/>
  <c r="M1733" i="15" s="1"/>
  <c r="G1733" i="15" l="1"/>
  <c r="V1733" i="15"/>
  <c r="H1735" i="15"/>
  <c r="U1734" i="15"/>
  <c r="S1734" i="15" s="1"/>
  <c r="I1734" i="15"/>
  <c r="R1734" i="15"/>
  <c r="P1734" i="15" s="1"/>
  <c r="L1734" i="15"/>
  <c r="J1734" i="15" s="1"/>
  <c r="O1734" i="15"/>
  <c r="M1734" i="15" s="1"/>
  <c r="O1735" i="15" l="1"/>
  <c r="M1735" i="15" s="1"/>
  <c r="L1735" i="15"/>
  <c r="J1735" i="15" s="1"/>
  <c r="I1735" i="15"/>
  <c r="R1735" i="15"/>
  <c r="P1735" i="15" s="1"/>
  <c r="H1736" i="15"/>
  <c r="U1735" i="15"/>
  <c r="S1735" i="15" s="1"/>
  <c r="G1734" i="15"/>
  <c r="V1734" i="15"/>
  <c r="G1735" i="15" l="1"/>
  <c r="V1735" i="15"/>
  <c r="I1736" i="15"/>
  <c r="R1736" i="15"/>
  <c r="P1736" i="15" s="1"/>
  <c r="L1736" i="15"/>
  <c r="J1736" i="15" s="1"/>
  <c r="O1736" i="15"/>
  <c r="M1736" i="15" s="1"/>
  <c r="U1736" i="15"/>
  <c r="S1736" i="15" s="1"/>
  <c r="H1737" i="15"/>
  <c r="O1737" i="15" l="1"/>
  <c r="M1737" i="15" s="1"/>
  <c r="R1737" i="15"/>
  <c r="P1737" i="15" s="1"/>
  <c r="L1737" i="15"/>
  <c r="J1737" i="15" s="1"/>
  <c r="I1737" i="15"/>
  <c r="H1738" i="15"/>
  <c r="U1737" i="15"/>
  <c r="S1737" i="15" s="1"/>
  <c r="G1736" i="15"/>
  <c r="V1736" i="15"/>
  <c r="G1737" i="15" l="1"/>
  <c r="V1737" i="15"/>
  <c r="H1739" i="15"/>
  <c r="U1738" i="15"/>
  <c r="S1738" i="15" s="1"/>
  <c r="L1738" i="15"/>
  <c r="J1738" i="15" s="1"/>
  <c r="O1738" i="15"/>
  <c r="M1738" i="15" s="1"/>
  <c r="I1738" i="15"/>
  <c r="R1738" i="15"/>
  <c r="P1738" i="15" s="1"/>
  <c r="L1739" i="15" l="1"/>
  <c r="J1739" i="15" s="1"/>
  <c r="O1739" i="15"/>
  <c r="M1739" i="15" s="1"/>
  <c r="R1739" i="15"/>
  <c r="P1739" i="15" s="1"/>
  <c r="U1739" i="15"/>
  <c r="S1739" i="15" s="1"/>
  <c r="I1739" i="15"/>
  <c r="H1740" i="15"/>
  <c r="G1738" i="15"/>
  <c r="V1738" i="15"/>
  <c r="G1739" i="15" l="1"/>
  <c r="V1739" i="15"/>
  <c r="H1741" i="15"/>
  <c r="U1740" i="15"/>
  <c r="S1740" i="15" s="1"/>
  <c r="I1740" i="15"/>
  <c r="R1740" i="15"/>
  <c r="P1740" i="15" s="1"/>
  <c r="O1740" i="15"/>
  <c r="M1740" i="15" s="1"/>
  <c r="L1740" i="15"/>
  <c r="J1740" i="15" s="1"/>
  <c r="L1741" i="15" l="1"/>
  <c r="J1741" i="15" s="1"/>
  <c r="I1741" i="15"/>
  <c r="R1741" i="15"/>
  <c r="P1741" i="15" s="1"/>
  <c r="U1741" i="15"/>
  <c r="S1741" i="15" s="1"/>
  <c r="H1742" i="15"/>
  <c r="O1741" i="15"/>
  <c r="M1741" i="15" s="1"/>
  <c r="V1740" i="15"/>
  <c r="G1740" i="15"/>
  <c r="H1743" i="15" l="1"/>
  <c r="U1742" i="15"/>
  <c r="S1742" i="15" s="1"/>
  <c r="I1742" i="15"/>
  <c r="R1742" i="15"/>
  <c r="P1742" i="15" s="1"/>
  <c r="L1742" i="15"/>
  <c r="J1742" i="15" s="1"/>
  <c r="O1742" i="15"/>
  <c r="M1742" i="15" s="1"/>
  <c r="G1741" i="15"/>
  <c r="V1741" i="15"/>
  <c r="V1742" i="15" l="1"/>
  <c r="G1742" i="15"/>
  <c r="L1743" i="15"/>
  <c r="J1743" i="15" s="1"/>
  <c r="R1743" i="15"/>
  <c r="P1743" i="15" s="1"/>
  <c r="U1743" i="15"/>
  <c r="S1743" i="15" s="1"/>
  <c r="I1743" i="15"/>
  <c r="H1744" i="15"/>
  <c r="O1743" i="15"/>
  <c r="M1743" i="15" s="1"/>
  <c r="H1745" i="15" l="1"/>
  <c r="U1744" i="15"/>
  <c r="S1744" i="15" s="1"/>
  <c r="R1744" i="15"/>
  <c r="P1744" i="15" s="1"/>
  <c r="O1744" i="15"/>
  <c r="M1744" i="15" s="1"/>
  <c r="I1744" i="15"/>
  <c r="L1744" i="15"/>
  <c r="J1744" i="15" s="1"/>
  <c r="G1743" i="15"/>
  <c r="V1743" i="15"/>
  <c r="G1744" i="15" l="1"/>
  <c r="V1744" i="15"/>
  <c r="O1745" i="15"/>
  <c r="M1745" i="15" s="1"/>
  <c r="I1745" i="15"/>
  <c r="R1745" i="15"/>
  <c r="P1745" i="15" s="1"/>
  <c r="H1746" i="15"/>
  <c r="L1745" i="15"/>
  <c r="J1745" i="15" s="1"/>
  <c r="U1745" i="15"/>
  <c r="S1745" i="15" s="1"/>
  <c r="V1745" i="15" l="1"/>
  <c r="G1745" i="15"/>
  <c r="O1746" i="15"/>
  <c r="M1746" i="15" s="1"/>
  <c r="U1746" i="15"/>
  <c r="S1746" i="15" s="1"/>
  <c r="L1746" i="15"/>
  <c r="J1746" i="15" s="1"/>
  <c r="H1747" i="15"/>
  <c r="I1746" i="15"/>
  <c r="R1746" i="15"/>
  <c r="P1746" i="15" s="1"/>
  <c r="G1746" i="15" l="1"/>
  <c r="V1746" i="15"/>
  <c r="L1747" i="15"/>
  <c r="J1747" i="15" s="1"/>
  <c r="O1747" i="15"/>
  <c r="M1747" i="15" s="1"/>
  <c r="H1748" i="15"/>
  <c r="U1747" i="15"/>
  <c r="S1747" i="15" s="1"/>
  <c r="I1747" i="15"/>
  <c r="R1747" i="15"/>
  <c r="P1747" i="15" s="1"/>
  <c r="G1747" i="15" l="1"/>
  <c r="V1747" i="15"/>
  <c r="L1748" i="15"/>
  <c r="J1748" i="15" s="1"/>
  <c r="O1748" i="15"/>
  <c r="M1748" i="15" s="1"/>
  <c r="H1749" i="15"/>
  <c r="U1748" i="15"/>
  <c r="S1748" i="15" s="1"/>
  <c r="I1748" i="15"/>
  <c r="R1748" i="15"/>
  <c r="P1748" i="15" s="1"/>
  <c r="G1748" i="15" l="1"/>
  <c r="V1748" i="15"/>
  <c r="O1749" i="15"/>
  <c r="M1749" i="15" s="1"/>
  <c r="L1749" i="15"/>
  <c r="J1749" i="15" s="1"/>
  <c r="H1750" i="15"/>
  <c r="U1749" i="15"/>
  <c r="S1749" i="15" s="1"/>
  <c r="I1749" i="15"/>
  <c r="R1749" i="15"/>
  <c r="P1749" i="15" s="1"/>
  <c r="G1749" i="15" l="1"/>
  <c r="V1749" i="15"/>
  <c r="H1751" i="15"/>
  <c r="U1750" i="15"/>
  <c r="S1750" i="15" s="1"/>
  <c r="I1750" i="15"/>
  <c r="R1750" i="15"/>
  <c r="P1750" i="15" s="1"/>
  <c r="L1750" i="15"/>
  <c r="J1750" i="15" s="1"/>
  <c r="O1750" i="15"/>
  <c r="M1750" i="15" s="1"/>
  <c r="I1751" i="15" l="1"/>
  <c r="R1751" i="15"/>
  <c r="P1751" i="15" s="1"/>
  <c r="H1752" i="15"/>
  <c r="U1751" i="15"/>
  <c r="S1751" i="15" s="1"/>
  <c r="O1751" i="15"/>
  <c r="M1751" i="15" s="1"/>
  <c r="L1751" i="15"/>
  <c r="J1751" i="15" s="1"/>
  <c r="G1750" i="15"/>
  <c r="V1750" i="15"/>
  <c r="H1753" i="15" l="1"/>
  <c r="U1752" i="15"/>
  <c r="S1752" i="15" s="1"/>
  <c r="R1752" i="15"/>
  <c r="P1752" i="15" s="1"/>
  <c r="L1752" i="15"/>
  <c r="J1752" i="15" s="1"/>
  <c r="I1752" i="15"/>
  <c r="O1752" i="15"/>
  <c r="M1752" i="15" s="1"/>
  <c r="G1751" i="15"/>
  <c r="V1751" i="15"/>
  <c r="G1752" i="15" l="1"/>
  <c r="V1752" i="15"/>
  <c r="O1753" i="15"/>
  <c r="M1753" i="15" s="1"/>
  <c r="H1754" i="15"/>
  <c r="L1753" i="15"/>
  <c r="J1753" i="15" s="1"/>
  <c r="U1753" i="15"/>
  <c r="S1753" i="15" s="1"/>
  <c r="I1753" i="15"/>
  <c r="R1753" i="15"/>
  <c r="P1753" i="15" s="1"/>
  <c r="H1755" i="15" l="1"/>
  <c r="U1754" i="15"/>
  <c r="S1754" i="15" s="1"/>
  <c r="I1754" i="15"/>
  <c r="R1754" i="15"/>
  <c r="P1754" i="15" s="1"/>
  <c r="L1754" i="15"/>
  <c r="J1754" i="15" s="1"/>
  <c r="O1754" i="15"/>
  <c r="M1754" i="15" s="1"/>
  <c r="G1753" i="15"/>
  <c r="V1753" i="15"/>
  <c r="G1754" i="15" l="1"/>
  <c r="V1754" i="15"/>
  <c r="L1755" i="15"/>
  <c r="J1755" i="15" s="1"/>
  <c r="O1755" i="15"/>
  <c r="M1755" i="15" s="1"/>
  <c r="I1755" i="15"/>
  <c r="R1755" i="15"/>
  <c r="P1755" i="15" s="1"/>
  <c r="H1756" i="15"/>
  <c r="U1755" i="15"/>
  <c r="S1755" i="15" s="1"/>
  <c r="L1756" i="15" l="1"/>
  <c r="J1756" i="15" s="1"/>
  <c r="O1756" i="15"/>
  <c r="M1756" i="15" s="1"/>
  <c r="U1756" i="15"/>
  <c r="S1756" i="15" s="1"/>
  <c r="I1756" i="15"/>
  <c r="R1756" i="15"/>
  <c r="P1756" i="15" s="1"/>
  <c r="H1757" i="15"/>
  <c r="V1755" i="15"/>
  <c r="G1755" i="15"/>
  <c r="G1756" i="15" l="1"/>
  <c r="V1756" i="15"/>
  <c r="O1757" i="15"/>
  <c r="M1757" i="15" s="1"/>
  <c r="L1757" i="15"/>
  <c r="J1757" i="15" s="1"/>
  <c r="H1758" i="15"/>
  <c r="U1757" i="15"/>
  <c r="S1757" i="15" s="1"/>
  <c r="I1757" i="15"/>
  <c r="R1757" i="15"/>
  <c r="P1757" i="15" s="1"/>
  <c r="V1757" i="15" l="1"/>
  <c r="G1757" i="15"/>
  <c r="H1759" i="15"/>
  <c r="U1758" i="15"/>
  <c r="S1758" i="15" s="1"/>
  <c r="I1758" i="15"/>
  <c r="R1758" i="15"/>
  <c r="P1758" i="15" s="1"/>
  <c r="L1758" i="15"/>
  <c r="J1758" i="15" s="1"/>
  <c r="O1758" i="15"/>
  <c r="M1758" i="15" s="1"/>
  <c r="O1759" i="15" l="1"/>
  <c r="M1759" i="15" s="1"/>
  <c r="I1759" i="15"/>
  <c r="R1759" i="15"/>
  <c r="P1759" i="15" s="1"/>
  <c r="H1760" i="15"/>
  <c r="L1759" i="15"/>
  <c r="J1759" i="15" s="1"/>
  <c r="U1759" i="15"/>
  <c r="S1759" i="15" s="1"/>
  <c r="G1758" i="15"/>
  <c r="V1758" i="15"/>
  <c r="H1761" i="15" l="1"/>
  <c r="U1760" i="15"/>
  <c r="S1760" i="15" s="1"/>
  <c r="I1760" i="15"/>
  <c r="R1760" i="15"/>
  <c r="P1760" i="15" s="1"/>
  <c r="L1760" i="15"/>
  <c r="J1760" i="15" s="1"/>
  <c r="O1760" i="15"/>
  <c r="M1760" i="15" s="1"/>
  <c r="G1759" i="15"/>
  <c r="V1759" i="15"/>
  <c r="V1760" i="15" l="1"/>
  <c r="G1760" i="15"/>
  <c r="L1761" i="15"/>
  <c r="J1761" i="15" s="1"/>
  <c r="I1761" i="15"/>
  <c r="R1761" i="15"/>
  <c r="P1761" i="15" s="1"/>
  <c r="U1761" i="15"/>
  <c r="S1761" i="15" s="1"/>
  <c r="H1762" i="15"/>
  <c r="O1761" i="15"/>
  <c r="M1761" i="15" s="1"/>
  <c r="G1761" i="15" l="1"/>
  <c r="V1761" i="15"/>
  <c r="H1763" i="15"/>
  <c r="U1762" i="15"/>
  <c r="S1762" i="15" s="1"/>
  <c r="I1762" i="15"/>
  <c r="R1762" i="15"/>
  <c r="P1762" i="15" s="1"/>
  <c r="L1762" i="15"/>
  <c r="J1762" i="15" s="1"/>
  <c r="O1762" i="15"/>
  <c r="M1762" i="15" s="1"/>
  <c r="L1763" i="15" l="1"/>
  <c r="J1763" i="15" s="1"/>
  <c r="I1763" i="15"/>
  <c r="H1764" i="15"/>
  <c r="O1763" i="15"/>
  <c r="M1763" i="15" s="1"/>
  <c r="R1763" i="15"/>
  <c r="P1763" i="15" s="1"/>
  <c r="U1763" i="15"/>
  <c r="S1763" i="15" s="1"/>
  <c r="G1762" i="15"/>
  <c r="V1762" i="15"/>
  <c r="H1765" i="15" l="1"/>
  <c r="I1764" i="15"/>
  <c r="R1764" i="15"/>
  <c r="P1764" i="15" s="1"/>
  <c r="L1764" i="15"/>
  <c r="J1764" i="15" s="1"/>
  <c r="O1764" i="15"/>
  <c r="M1764" i="15" s="1"/>
  <c r="U1764" i="15"/>
  <c r="S1764" i="15" s="1"/>
  <c r="G1763" i="15"/>
  <c r="V1763" i="15"/>
  <c r="G1764" i="15" l="1"/>
  <c r="V1764" i="15"/>
  <c r="O1765" i="15"/>
  <c r="M1765" i="15" s="1"/>
  <c r="H1766" i="15"/>
  <c r="L1765" i="15"/>
  <c r="J1765" i="15" s="1"/>
  <c r="U1765" i="15"/>
  <c r="S1765" i="15" s="1"/>
  <c r="I1765" i="15"/>
  <c r="R1765" i="15"/>
  <c r="P1765" i="15" s="1"/>
  <c r="G1765" i="15" l="1"/>
  <c r="V1765" i="15"/>
  <c r="H1767" i="15"/>
  <c r="U1766" i="15"/>
  <c r="S1766" i="15" s="1"/>
  <c r="I1766" i="15"/>
  <c r="R1766" i="15"/>
  <c r="P1766" i="15" s="1"/>
  <c r="O1766" i="15"/>
  <c r="M1766" i="15" s="1"/>
  <c r="L1766" i="15"/>
  <c r="J1766" i="15" s="1"/>
  <c r="O1767" i="15" l="1"/>
  <c r="M1767" i="15" s="1"/>
  <c r="I1767" i="15"/>
  <c r="R1767" i="15"/>
  <c r="P1767" i="15" s="1"/>
  <c r="L1767" i="15"/>
  <c r="J1767" i="15" s="1"/>
  <c r="H1768" i="15"/>
  <c r="U1767" i="15"/>
  <c r="S1767" i="15" s="1"/>
  <c r="G1766" i="15"/>
  <c r="V1766" i="15"/>
  <c r="H1769" i="15" l="1"/>
  <c r="U1768" i="15"/>
  <c r="S1768" i="15" s="1"/>
  <c r="O1768" i="15"/>
  <c r="M1768" i="15" s="1"/>
  <c r="I1768" i="15"/>
  <c r="R1768" i="15"/>
  <c r="P1768" i="15" s="1"/>
  <c r="L1768" i="15"/>
  <c r="J1768" i="15" s="1"/>
  <c r="G1767" i="15"/>
  <c r="V1767" i="15"/>
  <c r="V1768" i="15" l="1"/>
  <c r="G1768" i="15"/>
  <c r="L1769" i="15"/>
  <c r="J1769" i="15" s="1"/>
  <c r="I1769" i="15"/>
  <c r="U1769" i="15"/>
  <c r="S1769" i="15" s="1"/>
  <c r="R1769" i="15"/>
  <c r="P1769" i="15" s="1"/>
  <c r="H1770" i="15"/>
  <c r="O1769" i="15"/>
  <c r="M1769" i="15" s="1"/>
  <c r="G1769" i="15" l="1"/>
  <c r="V1769" i="15"/>
  <c r="H1771" i="15"/>
  <c r="U1770" i="15"/>
  <c r="S1770" i="15" s="1"/>
  <c r="R1770" i="15"/>
  <c r="P1770" i="15" s="1"/>
  <c r="O1770" i="15"/>
  <c r="M1770" i="15" s="1"/>
  <c r="I1770" i="15"/>
  <c r="L1770" i="15"/>
  <c r="J1770" i="15" s="1"/>
  <c r="G1770" i="15" l="1"/>
  <c r="V1770" i="15"/>
  <c r="L1771" i="15"/>
  <c r="J1771" i="15" s="1"/>
  <c r="O1771" i="15"/>
  <c r="M1771" i="15" s="1"/>
  <c r="H1772" i="15"/>
  <c r="U1771" i="15"/>
  <c r="S1771" i="15" s="1"/>
  <c r="I1771" i="15"/>
  <c r="R1771" i="15"/>
  <c r="P1771" i="15" s="1"/>
  <c r="G1771" i="15" l="1"/>
  <c r="V1771" i="15"/>
  <c r="L1772" i="15"/>
  <c r="J1772" i="15" s="1"/>
  <c r="O1772" i="15"/>
  <c r="M1772" i="15" s="1"/>
  <c r="H1773" i="15"/>
  <c r="U1772" i="15"/>
  <c r="S1772" i="15" s="1"/>
  <c r="I1772" i="15"/>
  <c r="R1772" i="15"/>
  <c r="P1772" i="15" s="1"/>
  <c r="G1772" i="15" l="1"/>
  <c r="V1772" i="15"/>
  <c r="O1773" i="15"/>
  <c r="M1773" i="15" s="1"/>
  <c r="R1773" i="15"/>
  <c r="P1773" i="15" s="1"/>
  <c r="L1773" i="15"/>
  <c r="J1773" i="15" s="1"/>
  <c r="H1774" i="15"/>
  <c r="I1773" i="15"/>
  <c r="U1773" i="15"/>
  <c r="S1773" i="15" s="1"/>
  <c r="H1775" i="15" l="1"/>
  <c r="U1774" i="15"/>
  <c r="S1774" i="15" s="1"/>
  <c r="I1774" i="15"/>
  <c r="R1774" i="15"/>
  <c r="P1774" i="15" s="1"/>
  <c r="L1774" i="15"/>
  <c r="J1774" i="15" s="1"/>
  <c r="O1774" i="15"/>
  <c r="M1774" i="15" s="1"/>
  <c r="G1773" i="15"/>
  <c r="V1773" i="15"/>
  <c r="G1774" i="15" l="1"/>
  <c r="V1774" i="15"/>
  <c r="O1775" i="15"/>
  <c r="M1775" i="15" s="1"/>
  <c r="H1776" i="15"/>
  <c r="U1775" i="15"/>
  <c r="S1775" i="15" s="1"/>
  <c r="L1775" i="15"/>
  <c r="J1775" i="15" s="1"/>
  <c r="I1775" i="15"/>
  <c r="R1775" i="15"/>
  <c r="P1775" i="15" s="1"/>
  <c r="H1777" i="15" l="1"/>
  <c r="U1776" i="15"/>
  <c r="S1776" i="15" s="1"/>
  <c r="R1776" i="15"/>
  <c r="P1776" i="15" s="1"/>
  <c r="L1776" i="15"/>
  <c r="J1776" i="15" s="1"/>
  <c r="O1776" i="15"/>
  <c r="M1776" i="15" s="1"/>
  <c r="I1776" i="15"/>
  <c r="G1775" i="15"/>
  <c r="V1775" i="15"/>
  <c r="G1776" i="15" l="1"/>
  <c r="V1776" i="15"/>
  <c r="O1777" i="15"/>
  <c r="M1777" i="15" s="1"/>
  <c r="L1777" i="15"/>
  <c r="J1777" i="15" s="1"/>
  <c r="I1777" i="15"/>
  <c r="R1777" i="15"/>
  <c r="P1777" i="15" s="1"/>
  <c r="H1778" i="15"/>
  <c r="U1777" i="15"/>
  <c r="S1777" i="15" s="1"/>
  <c r="H1779" i="15" l="1"/>
  <c r="U1778" i="15"/>
  <c r="S1778" i="15" s="1"/>
  <c r="I1778" i="15"/>
  <c r="R1778" i="15"/>
  <c r="P1778" i="15" s="1"/>
  <c r="L1778" i="15"/>
  <c r="J1778" i="15" s="1"/>
  <c r="O1778" i="15"/>
  <c r="M1778" i="15" s="1"/>
  <c r="G1777" i="15"/>
  <c r="V1777" i="15"/>
  <c r="G1778" i="15" l="1"/>
  <c r="V1778" i="15"/>
  <c r="L1779" i="15"/>
  <c r="J1779" i="15" s="1"/>
  <c r="I1779" i="15"/>
  <c r="R1779" i="15"/>
  <c r="P1779" i="15" s="1"/>
  <c r="H1780" i="15"/>
  <c r="O1779" i="15"/>
  <c r="M1779" i="15" s="1"/>
  <c r="U1779" i="15"/>
  <c r="S1779" i="15" s="1"/>
  <c r="G1779" i="15" l="1"/>
  <c r="V1779" i="15"/>
  <c r="H1781" i="15"/>
  <c r="U1780" i="15"/>
  <c r="S1780" i="15" s="1"/>
  <c r="I1780" i="15"/>
  <c r="R1780" i="15"/>
  <c r="P1780" i="15" s="1"/>
  <c r="L1780" i="15"/>
  <c r="J1780" i="15" s="1"/>
  <c r="O1780" i="15"/>
  <c r="M1780" i="15" s="1"/>
  <c r="O1781" i="15" l="1"/>
  <c r="M1781" i="15" s="1"/>
  <c r="I1781" i="15"/>
  <c r="R1781" i="15"/>
  <c r="P1781" i="15" s="1"/>
  <c r="L1781" i="15"/>
  <c r="J1781" i="15" s="1"/>
  <c r="H1782" i="15"/>
  <c r="U1781" i="15"/>
  <c r="S1781" i="15" s="1"/>
  <c r="G1780" i="15"/>
  <c r="V1780" i="15"/>
  <c r="G1781" i="15" l="1"/>
  <c r="V1781" i="15"/>
  <c r="I1782" i="15"/>
  <c r="R1782" i="15"/>
  <c r="P1782" i="15" s="1"/>
  <c r="L1782" i="15"/>
  <c r="J1782" i="15" s="1"/>
  <c r="H1783" i="15"/>
  <c r="U1782" i="15"/>
  <c r="S1782" i="15" s="1"/>
  <c r="O1782" i="15"/>
  <c r="M1782" i="15" s="1"/>
  <c r="G1782" i="15" l="1"/>
  <c r="V1782" i="15"/>
  <c r="O1783" i="15"/>
  <c r="M1783" i="15" s="1"/>
  <c r="I1783" i="15"/>
  <c r="R1783" i="15"/>
  <c r="P1783" i="15" s="1"/>
  <c r="L1783" i="15"/>
  <c r="J1783" i="15" s="1"/>
  <c r="H1784" i="15"/>
  <c r="U1783" i="15"/>
  <c r="S1783" i="15" s="1"/>
  <c r="G1783" i="15" l="1"/>
  <c r="V1783" i="15"/>
  <c r="I1784" i="15"/>
  <c r="R1784" i="15"/>
  <c r="P1784" i="15" s="1"/>
  <c r="L1784" i="15"/>
  <c r="J1784" i="15" s="1"/>
  <c r="O1784" i="15"/>
  <c r="M1784" i="15" s="1"/>
  <c r="H1785" i="15"/>
  <c r="U1784" i="15"/>
  <c r="S1784" i="15" s="1"/>
  <c r="G1784" i="15" l="1"/>
  <c r="V1784" i="15"/>
  <c r="O1785" i="15"/>
  <c r="M1785" i="15" s="1"/>
  <c r="L1785" i="15"/>
  <c r="J1785" i="15" s="1"/>
  <c r="R1785" i="15"/>
  <c r="P1785" i="15" s="1"/>
  <c r="I1785" i="15"/>
  <c r="H1786" i="15"/>
  <c r="U1785" i="15"/>
  <c r="S1785" i="15" s="1"/>
  <c r="G1785" i="15" l="1"/>
  <c r="V1785" i="15"/>
  <c r="L1786" i="15"/>
  <c r="J1786" i="15" s="1"/>
  <c r="O1786" i="15"/>
  <c r="M1786" i="15" s="1"/>
  <c r="H1787" i="15"/>
  <c r="I1786" i="15"/>
  <c r="R1786" i="15"/>
  <c r="P1786" i="15" s="1"/>
  <c r="U1786" i="15"/>
  <c r="S1786" i="15" s="1"/>
  <c r="G1786" i="15" l="1"/>
  <c r="V1786" i="15"/>
  <c r="I1787" i="15"/>
  <c r="R1787" i="15"/>
  <c r="P1787" i="15" s="1"/>
  <c r="H1788" i="15"/>
  <c r="U1787" i="15"/>
  <c r="S1787" i="15" s="1"/>
  <c r="L1787" i="15"/>
  <c r="J1787" i="15" s="1"/>
  <c r="O1787" i="15"/>
  <c r="M1787" i="15" s="1"/>
  <c r="G1787" i="15" l="1"/>
  <c r="V1787" i="15"/>
  <c r="H1789" i="15"/>
  <c r="U1788" i="15"/>
  <c r="S1788" i="15" s="1"/>
  <c r="I1788" i="15"/>
  <c r="R1788" i="15"/>
  <c r="P1788" i="15" s="1"/>
  <c r="L1788" i="15"/>
  <c r="J1788" i="15" s="1"/>
  <c r="O1788" i="15"/>
  <c r="M1788" i="15" s="1"/>
  <c r="O1789" i="15" l="1"/>
  <c r="M1789" i="15" s="1"/>
  <c r="I1789" i="15"/>
  <c r="R1789" i="15"/>
  <c r="P1789" i="15" s="1"/>
  <c r="H1790" i="15"/>
  <c r="U1789" i="15"/>
  <c r="S1789" i="15" s="1"/>
  <c r="L1789" i="15"/>
  <c r="J1789" i="15" s="1"/>
  <c r="G1788" i="15"/>
  <c r="V1788" i="15"/>
  <c r="H1791" i="15" l="1"/>
  <c r="U1790" i="15"/>
  <c r="S1790" i="15" s="1"/>
  <c r="I1790" i="15"/>
  <c r="R1790" i="15"/>
  <c r="P1790" i="15" s="1"/>
  <c r="L1790" i="15"/>
  <c r="J1790" i="15" s="1"/>
  <c r="O1790" i="15"/>
  <c r="M1790" i="15" s="1"/>
  <c r="V1789" i="15"/>
  <c r="G1789" i="15"/>
  <c r="O1791" i="15" l="1"/>
  <c r="M1791" i="15" s="1"/>
  <c r="L1791" i="15"/>
  <c r="J1791" i="15" s="1"/>
  <c r="I1791" i="15"/>
  <c r="U1791" i="15"/>
  <c r="S1791" i="15" s="1"/>
  <c r="R1791" i="15"/>
  <c r="P1791" i="15" s="1"/>
  <c r="H1792" i="15"/>
  <c r="V1790" i="15"/>
  <c r="G1790" i="15"/>
  <c r="V1791" i="15" l="1"/>
  <c r="G1791" i="15"/>
  <c r="O1792" i="15"/>
  <c r="M1792" i="15" s="1"/>
  <c r="H1793" i="15"/>
  <c r="U1792" i="15"/>
  <c r="S1792" i="15" s="1"/>
  <c r="I1792" i="15"/>
  <c r="R1792" i="15"/>
  <c r="P1792" i="15" s="1"/>
  <c r="L1792" i="15"/>
  <c r="J1792" i="15" s="1"/>
  <c r="O1793" i="15" l="1"/>
  <c r="M1793" i="15" s="1"/>
  <c r="H1794" i="15"/>
  <c r="L1793" i="15"/>
  <c r="J1793" i="15" s="1"/>
  <c r="I1793" i="15"/>
  <c r="R1793" i="15"/>
  <c r="P1793" i="15" s="1"/>
  <c r="U1793" i="15"/>
  <c r="S1793" i="15" s="1"/>
  <c r="G1792" i="15"/>
  <c r="V1792" i="15"/>
  <c r="G1793" i="15" l="1"/>
  <c r="V1793" i="15"/>
  <c r="H1795" i="15"/>
  <c r="U1794" i="15"/>
  <c r="S1794" i="15" s="1"/>
  <c r="L1794" i="15"/>
  <c r="J1794" i="15" s="1"/>
  <c r="O1794" i="15"/>
  <c r="M1794" i="15" s="1"/>
  <c r="I1794" i="15"/>
  <c r="R1794" i="15"/>
  <c r="P1794" i="15" s="1"/>
  <c r="O1795" i="15" l="1"/>
  <c r="M1795" i="15" s="1"/>
  <c r="I1795" i="15"/>
  <c r="R1795" i="15"/>
  <c r="P1795" i="15" s="1"/>
  <c r="H1796" i="15"/>
  <c r="L1795" i="15"/>
  <c r="J1795" i="15" s="1"/>
  <c r="U1795" i="15"/>
  <c r="S1795" i="15" s="1"/>
  <c r="V1794" i="15"/>
  <c r="G1794" i="15"/>
  <c r="L1796" i="15" l="1"/>
  <c r="J1796" i="15" s="1"/>
  <c r="R1796" i="15"/>
  <c r="P1796" i="15" s="1"/>
  <c r="O1796" i="15"/>
  <c r="M1796" i="15" s="1"/>
  <c r="H1797" i="15"/>
  <c r="U1796" i="15"/>
  <c r="S1796" i="15" s="1"/>
  <c r="I1796" i="15"/>
  <c r="G1795" i="15"/>
  <c r="V1795" i="15"/>
  <c r="O1797" i="15" l="1"/>
  <c r="M1797" i="15" s="1"/>
  <c r="L1797" i="15"/>
  <c r="J1797" i="15" s="1"/>
  <c r="I1797" i="15"/>
  <c r="R1797" i="15"/>
  <c r="P1797" i="15" s="1"/>
  <c r="H1798" i="15"/>
  <c r="U1797" i="15"/>
  <c r="S1797" i="15" s="1"/>
  <c r="G1796" i="15"/>
  <c r="V1796" i="15"/>
  <c r="G1797" i="15" l="1"/>
  <c r="V1797" i="15"/>
  <c r="L1798" i="15"/>
  <c r="J1798" i="15" s="1"/>
  <c r="O1798" i="15"/>
  <c r="M1798" i="15" s="1"/>
  <c r="H1799" i="15"/>
  <c r="I1798" i="15"/>
  <c r="U1798" i="15"/>
  <c r="S1798" i="15" s="1"/>
  <c r="R1798" i="15"/>
  <c r="P1798" i="15" s="1"/>
  <c r="G1798" i="15" l="1"/>
  <c r="V1798" i="15"/>
  <c r="O1799" i="15"/>
  <c r="M1799" i="15" s="1"/>
  <c r="L1799" i="15"/>
  <c r="J1799" i="15" s="1"/>
  <c r="R1799" i="15"/>
  <c r="P1799" i="15" s="1"/>
  <c r="H1800" i="15"/>
  <c r="I1799" i="15"/>
  <c r="U1799" i="15"/>
  <c r="S1799" i="15" s="1"/>
  <c r="V1799" i="15" l="1"/>
  <c r="G1799" i="15"/>
  <c r="H1801" i="15"/>
  <c r="U1800" i="15"/>
  <c r="S1800" i="15" s="1"/>
  <c r="I1800" i="15"/>
  <c r="R1800" i="15"/>
  <c r="P1800" i="15" s="1"/>
  <c r="O1800" i="15"/>
  <c r="M1800" i="15" s="1"/>
  <c r="L1800" i="15"/>
  <c r="J1800" i="15" s="1"/>
  <c r="O1801" i="15" l="1"/>
  <c r="M1801" i="15" s="1"/>
  <c r="I1801" i="15"/>
  <c r="R1801" i="15"/>
  <c r="P1801" i="15" s="1"/>
  <c r="L1801" i="15"/>
  <c r="J1801" i="15" s="1"/>
  <c r="H1802" i="15"/>
  <c r="U1801" i="15"/>
  <c r="S1801" i="15" s="1"/>
  <c r="G1800" i="15"/>
  <c r="V1800" i="15"/>
  <c r="G1801" i="15" l="1"/>
  <c r="V1801" i="15"/>
  <c r="L1802" i="15"/>
  <c r="J1802" i="15" s="1"/>
  <c r="H1803" i="15"/>
  <c r="U1802" i="15"/>
  <c r="S1802" i="15" s="1"/>
  <c r="O1802" i="15"/>
  <c r="M1802" i="15" s="1"/>
  <c r="I1802" i="15"/>
  <c r="R1802" i="15"/>
  <c r="P1802" i="15" s="1"/>
  <c r="L1803" i="15" l="1"/>
  <c r="J1803" i="15" s="1"/>
  <c r="O1803" i="15"/>
  <c r="M1803" i="15" s="1"/>
  <c r="I1803" i="15"/>
  <c r="R1803" i="15"/>
  <c r="P1803" i="15" s="1"/>
  <c r="H1804" i="15"/>
  <c r="U1803" i="15"/>
  <c r="S1803" i="15" s="1"/>
  <c r="G1802" i="15"/>
  <c r="V1802" i="15"/>
  <c r="G1803" i="15" l="1"/>
  <c r="V1803" i="15"/>
  <c r="L1804" i="15"/>
  <c r="J1804" i="15" s="1"/>
  <c r="O1804" i="15"/>
  <c r="M1804" i="15" s="1"/>
  <c r="I1804" i="15"/>
  <c r="R1804" i="15"/>
  <c r="P1804" i="15" s="1"/>
  <c r="H1805" i="15"/>
  <c r="U1804" i="15"/>
  <c r="S1804" i="15" s="1"/>
  <c r="O1805" i="15" l="1"/>
  <c r="M1805" i="15" s="1"/>
  <c r="L1805" i="15"/>
  <c r="J1805" i="15" s="1"/>
  <c r="I1805" i="15"/>
  <c r="R1805" i="15"/>
  <c r="P1805" i="15" s="1"/>
  <c r="H1806" i="15"/>
  <c r="U1805" i="15"/>
  <c r="S1805" i="15" s="1"/>
  <c r="G1804" i="15"/>
  <c r="V1804" i="15"/>
  <c r="G1805" i="15" l="1"/>
  <c r="V1805" i="15"/>
  <c r="H1807" i="15"/>
  <c r="U1806" i="15"/>
  <c r="S1806" i="15" s="1"/>
  <c r="I1806" i="15"/>
  <c r="R1806" i="15"/>
  <c r="P1806" i="15" s="1"/>
  <c r="L1806" i="15"/>
  <c r="J1806" i="15" s="1"/>
  <c r="O1806" i="15"/>
  <c r="M1806" i="15" s="1"/>
  <c r="O1807" i="15" l="1"/>
  <c r="M1807" i="15" s="1"/>
  <c r="L1807" i="15"/>
  <c r="J1807" i="15" s="1"/>
  <c r="I1807" i="15"/>
  <c r="R1807" i="15"/>
  <c r="P1807" i="15" s="1"/>
  <c r="H1808" i="15"/>
  <c r="U1807" i="15"/>
  <c r="S1807" i="15" s="1"/>
  <c r="G1806" i="15"/>
  <c r="V1806" i="15"/>
  <c r="V1807" i="15" l="1"/>
  <c r="G1807" i="15"/>
  <c r="H1809" i="15"/>
  <c r="U1808" i="15"/>
  <c r="S1808" i="15" s="1"/>
  <c r="I1808" i="15"/>
  <c r="R1808" i="15"/>
  <c r="P1808" i="15" s="1"/>
  <c r="O1808" i="15"/>
  <c r="M1808" i="15" s="1"/>
  <c r="L1808" i="15"/>
  <c r="J1808" i="15" s="1"/>
  <c r="O1809" i="15" l="1"/>
  <c r="M1809" i="15" s="1"/>
  <c r="I1809" i="15"/>
  <c r="H1810" i="15"/>
  <c r="U1809" i="15"/>
  <c r="S1809" i="15" s="1"/>
  <c r="L1809" i="15"/>
  <c r="J1809" i="15" s="1"/>
  <c r="R1809" i="15"/>
  <c r="P1809" i="15" s="1"/>
  <c r="G1808" i="15"/>
  <c r="V1808" i="15"/>
  <c r="H1811" i="15" l="1"/>
  <c r="I1810" i="15"/>
  <c r="R1810" i="15"/>
  <c r="P1810" i="15" s="1"/>
  <c r="L1810" i="15"/>
  <c r="J1810" i="15" s="1"/>
  <c r="O1810" i="15"/>
  <c r="M1810" i="15" s="1"/>
  <c r="U1810" i="15"/>
  <c r="S1810" i="15" s="1"/>
  <c r="G1809" i="15"/>
  <c r="V1809" i="15"/>
  <c r="G1810" i="15" l="1"/>
  <c r="V1810" i="15"/>
  <c r="L1811" i="15"/>
  <c r="J1811" i="15" s="1"/>
  <c r="O1811" i="15"/>
  <c r="M1811" i="15" s="1"/>
  <c r="I1811" i="15"/>
  <c r="R1811" i="15"/>
  <c r="P1811" i="15" s="1"/>
  <c r="H1812" i="15"/>
  <c r="U1811" i="15"/>
  <c r="S1811" i="15" s="1"/>
  <c r="H1813" i="15" l="1"/>
  <c r="U1812" i="15"/>
  <c r="S1812" i="15" s="1"/>
  <c r="I1812" i="15"/>
  <c r="R1812" i="15"/>
  <c r="P1812" i="15" s="1"/>
  <c r="L1812" i="15"/>
  <c r="J1812" i="15" s="1"/>
  <c r="O1812" i="15"/>
  <c r="M1812" i="15" s="1"/>
  <c r="G1811" i="15"/>
  <c r="V1811" i="15"/>
  <c r="G1812" i="15" l="1"/>
  <c r="V1812" i="15"/>
  <c r="O1813" i="15"/>
  <c r="M1813" i="15" s="1"/>
  <c r="R1813" i="15"/>
  <c r="P1813" i="15" s="1"/>
  <c r="H1814" i="15"/>
  <c r="U1813" i="15"/>
  <c r="S1813" i="15" s="1"/>
  <c r="L1813" i="15"/>
  <c r="J1813" i="15" s="1"/>
  <c r="I1813" i="15"/>
  <c r="L1814" i="15" l="1"/>
  <c r="J1814" i="15" s="1"/>
  <c r="O1814" i="15"/>
  <c r="M1814" i="15" s="1"/>
  <c r="H1815" i="15"/>
  <c r="U1814" i="15"/>
  <c r="S1814" i="15" s="1"/>
  <c r="I1814" i="15"/>
  <c r="R1814" i="15"/>
  <c r="P1814" i="15" s="1"/>
  <c r="G1813" i="15"/>
  <c r="V1813" i="15"/>
  <c r="L1815" i="15" l="1"/>
  <c r="J1815" i="15" s="1"/>
  <c r="O1815" i="15"/>
  <c r="M1815" i="15" s="1"/>
  <c r="I1815" i="15"/>
  <c r="R1815" i="15"/>
  <c r="P1815" i="15" s="1"/>
  <c r="H1816" i="15"/>
  <c r="U1815" i="15"/>
  <c r="S1815" i="15" s="1"/>
  <c r="V1814" i="15"/>
  <c r="G1814" i="15"/>
  <c r="V1815" i="15" l="1"/>
  <c r="G1815" i="15"/>
  <c r="H1817" i="15"/>
  <c r="I1816" i="15"/>
  <c r="R1816" i="15"/>
  <c r="P1816" i="15" s="1"/>
  <c r="L1816" i="15"/>
  <c r="J1816" i="15" s="1"/>
  <c r="O1816" i="15"/>
  <c r="M1816" i="15" s="1"/>
  <c r="U1816" i="15"/>
  <c r="S1816" i="15" s="1"/>
  <c r="G1816" i="15" l="1"/>
  <c r="V1816" i="15"/>
  <c r="O1817" i="15"/>
  <c r="M1817" i="15" s="1"/>
  <c r="I1817" i="15"/>
  <c r="R1817" i="15"/>
  <c r="P1817" i="15" s="1"/>
  <c r="U1817" i="15"/>
  <c r="S1817" i="15" s="1"/>
  <c r="L1817" i="15"/>
  <c r="J1817" i="15" s="1"/>
  <c r="H1818" i="15"/>
  <c r="H1819" i="15" l="1"/>
  <c r="U1818" i="15"/>
  <c r="S1818" i="15" s="1"/>
  <c r="I1818" i="15"/>
  <c r="R1818" i="15"/>
  <c r="P1818" i="15" s="1"/>
  <c r="L1818" i="15"/>
  <c r="J1818" i="15" s="1"/>
  <c r="O1818" i="15"/>
  <c r="M1818" i="15" s="1"/>
  <c r="G1817" i="15"/>
  <c r="V1817" i="15"/>
  <c r="G1818" i="15" l="1"/>
  <c r="V1818" i="15"/>
  <c r="L1819" i="15"/>
  <c r="J1819" i="15" s="1"/>
  <c r="R1819" i="15"/>
  <c r="P1819" i="15" s="1"/>
  <c r="O1819" i="15"/>
  <c r="M1819" i="15" s="1"/>
  <c r="I1819" i="15"/>
  <c r="H1820" i="15"/>
  <c r="U1819" i="15"/>
  <c r="S1819" i="15" s="1"/>
  <c r="G1819" i="15" l="1"/>
  <c r="V1819" i="15"/>
  <c r="H1821" i="15"/>
  <c r="I1820" i="15"/>
  <c r="R1820" i="15"/>
  <c r="P1820" i="15" s="1"/>
  <c r="L1820" i="15"/>
  <c r="J1820" i="15" s="1"/>
  <c r="O1820" i="15"/>
  <c r="M1820" i="15" s="1"/>
  <c r="U1820" i="15"/>
  <c r="S1820" i="15" s="1"/>
  <c r="O1821" i="15" l="1"/>
  <c r="M1821" i="15" s="1"/>
  <c r="L1821" i="15"/>
  <c r="J1821" i="15" s="1"/>
  <c r="I1821" i="15"/>
  <c r="R1821" i="15"/>
  <c r="P1821" i="15" s="1"/>
  <c r="H1822" i="15"/>
  <c r="U1821" i="15"/>
  <c r="S1821" i="15" s="1"/>
  <c r="G1820" i="15"/>
  <c r="V1820" i="15"/>
  <c r="G1821" i="15" l="1"/>
  <c r="V1821" i="15"/>
  <c r="H1823" i="15"/>
  <c r="U1822" i="15"/>
  <c r="S1822" i="15" s="1"/>
  <c r="L1822" i="15"/>
  <c r="J1822" i="15" s="1"/>
  <c r="I1822" i="15"/>
  <c r="R1822" i="15"/>
  <c r="P1822" i="15" s="1"/>
  <c r="O1822" i="15"/>
  <c r="M1822" i="15" s="1"/>
  <c r="O1823" i="15" l="1"/>
  <c r="M1823" i="15" s="1"/>
  <c r="I1823" i="15"/>
  <c r="L1823" i="15"/>
  <c r="J1823" i="15" s="1"/>
  <c r="R1823" i="15"/>
  <c r="P1823" i="15" s="1"/>
  <c r="H1824" i="15"/>
  <c r="U1823" i="15"/>
  <c r="S1823" i="15" s="1"/>
  <c r="G1822" i="15"/>
  <c r="V1822" i="15"/>
  <c r="G1823" i="15" l="1"/>
  <c r="V1823" i="15"/>
  <c r="H1825" i="15"/>
  <c r="U1824" i="15"/>
  <c r="S1824" i="15" s="1"/>
  <c r="I1824" i="15"/>
  <c r="R1824" i="15"/>
  <c r="P1824" i="15" s="1"/>
  <c r="L1824" i="15"/>
  <c r="J1824" i="15" s="1"/>
  <c r="O1824" i="15"/>
  <c r="M1824" i="15" s="1"/>
  <c r="O1825" i="15" l="1"/>
  <c r="M1825" i="15" s="1"/>
  <c r="L1825" i="15"/>
  <c r="J1825" i="15" s="1"/>
  <c r="I1825" i="15"/>
  <c r="R1825" i="15"/>
  <c r="P1825" i="15" s="1"/>
  <c r="H1826" i="15"/>
  <c r="U1825" i="15"/>
  <c r="S1825" i="15" s="1"/>
  <c r="G1824" i="15"/>
  <c r="V1824" i="15"/>
  <c r="G1825" i="15" l="1"/>
  <c r="V1825" i="15"/>
  <c r="H1827" i="15"/>
  <c r="U1826" i="15"/>
  <c r="S1826" i="15" s="1"/>
  <c r="I1826" i="15"/>
  <c r="R1826" i="15"/>
  <c r="P1826" i="15" s="1"/>
  <c r="L1826" i="15"/>
  <c r="J1826" i="15" s="1"/>
  <c r="O1826" i="15"/>
  <c r="M1826" i="15" s="1"/>
  <c r="L1827" i="15" l="1"/>
  <c r="J1827" i="15" s="1"/>
  <c r="R1827" i="15"/>
  <c r="P1827" i="15" s="1"/>
  <c r="H1828" i="15"/>
  <c r="O1827" i="15"/>
  <c r="M1827" i="15" s="1"/>
  <c r="I1827" i="15"/>
  <c r="U1827" i="15"/>
  <c r="S1827" i="15" s="1"/>
  <c r="G1826" i="15"/>
  <c r="V1826" i="15"/>
  <c r="H1829" i="15" l="1"/>
  <c r="U1828" i="15"/>
  <c r="S1828" i="15" s="1"/>
  <c r="I1828" i="15"/>
  <c r="R1828" i="15"/>
  <c r="P1828" i="15" s="1"/>
  <c r="L1828" i="15"/>
  <c r="J1828" i="15" s="1"/>
  <c r="O1828" i="15"/>
  <c r="M1828" i="15" s="1"/>
  <c r="G1827" i="15"/>
  <c r="V1827" i="15"/>
  <c r="G1828" i="15" l="1"/>
  <c r="V1828" i="15"/>
  <c r="O1829" i="15"/>
  <c r="M1829" i="15" s="1"/>
  <c r="L1829" i="15"/>
  <c r="J1829" i="15" s="1"/>
  <c r="R1829" i="15"/>
  <c r="P1829" i="15" s="1"/>
  <c r="H1830" i="15"/>
  <c r="I1829" i="15"/>
  <c r="U1829" i="15"/>
  <c r="S1829" i="15" s="1"/>
  <c r="G1829" i="15" l="1"/>
  <c r="V1829" i="15"/>
  <c r="H1831" i="15"/>
  <c r="U1830" i="15"/>
  <c r="S1830" i="15" s="1"/>
  <c r="R1830" i="15"/>
  <c r="P1830" i="15" s="1"/>
  <c r="I1830" i="15"/>
  <c r="L1830" i="15"/>
  <c r="J1830" i="15" s="1"/>
  <c r="O1830" i="15"/>
  <c r="M1830" i="15" s="1"/>
  <c r="O1831" i="15" l="1"/>
  <c r="M1831" i="15" s="1"/>
  <c r="L1831" i="15"/>
  <c r="J1831" i="15" s="1"/>
  <c r="I1831" i="15"/>
  <c r="R1831" i="15"/>
  <c r="P1831" i="15" s="1"/>
  <c r="H1832" i="15"/>
  <c r="U1831" i="15"/>
  <c r="S1831" i="15" s="1"/>
  <c r="G1830" i="15"/>
  <c r="V1830" i="15"/>
  <c r="V1831" i="15" l="1"/>
  <c r="G1831" i="15"/>
  <c r="H1833" i="15"/>
  <c r="U1832" i="15"/>
  <c r="S1832" i="15" s="1"/>
  <c r="O1832" i="15"/>
  <c r="M1832" i="15" s="1"/>
  <c r="I1832" i="15"/>
  <c r="R1832" i="15"/>
  <c r="P1832" i="15" s="1"/>
  <c r="L1832" i="15"/>
  <c r="J1832" i="15" s="1"/>
  <c r="G1832" i="15" l="1"/>
  <c r="V1832" i="15"/>
  <c r="O1833" i="15"/>
  <c r="M1833" i="15" s="1"/>
  <c r="I1833" i="15"/>
  <c r="L1833" i="15"/>
  <c r="J1833" i="15" s="1"/>
  <c r="R1833" i="15"/>
  <c r="P1833" i="15" s="1"/>
  <c r="H1834" i="15"/>
  <c r="U1833" i="15"/>
  <c r="S1833" i="15" s="1"/>
  <c r="V1833" i="15" l="1"/>
  <c r="G1833" i="15"/>
  <c r="H1835" i="15"/>
  <c r="U1834" i="15"/>
  <c r="S1834" i="15" s="1"/>
  <c r="I1834" i="15"/>
  <c r="R1834" i="15"/>
  <c r="P1834" i="15" s="1"/>
  <c r="O1834" i="15"/>
  <c r="M1834" i="15" s="1"/>
  <c r="L1834" i="15"/>
  <c r="J1834" i="15" s="1"/>
  <c r="L1835" i="15" l="1"/>
  <c r="J1835" i="15" s="1"/>
  <c r="O1835" i="15"/>
  <c r="M1835" i="15" s="1"/>
  <c r="R1835" i="15"/>
  <c r="P1835" i="15" s="1"/>
  <c r="I1835" i="15"/>
  <c r="H1836" i="15"/>
  <c r="U1835" i="15"/>
  <c r="S1835" i="15" s="1"/>
  <c r="G1834" i="15"/>
  <c r="V1834" i="15"/>
  <c r="G1835" i="15" l="1"/>
  <c r="V1835" i="15"/>
  <c r="H1837" i="15"/>
  <c r="U1836" i="15"/>
  <c r="S1836" i="15" s="1"/>
  <c r="I1836" i="15"/>
  <c r="R1836" i="15"/>
  <c r="P1836" i="15" s="1"/>
  <c r="O1836" i="15"/>
  <c r="M1836" i="15" s="1"/>
  <c r="L1836" i="15"/>
  <c r="J1836" i="15" s="1"/>
  <c r="O1837" i="15" l="1"/>
  <c r="M1837" i="15" s="1"/>
  <c r="L1837" i="15"/>
  <c r="J1837" i="15" s="1"/>
  <c r="I1837" i="15"/>
  <c r="R1837" i="15"/>
  <c r="P1837" i="15" s="1"/>
  <c r="H1838" i="15"/>
  <c r="U1837" i="15"/>
  <c r="S1837" i="15" s="1"/>
  <c r="G1836" i="15"/>
  <c r="V1836" i="15"/>
  <c r="G1837" i="15" l="1"/>
  <c r="V1837" i="15"/>
  <c r="H1839" i="15"/>
  <c r="U1838" i="15"/>
  <c r="S1838" i="15" s="1"/>
  <c r="I1838" i="15"/>
  <c r="R1838" i="15"/>
  <c r="P1838" i="15" s="1"/>
  <c r="L1838" i="15"/>
  <c r="J1838" i="15" s="1"/>
  <c r="O1838" i="15"/>
  <c r="M1838" i="15" s="1"/>
  <c r="O1839" i="15" l="1"/>
  <c r="M1839" i="15" s="1"/>
  <c r="L1839" i="15"/>
  <c r="J1839" i="15" s="1"/>
  <c r="I1839" i="15"/>
  <c r="R1839" i="15"/>
  <c r="P1839" i="15" s="1"/>
  <c r="U1839" i="15"/>
  <c r="S1839" i="15" s="1"/>
  <c r="H1840" i="15"/>
  <c r="G1838" i="15"/>
  <c r="V1838" i="15"/>
  <c r="V1839" i="15" l="1"/>
  <c r="G1839" i="15"/>
  <c r="H1841" i="15"/>
  <c r="U1840" i="15"/>
  <c r="S1840" i="15" s="1"/>
  <c r="O1840" i="15"/>
  <c r="M1840" i="15" s="1"/>
  <c r="I1840" i="15"/>
  <c r="R1840" i="15"/>
  <c r="P1840" i="15" s="1"/>
  <c r="L1840" i="15"/>
  <c r="J1840" i="15" s="1"/>
  <c r="O1841" i="15" l="1"/>
  <c r="M1841" i="15" s="1"/>
  <c r="L1841" i="15"/>
  <c r="J1841" i="15" s="1"/>
  <c r="I1841" i="15"/>
  <c r="R1841" i="15"/>
  <c r="P1841" i="15" s="1"/>
  <c r="U1841" i="15"/>
  <c r="S1841" i="15" s="1"/>
  <c r="H1842" i="15"/>
  <c r="G1840" i="15"/>
  <c r="V1840" i="15"/>
  <c r="G1841" i="15" l="1"/>
  <c r="V1841" i="15"/>
  <c r="H1843" i="15"/>
  <c r="U1842" i="15"/>
  <c r="S1842" i="15" s="1"/>
  <c r="O1842" i="15"/>
  <c r="M1842" i="15" s="1"/>
  <c r="I1842" i="15"/>
  <c r="R1842" i="15"/>
  <c r="P1842" i="15" s="1"/>
  <c r="L1842" i="15"/>
  <c r="J1842" i="15" s="1"/>
  <c r="L1843" i="15" l="1"/>
  <c r="J1843" i="15" s="1"/>
  <c r="I1843" i="15"/>
  <c r="O1843" i="15"/>
  <c r="M1843" i="15" s="1"/>
  <c r="R1843" i="15"/>
  <c r="P1843" i="15" s="1"/>
  <c r="H1844" i="15"/>
  <c r="U1843" i="15"/>
  <c r="S1843" i="15" s="1"/>
  <c r="G1842" i="15"/>
  <c r="V1842" i="15"/>
  <c r="G1843" i="15" l="1"/>
  <c r="V1843" i="15"/>
  <c r="H1845" i="15"/>
  <c r="U1844" i="15"/>
  <c r="S1844" i="15" s="1"/>
  <c r="I1844" i="15"/>
  <c r="R1844" i="15"/>
  <c r="P1844" i="15" s="1"/>
  <c r="L1844" i="15"/>
  <c r="J1844" i="15" s="1"/>
  <c r="O1844" i="15"/>
  <c r="M1844" i="15" s="1"/>
  <c r="O1845" i="15" l="1"/>
  <c r="M1845" i="15" s="1"/>
  <c r="L1845" i="15"/>
  <c r="J1845" i="15" s="1"/>
  <c r="R1845" i="15"/>
  <c r="P1845" i="15" s="1"/>
  <c r="I1845" i="15"/>
  <c r="H1846" i="15"/>
  <c r="U1845" i="15"/>
  <c r="S1845" i="15" s="1"/>
  <c r="G1844" i="15"/>
  <c r="V1844" i="15"/>
  <c r="G1845" i="15" l="1"/>
  <c r="V1845" i="15"/>
  <c r="L1846" i="15"/>
  <c r="J1846" i="15" s="1"/>
  <c r="O1846" i="15"/>
  <c r="M1846" i="15" s="1"/>
  <c r="U1846" i="15"/>
  <c r="S1846" i="15" s="1"/>
  <c r="I1846" i="15"/>
  <c r="H1847" i="15"/>
  <c r="R1846" i="15"/>
  <c r="P1846" i="15" s="1"/>
  <c r="O1847" i="15" l="1"/>
  <c r="M1847" i="15" s="1"/>
  <c r="L1847" i="15"/>
  <c r="J1847" i="15" s="1"/>
  <c r="I1847" i="15"/>
  <c r="R1847" i="15"/>
  <c r="P1847" i="15" s="1"/>
  <c r="H1848" i="15"/>
  <c r="U1847" i="15"/>
  <c r="S1847" i="15" s="1"/>
  <c r="G1846" i="15"/>
  <c r="V1846" i="15"/>
  <c r="G1847" i="15" l="1"/>
  <c r="V1847" i="15"/>
  <c r="I1848" i="15"/>
  <c r="U1848" i="15"/>
  <c r="S1848" i="15" s="1"/>
  <c r="O1848" i="15"/>
  <c r="M1848" i="15" s="1"/>
  <c r="H1849" i="15"/>
  <c r="R1848" i="15"/>
  <c r="P1848" i="15" s="1"/>
  <c r="L1848" i="15"/>
  <c r="J1848" i="15" s="1"/>
  <c r="G1848" i="15" l="1"/>
  <c r="V1848" i="15"/>
  <c r="I1849" i="15"/>
  <c r="R1849" i="15"/>
  <c r="P1849" i="15" s="1"/>
  <c r="H1850" i="15"/>
  <c r="U1849" i="15"/>
  <c r="S1849" i="15" s="1"/>
  <c r="O1849" i="15"/>
  <c r="M1849" i="15" s="1"/>
  <c r="L1849" i="15"/>
  <c r="J1849" i="15" s="1"/>
  <c r="G1849" i="15" l="1"/>
  <c r="V1849" i="15"/>
  <c r="I1850" i="15"/>
  <c r="U1850" i="15"/>
  <c r="S1850" i="15" s="1"/>
  <c r="H1851" i="15"/>
  <c r="R1850" i="15"/>
  <c r="P1850" i="15" s="1"/>
  <c r="L1850" i="15"/>
  <c r="J1850" i="15" s="1"/>
  <c r="O1850" i="15"/>
  <c r="M1850" i="15" s="1"/>
  <c r="G1850" i="15" l="1"/>
  <c r="V1850" i="15"/>
  <c r="I1851" i="15"/>
  <c r="R1851" i="15"/>
  <c r="P1851" i="15" s="1"/>
  <c r="U1851" i="15"/>
  <c r="S1851" i="15" s="1"/>
  <c r="H1852" i="15"/>
  <c r="L1851" i="15"/>
  <c r="J1851" i="15" s="1"/>
  <c r="O1851" i="15"/>
  <c r="M1851" i="15" s="1"/>
  <c r="G1851" i="15" l="1"/>
  <c r="V1851" i="15"/>
  <c r="I1852" i="15"/>
  <c r="U1852" i="15"/>
  <c r="S1852" i="15" s="1"/>
  <c r="O1852" i="15"/>
  <c r="M1852" i="15" s="1"/>
  <c r="H1853" i="15"/>
  <c r="R1852" i="15"/>
  <c r="P1852" i="15" s="1"/>
  <c r="L1852" i="15"/>
  <c r="J1852" i="15" s="1"/>
  <c r="V1852" i="15" l="1"/>
  <c r="G1852" i="15"/>
  <c r="I1853" i="15"/>
  <c r="R1853" i="15"/>
  <c r="P1853" i="15" s="1"/>
  <c r="O1853" i="15"/>
  <c r="M1853" i="15" s="1"/>
  <c r="H1854" i="15"/>
  <c r="U1853" i="15"/>
  <c r="S1853" i="15" s="1"/>
  <c r="L1853" i="15"/>
  <c r="J1853" i="15" s="1"/>
  <c r="G1853" i="15" l="1"/>
  <c r="V1853" i="15"/>
  <c r="I1854" i="15"/>
  <c r="U1854" i="15"/>
  <c r="S1854" i="15" s="1"/>
  <c r="H1855" i="15"/>
  <c r="R1854" i="15"/>
  <c r="P1854" i="15" s="1"/>
  <c r="L1854" i="15"/>
  <c r="J1854" i="15" s="1"/>
  <c r="O1854" i="15"/>
  <c r="M1854" i="15" s="1"/>
  <c r="V1854" i="15" l="1"/>
  <c r="G1854" i="15"/>
  <c r="I1855" i="15"/>
  <c r="R1855" i="15"/>
  <c r="P1855" i="15" s="1"/>
  <c r="H1856" i="15"/>
  <c r="U1855" i="15"/>
  <c r="S1855" i="15" s="1"/>
  <c r="L1855" i="15"/>
  <c r="J1855" i="15" s="1"/>
  <c r="O1855" i="15"/>
  <c r="M1855" i="15" s="1"/>
  <c r="G1855" i="15" l="1"/>
  <c r="V1855" i="15"/>
  <c r="I1856" i="15"/>
  <c r="U1856" i="15"/>
  <c r="S1856" i="15" s="1"/>
  <c r="H1857" i="15"/>
  <c r="R1856" i="15"/>
  <c r="P1856" i="15" s="1"/>
  <c r="L1856" i="15"/>
  <c r="J1856" i="15" s="1"/>
  <c r="O1856" i="15"/>
  <c r="M1856" i="15" s="1"/>
  <c r="G1856" i="15" l="1"/>
  <c r="V1856" i="15"/>
  <c r="I1857" i="15"/>
  <c r="R1857" i="15"/>
  <c r="P1857" i="15" s="1"/>
  <c r="L1857" i="15"/>
  <c r="J1857" i="15" s="1"/>
  <c r="H1858" i="15"/>
  <c r="U1857" i="15"/>
  <c r="S1857" i="15" s="1"/>
  <c r="O1857" i="15"/>
  <c r="M1857" i="15" s="1"/>
  <c r="I1858" i="15" l="1"/>
  <c r="U1858" i="15"/>
  <c r="S1858" i="15" s="1"/>
  <c r="R1858" i="15"/>
  <c r="P1858" i="15" s="1"/>
  <c r="H1859" i="15"/>
  <c r="L1858" i="15"/>
  <c r="J1858" i="15" s="1"/>
  <c r="O1858" i="15"/>
  <c r="M1858" i="15" s="1"/>
  <c r="G1857" i="15"/>
  <c r="V1857" i="15"/>
  <c r="I1859" i="15" l="1"/>
  <c r="R1859" i="15"/>
  <c r="P1859" i="15" s="1"/>
  <c r="H1860" i="15"/>
  <c r="U1859" i="15"/>
  <c r="S1859" i="15" s="1"/>
  <c r="L1859" i="15"/>
  <c r="J1859" i="15" s="1"/>
  <c r="O1859" i="15"/>
  <c r="M1859" i="15" s="1"/>
  <c r="G1858" i="15"/>
  <c r="V1858" i="15"/>
  <c r="I1860" i="15" l="1"/>
  <c r="U1860" i="15"/>
  <c r="S1860" i="15" s="1"/>
  <c r="L1860" i="15"/>
  <c r="J1860" i="15" s="1"/>
  <c r="H1861" i="15"/>
  <c r="R1860" i="15"/>
  <c r="P1860" i="15" s="1"/>
  <c r="O1860" i="15"/>
  <c r="M1860" i="15" s="1"/>
  <c r="G1859" i="15"/>
  <c r="V1859" i="15"/>
  <c r="I1861" i="15" l="1"/>
  <c r="R1861" i="15"/>
  <c r="P1861" i="15" s="1"/>
  <c r="U1861" i="15"/>
  <c r="S1861" i="15" s="1"/>
  <c r="O1861" i="15"/>
  <c r="M1861" i="15" s="1"/>
  <c r="H1862" i="15"/>
  <c r="L1861" i="15"/>
  <c r="J1861" i="15" s="1"/>
  <c r="G1860" i="15"/>
  <c r="V1860" i="15"/>
  <c r="I1862" i="15" l="1"/>
  <c r="U1862" i="15"/>
  <c r="S1862" i="15" s="1"/>
  <c r="L1862" i="15"/>
  <c r="J1862" i="15" s="1"/>
  <c r="H1863" i="15"/>
  <c r="R1862" i="15"/>
  <c r="P1862" i="15" s="1"/>
  <c r="O1862" i="15"/>
  <c r="M1862" i="15" s="1"/>
  <c r="G1861" i="15"/>
  <c r="V1861" i="15"/>
  <c r="I1863" i="15" l="1"/>
  <c r="R1863" i="15"/>
  <c r="P1863" i="15" s="1"/>
  <c r="H1864" i="15"/>
  <c r="U1863" i="15"/>
  <c r="S1863" i="15" s="1"/>
  <c r="L1863" i="15"/>
  <c r="J1863" i="15" s="1"/>
  <c r="O1863" i="15"/>
  <c r="M1863" i="15" s="1"/>
  <c r="V1862" i="15"/>
  <c r="G1862" i="15"/>
  <c r="I1864" i="15" l="1"/>
  <c r="U1864" i="15"/>
  <c r="S1864" i="15" s="1"/>
  <c r="R1864" i="15"/>
  <c r="P1864" i="15" s="1"/>
  <c r="H1865" i="15"/>
  <c r="L1864" i="15"/>
  <c r="J1864" i="15" s="1"/>
  <c r="O1864" i="15"/>
  <c r="M1864" i="15" s="1"/>
  <c r="G1863" i="15"/>
  <c r="V1863" i="15"/>
  <c r="I1865" i="15" l="1"/>
  <c r="R1865" i="15"/>
  <c r="P1865" i="15" s="1"/>
  <c r="H1866" i="15"/>
  <c r="U1865" i="15"/>
  <c r="S1865" i="15" s="1"/>
  <c r="L1865" i="15"/>
  <c r="J1865" i="15" s="1"/>
  <c r="O1865" i="15"/>
  <c r="M1865" i="15" s="1"/>
  <c r="G1864" i="15"/>
  <c r="V1864" i="15"/>
  <c r="L1866" i="15" l="1"/>
  <c r="J1866" i="15" s="1"/>
  <c r="I1866" i="15"/>
  <c r="H1867" i="15"/>
  <c r="O1866" i="15"/>
  <c r="M1866" i="15" s="1"/>
  <c r="U1866" i="15"/>
  <c r="S1866" i="15" s="1"/>
  <c r="R1866" i="15"/>
  <c r="P1866" i="15" s="1"/>
  <c r="G1865" i="15"/>
  <c r="V1865" i="15"/>
  <c r="I1867" i="15" l="1"/>
  <c r="R1867" i="15"/>
  <c r="P1867" i="15" s="1"/>
  <c r="H1868" i="15"/>
  <c r="U1867" i="15"/>
  <c r="S1867" i="15" s="1"/>
  <c r="L1867" i="15"/>
  <c r="J1867" i="15" s="1"/>
  <c r="O1867" i="15"/>
  <c r="M1867" i="15" s="1"/>
  <c r="G1866" i="15"/>
  <c r="V1866" i="15"/>
  <c r="I1868" i="15" l="1"/>
  <c r="U1868" i="15"/>
  <c r="S1868" i="15" s="1"/>
  <c r="O1868" i="15"/>
  <c r="M1868" i="15" s="1"/>
  <c r="H1869" i="15"/>
  <c r="R1868" i="15"/>
  <c r="P1868" i="15" s="1"/>
  <c r="L1868" i="15"/>
  <c r="J1868" i="15" s="1"/>
  <c r="G1867" i="15"/>
  <c r="V1867" i="15"/>
  <c r="I1869" i="15" l="1"/>
  <c r="R1869" i="15"/>
  <c r="P1869" i="15" s="1"/>
  <c r="H1870" i="15"/>
  <c r="U1869" i="15"/>
  <c r="S1869" i="15" s="1"/>
  <c r="O1869" i="15"/>
  <c r="M1869" i="15" s="1"/>
  <c r="L1869" i="15"/>
  <c r="J1869" i="15" s="1"/>
  <c r="G1868" i="15"/>
  <c r="V1868" i="15"/>
  <c r="I1870" i="15" l="1"/>
  <c r="U1870" i="15"/>
  <c r="S1870" i="15" s="1"/>
  <c r="R1870" i="15"/>
  <c r="P1870" i="15" s="1"/>
  <c r="L1870" i="15"/>
  <c r="J1870" i="15" s="1"/>
  <c r="H1871" i="15"/>
  <c r="O1870" i="15"/>
  <c r="M1870" i="15" s="1"/>
  <c r="G1869" i="15"/>
  <c r="V1869" i="15"/>
  <c r="I1871" i="15" l="1"/>
  <c r="R1871" i="15"/>
  <c r="P1871" i="15" s="1"/>
  <c r="U1871" i="15"/>
  <c r="S1871" i="15" s="1"/>
  <c r="H1872" i="15"/>
  <c r="L1871" i="15"/>
  <c r="J1871" i="15" s="1"/>
  <c r="O1871" i="15"/>
  <c r="M1871" i="15" s="1"/>
  <c r="G1870" i="15"/>
  <c r="V1870" i="15"/>
  <c r="I1872" i="15" l="1"/>
  <c r="U1872" i="15"/>
  <c r="S1872" i="15" s="1"/>
  <c r="R1872" i="15"/>
  <c r="P1872" i="15" s="1"/>
  <c r="L1872" i="15"/>
  <c r="J1872" i="15" s="1"/>
  <c r="O1872" i="15"/>
  <c r="M1872" i="15" s="1"/>
  <c r="H1873" i="15"/>
  <c r="G1871" i="15"/>
  <c r="V1871" i="15"/>
  <c r="I1873" i="15" l="1"/>
  <c r="R1873" i="15"/>
  <c r="P1873" i="15" s="1"/>
  <c r="H1874" i="15"/>
  <c r="U1873" i="15"/>
  <c r="S1873" i="15" s="1"/>
  <c r="L1873" i="15"/>
  <c r="J1873" i="15" s="1"/>
  <c r="O1873" i="15"/>
  <c r="M1873" i="15" s="1"/>
  <c r="G1872" i="15"/>
  <c r="V1872" i="15"/>
  <c r="I1874" i="15" l="1"/>
  <c r="U1874" i="15"/>
  <c r="S1874" i="15" s="1"/>
  <c r="L1874" i="15"/>
  <c r="J1874" i="15" s="1"/>
  <c r="H1875" i="15"/>
  <c r="R1874" i="15"/>
  <c r="P1874" i="15" s="1"/>
  <c r="O1874" i="15"/>
  <c r="M1874" i="15" s="1"/>
  <c r="G1873" i="15"/>
  <c r="V1873" i="15"/>
  <c r="I1875" i="15" l="1"/>
  <c r="R1875" i="15"/>
  <c r="P1875" i="15" s="1"/>
  <c r="H1876" i="15"/>
  <c r="U1875" i="15"/>
  <c r="S1875" i="15" s="1"/>
  <c r="O1875" i="15"/>
  <c r="M1875" i="15" s="1"/>
  <c r="L1875" i="15"/>
  <c r="J1875" i="15" s="1"/>
  <c r="G1874" i="15"/>
  <c r="V1874" i="15"/>
  <c r="I1876" i="15" l="1"/>
  <c r="U1876" i="15"/>
  <c r="S1876" i="15" s="1"/>
  <c r="H1877" i="15"/>
  <c r="R1876" i="15"/>
  <c r="P1876" i="15" s="1"/>
  <c r="O1876" i="15"/>
  <c r="M1876" i="15" s="1"/>
  <c r="L1876" i="15"/>
  <c r="J1876" i="15" s="1"/>
  <c r="G1875" i="15"/>
  <c r="V1875" i="15"/>
  <c r="I1877" i="15" l="1"/>
  <c r="R1877" i="15"/>
  <c r="P1877" i="15" s="1"/>
  <c r="H1878" i="15"/>
  <c r="U1877" i="15"/>
  <c r="S1877" i="15" s="1"/>
  <c r="L1877" i="15"/>
  <c r="J1877" i="15" s="1"/>
  <c r="O1877" i="15"/>
  <c r="M1877" i="15" s="1"/>
  <c r="G1876" i="15"/>
  <c r="V1876" i="15"/>
  <c r="I1878" i="15" l="1"/>
  <c r="U1878" i="15"/>
  <c r="S1878" i="15" s="1"/>
  <c r="H1879" i="15"/>
  <c r="R1878" i="15"/>
  <c r="P1878" i="15" s="1"/>
  <c r="L1878" i="15"/>
  <c r="J1878" i="15" s="1"/>
  <c r="O1878" i="15"/>
  <c r="M1878" i="15" s="1"/>
  <c r="V1877" i="15"/>
  <c r="G1877" i="15"/>
  <c r="I1879" i="15" l="1"/>
  <c r="R1879" i="15"/>
  <c r="P1879" i="15" s="1"/>
  <c r="H1880" i="15"/>
  <c r="U1879" i="15"/>
  <c r="S1879" i="15" s="1"/>
  <c r="O1879" i="15"/>
  <c r="M1879" i="15" s="1"/>
  <c r="L1879" i="15"/>
  <c r="J1879" i="15" s="1"/>
  <c r="G1878" i="15"/>
  <c r="V1878" i="15"/>
  <c r="I1880" i="15" l="1"/>
  <c r="U1880" i="15"/>
  <c r="S1880" i="15" s="1"/>
  <c r="H1881" i="15"/>
  <c r="R1880" i="15"/>
  <c r="P1880" i="15" s="1"/>
  <c r="L1880" i="15"/>
  <c r="J1880" i="15" s="1"/>
  <c r="O1880" i="15"/>
  <c r="M1880" i="15" s="1"/>
  <c r="V1879" i="15"/>
  <c r="G1879" i="15"/>
  <c r="I1881" i="15" l="1"/>
  <c r="R1881" i="15"/>
  <c r="P1881" i="15" s="1"/>
  <c r="O1881" i="15"/>
  <c r="M1881" i="15" s="1"/>
  <c r="H1882" i="15"/>
  <c r="U1881" i="15"/>
  <c r="S1881" i="15" s="1"/>
  <c r="L1881" i="15"/>
  <c r="J1881" i="15" s="1"/>
  <c r="G1880" i="15"/>
  <c r="V1880" i="15"/>
  <c r="I1882" i="15" l="1"/>
  <c r="U1882" i="15"/>
  <c r="S1882" i="15" s="1"/>
  <c r="O1882" i="15"/>
  <c r="M1882" i="15" s="1"/>
  <c r="H1883" i="15"/>
  <c r="R1882" i="15"/>
  <c r="P1882" i="15" s="1"/>
  <c r="L1882" i="15"/>
  <c r="J1882" i="15" s="1"/>
  <c r="G1881" i="15"/>
  <c r="V1881" i="15"/>
  <c r="I1883" i="15" l="1"/>
  <c r="R1883" i="15"/>
  <c r="P1883" i="15" s="1"/>
  <c r="H1884" i="15"/>
  <c r="U1883" i="15"/>
  <c r="S1883" i="15" s="1"/>
  <c r="L1883" i="15"/>
  <c r="J1883" i="15" s="1"/>
  <c r="O1883" i="15"/>
  <c r="M1883" i="15" s="1"/>
  <c r="V1882" i="15"/>
  <c r="G1882" i="15"/>
  <c r="I1884" i="15" l="1"/>
  <c r="U1884" i="15"/>
  <c r="S1884" i="15" s="1"/>
  <c r="H1885" i="15"/>
  <c r="R1884" i="15"/>
  <c r="P1884" i="15" s="1"/>
  <c r="L1884" i="15"/>
  <c r="J1884" i="15" s="1"/>
  <c r="O1884" i="15"/>
  <c r="M1884" i="15" s="1"/>
  <c r="G1883" i="15"/>
  <c r="V1883" i="15"/>
  <c r="I1885" i="15" l="1"/>
  <c r="R1885" i="15"/>
  <c r="P1885" i="15" s="1"/>
  <c r="H1886" i="15"/>
  <c r="U1885" i="15"/>
  <c r="S1885" i="15" s="1"/>
  <c r="L1885" i="15"/>
  <c r="J1885" i="15" s="1"/>
  <c r="O1885" i="15"/>
  <c r="M1885" i="15" s="1"/>
  <c r="G1884" i="15"/>
  <c r="V1884" i="15"/>
  <c r="I1886" i="15" l="1"/>
  <c r="U1886" i="15"/>
  <c r="S1886" i="15" s="1"/>
  <c r="H1887" i="15"/>
  <c r="R1886" i="15"/>
  <c r="P1886" i="15" s="1"/>
  <c r="L1886" i="15"/>
  <c r="J1886" i="15" s="1"/>
  <c r="O1886" i="15"/>
  <c r="M1886" i="15" s="1"/>
  <c r="G1885" i="15"/>
  <c r="V1885" i="15"/>
  <c r="I1887" i="15" l="1"/>
  <c r="R1887" i="15"/>
  <c r="P1887" i="15" s="1"/>
  <c r="H1888" i="15"/>
  <c r="U1887" i="15"/>
  <c r="S1887" i="15" s="1"/>
  <c r="L1887" i="15"/>
  <c r="J1887" i="15" s="1"/>
  <c r="O1887" i="15"/>
  <c r="M1887" i="15" s="1"/>
  <c r="V1886" i="15"/>
  <c r="G1886" i="15"/>
  <c r="I1888" i="15" l="1"/>
  <c r="U1888" i="15"/>
  <c r="S1888" i="15" s="1"/>
  <c r="H1889" i="15"/>
  <c r="R1888" i="15"/>
  <c r="P1888" i="15" s="1"/>
  <c r="L1888" i="15"/>
  <c r="J1888" i="15" s="1"/>
  <c r="O1888" i="15"/>
  <c r="M1888" i="15" s="1"/>
  <c r="G1887" i="15"/>
  <c r="V1887" i="15"/>
  <c r="I1889" i="15" l="1"/>
  <c r="R1889" i="15"/>
  <c r="P1889" i="15" s="1"/>
  <c r="H1890" i="15"/>
  <c r="U1889" i="15"/>
  <c r="S1889" i="15" s="1"/>
  <c r="L1889" i="15"/>
  <c r="J1889" i="15" s="1"/>
  <c r="O1889" i="15"/>
  <c r="M1889" i="15" s="1"/>
  <c r="G1888" i="15"/>
  <c r="V1888" i="15"/>
  <c r="I1890" i="15" l="1"/>
  <c r="U1890" i="15"/>
  <c r="S1890" i="15" s="1"/>
  <c r="H1891" i="15"/>
  <c r="R1890" i="15"/>
  <c r="P1890" i="15" s="1"/>
  <c r="L1890" i="15"/>
  <c r="J1890" i="15" s="1"/>
  <c r="O1890" i="15"/>
  <c r="M1890" i="15" s="1"/>
  <c r="G1889" i="15"/>
  <c r="V1889" i="15"/>
  <c r="I1891" i="15" l="1"/>
  <c r="H1892" i="15"/>
  <c r="U1891" i="15"/>
  <c r="S1891" i="15" s="1"/>
  <c r="O1891" i="15"/>
  <c r="M1891" i="15" s="1"/>
  <c r="R1891" i="15"/>
  <c r="P1891" i="15" s="1"/>
  <c r="L1891" i="15"/>
  <c r="J1891" i="15" s="1"/>
  <c r="V1890" i="15"/>
  <c r="G1890" i="15"/>
  <c r="I1892" i="15" l="1"/>
  <c r="U1892" i="15"/>
  <c r="S1892" i="15" s="1"/>
  <c r="O1892" i="15"/>
  <c r="M1892" i="15" s="1"/>
  <c r="H1893" i="15"/>
  <c r="R1892" i="15"/>
  <c r="P1892" i="15" s="1"/>
  <c r="L1892" i="15"/>
  <c r="J1892" i="15" s="1"/>
  <c r="G1891" i="15"/>
  <c r="V1891" i="15"/>
  <c r="I1893" i="15" l="1"/>
  <c r="R1893" i="15"/>
  <c r="P1893" i="15" s="1"/>
  <c r="H1894" i="15"/>
  <c r="O1893" i="15"/>
  <c r="M1893" i="15" s="1"/>
  <c r="U1893" i="15"/>
  <c r="S1893" i="15" s="1"/>
  <c r="L1893" i="15"/>
  <c r="J1893" i="15" s="1"/>
  <c r="G1892" i="15"/>
  <c r="V1892" i="15"/>
  <c r="I1894" i="15" l="1"/>
  <c r="U1894" i="15"/>
  <c r="S1894" i="15" s="1"/>
  <c r="H1895" i="15"/>
  <c r="R1894" i="15"/>
  <c r="P1894" i="15" s="1"/>
  <c r="L1894" i="15"/>
  <c r="J1894" i="15" s="1"/>
  <c r="O1894" i="15"/>
  <c r="M1894" i="15" s="1"/>
  <c r="G1893" i="15"/>
  <c r="V1893" i="15"/>
  <c r="I1895" i="15" l="1"/>
  <c r="H1896" i="15"/>
  <c r="U1895" i="15"/>
  <c r="S1895" i="15" s="1"/>
  <c r="L1895" i="15"/>
  <c r="J1895" i="15" s="1"/>
  <c r="O1895" i="15"/>
  <c r="M1895" i="15" s="1"/>
  <c r="R1895" i="15"/>
  <c r="P1895" i="15" s="1"/>
  <c r="G1894" i="15"/>
  <c r="V1894" i="15"/>
  <c r="I1896" i="15" l="1"/>
  <c r="U1896" i="15"/>
  <c r="S1896" i="15" s="1"/>
  <c r="R1896" i="15"/>
  <c r="P1896" i="15" s="1"/>
  <c r="L1896" i="15"/>
  <c r="J1896" i="15" s="1"/>
  <c r="H1897" i="15"/>
  <c r="O1896" i="15"/>
  <c r="M1896" i="15" s="1"/>
  <c r="G1895" i="15"/>
  <c r="V1895" i="15"/>
  <c r="I1897" i="15" l="1"/>
  <c r="R1897" i="15"/>
  <c r="P1897" i="15" s="1"/>
  <c r="H1898" i="15"/>
  <c r="U1897" i="15"/>
  <c r="S1897" i="15" s="1"/>
  <c r="L1897" i="15"/>
  <c r="J1897" i="15" s="1"/>
  <c r="O1897" i="15"/>
  <c r="M1897" i="15" s="1"/>
  <c r="G1896" i="15"/>
  <c r="V1896" i="15"/>
  <c r="I1898" i="15" l="1"/>
  <c r="U1898" i="15"/>
  <c r="S1898" i="15" s="1"/>
  <c r="L1898" i="15"/>
  <c r="J1898" i="15" s="1"/>
  <c r="O1898" i="15"/>
  <c r="M1898" i="15" s="1"/>
  <c r="H1899" i="15"/>
  <c r="R1898" i="15"/>
  <c r="P1898" i="15" s="1"/>
  <c r="G1897" i="15"/>
  <c r="V1897" i="15"/>
  <c r="I1899" i="15" l="1"/>
  <c r="R1899" i="15"/>
  <c r="P1899" i="15" s="1"/>
  <c r="H1900" i="15"/>
  <c r="U1899" i="15"/>
  <c r="S1899" i="15" s="1"/>
  <c r="L1899" i="15"/>
  <c r="J1899" i="15" s="1"/>
  <c r="O1899" i="15"/>
  <c r="M1899" i="15" s="1"/>
  <c r="G1898" i="15"/>
  <c r="V1898" i="15"/>
  <c r="I1900" i="15" l="1"/>
  <c r="U1900" i="15"/>
  <c r="S1900" i="15" s="1"/>
  <c r="O1900" i="15"/>
  <c r="M1900" i="15" s="1"/>
  <c r="H1901" i="15"/>
  <c r="R1900" i="15"/>
  <c r="P1900" i="15" s="1"/>
  <c r="L1900" i="15"/>
  <c r="J1900" i="15" s="1"/>
  <c r="G1899" i="15"/>
  <c r="V1899" i="15"/>
  <c r="H1902" i="15" l="1"/>
  <c r="U1901" i="15"/>
  <c r="S1901" i="15" s="1"/>
  <c r="I1901" i="15"/>
  <c r="L1901" i="15"/>
  <c r="J1901" i="15" s="1"/>
  <c r="O1901" i="15"/>
  <c r="M1901" i="15" s="1"/>
  <c r="R1901" i="15"/>
  <c r="P1901" i="15" s="1"/>
  <c r="G1900" i="15"/>
  <c r="V1900" i="15"/>
  <c r="G1901" i="15" l="1"/>
  <c r="V1901" i="15"/>
  <c r="I1902" i="15"/>
  <c r="U1902" i="15"/>
  <c r="S1902" i="15" s="1"/>
  <c r="H1903" i="15"/>
  <c r="R1902" i="15"/>
  <c r="P1902" i="15" s="1"/>
  <c r="L1902" i="15"/>
  <c r="J1902" i="15" s="1"/>
  <c r="O1902" i="15"/>
  <c r="M1902" i="15" s="1"/>
  <c r="G1902" i="15" l="1"/>
  <c r="V1902" i="15"/>
  <c r="I1903" i="15"/>
  <c r="R1903" i="15"/>
  <c r="P1903" i="15" s="1"/>
  <c r="H1904" i="15"/>
  <c r="O1903" i="15"/>
  <c r="M1903" i="15" s="1"/>
  <c r="U1903" i="15"/>
  <c r="S1903" i="15" s="1"/>
  <c r="L1903" i="15"/>
  <c r="J1903" i="15" s="1"/>
  <c r="G1903" i="15" l="1"/>
  <c r="V1903" i="15"/>
  <c r="I1904" i="15"/>
  <c r="U1904" i="15"/>
  <c r="S1904" i="15" s="1"/>
  <c r="H1905" i="15"/>
  <c r="R1904" i="15"/>
  <c r="P1904" i="15" s="1"/>
  <c r="L1904" i="15"/>
  <c r="J1904" i="15" s="1"/>
  <c r="O1904" i="15"/>
  <c r="M1904" i="15" s="1"/>
  <c r="G1904" i="15" l="1"/>
  <c r="V1904" i="15"/>
  <c r="I1905" i="15"/>
  <c r="R1905" i="15"/>
  <c r="P1905" i="15" s="1"/>
  <c r="L1905" i="15"/>
  <c r="J1905" i="15" s="1"/>
  <c r="H1906" i="15"/>
  <c r="U1905" i="15"/>
  <c r="S1905" i="15" s="1"/>
  <c r="O1905" i="15"/>
  <c r="M1905" i="15" s="1"/>
  <c r="G1905" i="15" l="1"/>
  <c r="V1905" i="15"/>
  <c r="I1906" i="15"/>
  <c r="U1906" i="15"/>
  <c r="S1906" i="15" s="1"/>
  <c r="H1907" i="15"/>
  <c r="R1906" i="15"/>
  <c r="P1906" i="15" s="1"/>
  <c r="O1906" i="15"/>
  <c r="M1906" i="15" s="1"/>
  <c r="L1906" i="15"/>
  <c r="J1906" i="15" s="1"/>
  <c r="G1906" i="15" l="1"/>
  <c r="V1906" i="15"/>
  <c r="I1907" i="15"/>
  <c r="R1907" i="15"/>
  <c r="P1907" i="15" s="1"/>
  <c r="H1908" i="15"/>
  <c r="U1907" i="15"/>
  <c r="S1907" i="15" s="1"/>
  <c r="L1907" i="15"/>
  <c r="J1907" i="15" s="1"/>
  <c r="O1907" i="15"/>
  <c r="M1907" i="15" s="1"/>
  <c r="G1907" i="15" l="1"/>
  <c r="V1907" i="15"/>
  <c r="I1908" i="15"/>
  <c r="U1908" i="15"/>
  <c r="S1908" i="15" s="1"/>
  <c r="H1909" i="15"/>
  <c r="R1908" i="15"/>
  <c r="P1908" i="15" s="1"/>
  <c r="L1908" i="15"/>
  <c r="J1908" i="15" s="1"/>
  <c r="O1908" i="15"/>
  <c r="M1908" i="15" s="1"/>
  <c r="G1908" i="15" l="1"/>
  <c r="V1908" i="15"/>
  <c r="I1909" i="15"/>
  <c r="R1909" i="15"/>
  <c r="P1909" i="15" s="1"/>
  <c r="H1910" i="15"/>
  <c r="U1909" i="15"/>
  <c r="S1909" i="15" s="1"/>
  <c r="L1909" i="15"/>
  <c r="J1909" i="15" s="1"/>
  <c r="O1909" i="15"/>
  <c r="M1909" i="15" s="1"/>
  <c r="G1909" i="15" l="1"/>
  <c r="V1909" i="15"/>
  <c r="I1910" i="15"/>
  <c r="U1910" i="15"/>
  <c r="S1910" i="15" s="1"/>
  <c r="H1911" i="15"/>
  <c r="R1910" i="15"/>
  <c r="P1910" i="15" s="1"/>
  <c r="L1910" i="15"/>
  <c r="J1910" i="15" s="1"/>
  <c r="O1910" i="15"/>
  <c r="M1910" i="15" s="1"/>
  <c r="G1910" i="15" l="1"/>
  <c r="V1910" i="15"/>
  <c r="I1911" i="15"/>
  <c r="R1911" i="15"/>
  <c r="P1911" i="15" s="1"/>
  <c r="H1912" i="15"/>
  <c r="U1911" i="15"/>
  <c r="S1911" i="15" s="1"/>
  <c r="L1911" i="15"/>
  <c r="J1911" i="15" s="1"/>
  <c r="O1911" i="15"/>
  <c r="M1911" i="15" s="1"/>
  <c r="G1911" i="15" l="1"/>
  <c r="V1911" i="15"/>
  <c r="I1912" i="15"/>
  <c r="U1912" i="15"/>
  <c r="S1912" i="15" s="1"/>
  <c r="H1913" i="15"/>
  <c r="R1912" i="15"/>
  <c r="P1912" i="15" s="1"/>
  <c r="O1912" i="15"/>
  <c r="M1912" i="15" s="1"/>
  <c r="L1912" i="15"/>
  <c r="J1912" i="15" s="1"/>
  <c r="G1912" i="15" l="1"/>
  <c r="V1912" i="15"/>
  <c r="I1913" i="15"/>
  <c r="R1913" i="15"/>
  <c r="P1913" i="15" s="1"/>
  <c r="H1914" i="15"/>
  <c r="U1913" i="15"/>
  <c r="S1913" i="15" s="1"/>
  <c r="O1913" i="15"/>
  <c r="M1913" i="15" s="1"/>
  <c r="L1913" i="15"/>
  <c r="J1913" i="15" s="1"/>
  <c r="G1913" i="15" l="1"/>
  <c r="V1913" i="15"/>
  <c r="I1914" i="15"/>
  <c r="U1914" i="15"/>
  <c r="S1914" i="15" s="1"/>
  <c r="H1915" i="15"/>
  <c r="R1914" i="15"/>
  <c r="P1914" i="15" s="1"/>
  <c r="L1914" i="15"/>
  <c r="J1914" i="15" s="1"/>
  <c r="O1914" i="15"/>
  <c r="M1914" i="15" s="1"/>
  <c r="G1914" i="15" l="1"/>
  <c r="V1914" i="15"/>
  <c r="I1915" i="15"/>
  <c r="R1915" i="15"/>
  <c r="P1915" i="15" s="1"/>
  <c r="H1916" i="15"/>
  <c r="U1915" i="15"/>
  <c r="S1915" i="15" s="1"/>
  <c r="L1915" i="15"/>
  <c r="J1915" i="15" s="1"/>
  <c r="O1915" i="15"/>
  <c r="M1915" i="15" s="1"/>
  <c r="G1915" i="15" l="1"/>
  <c r="V1915" i="15"/>
  <c r="I1916" i="15"/>
  <c r="U1916" i="15"/>
  <c r="S1916" i="15" s="1"/>
  <c r="H1917" i="15"/>
  <c r="R1916" i="15"/>
  <c r="P1916" i="15" s="1"/>
  <c r="L1916" i="15"/>
  <c r="J1916" i="15" s="1"/>
  <c r="O1916" i="15"/>
  <c r="M1916" i="15" s="1"/>
  <c r="V1916" i="15" l="1"/>
  <c r="G1916" i="15"/>
  <c r="I1917" i="15"/>
  <c r="R1917" i="15"/>
  <c r="P1917" i="15" s="1"/>
  <c r="H1918" i="15"/>
  <c r="U1917" i="15"/>
  <c r="S1917" i="15" s="1"/>
  <c r="O1917" i="15"/>
  <c r="M1917" i="15" s="1"/>
  <c r="L1917" i="15"/>
  <c r="J1917" i="15" s="1"/>
  <c r="G1917" i="15" l="1"/>
  <c r="V1917" i="15"/>
  <c r="I1918" i="15"/>
  <c r="U1918" i="15"/>
  <c r="S1918" i="15" s="1"/>
  <c r="H1919" i="15"/>
  <c r="R1918" i="15"/>
  <c r="P1918" i="15" s="1"/>
  <c r="L1918" i="15"/>
  <c r="J1918" i="15" s="1"/>
  <c r="O1918" i="15"/>
  <c r="M1918" i="15" s="1"/>
  <c r="G1918" i="15" l="1"/>
  <c r="V1918" i="15"/>
  <c r="I1919" i="15"/>
  <c r="R1919" i="15"/>
  <c r="P1919" i="15" s="1"/>
  <c r="L1919" i="15"/>
  <c r="J1919" i="15" s="1"/>
  <c r="H1920" i="15"/>
  <c r="U1919" i="15"/>
  <c r="S1919" i="15" s="1"/>
  <c r="O1919" i="15"/>
  <c r="M1919" i="15" s="1"/>
  <c r="G1919" i="15" l="1"/>
  <c r="V1919" i="15"/>
  <c r="I1920" i="15"/>
  <c r="U1920" i="15"/>
  <c r="S1920" i="15" s="1"/>
  <c r="R1920" i="15"/>
  <c r="P1920" i="15" s="1"/>
  <c r="O1920" i="15"/>
  <c r="M1920" i="15" s="1"/>
  <c r="H1921" i="15"/>
  <c r="L1920" i="15"/>
  <c r="J1920" i="15" s="1"/>
  <c r="G1920" i="15" l="1"/>
  <c r="V1920" i="15"/>
  <c r="I1921" i="15"/>
  <c r="R1921" i="15"/>
  <c r="P1921" i="15" s="1"/>
  <c r="H1922" i="15"/>
  <c r="U1921" i="15"/>
  <c r="S1921" i="15" s="1"/>
  <c r="L1921" i="15"/>
  <c r="J1921" i="15" s="1"/>
  <c r="O1921" i="15"/>
  <c r="M1921" i="15" s="1"/>
  <c r="G1921" i="15" l="1"/>
  <c r="V1921" i="15"/>
  <c r="I1922" i="15"/>
  <c r="U1922" i="15"/>
  <c r="S1922" i="15" s="1"/>
  <c r="H1923" i="15"/>
  <c r="R1922" i="15"/>
  <c r="P1922" i="15" s="1"/>
  <c r="O1922" i="15"/>
  <c r="M1922" i="15" s="1"/>
  <c r="L1922" i="15"/>
  <c r="J1922" i="15" s="1"/>
  <c r="G1922" i="15" l="1"/>
  <c r="V1922" i="15"/>
  <c r="I1923" i="15"/>
  <c r="R1923" i="15"/>
  <c r="P1923" i="15" s="1"/>
  <c r="H1924" i="15"/>
  <c r="U1923" i="15"/>
  <c r="S1923" i="15" s="1"/>
  <c r="L1923" i="15"/>
  <c r="J1923" i="15" s="1"/>
  <c r="O1923" i="15"/>
  <c r="M1923" i="15" s="1"/>
  <c r="V1923" i="15" l="1"/>
  <c r="G1923" i="15"/>
  <c r="I1924" i="15"/>
  <c r="U1924" i="15"/>
  <c r="S1924" i="15" s="1"/>
  <c r="L1924" i="15"/>
  <c r="J1924" i="15" s="1"/>
  <c r="H1925" i="15"/>
  <c r="R1924" i="15"/>
  <c r="P1924" i="15" s="1"/>
  <c r="O1924" i="15"/>
  <c r="M1924" i="15" s="1"/>
  <c r="G1924" i="15" l="1"/>
  <c r="V1924" i="15"/>
  <c r="I1925" i="15"/>
  <c r="R1925" i="15"/>
  <c r="P1925" i="15" s="1"/>
  <c r="H1926" i="15"/>
  <c r="U1925" i="15"/>
  <c r="S1925" i="15" s="1"/>
  <c r="L1925" i="15"/>
  <c r="J1925" i="15" s="1"/>
  <c r="O1925" i="15"/>
  <c r="M1925" i="15" s="1"/>
  <c r="G1925" i="15" l="1"/>
  <c r="V1925" i="15"/>
  <c r="I1926" i="15"/>
  <c r="U1926" i="15"/>
  <c r="S1926" i="15" s="1"/>
  <c r="H1927" i="15"/>
  <c r="R1926" i="15"/>
  <c r="P1926" i="15" s="1"/>
  <c r="O1926" i="15"/>
  <c r="M1926" i="15" s="1"/>
  <c r="L1926" i="15"/>
  <c r="J1926" i="15" s="1"/>
  <c r="G1926" i="15" l="1"/>
  <c r="V1926" i="15"/>
  <c r="I1927" i="15"/>
  <c r="R1927" i="15"/>
  <c r="P1927" i="15" s="1"/>
  <c r="H1928" i="15"/>
  <c r="U1927" i="15"/>
  <c r="S1927" i="15" s="1"/>
  <c r="L1927" i="15"/>
  <c r="J1927" i="15" s="1"/>
  <c r="O1927" i="15"/>
  <c r="M1927" i="15" s="1"/>
  <c r="G1927" i="15" l="1"/>
  <c r="V1927" i="15"/>
  <c r="I1928" i="15"/>
  <c r="U1928" i="15"/>
  <c r="S1928" i="15" s="1"/>
  <c r="L1928" i="15"/>
  <c r="J1928" i="15" s="1"/>
  <c r="H1929" i="15"/>
  <c r="R1928" i="15"/>
  <c r="P1928" i="15" s="1"/>
  <c r="O1928" i="15"/>
  <c r="M1928" i="15" s="1"/>
  <c r="G1928" i="15" l="1"/>
  <c r="V1928" i="15"/>
  <c r="I1929" i="15"/>
  <c r="R1929" i="15"/>
  <c r="P1929" i="15" s="1"/>
  <c r="H1930" i="15"/>
  <c r="U1929" i="15"/>
  <c r="S1929" i="15" s="1"/>
  <c r="L1929" i="15"/>
  <c r="J1929" i="15" s="1"/>
  <c r="O1929" i="15"/>
  <c r="M1929" i="15" s="1"/>
  <c r="G1929" i="15" l="1"/>
  <c r="V1929" i="15"/>
  <c r="I1930" i="15"/>
  <c r="U1930" i="15"/>
  <c r="S1930" i="15" s="1"/>
  <c r="H1931" i="15"/>
  <c r="R1930" i="15"/>
  <c r="P1930" i="15" s="1"/>
  <c r="L1930" i="15"/>
  <c r="J1930" i="15" s="1"/>
  <c r="O1930" i="15"/>
  <c r="M1930" i="15" s="1"/>
  <c r="G1930" i="15" l="1"/>
  <c r="V1930" i="15"/>
  <c r="I1931" i="15"/>
  <c r="R1931" i="15"/>
  <c r="P1931" i="15" s="1"/>
  <c r="H1932" i="15"/>
  <c r="U1931" i="15"/>
  <c r="S1931" i="15" s="1"/>
  <c r="O1931" i="15"/>
  <c r="M1931" i="15" s="1"/>
  <c r="L1931" i="15"/>
  <c r="J1931" i="15" s="1"/>
  <c r="G1931" i="15" l="1"/>
  <c r="V1931" i="15"/>
  <c r="I1932" i="15"/>
  <c r="U1932" i="15"/>
  <c r="S1932" i="15" s="1"/>
  <c r="R1932" i="15"/>
  <c r="P1932" i="15" s="1"/>
  <c r="L1932" i="15"/>
  <c r="J1932" i="15" s="1"/>
  <c r="O1932" i="15"/>
  <c r="M1932" i="15" s="1"/>
  <c r="H1933" i="15"/>
  <c r="I1933" i="15" l="1"/>
  <c r="R1933" i="15"/>
  <c r="P1933" i="15" s="1"/>
  <c r="H1934" i="15"/>
  <c r="U1933" i="15"/>
  <c r="S1933" i="15" s="1"/>
  <c r="L1933" i="15"/>
  <c r="J1933" i="15" s="1"/>
  <c r="O1933" i="15"/>
  <c r="M1933" i="15" s="1"/>
  <c r="V1932" i="15"/>
  <c r="G1932" i="15"/>
  <c r="I1934" i="15" l="1"/>
  <c r="U1934" i="15"/>
  <c r="S1934" i="15" s="1"/>
  <c r="L1934" i="15"/>
  <c r="J1934" i="15" s="1"/>
  <c r="H1935" i="15"/>
  <c r="R1934" i="15"/>
  <c r="P1934" i="15" s="1"/>
  <c r="O1934" i="15"/>
  <c r="M1934" i="15" s="1"/>
  <c r="G1933" i="15"/>
  <c r="V1933" i="15"/>
  <c r="I1935" i="15" l="1"/>
  <c r="R1935" i="15"/>
  <c r="P1935" i="15" s="1"/>
  <c r="H1936" i="15"/>
  <c r="U1935" i="15"/>
  <c r="S1935" i="15" s="1"/>
  <c r="L1935" i="15"/>
  <c r="J1935" i="15" s="1"/>
  <c r="O1935" i="15"/>
  <c r="M1935" i="15" s="1"/>
  <c r="G1934" i="15"/>
  <c r="V1934" i="15"/>
  <c r="I1936" i="15" l="1"/>
  <c r="U1936" i="15"/>
  <c r="S1936" i="15" s="1"/>
  <c r="H1937" i="15"/>
  <c r="R1936" i="15"/>
  <c r="P1936" i="15" s="1"/>
  <c r="L1936" i="15"/>
  <c r="J1936" i="15" s="1"/>
  <c r="O1936" i="15"/>
  <c r="M1936" i="15" s="1"/>
  <c r="G1935" i="15"/>
  <c r="V1935" i="15"/>
  <c r="I1937" i="15" l="1"/>
  <c r="R1937" i="15"/>
  <c r="P1937" i="15" s="1"/>
  <c r="U1937" i="15"/>
  <c r="S1937" i="15" s="1"/>
  <c r="H1938" i="15"/>
  <c r="O1937" i="15"/>
  <c r="M1937" i="15" s="1"/>
  <c r="L1937" i="15"/>
  <c r="J1937" i="15" s="1"/>
  <c r="G1936" i="15"/>
  <c r="V1936" i="15"/>
  <c r="I1938" i="15" l="1"/>
  <c r="U1938" i="15"/>
  <c r="S1938" i="15" s="1"/>
  <c r="H1939" i="15"/>
  <c r="R1938" i="15"/>
  <c r="P1938" i="15" s="1"/>
  <c r="L1938" i="15"/>
  <c r="J1938" i="15" s="1"/>
  <c r="O1938" i="15"/>
  <c r="M1938" i="15" s="1"/>
  <c r="G1937" i="15"/>
  <c r="V1937" i="15"/>
  <c r="I1939" i="15" l="1"/>
  <c r="R1939" i="15"/>
  <c r="P1939" i="15" s="1"/>
  <c r="H1940" i="15"/>
  <c r="L1939" i="15"/>
  <c r="J1939" i="15" s="1"/>
  <c r="U1939" i="15"/>
  <c r="S1939" i="15" s="1"/>
  <c r="O1939" i="15"/>
  <c r="M1939" i="15" s="1"/>
  <c r="G1938" i="15"/>
  <c r="V1938" i="15"/>
  <c r="I1940" i="15" l="1"/>
  <c r="U1940" i="15"/>
  <c r="S1940" i="15" s="1"/>
  <c r="L1940" i="15"/>
  <c r="J1940" i="15" s="1"/>
  <c r="O1940" i="15"/>
  <c r="M1940" i="15" s="1"/>
  <c r="H1941" i="15"/>
  <c r="R1940" i="15"/>
  <c r="P1940" i="15" s="1"/>
  <c r="G1939" i="15"/>
  <c r="V1939" i="15"/>
  <c r="I1941" i="15" l="1"/>
  <c r="R1941" i="15"/>
  <c r="P1941" i="15" s="1"/>
  <c r="H1942" i="15"/>
  <c r="U1941" i="15"/>
  <c r="S1941" i="15" s="1"/>
  <c r="L1941" i="15"/>
  <c r="J1941" i="15" s="1"/>
  <c r="O1941" i="15"/>
  <c r="M1941" i="15" s="1"/>
  <c r="G1940" i="15"/>
  <c r="V1940" i="15"/>
  <c r="I1942" i="15" l="1"/>
  <c r="U1942" i="15"/>
  <c r="S1942" i="15" s="1"/>
  <c r="H1943" i="15"/>
  <c r="R1942" i="15"/>
  <c r="P1942" i="15" s="1"/>
  <c r="L1942" i="15"/>
  <c r="J1942" i="15" s="1"/>
  <c r="O1942" i="15"/>
  <c r="M1942" i="15" s="1"/>
  <c r="G1941" i="15"/>
  <c r="V1941" i="15"/>
  <c r="I1943" i="15" l="1"/>
  <c r="R1943" i="15"/>
  <c r="P1943" i="15" s="1"/>
  <c r="H1944" i="15"/>
  <c r="U1943" i="15"/>
  <c r="S1943" i="15" s="1"/>
  <c r="L1943" i="15"/>
  <c r="J1943" i="15" s="1"/>
  <c r="O1943" i="15"/>
  <c r="M1943" i="15" s="1"/>
  <c r="G1942" i="15"/>
  <c r="V1942" i="15"/>
  <c r="I1944" i="15" l="1"/>
  <c r="U1944" i="15"/>
  <c r="S1944" i="15" s="1"/>
  <c r="H1945" i="15"/>
  <c r="R1944" i="15"/>
  <c r="P1944" i="15" s="1"/>
  <c r="L1944" i="15"/>
  <c r="J1944" i="15" s="1"/>
  <c r="O1944" i="15"/>
  <c r="M1944" i="15" s="1"/>
  <c r="G1943" i="15"/>
  <c r="V1943" i="15"/>
  <c r="I1945" i="15" l="1"/>
  <c r="R1945" i="15"/>
  <c r="P1945" i="15" s="1"/>
  <c r="H1946" i="15"/>
  <c r="U1945" i="15"/>
  <c r="S1945" i="15" s="1"/>
  <c r="L1945" i="15"/>
  <c r="J1945" i="15" s="1"/>
  <c r="O1945" i="15"/>
  <c r="M1945" i="15" s="1"/>
  <c r="V1944" i="15"/>
  <c r="G1944" i="15"/>
  <c r="I1946" i="15" l="1"/>
  <c r="U1946" i="15"/>
  <c r="S1946" i="15" s="1"/>
  <c r="H1947" i="15"/>
  <c r="R1946" i="15"/>
  <c r="P1946" i="15" s="1"/>
  <c r="O1946" i="15"/>
  <c r="M1946" i="15" s="1"/>
  <c r="L1946" i="15"/>
  <c r="J1946" i="15" s="1"/>
  <c r="G1945" i="15"/>
  <c r="V1945" i="15"/>
  <c r="I1947" i="15" l="1"/>
  <c r="R1947" i="15"/>
  <c r="P1947" i="15" s="1"/>
  <c r="H1948" i="15"/>
  <c r="U1947" i="15"/>
  <c r="S1947" i="15" s="1"/>
  <c r="L1947" i="15"/>
  <c r="J1947" i="15" s="1"/>
  <c r="O1947" i="15"/>
  <c r="M1947" i="15" s="1"/>
  <c r="G1946" i="15"/>
  <c r="V1946" i="15"/>
  <c r="I1948" i="15" l="1"/>
  <c r="U1948" i="15"/>
  <c r="S1948" i="15" s="1"/>
  <c r="H1949" i="15"/>
  <c r="R1948" i="15"/>
  <c r="P1948" i="15" s="1"/>
  <c r="L1948" i="15"/>
  <c r="J1948" i="15" s="1"/>
  <c r="O1948" i="15"/>
  <c r="M1948" i="15" s="1"/>
  <c r="G1947" i="15"/>
  <c r="V1947" i="15"/>
  <c r="I1949" i="15" l="1"/>
  <c r="R1949" i="15"/>
  <c r="P1949" i="15" s="1"/>
  <c r="H1950" i="15"/>
  <c r="U1949" i="15"/>
  <c r="S1949" i="15" s="1"/>
  <c r="L1949" i="15"/>
  <c r="J1949" i="15" s="1"/>
  <c r="O1949" i="15"/>
  <c r="M1949" i="15" s="1"/>
  <c r="G1948" i="15"/>
  <c r="V1948" i="15"/>
  <c r="I1950" i="15" l="1"/>
  <c r="U1950" i="15"/>
  <c r="S1950" i="15" s="1"/>
  <c r="H1951" i="15"/>
  <c r="L1950" i="15"/>
  <c r="J1950" i="15" s="1"/>
  <c r="R1950" i="15"/>
  <c r="P1950" i="15" s="1"/>
  <c r="O1950" i="15"/>
  <c r="M1950" i="15" s="1"/>
  <c r="G1949" i="15"/>
  <c r="V1949" i="15"/>
  <c r="I1951" i="15" l="1"/>
  <c r="R1951" i="15"/>
  <c r="P1951" i="15" s="1"/>
  <c r="H1952" i="15"/>
  <c r="U1951" i="15"/>
  <c r="S1951" i="15" s="1"/>
  <c r="L1951" i="15"/>
  <c r="J1951" i="15" s="1"/>
  <c r="O1951" i="15"/>
  <c r="M1951" i="15" s="1"/>
  <c r="G1950" i="15"/>
  <c r="V1950" i="15"/>
  <c r="I1952" i="15" l="1"/>
  <c r="U1952" i="15"/>
  <c r="S1952" i="15" s="1"/>
  <c r="H1953" i="15"/>
  <c r="R1952" i="15"/>
  <c r="P1952" i="15" s="1"/>
  <c r="L1952" i="15"/>
  <c r="J1952" i="15" s="1"/>
  <c r="O1952" i="15"/>
  <c r="M1952" i="15" s="1"/>
  <c r="G1951" i="15"/>
  <c r="V1951" i="15"/>
  <c r="I1953" i="15" l="1"/>
  <c r="R1953" i="15"/>
  <c r="P1953" i="15" s="1"/>
  <c r="H1954" i="15"/>
  <c r="U1953" i="15"/>
  <c r="S1953" i="15" s="1"/>
  <c r="L1953" i="15"/>
  <c r="J1953" i="15" s="1"/>
  <c r="O1953" i="15"/>
  <c r="M1953" i="15" s="1"/>
  <c r="G1952" i="15"/>
  <c r="V1952" i="15"/>
  <c r="I1954" i="15" l="1"/>
  <c r="U1954" i="15"/>
  <c r="S1954" i="15" s="1"/>
  <c r="H1955" i="15"/>
  <c r="R1954" i="15"/>
  <c r="P1954" i="15" s="1"/>
  <c r="L1954" i="15"/>
  <c r="J1954" i="15" s="1"/>
  <c r="O1954" i="15"/>
  <c r="M1954" i="15" s="1"/>
  <c r="G1953" i="15"/>
  <c r="V1953" i="15"/>
  <c r="I1955" i="15" l="1"/>
  <c r="R1955" i="15"/>
  <c r="P1955" i="15" s="1"/>
  <c r="H1956" i="15"/>
  <c r="U1955" i="15"/>
  <c r="S1955" i="15" s="1"/>
  <c r="L1955" i="15"/>
  <c r="J1955" i="15" s="1"/>
  <c r="O1955" i="15"/>
  <c r="M1955" i="15" s="1"/>
  <c r="V1954" i="15"/>
  <c r="G1954" i="15"/>
  <c r="I1956" i="15" l="1"/>
  <c r="U1956" i="15"/>
  <c r="S1956" i="15" s="1"/>
  <c r="L1956" i="15"/>
  <c r="J1956" i="15" s="1"/>
  <c r="H1957" i="15"/>
  <c r="R1956" i="15"/>
  <c r="P1956" i="15" s="1"/>
  <c r="O1956" i="15"/>
  <c r="M1956" i="15" s="1"/>
  <c r="G1955" i="15"/>
  <c r="V1955" i="15"/>
  <c r="I1957" i="15" l="1"/>
  <c r="R1957" i="15"/>
  <c r="P1957" i="15" s="1"/>
  <c r="H1958" i="15"/>
  <c r="U1957" i="15"/>
  <c r="S1957" i="15" s="1"/>
  <c r="O1957" i="15"/>
  <c r="M1957" i="15" s="1"/>
  <c r="L1957" i="15"/>
  <c r="J1957" i="15" s="1"/>
  <c r="G1956" i="15"/>
  <c r="V1956" i="15"/>
  <c r="I1958" i="15" l="1"/>
  <c r="U1958" i="15"/>
  <c r="S1958" i="15" s="1"/>
  <c r="H1959" i="15"/>
  <c r="R1958" i="15"/>
  <c r="P1958" i="15" s="1"/>
  <c r="L1958" i="15"/>
  <c r="J1958" i="15" s="1"/>
  <c r="O1958" i="15"/>
  <c r="M1958" i="15" s="1"/>
  <c r="G1957" i="15"/>
  <c r="V1957" i="15"/>
  <c r="I1959" i="15" l="1"/>
  <c r="R1959" i="15"/>
  <c r="P1959" i="15" s="1"/>
  <c r="H1960" i="15"/>
  <c r="L1959" i="15"/>
  <c r="J1959" i="15" s="1"/>
  <c r="O1959" i="15"/>
  <c r="M1959" i="15" s="1"/>
  <c r="U1959" i="15"/>
  <c r="S1959" i="15" s="1"/>
  <c r="G1958" i="15"/>
  <c r="V1958" i="15"/>
  <c r="I1960" i="15" l="1"/>
  <c r="U1960" i="15"/>
  <c r="S1960" i="15" s="1"/>
  <c r="O1960" i="15"/>
  <c r="M1960" i="15" s="1"/>
  <c r="H1961" i="15"/>
  <c r="R1960" i="15"/>
  <c r="P1960" i="15" s="1"/>
  <c r="L1960" i="15"/>
  <c r="J1960" i="15" s="1"/>
  <c r="G1959" i="15"/>
  <c r="V1959" i="15"/>
  <c r="I1961" i="15" l="1"/>
  <c r="R1961" i="15"/>
  <c r="P1961" i="15" s="1"/>
  <c r="H1962" i="15"/>
  <c r="U1961" i="15"/>
  <c r="S1961" i="15" s="1"/>
  <c r="L1961" i="15"/>
  <c r="J1961" i="15" s="1"/>
  <c r="O1961" i="15"/>
  <c r="M1961" i="15" s="1"/>
  <c r="G1960" i="15"/>
  <c r="V1960" i="15"/>
  <c r="I1962" i="15" l="1"/>
  <c r="U1962" i="15"/>
  <c r="S1962" i="15" s="1"/>
  <c r="O1962" i="15"/>
  <c r="M1962" i="15" s="1"/>
  <c r="H1963" i="15"/>
  <c r="R1962" i="15"/>
  <c r="P1962" i="15" s="1"/>
  <c r="L1962" i="15"/>
  <c r="J1962" i="15" s="1"/>
  <c r="G1961" i="15"/>
  <c r="V1961" i="15"/>
  <c r="I1963" i="15" l="1"/>
  <c r="R1963" i="15"/>
  <c r="P1963" i="15" s="1"/>
  <c r="H1964" i="15"/>
  <c r="U1963" i="15"/>
  <c r="S1963" i="15" s="1"/>
  <c r="O1963" i="15"/>
  <c r="M1963" i="15" s="1"/>
  <c r="L1963" i="15"/>
  <c r="J1963" i="15" s="1"/>
  <c r="G1962" i="15"/>
  <c r="V1962" i="15"/>
  <c r="I1964" i="15" l="1"/>
  <c r="U1964" i="15"/>
  <c r="S1964" i="15" s="1"/>
  <c r="R1964" i="15"/>
  <c r="P1964" i="15" s="1"/>
  <c r="L1964" i="15"/>
  <c r="J1964" i="15" s="1"/>
  <c r="H1965" i="15"/>
  <c r="O1964" i="15"/>
  <c r="M1964" i="15" s="1"/>
  <c r="G1963" i="15"/>
  <c r="V1963" i="15"/>
  <c r="I1965" i="15" l="1"/>
  <c r="R1965" i="15"/>
  <c r="P1965" i="15" s="1"/>
  <c r="H1966" i="15"/>
  <c r="U1965" i="15"/>
  <c r="S1965" i="15" s="1"/>
  <c r="L1965" i="15"/>
  <c r="J1965" i="15" s="1"/>
  <c r="O1965" i="15"/>
  <c r="M1965" i="15" s="1"/>
  <c r="G1964" i="15"/>
  <c r="V1964" i="15"/>
  <c r="I1966" i="15" l="1"/>
  <c r="U1966" i="15"/>
  <c r="S1966" i="15" s="1"/>
  <c r="L1966" i="15"/>
  <c r="J1966" i="15" s="1"/>
  <c r="H1967" i="15"/>
  <c r="R1966" i="15"/>
  <c r="P1966" i="15" s="1"/>
  <c r="O1966" i="15"/>
  <c r="M1966" i="15" s="1"/>
  <c r="G1965" i="15"/>
  <c r="V1965" i="15"/>
  <c r="I1967" i="15" l="1"/>
  <c r="R1967" i="15"/>
  <c r="P1967" i="15" s="1"/>
  <c r="H1968" i="15"/>
  <c r="U1967" i="15"/>
  <c r="S1967" i="15" s="1"/>
  <c r="L1967" i="15"/>
  <c r="J1967" i="15" s="1"/>
  <c r="O1967" i="15"/>
  <c r="M1967" i="15" s="1"/>
  <c r="G1966" i="15"/>
  <c r="V1966" i="15"/>
  <c r="I1968" i="15" l="1"/>
  <c r="U1968" i="15"/>
  <c r="S1968" i="15" s="1"/>
  <c r="H1969" i="15"/>
  <c r="R1968" i="15"/>
  <c r="P1968" i="15" s="1"/>
  <c r="L1968" i="15"/>
  <c r="J1968" i="15" s="1"/>
  <c r="O1968" i="15"/>
  <c r="M1968" i="15" s="1"/>
  <c r="G1967" i="15"/>
  <c r="V1967" i="15"/>
  <c r="I1969" i="15" l="1"/>
  <c r="R1969" i="15"/>
  <c r="P1969" i="15" s="1"/>
  <c r="U1969" i="15"/>
  <c r="S1969" i="15" s="1"/>
  <c r="H1970" i="15"/>
  <c r="O1969" i="15"/>
  <c r="M1969" i="15" s="1"/>
  <c r="L1969" i="15"/>
  <c r="J1969" i="15" s="1"/>
  <c r="G1968" i="15"/>
  <c r="V1968" i="15"/>
  <c r="I1970" i="15" l="1"/>
  <c r="U1970" i="15"/>
  <c r="S1970" i="15" s="1"/>
  <c r="R1970" i="15"/>
  <c r="P1970" i="15" s="1"/>
  <c r="H1971" i="15"/>
  <c r="L1970" i="15"/>
  <c r="J1970" i="15" s="1"/>
  <c r="O1970" i="15"/>
  <c r="M1970" i="15" s="1"/>
  <c r="G1969" i="15"/>
  <c r="V1969" i="15"/>
  <c r="I1971" i="15" l="1"/>
  <c r="R1971" i="15"/>
  <c r="P1971" i="15" s="1"/>
  <c r="H1972" i="15"/>
  <c r="U1971" i="15"/>
  <c r="S1971" i="15" s="1"/>
  <c r="L1971" i="15"/>
  <c r="J1971" i="15" s="1"/>
  <c r="O1971" i="15"/>
  <c r="M1971" i="15" s="1"/>
  <c r="V1970" i="15"/>
  <c r="G1970" i="15"/>
  <c r="I1972" i="15" l="1"/>
  <c r="U1972" i="15"/>
  <c r="S1972" i="15" s="1"/>
  <c r="H1973" i="15"/>
  <c r="R1972" i="15"/>
  <c r="P1972" i="15" s="1"/>
  <c r="L1972" i="15"/>
  <c r="J1972" i="15" s="1"/>
  <c r="O1972" i="15"/>
  <c r="M1972" i="15" s="1"/>
  <c r="G1971" i="15"/>
  <c r="V1971" i="15"/>
  <c r="H1974" i="15" l="1"/>
  <c r="U1973" i="15"/>
  <c r="S1973" i="15" s="1"/>
  <c r="I1973" i="15"/>
  <c r="R1973" i="15"/>
  <c r="P1973" i="15" s="1"/>
  <c r="L1973" i="15"/>
  <c r="J1973" i="15" s="1"/>
  <c r="O1973" i="15"/>
  <c r="M1973" i="15" s="1"/>
  <c r="G1972" i="15"/>
  <c r="V1972" i="15"/>
  <c r="G1973" i="15" l="1"/>
  <c r="V1973" i="15"/>
  <c r="I1974" i="15"/>
  <c r="U1974" i="15"/>
  <c r="S1974" i="15" s="1"/>
  <c r="H1975" i="15"/>
  <c r="R1974" i="15"/>
  <c r="P1974" i="15" s="1"/>
  <c r="O1974" i="15"/>
  <c r="M1974" i="15" s="1"/>
  <c r="L1974" i="15"/>
  <c r="J1974" i="15" s="1"/>
  <c r="G1974" i="15" l="1"/>
  <c r="V1974" i="15"/>
  <c r="I1975" i="15"/>
  <c r="R1975" i="15"/>
  <c r="P1975" i="15" s="1"/>
  <c r="U1975" i="15"/>
  <c r="S1975" i="15" s="1"/>
  <c r="H1976" i="15"/>
  <c r="L1975" i="15"/>
  <c r="J1975" i="15" s="1"/>
  <c r="O1975" i="15"/>
  <c r="M1975" i="15" s="1"/>
  <c r="G1975" i="15" l="1"/>
  <c r="V1975" i="15"/>
  <c r="I1976" i="15"/>
  <c r="U1976" i="15"/>
  <c r="S1976" i="15" s="1"/>
  <c r="H1977" i="15"/>
  <c r="R1976" i="15"/>
  <c r="P1976" i="15" s="1"/>
  <c r="L1976" i="15"/>
  <c r="J1976" i="15" s="1"/>
  <c r="O1976" i="15"/>
  <c r="M1976" i="15" s="1"/>
  <c r="G1976" i="15" l="1"/>
  <c r="V1976" i="15"/>
  <c r="I1977" i="15"/>
  <c r="R1977" i="15"/>
  <c r="P1977" i="15" s="1"/>
  <c r="L1977" i="15"/>
  <c r="J1977" i="15" s="1"/>
  <c r="H1978" i="15"/>
  <c r="U1977" i="15"/>
  <c r="S1977" i="15" s="1"/>
  <c r="O1977" i="15"/>
  <c r="M1977" i="15" s="1"/>
  <c r="G1977" i="15" l="1"/>
  <c r="V1977" i="15"/>
  <c r="I1978" i="15"/>
  <c r="U1978" i="15"/>
  <c r="S1978" i="15" s="1"/>
  <c r="H1979" i="15"/>
  <c r="R1978" i="15"/>
  <c r="P1978" i="15" s="1"/>
  <c r="L1978" i="15"/>
  <c r="J1978" i="15" s="1"/>
  <c r="O1978" i="15"/>
  <c r="M1978" i="15" s="1"/>
  <c r="V1978" i="15" l="1"/>
  <c r="G1978" i="15"/>
  <c r="I1979" i="15"/>
  <c r="R1979" i="15"/>
  <c r="P1979" i="15" s="1"/>
  <c r="O1979" i="15"/>
  <c r="M1979" i="15" s="1"/>
  <c r="H1980" i="15"/>
  <c r="U1979" i="15"/>
  <c r="S1979" i="15" s="1"/>
  <c r="L1979" i="15"/>
  <c r="J1979" i="15" s="1"/>
  <c r="G1979" i="15" l="1"/>
  <c r="V1979" i="15"/>
  <c r="I1980" i="15"/>
  <c r="U1980" i="15"/>
  <c r="S1980" i="15" s="1"/>
  <c r="H1981" i="15"/>
  <c r="R1980" i="15"/>
  <c r="P1980" i="15" s="1"/>
  <c r="L1980" i="15"/>
  <c r="J1980" i="15" s="1"/>
  <c r="O1980" i="15"/>
  <c r="M1980" i="15" s="1"/>
  <c r="I1981" i="15" l="1"/>
  <c r="R1981" i="15"/>
  <c r="P1981" i="15" s="1"/>
  <c r="H1982" i="15"/>
  <c r="U1981" i="15"/>
  <c r="S1981" i="15" s="1"/>
  <c r="L1981" i="15"/>
  <c r="J1981" i="15" s="1"/>
  <c r="O1981" i="15"/>
  <c r="M1981" i="15" s="1"/>
  <c r="G1980" i="15"/>
  <c r="V1980" i="15"/>
  <c r="H1983" i="15" l="1"/>
  <c r="R1982" i="15"/>
  <c r="P1982" i="15" s="1"/>
  <c r="L1982" i="15"/>
  <c r="J1982" i="15" s="1"/>
  <c r="U1982" i="15"/>
  <c r="S1982" i="15" s="1"/>
  <c r="O1982" i="15"/>
  <c r="M1982" i="15" s="1"/>
  <c r="I1982" i="15"/>
  <c r="V1981" i="15"/>
  <c r="G1981" i="15"/>
  <c r="G1982" i="15" l="1"/>
  <c r="V1982" i="15"/>
  <c r="I1983" i="15"/>
  <c r="R1983" i="15"/>
  <c r="P1983" i="15" s="1"/>
  <c r="H1984" i="15"/>
  <c r="U1983" i="15"/>
  <c r="S1983" i="15" s="1"/>
  <c r="L1983" i="15"/>
  <c r="J1983" i="15" s="1"/>
  <c r="O1983" i="15"/>
  <c r="M1983" i="15" s="1"/>
  <c r="V1983" i="15" l="1"/>
  <c r="G1983" i="15"/>
  <c r="I1984" i="15"/>
  <c r="U1984" i="15"/>
  <c r="S1984" i="15" s="1"/>
  <c r="H1985" i="15"/>
  <c r="R1984" i="15"/>
  <c r="P1984" i="15" s="1"/>
  <c r="L1984" i="15"/>
  <c r="J1984" i="15" s="1"/>
  <c r="O1984" i="15"/>
  <c r="M1984" i="15" s="1"/>
  <c r="G1984" i="15" l="1"/>
  <c r="V1984" i="15"/>
  <c r="I1985" i="15"/>
  <c r="R1985" i="15"/>
  <c r="P1985" i="15" s="1"/>
  <c r="H1986" i="15"/>
  <c r="U1985" i="15"/>
  <c r="S1985" i="15" s="1"/>
  <c r="L1985" i="15"/>
  <c r="J1985" i="15" s="1"/>
  <c r="O1985" i="15"/>
  <c r="M1985" i="15" s="1"/>
  <c r="G1985" i="15" l="1"/>
  <c r="V1985" i="15"/>
  <c r="I1986" i="15"/>
  <c r="H1987" i="15"/>
  <c r="R1986" i="15"/>
  <c r="P1986" i="15" s="1"/>
  <c r="L1986" i="15"/>
  <c r="J1986" i="15" s="1"/>
  <c r="O1986" i="15"/>
  <c r="M1986" i="15" s="1"/>
  <c r="U1986" i="15"/>
  <c r="S1986" i="15" s="1"/>
  <c r="I1987" i="15" l="1"/>
  <c r="R1987" i="15"/>
  <c r="P1987" i="15" s="1"/>
  <c r="H1988" i="15"/>
  <c r="U1987" i="15"/>
  <c r="S1987" i="15" s="1"/>
  <c r="L1987" i="15"/>
  <c r="J1987" i="15" s="1"/>
  <c r="O1987" i="15"/>
  <c r="M1987" i="15" s="1"/>
  <c r="G1986" i="15"/>
  <c r="V1986" i="15"/>
  <c r="I1988" i="15" l="1"/>
  <c r="U1988" i="15"/>
  <c r="S1988" i="15" s="1"/>
  <c r="H1989" i="15"/>
  <c r="R1988" i="15"/>
  <c r="P1988" i="15" s="1"/>
  <c r="L1988" i="15"/>
  <c r="J1988" i="15" s="1"/>
  <c r="O1988" i="15"/>
  <c r="M1988" i="15" s="1"/>
  <c r="G1987" i="15"/>
  <c r="V1987" i="15"/>
  <c r="I1989" i="15" l="1"/>
  <c r="H1990" i="15"/>
  <c r="U1989" i="15"/>
  <c r="S1989" i="15" s="1"/>
  <c r="O1989" i="15"/>
  <c r="M1989" i="15" s="1"/>
  <c r="L1989" i="15"/>
  <c r="J1989" i="15" s="1"/>
  <c r="R1989" i="15"/>
  <c r="P1989" i="15" s="1"/>
  <c r="V1988" i="15"/>
  <c r="G1988" i="15"/>
  <c r="I1990" i="15" l="1"/>
  <c r="U1990" i="15"/>
  <c r="S1990" i="15" s="1"/>
  <c r="R1990" i="15"/>
  <c r="P1990" i="15" s="1"/>
  <c r="H1991" i="15"/>
  <c r="L1990" i="15"/>
  <c r="J1990" i="15" s="1"/>
  <c r="O1990" i="15"/>
  <c r="M1990" i="15" s="1"/>
  <c r="G1989" i="15"/>
  <c r="V1989" i="15"/>
  <c r="I1991" i="15" l="1"/>
  <c r="R1991" i="15"/>
  <c r="P1991" i="15" s="1"/>
  <c r="L1991" i="15"/>
  <c r="J1991" i="15" s="1"/>
  <c r="H1992" i="15"/>
  <c r="U1991" i="15"/>
  <c r="S1991" i="15" s="1"/>
  <c r="O1991" i="15"/>
  <c r="M1991" i="15" s="1"/>
  <c r="G1990" i="15"/>
  <c r="V1990" i="15"/>
  <c r="I1992" i="15" l="1"/>
  <c r="U1992" i="15"/>
  <c r="S1992" i="15" s="1"/>
  <c r="H1993" i="15"/>
  <c r="R1992" i="15"/>
  <c r="P1992" i="15" s="1"/>
  <c r="L1992" i="15"/>
  <c r="J1992" i="15" s="1"/>
  <c r="O1992" i="15"/>
  <c r="M1992" i="15" s="1"/>
  <c r="G1991" i="15"/>
  <c r="V1991" i="15"/>
  <c r="H1994" i="15" l="1"/>
  <c r="U1993" i="15"/>
  <c r="S1993" i="15" s="1"/>
  <c r="L1993" i="15"/>
  <c r="J1993" i="15" s="1"/>
  <c r="I1993" i="15"/>
  <c r="R1993" i="15"/>
  <c r="P1993" i="15" s="1"/>
  <c r="O1993" i="15"/>
  <c r="M1993" i="15" s="1"/>
  <c r="G1992" i="15"/>
  <c r="V1992" i="15"/>
  <c r="V1993" i="15" l="1"/>
  <c r="G1993" i="15"/>
  <c r="I1994" i="15"/>
  <c r="U1994" i="15"/>
  <c r="S1994" i="15" s="1"/>
  <c r="H1995" i="15"/>
  <c r="R1994" i="15"/>
  <c r="P1994" i="15" s="1"/>
  <c r="O1994" i="15"/>
  <c r="M1994" i="15" s="1"/>
  <c r="L1994" i="15"/>
  <c r="J1994" i="15" s="1"/>
  <c r="G1994" i="15" l="1"/>
  <c r="V1994" i="15"/>
  <c r="I1995" i="15"/>
  <c r="R1995" i="15"/>
  <c r="P1995" i="15" s="1"/>
  <c r="H1996" i="15"/>
  <c r="U1995" i="15"/>
  <c r="S1995" i="15" s="1"/>
  <c r="L1995" i="15"/>
  <c r="J1995" i="15" s="1"/>
  <c r="O1995" i="15"/>
  <c r="M1995" i="15" s="1"/>
  <c r="G1995" i="15" l="1"/>
  <c r="V1995" i="15"/>
  <c r="I1996" i="15"/>
  <c r="U1996" i="15"/>
  <c r="S1996" i="15" s="1"/>
  <c r="R1996" i="15"/>
  <c r="P1996" i="15" s="1"/>
  <c r="H1997" i="15"/>
  <c r="L1996" i="15"/>
  <c r="J1996" i="15" s="1"/>
  <c r="O1996" i="15"/>
  <c r="M1996" i="15" s="1"/>
  <c r="G1996" i="15" l="1"/>
  <c r="V1996" i="15"/>
  <c r="I1997" i="15"/>
  <c r="R1997" i="15"/>
  <c r="P1997" i="15" s="1"/>
  <c r="H1998" i="15"/>
  <c r="U1997" i="15"/>
  <c r="S1997" i="15" s="1"/>
  <c r="L1997" i="15"/>
  <c r="J1997" i="15" s="1"/>
  <c r="O1997" i="15"/>
  <c r="M1997" i="15" s="1"/>
  <c r="G1997" i="15" l="1"/>
  <c r="V1997" i="15"/>
  <c r="I1998" i="15"/>
  <c r="U1998" i="15"/>
  <c r="S1998" i="15" s="1"/>
  <c r="L1998" i="15"/>
  <c r="J1998" i="15" s="1"/>
  <c r="H1999" i="15"/>
  <c r="R1998" i="15"/>
  <c r="P1998" i="15" s="1"/>
  <c r="O1998" i="15"/>
  <c r="M1998" i="15" s="1"/>
  <c r="G1998" i="15" l="1"/>
  <c r="V1998" i="15"/>
  <c r="H2000" i="15"/>
  <c r="U1999" i="15"/>
  <c r="S1999" i="15" s="1"/>
  <c r="L1999" i="15"/>
  <c r="J1999" i="15" s="1"/>
  <c r="O1999" i="15"/>
  <c r="M1999" i="15" s="1"/>
  <c r="I1999" i="15"/>
  <c r="R1999" i="15"/>
  <c r="P1999" i="15" s="1"/>
  <c r="G1999" i="15" l="1"/>
  <c r="V1999" i="15"/>
  <c r="I2000" i="15"/>
  <c r="U2000" i="15"/>
  <c r="S2000" i="15" s="1"/>
  <c r="H2001" i="15"/>
  <c r="R2000" i="15"/>
  <c r="P2000" i="15" s="1"/>
  <c r="L2000" i="15"/>
  <c r="J2000" i="15" s="1"/>
  <c r="O2000" i="15"/>
  <c r="M2000" i="15" s="1"/>
  <c r="G2000" i="15" l="1"/>
  <c r="V2000" i="15"/>
  <c r="I2001" i="15"/>
  <c r="R2001" i="15"/>
  <c r="P2001" i="15" s="1"/>
  <c r="H2002" i="15"/>
  <c r="U2001" i="15"/>
  <c r="S2001" i="15" s="1"/>
  <c r="L2001" i="15"/>
  <c r="J2001" i="15" s="1"/>
  <c r="O2001" i="15"/>
  <c r="M2001" i="15" s="1"/>
  <c r="G2001" i="15" l="1"/>
  <c r="V2001" i="15"/>
  <c r="I2002" i="15"/>
  <c r="U2002" i="15"/>
  <c r="S2002" i="15" s="1"/>
  <c r="H2003" i="15"/>
  <c r="R2002" i="15"/>
  <c r="P2002" i="15" s="1"/>
  <c r="O2002" i="15"/>
  <c r="M2002" i="15" s="1"/>
  <c r="L2002" i="15"/>
  <c r="J2002" i="15" s="1"/>
  <c r="G2002" i="15" l="1"/>
  <c r="V2002" i="15"/>
  <c r="H2004" i="15"/>
  <c r="U2003" i="15"/>
  <c r="S2003" i="15" s="1"/>
  <c r="L2003" i="15"/>
  <c r="J2003" i="15" s="1"/>
  <c r="O2003" i="15"/>
  <c r="M2003" i="15" s="1"/>
  <c r="I2003" i="15"/>
  <c r="R2003" i="15"/>
  <c r="P2003" i="15" s="1"/>
  <c r="G2003" i="15" l="1"/>
  <c r="V2003" i="15"/>
  <c r="I2004" i="15"/>
  <c r="U2004" i="15"/>
  <c r="S2004" i="15" s="1"/>
  <c r="L2004" i="15"/>
  <c r="J2004" i="15" s="1"/>
  <c r="H2005" i="15"/>
  <c r="R2004" i="15"/>
  <c r="P2004" i="15" s="1"/>
  <c r="O2004" i="15"/>
  <c r="M2004" i="15" s="1"/>
  <c r="G2004" i="15" l="1"/>
  <c r="V2004" i="15"/>
  <c r="I2005" i="15"/>
  <c r="R2005" i="15"/>
  <c r="P2005" i="15" s="1"/>
  <c r="H2006" i="15"/>
  <c r="U2005" i="15"/>
  <c r="S2005" i="15" s="1"/>
  <c r="L2005" i="15"/>
  <c r="J2005" i="15" s="1"/>
  <c r="O2005" i="15"/>
  <c r="M2005" i="15" s="1"/>
  <c r="G2005" i="15" l="1"/>
  <c r="V2005" i="15"/>
  <c r="I2006" i="15"/>
  <c r="U2006" i="15"/>
  <c r="S2006" i="15" s="1"/>
  <c r="L2006" i="15"/>
  <c r="J2006" i="15" s="1"/>
  <c r="O2006" i="15"/>
  <c r="M2006" i="15" s="1"/>
  <c r="H2007" i="15"/>
  <c r="R2006" i="15"/>
  <c r="P2006" i="15" s="1"/>
  <c r="G2006" i="15" l="1"/>
  <c r="V2006" i="15"/>
  <c r="I2007" i="15"/>
  <c r="R2007" i="15"/>
  <c r="P2007" i="15" s="1"/>
  <c r="H2008" i="15"/>
  <c r="U2007" i="15"/>
  <c r="S2007" i="15" s="1"/>
  <c r="L2007" i="15"/>
  <c r="J2007" i="15" s="1"/>
  <c r="O2007" i="15"/>
  <c r="M2007" i="15" s="1"/>
  <c r="G2007" i="15" l="1"/>
  <c r="V2007" i="15"/>
  <c r="I2008" i="15"/>
  <c r="U2008" i="15"/>
  <c r="S2008" i="15" s="1"/>
  <c r="H2009" i="15"/>
  <c r="R2008" i="15"/>
  <c r="P2008" i="15" s="1"/>
  <c r="L2008" i="15"/>
  <c r="J2008" i="15" s="1"/>
  <c r="O2008" i="15"/>
  <c r="M2008" i="15" s="1"/>
  <c r="G2008" i="15" l="1"/>
  <c r="V2008" i="15"/>
  <c r="I2009" i="15"/>
  <c r="R2009" i="15"/>
  <c r="P2009" i="15" s="1"/>
  <c r="L2009" i="15"/>
  <c r="J2009" i="15" s="1"/>
  <c r="H2010" i="15"/>
  <c r="U2009" i="15"/>
  <c r="S2009" i="15" s="1"/>
  <c r="O2009" i="15"/>
  <c r="M2009" i="15" s="1"/>
  <c r="G2009" i="15" l="1"/>
  <c r="V2009" i="15"/>
  <c r="I2010" i="15"/>
  <c r="U2010" i="15"/>
  <c r="S2010" i="15" s="1"/>
  <c r="L2010" i="15"/>
  <c r="J2010" i="15" s="1"/>
  <c r="H2011" i="15"/>
  <c r="R2010" i="15"/>
  <c r="P2010" i="15" s="1"/>
  <c r="O2010" i="15"/>
  <c r="M2010" i="15" s="1"/>
  <c r="G2010" i="15" l="1"/>
  <c r="V2010" i="15"/>
  <c r="I2011" i="15"/>
  <c r="R2011" i="15"/>
  <c r="P2011" i="15" s="1"/>
  <c r="L2011" i="15"/>
  <c r="J2011" i="15" s="1"/>
  <c r="O2011" i="15"/>
  <c r="M2011" i="15" s="1"/>
  <c r="H2012" i="15"/>
  <c r="U2011" i="15"/>
  <c r="S2011" i="15" s="1"/>
  <c r="V2011" i="15" l="1"/>
  <c r="G2011" i="15"/>
  <c r="I2012" i="15"/>
  <c r="U2012" i="15"/>
  <c r="S2012" i="15" s="1"/>
  <c r="H2013" i="15"/>
  <c r="R2012" i="15"/>
  <c r="P2012" i="15" s="1"/>
  <c r="O2012" i="15"/>
  <c r="M2012" i="15" s="1"/>
  <c r="L2012" i="15"/>
  <c r="J2012" i="15" s="1"/>
  <c r="G2012" i="15" l="1"/>
  <c r="V2012" i="15"/>
  <c r="H2014" i="15"/>
  <c r="U2013" i="15"/>
  <c r="S2013" i="15" s="1"/>
  <c r="L2013" i="15"/>
  <c r="J2013" i="15" s="1"/>
  <c r="R2013" i="15"/>
  <c r="P2013" i="15" s="1"/>
  <c r="O2013" i="15"/>
  <c r="M2013" i="15" s="1"/>
  <c r="I2013" i="15"/>
  <c r="H2015" i="15" l="1"/>
  <c r="R2014" i="15"/>
  <c r="P2014" i="15" s="1"/>
  <c r="L2014" i="15"/>
  <c r="J2014" i="15" s="1"/>
  <c r="O2014" i="15"/>
  <c r="M2014" i="15" s="1"/>
  <c r="U2014" i="15"/>
  <c r="S2014" i="15" s="1"/>
  <c r="I2014" i="15"/>
  <c r="G2013" i="15"/>
  <c r="V2013" i="15"/>
  <c r="G2014" i="15" l="1"/>
  <c r="V2014" i="15"/>
  <c r="I2015" i="15"/>
  <c r="R2015" i="15"/>
  <c r="P2015" i="15" s="1"/>
  <c r="H2016" i="15"/>
  <c r="U2015" i="15"/>
  <c r="S2015" i="15" s="1"/>
  <c r="L2015" i="15"/>
  <c r="J2015" i="15" s="1"/>
  <c r="O2015" i="15"/>
  <c r="M2015" i="15" s="1"/>
  <c r="G2015" i="15" l="1"/>
  <c r="V2015" i="15"/>
  <c r="I2016" i="15"/>
  <c r="U2016" i="15"/>
  <c r="S2016" i="15" s="1"/>
  <c r="H2017" i="15"/>
  <c r="R2016" i="15"/>
  <c r="P2016" i="15" s="1"/>
  <c r="L2016" i="15"/>
  <c r="J2016" i="15" s="1"/>
  <c r="O2016" i="15"/>
  <c r="M2016" i="15" s="1"/>
  <c r="G2016" i="15" l="1"/>
  <c r="V2016" i="15"/>
  <c r="I2017" i="15"/>
  <c r="R2017" i="15"/>
  <c r="P2017" i="15" s="1"/>
  <c r="H2018" i="15"/>
  <c r="U2017" i="15"/>
  <c r="S2017" i="15" s="1"/>
  <c r="L2017" i="15"/>
  <c r="J2017" i="15" s="1"/>
  <c r="O2017" i="15"/>
  <c r="M2017" i="15" s="1"/>
  <c r="G2017" i="15" l="1"/>
  <c r="V2017" i="15"/>
  <c r="I2018" i="15"/>
  <c r="U2018" i="15"/>
  <c r="S2018" i="15" s="1"/>
  <c r="H2019" i="15"/>
  <c r="R2018" i="15"/>
  <c r="P2018" i="15" s="1"/>
  <c r="L2018" i="15"/>
  <c r="J2018" i="15" s="1"/>
  <c r="O2018" i="15"/>
  <c r="M2018" i="15" s="1"/>
  <c r="G2018" i="15" l="1"/>
  <c r="V2018" i="15"/>
  <c r="I2019" i="15"/>
  <c r="R2019" i="15"/>
  <c r="P2019" i="15" s="1"/>
  <c r="H2020" i="15"/>
  <c r="U2019" i="15"/>
  <c r="S2019" i="15" s="1"/>
  <c r="L2019" i="15"/>
  <c r="J2019" i="15" s="1"/>
  <c r="O2019" i="15"/>
  <c r="M2019" i="15" s="1"/>
  <c r="G2019" i="15" l="1"/>
  <c r="V2019" i="15"/>
  <c r="I2020" i="15"/>
  <c r="U2020" i="15"/>
  <c r="S2020" i="15" s="1"/>
  <c r="H2021" i="15"/>
  <c r="R2020" i="15"/>
  <c r="P2020" i="15" s="1"/>
  <c r="L2020" i="15"/>
  <c r="J2020" i="15" s="1"/>
  <c r="O2020" i="15"/>
  <c r="M2020" i="15" s="1"/>
  <c r="G2020" i="15" l="1"/>
  <c r="V2020" i="15"/>
  <c r="I2021" i="15"/>
  <c r="R2021" i="15"/>
  <c r="P2021" i="15" s="1"/>
  <c r="H2022" i="15"/>
  <c r="U2021" i="15"/>
  <c r="S2021" i="15" s="1"/>
  <c r="L2021" i="15"/>
  <c r="J2021" i="15" s="1"/>
  <c r="O2021" i="15"/>
  <c r="M2021" i="15" s="1"/>
  <c r="G2021" i="15" l="1"/>
  <c r="V2021" i="15"/>
  <c r="I2022" i="15"/>
  <c r="U2022" i="15"/>
  <c r="S2022" i="15" s="1"/>
  <c r="H2023" i="15"/>
  <c r="R2022" i="15"/>
  <c r="P2022" i="15" s="1"/>
  <c r="L2022" i="15"/>
  <c r="J2022" i="15" s="1"/>
  <c r="O2022" i="15"/>
  <c r="M2022" i="15" s="1"/>
  <c r="G2022" i="15" l="1"/>
  <c r="V2022" i="15"/>
  <c r="I2023" i="15"/>
  <c r="R2023" i="15"/>
  <c r="P2023" i="15" s="1"/>
  <c r="L2023" i="15"/>
  <c r="J2023" i="15" s="1"/>
  <c r="H2024" i="15"/>
  <c r="U2023" i="15"/>
  <c r="S2023" i="15" s="1"/>
  <c r="O2023" i="15"/>
  <c r="M2023" i="15" s="1"/>
  <c r="G2023" i="15" l="1"/>
  <c r="V2023" i="15"/>
  <c r="I2024" i="15"/>
  <c r="U2024" i="15"/>
  <c r="S2024" i="15" s="1"/>
  <c r="H2025" i="15"/>
  <c r="R2024" i="15"/>
  <c r="P2024" i="15" s="1"/>
  <c r="O2024" i="15"/>
  <c r="M2024" i="15" s="1"/>
  <c r="L2024" i="15"/>
  <c r="J2024" i="15" s="1"/>
  <c r="V2024" i="15" l="1"/>
  <c r="G2024" i="15"/>
  <c r="I2025" i="15"/>
  <c r="R2025" i="15"/>
  <c r="P2025" i="15" s="1"/>
  <c r="H2026" i="15"/>
  <c r="U2025" i="15"/>
  <c r="S2025" i="15" s="1"/>
  <c r="L2025" i="15"/>
  <c r="J2025" i="15" s="1"/>
  <c r="O2025" i="15"/>
  <c r="M2025" i="15" s="1"/>
  <c r="G2025" i="15" l="1"/>
  <c r="V2025" i="15"/>
  <c r="I2026" i="15"/>
  <c r="U2026" i="15"/>
  <c r="S2026" i="15" s="1"/>
  <c r="H2027" i="15"/>
  <c r="R2026" i="15"/>
  <c r="P2026" i="15" s="1"/>
  <c r="L2026" i="15"/>
  <c r="J2026" i="15" s="1"/>
  <c r="O2026" i="15"/>
  <c r="M2026" i="15" s="1"/>
  <c r="G2026" i="15" l="1"/>
  <c r="V2026" i="15"/>
  <c r="I2027" i="15"/>
  <c r="R2027" i="15"/>
  <c r="P2027" i="15" s="1"/>
  <c r="H2028" i="15"/>
  <c r="U2027" i="15"/>
  <c r="S2027" i="15" s="1"/>
  <c r="L2027" i="15"/>
  <c r="J2027" i="15" s="1"/>
  <c r="O2027" i="15"/>
  <c r="M2027" i="15" s="1"/>
  <c r="G2027" i="15" l="1"/>
  <c r="V2027" i="15"/>
  <c r="I2028" i="15"/>
  <c r="U2028" i="15"/>
  <c r="S2028" i="15" s="1"/>
  <c r="L2028" i="15"/>
  <c r="J2028" i="15" s="1"/>
  <c r="H2029" i="15"/>
  <c r="R2028" i="15"/>
  <c r="P2028" i="15" s="1"/>
  <c r="O2028" i="15"/>
  <c r="M2028" i="15" s="1"/>
  <c r="G2028" i="15" l="1"/>
  <c r="V2028" i="15"/>
  <c r="I2029" i="15"/>
  <c r="R2029" i="15"/>
  <c r="P2029" i="15" s="1"/>
  <c r="H2030" i="15"/>
  <c r="U2029" i="15"/>
  <c r="S2029" i="15" s="1"/>
  <c r="O2029" i="15"/>
  <c r="M2029" i="15" s="1"/>
  <c r="L2029" i="15"/>
  <c r="J2029" i="15" s="1"/>
  <c r="G2029" i="15" l="1"/>
  <c r="V2029" i="15"/>
  <c r="I2030" i="15"/>
  <c r="U2030" i="15"/>
  <c r="S2030" i="15" s="1"/>
  <c r="L2030" i="15"/>
  <c r="J2030" i="15" s="1"/>
  <c r="H2031" i="15"/>
  <c r="R2030" i="15"/>
  <c r="P2030" i="15" s="1"/>
  <c r="O2030" i="15"/>
  <c r="M2030" i="15" s="1"/>
  <c r="V2030" i="15" l="1"/>
  <c r="G2030" i="15"/>
  <c r="I2031" i="15"/>
  <c r="R2031" i="15"/>
  <c r="P2031" i="15" s="1"/>
  <c r="H2032" i="15"/>
  <c r="U2031" i="15"/>
  <c r="S2031" i="15" s="1"/>
  <c r="L2031" i="15"/>
  <c r="J2031" i="15" s="1"/>
  <c r="O2031" i="15"/>
  <c r="M2031" i="15" s="1"/>
  <c r="V2031" i="15" l="1"/>
  <c r="G2031" i="15"/>
  <c r="I2032" i="15"/>
  <c r="U2032" i="15"/>
  <c r="S2032" i="15" s="1"/>
  <c r="R2032" i="15"/>
  <c r="P2032" i="15" s="1"/>
  <c r="O2032" i="15"/>
  <c r="M2032" i="15" s="1"/>
  <c r="H2033" i="15"/>
  <c r="L2032" i="15"/>
  <c r="J2032" i="15" s="1"/>
  <c r="G2032" i="15" l="1"/>
  <c r="V2032" i="15"/>
  <c r="I2033" i="15"/>
  <c r="R2033" i="15"/>
  <c r="P2033" i="15" s="1"/>
  <c r="H2034" i="15"/>
  <c r="U2033" i="15"/>
  <c r="S2033" i="15" s="1"/>
  <c r="L2033" i="15"/>
  <c r="J2033" i="15" s="1"/>
  <c r="O2033" i="15"/>
  <c r="M2033" i="15" s="1"/>
  <c r="G2033" i="15" l="1"/>
  <c r="V2033" i="15"/>
  <c r="I2034" i="15"/>
  <c r="U2034" i="15"/>
  <c r="S2034" i="15" s="1"/>
  <c r="H2035" i="15"/>
  <c r="R2034" i="15"/>
  <c r="P2034" i="15" s="1"/>
  <c r="L2034" i="15"/>
  <c r="J2034" i="15" s="1"/>
  <c r="O2034" i="15"/>
  <c r="M2034" i="15" s="1"/>
  <c r="V2034" i="15" l="1"/>
  <c r="G2034" i="15"/>
  <c r="I2035" i="15"/>
  <c r="U2035" i="15"/>
  <c r="S2035" i="15" s="1"/>
  <c r="X22" i="15" s="1"/>
  <c r="Y22" i="15" s="1"/>
  <c r="O2035" i="15"/>
  <c r="M2035" i="15" s="1"/>
  <c r="X14" i="15" s="1"/>
  <c r="Y14" i="15" s="1"/>
  <c r="L2035" i="15"/>
  <c r="J2035" i="15" s="1"/>
  <c r="X10" i="15" s="1"/>
  <c r="Y10" i="15" s="1"/>
  <c r="R2035" i="15"/>
  <c r="P2035" i="15" s="1"/>
  <c r="X18" i="15" s="1"/>
  <c r="Y18" i="15" s="1"/>
  <c r="G2035" i="15" l="1"/>
  <c r="V2035" i="15"/>
  <c r="X6" i="15"/>
  <c r="Y6" i="15" s="1"/>
</calcChain>
</file>

<file path=xl/comments1.xml><?xml version="1.0" encoding="utf-8"?>
<comments xmlns="http://schemas.openxmlformats.org/spreadsheetml/2006/main">
  <authors>
    <author>GUILLARM</author>
  </authors>
  <commentList>
    <comment ref="AA2" authorId="0" shapeId="0">
      <text>
        <r>
          <rPr>
            <b/>
            <sz val="8"/>
            <color indexed="81"/>
            <rFont val="Tahoma"/>
            <family val="2"/>
          </rPr>
          <t>GUILLARM:</t>
        </r>
        <r>
          <rPr>
            <sz val="8"/>
            <color indexed="81"/>
            <rFont val="Tahoma"/>
            <family val="2"/>
          </rPr>
          <t xml:space="preserve">
inversion pour eviter de tout retaper!</t>
        </r>
      </text>
    </comment>
  </commentList>
</comments>
</file>

<file path=xl/sharedStrings.xml><?xml version="1.0" encoding="utf-8"?>
<sst xmlns="http://schemas.openxmlformats.org/spreadsheetml/2006/main" count="644" uniqueCount="402">
  <si>
    <r>
      <t>Finally, red point is a representation of the pressure observed for the flow rate indicated in the corresponding yellow cell. This value takes into account the UPLC instrumentation (</t>
    </r>
    <r>
      <rPr>
        <sz val="10"/>
        <rFont val="Arial"/>
        <family val="2"/>
      </rPr>
      <t>≈</t>
    </r>
    <r>
      <rPr>
        <sz val="10"/>
        <rFont val="Arial"/>
        <family val="2"/>
      </rPr>
      <t>70bar @1mL/min).</t>
    </r>
  </si>
  <si>
    <t>ACN</t>
  </si>
  <si>
    <t>MeOH</t>
  </si>
  <si>
    <t>%B</t>
  </si>
  <si>
    <t>A</t>
  </si>
  <si>
    <t>B</t>
  </si>
  <si>
    <t>C</t>
  </si>
  <si>
    <t>N</t>
  </si>
  <si>
    <t>ν</t>
  </si>
  <si>
    <t>h</t>
  </si>
  <si>
    <t>u</t>
  </si>
  <si>
    <t>D (µl/min)</t>
  </si>
  <si>
    <t>N theoretical</t>
  </si>
  <si>
    <t>Acquity Shield</t>
  </si>
  <si>
    <t>Acquity</t>
  </si>
  <si>
    <t>Step</t>
  </si>
  <si>
    <t>Additional gradient information</t>
  </si>
  <si>
    <t>initial conditions</t>
  </si>
  <si>
    <t>Geometric transfer of the gradient profile</t>
  </si>
  <si>
    <t>initial hold</t>
  </si>
  <si>
    <t>time (min)</t>
  </si>
  <si>
    <t>Optimized transfer gradient profile (non-optimal flow rate)</t>
  </si>
  <si>
    <t>F</t>
  </si>
  <si>
    <t>Diffusion coefficient (m²/s)</t>
  </si>
  <si>
    <t>viscosity of hydro-organic mixture (cp)</t>
  </si>
  <si>
    <t>%N loss (total)</t>
  </si>
  <si>
    <t>ACQ</t>
  </si>
  <si>
    <t>ACQs</t>
  </si>
  <si>
    <t>Hyp</t>
  </si>
  <si>
    <t>EXT</t>
  </si>
  <si>
    <t>SB</t>
  </si>
  <si>
    <t>XDB</t>
  </si>
  <si>
    <t>Pressure</t>
  </si>
  <si>
    <t>Particle size</t>
  </si>
  <si>
    <t>Flow-rate</t>
  </si>
  <si>
    <t>Length</t>
  </si>
  <si>
    <t>Diameter</t>
  </si>
  <si>
    <t>Mobile phase temperature</t>
  </si>
  <si>
    <t>Solute molecular mass</t>
  </si>
  <si>
    <t>Detector time constant</t>
  </si>
  <si>
    <t>Mobile phase composition (%organic)</t>
  </si>
  <si>
    <t>Chromatographic conditions</t>
  </si>
  <si>
    <t>Graphic representation</t>
  </si>
  <si>
    <t>METHODOLOGY FOR ISOCRATIC TRANSFER</t>
  </si>
  <si>
    <t>1. Legend</t>
  </si>
  <si>
    <t>Yellow cells : experimental data</t>
  </si>
  <si>
    <t>Blue cells : new conditions for the transferred method</t>
  </si>
  <si>
    <t>3. Equations</t>
  </si>
  <si>
    <t>a) Calculation of the new injection volume</t>
  </si>
  <si>
    <r>
      <t>V</t>
    </r>
    <r>
      <rPr>
        <vertAlign val="subscript"/>
        <sz val="10"/>
        <rFont val="Arial"/>
        <family val="2"/>
      </rPr>
      <t xml:space="preserve">inj1 </t>
    </r>
    <r>
      <rPr>
        <sz val="10"/>
        <rFont val="Arial"/>
        <family val="2"/>
      </rPr>
      <t>= original injection volume</t>
    </r>
  </si>
  <si>
    <r>
      <t>V</t>
    </r>
    <r>
      <rPr>
        <vertAlign val="subscript"/>
        <sz val="10"/>
        <rFont val="Arial"/>
        <family val="2"/>
      </rPr>
      <t xml:space="preserve">inj2 </t>
    </r>
    <r>
      <rPr>
        <sz val="10"/>
        <rFont val="Arial"/>
        <family val="2"/>
      </rPr>
      <t>= new injection volume</t>
    </r>
  </si>
  <si>
    <r>
      <t>L</t>
    </r>
    <r>
      <rPr>
        <vertAlign val="subscript"/>
        <sz val="10"/>
        <rFont val="Arial"/>
        <family val="2"/>
      </rPr>
      <t xml:space="preserve">1 </t>
    </r>
    <r>
      <rPr>
        <sz val="10"/>
        <rFont val="Arial"/>
        <family val="2"/>
      </rPr>
      <t>= original column length</t>
    </r>
  </si>
  <si>
    <r>
      <t>L</t>
    </r>
    <r>
      <rPr>
        <vertAlign val="subscript"/>
        <sz val="10"/>
        <rFont val="Arial"/>
        <family val="2"/>
      </rPr>
      <t xml:space="preserve">2 </t>
    </r>
    <r>
      <rPr>
        <sz val="10"/>
        <rFont val="Arial"/>
        <family val="2"/>
      </rPr>
      <t>= transferred column length</t>
    </r>
  </si>
  <si>
    <t>b) Calculation of the new flow rate</t>
  </si>
  <si>
    <r>
      <t>F</t>
    </r>
    <r>
      <rPr>
        <vertAlign val="subscript"/>
        <sz val="10"/>
        <rFont val="Arial"/>
        <family val="2"/>
      </rPr>
      <t xml:space="preserve">1 </t>
    </r>
    <r>
      <rPr>
        <sz val="10"/>
        <rFont val="Arial"/>
        <family val="2"/>
      </rPr>
      <t>= original flow rate</t>
    </r>
  </si>
  <si>
    <r>
      <t>F</t>
    </r>
    <r>
      <rPr>
        <vertAlign val="subscript"/>
        <sz val="10"/>
        <rFont val="Arial"/>
        <family val="2"/>
      </rPr>
      <t xml:space="preserve">2 </t>
    </r>
    <r>
      <rPr>
        <sz val="10"/>
        <rFont val="Arial"/>
        <family val="2"/>
      </rPr>
      <t>= new flow rate</t>
    </r>
  </si>
  <si>
    <r>
      <t>d</t>
    </r>
    <r>
      <rPr>
        <vertAlign val="subscript"/>
        <sz val="10"/>
        <rFont val="Arial"/>
        <family val="2"/>
      </rPr>
      <t xml:space="preserve">c1 </t>
    </r>
    <r>
      <rPr>
        <sz val="10"/>
        <rFont val="Arial"/>
        <family val="2"/>
      </rPr>
      <t>= original column diameter</t>
    </r>
  </si>
  <si>
    <r>
      <t>d</t>
    </r>
    <r>
      <rPr>
        <vertAlign val="subscript"/>
        <sz val="10"/>
        <rFont val="Arial"/>
        <family val="2"/>
      </rPr>
      <t xml:space="preserve">c2 </t>
    </r>
    <r>
      <rPr>
        <sz val="10"/>
        <rFont val="Arial"/>
        <family val="2"/>
      </rPr>
      <t>= transferred column diameter</t>
    </r>
  </si>
  <si>
    <r>
      <t>d</t>
    </r>
    <r>
      <rPr>
        <vertAlign val="subscript"/>
        <sz val="10"/>
        <rFont val="Arial"/>
        <family val="2"/>
      </rPr>
      <t xml:space="preserve">p1 </t>
    </r>
    <r>
      <rPr>
        <sz val="10"/>
        <rFont val="Arial"/>
        <family val="2"/>
      </rPr>
      <t>= original column diameter</t>
    </r>
  </si>
  <si>
    <r>
      <t>d</t>
    </r>
    <r>
      <rPr>
        <vertAlign val="subscript"/>
        <sz val="10"/>
        <rFont val="Arial"/>
        <family val="2"/>
      </rPr>
      <t xml:space="preserve">p2 </t>
    </r>
    <r>
      <rPr>
        <sz val="10"/>
        <rFont val="Arial"/>
        <family val="2"/>
      </rPr>
      <t>= transferred column diameter</t>
    </r>
  </si>
  <si>
    <t>Injection volume</t>
  </si>
  <si>
    <t>Analysis time</t>
  </si>
  <si>
    <t>Suggested reconditionning step</t>
  </si>
  <si>
    <t>4. Dwell volume</t>
  </si>
  <si>
    <t>5. Miscellaneous</t>
  </si>
  <si>
    <t>Average retention factor - (k)</t>
  </si>
  <si>
    <t>METHODOLOGY FOR GRADIENT TRANSFER</t>
  </si>
  <si>
    <t>1. Caption</t>
  </si>
  <si>
    <t>a) Calculation of new injection volume</t>
  </si>
  <si>
    <t>b) Calculation of new flow rate</t>
  </si>
  <si>
    <t>c) Calculation of gradient profile</t>
  </si>
  <si>
    <t>Hypersil GOLD</t>
  </si>
  <si>
    <t>Method transfer in isocratic mode</t>
  </si>
  <si>
    <t>Method transfer in gradient mode</t>
  </si>
  <si>
    <t>Help about this calculator</t>
  </si>
  <si>
    <t>Original method (1)</t>
  </si>
  <si>
    <t>Transferred method (2)</t>
  </si>
  <si>
    <t>Original column geometry</t>
  </si>
  <si>
    <t>Original exp. Conditions</t>
  </si>
  <si>
    <t>Transferred column geometry</t>
  </si>
  <si>
    <t>Transferred exp. Conditions</t>
  </si>
  <si>
    <r>
      <t>Column length (L</t>
    </r>
    <r>
      <rPr>
        <b/>
        <vertAlign val="subscript"/>
        <sz val="16"/>
        <color indexed="10"/>
        <rFont val="Arial"/>
        <family val="2"/>
      </rPr>
      <t>1</t>
    </r>
    <r>
      <rPr>
        <b/>
        <sz val="16"/>
        <color indexed="10"/>
        <rFont val="Arial"/>
        <family val="2"/>
      </rPr>
      <t>)</t>
    </r>
  </si>
  <si>
    <r>
      <t>Column diameter (d</t>
    </r>
    <r>
      <rPr>
        <b/>
        <vertAlign val="subscript"/>
        <sz val="16"/>
        <color indexed="10"/>
        <rFont val="Arial"/>
        <family val="2"/>
      </rPr>
      <t>c1</t>
    </r>
    <r>
      <rPr>
        <b/>
        <sz val="16"/>
        <color indexed="10"/>
        <rFont val="Arial"/>
        <family val="2"/>
      </rPr>
      <t>)</t>
    </r>
  </si>
  <si>
    <r>
      <t>Flow-rate (F</t>
    </r>
    <r>
      <rPr>
        <b/>
        <vertAlign val="subscript"/>
        <sz val="16"/>
        <color indexed="10"/>
        <rFont val="Arial"/>
        <family val="2"/>
      </rPr>
      <t>1</t>
    </r>
    <r>
      <rPr>
        <b/>
        <sz val="16"/>
        <color indexed="10"/>
        <rFont val="Arial"/>
        <family val="2"/>
      </rPr>
      <t>)</t>
    </r>
  </si>
  <si>
    <r>
      <t>Injection volume (V</t>
    </r>
    <r>
      <rPr>
        <b/>
        <vertAlign val="subscript"/>
        <sz val="16"/>
        <color indexed="10"/>
        <rFont val="Arial"/>
        <family val="2"/>
      </rPr>
      <t>inj1</t>
    </r>
    <r>
      <rPr>
        <b/>
        <sz val="16"/>
        <color indexed="10"/>
        <rFont val="Arial"/>
        <family val="2"/>
      </rPr>
      <t>)</t>
    </r>
  </si>
  <si>
    <r>
      <t>Particle size (d</t>
    </r>
    <r>
      <rPr>
        <b/>
        <vertAlign val="subscript"/>
        <sz val="16"/>
        <color indexed="10"/>
        <rFont val="Arial"/>
        <family val="2"/>
      </rPr>
      <t>p1</t>
    </r>
    <r>
      <rPr>
        <b/>
        <sz val="16"/>
        <color indexed="10"/>
        <rFont val="Arial"/>
        <family val="2"/>
      </rPr>
      <t>)</t>
    </r>
  </si>
  <si>
    <r>
      <t>Column length (L</t>
    </r>
    <r>
      <rPr>
        <b/>
        <vertAlign val="subscript"/>
        <sz val="16"/>
        <color indexed="10"/>
        <rFont val="Arial"/>
        <family val="2"/>
      </rPr>
      <t>2</t>
    </r>
    <r>
      <rPr>
        <b/>
        <sz val="16"/>
        <color indexed="10"/>
        <rFont val="Arial"/>
        <family val="2"/>
      </rPr>
      <t>)</t>
    </r>
  </si>
  <si>
    <r>
      <t>Column diameter (d</t>
    </r>
    <r>
      <rPr>
        <b/>
        <vertAlign val="subscript"/>
        <sz val="16"/>
        <color indexed="10"/>
        <rFont val="Arial"/>
        <family val="2"/>
      </rPr>
      <t>c2</t>
    </r>
    <r>
      <rPr>
        <b/>
        <sz val="16"/>
        <color indexed="10"/>
        <rFont val="Arial"/>
        <family val="2"/>
      </rPr>
      <t>)</t>
    </r>
  </si>
  <si>
    <r>
      <t>Particle size (d</t>
    </r>
    <r>
      <rPr>
        <b/>
        <vertAlign val="subscript"/>
        <sz val="16"/>
        <color indexed="10"/>
        <rFont val="Arial"/>
        <family val="2"/>
      </rPr>
      <t>p2</t>
    </r>
    <r>
      <rPr>
        <b/>
        <sz val="16"/>
        <color indexed="10"/>
        <rFont val="Arial"/>
        <family val="2"/>
      </rPr>
      <t>)</t>
    </r>
  </si>
  <si>
    <r>
      <t>Flow-rate (F</t>
    </r>
    <r>
      <rPr>
        <b/>
        <vertAlign val="subscript"/>
        <sz val="16"/>
        <color indexed="10"/>
        <rFont val="Arial"/>
        <family val="2"/>
      </rPr>
      <t>2</t>
    </r>
    <r>
      <rPr>
        <b/>
        <sz val="16"/>
        <color indexed="10"/>
        <rFont val="Arial"/>
        <family val="2"/>
      </rPr>
      <t>)</t>
    </r>
  </si>
  <si>
    <r>
      <t>Injection volume (V</t>
    </r>
    <r>
      <rPr>
        <b/>
        <vertAlign val="subscript"/>
        <sz val="16"/>
        <color indexed="10"/>
        <rFont val="Arial"/>
        <family val="2"/>
      </rPr>
      <t>inj2</t>
    </r>
    <r>
      <rPr>
        <b/>
        <sz val="16"/>
        <color indexed="10"/>
        <rFont val="Arial"/>
        <family val="2"/>
      </rPr>
      <t>)</t>
    </r>
  </si>
  <si>
    <r>
      <t>Inj. volume (V</t>
    </r>
    <r>
      <rPr>
        <b/>
        <vertAlign val="subscript"/>
        <sz val="16"/>
        <color indexed="10"/>
        <rFont val="Arial"/>
        <family val="2"/>
      </rPr>
      <t>inj1</t>
    </r>
    <r>
      <rPr>
        <b/>
        <sz val="16"/>
        <color indexed="10"/>
        <rFont val="Arial"/>
        <family val="2"/>
      </rPr>
      <t>)</t>
    </r>
  </si>
  <si>
    <r>
      <t>Inj. volume (V</t>
    </r>
    <r>
      <rPr>
        <b/>
        <vertAlign val="subscript"/>
        <sz val="16"/>
        <color indexed="10"/>
        <rFont val="Arial"/>
        <family val="2"/>
      </rPr>
      <t>inj2</t>
    </r>
    <r>
      <rPr>
        <b/>
        <sz val="16"/>
        <color indexed="10"/>
        <rFont val="Arial"/>
        <family val="2"/>
      </rPr>
      <t>)</t>
    </r>
  </si>
  <si>
    <t>%A</t>
  </si>
  <si>
    <r>
      <t>Dwell volume (V</t>
    </r>
    <r>
      <rPr>
        <b/>
        <vertAlign val="subscript"/>
        <sz val="16"/>
        <color indexed="10"/>
        <rFont val="Arial"/>
        <family val="2"/>
      </rPr>
      <t>d1</t>
    </r>
    <r>
      <rPr>
        <b/>
        <sz val="16"/>
        <color indexed="10"/>
        <rFont val="Arial"/>
        <family val="2"/>
      </rPr>
      <t>)</t>
    </r>
  </si>
  <si>
    <r>
      <t>Dwell volume (V</t>
    </r>
    <r>
      <rPr>
        <b/>
        <vertAlign val="subscript"/>
        <sz val="16"/>
        <color indexed="10"/>
        <rFont val="Arial"/>
        <family val="2"/>
      </rPr>
      <t>d2</t>
    </r>
    <r>
      <rPr>
        <b/>
        <sz val="16"/>
        <color indexed="10"/>
        <rFont val="Arial"/>
        <family val="2"/>
      </rPr>
      <t>)</t>
    </r>
  </si>
  <si>
    <t>Original gradient profile</t>
  </si>
  <si>
    <t>tm1</t>
  </si>
  <si>
    <t>tm2</t>
  </si>
  <si>
    <t>td1</t>
  </si>
  <si>
    <t>td2</t>
  </si>
  <si>
    <t>td2 BIS</t>
  </si>
  <si>
    <t>tm2 BIS</t>
  </si>
  <si>
    <t>temps delai 2</t>
  </si>
  <si>
    <t>temps delai 2 reel</t>
  </si>
  <si>
    <t>Stationary support</t>
  </si>
  <si>
    <t>N observed</t>
  </si>
  <si>
    <t>HPLC calculator is free to use and distribute</t>
  </si>
  <si>
    <t xml:space="preserve">For in-depth discussion or information on the calculation used, please contact: </t>
  </si>
  <si>
    <r>
      <t>With contribution of</t>
    </r>
    <r>
      <rPr>
        <b/>
        <sz val="12"/>
        <rFont val="Arial"/>
        <family val="2"/>
      </rPr>
      <t xml:space="preserve"> Dao NGUYEN, Serge RUDAZ, Jean-Luc VEUTHEY</t>
    </r>
  </si>
  <si>
    <t>Organic solvent (MEOH or ACN)</t>
  </si>
  <si>
    <t>2. Description</t>
  </si>
  <si>
    <t>Update your version regularly from:</t>
  </si>
  <si>
    <r>
      <t xml:space="preserve">N theoretical   </t>
    </r>
    <r>
      <rPr>
        <b/>
        <sz val="14"/>
        <color indexed="18"/>
        <rFont val="Wingdings 2"/>
        <family val="1"/>
        <charset val="2"/>
      </rPr>
      <t></t>
    </r>
  </si>
  <si>
    <r>
      <t xml:space="preserve">ΔP observed   </t>
    </r>
    <r>
      <rPr>
        <b/>
        <sz val="14"/>
        <color indexed="10"/>
        <rFont val="Wingdings 2"/>
        <family val="1"/>
        <charset val="2"/>
      </rPr>
      <t></t>
    </r>
  </si>
  <si>
    <r>
      <t>Δ</t>
    </r>
    <r>
      <rPr>
        <sz val="7.5"/>
        <color indexed="18"/>
        <rFont val="Arial"/>
        <family val="2"/>
      </rPr>
      <t>P observed</t>
    </r>
  </si>
  <si>
    <t>Optimal flow rate</t>
  </si>
  <si>
    <t>arrondi</t>
  </si>
  <si>
    <t>N max</t>
  </si>
  <si>
    <t>It is also possible to perform the separation at a different flow rate instead of the geometrical transferred flow rate.</t>
  </si>
  <si>
    <t>Chromatographic performance</t>
  </si>
  <si>
    <t>FE</t>
  </si>
  <si>
    <t>Column properties (nature and geometry):</t>
  </si>
  <si>
    <t>Mobile phase properties (nature, composition and temperature):</t>
  </si>
  <si>
    <t>Solute nature:</t>
  </si>
  <si>
    <t>Instrumental considerations:</t>
  </si>
  <si>
    <t>Blue point represents the theoretical number of plates for the flow rate indicated in the corresponding yellow cell.</t>
  </si>
  <si>
    <t>METHODOLOGY FOR CHROMATOGRAPHIC PERFORMANCE EVALUATION</t>
  </si>
  <si>
    <t>Column geometry (length, internal diameter and particle size) of original HPLC method should be indicated by user:</t>
  </si>
  <si>
    <t>Column geometry (length, internal diameter and particle size) of the transferred method should also be indicated by user:</t>
  </si>
  <si>
    <t>The determination of new flow rate and injection volume to be used in the transferred method is made according to the equations given below (§3.a and §3.b)</t>
  </si>
  <si>
    <t xml:space="preserve">Injection volume has to be adapted taking into account phase ratio (like in preparative chromatography), in order to reduce extra-column band broadening contributions. </t>
  </si>
  <si>
    <t>Original gradient profile (time and %B for each step) needs also to be entered. %A is calculated directly with (100 - %B). A number of steps equal to 10 could be entered.</t>
  </si>
  <si>
    <t>A graphical representation of the gradient profile (%B as a function of time) is also given in order to check values reported in the gradient table.</t>
  </si>
  <si>
    <t>A. Description of the oiriginal and transferred system</t>
  </si>
  <si>
    <t>B. Conditions to be used in the transferred method</t>
  </si>
  <si>
    <t>The new gradient profile is determined according to the equations below (§3.c): one equation for isocratic part of the gradient and a second set of equations for slope part.</t>
  </si>
  <si>
    <t>New flow rate should be entered in the corresponding yellow cell, and corresponding gradient profile is directly calculated:</t>
  </si>
  <si>
    <t>slope 1 = slope of original gradient</t>
  </si>
  <si>
    <t>slope 2 = slope of transferred gradient</t>
  </si>
  <si>
    <t>%B final = final B composition (%)</t>
  </si>
  <si>
    <t>%B initial= initial B composition (%)</t>
  </si>
  <si>
    <t>The dwell volume is a well-known issue in gradient method transfer and could lead to unexpected changes in selectivities on the final chromatogram.</t>
  </si>
  <si>
    <t>The dwell volume of each instrument should be indicated in appropriate cells:</t>
  </si>
  <si>
    <t>The first solution is to add or reduce the isocratic step at the beginning of the gradient. This solution is directly taken into account by this spreadsheet (red arrow below).</t>
  </si>
  <si>
    <t>Column geometry (length, internal diameter and particle size) of transferred HPLC method should also be indicated by user:</t>
  </si>
  <si>
    <t>1 from Thermo-Electron: Hypersil Gold C18</t>
  </si>
  <si>
    <t>3 from Agilent: Zorbax Stable bond C18, Zorbax Eclipse XDB C18, Zorbax Extend C18</t>
  </si>
  <si>
    <t>-</t>
  </si>
  <si>
    <t>After selection of the chromatographic support, users should also select the column length, internal diameter and particle size of the packing.</t>
  </si>
  <si>
    <t>Chromatographic behaviour (pressure generated, efficiency and optimal flow rate) was basically evaluated with sub-2µm columns but could be extrapoled to every column geometry and particle size.</t>
  </si>
  <si>
    <t>Behaviour could be extrapolated because reduced parameters were used to plot Knox curves with sub-2µm.</t>
  </si>
  <si>
    <t>Working mobile phase flow rate should be indicated for further evaluation of pressure and efficiency at this flow rate.</t>
  </si>
  <si>
    <t>2. Chromatographic conditions to be entered by user</t>
  </si>
  <si>
    <t>3. Chromatographic performance evaluated by calculator</t>
  </si>
  <si>
    <t>Users should only enter the injection volume and the UV detector time constant. The latter is an important parameter for fast-LC experiments.</t>
  </si>
  <si>
    <t>Numerical values</t>
  </si>
  <si>
    <t>Chromatographic performance are evaluated by this calculator in terms of efficiency, optimal flow rate and pressure.</t>
  </si>
  <si>
    <t>Optimal flow rate for the set of conditions entered in yellow cells, is given by the calculator</t>
  </si>
  <si>
    <t>Working flow rate is also suggested taking into account an acceptable loss in efficiency (equal to 10%). This value should be considered for further experiments and is more adapted than optimal flow rate.</t>
  </si>
  <si>
    <r>
      <t>Δ</t>
    </r>
    <r>
      <rPr>
        <sz val="10"/>
        <rFont val="Arial"/>
        <family val="2"/>
      </rPr>
      <t>P indicated depends on column and mobile phase characteristics. It corresponds to the pressure generated by the column + the pressure generated by UPLC system (about 70 bar at 1mL/min).</t>
    </r>
  </si>
  <si>
    <t>Several information are given on the graphic below. This plot is a brief overview of the chromatographic performance whatever are the chromatographic conditions.</t>
  </si>
  <si>
    <t>Blue curve represents the evolution of efficiency as a function of flow rate for the set of conditions entered in yellow cells.</t>
  </si>
  <si>
    <t>Red curve represents the evolution of pressure as a function of flow rate for the set of conditions entered in yellow cells.</t>
  </si>
  <si>
    <t>Each curve is represented by a surface (experimental obtained curve + an error of 10% corresponding to experimental error and potential batch irreproducibility).</t>
  </si>
  <si>
    <t>Efficiency</t>
  </si>
  <si>
    <t>4. Miscellaneous</t>
  </si>
  <si>
    <t>The quality of transferred method is also evaluated in terms of efficiency, pressure and analysis time change</t>
  </si>
  <si>
    <t>These informations give an idea on the potential analysis time decrease, efficiency improvement or decrease and also the pressure constraint</t>
  </si>
  <si>
    <t>These informations give an idea on the potential analysis time decrease, efficiency improvement or decrease and also the pressure constraint.</t>
  </si>
  <si>
    <t>Generic column</t>
  </si>
  <si>
    <t>Performance of transferred method</t>
  </si>
  <si>
    <t>2. This notice may not be removed or altered from any distribution.</t>
  </si>
  <si>
    <t>This program and the accompanied tutorial are FREEWARE. You can use it for personal, business, educational or any other need of yours, subject to the following restrictions:</t>
  </si>
  <si>
    <t>This calculator is provided as-is, without any expressed or implied warranty. In no event will the author be held liable for any consequences/damages arising from the use of this calculator.</t>
  </si>
  <si>
    <t>1. You may re-distribute this program as part of any free software suite/package after informing the author. If you want to re-distribute this program as part of a commercial suite,</t>
  </si>
  <si>
    <t>about!A1</t>
  </si>
  <si>
    <t xml:space="preserve">    you can do so only after getting the written consent of the author.</t>
  </si>
  <si>
    <t>3. No form of decompilation / disassembling parts or whole of the calculator may be done.</t>
  </si>
  <si>
    <t>%N loss (due to non-optimal flow rate)</t>
  </si>
  <si>
    <r>
      <t>%N loss (due to UPLC</t>
    </r>
    <r>
      <rPr>
        <b/>
        <vertAlign val="superscript"/>
        <sz val="12"/>
        <color indexed="10"/>
        <rFont val="Arial"/>
        <family val="2"/>
      </rPr>
      <t>TM</t>
    </r>
    <r>
      <rPr>
        <b/>
        <sz val="14"/>
        <color indexed="10"/>
        <rFont val="Arial"/>
        <family val="2"/>
      </rPr>
      <t xml:space="preserve"> instrumentation)</t>
    </r>
  </si>
  <si>
    <r>
      <t>N observed (for UPLC</t>
    </r>
    <r>
      <rPr>
        <b/>
        <vertAlign val="superscript"/>
        <sz val="12"/>
        <color indexed="10"/>
        <rFont val="Arial"/>
        <family val="2"/>
      </rPr>
      <t>TM</t>
    </r>
    <r>
      <rPr>
        <b/>
        <sz val="14"/>
        <color indexed="10"/>
        <rFont val="Arial"/>
        <family val="2"/>
      </rPr>
      <t xml:space="preserve"> only)   </t>
    </r>
    <r>
      <rPr>
        <b/>
        <sz val="14"/>
        <color indexed="17"/>
        <rFont val="Wingdings 2"/>
        <family val="1"/>
        <charset val="2"/>
      </rPr>
      <t></t>
    </r>
  </si>
  <si>
    <t>Users can choose between acetonitrile or methanol as organic modifier into the mobile phase.</t>
  </si>
  <si>
    <t xml:space="preserve">Users should also indicate the mobile phase temperature. Temperature impacts significantly on pressure (viscosity decrease) and optimal flow rate (diffusion coefficient increase) </t>
  </si>
  <si>
    <t>However, results obtained at temperature higher than ambient depend on the quality of the oven and additional preheating tube (or active preheater) is necessary to work beyond 60°C.</t>
  </si>
  <si>
    <t>The proportion of organic modifier should be indicated. As an example, for isocratic experiment performed at 60%ACN/40%Buffer, a value of 60% should be indicated in the corresponding cell.</t>
  </si>
  <si>
    <t>Molecular weight is an important information since the chromatographic behaviour depends on the size of the molecule (due to diffusion coefficient).</t>
  </si>
  <si>
    <t>Average compound molecular weight (at ±100 g/mol) of the mixture analyzed should be indicated.</t>
  </si>
  <si>
    <r>
      <t>In order to evaluate the influence of instrumentation on the separation quality (efficiency), extra-column band broadening (</t>
    </r>
    <r>
      <rPr>
        <sz val="10"/>
        <rFont val="Arial"/>
        <family val="2"/>
      </rPr>
      <t>σ²ext)</t>
    </r>
    <r>
      <rPr>
        <sz val="10"/>
        <rFont val="Arial"/>
        <family val="2"/>
      </rPr>
      <t xml:space="preserve"> are estimated, according to equation below:</t>
    </r>
  </si>
  <si>
    <t>Only the case of UPLC was considered. For this reason, users shouldn't enter tubing geometry and UV cell volume, since both parameters are fixed for UPLC system and were considered for calculation.</t>
  </si>
  <si>
    <r>
      <t>Users should also indicates the average retention factor (</t>
    </r>
    <r>
      <rPr>
        <i/>
        <sz val="10"/>
        <rFont val="Arial"/>
        <family val="2"/>
      </rPr>
      <t>k</t>
    </r>
    <r>
      <rPr>
        <sz val="10"/>
        <rFont val="Arial"/>
        <family val="2"/>
      </rPr>
      <t xml:space="preserve"> in isocratic mode) in order to evaluate the </t>
    </r>
    <r>
      <rPr>
        <sz val="10"/>
        <rFont val="Arial"/>
        <family val="2"/>
      </rPr>
      <t>σ</t>
    </r>
    <r>
      <rPr>
        <sz val="10"/>
        <rFont val="Arial"/>
        <family val="2"/>
      </rPr>
      <t>²col and corresponding loss in efficiency, according to equation below:</t>
    </r>
  </si>
  <si>
    <t>Theoretical number of plates indicated here corresponds to the blue point on the graphic and is calculated without extra column contributions σ²ext. This value varies with flow rate (Knox curve).</t>
  </si>
  <si>
    <t>Observed N corresponds to the green point on the graphic and takes instrumentation (σ²ext) into account, according to equation given above.</t>
  </si>
  <si>
    <t>%N losses indicated are respectively related to the loss in N due to instrumentation, due to non-optimal mobile phase flow rate and to the sum of both contributions.</t>
  </si>
  <si>
    <t>Green point represents the observed number of plates, for the flow rate indicated in the corresponding yellow cell. This value takes into account the instrumentation dispersion (σ²ext).</t>
  </si>
  <si>
    <t>Flow rate, injection volume and approximative analysis time of the original method should also be entered in corresponding cells.</t>
  </si>
  <si>
    <r>
      <t>t</t>
    </r>
    <r>
      <rPr>
        <vertAlign val="subscript"/>
        <sz val="10"/>
        <rFont val="Arial"/>
        <family val="2"/>
      </rPr>
      <t>step</t>
    </r>
    <r>
      <rPr>
        <sz val="10"/>
        <rFont val="Arial"/>
        <family val="2"/>
      </rPr>
      <t xml:space="preserve"> 1= Isocratic time of original method</t>
    </r>
  </si>
  <si>
    <r>
      <t>t</t>
    </r>
    <r>
      <rPr>
        <vertAlign val="subscript"/>
        <sz val="10"/>
        <rFont val="Arial"/>
        <family val="2"/>
      </rPr>
      <t>step</t>
    </r>
    <r>
      <rPr>
        <sz val="10"/>
        <rFont val="Arial"/>
        <family val="2"/>
      </rPr>
      <t xml:space="preserve"> 2= Isocratic time of original method</t>
    </r>
  </si>
  <si>
    <r>
      <t>t</t>
    </r>
    <r>
      <rPr>
        <vertAlign val="subscript"/>
        <sz val="10"/>
        <rFont val="Arial"/>
        <family val="2"/>
      </rPr>
      <t>gradient</t>
    </r>
    <r>
      <rPr>
        <sz val="10"/>
        <rFont val="Arial"/>
        <family val="2"/>
      </rPr>
      <t xml:space="preserve"> 2= Gradient time of transferred method</t>
    </r>
  </si>
  <si>
    <r>
      <t>Only few solutions exist if the ratio "t</t>
    </r>
    <r>
      <rPr>
        <vertAlign val="subscript"/>
        <sz val="10"/>
        <rFont val="Arial"/>
        <family val="2"/>
      </rPr>
      <t>D</t>
    </r>
    <r>
      <rPr>
        <sz val="10"/>
        <rFont val="Arial"/>
        <family val="2"/>
      </rPr>
      <t>/t</t>
    </r>
    <r>
      <rPr>
        <vertAlign val="subscript"/>
        <sz val="10"/>
        <rFont val="Arial"/>
        <family val="2"/>
      </rPr>
      <t>0"</t>
    </r>
    <r>
      <rPr>
        <sz val="10"/>
        <rFont val="Arial"/>
        <family val="2"/>
      </rPr>
      <t xml:space="preserve"> is not constant between each instrument (original and transferred instrument).</t>
    </r>
  </si>
  <si>
    <t>Flow rate and injection volume of the original method should be entered in corresponding cells.</t>
  </si>
  <si>
    <t>For any transfer in gradient mode, the number of column volumes must remained constant between original and transferred method.</t>
  </si>
  <si>
    <r>
      <t>One equation allows to transfer isocratic step during the gradient and is explained by the rule (</t>
    </r>
    <r>
      <rPr>
        <b/>
        <sz val="10"/>
        <rFont val="Arial"/>
        <family val="2"/>
      </rPr>
      <t>t</t>
    </r>
    <r>
      <rPr>
        <b/>
        <vertAlign val="subscript"/>
        <sz val="10"/>
        <rFont val="Arial"/>
        <family val="2"/>
      </rPr>
      <t>step</t>
    </r>
    <r>
      <rPr>
        <b/>
        <sz val="10"/>
        <rFont val="Arial"/>
        <family val="2"/>
      </rPr>
      <t>/t</t>
    </r>
    <r>
      <rPr>
        <b/>
        <vertAlign val="subscript"/>
        <sz val="10"/>
        <rFont val="Arial"/>
        <family val="2"/>
      </rPr>
      <t>0</t>
    </r>
    <r>
      <rPr>
        <b/>
        <sz val="10"/>
        <rFont val="Arial"/>
        <family val="2"/>
      </rPr>
      <t xml:space="preserve"> ratio constant</t>
    </r>
    <r>
      <rPr>
        <sz val="10"/>
        <rFont val="Arial"/>
        <family val="2"/>
      </rPr>
      <t>).</t>
    </r>
  </si>
  <si>
    <r>
      <t xml:space="preserve">For any slope part during the gradient, the product </t>
    </r>
    <r>
      <rPr>
        <b/>
        <sz val="10"/>
        <rFont val="Arial"/>
        <family val="2"/>
      </rPr>
      <t>"slope x t</t>
    </r>
    <r>
      <rPr>
        <b/>
        <vertAlign val="subscript"/>
        <sz val="10"/>
        <rFont val="Arial"/>
        <family val="2"/>
      </rPr>
      <t>0</t>
    </r>
    <r>
      <rPr>
        <b/>
        <sz val="10"/>
        <rFont val="Arial"/>
        <family val="2"/>
      </rPr>
      <t>"</t>
    </r>
    <r>
      <rPr>
        <sz val="10"/>
        <rFont val="Arial"/>
        <family val="2"/>
      </rPr>
      <t xml:space="preserve"> must remains constant. New gradient time is thus evaluated with initial, final composition and slope value.</t>
    </r>
  </si>
  <si>
    <t>If system dwell volume is unknown, it can be estimated experimentally with the rapid method described below (only one gradient run is necessary):</t>
  </si>
  <si>
    <r>
      <t>In gradient transfer, it is important to keep the ratio “t</t>
    </r>
    <r>
      <rPr>
        <vertAlign val="subscript"/>
        <sz val="10"/>
        <rFont val="Arial"/>
        <family val="2"/>
      </rPr>
      <t>D</t>
    </r>
    <r>
      <rPr>
        <sz val="10"/>
        <rFont val="Arial"/>
        <family val="2"/>
      </rPr>
      <t>/t</t>
    </r>
    <r>
      <rPr>
        <vertAlign val="subscript"/>
        <sz val="10"/>
        <rFont val="Arial"/>
        <family val="2"/>
      </rPr>
      <t>0</t>
    </r>
    <r>
      <rPr>
        <sz val="10"/>
        <rFont val="Arial"/>
        <family val="2"/>
      </rPr>
      <t xml:space="preserve"> constant” between the original and transferred method, to avoid any unwanted changes in selectivity.</t>
    </r>
  </si>
  <si>
    <r>
      <t xml:space="preserve">For these particular cases, only one solution exists and consists in postpone injection after the gradient begin (begin the gradient and inject </t>
    </r>
    <r>
      <rPr>
        <i/>
        <sz val="10"/>
        <rFont val="Arial"/>
        <family val="2"/>
      </rPr>
      <t>n</t>
    </r>
    <r>
      <rPr>
        <sz val="10"/>
        <rFont val="Arial"/>
        <family val="2"/>
      </rPr>
      <t xml:space="preserve"> seconds/minutes after). </t>
    </r>
  </si>
  <si>
    <t>This spreadsheet also suggests a time for reconditionning column between injections in gradient mode (equal to 10 column volumes) for original and transferred method.</t>
  </si>
  <si>
    <t>temps (min)</t>
  </si>
  <si>
    <t>Nptx Réel</t>
  </si>
  <si>
    <t>temps</t>
  </si>
  <si>
    <t>peak 1</t>
  </si>
  <si>
    <t>peak 2</t>
  </si>
  <si>
    <t>peak 3</t>
  </si>
  <si>
    <t>peak 4</t>
  </si>
  <si>
    <t>peak 5</t>
  </si>
  <si>
    <t>SOMME</t>
  </si>
  <si>
    <t>Phase Mob / Soluté</t>
  </si>
  <si>
    <t>cP</t>
  </si>
  <si>
    <t>m²/s</t>
  </si>
  <si>
    <t>analysis time (min)</t>
  </si>
  <si>
    <t>min</t>
  </si>
  <si>
    <t>peak area</t>
  </si>
  <si>
    <t>mm/s</t>
  </si>
  <si>
    <t>µl²</t>
  </si>
  <si>
    <t>frequence (pts/s)</t>
  </si>
  <si>
    <t>Environnement</t>
  </si>
  <si>
    <t>% variance totale</t>
  </si>
  <si>
    <t>Vext (µL²)</t>
  </si>
  <si>
    <t>Colonne</t>
  </si>
  <si>
    <t>µl</t>
  </si>
  <si>
    <t>N réel Knox</t>
  </si>
  <si>
    <t>K</t>
  </si>
  <si>
    <t>injection</t>
  </si>
  <si>
    <t>UV cell</t>
  </si>
  <si>
    <t>tubing</t>
  </si>
  <si>
    <t>max peak 1</t>
  </si>
  <si>
    <t>temps peak 1</t>
  </si>
  <si>
    <t>arrondi peak 1</t>
  </si>
  <si>
    <t>max peak 2</t>
  </si>
  <si>
    <t>temps peak 2</t>
  </si>
  <si>
    <t>k2</t>
  </si>
  <si>
    <t>k1</t>
  </si>
  <si>
    <t>max peak 3</t>
  </si>
  <si>
    <t>temps peak 3</t>
  </si>
  <si>
    <t>k3</t>
  </si>
  <si>
    <t>arrondi peak 2</t>
  </si>
  <si>
    <t>arrondi peak 3</t>
  </si>
  <si>
    <t>arrondi peak 4</t>
  </si>
  <si>
    <t>arrondi peak 5</t>
  </si>
  <si>
    <t>max peak 4</t>
  </si>
  <si>
    <t>temps peak 4</t>
  </si>
  <si>
    <t>k4</t>
  </si>
  <si>
    <t>max peak 5</t>
  </si>
  <si>
    <t>temps peak 5</t>
  </si>
  <si>
    <t>k5</t>
  </si>
  <si>
    <t>(cm3/g.mol)</t>
  </si>
  <si>
    <t>time cst</t>
  </si>
  <si>
    <t>Nobs 1</t>
  </si>
  <si>
    <t>Ntheo1</t>
  </si>
  <si>
    <t>Nobs 2</t>
  </si>
  <si>
    <t>Nobs 3</t>
  </si>
  <si>
    <t>Nobs 4</t>
  </si>
  <si>
    <t>Nobs 5</t>
  </si>
  <si>
    <t>ACQ Phenyl</t>
  </si>
  <si>
    <t>ACQ HILIC</t>
  </si>
  <si>
    <t>Zorbax Extend</t>
  </si>
  <si>
    <t>Zorbax Stable bond</t>
  </si>
  <si>
    <t>Zorbax Eclipse XDB</t>
  </si>
  <si>
    <t>Acquity Phenyl</t>
  </si>
  <si>
    <t>Acquity HILIC</t>
  </si>
  <si>
    <t>4 from Waters: Acquity BEH C18, Acquity Shield BEH C18, Acquity Phenyl and Acquity HILIC</t>
  </si>
  <si>
    <t>If users work with a different column, "Generic column" should be selected and represents an average chromatographic support (Knox curves parameters for this column are A=1, B=4, C=0.05).</t>
  </si>
  <si>
    <t>A representation in "exploded pie" has also been used to highlight which part of the UPLC system has to be improved, in case of important loss in efficiency due to instrumentation.</t>
  </si>
  <si>
    <t xml:space="preserve">The contributions of detector (time constant, UV cell), injector and tubing  are given in this representation. </t>
  </si>
  <si>
    <t>Of course it is only relative value and the cell containing the "%N loss due to UPLC instrumentation" had to carefully monitored.</t>
  </si>
  <si>
    <t>Chromatogram</t>
  </si>
  <si>
    <t>The four other peaks correspond to retention factors twice lower, four times lower, twice higher and four times higher than average k value.</t>
  </si>
  <si>
    <t>In this representation, the influence of mobile phase composition and temperature on retention are not considered since both can't be easily simulated (this is not an optimization software)</t>
  </si>
  <si>
    <t>The influence of extra-column band broadening on peak width is also considered in the simulated chromatogram.</t>
  </si>
  <si>
    <t>This chromatogram always contains five peaks. The third one corresponds to the average retention factor entered in the "chromatographic conditions" section.</t>
  </si>
  <si>
    <t>For information on isocratic transfer: D. Guillarme, D.T.T. Nguyen, S. Rudaz, J.L. Veuthey, Eur. J. Pharm. Bio., 2007, 66, 475-482</t>
  </si>
  <si>
    <t>Solvent consumption</t>
  </si>
  <si>
    <r>
      <t>Δ</t>
    </r>
    <r>
      <rPr>
        <sz val="7.5"/>
        <color indexed="10"/>
        <rFont val="Arial"/>
        <family val="2"/>
      </rPr>
      <t>P observed</t>
    </r>
  </si>
  <si>
    <t>Initial composition</t>
  </si>
  <si>
    <t>Final composition</t>
  </si>
  <si>
    <t xml:space="preserve">N isocratic theoretical </t>
  </si>
  <si>
    <t>System dwell volume</t>
  </si>
  <si>
    <r>
      <t>ΔP</t>
    </r>
    <r>
      <rPr>
        <b/>
        <vertAlign val="subscript"/>
        <sz val="12"/>
        <color indexed="10"/>
        <rFont val="Arial"/>
        <family val="2"/>
      </rPr>
      <t>max</t>
    </r>
    <r>
      <rPr>
        <b/>
        <sz val="12"/>
        <color indexed="10"/>
        <rFont val="Arial"/>
        <family val="2"/>
      </rPr>
      <t xml:space="preserve"> during gradient</t>
    </r>
  </si>
  <si>
    <t>Longueur de colonne</t>
  </si>
  <si>
    <t>debit de phase mobile (µL/min)</t>
  </si>
  <si>
    <t>gradient length (min)</t>
  </si>
  <si>
    <t>Chromatographic performance in isocratic mode</t>
  </si>
  <si>
    <t>Pmax</t>
  </si>
  <si>
    <t>Pobtained</t>
  </si>
  <si>
    <t>Gradient profile</t>
  </si>
  <si>
    <t>Retention time</t>
  </si>
  <si>
    <t>Corresponding Ce</t>
  </si>
  <si>
    <t>Gradient slope</t>
  </si>
  <si>
    <t>PEAK CAPACITY</t>
  </si>
  <si>
    <t>PRESSURE (BARS)</t>
  </si>
  <si>
    <t>DATA POUR PMAX=200 bars</t>
  </si>
  <si>
    <t>DATA POUR PMAX=400 bars</t>
  </si>
  <si>
    <t>DATA POUR PMAX=1000 bars</t>
  </si>
  <si>
    <t>tgrad (min)</t>
  </si>
  <si>
    <t>usual - 200bars</t>
  </si>
  <si>
    <t>intermediate - 400bars</t>
  </si>
  <si>
    <t>extreme - 1000 bars</t>
  </si>
  <si>
    <t>Gradient time</t>
  </si>
  <si>
    <t>Optimal gradient time</t>
  </si>
  <si>
    <t>MAX</t>
  </si>
  <si>
    <t>tgrad</t>
  </si>
  <si>
    <t>F (µL/min)</t>
  </si>
  <si>
    <t>Curve for</t>
  </si>
  <si>
    <r>
      <t>s</t>
    </r>
    <r>
      <rPr>
        <sz val="10"/>
        <color indexed="9"/>
        <rFont val="Arial"/>
        <family val="2"/>
      </rPr>
      <t>² col</t>
    </r>
  </si>
  <si>
    <r>
      <t>solute molar volume</t>
    </r>
    <r>
      <rPr>
        <sz val="10"/>
        <color indexed="9"/>
        <rFont val="Arial"/>
        <family val="2"/>
      </rPr>
      <t xml:space="preserve"> </t>
    </r>
  </si>
  <si>
    <r>
      <t xml:space="preserve">h </t>
    </r>
    <r>
      <rPr>
        <sz val="10"/>
        <color indexed="9"/>
        <rFont val="Arial"/>
        <family val="2"/>
      </rPr>
      <t>(T° C) (cP)</t>
    </r>
  </si>
  <si>
    <r>
      <t>Dm</t>
    </r>
    <r>
      <rPr>
        <sz val="10"/>
        <color indexed="9"/>
        <rFont val="Arial"/>
        <family val="2"/>
      </rPr>
      <t xml:space="preserve"> (m²/s)</t>
    </r>
  </si>
  <si>
    <r>
      <t>u</t>
    </r>
    <r>
      <rPr>
        <sz val="10"/>
        <color indexed="9"/>
        <rFont val="Arial"/>
        <family val="2"/>
      </rPr>
      <t xml:space="preserve"> </t>
    </r>
    <r>
      <rPr>
        <sz val="10"/>
        <color indexed="9"/>
        <rFont val="Arial"/>
        <family val="2"/>
      </rPr>
      <t>utilisé</t>
    </r>
    <r>
      <rPr>
        <sz val="10"/>
        <color indexed="9"/>
        <rFont val="Arial"/>
        <family val="2"/>
      </rPr>
      <t xml:space="preserve"> (mm/s)</t>
    </r>
  </si>
  <si>
    <r>
      <t>σ</t>
    </r>
    <r>
      <rPr>
        <sz val="10"/>
        <color indexed="9"/>
        <rFont val="Arial"/>
        <family val="2"/>
      </rPr>
      <t>² col</t>
    </r>
  </si>
  <si>
    <r>
      <t>σ</t>
    </r>
    <r>
      <rPr>
        <sz val="10"/>
        <color indexed="9"/>
        <rFont val="Arial"/>
        <family val="2"/>
      </rPr>
      <t>²cte tps</t>
    </r>
  </si>
  <si>
    <r>
      <t>σ</t>
    </r>
    <r>
      <rPr>
        <sz val="10"/>
        <color indexed="9"/>
        <rFont val="Arial"/>
        <family val="2"/>
      </rPr>
      <t>²inj</t>
    </r>
  </si>
  <si>
    <r>
      <t>σ</t>
    </r>
    <r>
      <rPr>
        <sz val="10"/>
        <color indexed="9"/>
        <rFont val="Arial"/>
        <family val="2"/>
      </rPr>
      <t>²cell</t>
    </r>
  </si>
  <si>
    <r>
      <t>σ</t>
    </r>
    <r>
      <rPr>
        <sz val="10"/>
        <color indexed="9"/>
        <rFont val="Arial"/>
        <family val="2"/>
      </rPr>
      <t>² tube</t>
    </r>
  </si>
  <si>
    <r>
      <t>σ</t>
    </r>
    <r>
      <rPr>
        <sz val="10"/>
        <color indexed="9"/>
        <rFont val="Arial"/>
        <family val="2"/>
      </rPr>
      <t>²ext tot</t>
    </r>
  </si>
  <si>
    <r>
      <t>V0</t>
    </r>
    <r>
      <rPr>
        <sz val="10"/>
        <color indexed="9"/>
        <rFont val="Arial"/>
        <family val="2"/>
      </rPr>
      <t xml:space="preserve"> (µl)</t>
    </r>
  </si>
  <si>
    <r>
      <t>to</t>
    </r>
    <r>
      <rPr>
        <sz val="10"/>
        <color indexed="9"/>
        <rFont val="Arial"/>
        <family val="2"/>
      </rPr>
      <t xml:space="preserve"> (min)</t>
    </r>
  </si>
  <si>
    <r>
      <t>ν</t>
    </r>
    <r>
      <rPr>
        <sz val="10"/>
        <color indexed="9"/>
        <rFont val="Arial"/>
        <family val="2"/>
      </rPr>
      <t xml:space="preserve"> utilisé</t>
    </r>
  </si>
  <si>
    <t>METHODOLOGY FOR THE EVALUATION OF CHROMATOGRAPHIC PERFORMANCE IN ISOCRATIC MODE</t>
  </si>
  <si>
    <t>METHODOLOGY FOR THE EVALUATION OF CHROMATOGRAPHIC PERFORMANCE IN GRADIENT MODE</t>
  </si>
  <si>
    <t xml:space="preserve">                       Chromatographic performance in gradient mode</t>
  </si>
  <si>
    <t>Estimated S value</t>
  </si>
  <si>
    <t>Users should enter the initial and final composition of the gradient, as well as the gradient time. It is impossible to deal with a multi-step gradient, calculation becomes too complex.</t>
  </si>
  <si>
    <t>3. Gradient conditions</t>
  </si>
  <si>
    <t>4. Chromatographic performance evaluated by calculator</t>
  </si>
  <si>
    <t xml:space="preserve">The retention factor in gradient mode (ke) is a constant for all peaks. The latter represents the “average” or “effective” value of k during gradient elution. It defines the peak width in gradient elution mode </t>
  </si>
  <si>
    <t>and could be estimated with:</t>
  </si>
  <si>
    <t xml:space="preserve">In a first step, the calculator estimates the S value, which  corresponds to the elution strength of the organic modifier (slope of the logarithmic plot: d(log k)/dΦ). </t>
  </si>
  <si>
    <r>
      <t>Where</t>
    </r>
    <r>
      <rPr>
        <i/>
        <sz val="10"/>
        <rFont val="Arial"/>
        <family val="2"/>
      </rPr>
      <t xml:space="preserve"> b</t>
    </r>
    <r>
      <rPr>
        <sz val="10"/>
        <rFont val="Arial"/>
        <family val="2"/>
      </rPr>
      <t xml:space="preserve"> is the gradient steepness</t>
    </r>
  </si>
  <si>
    <t>Finally, the pressure observed for this optimal experiment is also indicated</t>
  </si>
  <si>
    <t>5. Calculation of the elution composition for a given time</t>
  </si>
  <si>
    <t>Where, Ci and Cf are the concentration of the organic solvent in the initial and final composition of the gradient, respectively, tg the  gradient time, t0 the column dead time</t>
  </si>
  <si>
    <t>td the instrument dwell time and t the elution time of the compound that user is looking for.</t>
  </si>
  <si>
    <t>The values of peak capacity as a function of flow rate and column length, for a constant gradient time were represented on a first graphic.</t>
  </si>
  <si>
    <t>The values of peak capacity as a function of gradient time and column length, for a constant flow rate were represented on a second graphic.</t>
  </si>
  <si>
    <t>In both representation, calculation are made for MW, particle size and internal diameter indicated in the yellow cells. These representations were also made for initial and final compositions indicated in yellow cells.</t>
  </si>
  <si>
    <t>The user should simply enter a time at which a peak is eluted (for example 7 min for a 5-95%ACN gradient in 300 min). Then the corresponding elution composition is directly calculated.</t>
  </si>
  <si>
    <t>Users should also indicate the mobile phase temperature and flow rate.</t>
  </si>
  <si>
    <t>This parameter is extremely important and can be estimated based on this relationship :</t>
  </si>
  <si>
    <t>The gradient slope is also estimated by the calculator. It corresponds to the (final - initial) composition of the gradient divided by the gradient time.</t>
  </si>
  <si>
    <t>5. Possibilities offered by the selected column geometry at ΔPmax=1000 bar</t>
  </si>
  <si>
    <t>The calculator estimates the maximal peak capacity that can be attained with the investigated column geometry for a maximal pressure of 1000 bar</t>
  </si>
  <si>
    <t>It also provides the flow rate (max value of 5mL/min) as well as the gradient time (max value of 300 min) at which the experiment should be performed to attain this maximal peak capacity value</t>
  </si>
  <si>
    <t>The elution composition Ce of each peak can be easily determined with the simple equation derived from the work of Snyder and Dolan:</t>
  </si>
  <si>
    <r>
      <t xml:space="preserve">Developed by </t>
    </r>
    <r>
      <rPr>
        <b/>
        <sz val="12"/>
        <rFont val="Arial"/>
        <family val="2"/>
      </rPr>
      <t>Davy GUILLARME</t>
    </r>
    <r>
      <rPr>
        <sz val="12"/>
        <rFont val="Arial"/>
        <family val="2"/>
      </rPr>
      <t xml:space="preserve"> [davy.guillarme@unige.ch]</t>
    </r>
  </si>
  <si>
    <t>Software for chromatographic performance evaluation and method transfer</t>
  </si>
  <si>
    <t>davy.guillarme@unige.ch</t>
  </si>
  <si>
    <t>Isocratic transfert rules described here are only valid for columns packed with similar phase chemistry.</t>
  </si>
  <si>
    <t>For information on gradient transfer: D. Guillarme, D.T.T. Nguyen, S. Rudaz, J.L. Veuthey, Eur. J. Pharm. Bio., 2008, 68, 430-440</t>
  </si>
  <si>
    <t>8 different columns have been tested and their chromatographic behaviour was modelized using Knox curves. Users have to select the appropriate column among:</t>
  </si>
  <si>
    <t>Green point is only valid as long as the user works with a Waters UPLC system (tubing and UV cell volume correspond to Waters instrumentation only).</t>
  </si>
  <si>
    <t>Peak capacity</t>
  </si>
  <si>
    <r>
      <t xml:space="preserve">Maximal reachable peak capacity </t>
    </r>
    <r>
      <rPr>
        <b/>
        <sz val="8"/>
        <color indexed="10"/>
        <rFont val="Arial"/>
        <family val="2"/>
      </rPr>
      <t>(tmax=300min and ΔPmax=1000 bar)</t>
    </r>
  </si>
  <si>
    <t>Max peak capacity for this column up to 1000bar</t>
  </si>
  <si>
    <t>Calculation of elution composition (Ce)</t>
  </si>
  <si>
    <t>Chromatographic performance are evaluated by this calculator in terms of efficiency and peak capacity</t>
  </si>
  <si>
    <t>Theoretical number of plates indicated here is calculated without extra column contributions σ²ext. This value varies with flow rate (according to Knox curve).</t>
  </si>
  <si>
    <t>Finally, the peak capacity, which defines the resolving power of the gradient (number of peaks that can be included within the gradient time), was estimated using the Neue relationship:</t>
  </si>
  <si>
    <r>
      <t>Δ</t>
    </r>
    <r>
      <rPr>
        <sz val="10"/>
        <rFont val="Arial"/>
        <family val="2"/>
      </rPr>
      <t>P indicated depends on column and mobile phase characteristics. It corresponds to the maximal pressure generated by the column during the gradient.</t>
    </r>
  </si>
  <si>
    <t>The potential of a gradient separation is determined by peak capacity value. A high P value corresponds to high performance of the method.</t>
  </si>
  <si>
    <t>2. Furthermore, the calculator allows to transfer isocratic or gradient LC methods thanks to fundamental equations of chromatography. For gradient transfer, the system dwell volume should be indicated for calculation.
"HPLC calculator" could be used for any transfer between HPLC systems with different column geometries, between HPLC and UHPLC (or any other sub-2µm configurations) (down-scaling), but also from analytical LC to preparative LC (up-scaling).</t>
  </si>
  <si>
    <r>
      <t>1. The calculator determines chromatographic performance (i.e. efficiencies and induced backpressures) in both isocratic and gradient mode of various chromatographic columns, from Agilent</t>
    </r>
    <r>
      <rPr>
        <b/>
        <vertAlign val="superscript"/>
        <sz val="12"/>
        <rFont val="Arial"/>
        <family val="2"/>
      </rPr>
      <t>TM</t>
    </r>
    <r>
      <rPr>
        <b/>
        <sz val="14"/>
        <rFont val="Arial"/>
        <family val="2"/>
      </rPr>
      <t>, Waters</t>
    </r>
    <r>
      <rPr>
        <b/>
        <vertAlign val="superscript"/>
        <sz val="12"/>
        <rFont val="Arial"/>
        <family val="2"/>
      </rPr>
      <t>TM,</t>
    </r>
    <r>
      <rPr>
        <b/>
        <sz val="14"/>
        <rFont val="Arial"/>
        <family val="2"/>
      </rPr>
      <t xml:space="preserve"> Thermo-Electron</t>
    </r>
    <r>
      <rPr>
        <b/>
        <vertAlign val="superscript"/>
        <sz val="12"/>
        <rFont val="Arial"/>
        <family val="2"/>
      </rPr>
      <t>TM</t>
    </r>
    <r>
      <rPr>
        <b/>
        <sz val="14"/>
        <rFont val="Arial"/>
        <family val="2"/>
      </rPr>
      <t xml:space="preserve"> and a generic column. It gives the best conditions to be used, according to the selected mobile and stationary phases as well as the analyte's molecular weight.</t>
    </r>
  </si>
  <si>
    <t>Suggested working flow rate</t>
  </si>
  <si>
    <t>Group of analytical sciences, School of Pharmaceutical Sciences,</t>
  </si>
  <si>
    <t>University of Geneva, CMU building, Rue Michel Servet 1, 1211 Geneva 4, Switzerland</t>
  </si>
  <si>
    <r>
      <t xml:space="preserve">Developed by </t>
    </r>
    <r>
      <rPr>
        <b/>
        <sz val="14"/>
        <rFont val="Arial"/>
        <family val="2"/>
      </rPr>
      <t>Davy GUILLARME</t>
    </r>
    <r>
      <rPr>
        <sz val="14"/>
        <rFont val="Arial"/>
        <family val="2"/>
      </rPr>
      <t xml:space="preserve"> [davy.guillarme@unige.ch]</t>
    </r>
  </si>
  <si>
    <r>
      <t>With contribution of</t>
    </r>
    <r>
      <rPr>
        <b/>
        <sz val="14"/>
        <rFont val="Arial"/>
        <family val="2"/>
      </rPr>
      <t xml:space="preserve"> Dao NGUYEN, Serge RUDAZ, Jean-Luc VEUTHEY</t>
    </r>
  </si>
  <si>
    <t>School of Pharmaceutical Sciences, University of Geneva, Switzerland</t>
  </si>
  <si>
    <t>Version 3.1 - August 2020</t>
  </si>
  <si>
    <t>HPLC CALCULATOR v3.1</t>
  </si>
  <si>
    <t>All right reserved to the University of Geneva, Group of Analytical Sciences</t>
  </si>
  <si>
    <t>4. You may not misrepresent the origin of the software. If you are distributing the package/portions of the package, the files must be clearly indicated as part of HPLC calculator.</t>
  </si>
  <si>
    <t>HPLC calculator v3.1</t>
  </si>
  <si>
    <t>HPLC calculator is a tool developed at the University of Geneva to improve your HPLC analytical methods in terms of analysis time and/or resolution. It is not an optimization software and will not find the mobile phase conditions necessary to separate compounds of interest. Only kinetic parameters and method transfer are evaluated.</t>
  </si>
  <si>
    <t xml:space="preserve">If the final column I.D. is equal or higher than 10mm, injection volume cell becomes red/yellow because user works in semi-preparative or preparative conditions </t>
  </si>
  <si>
    <t>and should probably increase the injection volume to reach concentration or volume overload.</t>
  </si>
  <si>
    <t xml:space="preserve">Injection volume has to be adapted accounting phase ratio (like in preparative chromatography), in order to reduce extra-column band broadening contributions. </t>
  </si>
  <si>
    <t>Mobile phase flow rate was adapted by adjusting reduced mobile phase linear velocity (ν) between original and transferred method, accounting a scaling factor.</t>
  </si>
  <si>
    <t>Initial isocratic hold should be indicated in the corresponding cell (red arrow below) if it exists. If there is no initial isocratic hold, a value of zero should be indicated.</t>
  </si>
  <si>
    <t xml:space="preserve">If the final column I.D. is equal or higher than 10mm, injection volume cell becomes red/yellow because user works in semi-preparative or preparative conditions and </t>
  </si>
  <si>
    <t>should probably increase the injection volume to reach concentration or volume overload.</t>
  </si>
  <si>
    <t>Mobile phase flow rate was adapted by keeping reduced mobile phase linear velocity (ν) constant between original and transferred method, accounting scaling factor.</t>
  </si>
  <si>
    <t>A graphical representation of the gradient profile (%B as a function of time) is  given for gradient transferred at geometrical flow rate and at any flow rate value entered by user.</t>
  </si>
  <si>
    <t>In some cases (depending on dwell time, initial isocratic duration and column dead time), this solution can't be applied since it results in a negative isocratic step.</t>
  </si>
  <si>
    <t xml:space="preserve">This procedure, called "injection delay" is  not available on every chromatographic systems. </t>
  </si>
  <si>
    <t>In these cases, an indication appears in yellow/red and gives the time necessary for delay injection. If this indication appears, you can observe  selectivity issues during transfer.</t>
  </si>
  <si>
    <t>The quality of transferred method is also evaluated in terms of efficiency, pressure and analysis time changes at geometrical transferred flow rate and at flow rate value entered by user.</t>
  </si>
  <si>
    <t>According to the chromatographic conditions (column geometry, mobile phase flow rate, T, composition, nature) and instrument (injected volume, UV time constant), a chromatogram is constructed.</t>
  </si>
  <si>
    <t>Only the peak heights and widths have been calculated in this chromatogram. Users can look at analysis time, peak width or height in each part of the chromatogram.</t>
  </si>
  <si>
    <t>For additional information on calculation procedure, D. Guillarme et al., J. Chromatogr. A, 2009, 1216, 3232-3243</t>
  </si>
  <si>
    <t>For additional information on calculation procedure, users could refer to D. Nguyenet al., J. Chromatogr. A, 2006, 1128, 105-113</t>
  </si>
  <si>
    <t>https://ispso.unige.ch/labs/fanal/hplc_calculator:en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</si>
</sst>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164" formatCode="_ * #,##0.00_ ;_ * \-#,##0.00_ ;_ * &quot;-&quot;??_ ;_ @_ "/>
    <numFmt numFmtId="165" formatCode="0.0"/>
    <numFmt numFmtId="166" formatCode="0.000"/>
    <numFmt numFmtId="167" formatCode="#.#&quot; seconds&quot;"/>
    <numFmt numFmtId="168" formatCode="###&quot; µL/min&quot;"/>
    <numFmt numFmtId="169" formatCode="####\ &quot;µL/min&quot;"/>
    <numFmt numFmtId="170" formatCode="###\ &quot;mm&quot;"/>
    <numFmt numFmtId="171" formatCode="##\ &quot;min&quot;"/>
    <numFmt numFmtId="172" formatCode="##.#\ &quot;min&quot;"/>
    <numFmt numFmtId="173" formatCode="###\ &quot;µL/min&quot;"/>
    <numFmt numFmtId="174" formatCode="##\ &quot;°C&quot;"/>
    <numFmt numFmtId="175" formatCode="##\ &quot;%&quot;"/>
    <numFmt numFmtId="176" formatCode="####\ &quot;g/mol&quot;"/>
    <numFmt numFmtId="177" formatCode="####\ &quot;ms&quot;"/>
    <numFmt numFmtId="178" formatCode="####\ &quot;bar&quot;"/>
    <numFmt numFmtId="179" formatCode="0.##\ &quot;mL&quot;"/>
    <numFmt numFmtId="180" formatCode="##.0\ &quot;µm&quot;"/>
    <numFmt numFmtId="181" formatCode="##.0\ &quot;µL&quot;"/>
    <numFmt numFmtId="182" formatCode="##.0\ &quot;mm&quot;"/>
    <numFmt numFmtId="183" formatCode="#.0&quot; seconds&quot;"/>
    <numFmt numFmtId="184" formatCode="####\ &quot;µL&quot;"/>
    <numFmt numFmtId="185" formatCode="###.0\ &quot;min&quot;"/>
    <numFmt numFmtId="186" formatCode="###.0&quot; %&quot;"/>
    <numFmt numFmtId="187" formatCode="###0.0&quot; %/min&quot;"/>
    <numFmt numFmtId="188" formatCode="###.0###\ &quot;min&quot;"/>
    <numFmt numFmtId="189" formatCode="##.00\ &quot;min&quot;"/>
  </numFmts>
  <fonts count="86" x14ac:knownFonts="1">
    <font>
      <sz val="10"/>
      <name val="Arial"/>
    </font>
    <font>
      <sz val="10"/>
      <name val="Arial"/>
      <family val="2"/>
    </font>
    <font>
      <u/>
      <sz val="10"/>
      <color indexed="12"/>
      <name val="Arial"/>
      <family val="2"/>
    </font>
    <font>
      <sz val="8"/>
      <name val="Arial"/>
      <family val="2"/>
    </font>
    <font>
      <b/>
      <sz val="14"/>
      <name val="Arial"/>
      <family val="2"/>
    </font>
    <font>
      <b/>
      <u/>
      <sz val="10"/>
      <name val="Arial"/>
      <family val="2"/>
    </font>
    <font>
      <sz val="10"/>
      <color indexed="10"/>
      <name val="Arial"/>
      <family val="2"/>
    </font>
    <font>
      <sz val="10"/>
      <name val="Arial"/>
      <family val="2"/>
    </font>
    <font>
      <b/>
      <sz val="10"/>
      <name val="Arial"/>
      <family val="2"/>
    </font>
    <font>
      <sz val="10"/>
      <name val="Symbol"/>
      <family val="1"/>
      <charset val="2"/>
    </font>
    <font>
      <sz val="10"/>
      <color indexed="9"/>
      <name val="Arial"/>
      <family val="2"/>
    </font>
    <font>
      <b/>
      <sz val="10"/>
      <color indexed="10"/>
      <name val="Arial"/>
      <family val="2"/>
    </font>
    <font>
      <sz val="12"/>
      <name val="Times New Roman"/>
      <family val="1"/>
    </font>
    <font>
      <b/>
      <sz val="12"/>
      <name val="Arial"/>
      <family val="2"/>
    </font>
    <font>
      <sz val="12"/>
      <name val="Arial"/>
      <family val="2"/>
    </font>
    <font>
      <b/>
      <sz val="16"/>
      <name val="Arial"/>
      <family val="2"/>
    </font>
    <font>
      <sz val="16"/>
      <name val="Arial"/>
      <family val="2"/>
    </font>
    <font>
      <sz val="16"/>
      <color indexed="10"/>
      <name val="Arial"/>
      <family val="2"/>
    </font>
    <font>
      <sz val="10"/>
      <color indexed="9"/>
      <name val="Arial"/>
      <family val="2"/>
    </font>
    <font>
      <b/>
      <sz val="12"/>
      <color indexed="10"/>
      <name val="Arial"/>
      <family val="2"/>
    </font>
    <font>
      <sz val="10"/>
      <name val="Arial"/>
      <family val="2"/>
    </font>
    <font>
      <b/>
      <sz val="24"/>
      <color indexed="10"/>
      <name val="Arial"/>
      <family val="2"/>
    </font>
    <font>
      <b/>
      <sz val="16"/>
      <color indexed="10"/>
      <name val="Arial"/>
      <family val="2"/>
    </font>
    <font>
      <b/>
      <sz val="12"/>
      <color indexed="63"/>
      <name val="Arial"/>
      <family val="2"/>
    </font>
    <font>
      <sz val="10"/>
      <color indexed="63"/>
      <name val="Arial"/>
      <family val="2"/>
    </font>
    <font>
      <b/>
      <sz val="10"/>
      <color indexed="63"/>
      <name val="Arial"/>
      <family val="2"/>
    </font>
    <font>
      <vertAlign val="subscript"/>
      <sz val="10"/>
      <name val="Arial"/>
      <family val="2"/>
    </font>
    <font>
      <i/>
      <u/>
      <sz val="10"/>
      <color indexed="63"/>
      <name val="Arial"/>
      <family val="2"/>
    </font>
    <font>
      <b/>
      <sz val="36"/>
      <color indexed="10"/>
      <name val="Arial"/>
      <family val="2"/>
    </font>
    <font>
      <u/>
      <sz val="14"/>
      <name val="Arial"/>
      <family val="2"/>
    </font>
    <font>
      <sz val="14"/>
      <name val="Arial"/>
      <family val="2"/>
    </font>
    <font>
      <b/>
      <sz val="14"/>
      <name val="Arial"/>
      <family val="2"/>
    </font>
    <font>
      <i/>
      <u/>
      <sz val="10"/>
      <name val="Arial"/>
      <family val="2"/>
    </font>
    <font>
      <b/>
      <sz val="14"/>
      <color indexed="10"/>
      <name val="Arial"/>
      <family val="2"/>
    </font>
    <font>
      <sz val="10"/>
      <color indexed="10"/>
      <name val="Arial"/>
      <family val="2"/>
    </font>
    <font>
      <b/>
      <sz val="22"/>
      <color indexed="10"/>
      <name val="Arial"/>
      <family val="2"/>
    </font>
    <font>
      <b/>
      <sz val="28"/>
      <color indexed="10"/>
      <name val="Arial"/>
      <family val="2"/>
    </font>
    <font>
      <sz val="10"/>
      <color indexed="18"/>
      <name val="Arial"/>
      <family val="2"/>
    </font>
    <font>
      <b/>
      <u/>
      <sz val="28"/>
      <color indexed="10"/>
      <name val="Arial"/>
      <family val="2"/>
    </font>
    <font>
      <b/>
      <u/>
      <sz val="16"/>
      <color indexed="18"/>
      <name val="Arial"/>
      <family val="2"/>
    </font>
    <font>
      <b/>
      <u/>
      <sz val="10"/>
      <color indexed="9"/>
      <name val="Arial"/>
      <family val="2"/>
    </font>
    <font>
      <b/>
      <vertAlign val="subscript"/>
      <sz val="16"/>
      <color indexed="10"/>
      <name val="Arial"/>
      <family val="2"/>
    </font>
    <font>
      <sz val="10"/>
      <name val="Arial"/>
      <family val="2"/>
    </font>
    <font>
      <b/>
      <sz val="10"/>
      <color indexed="9"/>
      <name val="Arial"/>
      <family val="2"/>
    </font>
    <font>
      <sz val="14"/>
      <color indexed="9"/>
      <name val="Arial"/>
      <family val="2"/>
    </font>
    <font>
      <b/>
      <u/>
      <sz val="32"/>
      <color indexed="10"/>
      <name val="Arial"/>
      <family val="2"/>
    </font>
    <font>
      <sz val="12"/>
      <name val="Arial"/>
      <family val="2"/>
    </font>
    <font>
      <b/>
      <u/>
      <sz val="16"/>
      <color indexed="12"/>
      <name val="Arial"/>
      <family val="2"/>
    </font>
    <font>
      <b/>
      <sz val="20"/>
      <color indexed="10"/>
      <name val="Arial"/>
      <family val="2"/>
    </font>
    <font>
      <u/>
      <sz val="10"/>
      <color indexed="9"/>
      <name val="Arial"/>
      <family val="2"/>
    </font>
    <font>
      <b/>
      <sz val="14"/>
      <color indexed="10"/>
      <name val="Wingdings 2"/>
      <family val="1"/>
      <charset val="2"/>
    </font>
    <font>
      <b/>
      <sz val="14"/>
      <color indexed="18"/>
      <name val="Wingdings 2"/>
      <family val="1"/>
      <charset val="2"/>
    </font>
    <font>
      <b/>
      <sz val="14"/>
      <color indexed="17"/>
      <name val="Wingdings 2"/>
      <family val="1"/>
      <charset val="2"/>
    </font>
    <font>
      <sz val="10"/>
      <color indexed="18"/>
      <name val="Arial"/>
      <family val="2"/>
    </font>
    <font>
      <sz val="7.5"/>
      <color indexed="18"/>
      <name val="Arial"/>
      <family val="2"/>
    </font>
    <font>
      <sz val="16"/>
      <color indexed="9"/>
      <name val="Arial"/>
      <family val="2"/>
    </font>
    <font>
      <sz val="6"/>
      <name val="Arial"/>
      <family val="2"/>
    </font>
    <font>
      <sz val="16"/>
      <color indexed="17"/>
      <name val="Arial"/>
      <family val="2"/>
    </font>
    <font>
      <b/>
      <sz val="18"/>
      <color indexed="10"/>
      <name val="Arial"/>
      <family val="2"/>
    </font>
    <font>
      <b/>
      <sz val="16"/>
      <color indexed="17"/>
      <name val="Arial"/>
      <family val="2"/>
    </font>
    <font>
      <sz val="9"/>
      <name val="Arial"/>
      <family val="2"/>
    </font>
    <font>
      <b/>
      <u/>
      <sz val="9"/>
      <color indexed="12"/>
      <name val="Arial"/>
      <family val="2"/>
    </font>
    <font>
      <b/>
      <vertAlign val="superscript"/>
      <sz val="12"/>
      <color indexed="10"/>
      <name val="Arial"/>
      <family val="2"/>
    </font>
    <font>
      <b/>
      <vertAlign val="superscript"/>
      <sz val="12"/>
      <name val="Arial"/>
      <family val="2"/>
    </font>
    <font>
      <i/>
      <sz val="10"/>
      <name val="Arial"/>
      <family val="2"/>
    </font>
    <font>
      <b/>
      <i/>
      <u/>
      <sz val="10"/>
      <name val="Arial"/>
      <family val="2"/>
    </font>
    <font>
      <b/>
      <vertAlign val="subscript"/>
      <sz val="10"/>
      <name val="Arial"/>
      <family val="2"/>
    </font>
    <font>
      <i/>
      <sz val="10"/>
      <name val="Arial"/>
      <family val="2"/>
    </font>
    <font>
      <b/>
      <sz val="10"/>
      <name val="Arial"/>
      <family val="2"/>
    </font>
    <font>
      <sz val="28"/>
      <color indexed="9"/>
      <name val="Arial"/>
      <family val="2"/>
    </font>
    <font>
      <b/>
      <sz val="14"/>
      <color indexed="18"/>
      <name val="Arial"/>
      <family val="2"/>
    </font>
    <font>
      <b/>
      <u/>
      <sz val="10"/>
      <color indexed="10"/>
      <name val="Arial"/>
      <family val="2"/>
    </font>
    <font>
      <sz val="7.5"/>
      <color indexed="10"/>
      <name val="Arial"/>
      <family val="2"/>
    </font>
    <font>
      <b/>
      <sz val="12"/>
      <color indexed="18"/>
      <name val="Arial"/>
      <family val="2"/>
    </font>
    <font>
      <b/>
      <vertAlign val="subscript"/>
      <sz val="12"/>
      <color indexed="10"/>
      <name val="Arial"/>
      <family val="2"/>
    </font>
    <font>
      <b/>
      <sz val="8"/>
      <color indexed="10"/>
      <name val="Arial"/>
      <family val="2"/>
    </font>
    <font>
      <b/>
      <sz val="8"/>
      <color indexed="18"/>
      <name val="Arial"/>
      <family val="2"/>
    </font>
    <font>
      <sz val="8"/>
      <color indexed="81"/>
      <name val="Tahoma"/>
      <family val="2"/>
    </font>
    <font>
      <b/>
      <sz val="8"/>
      <color indexed="81"/>
      <name val="Tahoma"/>
      <family val="2"/>
    </font>
    <font>
      <sz val="10"/>
      <color indexed="9"/>
      <name val="Symbol"/>
      <family val="1"/>
      <charset val="2"/>
    </font>
    <font>
      <sz val="10"/>
      <color indexed="9"/>
      <name val="Times New Roman"/>
      <family val="1"/>
    </font>
    <font>
      <b/>
      <sz val="10"/>
      <color indexed="9"/>
      <name val="Arial"/>
      <family val="2"/>
    </font>
    <font>
      <b/>
      <sz val="14"/>
      <color indexed="9"/>
      <name val="Arial"/>
      <family val="2"/>
    </font>
    <font>
      <b/>
      <sz val="12"/>
      <color indexed="9"/>
      <name val="Arial"/>
      <family val="2"/>
    </font>
    <font>
      <b/>
      <sz val="12.5"/>
      <color indexed="10"/>
      <name val="Arial"/>
      <family val="2"/>
    </font>
    <font>
      <b/>
      <sz val="10"/>
      <color indexed="17"/>
      <name val="Arial"/>
      <family val="2"/>
    </font>
  </fonts>
  <fills count="13">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31"/>
        <bgColor indexed="31"/>
      </patternFill>
    </fill>
    <fill>
      <patternFill patternType="solid">
        <fgColor indexed="31"/>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10"/>
        <bgColor indexed="64"/>
      </patternFill>
    </fill>
    <fill>
      <patternFill patternType="solid">
        <fgColor theme="0"/>
        <bgColor indexed="64"/>
      </patternFill>
    </fill>
  </fills>
  <borders count="63">
    <border>
      <left/>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55"/>
      </left>
      <right style="thin">
        <color indexed="55"/>
      </right>
      <top style="thin">
        <color indexed="55"/>
      </top>
      <bottom style="thin">
        <color indexed="55"/>
      </bottom>
      <diagonal/>
    </border>
    <border>
      <left style="medium">
        <color indexed="55"/>
      </left>
      <right/>
      <top/>
      <bottom/>
      <diagonal/>
    </border>
    <border>
      <left/>
      <right style="medium">
        <color indexed="55"/>
      </right>
      <top/>
      <bottom/>
      <diagonal/>
    </border>
    <border>
      <left style="medium">
        <color indexed="55"/>
      </left>
      <right/>
      <top/>
      <bottom style="medium">
        <color indexed="55"/>
      </bottom>
      <diagonal/>
    </border>
    <border>
      <left/>
      <right/>
      <top/>
      <bottom style="medium">
        <color indexed="55"/>
      </bottom>
      <diagonal/>
    </border>
    <border>
      <left/>
      <right style="medium">
        <color indexed="55"/>
      </right>
      <top/>
      <bottom style="medium">
        <color indexed="55"/>
      </bottom>
      <diagonal/>
    </border>
    <border>
      <left style="thin">
        <color indexed="55"/>
      </left>
      <right style="medium">
        <color indexed="55"/>
      </right>
      <top style="thin">
        <color indexed="55"/>
      </top>
      <bottom style="thin">
        <color indexed="55"/>
      </bottom>
      <diagonal/>
    </border>
    <border>
      <left style="medium">
        <color indexed="55"/>
      </left>
      <right/>
      <top style="medium">
        <color indexed="55"/>
      </top>
      <bottom style="medium">
        <color indexed="22"/>
      </bottom>
      <diagonal/>
    </border>
    <border>
      <left/>
      <right style="medium">
        <color indexed="55"/>
      </right>
      <top style="medium">
        <color indexed="55"/>
      </top>
      <bottom style="medium">
        <color indexed="22"/>
      </bottom>
      <diagonal/>
    </border>
    <border>
      <left/>
      <right/>
      <top style="medium">
        <color indexed="55"/>
      </top>
      <bottom/>
      <diagonal/>
    </border>
    <border>
      <left style="medium">
        <color indexed="55"/>
      </left>
      <right style="thin">
        <color indexed="55"/>
      </right>
      <top style="thin">
        <color indexed="55"/>
      </top>
      <bottom style="thin">
        <color indexed="55"/>
      </bottom>
      <diagonal/>
    </border>
    <border>
      <left style="medium">
        <color indexed="55"/>
      </left>
      <right style="thin">
        <color indexed="55"/>
      </right>
      <top style="thin">
        <color indexed="55"/>
      </top>
      <bottom style="medium">
        <color indexed="55"/>
      </bottom>
      <diagonal/>
    </border>
    <border>
      <left style="thin">
        <color indexed="55"/>
      </left>
      <right style="medium">
        <color indexed="55"/>
      </right>
      <top style="thin">
        <color indexed="55"/>
      </top>
      <bottom style="medium">
        <color indexed="55"/>
      </bottom>
      <diagonal/>
    </border>
    <border>
      <left style="thin">
        <color indexed="55"/>
      </left>
      <right style="thin">
        <color indexed="55"/>
      </right>
      <top style="thin">
        <color indexed="55"/>
      </top>
      <bottom/>
      <diagonal/>
    </border>
    <border>
      <left style="medium">
        <color indexed="55"/>
      </left>
      <right style="thin">
        <color indexed="55"/>
      </right>
      <top/>
      <bottom style="medium">
        <color indexed="55"/>
      </bottom>
      <diagonal/>
    </border>
    <border>
      <left style="thin">
        <color indexed="64"/>
      </left>
      <right style="thin">
        <color indexed="64"/>
      </right>
      <top style="thin">
        <color indexed="64"/>
      </top>
      <bottom style="thin">
        <color indexed="64"/>
      </bottom>
      <diagonal/>
    </border>
    <border>
      <left style="medium">
        <color indexed="55"/>
      </left>
      <right/>
      <top style="medium">
        <color indexed="55"/>
      </top>
      <bottom/>
      <diagonal/>
    </border>
    <border>
      <left/>
      <right/>
      <top style="medium">
        <color indexed="55"/>
      </top>
      <bottom style="medium">
        <color indexed="22"/>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top style="thin">
        <color indexed="55"/>
      </top>
      <bottom/>
      <diagonal/>
    </border>
    <border>
      <left/>
      <right style="medium">
        <color indexed="55"/>
      </right>
      <top style="medium">
        <color indexed="55"/>
      </top>
      <bottom/>
      <diagonal/>
    </border>
    <border>
      <left style="medium">
        <color indexed="23"/>
      </left>
      <right/>
      <top style="medium">
        <color indexed="23"/>
      </top>
      <bottom/>
      <diagonal/>
    </border>
    <border>
      <left/>
      <right style="medium">
        <color indexed="23"/>
      </right>
      <top style="medium">
        <color indexed="23"/>
      </top>
      <bottom/>
      <diagonal/>
    </border>
    <border>
      <left style="medium">
        <color indexed="55"/>
      </left>
      <right/>
      <top style="medium">
        <color indexed="55"/>
      </top>
      <bottom style="thin">
        <color indexed="55"/>
      </bottom>
      <diagonal/>
    </border>
    <border>
      <left/>
      <right style="medium">
        <color indexed="55"/>
      </right>
      <top style="medium">
        <color indexed="55"/>
      </top>
      <bottom style="thin">
        <color indexed="55"/>
      </bottom>
      <diagonal/>
    </border>
    <border>
      <left style="medium">
        <color indexed="23"/>
      </left>
      <right/>
      <top/>
      <bottom style="medium">
        <color indexed="23"/>
      </bottom>
      <diagonal/>
    </border>
    <border>
      <left/>
      <right style="medium">
        <color indexed="23"/>
      </right>
      <top/>
      <bottom style="medium">
        <color indexed="23"/>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23"/>
      </left>
      <right style="thin">
        <color indexed="23"/>
      </right>
      <top style="medium">
        <color indexed="23"/>
      </top>
      <bottom style="thin">
        <color indexed="23"/>
      </bottom>
      <diagonal/>
    </border>
    <border>
      <left style="thin">
        <color indexed="23"/>
      </left>
      <right style="thin">
        <color indexed="23"/>
      </right>
      <top style="medium">
        <color indexed="23"/>
      </top>
      <bottom style="thin">
        <color indexed="23"/>
      </bottom>
      <diagonal/>
    </border>
    <border>
      <left style="thin">
        <color indexed="23"/>
      </left>
      <right style="medium">
        <color indexed="23"/>
      </right>
      <top style="medium">
        <color indexed="23"/>
      </top>
      <bottom style="thin">
        <color indexed="23"/>
      </bottom>
      <diagonal/>
    </border>
    <border>
      <left style="medium">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medium">
        <color indexed="23"/>
      </left>
      <right style="thin">
        <color indexed="23"/>
      </right>
      <top style="thin">
        <color indexed="23"/>
      </top>
      <bottom style="medium">
        <color indexed="23"/>
      </bottom>
      <diagonal/>
    </border>
    <border>
      <left style="thin">
        <color indexed="23"/>
      </left>
      <right style="thin">
        <color indexed="23"/>
      </right>
      <top style="thin">
        <color indexed="23"/>
      </top>
      <bottom style="medium">
        <color indexed="23"/>
      </bottom>
      <diagonal/>
    </border>
    <border>
      <left style="thin">
        <color indexed="23"/>
      </left>
      <right style="medium">
        <color indexed="23"/>
      </right>
      <top style="thin">
        <color indexed="23"/>
      </top>
      <bottom style="medium">
        <color indexed="23"/>
      </bottom>
      <diagonal/>
    </border>
    <border>
      <left/>
      <right/>
      <top/>
      <bottom style="medium">
        <color auto="1"/>
      </bottom>
      <diagonal/>
    </border>
    <border>
      <left style="medium">
        <color indexed="64"/>
      </left>
      <right style="thin">
        <color indexed="64"/>
      </right>
      <top style="thin">
        <color indexed="64"/>
      </top>
      <bottom style="thin">
        <color indexed="64"/>
      </bottom>
      <diagonal/>
    </border>
  </borders>
  <cellStyleXfs count="3">
    <xf numFmtId="0" fontId="0" fillId="0" borderId="0"/>
    <xf numFmtId="0" fontId="2" fillId="0" borderId="0" applyNumberFormat="0" applyFill="0" applyBorder="0" applyAlignment="0" applyProtection="0">
      <alignment vertical="top"/>
      <protection locked="0"/>
    </xf>
    <xf numFmtId="164" fontId="1" fillId="0" borderId="0" applyFont="0" applyFill="0" applyBorder="0" applyAlignment="0" applyProtection="0"/>
  </cellStyleXfs>
  <cellXfs count="476">
    <xf numFmtId="0" fontId="0" fillId="0" borderId="0" xfId="0"/>
    <xf numFmtId="0" fontId="0" fillId="2" borderId="0" xfId="0" applyFill="1"/>
    <xf numFmtId="0" fontId="0" fillId="2" borderId="0" xfId="0" applyFill="1" applyProtection="1"/>
    <xf numFmtId="0" fontId="0" fillId="2" borderId="0" xfId="0" applyFill="1" applyBorder="1"/>
    <xf numFmtId="0" fontId="4" fillId="2" borderId="0" xfId="0" applyFont="1" applyFill="1" applyBorder="1" applyAlignment="1">
      <alignment horizontal="center"/>
    </xf>
    <xf numFmtId="0" fontId="4" fillId="2" borderId="0" xfId="0" applyFont="1" applyFill="1" applyBorder="1" applyAlignment="1"/>
    <xf numFmtId="0" fontId="1" fillId="2" borderId="0" xfId="0" applyFont="1" applyFill="1"/>
    <xf numFmtId="0" fontId="0" fillId="2" borderId="1" xfId="0" applyFill="1" applyBorder="1"/>
    <xf numFmtId="0" fontId="0" fillId="2" borderId="2" xfId="0" applyFill="1" applyBorder="1"/>
    <xf numFmtId="0" fontId="0" fillId="2" borderId="0" xfId="0" applyFill="1" applyBorder="1" applyAlignment="1">
      <alignment horizontal="center" vertical="center"/>
    </xf>
    <xf numFmtId="0" fontId="1" fillId="2" borderId="0" xfId="0" applyFont="1" applyFill="1" applyBorder="1"/>
    <xf numFmtId="0" fontId="0" fillId="2" borderId="3" xfId="0" applyFill="1" applyBorder="1"/>
    <xf numFmtId="0" fontId="0" fillId="2" borderId="0" xfId="0" applyFill="1" applyBorder="1" applyAlignment="1">
      <alignment horizontal="center"/>
    </xf>
    <xf numFmtId="0" fontId="1" fillId="2" borderId="0" xfId="0" applyFont="1" applyFill="1" applyBorder="1" applyAlignment="1">
      <alignment horizontal="center"/>
    </xf>
    <xf numFmtId="0" fontId="10" fillId="2" borderId="0" xfId="0" applyFont="1" applyFill="1" applyBorder="1"/>
    <xf numFmtId="0" fontId="8" fillId="2" borderId="0" xfId="0" applyFont="1" applyFill="1" applyBorder="1"/>
    <xf numFmtId="0" fontId="16" fillId="2" borderId="0" xfId="0" applyFont="1" applyFill="1" applyBorder="1" applyProtection="1"/>
    <xf numFmtId="0" fontId="8" fillId="2" borderId="0" xfId="0" applyFont="1" applyFill="1" applyBorder="1" applyAlignment="1">
      <alignment horizontal="center" vertical="center"/>
    </xf>
    <xf numFmtId="2" fontId="11" fillId="2" borderId="0" xfId="0" applyNumberFormat="1" applyFont="1" applyFill="1" applyBorder="1" applyAlignment="1"/>
    <xf numFmtId="0" fontId="6" fillId="2" borderId="0" xfId="0" applyFont="1" applyFill="1" applyBorder="1"/>
    <xf numFmtId="1" fontId="0" fillId="2" borderId="0" xfId="0" applyNumberFormat="1" applyFill="1" applyBorder="1" applyAlignment="1">
      <alignment horizontal="center"/>
    </xf>
    <xf numFmtId="0" fontId="12" fillId="2" borderId="0" xfId="0" applyFont="1" applyFill="1" applyAlignment="1">
      <alignment horizontal="justify"/>
    </xf>
    <xf numFmtId="11" fontId="0" fillId="2" borderId="0" xfId="0" applyNumberFormat="1" applyFill="1" applyBorder="1" applyAlignment="1">
      <alignment horizontal="center"/>
    </xf>
    <xf numFmtId="0" fontId="5" fillId="2" borderId="0" xfId="0" applyFont="1" applyFill="1" applyBorder="1"/>
    <xf numFmtId="0" fontId="7" fillId="2" borderId="0" xfId="0" applyFont="1" applyFill="1" applyBorder="1" applyAlignment="1">
      <alignment horizontal="center"/>
    </xf>
    <xf numFmtId="0" fontId="9" fillId="2" borderId="0" xfId="0" applyFont="1" applyFill="1" applyBorder="1" applyAlignment="1">
      <alignment horizontal="center"/>
    </xf>
    <xf numFmtId="0" fontId="18" fillId="2" borderId="0" xfId="0" applyFont="1" applyFill="1" applyBorder="1"/>
    <xf numFmtId="0" fontId="0" fillId="2" borderId="0" xfId="0" applyFill="1" applyBorder="1" applyProtection="1"/>
    <xf numFmtId="0" fontId="0" fillId="2" borderId="0" xfId="0" applyFill="1" applyBorder="1" applyAlignment="1">
      <alignment horizontal="left"/>
    </xf>
    <xf numFmtId="0" fontId="7" fillId="2" borderId="0" xfId="0" applyFont="1" applyFill="1" applyBorder="1" applyAlignment="1">
      <alignment horizontal="left"/>
    </xf>
    <xf numFmtId="0" fontId="10" fillId="2" borderId="0" xfId="0" applyFont="1" applyFill="1"/>
    <xf numFmtId="0" fontId="10" fillId="2" borderId="0" xfId="0" applyFont="1" applyFill="1" applyBorder="1" applyAlignment="1">
      <alignment horizontal="center"/>
    </xf>
    <xf numFmtId="0" fontId="0" fillId="2" borderId="1" xfId="0" applyFill="1" applyBorder="1" applyProtection="1"/>
    <xf numFmtId="0" fontId="0" fillId="2" borderId="2" xfId="0" applyFill="1" applyBorder="1" applyProtection="1"/>
    <xf numFmtId="0" fontId="0" fillId="2" borderId="4" xfId="0" applyFill="1" applyBorder="1" applyProtection="1"/>
    <xf numFmtId="0" fontId="0" fillId="2" borderId="3" xfId="0" applyFill="1" applyBorder="1" applyProtection="1"/>
    <xf numFmtId="0" fontId="0" fillId="2" borderId="5" xfId="0" applyFill="1" applyBorder="1"/>
    <xf numFmtId="0" fontId="16" fillId="2" borderId="0" xfId="0" applyFont="1" applyFill="1" applyBorder="1" applyAlignment="1" applyProtection="1">
      <alignment vertical="center"/>
    </xf>
    <xf numFmtId="0" fontId="13" fillId="2" borderId="0" xfId="0" applyFont="1" applyFill="1" applyBorder="1" applyProtection="1"/>
    <xf numFmtId="0" fontId="0" fillId="2" borderId="6" xfId="0" applyFill="1" applyBorder="1" applyProtection="1"/>
    <xf numFmtId="0" fontId="24" fillId="2" borderId="0" xfId="0" applyFont="1" applyFill="1" applyProtection="1"/>
    <xf numFmtId="0" fontId="1" fillId="2" borderId="0" xfId="0" applyFont="1" applyFill="1" applyBorder="1" applyAlignment="1">
      <alignment horizontal="center" vertical="center"/>
    </xf>
    <xf numFmtId="0" fontId="0" fillId="2" borderId="2" xfId="0" applyFill="1" applyBorder="1" applyAlignment="1">
      <alignment horizontal="center"/>
    </xf>
    <xf numFmtId="0" fontId="0" fillId="2" borderId="4" xfId="0" applyFill="1" applyBorder="1"/>
    <xf numFmtId="0" fontId="0" fillId="2" borderId="6" xfId="0" applyFill="1" applyBorder="1"/>
    <xf numFmtId="0" fontId="1" fillId="2" borderId="6" xfId="0" applyFont="1" applyFill="1" applyBorder="1"/>
    <xf numFmtId="2" fontId="11" fillId="2" borderId="6" xfId="0" applyNumberFormat="1" applyFont="1" applyFill="1" applyBorder="1" applyAlignment="1"/>
    <xf numFmtId="0" fontId="8" fillId="2" borderId="6" xfId="0" applyFont="1" applyFill="1" applyBorder="1"/>
    <xf numFmtId="0" fontId="1" fillId="2" borderId="2" xfId="0" applyFont="1" applyFill="1" applyBorder="1"/>
    <xf numFmtId="0" fontId="1" fillId="2" borderId="3" xfId="0" applyFont="1" applyFill="1" applyBorder="1"/>
    <xf numFmtId="0" fontId="0" fillId="2" borderId="7" xfId="0" applyFill="1" applyBorder="1"/>
    <xf numFmtId="0" fontId="22" fillId="2" borderId="0" xfId="0" applyFont="1" applyFill="1" applyBorder="1" applyAlignment="1">
      <alignment horizontal="center" vertical="center"/>
    </xf>
    <xf numFmtId="0" fontId="15" fillId="2" borderId="0" xfId="0" applyFont="1" applyFill="1" applyBorder="1" applyAlignment="1">
      <alignment horizontal="center" vertical="center"/>
    </xf>
    <xf numFmtId="0" fontId="16" fillId="2" borderId="0" xfId="0" applyFont="1" applyFill="1" applyBorder="1"/>
    <xf numFmtId="0" fontId="17" fillId="2" borderId="0" xfId="0" applyFont="1" applyFill="1" applyBorder="1" applyAlignment="1">
      <alignment horizontal="center" vertical="center"/>
    </xf>
    <xf numFmtId="0" fontId="16" fillId="2" borderId="0" xfId="0" applyFont="1" applyFill="1" applyBorder="1" applyAlignment="1">
      <alignment horizontal="center" vertical="center"/>
    </xf>
    <xf numFmtId="0" fontId="15" fillId="2" borderId="0" xfId="0" applyFont="1" applyFill="1" applyBorder="1"/>
    <xf numFmtId="0" fontId="0" fillId="2" borderId="8" xfId="0" applyFill="1" applyBorder="1"/>
    <xf numFmtId="0" fontId="5" fillId="2" borderId="0" xfId="0" applyFont="1" applyFill="1" applyBorder="1" applyAlignment="1">
      <alignment horizontal="center"/>
    </xf>
    <xf numFmtId="0" fontId="11" fillId="2" borderId="0" xfId="0" applyFont="1" applyFill="1" applyBorder="1"/>
    <xf numFmtId="0" fontId="16" fillId="2" borderId="0" xfId="0" applyFont="1" applyFill="1" applyBorder="1" applyAlignment="1">
      <alignment horizontal="center"/>
    </xf>
    <xf numFmtId="0" fontId="29" fillId="2" borderId="1" xfId="0" applyFont="1" applyFill="1" applyBorder="1" applyProtection="1"/>
    <xf numFmtId="0" fontId="31" fillId="2" borderId="1" xfId="0" applyFont="1" applyFill="1" applyBorder="1" applyProtection="1"/>
    <xf numFmtId="0" fontId="30" fillId="2" borderId="1" xfId="0" applyFont="1" applyFill="1" applyBorder="1"/>
    <xf numFmtId="0" fontId="30" fillId="2" borderId="1" xfId="0" applyFont="1" applyFill="1" applyBorder="1" applyAlignment="1">
      <alignment horizontal="left"/>
    </xf>
    <xf numFmtId="0" fontId="6" fillId="2" borderId="0" xfId="0" applyFont="1" applyFill="1"/>
    <xf numFmtId="9" fontId="6" fillId="2" borderId="0" xfId="0" applyNumberFormat="1" applyFont="1" applyFill="1"/>
    <xf numFmtId="1" fontId="10" fillId="2" borderId="0" xfId="0" applyNumberFormat="1" applyFont="1" applyFill="1" applyBorder="1" applyAlignment="1">
      <alignment horizontal="center"/>
    </xf>
    <xf numFmtId="0" fontId="34" fillId="2" borderId="0" xfId="0" applyFont="1" applyFill="1" applyBorder="1"/>
    <xf numFmtId="0" fontId="34" fillId="2" borderId="0" xfId="0" applyFont="1" applyFill="1"/>
    <xf numFmtId="0" fontId="34" fillId="2" borderId="0" xfId="0" applyFont="1" applyFill="1" applyProtection="1"/>
    <xf numFmtId="0" fontId="18" fillId="2" borderId="0" xfId="0" applyFont="1" applyFill="1" applyProtection="1"/>
    <xf numFmtId="0" fontId="2" fillId="2" borderId="0" xfId="1" applyFill="1" applyBorder="1" applyAlignment="1" applyProtection="1"/>
    <xf numFmtId="0" fontId="21" fillId="2" borderId="0" xfId="0" applyFont="1" applyFill="1" applyBorder="1" applyAlignment="1" applyProtection="1">
      <alignment vertical="center"/>
    </xf>
    <xf numFmtId="0" fontId="0" fillId="0" borderId="0" xfId="0" applyProtection="1"/>
    <xf numFmtId="0" fontId="37" fillId="2" borderId="0" xfId="0" applyFont="1" applyFill="1"/>
    <xf numFmtId="2" fontId="37" fillId="2" borderId="0" xfId="0" applyNumberFormat="1" applyFont="1" applyFill="1" applyBorder="1" applyAlignment="1">
      <alignment horizontal="center"/>
    </xf>
    <xf numFmtId="0" fontId="37" fillId="2" borderId="0" xfId="0" applyFont="1" applyFill="1" applyBorder="1"/>
    <xf numFmtId="0" fontId="38" fillId="2" borderId="0" xfId="0" applyFont="1" applyFill="1" applyBorder="1" applyAlignment="1">
      <alignment vertical="top" wrapText="1"/>
    </xf>
    <xf numFmtId="0" fontId="24" fillId="2" borderId="0" xfId="0" applyFont="1" applyFill="1" applyBorder="1" applyProtection="1"/>
    <xf numFmtId="0" fontId="5" fillId="2" borderId="1" xfId="0" applyFont="1" applyFill="1" applyBorder="1" applyProtection="1"/>
    <xf numFmtId="0" fontId="19" fillId="2" borderId="0" xfId="0" applyFont="1" applyFill="1" applyBorder="1" applyProtection="1"/>
    <xf numFmtId="0" fontId="32" fillId="2" borderId="0" xfId="0" applyFont="1" applyFill="1" applyBorder="1"/>
    <xf numFmtId="0" fontId="12" fillId="2" borderId="0" xfId="0" applyFont="1" applyFill="1" applyBorder="1" applyAlignment="1">
      <alignment horizontal="justify"/>
    </xf>
    <xf numFmtId="0" fontId="40" fillId="2" borderId="0" xfId="0" applyFont="1" applyFill="1" applyBorder="1" applyAlignment="1">
      <alignment horizontal="center"/>
    </xf>
    <xf numFmtId="0" fontId="5" fillId="2" borderId="2" xfId="0" applyFont="1" applyFill="1" applyBorder="1"/>
    <xf numFmtId="0" fontId="42" fillId="2" borderId="0" xfId="0" applyFont="1" applyFill="1"/>
    <xf numFmtId="0" fontId="20" fillId="2" borderId="0" xfId="0" applyFont="1" applyFill="1"/>
    <xf numFmtId="167" fontId="22" fillId="0" borderId="0" xfId="0" applyNumberFormat="1" applyFont="1" applyFill="1" applyBorder="1"/>
    <xf numFmtId="0" fontId="39" fillId="2" borderId="1" xfId="0" applyFont="1" applyFill="1" applyBorder="1" applyProtection="1"/>
    <xf numFmtId="0" fontId="23" fillId="2" borderId="1" xfId="0" applyFont="1" applyFill="1" applyBorder="1" applyProtection="1"/>
    <xf numFmtId="0" fontId="23" fillId="3" borderId="1" xfId="0" applyFont="1" applyFill="1" applyBorder="1" applyProtection="1"/>
    <xf numFmtId="0" fontId="24" fillId="2" borderId="1" xfId="0" applyFont="1" applyFill="1" applyBorder="1" applyProtection="1"/>
    <xf numFmtId="0" fontId="27" fillId="2" borderId="1" xfId="0" applyFont="1" applyFill="1" applyBorder="1" applyProtection="1"/>
    <xf numFmtId="0" fontId="25" fillId="2" borderId="1" xfId="0" applyFont="1" applyFill="1" applyBorder="1" applyProtection="1"/>
    <xf numFmtId="0" fontId="32" fillId="2" borderId="1" xfId="0" applyFont="1" applyFill="1" applyBorder="1"/>
    <xf numFmtId="0" fontId="5" fillId="2" borderId="1" xfId="0" applyFont="1" applyFill="1" applyBorder="1"/>
    <xf numFmtId="0" fontId="1" fillId="2" borderId="0" xfId="0" applyFont="1" applyFill="1" applyBorder="1" applyAlignment="1">
      <alignment horizontal="left"/>
    </xf>
    <xf numFmtId="0" fontId="38" fillId="2" borderId="8" xfId="0" applyFont="1" applyFill="1" applyBorder="1" applyAlignment="1" applyProtection="1">
      <alignment vertical="top" wrapText="1"/>
    </xf>
    <xf numFmtId="0" fontId="38" fillId="2" borderId="5" xfId="0" applyFont="1" applyFill="1" applyBorder="1" applyAlignment="1" applyProtection="1">
      <alignment vertical="top" wrapText="1"/>
    </xf>
    <xf numFmtId="0" fontId="38" fillId="2" borderId="0" xfId="0" applyFont="1" applyFill="1" applyBorder="1" applyAlignment="1" applyProtection="1">
      <alignment vertical="top" wrapText="1"/>
    </xf>
    <xf numFmtId="0" fontId="11" fillId="2" borderId="0" xfId="0" applyFont="1" applyFill="1" applyBorder="1" applyProtection="1"/>
    <xf numFmtId="0" fontId="8" fillId="2" borderId="0" xfId="0" applyFont="1" applyFill="1" applyBorder="1" applyProtection="1"/>
    <xf numFmtId="0" fontId="0" fillId="2" borderId="0" xfId="0" applyFill="1" applyProtection="1">
      <protection locked="0"/>
    </xf>
    <xf numFmtId="0" fontId="44" fillId="2" borderId="0" xfId="0" applyFont="1" applyFill="1" applyBorder="1"/>
    <xf numFmtId="166" fontId="43" fillId="2" borderId="0" xfId="0" applyNumberFormat="1" applyFont="1" applyFill="1" applyBorder="1" applyAlignment="1">
      <alignment horizontal="center" vertical="center" wrapText="1"/>
    </xf>
    <xf numFmtId="0" fontId="14" fillId="2" borderId="0" xfId="0" applyFont="1" applyFill="1" applyBorder="1" applyProtection="1"/>
    <xf numFmtId="0" fontId="0" fillId="2" borderId="0" xfId="0" applyFill="1" applyAlignment="1">
      <alignment vertical="center" wrapText="1"/>
    </xf>
    <xf numFmtId="0" fontId="0" fillId="2" borderId="6" xfId="0" applyFill="1" applyBorder="1" applyAlignment="1">
      <alignment vertical="center" wrapText="1"/>
    </xf>
    <xf numFmtId="0" fontId="0" fillId="2" borderId="1" xfId="0" applyFill="1" applyBorder="1" applyAlignment="1">
      <alignment vertical="center" wrapText="1"/>
    </xf>
    <xf numFmtId="0" fontId="0" fillId="2" borderId="0" xfId="0" applyFill="1" applyBorder="1" applyAlignment="1">
      <alignment vertical="center" wrapText="1"/>
    </xf>
    <xf numFmtId="2" fontId="11" fillId="0" borderId="0" xfId="0" applyNumberFormat="1" applyFont="1" applyFill="1" applyBorder="1" applyAlignment="1"/>
    <xf numFmtId="183" fontId="22" fillId="0" borderId="0" xfId="0" applyNumberFormat="1" applyFont="1" applyFill="1" applyBorder="1" applyAlignment="1"/>
    <xf numFmtId="0" fontId="1" fillId="0" borderId="0" xfId="0" applyFont="1" applyFill="1" applyBorder="1"/>
    <xf numFmtId="0" fontId="0" fillId="0" borderId="0" xfId="0" applyFill="1" applyBorder="1"/>
    <xf numFmtId="0" fontId="49" fillId="2" borderId="0" xfId="1" applyFont="1" applyFill="1" applyAlignment="1" applyProtection="1">
      <protection locked="0"/>
    </xf>
    <xf numFmtId="0" fontId="53" fillId="2" borderId="0" xfId="0" applyFont="1" applyFill="1" applyBorder="1"/>
    <xf numFmtId="0" fontId="39" fillId="0" borderId="0" xfId="1" applyFont="1" applyBorder="1" applyAlignment="1" applyProtection="1">
      <alignment horizontal="left"/>
      <protection locked="0"/>
    </xf>
    <xf numFmtId="0" fontId="0" fillId="4" borderId="9" xfId="0" applyFill="1" applyBorder="1" applyProtection="1"/>
    <xf numFmtId="0" fontId="0" fillId="4" borderId="10" xfId="0" applyFill="1" applyBorder="1"/>
    <xf numFmtId="0" fontId="0" fillId="0" borderId="0" xfId="0" applyFill="1" applyBorder="1" applyProtection="1"/>
    <xf numFmtId="0" fontId="0" fillId="5" borderId="9" xfId="0" applyFill="1" applyBorder="1" applyProtection="1"/>
    <xf numFmtId="0" fontId="0" fillId="5" borderId="11" xfId="0" applyFill="1" applyBorder="1"/>
    <xf numFmtId="0" fontId="0" fillId="5" borderId="10" xfId="0" applyFill="1" applyBorder="1"/>
    <xf numFmtId="0" fontId="4" fillId="2" borderId="0" xfId="0" applyFont="1" applyFill="1" applyBorder="1" applyAlignment="1">
      <alignment horizontal="right" vertical="center"/>
    </xf>
    <xf numFmtId="0" fontId="8" fillId="2" borderId="1" xfId="0" applyFont="1" applyFill="1" applyBorder="1"/>
    <xf numFmtId="0" fontId="11" fillId="2" borderId="6" xfId="0" applyFont="1" applyFill="1" applyBorder="1"/>
    <xf numFmtId="0" fontId="22" fillId="2" borderId="0" xfId="0" applyFont="1" applyFill="1" applyBorder="1" applyProtection="1"/>
    <xf numFmtId="172" fontId="16" fillId="0" borderId="0" xfId="0" applyNumberFormat="1" applyFont="1" applyFill="1" applyBorder="1" applyAlignment="1" applyProtection="1">
      <alignment horizontal="center"/>
    </xf>
    <xf numFmtId="171" fontId="55" fillId="0" borderId="0" xfId="0" applyNumberFormat="1" applyFont="1" applyFill="1" applyBorder="1" applyAlignment="1">
      <alignment horizontal="center" vertical="center"/>
    </xf>
    <xf numFmtId="0" fontId="22" fillId="0" borderId="0" xfId="0" applyFont="1" applyFill="1" applyBorder="1" applyAlignment="1">
      <alignment horizontal="right"/>
    </xf>
    <xf numFmtId="0" fontId="17" fillId="3" borderId="0" xfId="0" applyFont="1" applyFill="1" applyBorder="1" applyAlignment="1">
      <alignment horizontal="center" vertical="center"/>
    </xf>
    <xf numFmtId="0" fontId="10" fillId="2" borderId="0" xfId="0" applyFont="1" applyFill="1" applyBorder="1" applyAlignment="1">
      <alignment horizontal="left"/>
    </xf>
    <xf numFmtId="0" fontId="15" fillId="2" borderId="0" xfId="0" applyFont="1" applyFill="1" applyBorder="1" applyAlignment="1" applyProtection="1">
      <alignment vertical="center"/>
    </xf>
    <xf numFmtId="0" fontId="4" fillId="2" borderId="0" xfId="0" applyFont="1" applyFill="1" applyBorder="1" applyAlignment="1" applyProtection="1">
      <alignment vertical="center" wrapText="1"/>
    </xf>
    <xf numFmtId="0" fontId="4" fillId="2" borderId="0" xfId="0" applyNumberFormat="1" applyFont="1" applyFill="1" applyBorder="1" applyAlignment="1" applyProtection="1">
      <alignment horizontal="justify" vertical="center" wrapText="1"/>
    </xf>
    <xf numFmtId="0" fontId="38" fillId="0" borderId="0" xfId="0" applyFont="1" applyBorder="1" applyAlignment="1" applyProtection="1">
      <alignment horizontal="center"/>
    </xf>
    <xf numFmtId="0" fontId="38" fillId="2" borderId="2" xfId="0" applyFont="1" applyFill="1" applyBorder="1" applyAlignment="1" applyProtection="1">
      <alignment vertical="top" wrapText="1"/>
    </xf>
    <xf numFmtId="0" fontId="0" fillId="0" borderId="6" xfId="0" applyFill="1" applyBorder="1" applyProtection="1"/>
    <xf numFmtId="0" fontId="39" fillId="0" borderId="0" xfId="1" applyFont="1" applyFill="1" applyBorder="1" applyAlignment="1" applyProtection="1">
      <alignment horizontal="left"/>
      <protection locked="0"/>
    </xf>
    <xf numFmtId="0" fontId="1" fillId="0" borderId="0" xfId="0" applyFont="1" applyFill="1" applyBorder="1" applyProtection="1"/>
    <xf numFmtId="2" fontId="11" fillId="0" borderId="0" xfId="0" applyNumberFormat="1" applyFont="1" applyFill="1" applyBorder="1" applyAlignment="1" applyProtection="1"/>
    <xf numFmtId="0" fontId="11" fillId="0" borderId="0" xfId="0" applyFont="1" applyFill="1" applyBorder="1" applyProtection="1"/>
    <xf numFmtId="0" fontId="49" fillId="0" borderId="0" xfId="1" applyFont="1" applyFill="1" applyAlignment="1" applyProtection="1">
      <protection locked="0"/>
    </xf>
    <xf numFmtId="0" fontId="0" fillId="0" borderId="0" xfId="0" applyFill="1" applyProtection="1"/>
    <xf numFmtId="0" fontId="36" fillId="0" borderId="0" xfId="0" applyFont="1" applyFill="1" applyBorder="1" applyAlignment="1" applyProtection="1">
      <alignment vertical="center"/>
    </xf>
    <xf numFmtId="0" fontId="0" fillId="0" borderId="2" xfId="0" applyFill="1" applyBorder="1" applyAlignment="1" applyProtection="1">
      <alignment horizontal="center"/>
    </xf>
    <xf numFmtId="0" fontId="0" fillId="0" borderId="1" xfId="0" applyFill="1" applyBorder="1" applyProtection="1"/>
    <xf numFmtId="0" fontId="14" fillId="0" borderId="0" xfId="0" applyFont="1" applyFill="1" applyBorder="1" applyProtection="1"/>
    <xf numFmtId="0" fontId="46" fillId="0" borderId="0" xfId="0" applyFont="1" applyFill="1" applyBorder="1" applyProtection="1"/>
    <xf numFmtId="0" fontId="14" fillId="0" borderId="0" xfId="0" applyFont="1" applyFill="1" applyBorder="1" applyAlignment="1" applyProtection="1">
      <alignment horizontal="left"/>
    </xf>
    <xf numFmtId="0" fontId="0" fillId="0" borderId="2" xfId="0" applyFill="1" applyBorder="1" applyAlignment="1" applyProtection="1"/>
    <xf numFmtId="0" fontId="0" fillId="0" borderId="4" xfId="0" applyFill="1" applyBorder="1" applyProtection="1"/>
    <xf numFmtId="0" fontId="0" fillId="0" borderId="3" xfId="0" applyFill="1" applyBorder="1" applyAlignment="1" applyProtection="1"/>
    <xf numFmtId="0" fontId="0" fillId="0" borderId="0" xfId="0" applyFill="1"/>
    <xf numFmtId="0" fontId="5" fillId="2" borderId="0" xfId="0" applyFont="1" applyFill="1" applyBorder="1" applyProtection="1"/>
    <xf numFmtId="0" fontId="39" fillId="0" borderId="0" xfId="1" applyFont="1" applyFill="1" applyBorder="1" applyAlignment="1" applyProtection="1">
      <alignment horizontal="left" vertical="center"/>
      <protection locked="0"/>
    </xf>
    <xf numFmtId="0" fontId="23" fillId="2" borderId="0" xfId="0" applyFont="1" applyFill="1" applyBorder="1" applyProtection="1"/>
    <xf numFmtId="0" fontId="0" fillId="2" borderId="7" xfId="0" applyFill="1" applyBorder="1" applyProtection="1"/>
    <xf numFmtId="0" fontId="0" fillId="4" borderId="7" xfId="0" applyFill="1" applyBorder="1" applyProtection="1"/>
    <xf numFmtId="0" fontId="0" fillId="4" borderId="5" xfId="0" applyFill="1" applyBorder="1" applyProtection="1"/>
    <xf numFmtId="0" fontId="0" fillId="4" borderId="4" xfId="0" applyFill="1" applyBorder="1" applyProtection="1"/>
    <xf numFmtId="0" fontId="0" fillId="4" borderId="3" xfId="0" applyFill="1" applyBorder="1" applyProtection="1"/>
    <xf numFmtId="0" fontId="0" fillId="2" borderId="8" xfId="0" applyFill="1" applyBorder="1" applyProtection="1"/>
    <xf numFmtId="169" fontId="15" fillId="3" borderId="0" xfId="0" applyNumberFormat="1" applyFont="1" applyFill="1" applyBorder="1" applyAlignment="1" applyProtection="1">
      <alignment horizontal="center" vertical="center"/>
    </xf>
    <xf numFmtId="0" fontId="47" fillId="2" borderId="4" xfId="1" applyFont="1" applyFill="1" applyBorder="1" applyAlignment="1" applyProtection="1">
      <alignment horizontal="center" vertical="center" wrapText="1"/>
      <protection locked="0"/>
    </xf>
    <xf numFmtId="0" fontId="47" fillId="2" borderId="6" xfId="1" applyFont="1" applyFill="1" applyBorder="1" applyAlignment="1" applyProtection="1">
      <alignment horizontal="center" vertical="center" wrapText="1"/>
      <protection locked="0"/>
    </xf>
    <xf numFmtId="0" fontId="60" fillId="6" borderId="0" xfId="0" applyFont="1" applyFill="1" applyBorder="1" applyAlignment="1">
      <alignment horizontal="left"/>
    </xf>
    <xf numFmtId="0" fontId="60" fillId="6" borderId="7" xfId="0" applyFont="1" applyFill="1" applyBorder="1" applyAlignment="1">
      <alignment horizontal="left"/>
    </xf>
    <xf numFmtId="0" fontId="60" fillId="6" borderId="1" xfId="0" applyFont="1" applyFill="1" applyBorder="1" applyAlignment="1">
      <alignment horizontal="left"/>
    </xf>
    <xf numFmtId="0" fontId="61" fillId="6" borderId="8" xfId="1" applyFont="1" applyFill="1" applyBorder="1" applyAlignment="1" applyProtection="1">
      <alignment horizontal="center" vertical="center" wrapText="1"/>
      <protection locked="0"/>
    </xf>
    <xf numFmtId="0" fontId="60" fillId="6" borderId="8" xfId="0" applyFont="1" applyFill="1" applyBorder="1" applyAlignment="1">
      <alignment vertical="center" wrapText="1"/>
    </xf>
    <xf numFmtId="0" fontId="60" fillId="6" borderId="8" xfId="0" applyFont="1" applyFill="1" applyBorder="1"/>
    <xf numFmtId="0" fontId="60" fillId="6" borderId="5" xfId="0" applyFont="1" applyFill="1" applyBorder="1"/>
    <xf numFmtId="0" fontId="61" fillId="6" borderId="0" xfId="1" applyFont="1" applyFill="1" applyBorder="1" applyAlignment="1" applyProtection="1">
      <alignment horizontal="center" vertical="center" wrapText="1"/>
      <protection locked="0"/>
    </xf>
    <xf numFmtId="0" fontId="60" fillId="6" borderId="0" xfId="0" applyFont="1" applyFill="1" applyBorder="1" applyAlignment="1">
      <alignment vertical="center" wrapText="1"/>
    </xf>
    <xf numFmtId="0" fontId="60" fillId="6" borderId="0" xfId="0" applyFont="1" applyFill="1" applyBorder="1"/>
    <xf numFmtId="0" fontId="60" fillId="6" borderId="2" xfId="0" applyFont="1" applyFill="1" applyBorder="1"/>
    <xf numFmtId="0" fontId="60" fillId="7" borderId="1" xfId="0" applyFont="1" applyFill="1" applyBorder="1"/>
    <xf numFmtId="0" fontId="60" fillId="6" borderId="4" xfId="0" applyFont="1" applyFill="1" applyBorder="1"/>
    <xf numFmtId="0" fontId="60" fillId="6" borderId="6" xfId="0" applyFont="1" applyFill="1" applyBorder="1" applyAlignment="1">
      <alignment vertical="center" wrapText="1"/>
    </xf>
    <xf numFmtId="0" fontId="60" fillId="6" borderId="6" xfId="0" applyFont="1" applyFill="1" applyBorder="1"/>
    <xf numFmtId="0" fontId="60" fillId="6" borderId="3" xfId="0" applyFont="1" applyFill="1" applyBorder="1"/>
    <xf numFmtId="0" fontId="0" fillId="4" borderId="11" xfId="0" applyFill="1" applyBorder="1"/>
    <xf numFmtId="0" fontId="7" fillId="2" borderId="0" xfId="0" applyFont="1" applyFill="1" applyBorder="1" applyProtection="1"/>
    <xf numFmtId="0" fontId="7" fillId="4" borderId="9" xfId="0" applyFont="1" applyFill="1" applyBorder="1" applyProtection="1"/>
    <xf numFmtId="0" fontId="7" fillId="5" borderId="9" xfId="0" applyFont="1" applyFill="1" applyBorder="1" applyProtection="1"/>
    <xf numFmtId="0" fontId="32" fillId="2" borderId="1" xfId="0" applyFont="1" applyFill="1" applyBorder="1" applyProtection="1"/>
    <xf numFmtId="0" fontId="65" fillId="2" borderId="0" xfId="0" applyFont="1" applyFill="1" applyBorder="1" applyProtection="1"/>
    <xf numFmtId="0" fontId="7" fillId="2" borderId="0" xfId="0" applyFont="1" applyFill="1" applyBorder="1"/>
    <xf numFmtId="0" fontId="1" fillId="4" borderId="9" xfId="0" applyFont="1" applyFill="1" applyBorder="1" applyProtection="1"/>
    <xf numFmtId="0" fontId="1" fillId="5" borderId="9" xfId="0" applyFont="1" applyFill="1" applyBorder="1" applyProtection="1"/>
    <xf numFmtId="183" fontId="22" fillId="0" borderId="8" xfId="0" applyNumberFormat="1" applyFont="1" applyFill="1" applyBorder="1" applyAlignment="1"/>
    <xf numFmtId="0" fontId="8" fillId="8" borderId="12" xfId="0" applyFont="1" applyFill="1" applyBorder="1" applyAlignment="1"/>
    <xf numFmtId="0" fontId="8" fillId="0" borderId="0" xfId="0" applyFont="1" applyFill="1" applyBorder="1" applyAlignment="1"/>
    <xf numFmtId="0" fontId="0" fillId="2" borderId="13" xfId="0" applyFill="1" applyBorder="1"/>
    <xf numFmtId="0" fontId="0" fillId="2" borderId="14" xfId="0" applyFill="1" applyBorder="1"/>
    <xf numFmtId="0" fontId="1" fillId="2" borderId="15" xfId="0" applyFont="1" applyFill="1" applyBorder="1"/>
    <xf numFmtId="0" fontId="22" fillId="2" borderId="16" xfId="0" applyFont="1" applyFill="1" applyBorder="1" applyProtection="1"/>
    <xf numFmtId="170" fontId="16" fillId="4" borderId="16" xfId="0" applyNumberFormat="1" applyFont="1" applyFill="1" applyBorder="1" applyAlignment="1" applyProtection="1">
      <alignment horizontal="center" vertical="center"/>
      <protection locked="0"/>
    </xf>
    <xf numFmtId="182" fontId="16" fillId="4" borderId="16" xfId="0" applyNumberFormat="1" applyFont="1" applyFill="1" applyBorder="1" applyAlignment="1" applyProtection="1">
      <alignment horizontal="center" vertical="center"/>
      <protection locked="0"/>
    </xf>
    <xf numFmtId="180" fontId="16" fillId="4" borderId="16" xfId="0" applyNumberFormat="1" applyFont="1" applyFill="1" applyBorder="1" applyAlignment="1" applyProtection="1">
      <alignment horizontal="center" vertical="center"/>
      <protection locked="0"/>
    </xf>
    <xf numFmtId="169" fontId="16" fillId="4" borderId="16" xfId="0" applyNumberFormat="1" applyFont="1" applyFill="1" applyBorder="1" applyAlignment="1" applyProtection="1">
      <alignment horizontal="center" vertical="center"/>
      <protection locked="0"/>
    </xf>
    <xf numFmtId="181" fontId="16" fillId="4" borderId="16" xfId="0" applyNumberFormat="1" applyFont="1" applyFill="1" applyBorder="1" applyAlignment="1" applyProtection="1">
      <alignment horizontal="center" vertical="center"/>
      <protection locked="0"/>
    </xf>
    <xf numFmtId="0" fontId="0" fillId="2" borderId="17" xfId="0" applyFill="1" applyBorder="1" applyProtection="1"/>
    <xf numFmtId="0" fontId="0" fillId="2" borderId="18" xfId="0" applyFill="1" applyBorder="1" applyProtection="1"/>
    <xf numFmtId="0" fontId="0" fillId="2" borderId="19" xfId="0" applyFill="1" applyBorder="1" applyProtection="1"/>
    <xf numFmtId="0" fontId="16" fillId="2" borderId="20" xfId="0" applyFont="1" applyFill="1" applyBorder="1" applyProtection="1"/>
    <xf numFmtId="0" fontId="16" fillId="2" borderId="20" xfId="0" applyFont="1" applyFill="1" applyBorder="1" applyAlignment="1" applyProtection="1">
      <alignment horizontal="center"/>
    </xf>
    <xf numFmtId="0" fontId="0" fillId="2" borderId="21" xfId="0" applyFill="1" applyBorder="1" applyProtection="1"/>
    <xf numFmtId="2" fontId="0" fillId="2" borderId="18" xfId="0" applyNumberFormat="1" applyFill="1" applyBorder="1" applyAlignment="1" applyProtection="1">
      <alignment horizontal="center"/>
    </xf>
    <xf numFmtId="164" fontId="56" fillId="0" borderId="17" xfId="2" applyFont="1" applyFill="1" applyBorder="1" applyAlignment="1" applyProtection="1">
      <alignment horizontal="center"/>
    </xf>
    <xf numFmtId="0" fontId="0" fillId="2" borderId="20" xfId="0" applyFill="1" applyBorder="1" applyProtection="1"/>
    <xf numFmtId="0" fontId="22" fillId="2" borderId="16" xfId="0" applyFont="1" applyFill="1" applyBorder="1" applyAlignment="1">
      <alignment horizontal="left" vertical="center" wrapText="1"/>
    </xf>
    <xf numFmtId="179" fontId="16" fillId="4" borderId="16" xfId="0" applyNumberFormat="1" applyFont="1" applyFill="1" applyBorder="1" applyAlignment="1" applyProtection="1">
      <alignment horizontal="center" vertical="center"/>
      <protection locked="0"/>
    </xf>
    <xf numFmtId="0" fontId="22" fillId="0" borderId="16" xfId="0" applyFont="1" applyFill="1" applyBorder="1" applyAlignment="1">
      <alignment horizontal="center"/>
    </xf>
    <xf numFmtId="0" fontId="16" fillId="2" borderId="16" xfId="0" applyFont="1" applyFill="1" applyBorder="1" applyAlignment="1">
      <alignment horizontal="center"/>
    </xf>
    <xf numFmtId="2" fontId="16" fillId="2" borderId="16" xfId="0" applyNumberFormat="1" applyFont="1" applyFill="1" applyBorder="1" applyAlignment="1">
      <alignment horizontal="center"/>
    </xf>
    <xf numFmtId="0" fontId="16" fillId="0" borderId="16" xfId="0" applyFont="1" applyFill="1" applyBorder="1" applyAlignment="1" applyProtection="1">
      <alignment horizontal="center"/>
    </xf>
    <xf numFmtId="0" fontId="16" fillId="4" borderId="16" xfId="0" applyFont="1" applyFill="1" applyBorder="1" applyAlignment="1" applyProtection="1">
      <alignment horizontal="center"/>
      <protection locked="0"/>
    </xf>
    <xf numFmtId="2" fontId="16" fillId="4" borderId="16" xfId="0" applyNumberFormat="1" applyFont="1" applyFill="1" applyBorder="1" applyAlignment="1" applyProtection="1">
      <alignment horizontal="center"/>
      <protection locked="0"/>
    </xf>
    <xf numFmtId="0" fontId="22" fillId="2" borderId="16" xfId="0" applyFont="1" applyFill="1" applyBorder="1" applyAlignment="1">
      <alignment horizontal="left" vertical="center"/>
    </xf>
    <xf numFmtId="0" fontId="58" fillId="2" borderId="16" xfId="0" applyFont="1" applyFill="1" applyBorder="1" applyAlignment="1" applyProtection="1">
      <alignment vertical="center"/>
    </xf>
    <xf numFmtId="173" fontId="16" fillId="9" borderId="16" xfId="0" applyNumberFormat="1" applyFont="1" applyFill="1" applyBorder="1" applyAlignment="1" applyProtection="1">
      <alignment horizontal="center"/>
    </xf>
    <xf numFmtId="181" fontId="16" fillId="9" borderId="16" xfId="0" applyNumberFormat="1" applyFont="1" applyFill="1" applyBorder="1" applyAlignment="1" applyProtection="1">
      <alignment horizontal="center"/>
    </xf>
    <xf numFmtId="165" fontId="17" fillId="9" borderId="16" xfId="0" applyNumberFormat="1" applyFont="1" applyFill="1" applyBorder="1" applyAlignment="1" applyProtection="1">
      <alignment horizontal="center"/>
    </xf>
    <xf numFmtId="165" fontId="57" fillId="9" borderId="16" xfId="0" applyNumberFormat="1" applyFont="1" applyFill="1" applyBorder="1" applyAlignment="1" applyProtection="1">
      <alignment horizontal="center"/>
    </xf>
    <xf numFmtId="171" fontId="16" fillId="9" borderId="16" xfId="0" applyNumberFormat="1" applyFont="1" applyFill="1" applyBorder="1" applyAlignment="1">
      <alignment horizontal="center" vertical="center"/>
    </xf>
    <xf numFmtId="168" fontId="16" fillId="9" borderId="16" xfId="0" applyNumberFormat="1" applyFont="1" applyFill="1" applyBorder="1" applyAlignment="1">
      <alignment horizontal="center" vertical="center"/>
    </xf>
    <xf numFmtId="181" fontId="16" fillId="9" borderId="16" xfId="0" applyNumberFormat="1" applyFont="1" applyFill="1" applyBorder="1" applyAlignment="1">
      <alignment horizontal="center" vertical="center"/>
    </xf>
    <xf numFmtId="2" fontId="16" fillId="9" borderId="16" xfId="0" applyNumberFormat="1" applyFont="1" applyFill="1" applyBorder="1" applyAlignment="1">
      <alignment horizontal="center"/>
    </xf>
    <xf numFmtId="0" fontId="16" fillId="9" borderId="16" xfId="0" applyFont="1" applyFill="1" applyBorder="1" applyAlignment="1">
      <alignment horizontal="center"/>
    </xf>
    <xf numFmtId="165" fontId="59" fillId="9" borderId="22" xfId="0" applyNumberFormat="1" applyFont="1" applyFill="1" applyBorder="1" applyAlignment="1" applyProtection="1">
      <alignment horizontal="center" vertical="center"/>
    </xf>
    <xf numFmtId="165" fontId="59" fillId="9" borderId="16" xfId="0" applyNumberFormat="1" applyFont="1" applyFill="1" applyBorder="1" applyAlignment="1" applyProtection="1">
      <alignment horizontal="center" vertical="center"/>
    </xf>
    <xf numFmtId="0" fontId="0" fillId="10" borderId="23" xfId="0" applyFill="1" applyBorder="1" applyProtection="1"/>
    <xf numFmtId="0" fontId="0" fillId="10" borderId="24" xfId="0" applyFill="1" applyBorder="1" applyProtection="1"/>
    <xf numFmtId="0" fontId="0" fillId="10" borderId="23" xfId="0" applyFill="1" applyBorder="1"/>
    <xf numFmtId="0" fontId="1" fillId="10" borderId="24" xfId="0" applyFont="1" applyFill="1" applyBorder="1"/>
    <xf numFmtId="0" fontId="0" fillId="2" borderId="17" xfId="0" applyFill="1" applyBorder="1"/>
    <xf numFmtId="0" fontId="1" fillId="2" borderId="18" xfId="0" applyFont="1" applyFill="1" applyBorder="1"/>
    <xf numFmtId="0" fontId="1" fillId="2" borderId="18" xfId="0" applyFont="1" applyFill="1" applyBorder="1" applyAlignment="1">
      <alignment horizontal="center" vertical="center"/>
    </xf>
    <xf numFmtId="0" fontId="0" fillId="2" borderId="19" xfId="0" applyFill="1" applyBorder="1"/>
    <xf numFmtId="0" fontId="8" fillId="2" borderId="20" xfId="0" applyFont="1" applyFill="1" applyBorder="1"/>
    <xf numFmtId="0" fontId="0" fillId="2" borderId="20" xfId="0" applyFill="1" applyBorder="1"/>
    <xf numFmtId="0" fontId="1" fillId="2" borderId="21" xfId="0" applyFont="1" applyFill="1" applyBorder="1"/>
    <xf numFmtId="0" fontId="1" fillId="2" borderId="17" xfId="0" applyFont="1" applyFill="1" applyBorder="1"/>
    <xf numFmtId="0" fontId="0" fillId="2" borderId="18" xfId="0" applyFill="1" applyBorder="1"/>
    <xf numFmtId="0" fontId="1" fillId="2" borderId="17" xfId="0" applyFont="1" applyFill="1" applyBorder="1" applyAlignment="1">
      <alignment horizontal="center" vertical="center"/>
    </xf>
    <xf numFmtId="0" fontId="22" fillId="2" borderId="18" xfId="0" applyFont="1" applyFill="1" applyBorder="1" applyAlignment="1">
      <alignment horizontal="center"/>
    </xf>
    <xf numFmtId="167" fontId="22" fillId="2" borderId="18" xfId="0" applyNumberFormat="1" applyFont="1" applyFill="1" applyBorder="1" applyAlignment="1">
      <alignment horizontal="center"/>
    </xf>
    <xf numFmtId="0" fontId="0" fillId="2" borderId="18" xfId="0" applyFill="1" applyBorder="1" applyAlignment="1">
      <alignment horizontal="center"/>
    </xf>
    <xf numFmtId="0" fontId="1" fillId="2" borderId="19" xfId="0" applyFont="1" applyFill="1" applyBorder="1"/>
    <xf numFmtId="0" fontId="0" fillId="2" borderId="21" xfId="0" applyFill="1" applyBorder="1"/>
    <xf numFmtId="0" fontId="1" fillId="2" borderId="25" xfId="0" applyFont="1" applyFill="1" applyBorder="1"/>
    <xf numFmtId="2" fontId="11" fillId="2" borderId="25" xfId="0" applyNumberFormat="1" applyFont="1" applyFill="1" applyBorder="1" applyAlignment="1"/>
    <xf numFmtId="0" fontId="8" fillId="2" borderId="25" xfId="0" applyFont="1" applyFill="1" applyBorder="1"/>
    <xf numFmtId="0" fontId="0" fillId="2" borderId="25" xfId="0" applyFill="1" applyBorder="1"/>
    <xf numFmtId="0" fontId="33" fillId="2" borderId="26" xfId="0" applyFont="1" applyFill="1" applyBorder="1" applyAlignment="1">
      <alignment vertical="center"/>
    </xf>
    <xf numFmtId="0" fontId="4" fillId="4" borderId="22" xfId="0" applyFont="1" applyFill="1" applyBorder="1" applyAlignment="1" applyProtection="1">
      <alignment horizontal="center" vertical="center"/>
      <protection locked="0"/>
    </xf>
    <xf numFmtId="170" fontId="4" fillId="4" borderId="22" xfId="0" applyNumberFormat="1" applyFont="1" applyFill="1" applyBorder="1" applyAlignment="1" applyProtection="1">
      <alignment horizontal="center" vertical="center"/>
      <protection locked="0"/>
    </xf>
    <xf numFmtId="182" fontId="4" fillId="4" borderId="22" xfId="0" applyNumberFormat="1" applyFont="1" applyFill="1" applyBorder="1" applyAlignment="1" applyProtection="1">
      <alignment horizontal="center" vertical="center"/>
      <protection locked="0"/>
    </xf>
    <xf numFmtId="180" fontId="4" fillId="4" borderId="22" xfId="0" applyNumberFormat="1" applyFont="1" applyFill="1" applyBorder="1" applyAlignment="1" applyProtection="1">
      <alignment horizontal="center" vertical="center"/>
      <protection locked="0"/>
    </xf>
    <xf numFmtId="174" fontId="4" fillId="4" borderId="22" xfId="0" applyNumberFormat="1" applyFont="1" applyFill="1" applyBorder="1" applyAlignment="1" applyProtection="1">
      <alignment horizontal="center" vertical="center"/>
      <protection locked="0"/>
    </xf>
    <xf numFmtId="175" fontId="4" fillId="4" borderId="22" xfId="0" applyNumberFormat="1" applyFont="1" applyFill="1" applyBorder="1" applyAlignment="1" applyProtection="1">
      <alignment horizontal="center" vertical="center"/>
      <protection locked="0"/>
    </xf>
    <xf numFmtId="169" fontId="4" fillId="4" borderId="22" xfId="0" applyNumberFormat="1" applyFont="1" applyFill="1" applyBorder="1" applyAlignment="1" applyProtection="1">
      <alignment horizontal="center" vertical="center"/>
      <protection locked="0"/>
    </xf>
    <xf numFmtId="176" fontId="4" fillId="4" borderId="22" xfId="0" applyNumberFormat="1" applyFont="1" applyFill="1" applyBorder="1" applyAlignment="1" applyProtection="1">
      <alignment horizontal="center" vertical="center"/>
      <protection locked="0"/>
    </xf>
    <xf numFmtId="181" fontId="4" fillId="4" borderId="22" xfId="0" applyNumberFormat="1" applyFont="1" applyFill="1" applyBorder="1" applyAlignment="1" applyProtection="1">
      <alignment horizontal="center" vertical="center"/>
      <protection locked="0"/>
    </xf>
    <xf numFmtId="177" fontId="4" fillId="4" borderId="22" xfId="0" applyNumberFormat="1" applyFont="1" applyFill="1" applyBorder="1" applyAlignment="1" applyProtection="1">
      <alignment horizontal="center" vertical="center"/>
      <protection locked="0"/>
    </xf>
    <xf numFmtId="0" fontId="33" fillId="2" borderId="27" xfId="0" applyFont="1" applyFill="1" applyBorder="1" applyAlignment="1">
      <alignment vertical="center"/>
    </xf>
    <xf numFmtId="0" fontId="4" fillId="4" borderId="28" xfId="0" applyFont="1" applyFill="1" applyBorder="1" applyAlignment="1" applyProtection="1">
      <alignment horizontal="center" vertical="center"/>
      <protection locked="0"/>
    </xf>
    <xf numFmtId="0" fontId="33" fillId="2" borderId="26" xfId="0" applyFont="1" applyFill="1" applyBorder="1" applyAlignment="1">
      <alignment horizontal="left" vertical="center"/>
    </xf>
    <xf numFmtId="168" fontId="4" fillId="9" borderId="22" xfId="0" applyNumberFormat="1" applyFont="1" applyFill="1" applyBorder="1" applyAlignment="1">
      <alignment horizontal="center" vertical="center"/>
    </xf>
    <xf numFmtId="1" fontId="4" fillId="9" borderId="22" xfId="0" applyNumberFormat="1" applyFont="1" applyFill="1" applyBorder="1" applyAlignment="1">
      <alignment horizontal="center" vertical="center"/>
    </xf>
    <xf numFmtId="9" fontId="4" fillId="9" borderId="22" xfId="0" applyNumberFormat="1" applyFont="1" applyFill="1" applyBorder="1" applyAlignment="1">
      <alignment horizontal="center" vertical="center"/>
    </xf>
    <xf numFmtId="178" fontId="4" fillId="9" borderId="28" xfId="0" applyNumberFormat="1" applyFont="1" applyFill="1" applyBorder="1" applyAlignment="1">
      <alignment horizontal="center" vertical="center"/>
    </xf>
    <xf numFmtId="0" fontId="70" fillId="2" borderId="26" xfId="0" applyFont="1" applyFill="1" applyBorder="1" applyAlignment="1">
      <alignment vertical="center"/>
    </xf>
    <xf numFmtId="0" fontId="70" fillId="2" borderId="27" xfId="0" applyFont="1" applyFill="1" applyBorder="1" applyAlignment="1">
      <alignment vertical="center"/>
    </xf>
    <xf numFmtId="0" fontId="13" fillId="4" borderId="22" xfId="0" applyFont="1" applyFill="1" applyBorder="1" applyAlignment="1" applyProtection="1">
      <alignment horizontal="center" vertical="center"/>
      <protection locked="0"/>
    </xf>
    <xf numFmtId="0" fontId="32" fillId="2" borderId="0" xfId="0" applyFont="1" applyFill="1" applyBorder="1" applyAlignment="1">
      <alignment horizontal="left"/>
    </xf>
    <xf numFmtId="0" fontId="11" fillId="2" borderId="0" xfId="0" applyFont="1" applyFill="1" applyBorder="1" applyAlignment="1">
      <alignment horizontal="left"/>
    </xf>
    <xf numFmtId="164" fontId="17" fillId="0" borderId="0" xfId="2" applyFont="1" applyFill="1" applyBorder="1" applyAlignment="1" applyProtection="1">
      <alignment horizontal="center"/>
    </xf>
    <xf numFmtId="164" fontId="17" fillId="2" borderId="0" xfId="2" applyFont="1" applyFill="1" applyBorder="1" applyProtection="1"/>
    <xf numFmtId="165" fontId="22" fillId="9" borderId="16" xfId="0" applyNumberFormat="1" applyFont="1" applyFill="1" applyBorder="1" applyAlignment="1" applyProtection="1">
      <alignment horizontal="center" vertical="center"/>
    </xf>
    <xf numFmtId="0" fontId="58" fillId="2" borderId="29" xfId="0" applyFont="1" applyFill="1" applyBorder="1" applyAlignment="1" applyProtection="1">
      <alignment vertical="center"/>
    </xf>
    <xf numFmtId="0" fontId="71" fillId="2" borderId="0" xfId="0" applyFont="1" applyFill="1" applyBorder="1" applyAlignment="1">
      <alignment horizontal="center"/>
    </xf>
    <xf numFmtId="0" fontId="69" fillId="2" borderId="1" xfId="0" applyFont="1" applyFill="1" applyBorder="1" applyAlignment="1">
      <alignment vertical="center"/>
    </xf>
    <xf numFmtId="0" fontId="69" fillId="2" borderId="0" xfId="0" applyFont="1" applyFill="1" applyBorder="1" applyAlignment="1">
      <alignment vertical="center"/>
    </xf>
    <xf numFmtId="0" fontId="73" fillId="2" borderId="26" xfId="0" applyFont="1" applyFill="1" applyBorder="1" applyAlignment="1">
      <alignment vertical="center"/>
    </xf>
    <xf numFmtId="170" fontId="13" fillId="4" borderId="22" xfId="0" applyNumberFormat="1" applyFont="1" applyFill="1" applyBorder="1" applyAlignment="1" applyProtection="1">
      <alignment horizontal="center" vertical="center"/>
      <protection locked="0"/>
    </xf>
    <xf numFmtId="182" fontId="13" fillId="4" borderId="22" xfId="0" applyNumberFormat="1" applyFont="1" applyFill="1" applyBorder="1" applyAlignment="1" applyProtection="1">
      <alignment horizontal="center" vertical="center"/>
      <protection locked="0"/>
    </xf>
    <xf numFmtId="180" fontId="13" fillId="4" borderId="22" xfId="0" applyNumberFormat="1" applyFont="1" applyFill="1" applyBorder="1" applyAlignment="1" applyProtection="1">
      <alignment horizontal="center" vertical="center"/>
      <protection locked="0"/>
    </xf>
    <xf numFmtId="174" fontId="13" fillId="4" borderId="22" xfId="0" applyNumberFormat="1" applyFont="1" applyFill="1" applyBorder="1" applyAlignment="1" applyProtection="1">
      <alignment horizontal="center" vertical="center"/>
      <protection locked="0"/>
    </xf>
    <xf numFmtId="175" fontId="13" fillId="4" borderId="22" xfId="0" applyNumberFormat="1" applyFont="1" applyFill="1" applyBorder="1" applyAlignment="1" applyProtection="1">
      <alignment horizontal="center" vertical="center"/>
      <protection locked="0"/>
    </xf>
    <xf numFmtId="169" fontId="13" fillId="4" borderId="22" xfId="0" applyNumberFormat="1" applyFont="1" applyFill="1" applyBorder="1" applyAlignment="1" applyProtection="1">
      <alignment horizontal="center" vertical="center"/>
      <protection locked="0"/>
    </xf>
    <xf numFmtId="176" fontId="13" fillId="4" borderId="22" xfId="0" applyNumberFormat="1" applyFont="1" applyFill="1" applyBorder="1" applyAlignment="1" applyProtection="1">
      <alignment horizontal="center" vertical="center"/>
      <protection locked="0"/>
    </xf>
    <xf numFmtId="0" fontId="19" fillId="2" borderId="26" xfId="0" applyFont="1" applyFill="1" applyBorder="1" applyAlignment="1">
      <alignment horizontal="left" vertical="center"/>
    </xf>
    <xf numFmtId="1" fontId="13" fillId="9" borderId="22" xfId="0" applyNumberFormat="1" applyFont="1" applyFill="1" applyBorder="1" applyAlignment="1">
      <alignment horizontal="center" vertical="center"/>
    </xf>
    <xf numFmtId="0" fontId="19" fillId="2" borderId="27" xfId="0" applyFont="1" applyFill="1" applyBorder="1" applyAlignment="1">
      <alignment vertical="center"/>
    </xf>
    <xf numFmtId="178" fontId="13" fillId="9" borderId="28" xfId="0" applyNumberFormat="1" applyFont="1" applyFill="1" applyBorder="1" applyAlignment="1">
      <alignment horizontal="center" vertical="center"/>
    </xf>
    <xf numFmtId="0" fontId="10" fillId="2" borderId="8" xfId="0" applyFont="1" applyFill="1" applyBorder="1"/>
    <xf numFmtId="0" fontId="37" fillId="2" borderId="5" xfId="0" applyFont="1" applyFill="1" applyBorder="1"/>
    <xf numFmtId="0" fontId="37" fillId="2" borderId="2" xfId="0" applyFont="1" applyFill="1" applyBorder="1"/>
    <xf numFmtId="0" fontId="10" fillId="2" borderId="6" xfId="0" applyFont="1" applyFill="1" applyBorder="1"/>
    <xf numFmtId="0" fontId="37" fillId="2" borderId="3" xfId="0" applyFont="1" applyFill="1" applyBorder="1"/>
    <xf numFmtId="0" fontId="19" fillId="2" borderId="26" xfId="0" applyFont="1" applyFill="1" applyBorder="1" applyAlignment="1">
      <alignment vertical="center"/>
    </xf>
    <xf numFmtId="175" fontId="19" fillId="4" borderId="22" xfId="0" applyNumberFormat="1" applyFont="1" applyFill="1" applyBorder="1" applyAlignment="1" applyProtection="1">
      <alignment horizontal="center" vertical="center"/>
      <protection locked="0"/>
    </xf>
    <xf numFmtId="0" fontId="0" fillId="2" borderId="0" xfId="0" applyFill="1" applyBorder="1" applyAlignment="1">
      <alignment vertical="center"/>
    </xf>
    <xf numFmtId="0" fontId="73" fillId="2" borderId="27" xfId="0" applyFont="1" applyFill="1" applyBorder="1" applyAlignment="1">
      <alignment vertical="center"/>
    </xf>
    <xf numFmtId="0" fontId="73" fillId="0" borderId="0" xfId="0" applyFont="1" applyFill="1" applyBorder="1" applyAlignment="1">
      <alignment vertical="center"/>
    </xf>
    <xf numFmtId="177" fontId="13" fillId="0" borderId="0" xfId="0" applyNumberFormat="1" applyFont="1" applyFill="1" applyBorder="1" applyAlignment="1" applyProtection="1">
      <alignment horizontal="center" vertical="center"/>
      <protection locked="0"/>
    </xf>
    <xf numFmtId="187" fontId="13" fillId="9" borderId="22" xfId="0" applyNumberFormat="1" applyFont="1" applyFill="1" applyBorder="1" applyAlignment="1">
      <alignment horizontal="center" vertical="center"/>
    </xf>
    <xf numFmtId="0" fontId="76" fillId="2" borderId="2" xfId="0" applyFont="1" applyFill="1" applyBorder="1" applyAlignment="1"/>
    <xf numFmtId="169" fontId="13" fillId="9" borderId="22" xfId="0" applyNumberFormat="1" applyFont="1" applyFill="1" applyBorder="1" applyAlignment="1" applyProtection="1">
      <alignment horizontal="center" vertical="center"/>
    </xf>
    <xf numFmtId="185" fontId="13" fillId="9" borderId="22" xfId="0" applyNumberFormat="1" applyFont="1" applyFill="1" applyBorder="1" applyAlignment="1" applyProtection="1">
      <alignment horizontal="center" vertical="center"/>
    </xf>
    <xf numFmtId="0" fontId="19" fillId="2" borderId="30" xfId="0" applyFont="1" applyFill="1" applyBorder="1" applyAlignment="1">
      <alignment vertical="center"/>
    </xf>
    <xf numFmtId="165" fontId="13" fillId="9" borderId="22" xfId="0" applyNumberFormat="1" applyFont="1" applyFill="1" applyBorder="1" applyAlignment="1">
      <alignment horizontal="center" vertical="center"/>
    </xf>
    <xf numFmtId="0" fontId="75" fillId="2" borderId="2" xfId="0" applyFont="1" applyFill="1" applyBorder="1" applyAlignment="1">
      <alignment horizontal="left" vertical="center"/>
    </xf>
    <xf numFmtId="0" fontId="37" fillId="2" borderId="0" xfId="0" applyFont="1" applyFill="1" applyAlignment="1">
      <alignment horizontal="left"/>
    </xf>
    <xf numFmtId="184" fontId="13" fillId="4" borderId="28" xfId="0" applyNumberFormat="1" applyFont="1" applyFill="1" applyBorder="1" applyAlignment="1" applyProtection="1">
      <alignment horizontal="center" vertical="center"/>
      <protection locked="0"/>
    </xf>
    <xf numFmtId="185" fontId="13" fillId="4" borderId="28" xfId="0" applyNumberFormat="1" applyFont="1" applyFill="1" applyBorder="1" applyAlignment="1" applyProtection="1">
      <alignment horizontal="center" vertical="center"/>
      <protection locked="0"/>
    </xf>
    <xf numFmtId="0" fontId="45" fillId="0" borderId="1"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10" fillId="2" borderId="0" xfId="0" applyNumberFormat="1" applyFont="1" applyFill="1" applyBorder="1" applyAlignment="1">
      <alignment horizontal="center" wrapText="1"/>
    </xf>
    <xf numFmtId="0" fontId="18" fillId="2" borderId="0" xfId="0" applyNumberFormat="1" applyFont="1" applyFill="1" applyBorder="1" applyAlignment="1">
      <alignment horizontal="center" wrapText="1"/>
    </xf>
    <xf numFmtId="0" fontId="79" fillId="2" borderId="0" xfId="0" applyNumberFormat="1" applyFont="1" applyFill="1" applyBorder="1" applyAlignment="1">
      <alignment horizontal="center" wrapText="1"/>
    </xf>
    <xf numFmtId="0" fontId="10" fillId="2" borderId="0" xfId="0" applyNumberFormat="1" applyFont="1" applyFill="1" applyBorder="1" applyAlignment="1">
      <alignment horizontal="center" vertical="center" wrapText="1"/>
    </xf>
    <xf numFmtId="0" fontId="79" fillId="2" borderId="0" xfId="0" applyNumberFormat="1" applyFont="1" applyFill="1" applyBorder="1" applyAlignment="1">
      <alignment horizontal="center" vertical="center" wrapText="1"/>
    </xf>
    <xf numFmtId="0" fontId="18" fillId="2" borderId="0" xfId="0" applyNumberFormat="1" applyFont="1" applyFill="1" applyBorder="1" applyAlignment="1">
      <alignment horizontal="center" vertical="center" wrapText="1"/>
    </xf>
    <xf numFmtId="1" fontId="10" fillId="2" borderId="0" xfId="0" applyNumberFormat="1" applyFont="1" applyFill="1" applyBorder="1" applyAlignment="1">
      <alignment horizontal="center" vertical="center" wrapText="1"/>
    </xf>
    <xf numFmtId="0" fontId="80" fillId="2" borderId="0" xfId="0" applyNumberFormat="1" applyFont="1" applyFill="1" applyBorder="1" applyAlignment="1">
      <alignment horizontal="center" vertical="center" wrapText="1"/>
    </xf>
    <xf numFmtId="0" fontId="39" fillId="0" borderId="0" xfId="1" applyFont="1" applyFill="1" applyBorder="1" applyAlignment="1" applyProtection="1">
      <alignment horizontal="center" vertical="center"/>
      <protection locked="0"/>
    </xf>
    <xf numFmtId="0" fontId="35" fillId="2" borderId="0" xfId="0" applyFont="1" applyFill="1" applyBorder="1" applyAlignment="1">
      <alignment vertical="top" wrapText="1"/>
    </xf>
    <xf numFmtId="0" fontId="35" fillId="2" borderId="2" xfId="0" applyFont="1" applyFill="1" applyBorder="1" applyAlignment="1">
      <alignment vertical="top" wrapText="1"/>
    </xf>
    <xf numFmtId="0" fontId="19" fillId="2" borderId="26" xfId="0" applyFont="1" applyFill="1" applyBorder="1" applyAlignment="1">
      <alignment horizontal="left" vertical="center" wrapText="1"/>
    </xf>
    <xf numFmtId="0" fontId="81" fillId="11" borderId="0" xfId="0" applyFont="1" applyFill="1"/>
    <xf numFmtId="0" fontId="18" fillId="11" borderId="0" xfId="0" applyFont="1" applyFill="1"/>
    <xf numFmtId="0" fontId="18" fillId="0" borderId="0" xfId="0" applyFont="1"/>
    <xf numFmtId="0" fontId="18" fillId="4" borderId="31" xfId="0" applyFont="1" applyFill="1" applyBorder="1" applyAlignment="1">
      <alignment horizontal="center"/>
    </xf>
    <xf numFmtId="0" fontId="18" fillId="4" borderId="9" xfId="0" applyFont="1" applyFill="1" applyBorder="1" applyAlignment="1">
      <alignment horizontal="center"/>
    </xf>
    <xf numFmtId="0" fontId="18" fillId="0" borderId="31" xfId="0" applyFont="1" applyBorder="1" applyAlignment="1">
      <alignment horizontal="center"/>
    </xf>
    <xf numFmtId="0" fontId="81" fillId="0" borderId="0" xfId="0" applyFont="1" applyFill="1" applyBorder="1" applyAlignment="1">
      <alignment horizontal="center"/>
    </xf>
    <xf numFmtId="0" fontId="18" fillId="0" borderId="0" xfId="0" applyFont="1" applyAlignment="1">
      <alignment horizontal="center"/>
    </xf>
    <xf numFmtId="1" fontId="18" fillId="0" borderId="11" xfId="0" applyNumberFormat="1" applyFont="1" applyBorder="1" applyAlignment="1">
      <alignment horizontal="center"/>
    </xf>
    <xf numFmtId="1" fontId="81" fillId="0" borderId="31" xfId="0" applyNumberFormat="1" applyFont="1" applyBorder="1" applyAlignment="1">
      <alignment horizontal="center"/>
    </xf>
    <xf numFmtId="1" fontId="18" fillId="0" borderId="10" xfId="0" applyNumberFormat="1" applyFont="1" applyBorder="1" applyAlignment="1">
      <alignment horizontal="center"/>
    </xf>
    <xf numFmtId="0" fontId="81" fillId="0" borderId="0" xfId="0" applyFont="1"/>
    <xf numFmtId="0" fontId="18" fillId="2" borderId="0" xfId="0" applyFont="1" applyFill="1"/>
    <xf numFmtId="1" fontId="18" fillId="2" borderId="0" xfId="0" applyNumberFormat="1" applyFont="1" applyFill="1"/>
    <xf numFmtId="1" fontId="18" fillId="0" borderId="0" xfId="0" applyNumberFormat="1" applyFont="1"/>
    <xf numFmtId="0" fontId="18" fillId="8" borderId="31" xfId="0" applyFont="1" applyFill="1" applyBorder="1" applyAlignment="1">
      <alignment horizontal="center"/>
    </xf>
    <xf numFmtId="1" fontId="81" fillId="0" borderId="0" xfId="0" applyNumberFormat="1" applyFont="1" applyBorder="1" applyAlignment="1">
      <alignment horizontal="center"/>
    </xf>
    <xf numFmtId="0" fontId="0" fillId="0" borderId="0" xfId="0" applyBorder="1"/>
    <xf numFmtId="0" fontId="33" fillId="0" borderId="2" xfId="0" applyFont="1" applyFill="1" applyBorder="1" applyAlignment="1" applyProtection="1"/>
    <xf numFmtId="0" fontId="8" fillId="0" borderId="2" xfId="0" applyFont="1" applyFill="1" applyBorder="1" applyAlignment="1"/>
    <xf numFmtId="0" fontId="7" fillId="0" borderId="0" xfId="0" applyFont="1" applyBorder="1"/>
    <xf numFmtId="0" fontId="82" fillId="0" borderId="0" xfId="0" applyFont="1" applyFill="1" applyBorder="1" applyAlignment="1">
      <alignment vertical="center"/>
    </xf>
    <xf numFmtId="0" fontId="83" fillId="0" borderId="0" xfId="0" applyFont="1" applyFill="1" applyBorder="1" applyAlignment="1">
      <alignment vertical="center"/>
    </xf>
    <xf numFmtId="0" fontId="85" fillId="2" borderId="0" xfId="0" applyFont="1" applyFill="1" applyBorder="1"/>
    <xf numFmtId="189" fontId="16" fillId="4" borderId="16" xfId="0" applyNumberFormat="1" applyFont="1" applyFill="1" applyBorder="1" applyAlignment="1" applyProtection="1">
      <alignment horizontal="center"/>
      <protection locked="0"/>
    </xf>
    <xf numFmtId="189" fontId="16" fillId="9" borderId="16" xfId="0" applyNumberFormat="1" applyFont="1" applyFill="1" applyBorder="1" applyAlignment="1" applyProtection="1">
      <alignment horizontal="center"/>
    </xf>
    <xf numFmtId="0" fontId="30" fillId="0" borderId="0" xfId="0" applyFont="1" applyFill="1" applyBorder="1" applyProtection="1"/>
    <xf numFmtId="0" fontId="30" fillId="0" borderId="0" xfId="0" applyFont="1" applyFill="1" applyBorder="1" applyAlignment="1" applyProtection="1">
      <alignment horizontal="left"/>
    </xf>
    <xf numFmtId="0" fontId="14" fillId="0" borderId="61" xfId="0" applyFont="1" applyFill="1" applyBorder="1" applyProtection="1"/>
    <xf numFmtId="0" fontId="0" fillId="2" borderId="61" xfId="0" applyFill="1" applyBorder="1"/>
    <xf numFmtId="0" fontId="7" fillId="4" borderId="31" xfId="0" applyFont="1" applyFill="1" applyBorder="1" applyProtection="1"/>
    <xf numFmtId="0" fontId="1" fillId="4" borderId="31" xfId="0" applyFont="1" applyFill="1" applyBorder="1" applyProtection="1"/>
    <xf numFmtId="0" fontId="8" fillId="12" borderId="0" xfId="0" applyFont="1" applyFill="1" applyBorder="1" applyAlignment="1"/>
    <xf numFmtId="0" fontId="8" fillId="12" borderId="2" xfId="0" applyFont="1" applyFill="1" applyBorder="1" applyAlignment="1"/>
    <xf numFmtId="0" fontId="45" fillId="0" borderId="7" xfId="0" applyFont="1" applyFill="1" applyBorder="1" applyAlignment="1" applyProtection="1">
      <alignment horizontal="center" vertical="center"/>
    </xf>
    <xf numFmtId="0" fontId="45" fillId="0" borderId="8" xfId="0"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1"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0" fillId="0" borderId="1" xfId="0" applyFill="1" applyBorder="1" applyAlignment="1" applyProtection="1">
      <alignment horizontal="center"/>
    </xf>
    <xf numFmtId="0" fontId="0" fillId="0" borderId="0" xfId="0" applyFill="1" applyBorder="1" applyAlignment="1" applyProtection="1">
      <alignment horizontal="center"/>
    </xf>
    <xf numFmtId="0" fontId="0" fillId="0" borderId="2" xfId="0" applyFill="1" applyBorder="1" applyAlignment="1" applyProtection="1">
      <alignment horizontal="center"/>
    </xf>
    <xf numFmtId="0" fontId="22" fillId="2" borderId="16" xfId="0" applyFont="1" applyFill="1" applyBorder="1" applyAlignment="1" applyProtection="1">
      <alignment horizontal="left"/>
    </xf>
    <xf numFmtId="0" fontId="15" fillId="2" borderId="0" xfId="0" applyFont="1" applyFill="1" applyBorder="1" applyAlignment="1" applyProtection="1">
      <alignment horizontal="center" vertical="center"/>
    </xf>
    <xf numFmtId="0" fontId="36" fillId="2" borderId="7" xfId="0"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5" xfId="0" applyFont="1" applyFill="1" applyBorder="1" applyAlignment="1" applyProtection="1">
      <alignment horizontal="center" vertical="center"/>
    </xf>
    <xf numFmtId="0" fontId="15" fillId="10" borderId="33" xfId="0" applyFont="1" applyFill="1" applyBorder="1" applyAlignment="1" applyProtection="1">
      <alignment horizontal="center" vertical="center"/>
    </xf>
    <xf numFmtId="0" fontId="28" fillId="2" borderId="8" xfId="0" applyFont="1" applyFill="1" applyBorder="1" applyAlignment="1">
      <alignment horizontal="center" vertical="center"/>
    </xf>
    <xf numFmtId="0" fontId="28" fillId="2" borderId="5" xfId="0" applyFont="1" applyFill="1" applyBorder="1" applyAlignment="1">
      <alignment horizontal="center" vertical="center"/>
    </xf>
    <xf numFmtId="183" fontId="48" fillId="0" borderId="20" xfId="0" applyNumberFormat="1" applyFont="1" applyFill="1" applyBorder="1" applyAlignment="1">
      <alignment horizontal="center"/>
    </xf>
    <xf numFmtId="0" fontId="15" fillId="2" borderId="0" xfId="0" applyFont="1" applyFill="1" applyBorder="1" applyAlignment="1">
      <alignment horizontal="center"/>
    </xf>
    <xf numFmtId="183" fontId="48" fillId="0" borderId="36" xfId="0" applyNumberFormat="1" applyFont="1" applyFill="1" applyBorder="1" applyAlignment="1">
      <alignment horizontal="center"/>
    </xf>
    <xf numFmtId="0" fontId="15" fillId="10" borderId="23" xfId="0" applyFont="1" applyFill="1" applyBorder="1" applyAlignment="1">
      <alignment horizontal="center" vertical="center"/>
    </xf>
    <xf numFmtId="0" fontId="15" fillId="10" borderId="33" xfId="0" applyFont="1" applyFill="1" applyBorder="1" applyAlignment="1">
      <alignment horizontal="center" vertical="center"/>
    </xf>
    <xf numFmtId="0" fontId="15" fillId="10" borderId="24" xfId="0" applyFont="1" applyFill="1" applyBorder="1" applyAlignment="1">
      <alignment horizontal="center" vertical="center"/>
    </xf>
    <xf numFmtId="0" fontId="15" fillId="9" borderId="16" xfId="0" applyFont="1" applyFill="1" applyBorder="1" applyAlignment="1">
      <alignment horizontal="center"/>
    </xf>
    <xf numFmtId="0" fontId="35" fillId="2" borderId="1" xfId="0" applyFont="1" applyFill="1" applyBorder="1" applyAlignment="1">
      <alignment horizontal="center" vertical="top" wrapText="1"/>
    </xf>
    <xf numFmtId="0" fontId="35" fillId="2" borderId="0" xfId="0" applyFont="1" applyFill="1" applyBorder="1" applyAlignment="1">
      <alignment horizontal="center" vertical="top" wrapText="1"/>
    </xf>
    <xf numFmtId="0" fontId="35" fillId="2" borderId="2" xfId="0" applyFont="1" applyFill="1" applyBorder="1" applyAlignment="1">
      <alignment horizontal="center" vertical="top" wrapText="1"/>
    </xf>
    <xf numFmtId="0" fontId="15" fillId="10" borderId="32" xfId="0" applyFont="1" applyFill="1" applyBorder="1" applyAlignment="1">
      <alignment horizontal="center"/>
    </xf>
    <xf numFmtId="0" fontId="15" fillId="10" borderId="37" xfId="0" applyFont="1" applyFill="1" applyBorder="1" applyAlignment="1">
      <alignment horizontal="center"/>
    </xf>
    <xf numFmtId="0" fontId="69" fillId="2" borderId="1" xfId="0" applyFont="1" applyFill="1" applyBorder="1" applyAlignment="1">
      <alignment horizontal="center" vertical="center"/>
    </xf>
    <xf numFmtId="0" fontId="69" fillId="2" borderId="0" xfId="0" applyFont="1" applyFill="1" applyBorder="1" applyAlignment="1">
      <alignment horizontal="center" vertical="center"/>
    </xf>
    <xf numFmtId="0" fontId="4" fillId="10" borderId="40" xfId="0" applyFont="1" applyFill="1" applyBorder="1" applyAlignment="1">
      <alignment horizontal="center" vertical="center"/>
    </xf>
    <xf numFmtId="0" fontId="4" fillId="10" borderId="41" xfId="0" applyFont="1" applyFill="1" applyBorder="1" applyAlignment="1">
      <alignment horizontal="center" vertical="center"/>
    </xf>
    <xf numFmtId="188" fontId="13" fillId="4" borderId="56" xfId="0" applyNumberFormat="1" applyFont="1" applyFill="1" applyBorder="1" applyAlignment="1" applyProtection="1">
      <alignment horizontal="center" vertical="center"/>
      <protection locked="0"/>
    </xf>
    <xf numFmtId="188" fontId="13" fillId="4" borderId="57" xfId="0" applyNumberFormat="1" applyFont="1" applyFill="1" applyBorder="1" applyAlignment="1" applyProtection="1">
      <alignment horizontal="center" vertical="center"/>
      <protection locked="0"/>
    </xf>
    <xf numFmtId="186" fontId="13" fillId="9" borderId="59" xfId="0" applyNumberFormat="1" applyFont="1" applyFill="1" applyBorder="1" applyAlignment="1">
      <alignment horizontal="center" vertical="center"/>
    </xf>
    <xf numFmtId="186" fontId="13" fillId="9" borderId="60" xfId="0" applyNumberFormat="1" applyFont="1" applyFill="1" applyBorder="1" applyAlignment="1">
      <alignment horizontal="center" vertical="center"/>
    </xf>
    <xf numFmtId="0" fontId="19" fillId="2" borderId="38" xfId="0" applyFont="1" applyFill="1" applyBorder="1" applyAlignment="1">
      <alignment horizontal="center" vertical="center"/>
    </xf>
    <xf numFmtId="0" fontId="19" fillId="2" borderId="39" xfId="0" applyFont="1" applyFill="1" applyBorder="1" applyAlignment="1">
      <alignment horizontal="center" vertical="center"/>
    </xf>
    <xf numFmtId="0" fontId="4" fillId="10" borderId="32" xfId="0" applyFont="1" applyFill="1" applyBorder="1" applyAlignment="1">
      <alignment horizontal="center" vertical="center"/>
    </xf>
    <xf numFmtId="0" fontId="4" fillId="10" borderId="37" xfId="0" applyFont="1" applyFill="1" applyBorder="1" applyAlignment="1">
      <alignment horizontal="center" vertical="center"/>
    </xf>
    <xf numFmtId="0" fontId="73" fillId="2" borderId="55" xfId="0" applyFont="1" applyFill="1" applyBorder="1" applyAlignment="1">
      <alignment horizontal="left" vertical="center"/>
    </xf>
    <xf numFmtId="0" fontId="73" fillId="2" borderId="56" xfId="0" applyFont="1" applyFill="1" applyBorder="1" applyAlignment="1">
      <alignment horizontal="left" vertical="center"/>
    </xf>
    <xf numFmtId="0" fontId="73" fillId="2" borderId="58" xfId="0" applyFont="1" applyFill="1" applyBorder="1" applyAlignment="1">
      <alignment horizontal="left" vertical="center"/>
    </xf>
    <xf numFmtId="0" fontId="73" fillId="2" borderId="59" xfId="0" applyFont="1" applyFill="1" applyBorder="1" applyAlignment="1">
      <alignment horizontal="left" vertical="center"/>
    </xf>
    <xf numFmtId="0" fontId="4" fillId="10" borderId="52" xfId="0" applyFont="1" applyFill="1" applyBorder="1" applyAlignment="1">
      <alignment horizontal="center" vertical="center"/>
    </xf>
    <xf numFmtId="0" fontId="4" fillId="10" borderId="53" xfId="0" applyFont="1" applyFill="1" applyBorder="1" applyAlignment="1">
      <alignment horizontal="center" vertical="center"/>
    </xf>
    <xf numFmtId="0" fontId="4" fillId="10" borderId="54" xfId="0" applyFont="1" applyFill="1" applyBorder="1" applyAlignment="1">
      <alignment horizontal="center" vertical="center"/>
    </xf>
    <xf numFmtId="0" fontId="19" fillId="2" borderId="42" xfId="0" applyFont="1" applyFill="1" applyBorder="1" applyAlignment="1">
      <alignment horizontal="center" vertical="center"/>
    </xf>
    <xf numFmtId="0" fontId="19" fillId="2" borderId="43" xfId="0" applyFont="1" applyFill="1" applyBorder="1" applyAlignment="1">
      <alignment horizontal="center" vertical="center"/>
    </xf>
    <xf numFmtId="0" fontId="38" fillId="0" borderId="8" xfId="0" applyFont="1" applyBorder="1" applyAlignment="1" applyProtection="1">
      <alignment horizontal="center"/>
    </xf>
    <xf numFmtId="0" fontId="39" fillId="0" borderId="0" xfId="1" applyFont="1" applyFill="1" applyBorder="1" applyAlignment="1" applyProtection="1">
      <alignment horizontal="left"/>
      <protection locked="0"/>
    </xf>
    <xf numFmtId="0" fontId="4" fillId="0" borderId="0" xfId="1" applyFont="1" applyFill="1" applyBorder="1" applyAlignment="1" applyProtection="1">
      <alignment horizontal="justify" vertical="center" wrapText="1"/>
      <protection locked="0"/>
    </xf>
    <xf numFmtId="0" fontId="0" fillId="0" borderId="0" xfId="0" applyBorder="1"/>
    <xf numFmtId="0" fontId="4" fillId="0" borderId="0" xfId="0" applyFont="1" applyFill="1" applyBorder="1" applyAlignment="1" applyProtection="1">
      <alignment horizontal="justify" vertical="center" wrapText="1"/>
    </xf>
    <xf numFmtId="0" fontId="15" fillId="4" borderId="8" xfId="0" applyNumberFormat="1" applyFont="1" applyFill="1" applyBorder="1" applyAlignment="1" applyProtection="1">
      <alignment horizontal="justify" vertical="center" wrapText="1"/>
    </xf>
    <xf numFmtId="0" fontId="15" fillId="4" borderId="6" xfId="0" applyNumberFormat="1" applyFont="1" applyFill="1" applyBorder="1" applyAlignment="1" applyProtection="1">
      <alignment horizontal="justify" vertical="center" wrapText="1"/>
    </xf>
    <xf numFmtId="0" fontId="39" fillId="0" borderId="0" xfId="1" applyFont="1" applyFill="1" applyBorder="1" applyAlignment="1" applyProtection="1">
      <alignment horizontal="center" vertical="center"/>
      <protection locked="0"/>
    </xf>
    <xf numFmtId="0" fontId="38" fillId="2" borderId="7" xfId="0" applyFont="1" applyFill="1" applyBorder="1" applyAlignment="1">
      <alignment horizontal="center" vertical="top" wrapText="1"/>
    </xf>
    <xf numFmtId="0" fontId="0" fillId="0" borderId="8" xfId="0" applyBorder="1"/>
    <xf numFmtId="0" fontId="0" fillId="0" borderId="5" xfId="0" applyBorder="1"/>
    <xf numFmtId="0" fontId="33" fillId="0" borderId="1" xfId="0" applyFont="1" applyFill="1" applyBorder="1" applyAlignment="1" applyProtection="1">
      <alignment horizontal="center"/>
    </xf>
    <xf numFmtId="0" fontId="33" fillId="0" borderId="0" xfId="0" applyFont="1" applyFill="1" applyBorder="1" applyAlignment="1" applyProtection="1">
      <alignment horizontal="center"/>
    </xf>
    <xf numFmtId="0" fontId="33" fillId="0" borderId="2" xfId="0" applyFont="1" applyFill="1" applyBorder="1" applyAlignment="1" applyProtection="1">
      <alignment horizontal="center"/>
    </xf>
    <xf numFmtId="0" fontId="8" fillId="8" borderId="44" xfId="0" applyFont="1" applyFill="1" applyBorder="1" applyAlignment="1">
      <alignment horizontal="center"/>
    </xf>
    <xf numFmtId="0" fontId="8" fillId="8" borderId="35" xfId="0" applyFont="1" applyFill="1" applyBorder="1" applyAlignment="1">
      <alignment horizontal="center"/>
    </xf>
    <xf numFmtId="0" fontId="8" fillId="8" borderId="45" xfId="0" applyFont="1" applyFill="1" applyBorder="1" applyAlignment="1">
      <alignment horizontal="center"/>
    </xf>
    <xf numFmtId="0" fontId="38" fillId="2" borderId="8" xfId="0" applyFont="1" applyFill="1" applyBorder="1" applyAlignment="1">
      <alignment horizontal="center" vertical="top" wrapText="1"/>
    </xf>
    <xf numFmtId="0" fontId="38" fillId="2" borderId="5" xfId="0" applyFont="1" applyFill="1" applyBorder="1" applyAlignment="1">
      <alignment horizontal="center" vertical="top" wrapText="1"/>
    </xf>
    <xf numFmtId="0" fontId="8" fillId="8" borderId="34" xfId="0" applyFont="1" applyFill="1" applyBorder="1" applyAlignment="1">
      <alignment horizontal="center"/>
    </xf>
    <xf numFmtId="0" fontId="8" fillId="2" borderId="0" xfId="0" applyFont="1" applyFill="1" applyBorder="1" applyAlignment="1">
      <alignment horizontal="center"/>
    </xf>
    <xf numFmtId="0" fontId="68" fillId="0" borderId="1" xfId="0" applyFont="1" applyBorder="1" applyAlignment="1">
      <alignment horizontal="center"/>
    </xf>
    <xf numFmtId="0" fontId="68" fillId="0" borderId="0" xfId="0" applyFont="1" applyBorder="1" applyAlignment="1">
      <alignment horizontal="center"/>
    </xf>
    <xf numFmtId="0" fontId="68" fillId="0" borderId="2" xfId="0" applyFont="1" applyBorder="1" applyAlignment="1">
      <alignment horizontal="center"/>
    </xf>
    <xf numFmtId="0" fontId="8" fillId="8" borderId="62" xfId="0" applyFont="1" applyFill="1" applyBorder="1" applyAlignment="1">
      <alignment horizontal="center"/>
    </xf>
    <xf numFmtId="0" fontId="8" fillId="8" borderId="31" xfId="0" applyFont="1" applyFill="1" applyBorder="1" applyAlignment="1">
      <alignment horizontal="center"/>
    </xf>
    <xf numFmtId="0" fontId="67" fillId="0" borderId="1" xfId="0" applyFont="1" applyFill="1" applyBorder="1" applyAlignment="1">
      <alignment horizontal="center"/>
    </xf>
    <xf numFmtId="0" fontId="67" fillId="0" borderId="0" xfId="0" applyFont="1" applyFill="1" applyBorder="1" applyAlignment="1">
      <alignment horizontal="center"/>
    </xf>
    <xf numFmtId="0" fontId="67" fillId="0" borderId="2" xfId="0" applyFont="1" applyFill="1" applyBorder="1" applyAlignment="1">
      <alignment horizontal="center"/>
    </xf>
    <xf numFmtId="0" fontId="84" fillId="2" borderId="1" xfId="0" applyFont="1" applyFill="1" applyBorder="1" applyAlignment="1">
      <alignment horizontal="center"/>
    </xf>
    <xf numFmtId="0" fontId="84" fillId="2" borderId="0" xfId="0" applyFont="1" applyFill="1" applyBorder="1" applyAlignment="1">
      <alignment horizontal="center"/>
    </xf>
    <xf numFmtId="0" fontId="84" fillId="2" borderId="2" xfId="0" applyFont="1" applyFill="1" applyBorder="1" applyAlignment="1">
      <alignment horizontal="center"/>
    </xf>
    <xf numFmtId="0" fontId="47" fillId="2" borderId="1" xfId="1" applyFont="1" applyFill="1" applyBorder="1" applyAlignment="1" applyProtection="1">
      <alignment horizontal="center" vertical="center" wrapText="1"/>
      <protection locked="0"/>
    </xf>
    <xf numFmtId="0" fontId="47" fillId="2" borderId="0" xfId="1" applyFont="1" applyFill="1" applyBorder="1" applyAlignment="1" applyProtection="1">
      <alignment horizontal="center" vertical="center" wrapText="1"/>
      <protection locked="0"/>
    </xf>
    <xf numFmtId="0" fontId="47" fillId="2" borderId="2" xfId="1" applyFont="1" applyFill="1" applyBorder="1" applyAlignment="1" applyProtection="1">
      <alignment horizontal="center" vertical="center" wrapText="1"/>
      <protection locked="0"/>
    </xf>
    <xf numFmtId="0" fontId="15" fillId="2" borderId="1" xfId="0" applyFont="1" applyFill="1" applyBorder="1" applyAlignment="1">
      <alignment horizontal="center" wrapText="1"/>
    </xf>
    <xf numFmtId="0" fontId="15" fillId="2" borderId="0" xfId="0" applyFont="1" applyFill="1" applyBorder="1" applyAlignment="1">
      <alignment horizontal="center" wrapText="1"/>
    </xf>
    <xf numFmtId="0" fontId="15" fillId="2" borderId="2" xfId="0" applyFont="1" applyFill="1" applyBorder="1" applyAlignment="1">
      <alignment horizontal="center" wrapText="1"/>
    </xf>
    <xf numFmtId="0" fontId="28" fillId="2" borderId="7" xfId="0" applyFont="1" applyFill="1" applyBorder="1" applyAlignment="1">
      <alignment horizontal="center" vertical="center" wrapText="1"/>
    </xf>
    <xf numFmtId="0" fontId="28" fillId="2" borderId="8"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5"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7" borderId="46" xfId="0" applyFont="1" applyFill="1" applyBorder="1" applyAlignment="1">
      <alignment horizontal="center" vertical="center" wrapText="1"/>
    </xf>
    <xf numFmtId="0" fontId="15" fillId="7" borderId="47" xfId="0" applyFont="1" applyFill="1" applyBorder="1" applyAlignment="1">
      <alignment horizontal="center" vertical="center" wrapText="1"/>
    </xf>
    <xf numFmtId="0" fontId="15" fillId="7" borderId="48" xfId="0" applyFont="1" applyFill="1" applyBorder="1" applyAlignment="1">
      <alignment horizontal="center" vertical="center" wrapText="1"/>
    </xf>
    <xf numFmtId="0" fontId="10" fillId="2" borderId="0" xfId="0" applyNumberFormat="1" applyFont="1" applyFill="1" applyBorder="1" applyAlignment="1">
      <alignment horizontal="center" vertical="center" textRotation="90" wrapText="1"/>
    </xf>
    <xf numFmtId="0" fontId="18" fillId="4" borderId="31" xfId="0" applyFont="1" applyFill="1" applyBorder="1" applyAlignment="1">
      <alignment horizontal="center" vertical="center" textRotation="90"/>
    </xf>
    <xf numFmtId="0" fontId="18" fillId="4" borderId="49" xfId="0" applyFont="1" applyFill="1" applyBorder="1" applyAlignment="1">
      <alignment horizontal="center" vertical="center" textRotation="90"/>
    </xf>
    <xf numFmtId="0" fontId="18" fillId="4" borderId="50" xfId="0" applyFont="1" applyFill="1" applyBorder="1" applyAlignment="1">
      <alignment horizontal="center" vertical="center" textRotation="90"/>
    </xf>
    <xf numFmtId="0" fontId="18" fillId="4" borderId="51" xfId="0" applyFont="1" applyFill="1" applyBorder="1" applyAlignment="1">
      <alignment horizontal="center" vertical="center" textRotation="90"/>
    </xf>
    <xf numFmtId="0" fontId="81" fillId="0" borderId="0" xfId="0" applyFont="1" applyAlignment="1">
      <alignment horizontal="center"/>
    </xf>
    <xf numFmtId="0" fontId="18" fillId="4" borderId="31" xfId="0" applyFont="1" applyFill="1" applyBorder="1" applyAlignment="1">
      <alignment horizontal="center"/>
    </xf>
  </cellXfs>
  <cellStyles count="3">
    <cellStyle name="Lien hypertexte" xfId="1" builtinId="8"/>
    <cellStyle name="Milliers" xfId="2" builtinId="3"/>
    <cellStyle name="Normal" xfId="0" builtinId="0"/>
  </cellStyles>
  <dxfs count="32">
    <dxf>
      <font>
        <condense val="0"/>
        <extend val="0"/>
        <color indexed="10"/>
      </font>
      <fill>
        <patternFill>
          <bgColor indexed="13"/>
        </patternFill>
      </fill>
    </dxf>
    <dxf>
      <font>
        <condense val="0"/>
        <extend val="0"/>
        <color indexed="10"/>
      </font>
      <fill>
        <patternFill>
          <bgColor indexed="13"/>
        </patternFill>
      </fill>
    </dxf>
    <dxf>
      <font>
        <condense val="0"/>
        <extend val="0"/>
        <color indexed="10"/>
      </font>
      <fill>
        <patternFill>
          <bgColor indexed="13"/>
        </patternFill>
      </fill>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condense val="0"/>
        <extend val="0"/>
        <color indexed="44"/>
      </font>
    </dxf>
    <dxf>
      <font>
        <b/>
        <i val="0"/>
        <strike val="0"/>
        <condense val="0"/>
        <extend val="0"/>
        <color indexed="10"/>
      </font>
      <fill>
        <patternFill>
          <bgColor indexed="13"/>
        </patternFill>
      </fill>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ont>
        <b/>
        <i val="0"/>
        <condense val="0"/>
        <extend val="0"/>
        <color indexed="10"/>
      </font>
      <fill>
        <patternFill>
          <bgColor indexed="13"/>
        </patternFill>
      </fill>
      <border>
        <left style="thin">
          <color indexed="10"/>
        </left>
        <right style="thin">
          <color indexed="10"/>
        </right>
        <top style="thin">
          <color indexed="10"/>
        </top>
        <bottom style="thin">
          <color indexed="10"/>
        </bottom>
      </border>
    </dxf>
    <dxf>
      <fill>
        <patternFill>
          <bgColor indexed="13"/>
        </patternFill>
      </fill>
    </dxf>
    <dxf>
      <font>
        <condense val="0"/>
        <extend val="0"/>
        <color indexed="17"/>
      </font>
    </dxf>
    <dxf>
      <font>
        <condense val="0"/>
        <extend val="0"/>
        <color indexed="10"/>
      </font>
    </dxf>
    <dxf>
      <font>
        <condense val="0"/>
        <extend val="0"/>
        <color indexed="10"/>
      </font>
    </dxf>
    <dxf>
      <font>
        <condense val="0"/>
        <extend val="0"/>
        <color indexed="17"/>
      </font>
    </dxf>
    <dxf>
      <font>
        <condense val="0"/>
        <extend val="0"/>
        <color indexed="10"/>
      </font>
    </dxf>
    <dxf>
      <font>
        <b/>
        <i val="0"/>
        <strike val="0"/>
        <condense val="0"/>
        <extend val="0"/>
        <color indexed="10"/>
      </font>
      <fill>
        <patternFill>
          <bgColor indexed="13"/>
        </patternFill>
      </fill>
    </dxf>
    <dxf>
      <font>
        <condense val="0"/>
        <extend val="0"/>
        <color indexed="10"/>
      </font>
    </dxf>
    <dxf>
      <font>
        <condense val="0"/>
        <extend val="0"/>
        <color indexed="10"/>
      </font>
    </dxf>
    <dxf>
      <font>
        <strike val="0"/>
        <condense val="0"/>
        <extend val="0"/>
        <color indexed="17"/>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94973994501473"/>
          <c:y val="8.8544828585225555E-2"/>
          <c:w val="0.77403812415567264"/>
          <c:h val="0.59377120345386547"/>
        </c:manualLayout>
      </c:layout>
      <c:scatterChart>
        <c:scatterStyle val="lineMarker"/>
        <c:varyColors val="0"/>
        <c:ser>
          <c:idx val="0"/>
          <c:order val="0"/>
          <c:spPr>
            <a:ln w="38100">
              <a:solidFill>
                <a:srgbClr val="000080"/>
              </a:solidFill>
              <a:prstDash val="solid"/>
            </a:ln>
          </c:spPr>
          <c:marker>
            <c:symbol val="none"/>
          </c:marker>
          <c:xVal>
            <c:numRef>
              <c:f>'GRADIENT transfer'!$E$17:$E$26</c:f>
              <c:numCache>
                <c:formatCode>0.00</c:formatCode>
                <c:ptCount val="10"/>
                <c:pt idx="0">
                  <c:v>0</c:v>
                </c:pt>
                <c:pt idx="1">
                  <c:v>2</c:v>
                </c:pt>
                <c:pt idx="2">
                  <c:v>15</c:v>
                </c:pt>
                <c:pt idx="3">
                  <c:v>16</c:v>
                </c:pt>
                <c:pt idx="4">
                  <c:v>30</c:v>
                </c:pt>
              </c:numCache>
            </c:numRef>
          </c:xVal>
          <c:yVal>
            <c:numRef>
              <c:f>'GRADIENT transfer'!$G$17:$G$26</c:f>
              <c:numCache>
                <c:formatCode>General</c:formatCode>
                <c:ptCount val="10"/>
                <c:pt idx="0">
                  <c:v>5</c:v>
                </c:pt>
                <c:pt idx="1">
                  <c:v>5</c:v>
                </c:pt>
                <c:pt idx="2">
                  <c:v>95</c:v>
                </c:pt>
                <c:pt idx="3">
                  <c:v>5</c:v>
                </c:pt>
                <c:pt idx="4">
                  <c:v>5</c:v>
                </c:pt>
              </c:numCache>
            </c:numRef>
          </c:yVal>
          <c:smooth val="0"/>
          <c:extLst>
            <c:ext xmlns:c16="http://schemas.microsoft.com/office/drawing/2014/chart" uri="{C3380CC4-5D6E-409C-BE32-E72D297353CC}">
              <c16:uniqueId val="{00000000-2061-4E57-B996-15EDA2DB75B8}"/>
            </c:ext>
          </c:extLst>
        </c:ser>
        <c:dLbls>
          <c:showLegendKey val="0"/>
          <c:showVal val="0"/>
          <c:showCatName val="0"/>
          <c:showSerName val="0"/>
          <c:showPercent val="0"/>
          <c:showBubbleSize val="0"/>
        </c:dLbls>
        <c:axId val="1084792896"/>
        <c:axId val="1"/>
      </c:scatterChart>
      <c:valAx>
        <c:axId val="1084792896"/>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r-CH"/>
                  <a:t>time (minutes)</a:t>
                </a:r>
              </a:p>
            </c:rich>
          </c:tx>
          <c:layout>
            <c:manualLayout>
              <c:xMode val="edge"/>
              <c:yMode val="edge"/>
              <c:x val="0.39266897539284124"/>
              <c:y val="0.8229460539097434"/>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fr-CH"/>
                  <a:t>%B</a:t>
                </a:r>
              </a:p>
            </c:rich>
          </c:tx>
          <c:layout>
            <c:manualLayout>
              <c:xMode val="edge"/>
              <c:yMode val="edge"/>
              <c:x val="1.4124783287512275E-2"/>
              <c:y val="0.3125111597125607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084792896"/>
        <c:crosses val="autoZero"/>
        <c:crossBetween val="midCat"/>
        <c:majorUnit val="20"/>
      </c:valAx>
      <c:spPr>
        <a:noFill/>
        <a:ln w="25400">
          <a:noFill/>
        </a:ln>
      </c:spPr>
    </c:plotArea>
    <c:plotVisOnly val="1"/>
    <c:dispBlanksAs val="gap"/>
    <c:showDLblsOverMax val="0"/>
  </c:chart>
  <c:spPr>
    <a:noFill/>
    <a:ln w="6350">
      <a:noFill/>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357844508293285"/>
          <c:y val="0.16865557668408523"/>
          <c:w val="0.7521732620260424"/>
          <c:h val="0.55707448056258457"/>
        </c:manualLayout>
      </c:layout>
      <c:scatterChart>
        <c:scatterStyle val="lineMarker"/>
        <c:varyColors val="0"/>
        <c:ser>
          <c:idx val="0"/>
          <c:order val="0"/>
          <c:tx>
            <c:strRef>
              <c:f>'GRADIENT transfer'!$N$7</c:f>
              <c:strCache>
                <c:ptCount val="1"/>
                <c:pt idx="0">
                  <c:v>613 µL/min</c:v>
                </c:pt>
              </c:strCache>
            </c:strRef>
          </c:tx>
          <c:spPr>
            <a:ln w="38100">
              <a:solidFill>
                <a:srgbClr val="000080"/>
              </a:solidFill>
              <a:prstDash val="solid"/>
            </a:ln>
          </c:spPr>
          <c:marker>
            <c:symbol val="none"/>
          </c:marker>
          <c:xVal>
            <c:numRef>
              <c:f>'GRADIENT transfer'!$L$17:$L$26</c:f>
              <c:numCache>
                <c:formatCode>0.00</c:formatCode>
                <c:ptCount val="10"/>
                <c:pt idx="0">
                  <c:v>0</c:v>
                </c:pt>
                <c:pt idx="1">
                  <c:v>0.21086167800453509</c:v>
                </c:pt>
                <c:pt idx="2">
                  <c:v>1.6841950113378683</c:v>
                </c:pt>
                <c:pt idx="3">
                  <c:v>1.7975283446712016</c:v>
                </c:pt>
                <c:pt idx="4">
                  <c:v>3.3841950113378676</c:v>
                </c:pt>
                <c:pt idx="5">
                  <c:v>3.3841950113378676</c:v>
                </c:pt>
                <c:pt idx="6">
                  <c:v>3.3841950113378676</c:v>
                </c:pt>
                <c:pt idx="7">
                  <c:v>3.3841950113378676</c:v>
                </c:pt>
                <c:pt idx="8">
                  <c:v>3.3841950113378676</c:v>
                </c:pt>
                <c:pt idx="9">
                  <c:v>3.3841950113378676</c:v>
                </c:pt>
              </c:numCache>
            </c:numRef>
          </c:xVal>
          <c:yVal>
            <c:numRef>
              <c:f>'GRADIENT transfer'!$N$17:$N$26</c:f>
              <c:numCache>
                <c:formatCode>General</c:formatCode>
                <c:ptCount val="10"/>
                <c:pt idx="0">
                  <c:v>5</c:v>
                </c:pt>
                <c:pt idx="1">
                  <c:v>5</c:v>
                </c:pt>
                <c:pt idx="2">
                  <c:v>95</c:v>
                </c:pt>
                <c:pt idx="3">
                  <c:v>5</c:v>
                </c:pt>
                <c:pt idx="4">
                  <c:v>5</c:v>
                </c:pt>
                <c:pt idx="5">
                  <c:v>0</c:v>
                </c:pt>
                <c:pt idx="6">
                  <c:v>0</c:v>
                </c:pt>
                <c:pt idx="7">
                  <c:v>0</c:v>
                </c:pt>
                <c:pt idx="8">
                  <c:v>0</c:v>
                </c:pt>
                <c:pt idx="9">
                  <c:v>0</c:v>
                </c:pt>
              </c:numCache>
            </c:numRef>
          </c:yVal>
          <c:smooth val="0"/>
          <c:extLst>
            <c:ext xmlns:c16="http://schemas.microsoft.com/office/drawing/2014/chart" uri="{C3380CC4-5D6E-409C-BE32-E72D297353CC}">
              <c16:uniqueId val="{00000000-D4A4-4E2A-B802-A918F82B102D}"/>
            </c:ext>
          </c:extLst>
        </c:ser>
        <c:ser>
          <c:idx val="1"/>
          <c:order val="1"/>
          <c:tx>
            <c:strRef>
              <c:f>'GRADIENT transfer'!$L$30</c:f>
              <c:strCache>
                <c:ptCount val="1"/>
                <c:pt idx="0">
                  <c:v>1000 µL/min</c:v>
                </c:pt>
              </c:strCache>
            </c:strRef>
          </c:tx>
          <c:spPr>
            <a:ln w="38100">
              <a:solidFill>
                <a:srgbClr val="FF0000"/>
              </a:solidFill>
              <a:prstDash val="solid"/>
            </a:ln>
          </c:spPr>
          <c:marker>
            <c:symbol val="none"/>
          </c:marker>
          <c:xVal>
            <c:numRef>
              <c:f>'GRADIENT transfer'!$L$33:$L$42</c:f>
              <c:numCache>
                <c:formatCode>0.00</c:formatCode>
                <c:ptCount val="10"/>
                <c:pt idx="0">
                  <c:v>0</c:v>
                </c:pt>
                <c:pt idx="1">
                  <c:v>0.12925330812854446</c:v>
                </c:pt>
                <c:pt idx="2">
                  <c:v>1.0323724007561439</c:v>
                </c:pt>
                <c:pt idx="3">
                  <c:v>1.1018431001890361</c:v>
                </c:pt>
                <c:pt idx="4">
                  <c:v>2.0744328922495279</c:v>
                </c:pt>
                <c:pt idx="5">
                  <c:v>2.0744328922495279</c:v>
                </c:pt>
                <c:pt idx="6">
                  <c:v>2.0744328922495279</c:v>
                </c:pt>
                <c:pt idx="7">
                  <c:v>2.0744328922495279</c:v>
                </c:pt>
                <c:pt idx="8">
                  <c:v>2.0744328922495279</c:v>
                </c:pt>
                <c:pt idx="9">
                  <c:v>2.0744328922495279</c:v>
                </c:pt>
              </c:numCache>
            </c:numRef>
          </c:xVal>
          <c:yVal>
            <c:numRef>
              <c:f>'GRADIENT transfer'!$N$33:$N$42</c:f>
              <c:numCache>
                <c:formatCode>General</c:formatCode>
                <c:ptCount val="10"/>
                <c:pt idx="0">
                  <c:v>5</c:v>
                </c:pt>
                <c:pt idx="1">
                  <c:v>5</c:v>
                </c:pt>
                <c:pt idx="2">
                  <c:v>95</c:v>
                </c:pt>
                <c:pt idx="3">
                  <c:v>5</c:v>
                </c:pt>
                <c:pt idx="4">
                  <c:v>5</c:v>
                </c:pt>
                <c:pt idx="5">
                  <c:v>0</c:v>
                </c:pt>
                <c:pt idx="6">
                  <c:v>0</c:v>
                </c:pt>
                <c:pt idx="7">
                  <c:v>0</c:v>
                </c:pt>
                <c:pt idx="8">
                  <c:v>0</c:v>
                </c:pt>
                <c:pt idx="9">
                  <c:v>0</c:v>
                </c:pt>
              </c:numCache>
            </c:numRef>
          </c:yVal>
          <c:smooth val="0"/>
          <c:extLst>
            <c:ext xmlns:c16="http://schemas.microsoft.com/office/drawing/2014/chart" uri="{C3380CC4-5D6E-409C-BE32-E72D297353CC}">
              <c16:uniqueId val="{00000001-D4A4-4E2A-B802-A918F82B102D}"/>
            </c:ext>
          </c:extLst>
        </c:ser>
        <c:dLbls>
          <c:showLegendKey val="0"/>
          <c:showVal val="0"/>
          <c:showCatName val="0"/>
          <c:showSerName val="0"/>
          <c:showPercent val="0"/>
          <c:showBubbleSize val="0"/>
        </c:dLbls>
        <c:axId val="855967168"/>
        <c:axId val="1"/>
      </c:scatterChart>
      <c:valAx>
        <c:axId val="855967168"/>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r-CH"/>
                  <a:t>time (minutes)</a:t>
                </a:r>
              </a:p>
            </c:rich>
          </c:tx>
          <c:layout>
            <c:manualLayout>
              <c:xMode val="edge"/>
              <c:yMode val="edge"/>
              <c:x val="0.39923042369074557"/>
              <c:y val="0.83816710836939323"/>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scaling>
        <c:delete val="0"/>
        <c:axPos val="l"/>
        <c:title>
          <c:tx>
            <c:rich>
              <a:bodyPr/>
              <a:lstStyle/>
              <a:p>
                <a:pPr>
                  <a:defRPr sz="1100" b="1" i="0" u="none" strike="noStrike" baseline="0">
                    <a:solidFill>
                      <a:srgbClr val="000000"/>
                    </a:solidFill>
                    <a:latin typeface="Arial"/>
                    <a:ea typeface="Arial"/>
                    <a:cs typeface="Arial"/>
                  </a:defRPr>
                </a:pPr>
                <a:r>
                  <a:rPr lang="fr-CH"/>
                  <a:t>%B</a:t>
                </a:r>
              </a:p>
            </c:rich>
          </c:tx>
          <c:layout>
            <c:manualLayout>
              <c:xMode val="edge"/>
              <c:yMode val="edge"/>
              <c:x val="1.4464870423577738E-2"/>
              <c:y val="0.3730865787254006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fr-FR"/>
          </a:p>
        </c:txPr>
        <c:crossAx val="855967168"/>
        <c:crosses val="autoZero"/>
        <c:crossBetween val="midCat"/>
        <c:majorUnit val="20"/>
      </c:valAx>
      <c:spPr>
        <a:noFill/>
        <a:ln w="25400">
          <a:noFill/>
        </a:ln>
      </c:spPr>
    </c:plotArea>
    <c:legend>
      <c:legendPos val="r"/>
      <c:layout>
        <c:manualLayout>
          <c:xMode val="edge"/>
          <c:yMode val="edge"/>
          <c:x val="0.65381214314571379"/>
          <c:y val="2.5553875255164428E-2"/>
          <c:w val="0.32690607157285689"/>
          <c:h val="0.25042797750061141"/>
        </c:manualLayout>
      </c:layout>
      <c:overlay val="0"/>
      <c:spPr>
        <a:noFill/>
        <a:ln w="25400">
          <a:noFill/>
        </a:ln>
      </c:spPr>
      <c:txPr>
        <a:bodyPr/>
        <a:lstStyle/>
        <a:p>
          <a:pPr>
            <a:defRPr sz="920" b="0" i="0" u="none" strike="noStrike" baseline="0">
              <a:solidFill>
                <a:srgbClr val="000000"/>
              </a:solidFill>
              <a:latin typeface="Arial"/>
              <a:ea typeface="Arial"/>
              <a:cs typeface="Arial"/>
            </a:defRPr>
          </a:pPr>
          <a:endParaRPr lang="fr-FR"/>
        </a:p>
      </c:txPr>
    </c:legend>
    <c:plotVisOnly val="1"/>
    <c:dispBlanksAs val="gap"/>
    <c:showDLblsOverMax val="0"/>
  </c:chart>
  <c:spPr>
    <a:noFill/>
    <a:ln w="6350">
      <a:noFill/>
    </a:ln>
  </c:spPr>
  <c:txPr>
    <a:bodyPr/>
    <a:lstStyle/>
    <a:p>
      <a:pPr>
        <a:defRPr sz="4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74498463708911"/>
          <c:y val="7.9072416238507262E-2"/>
          <c:w val="0.75541996435432301"/>
          <c:h val="0.75118795426581897"/>
        </c:manualLayout>
      </c:layout>
      <c:scatterChart>
        <c:scatterStyle val="lineMarker"/>
        <c:varyColors val="0"/>
        <c:ser>
          <c:idx val="0"/>
          <c:order val="0"/>
          <c:tx>
            <c:strRef>
              <c:f>'1'!$O$8</c:f>
              <c:strCache>
                <c:ptCount val="1"/>
                <c:pt idx="0">
                  <c:v>ACQ</c:v>
                </c:pt>
              </c:strCache>
            </c:strRef>
          </c:tx>
          <c:spPr>
            <a:ln w="38100">
              <a:solidFill>
                <a:srgbClr val="000080"/>
              </a:solidFill>
              <a:prstDash val="solid"/>
            </a:ln>
          </c:spPr>
          <c:marker>
            <c:symbol val="none"/>
          </c:marker>
          <c:errBars>
            <c:errDir val="y"/>
            <c:errBarType val="both"/>
            <c:errValType val="percentage"/>
            <c:noEndCap val="1"/>
            <c:val val="10"/>
            <c:spPr>
              <a:ln w="25400">
                <a:solidFill>
                  <a:srgbClr val="00FFFF"/>
                </a:solidFill>
                <a:prstDash val="solid"/>
              </a:ln>
            </c:spPr>
          </c:errBars>
          <c:xVal>
            <c:numRef>
              <c:f>'1'!$Q$9:$Q$1014</c:f>
              <c:numCache>
                <c:formatCode>General</c:formatCode>
                <c:ptCount val="1006"/>
                <c:pt idx="0">
                  <c:v>1.4314807653978057</c:v>
                </c:pt>
                <c:pt idx="1">
                  <c:v>2.8629615307956113</c:v>
                </c:pt>
                <c:pt idx="2">
                  <c:v>4.2944422961934183</c:v>
                </c:pt>
                <c:pt idx="3">
                  <c:v>5.7259230615912227</c:v>
                </c:pt>
                <c:pt idx="4">
                  <c:v>7.1574038269890297</c:v>
                </c:pt>
                <c:pt idx="5">
                  <c:v>8.5888845923868367</c:v>
                </c:pt>
                <c:pt idx="6">
                  <c:v>10.020365357784645</c:v>
                </c:pt>
                <c:pt idx="7">
                  <c:v>11.451846123182445</c:v>
                </c:pt>
                <c:pt idx="8">
                  <c:v>12.883326888580255</c:v>
                </c:pt>
                <c:pt idx="9">
                  <c:v>14.314807653978059</c:v>
                </c:pt>
                <c:pt idx="10">
                  <c:v>15.746288419375869</c:v>
                </c:pt>
                <c:pt idx="11">
                  <c:v>17.177769184773673</c:v>
                </c:pt>
                <c:pt idx="12">
                  <c:v>18.609249950171478</c:v>
                </c:pt>
                <c:pt idx="13">
                  <c:v>20.040730715569289</c:v>
                </c:pt>
                <c:pt idx="14">
                  <c:v>21.47221148096709</c:v>
                </c:pt>
                <c:pt idx="15">
                  <c:v>22.903692246364891</c:v>
                </c:pt>
                <c:pt idx="16">
                  <c:v>24.335173011762699</c:v>
                </c:pt>
                <c:pt idx="17">
                  <c:v>25.76665377716051</c:v>
                </c:pt>
                <c:pt idx="18">
                  <c:v>27.198134542558311</c:v>
                </c:pt>
                <c:pt idx="19">
                  <c:v>28.629615307956119</c:v>
                </c:pt>
                <c:pt idx="20">
                  <c:v>30.061096073353923</c:v>
                </c:pt>
                <c:pt idx="21">
                  <c:v>31.492576838751738</c:v>
                </c:pt>
                <c:pt idx="22">
                  <c:v>32.924057604149532</c:v>
                </c:pt>
                <c:pt idx="23">
                  <c:v>34.355538369547347</c:v>
                </c:pt>
                <c:pt idx="24">
                  <c:v>35.787019134945147</c:v>
                </c:pt>
                <c:pt idx="25">
                  <c:v>37.218499900342955</c:v>
                </c:pt>
                <c:pt idx="26">
                  <c:v>38.64998066574077</c:v>
                </c:pt>
                <c:pt idx="27">
                  <c:v>40.081461431138578</c:v>
                </c:pt>
                <c:pt idx="28">
                  <c:v>41.512942196536372</c:v>
                </c:pt>
                <c:pt idx="29">
                  <c:v>42.94442296193418</c:v>
                </c:pt>
                <c:pt idx="30">
                  <c:v>44.375903727331995</c:v>
                </c:pt>
                <c:pt idx="31">
                  <c:v>45.807384492729781</c:v>
                </c:pt>
                <c:pt idx="32">
                  <c:v>47.238865258127596</c:v>
                </c:pt>
                <c:pt idx="33">
                  <c:v>48.670346023525397</c:v>
                </c:pt>
                <c:pt idx="34">
                  <c:v>50.101826788923205</c:v>
                </c:pt>
                <c:pt idx="35">
                  <c:v>51.53330755432102</c:v>
                </c:pt>
                <c:pt idx="36">
                  <c:v>52.964788319718828</c:v>
                </c:pt>
                <c:pt idx="37">
                  <c:v>54.396269085116622</c:v>
                </c:pt>
                <c:pt idx="38">
                  <c:v>55.827749850514429</c:v>
                </c:pt>
                <c:pt idx="39">
                  <c:v>57.259230615912237</c:v>
                </c:pt>
                <c:pt idx="40">
                  <c:v>58.690711381310038</c:v>
                </c:pt>
                <c:pt idx="41">
                  <c:v>60.122192146707846</c:v>
                </c:pt>
                <c:pt idx="42">
                  <c:v>61.553672912105661</c:v>
                </c:pt>
                <c:pt idx="43">
                  <c:v>62.985153677503476</c:v>
                </c:pt>
                <c:pt idx="44">
                  <c:v>64.41663444290127</c:v>
                </c:pt>
                <c:pt idx="45">
                  <c:v>65.848115208299063</c:v>
                </c:pt>
                <c:pt idx="46">
                  <c:v>67.279595973696871</c:v>
                </c:pt>
                <c:pt idx="47">
                  <c:v>68.711076739094693</c:v>
                </c:pt>
                <c:pt idx="48">
                  <c:v>70.142557504492501</c:v>
                </c:pt>
                <c:pt idx="49">
                  <c:v>71.574038269890295</c:v>
                </c:pt>
                <c:pt idx="50">
                  <c:v>73.005519035288103</c:v>
                </c:pt>
                <c:pt idx="51">
                  <c:v>74.436999800685911</c:v>
                </c:pt>
                <c:pt idx="52">
                  <c:v>75.868480566083733</c:v>
                </c:pt>
                <c:pt idx="53">
                  <c:v>77.299961331481541</c:v>
                </c:pt>
                <c:pt idx="54">
                  <c:v>78.73144209687932</c:v>
                </c:pt>
                <c:pt idx="55">
                  <c:v>80.162922862277156</c:v>
                </c:pt>
                <c:pt idx="56">
                  <c:v>81.594403627674922</c:v>
                </c:pt>
                <c:pt idx="57">
                  <c:v>83.025884393072744</c:v>
                </c:pt>
                <c:pt idx="58">
                  <c:v>84.457365158470552</c:v>
                </c:pt>
                <c:pt idx="59">
                  <c:v>85.888845923868359</c:v>
                </c:pt>
                <c:pt idx="60">
                  <c:v>87.320326689266182</c:v>
                </c:pt>
                <c:pt idx="61">
                  <c:v>88.751807454663989</c:v>
                </c:pt>
                <c:pt idx="62">
                  <c:v>90.183288220061769</c:v>
                </c:pt>
                <c:pt idx="63">
                  <c:v>91.614768985459563</c:v>
                </c:pt>
                <c:pt idx="64">
                  <c:v>93.046249750857385</c:v>
                </c:pt>
                <c:pt idx="65">
                  <c:v>94.477730516255193</c:v>
                </c:pt>
                <c:pt idx="66">
                  <c:v>95.909211281653</c:v>
                </c:pt>
                <c:pt idx="67">
                  <c:v>97.340692047050794</c:v>
                </c:pt>
                <c:pt idx="68">
                  <c:v>98.772172812448616</c:v>
                </c:pt>
                <c:pt idx="69">
                  <c:v>100.20365357784641</c:v>
                </c:pt>
                <c:pt idx="70">
                  <c:v>101.6351343432442</c:v>
                </c:pt>
                <c:pt idx="71">
                  <c:v>103.06661510864204</c:v>
                </c:pt>
                <c:pt idx="72">
                  <c:v>104.49809587403983</c:v>
                </c:pt>
                <c:pt idx="73">
                  <c:v>105.92957663943766</c:v>
                </c:pt>
                <c:pt idx="74">
                  <c:v>107.36105740483545</c:v>
                </c:pt>
                <c:pt idx="75">
                  <c:v>108.79253817023324</c:v>
                </c:pt>
                <c:pt idx="76">
                  <c:v>110.22401893563107</c:v>
                </c:pt>
                <c:pt idx="77">
                  <c:v>111.65549970102886</c:v>
                </c:pt>
                <c:pt idx="78">
                  <c:v>113.08698046642668</c:v>
                </c:pt>
                <c:pt idx="79">
                  <c:v>114.51846123182447</c:v>
                </c:pt>
                <c:pt idx="80">
                  <c:v>115.9499419972223</c:v>
                </c:pt>
                <c:pt idx="81">
                  <c:v>117.38142276262008</c:v>
                </c:pt>
                <c:pt idx="82">
                  <c:v>118.81290352801791</c:v>
                </c:pt>
                <c:pt idx="83">
                  <c:v>120.24438429341569</c:v>
                </c:pt>
                <c:pt idx="84">
                  <c:v>121.67586505881351</c:v>
                </c:pt>
                <c:pt idx="85">
                  <c:v>123.10734582421132</c:v>
                </c:pt>
                <c:pt idx="86">
                  <c:v>124.53882658960912</c:v>
                </c:pt>
                <c:pt idx="87">
                  <c:v>125.97030735500695</c:v>
                </c:pt>
                <c:pt idx="88">
                  <c:v>127.40178812040473</c:v>
                </c:pt>
                <c:pt idx="89">
                  <c:v>128.83326888580254</c:v>
                </c:pt>
                <c:pt idx="90">
                  <c:v>130.26474965120033</c:v>
                </c:pt>
                <c:pt idx="91">
                  <c:v>131.69623041659813</c:v>
                </c:pt>
                <c:pt idx="92">
                  <c:v>133.12771118199598</c:v>
                </c:pt>
                <c:pt idx="93">
                  <c:v>134.55919194739374</c:v>
                </c:pt>
                <c:pt idx="94">
                  <c:v>135.99067271279156</c:v>
                </c:pt>
                <c:pt idx="95">
                  <c:v>137.42215347818939</c:v>
                </c:pt>
                <c:pt idx="96">
                  <c:v>138.85363424358721</c:v>
                </c:pt>
                <c:pt idx="97">
                  <c:v>140.285115008985</c:v>
                </c:pt>
                <c:pt idx="98">
                  <c:v>141.71659577438277</c:v>
                </c:pt>
                <c:pt idx="99">
                  <c:v>143.14807653978059</c:v>
                </c:pt>
                <c:pt idx="100">
                  <c:v>144.57955730517841</c:v>
                </c:pt>
                <c:pt idx="101">
                  <c:v>146.01103807057621</c:v>
                </c:pt>
                <c:pt idx="102">
                  <c:v>147.442518835974</c:v>
                </c:pt>
                <c:pt idx="103">
                  <c:v>148.87399960137182</c:v>
                </c:pt>
                <c:pt idx="104">
                  <c:v>150.30548036676964</c:v>
                </c:pt>
                <c:pt idx="105">
                  <c:v>151.73696113216747</c:v>
                </c:pt>
                <c:pt idx="106">
                  <c:v>153.1684418975652</c:v>
                </c:pt>
                <c:pt idx="107">
                  <c:v>154.59992266296308</c:v>
                </c:pt>
                <c:pt idx="108">
                  <c:v>156.03140342836087</c:v>
                </c:pt>
                <c:pt idx="109">
                  <c:v>157.46288419375864</c:v>
                </c:pt>
                <c:pt idx="110">
                  <c:v>158.89436495915646</c:v>
                </c:pt>
                <c:pt idx="111">
                  <c:v>160.32584572455431</c:v>
                </c:pt>
                <c:pt idx="112">
                  <c:v>161.75732648995208</c:v>
                </c:pt>
                <c:pt idx="113">
                  <c:v>163.18880725534984</c:v>
                </c:pt>
                <c:pt idx="114">
                  <c:v>164.62028802074769</c:v>
                </c:pt>
                <c:pt idx="115">
                  <c:v>166.05176878614549</c:v>
                </c:pt>
                <c:pt idx="116">
                  <c:v>167.48324955154328</c:v>
                </c:pt>
                <c:pt idx="117">
                  <c:v>168.9147303169411</c:v>
                </c:pt>
                <c:pt idx="118">
                  <c:v>170.3462110823389</c:v>
                </c:pt>
                <c:pt idx="119">
                  <c:v>171.77769184773672</c:v>
                </c:pt>
                <c:pt idx="120">
                  <c:v>173.20917261313451</c:v>
                </c:pt>
                <c:pt idx="121">
                  <c:v>174.64065337853236</c:v>
                </c:pt>
                <c:pt idx="122">
                  <c:v>176.07213414393013</c:v>
                </c:pt>
                <c:pt idx="123">
                  <c:v>177.50361490932798</c:v>
                </c:pt>
                <c:pt idx="124">
                  <c:v>178.93509567472577</c:v>
                </c:pt>
                <c:pt idx="125">
                  <c:v>180.36657644012354</c:v>
                </c:pt>
                <c:pt idx="126">
                  <c:v>181.79805720552136</c:v>
                </c:pt>
                <c:pt idx="127">
                  <c:v>183.22953797091913</c:v>
                </c:pt>
                <c:pt idx="128">
                  <c:v>184.66101873631698</c:v>
                </c:pt>
                <c:pt idx="129">
                  <c:v>186.09249950171477</c:v>
                </c:pt>
                <c:pt idx="130">
                  <c:v>187.52398026711259</c:v>
                </c:pt>
                <c:pt idx="131">
                  <c:v>188.95546103251039</c:v>
                </c:pt>
                <c:pt idx="132">
                  <c:v>190.38694179790821</c:v>
                </c:pt>
                <c:pt idx="133">
                  <c:v>191.818422563306</c:v>
                </c:pt>
                <c:pt idx="134">
                  <c:v>193.24990332870379</c:v>
                </c:pt>
                <c:pt idx="135">
                  <c:v>194.68138409410159</c:v>
                </c:pt>
                <c:pt idx="136">
                  <c:v>196.11286485949947</c:v>
                </c:pt>
                <c:pt idx="137">
                  <c:v>197.54434562489723</c:v>
                </c:pt>
                <c:pt idx="138">
                  <c:v>198.97582639029503</c:v>
                </c:pt>
                <c:pt idx="139">
                  <c:v>200.40730715569282</c:v>
                </c:pt>
                <c:pt idx="140">
                  <c:v>201.8387879210907</c:v>
                </c:pt>
                <c:pt idx="141">
                  <c:v>203.27026868648841</c:v>
                </c:pt>
                <c:pt idx="142">
                  <c:v>204.70174945188623</c:v>
                </c:pt>
                <c:pt idx="143">
                  <c:v>206.13323021728408</c:v>
                </c:pt>
                <c:pt idx="144">
                  <c:v>207.56471098268185</c:v>
                </c:pt>
                <c:pt idx="145">
                  <c:v>208.99619174807967</c:v>
                </c:pt>
                <c:pt idx="146">
                  <c:v>210.42767251347749</c:v>
                </c:pt>
                <c:pt idx="147">
                  <c:v>211.85915327887531</c:v>
                </c:pt>
                <c:pt idx="148">
                  <c:v>213.29063404427311</c:v>
                </c:pt>
                <c:pt idx="149">
                  <c:v>214.7221148096709</c:v>
                </c:pt>
                <c:pt idx="150">
                  <c:v>216.15359557506872</c:v>
                </c:pt>
                <c:pt idx="151">
                  <c:v>217.58507634046649</c:v>
                </c:pt>
                <c:pt idx="152">
                  <c:v>219.01655710586436</c:v>
                </c:pt>
                <c:pt idx="153">
                  <c:v>220.44803787126213</c:v>
                </c:pt>
                <c:pt idx="154">
                  <c:v>221.87951863665992</c:v>
                </c:pt>
                <c:pt idx="155">
                  <c:v>223.31099940205772</c:v>
                </c:pt>
                <c:pt idx="156">
                  <c:v>224.74248016745554</c:v>
                </c:pt>
                <c:pt idx="157">
                  <c:v>226.17396093285336</c:v>
                </c:pt>
                <c:pt idx="158">
                  <c:v>227.60544169825113</c:v>
                </c:pt>
                <c:pt idx="159">
                  <c:v>229.03692246364895</c:v>
                </c:pt>
                <c:pt idx="160">
                  <c:v>230.46840322904677</c:v>
                </c:pt>
                <c:pt idx="161">
                  <c:v>231.89988399444459</c:v>
                </c:pt>
                <c:pt idx="162">
                  <c:v>233.33136475984239</c:v>
                </c:pt>
                <c:pt idx="163">
                  <c:v>234.76284552524015</c:v>
                </c:pt>
                <c:pt idx="164">
                  <c:v>236.19432629063803</c:v>
                </c:pt>
                <c:pt idx="165">
                  <c:v>237.62580705603582</c:v>
                </c:pt>
                <c:pt idx="166">
                  <c:v>239.05728782143362</c:v>
                </c:pt>
                <c:pt idx="167">
                  <c:v>240.48876858683138</c:v>
                </c:pt>
                <c:pt idx="168">
                  <c:v>241.92024935222923</c:v>
                </c:pt>
                <c:pt idx="169">
                  <c:v>243.35173011762703</c:v>
                </c:pt>
                <c:pt idx="170">
                  <c:v>244.78321088302476</c:v>
                </c:pt>
                <c:pt idx="171">
                  <c:v>246.21469164842264</c:v>
                </c:pt>
                <c:pt idx="172">
                  <c:v>247.64617241382049</c:v>
                </c:pt>
                <c:pt idx="173">
                  <c:v>249.07765317921823</c:v>
                </c:pt>
                <c:pt idx="174">
                  <c:v>250.50913394461605</c:v>
                </c:pt>
                <c:pt idx="175">
                  <c:v>251.9406147100139</c:v>
                </c:pt>
                <c:pt idx="176">
                  <c:v>253.37209547541161</c:v>
                </c:pt>
                <c:pt idx="177">
                  <c:v>254.80357624080946</c:v>
                </c:pt>
                <c:pt idx="178">
                  <c:v>256.23505700620734</c:v>
                </c:pt>
                <c:pt idx="179">
                  <c:v>257.66653777160508</c:v>
                </c:pt>
                <c:pt idx="180">
                  <c:v>259.09801853700287</c:v>
                </c:pt>
                <c:pt idx="181">
                  <c:v>260.52949930240067</c:v>
                </c:pt>
                <c:pt idx="182">
                  <c:v>261.96098006779852</c:v>
                </c:pt>
                <c:pt idx="183">
                  <c:v>263.39246083319625</c:v>
                </c:pt>
                <c:pt idx="184">
                  <c:v>264.8239415985941</c:v>
                </c:pt>
                <c:pt idx="185">
                  <c:v>266.25542236399195</c:v>
                </c:pt>
                <c:pt idx="186">
                  <c:v>267.68690312938975</c:v>
                </c:pt>
                <c:pt idx="187">
                  <c:v>269.11838389478748</c:v>
                </c:pt>
                <c:pt idx="188">
                  <c:v>270.54986466018534</c:v>
                </c:pt>
                <c:pt idx="189">
                  <c:v>271.98134542558313</c:v>
                </c:pt>
                <c:pt idx="190">
                  <c:v>273.41282619098104</c:v>
                </c:pt>
                <c:pt idx="191">
                  <c:v>274.84430695637877</c:v>
                </c:pt>
                <c:pt idx="192">
                  <c:v>276.27578772177662</c:v>
                </c:pt>
                <c:pt idx="193">
                  <c:v>277.70726848717442</c:v>
                </c:pt>
                <c:pt idx="194">
                  <c:v>279.13874925257215</c:v>
                </c:pt>
                <c:pt idx="195">
                  <c:v>280.57023001797</c:v>
                </c:pt>
                <c:pt idx="196">
                  <c:v>282.0017107833678</c:v>
                </c:pt>
                <c:pt idx="197">
                  <c:v>283.43319154876554</c:v>
                </c:pt>
                <c:pt idx="198">
                  <c:v>284.86467231416339</c:v>
                </c:pt>
                <c:pt idx="199">
                  <c:v>286.29615307956118</c:v>
                </c:pt>
                <c:pt idx="200">
                  <c:v>287.72763384495897</c:v>
                </c:pt>
                <c:pt idx="201">
                  <c:v>289.15911461035682</c:v>
                </c:pt>
                <c:pt idx="202">
                  <c:v>290.59059537575462</c:v>
                </c:pt>
                <c:pt idx="203">
                  <c:v>292.02207614115241</c:v>
                </c:pt>
                <c:pt idx="204">
                  <c:v>293.45355690655026</c:v>
                </c:pt>
                <c:pt idx="205">
                  <c:v>294.885037671948</c:v>
                </c:pt>
                <c:pt idx="206">
                  <c:v>296.31651843734585</c:v>
                </c:pt>
                <c:pt idx="207">
                  <c:v>297.74799920274364</c:v>
                </c:pt>
                <c:pt idx="208">
                  <c:v>299.17947996814144</c:v>
                </c:pt>
                <c:pt idx="209">
                  <c:v>300.61096073353929</c:v>
                </c:pt>
                <c:pt idx="210">
                  <c:v>302.04244149893708</c:v>
                </c:pt>
                <c:pt idx="211">
                  <c:v>303.47392226433493</c:v>
                </c:pt>
                <c:pt idx="212">
                  <c:v>304.90540302973267</c:v>
                </c:pt>
                <c:pt idx="213">
                  <c:v>306.3368837951304</c:v>
                </c:pt>
                <c:pt idx="214">
                  <c:v>307.76836456052825</c:v>
                </c:pt>
                <c:pt idx="215">
                  <c:v>309.19984532592616</c:v>
                </c:pt>
                <c:pt idx="216">
                  <c:v>310.63132609132396</c:v>
                </c:pt>
                <c:pt idx="217">
                  <c:v>312.06280685672175</c:v>
                </c:pt>
                <c:pt idx="218">
                  <c:v>313.4942876221196</c:v>
                </c:pt>
                <c:pt idx="219">
                  <c:v>314.92576838751728</c:v>
                </c:pt>
                <c:pt idx="220">
                  <c:v>316.35724915291507</c:v>
                </c:pt>
                <c:pt idx="221">
                  <c:v>317.78872991831292</c:v>
                </c:pt>
                <c:pt idx="222">
                  <c:v>319.22021068371077</c:v>
                </c:pt>
                <c:pt idx="223">
                  <c:v>320.65169144910863</c:v>
                </c:pt>
                <c:pt idx="224">
                  <c:v>322.08317221450642</c:v>
                </c:pt>
                <c:pt idx="225">
                  <c:v>323.51465297990416</c:v>
                </c:pt>
                <c:pt idx="226">
                  <c:v>324.94613374530195</c:v>
                </c:pt>
                <c:pt idx="227">
                  <c:v>326.37761451069969</c:v>
                </c:pt>
                <c:pt idx="228">
                  <c:v>327.80909527609754</c:v>
                </c:pt>
                <c:pt idx="229">
                  <c:v>329.24057604149539</c:v>
                </c:pt>
                <c:pt idx="230">
                  <c:v>330.67205680689318</c:v>
                </c:pt>
                <c:pt idx="231">
                  <c:v>332.10353757229097</c:v>
                </c:pt>
                <c:pt idx="232">
                  <c:v>333.53501833768883</c:v>
                </c:pt>
                <c:pt idx="233">
                  <c:v>334.96649910308656</c:v>
                </c:pt>
                <c:pt idx="234">
                  <c:v>336.39797986848436</c:v>
                </c:pt>
                <c:pt idx="235">
                  <c:v>337.82946063388221</c:v>
                </c:pt>
                <c:pt idx="236">
                  <c:v>339.26094139928006</c:v>
                </c:pt>
                <c:pt idx="237">
                  <c:v>340.69242216467779</c:v>
                </c:pt>
                <c:pt idx="238">
                  <c:v>342.12390293007559</c:v>
                </c:pt>
                <c:pt idx="239">
                  <c:v>343.55538369547344</c:v>
                </c:pt>
                <c:pt idx="240">
                  <c:v>344.98686446087135</c:v>
                </c:pt>
                <c:pt idx="241">
                  <c:v>346.41834522626903</c:v>
                </c:pt>
                <c:pt idx="242">
                  <c:v>347.84982599166688</c:v>
                </c:pt>
                <c:pt idx="243">
                  <c:v>349.28130675706473</c:v>
                </c:pt>
                <c:pt idx="244">
                  <c:v>350.71278752246246</c:v>
                </c:pt>
                <c:pt idx="245">
                  <c:v>352.14426828786026</c:v>
                </c:pt>
                <c:pt idx="246">
                  <c:v>353.57574905325811</c:v>
                </c:pt>
                <c:pt idx="247">
                  <c:v>355.00722981865596</c:v>
                </c:pt>
                <c:pt idx="248">
                  <c:v>356.43871058405369</c:v>
                </c:pt>
                <c:pt idx="249">
                  <c:v>357.87019134945155</c:v>
                </c:pt>
                <c:pt idx="250">
                  <c:v>359.30167211484934</c:v>
                </c:pt>
                <c:pt idx="251">
                  <c:v>360.73315288024708</c:v>
                </c:pt>
                <c:pt idx="252">
                  <c:v>362.16463364564493</c:v>
                </c:pt>
                <c:pt idx="253">
                  <c:v>363.59611441104272</c:v>
                </c:pt>
                <c:pt idx="254">
                  <c:v>365.02759517644051</c:v>
                </c:pt>
                <c:pt idx="255">
                  <c:v>366.45907594183825</c:v>
                </c:pt>
                <c:pt idx="256">
                  <c:v>367.89055670723616</c:v>
                </c:pt>
                <c:pt idx="257">
                  <c:v>369.32203747263395</c:v>
                </c:pt>
                <c:pt idx="258">
                  <c:v>370.75351823803169</c:v>
                </c:pt>
                <c:pt idx="259">
                  <c:v>372.18499900342954</c:v>
                </c:pt>
                <c:pt idx="260">
                  <c:v>373.61647976882739</c:v>
                </c:pt>
                <c:pt idx="261">
                  <c:v>375.04796053422518</c:v>
                </c:pt>
                <c:pt idx="262">
                  <c:v>376.47944129962292</c:v>
                </c:pt>
                <c:pt idx="263">
                  <c:v>377.91092206502077</c:v>
                </c:pt>
                <c:pt idx="264">
                  <c:v>379.34240283041862</c:v>
                </c:pt>
                <c:pt idx="265">
                  <c:v>380.77388359581641</c:v>
                </c:pt>
                <c:pt idx="266">
                  <c:v>382.20536436121421</c:v>
                </c:pt>
                <c:pt idx="267">
                  <c:v>383.636845126612</c:v>
                </c:pt>
                <c:pt idx="268">
                  <c:v>385.06832589200985</c:v>
                </c:pt>
                <c:pt idx="269">
                  <c:v>386.49980665740759</c:v>
                </c:pt>
                <c:pt idx="270">
                  <c:v>387.93128742280544</c:v>
                </c:pt>
                <c:pt idx="271">
                  <c:v>389.36276818820318</c:v>
                </c:pt>
                <c:pt idx="272">
                  <c:v>390.79424895360097</c:v>
                </c:pt>
                <c:pt idx="273">
                  <c:v>392.22572971899893</c:v>
                </c:pt>
                <c:pt idx="274">
                  <c:v>393.65721048439673</c:v>
                </c:pt>
                <c:pt idx="275">
                  <c:v>395.08869124979446</c:v>
                </c:pt>
                <c:pt idx="276">
                  <c:v>396.5201720151922</c:v>
                </c:pt>
                <c:pt idx="277">
                  <c:v>397.95165278059005</c:v>
                </c:pt>
                <c:pt idx="278">
                  <c:v>399.38313354598779</c:v>
                </c:pt>
                <c:pt idx="279">
                  <c:v>400.81461431138564</c:v>
                </c:pt>
                <c:pt idx="280">
                  <c:v>402.24609507678355</c:v>
                </c:pt>
                <c:pt idx="281">
                  <c:v>403.6775758421814</c:v>
                </c:pt>
                <c:pt idx="282">
                  <c:v>405.10905660757913</c:v>
                </c:pt>
                <c:pt idx="283">
                  <c:v>406.54053737297681</c:v>
                </c:pt>
                <c:pt idx="284">
                  <c:v>407.97201813837472</c:v>
                </c:pt>
                <c:pt idx="285">
                  <c:v>409.40349890377246</c:v>
                </c:pt>
                <c:pt idx="286">
                  <c:v>410.83497966917025</c:v>
                </c:pt>
                <c:pt idx="287">
                  <c:v>412.26646043456816</c:v>
                </c:pt>
                <c:pt idx="288">
                  <c:v>413.69794119996595</c:v>
                </c:pt>
                <c:pt idx="289">
                  <c:v>415.12942196536369</c:v>
                </c:pt>
                <c:pt idx="290">
                  <c:v>416.5609027307616</c:v>
                </c:pt>
                <c:pt idx="291">
                  <c:v>417.99238349615933</c:v>
                </c:pt>
                <c:pt idx="292">
                  <c:v>419.42386426155707</c:v>
                </c:pt>
                <c:pt idx="293">
                  <c:v>420.85534502695498</c:v>
                </c:pt>
                <c:pt idx="294">
                  <c:v>422.28682579235277</c:v>
                </c:pt>
                <c:pt idx="295">
                  <c:v>423.71830655775062</c:v>
                </c:pt>
                <c:pt idx="296">
                  <c:v>425.14978732314836</c:v>
                </c:pt>
                <c:pt idx="297">
                  <c:v>426.58126808854621</c:v>
                </c:pt>
                <c:pt idx="298">
                  <c:v>428.01274885394412</c:v>
                </c:pt>
                <c:pt idx="299">
                  <c:v>429.4442296193418</c:v>
                </c:pt>
                <c:pt idx="300">
                  <c:v>430.87571038473959</c:v>
                </c:pt>
                <c:pt idx="301">
                  <c:v>432.30719115013744</c:v>
                </c:pt>
                <c:pt idx="302">
                  <c:v>433.73867191553518</c:v>
                </c:pt>
                <c:pt idx="303">
                  <c:v>435.17015268093297</c:v>
                </c:pt>
                <c:pt idx="304">
                  <c:v>436.60163344633082</c:v>
                </c:pt>
                <c:pt idx="305">
                  <c:v>438.03311421172873</c:v>
                </c:pt>
                <c:pt idx="306">
                  <c:v>439.46459497712647</c:v>
                </c:pt>
                <c:pt idx="307">
                  <c:v>440.89607574252426</c:v>
                </c:pt>
                <c:pt idx="308">
                  <c:v>442.32755650792205</c:v>
                </c:pt>
                <c:pt idx="309">
                  <c:v>443.75903727331985</c:v>
                </c:pt>
                <c:pt idx="310">
                  <c:v>445.19051803871764</c:v>
                </c:pt>
                <c:pt idx="311">
                  <c:v>446.62199880411544</c:v>
                </c:pt>
                <c:pt idx="312">
                  <c:v>448.05347956951334</c:v>
                </c:pt>
                <c:pt idx="313">
                  <c:v>449.48496033491108</c:v>
                </c:pt>
                <c:pt idx="314">
                  <c:v>450.91644110030887</c:v>
                </c:pt>
                <c:pt idx="315">
                  <c:v>452.34792186570672</c:v>
                </c:pt>
                <c:pt idx="316">
                  <c:v>453.77940263110446</c:v>
                </c:pt>
                <c:pt idx="317">
                  <c:v>455.21088339650225</c:v>
                </c:pt>
                <c:pt idx="318">
                  <c:v>456.64236416190016</c:v>
                </c:pt>
                <c:pt idx="319">
                  <c:v>458.0738449272979</c:v>
                </c:pt>
                <c:pt idx="320">
                  <c:v>459.50532569269581</c:v>
                </c:pt>
                <c:pt idx="321">
                  <c:v>460.93680645809354</c:v>
                </c:pt>
                <c:pt idx="322">
                  <c:v>462.36828722349134</c:v>
                </c:pt>
                <c:pt idx="323">
                  <c:v>463.79976798888919</c:v>
                </c:pt>
                <c:pt idx="324">
                  <c:v>465.23124875428698</c:v>
                </c:pt>
                <c:pt idx="325">
                  <c:v>466.66272951968477</c:v>
                </c:pt>
                <c:pt idx="326">
                  <c:v>468.09421028508262</c:v>
                </c:pt>
                <c:pt idx="327">
                  <c:v>469.5256910504803</c:v>
                </c:pt>
                <c:pt idx="328">
                  <c:v>470.9571718158781</c:v>
                </c:pt>
                <c:pt idx="329">
                  <c:v>472.38865258127606</c:v>
                </c:pt>
                <c:pt idx="330">
                  <c:v>473.8201333466738</c:v>
                </c:pt>
                <c:pt idx="331">
                  <c:v>475.25161411207165</c:v>
                </c:pt>
                <c:pt idx="332">
                  <c:v>476.68309487746944</c:v>
                </c:pt>
                <c:pt idx="333">
                  <c:v>478.11457564286724</c:v>
                </c:pt>
                <c:pt idx="334">
                  <c:v>479.54605640826497</c:v>
                </c:pt>
                <c:pt idx="335">
                  <c:v>480.97753717366277</c:v>
                </c:pt>
                <c:pt idx="336">
                  <c:v>482.40901793906056</c:v>
                </c:pt>
                <c:pt idx="337">
                  <c:v>483.84049870445847</c:v>
                </c:pt>
                <c:pt idx="338">
                  <c:v>485.27197946985626</c:v>
                </c:pt>
                <c:pt idx="339">
                  <c:v>486.70346023525406</c:v>
                </c:pt>
                <c:pt idx="340">
                  <c:v>488.13494100065185</c:v>
                </c:pt>
                <c:pt idx="341">
                  <c:v>489.56642176604953</c:v>
                </c:pt>
                <c:pt idx="342">
                  <c:v>490.99790253144738</c:v>
                </c:pt>
                <c:pt idx="343">
                  <c:v>492.42938329684529</c:v>
                </c:pt>
                <c:pt idx="344">
                  <c:v>493.86086406224302</c:v>
                </c:pt>
                <c:pt idx="345">
                  <c:v>495.29234482764099</c:v>
                </c:pt>
                <c:pt idx="346">
                  <c:v>496.72382559303873</c:v>
                </c:pt>
                <c:pt idx="347">
                  <c:v>498.15530635843646</c:v>
                </c:pt>
                <c:pt idx="348">
                  <c:v>499.5867871238342</c:v>
                </c:pt>
                <c:pt idx="349">
                  <c:v>501.01826788923211</c:v>
                </c:pt>
                <c:pt idx="350">
                  <c:v>502.4497486546299</c:v>
                </c:pt>
                <c:pt idx="351">
                  <c:v>503.88122942002781</c:v>
                </c:pt>
                <c:pt idx="352">
                  <c:v>505.31271018542554</c:v>
                </c:pt>
                <c:pt idx="353">
                  <c:v>506.74419095082322</c:v>
                </c:pt>
                <c:pt idx="354">
                  <c:v>508.17567171622125</c:v>
                </c:pt>
                <c:pt idx="355">
                  <c:v>509.60715248161893</c:v>
                </c:pt>
                <c:pt idx="356">
                  <c:v>511.03863324701666</c:v>
                </c:pt>
                <c:pt idx="357">
                  <c:v>512.47011401241468</c:v>
                </c:pt>
                <c:pt idx="358">
                  <c:v>513.90159477781242</c:v>
                </c:pt>
                <c:pt idx="359">
                  <c:v>515.33307554321016</c:v>
                </c:pt>
                <c:pt idx="360">
                  <c:v>516.76455630860801</c:v>
                </c:pt>
                <c:pt idx="361">
                  <c:v>518.19603707400574</c:v>
                </c:pt>
                <c:pt idx="362">
                  <c:v>519.62751783940359</c:v>
                </c:pt>
                <c:pt idx="363">
                  <c:v>521.05899860480133</c:v>
                </c:pt>
                <c:pt idx="364">
                  <c:v>522.49047937019918</c:v>
                </c:pt>
                <c:pt idx="365">
                  <c:v>523.92196013559703</c:v>
                </c:pt>
                <c:pt idx="366">
                  <c:v>525.35344090099477</c:v>
                </c:pt>
                <c:pt idx="367">
                  <c:v>526.78492166639251</c:v>
                </c:pt>
                <c:pt idx="368">
                  <c:v>528.21640243179047</c:v>
                </c:pt>
                <c:pt idx="369">
                  <c:v>529.64788319718821</c:v>
                </c:pt>
                <c:pt idx="370">
                  <c:v>531.07936396258606</c:v>
                </c:pt>
                <c:pt idx="371">
                  <c:v>532.51084472798391</c:v>
                </c:pt>
                <c:pt idx="372">
                  <c:v>533.94232549338165</c:v>
                </c:pt>
                <c:pt idx="373">
                  <c:v>535.3738062587795</c:v>
                </c:pt>
                <c:pt idx="374">
                  <c:v>536.80528702417735</c:v>
                </c:pt>
                <c:pt idx="375">
                  <c:v>538.23676778957497</c:v>
                </c:pt>
                <c:pt idx="376">
                  <c:v>539.66824855497282</c:v>
                </c:pt>
                <c:pt idx="377">
                  <c:v>541.09972932037067</c:v>
                </c:pt>
                <c:pt idx="378">
                  <c:v>542.53121008576841</c:v>
                </c:pt>
                <c:pt idx="379">
                  <c:v>543.96269085116626</c:v>
                </c:pt>
                <c:pt idx="380">
                  <c:v>545.39417161656411</c:v>
                </c:pt>
                <c:pt idx="381">
                  <c:v>546.82565238196207</c:v>
                </c:pt>
                <c:pt idx="382">
                  <c:v>548.2571331473597</c:v>
                </c:pt>
                <c:pt idx="383">
                  <c:v>549.68861391275755</c:v>
                </c:pt>
                <c:pt idx="384">
                  <c:v>551.1200946781554</c:v>
                </c:pt>
                <c:pt idx="385">
                  <c:v>552.55157544355325</c:v>
                </c:pt>
                <c:pt idx="386">
                  <c:v>553.98305620895098</c:v>
                </c:pt>
                <c:pt idx="387">
                  <c:v>555.41453697434883</c:v>
                </c:pt>
                <c:pt idx="388">
                  <c:v>556.84601773974646</c:v>
                </c:pt>
                <c:pt idx="389">
                  <c:v>558.27749850514431</c:v>
                </c:pt>
                <c:pt idx="390">
                  <c:v>559.70897927054205</c:v>
                </c:pt>
                <c:pt idx="391">
                  <c:v>561.14046003594001</c:v>
                </c:pt>
                <c:pt idx="392">
                  <c:v>562.57194080133763</c:v>
                </c:pt>
                <c:pt idx="393">
                  <c:v>564.0034215667356</c:v>
                </c:pt>
                <c:pt idx="394">
                  <c:v>565.43490233213333</c:v>
                </c:pt>
                <c:pt idx="395">
                  <c:v>566.86638309753107</c:v>
                </c:pt>
                <c:pt idx="396">
                  <c:v>568.29786386292892</c:v>
                </c:pt>
                <c:pt idx="397">
                  <c:v>569.72934462832677</c:v>
                </c:pt>
                <c:pt idx="398">
                  <c:v>571.16082539372474</c:v>
                </c:pt>
                <c:pt idx="399">
                  <c:v>572.59230615912236</c:v>
                </c:pt>
                <c:pt idx="400">
                  <c:v>574.02378692452032</c:v>
                </c:pt>
                <c:pt idx="401">
                  <c:v>575.45526768991795</c:v>
                </c:pt>
                <c:pt idx="402">
                  <c:v>576.88674845531591</c:v>
                </c:pt>
                <c:pt idx="403">
                  <c:v>578.31822922071365</c:v>
                </c:pt>
                <c:pt idx="404">
                  <c:v>579.74970998611138</c:v>
                </c:pt>
                <c:pt idx="405">
                  <c:v>581.18119075150923</c:v>
                </c:pt>
                <c:pt idx="406">
                  <c:v>582.61267151690708</c:v>
                </c:pt>
                <c:pt idx="407">
                  <c:v>584.04415228230482</c:v>
                </c:pt>
                <c:pt idx="408">
                  <c:v>585.47563304770267</c:v>
                </c:pt>
                <c:pt idx="409">
                  <c:v>586.90711381310052</c:v>
                </c:pt>
                <c:pt idx="410">
                  <c:v>588.33859457849826</c:v>
                </c:pt>
                <c:pt idx="411">
                  <c:v>589.770075343896</c:v>
                </c:pt>
                <c:pt idx="412">
                  <c:v>591.20155610929396</c:v>
                </c:pt>
                <c:pt idx="413">
                  <c:v>592.6330368746917</c:v>
                </c:pt>
                <c:pt idx="414">
                  <c:v>594.06451764008943</c:v>
                </c:pt>
                <c:pt idx="415">
                  <c:v>595.49599840548728</c:v>
                </c:pt>
                <c:pt idx="416">
                  <c:v>596.92747917088525</c:v>
                </c:pt>
                <c:pt idx="417">
                  <c:v>598.35895993628287</c:v>
                </c:pt>
                <c:pt idx="418">
                  <c:v>599.79044070168072</c:v>
                </c:pt>
                <c:pt idx="419">
                  <c:v>601.22192146707857</c:v>
                </c:pt>
                <c:pt idx="420">
                  <c:v>602.65340223247631</c:v>
                </c:pt>
                <c:pt idx="421">
                  <c:v>604.08488299787416</c:v>
                </c:pt>
                <c:pt idx="422">
                  <c:v>605.51636376327201</c:v>
                </c:pt>
                <c:pt idx="423">
                  <c:v>606.94784452866986</c:v>
                </c:pt>
                <c:pt idx="424">
                  <c:v>608.3793252940676</c:v>
                </c:pt>
                <c:pt idx="425">
                  <c:v>609.81080605946534</c:v>
                </c:pt>
                <c:pt idx="426">
                  <c:v>611.24228682486319</c:v>
                </c:pt>
                <c:pt idx="427">
                  <c:v>612.67376759026081</c:v>
                </c:pt>
                <c:pt idx="428">
                  <c:v>614.10524835565877</c:v>
                </c:pt>
                <c:pt idx="429">
                  <c:v>615.53672912105651</c:v>
                </c:pt>
                <c:pt idx="430">
                  <c:v>616.96820988645436</c:v>
                </c:pt>
                <c:pt idx="431">
                  <c:v>618.39969065185232</c:v>
                </c:pt>
                <c:pt idx="432">
                  <c:v>619.83117141724995</c:v>
                </c:pt>
                <c:pt idx="433">
                  <c:v>621.26265218264791</c:v>
                </c:pt>
                <c:pt idx="434">
                  <c:v>622.69413294804565</c:v>
                </c:pt>
                <c:pt idx="435">
                  <c:v>624.1256137134435</c:v>
                </c:pt>
                <c:pt idx="436">
                  <c:v>625.55709447884124</c:v>
                </c:pt>
                <c:pt idx="437">
                  <c:v>626.9885752442392</c:v>
                </c:pt>
                <c:pt idx="438">
                  <c:v>628.42005600963682</c:v>
                </c:pt>
                <c:pt idx="439">
                  <c:v>629.85153677503456</c:v>
                </c:pt>
                <c:pt idx="440">
                  <c:v>631.28301754043241</c:v>
                </c:pt>
                <c:pt idx="441">
                  <c:v>632.71449830583015</c:v>
                </c:pt>
                <c:pt idx="442">
                  <c:v>634.145979071228</c:v>
                </c:pt>
                <c:pt idx="443">
                  <c:v>635.57745983662585</c:v>
                </c:pt>
                <c:pt idx="444">
                  <c:v>637.00894060202359</c:v>
                </c:pt>
                <c:pt idx="445">
                  <c:v>638.44042136742155</c:v>
                </c:pt>
                <c:pt idx="446">
                  <c:v>639.87190213281917</c:v>
                </c:pt>
                <c:pt idx="447">
                  <c:v>641.30338289821725</c:v>
                </c:pt>
                <c:pt idx="448">
                  <c:v>642.73486366361499</c:v>
                </c:pt>
                <c:pt idx="449">
                  <c:v>644.16634442901284</c:v>
                </c:pt>
                <c:pt idx="450">
                  <c:v>645.59782519441058</c:v>
                </c:pt>
                <c:pt idx="451">
                  <c:v>647.02930595980831</c:v>
                </c:pt>
                <c:pt idx="452">
                  <c:v>648.46078672520605</c:v>
                </c:pt>
                <c:pt idx="453">
                  <c:v>649.8922674906039</c:v>
                </c:pt>
                <c:pt idx="454">
                  <c:v>651.32374825600175</c:v>
                </c:pt>
                <c:pt idx="455">
                  <c:v>652.75522902139937</c:v>
                </c:pt>
                <c:pt idx="456">
                  <c:v>654.18670978679745</c:v>
                </c:pt>
                <c:pt idx="457">
                  <c:v>655.61819055219507</c:v>
                </c:pt>
                <c:pt idx="458">
                  <c:v>657.04967131759292</c:v>
                </c:pt>
                <c:pt idx="459">
                  <c:v>658.48115208299077</c:v>
                </c:pt>
                <c:pt idx="460">
                  <c:v>659.91263284838851</c:v>
                </c:pt>
                <c:pt idx="461">
                  <c:v>661.34411361378636</c:v>
                </c:pt>
                <c:pt idx="462">
                  <c:v>662.77559437918421</c:v>
                </c:pt>
                <c:pt idx="463">
                  <c:v>664.20707514458195</c:v>
                </c:pt>
                <c:pt idx="464">
                  <c:v>665.6385559099798</c:v>
                </c:pt>
                <c:pt idx="465">
                  <c:v>667.07003667537765</c:v>
                </c:pt>
                <c:pt idx="466">
                  <c:v>668.50151744077539</c:v>
                </c:pt>
                <c:pt idx="467">
                  <c:v>669.93299820617312</c:v>
                </c:pt>
                <c:pt idx="468">
                  <c:v>671.36447897157109</c:v>
                </c:pt>
                <c:pt idx="469">
                  <c:v>672.79595973696871</c:v>
                </c:pt>
                <c:pt idx="470">
                  <c:v>674.22744050236679</c:v>
                </c:pt>
                <c:pt idx="471">
                  <c:v>675.65892126776441</c:v>
                </c:pt>
                <c:pt idx="472">
                  <c:v>677.09040203316226</c:v>
                </c:pt>
                <c:pt idx="473">
                  <c:v>678.52188279856011</c:v>
                </c:pt>
                <c:pt idx="474">
                  <c:v>679.95336356395796</c:v>
                </c:pt>
                <c:pt idx="475">
                  <c:v>681.38484432935559</c:v>
                </c:pt>
                <c:pt idx="476">
                  <c:v>682.81632509475344</c:v>
                </c:pt>
                <c:pt idx="477">
                  <c:v>684.24780586015117</c:v>
                </c:pt>
                <c:pt idx="478">
                  <c:v>685.67928662554903</c:v>
                </c:pt>
                <c:pt idx="479">
                  <c:v>687.11076739094688</c:v>
                </c:pt>
                <c:pt idx="480">
                  <c:v>688.54224815634473</c:v>
                </c:pt>
                <c:pt idx="481">
                  <c:v>689.97372892174269</c:v>
                </c:pt>
                <c:pt idx="482">
                  <c:v>691.40520968714031</c:v>
                </c:pt>
                <c:pt idx="483">
                  <c:v>692.83669045253805</c:v>
                </c:pt>
                <c:pt idx="484">
                  <c:v>694.26817121793601</c:v>
                </c:pt>
                <c:pt idx="485">
                  <c:v>695.69965198333375</c:v>
                </c:pt>
                <c:pt idx="486">
                  <c:v>697.13113274873149</c:v>
                </c:pt>
                <c:pt idx="487">
                  <c:v>698.56261351412945</c:v>
                </c:pt>
                <c:pt idx="488">
                  <c:v>699.99409427952719</c:v>
                </c:pt>
                <c:pt idx="489">
                  <c:v>701.42557504492493</c:v>
                </c:pt>
                <c:pt idx="490">
                  <c:v>702.85705581032266</c:v>
                </c:pt>
                <c:pt idx="491">
                  <c:v>704.28853657572051</c:v>
                </c:pt>
                <c:pt idx="492">
                  <c:v>705.72001734111814</c:v>
                </c:pt>
                <c:pt idx="493">
                  <c:v>707.15149810651621</c:v>
                </c:pt>
                <c:pt idx="494">
                  <c:v>708.58297887191384</c:v>
                </c:pt>
                <c:pt idx="495">
                  <c:v>710.01445963731192</c:v>
                </c:pt>
                <c:pt idx="496">
                  <c:v>711.44594040270954</c:v>
                </c:pt>
                <c:pt idx="497">
                  <c:v>712.87742116810739</c:v>
                </c:pt>
                <c:pt idx="498">
                  <c:v>714.30890193350535</c:v>
                </c:pt>
                <c:pt idx="499">
                  <c:v>715.74038269890309</c:v>
                </c:pt>
                <c:pt idx="500">
                  <c:v>717.17186346430083</c:v>
                </c:pt>
                <c:pt idx="501">
                  <c:v>718.60334422969868</c:v>
                </c:pt>
                <c:pt idx="502">
                  <c:v>720.03482499509653</c:v>
                </c:pt>
                <c:pt idx="503">
                  <c:v>721.46630576049415</c:v>
                </c:pt>
                <c:pt idx="504">
                  <c:v>722.897786525892</c:v>
                </c:pt>
                <c:pt idx="505">
                  <c:v>724.32926729128985</c:v>
                </c:pt>
                <c:pt idx="506">
                  <c:v>725.76074805668759</c:v>
                </c:pt>
                <c:pt idx="507">
                  <c:v>727.19222882208544</c:v>
                </c:pt>
                <c:pt idx="508">
                  <c:v>728.62370958748318</c:v>
                </c:pt>
                <c:pt idx="509">
                  <c:v>730.05519035288103</c:v>
                </c:pt>
                <c:pt idx="510">
                  <c:v>731.48667111827888</c:v>
                </c:pt>
                <c:pt idx="511">
                  <c:v>732.9181518836765</c:v>
                </c:pt>
                <c:pt idx="512">
                  <c:v>734.34963264907469</c:v>
                </c:pt>
                <c:pt idx="513">
                  <c:v>735.78111341447232</c:v>
                </c:pt>
                <c:pt idx="514">
                  <c:v>737.21259417987017</c:v>
                </c:pt>
                <c:pt idx="515">
                  <c:v>738.6440749452679</c:v>
                </c:pt>
                <c:pt idx="516">
                  <c:v>740.07555571066575</c:v>
                </c:pt>
                <c:pt idx="517">
                  <c:v>741.50703647606338</c:v>
                </c:pt>
                <c:pt idx="518">
                  <c:v>742.93851724146134</c:v>
                </c:pt>
                <c:pt idx="519">
                  <c:v>744.36999800685908</c:v>
                </c:pt>
                <c:pt idx="520">
                  <c:v>745.80147877225693</c:v>
                </c:pt>
                <c:pt idx="521">
                  <c:v>747.23295953765478</c:v>
                </c:pt>
                <c:pt idx="522">
                  <c:v>748.66444030305252</c:v>
                </c:pt>
                <c:pt idx="523">
                  <c:v>750.09592106845037</c:v>
                </c:pt>
                <c:pt idx="524">
                  <c:v>751.52740183384822</c:v>
                </c:pt>
                <c:pt idx="525">
                  <c:v>752.95888259924584</c:v>
                </c:pt>
                <c:pt idx="526">
                  <c:v>754.3903633646438</c:v>
                </c:pt>
                <c:pt idx="527">
                  <c:v>755.82184413004154</c:v>
                </c:pt>
                <c:pt idx="528">
                  <c:v>757.25332489543939</c:v>
                </c:pt>
                <c:pt idx="529">
                  <c:v>758.68480566083724</c:v>
                </c:pt>
                <c:pt idx="530">
                  <c:v>760.11628642623509</c:v>
                </c:pt>
                <c:pt idx="531">
                  <c:v>761.54776719163283</c:v>
                </c:pt>
                <c:pt idx="532">
                  <c:v>762.97924795703057</c:v>
                </c:pt>
                <c:pt idx="533">
                  <c:v>764.41072872242842</c:v>
                </c:pt>
                <c:pt idx="534">
                  <c:v>765.84220948782615</c:v>
                </c:pt>
                <c:pt idx="535">
                  <c:v>767.273690253224</c:v>
                </c:pt>
                <c:pt idx="536">
                  <c:v>768.70517101862185</c:v>
                </c:pt>
                <c:pt idx="537">
                  <c:v>770.1366517840197</c:v>
                </c:pt>
                <c:pt idx="538">
                  <c:v>771.56813254941756</c:v>
                </c:pt>
                <c:pt idx="539">
                  <c:v>772.99961331481518</c:v>
                </c:pt>
                <c:pt idx="540">
                  <c:v>774.43109408021303</c:v>
                </c:pt>
                <c:pt idx="541">
                  <c:v>775.86257484561088</c:v>
                </c:pt>
                <c:pt idx="542">
                  <c:v>777.2940556110085</c:v>
                </c:pt>
                <c:pt idx="543">
                  <c:v>778.72553637640635</c:v>
                </c:pt>
                <c:pt idx="544">
                  <c:v>780.15701714180443</c:v>
                </c:pt>
                <c:pt idx="545">
                  <c:v>781.58849790720194</c:v>
                </c:pt>
                <c:pt idx="546">
                  <c:v>783.01997867260002</c:v>
                </c:pt>
                <c:pt idx="547">
                  <c:v>784.45145943799787</c:v>
                </c:pt>
                <c:pt idx="548">
                  <c:v>785.88294020339538</c:v>
                </c:pt>
                <c:pt idx="549">
                  <c:v>787.31442096879346</c:v>
                </c:pt>
                <c:pt idx="550">
                  <c:v>788.74590173419119</c:v>
                </c:pt>
                <c:pt idx="551">
                  <c:v>790.17738249958893</c:v>
                </c:pt>
                <c:pt idx="552">
                  <c:v>791.60886326498678</c:v>
                </c:pt>
                <c:pt idx="553">
                  <c:v>793.0403440303844</c:v>
                </c:pt>
                <c:pt idx="554">
                  <c:v>794.47182479578225</c:v>
                </c:pt>
                <c:pt idx="555">
                  <c:v>795.9033055611801</c:v>
                </c:pt>
                <c:pt idx="556">
                  <c:v>797.33478632657796</c:v>
                </c:pt>
                <c:pt idx="557">
                  <c:v>798.76626709197558</c:v>
                </c:pt>
                <c:pt idx="558">
                  <c:v>800.19774785737354</c:v>
                </c:pt>
                <c:pt idx="559">
                  <c:v>801.62922862277128</c:v>
                </c:pt>
                <c:pt idx="560">
                  <c:v>803.06070938816902</c:v>
                </c:pt>
                <c:pt idx="561">
                  <c:v>804.49219015356709</c:v>
                </c:pt>
                <c:pt idx="562">
                  <c:v>805.92367091896483</c:v>
                </c:pt>
                <c:pt idx="563">
                  <c:v>807.3551516843628</c:v>
                </c:pt>
                <c:pt idx="564">
                  <c:v>808.78663244976042</c:v>
                </c:pt>
                <c:pt idx="565">
                  <c:v>810.21811321515827</c:v>
                </c:pt>
                <c:pt idx="566">
                  <c:v>811.64959398055612</c:v>
                </c:pt>
                <c:pt idx="567">
                  <c:v>813.08107474595363</c:v>
                </c:pt>
                <c:pt idx="568">
                  <c:v>814.51255551135159</c:v>
                </c:pt>
                <c:pt idx="569">
                  <c:v>815.94403627674944</c:v>
                </c:pt>
                <c:pt idx="570">
                  <c:v>817.37551704214718</c:v>
                </c:pt>
                <c:pt idx="571">
                  <c:v>818.80699780754492</c:v>
                </c:pt>
                <c:pt idx="572">
                  <c:v>820.238478572943</c:v>
                </c:pt>
                <c:pt idx="573">
                  <c:v>821.6699593383405</c:v>
                </c:pt>
                <c:pt idx="574">
                  <c:v>823.10144010373847</c:v>
                </c:pt>
                <c:pt idx="575">
                  <c:v>824.53292086913632</c:v>
                </c:pt>
                <c:pt idx="576">
                  <c:v>825.96440163453394</c:v>
                </c:pt>
                <c:pt idx="577">
                  <c:v>827.39588239993191</c:v>
                </c:pt>
                <c:pt idx="578">
                  <c:v>828.82736316532976</c:v>
                </c:pt>
                <c:pt idx="579">
                  <c:v>830.25884393072738</c:v>
                </c:pt>
                <c:pt idx="580">
                  <c:v>831.69032469612534</c:v>
                </c:pt>
                <c:pt idx="581">
                  <c:v>833.12180546152319</c:v>
                </c:pt>
                <c:pt idx="582">
                  <c:v>834.55328622692082</c:v>
                </c:pt>
                <c:pt idx="583">
                  <c:v>835.98476699231867</c:v>
                </c:pt>
                <c:pt idx="584">
                  <c:v>837.41624775771652</c:v>
                </c:pt>
                <c:pt idx="585">
                  <c:v>838.84772852311414</c:v>
                </c:pt>
                <c:pt idx="586">
                  <c:v>840.27920928851222</c:v>
                </c:pt>
                <c:pt idx="587">
                  <c:v>841.71069005390996</c:v>
                </c:pt>
                <c:pt idx="588">
                  <c:v>843.14217081930781</c:v>
                </c:pt>
                <c:pt idx="589">
                  <c:v>844.57365158470554</c:v>
                </c:pt>
                <c:pt idx="590">
                  <c:v>846.00513235010328</c:v>
                </c:pt>
                <c:pt idx="591">
                  <c:v>847.43661311550125</c:v>
                </c:pt>
                <c:pt idx="592">
                  <c:v>848.86809388089887</c:v>
                </c:pt>
                <c:pt idx="593">
                  <c:v>850.29957464629672</c:v>
                </c:pt>
                <c:pt idx="594">
                  <c:v>851.73105541169468</c:v>
                </c:pt>
                <c:pt idx="595">
                  <c:v>853.16253617709242</c:v>
                </c:pt>
                <c:pt idx="596">
                  <c:v>854.59401694249016</c:v>
                </c:pt>
                <c:pt idx="597">
                  <c:v>856.02549770788823</c:v>
                </c:pt>
                <c:pt idx="598">
                  <c:v>857.45697847328574</c:v>
                </c:pt>
                <c:pt idx="599">
                  <c:v>858.88845923868359</c:v>
                </c:pt>
                <c:pt idx="600">
                  <c:v>860.31994000408156</c:v>
                </c:pt>
                <c:pt idx="601">
                  <c:v>861.75142076947918</c:v>
                </c:pt>
                <c:pt idx="602">
                  <c:v>863.18290153487703</c:v>
                </c:pt>
                <c:pt idx="603">
                  <c:v>864.61438230027488</c:v>
                </c:pt>
                <c:pt idx="604">
                  <c:v>866.04586306567251</c:v>
                </c:pt>
                <c:pt idx="605">
                  <c:v>867.47734383107036</c:v>
                </c:pt>
                <c:pt idx="606">
                  <c:v>868.90882459646821</c:v>
                </c:pt>
                <c:pt idx="607">
                  <c:v>870.34030536186594</c:v>
                </c:pt>
                <c:pt idx="608">
                  <c:v>871.77178612726379</c:v>
                </c:pt>
                <c:pt idx="609">
                  <c:v>873.20326689266165</c:v>
                </c:pt>
                <c:pt idx="610">
                  <c:v>874.63474765805927</c:v>
                </c:pt>
                <c:pt idx="611">
                  <c:v>876.06622842345746</c:v>
                </c:pt>
                <c:pt idx="612">
                  <c:v>877.4977091888552</c:v>
                </c:pt>
                <c:pt idx="613">
                  <c:v>878.92918995425293</c:v>
                </c:pt>
                <c:pt idx="614">
                  <c:v>880.36067071965078</c:v>
                </c:pt>
                <c:pt idx="615">
                  <c:v>881.79215148504852</c:v>
                </c:pt>
                <c:pt idx="616">
                  <c:v>883.22363225044637</c:v>
                </c:pt>
                <c:pt idx="617">
                  <c:v>884.65511301584411</c:v>
                </c:pt>
                <c:pt idx="618">
                  <c:v>886.08659378124185</c:v>
                </c:pt>
                <c:pt idx="619">
                  <c:v>887.5180745466397</c:v>
                </c:pt>
                <c:pt idx="620">
                  <c:v>888.94955531203743</c:v>
                </c:pt>
                <c:pt idx="621">
                  <c:v>890.38103607743528</c:v>
                </c:pt>
                <c:pt idx="622">
                  <c:v>891.81251684283313</c:v>
                </c:pt>
                <c:pt idx="623">
                  <c:v>893.24399760823087</c:v>
                </c:pt>
                <c:pt idx="624">
                  <c:v>894.67547837362872</c:v>
                </c:pt>
                <c:pt idx="625">
                  <c:v>896.10695913902669</c:v>
                </c:pt>
                <c:pt idx="626">
                  <c:v>897.53843990442431</c:v>
                </c:pt>
                <c:pt idx="627">
                  <c:v>898.96992066982216</c:v>
                </c:pt>
                <c:pt idx="628">
                  <c:v>900.40140143522024</c:v>
                </c:pt>
                <c:pt idx="629">
                  <c:v>901.83288220061775</c:v>
                </c:pt>
                <c:pt idx="630">
                  <c:v>903.2643629660156</c:v>
                </c:pt>
                <c:pt idx="631">
                  <c:v>904.69584373141345</c:v>
                </c:pt>
                <c:pt idx="632">
                  <c:v>906.12732449681107</c:v>
                </c:pt>
                <c:pt idx="633">
                  <c:v>907.55880526220892</c:v>
                </c:pt>
                <c:pt idx="634">
                  <c:v>908.99028602760677</c:v>
                </c:pt>
                <c:pt idx="635">
                  <c:v>910.42176679300451</c:v>
                </c:pt>
                <c:pt idx="636">
                  <c:v>911.85324755840236</c:v>
                </c:pt>
                <c:pt idx="637">
                  <c:v>913.28472832380032</c:v>
                </c:pt>
                <c:pt idx="638">
                  <c:v>914.71620908919806</c:v>
                </c:pt>
                <c:pt idx="639">
                  <c:v>916.1476898545958</c:v>
                </c:pt>
                <c:pt idx="640">
                  <c:v>917.57917061999365</c:v>
                </c:pt>
                <c:pt idx="641">
                  <c:v>919.01065138539161</c:v>
                </c:pt>
                <c:pt idx="642">
                  <c:v>920.44213215078923</c:v>
                </c:pt>
                <c:pt idx="643">
                  <c:v>921.87361291618708</c:v>
                </c:pt>
                <c:pt idx="644">
                  <c:v>923.30509368158494</c:v>
                </c:pt>
                <c:pt idx="645">
                  <c:v>924.73657444698267</c:v>
                </c:pt>
                <c:pt idx="646">
                  <c:v>926.16805521238052</c:v>
                </c:pt>
                <c:pt idx="647">
                  <c:v>927.59953597777837</c:v>
                </c:pt>
                <c:pt idx="648">
                  <c:v>929.03101674317611</c:v>
                </c:pt>
                <c:pt idx="649">
                  <c:v>930.46249750857396</c:v>
                </c:pt>
                <c:pt idx="650">
                  <c:v>931.8939782739717</c:v>
                </c:pt>
                <c:pt idx="651">
                  <c:v>933.32545903936955</c:v>
                </c:pt>
                <c:pt idx="652">
                  <c:v>934.75693980476728</c:v>
                </c:pt>
                <c:pt idx="653">
                  <c:v>936.18842057016525</c:v>
                </c:pt>
                <c:pt idx="654">
                  <c:v>937.61990133556287</c:v>
                </c:pt>
                <c:pt idx="655">
                  <c:v>939.05138210096061</c:v>
                </c:pt>
                <c:pt idx="656">
                  <c:v>940.48286286635846</c:v>
                </c:pt>
                <c:pt idx="657">
                  <c:v>941.9143436317562</c:v>
                </c:pt>
                <c:pt idx="658">
                  <c:v>943.34582439715405</c:v>
                </c:pt>
                <c:pt idx="659">
                  <c:v>944.77730516255212</c:v>
                </c:pt>
                <c:pt idx="660">
                  <c:v>946.20878592794963</c:v>
                </c:pt>
                <c:pt idx="661">
                  <c:v>947.6402666933476</c:v>
                </c:pt>
                <c:pt idx="662">
                  <c:v>949.07174745874545</c:v>
                </c:pt>
                <c:pt idx="663">
                  <c:v>950.5032282241433</c:v>
                </c:pt>
                <c:pt idx="664">
                  <c:v>951.93470898954092</c:v>
                </c:pt>
                <c:pt idx="665">
                  <c:v>953.36618975493889</c:v>
                </c:pt>
                <c:pt idx="666">
                  <c:v>954.79767052033674</c:v>
                </c:pt>
                <c:pt idx="667">
                  <c:v>956.22915128573447</c:v>
                </c:pt>
                <c:pt idx="668">
                  <c:v>957.66063205113221</c:v>
                </c:pt>
                <c:pt idx="669">
                  <c:v>959.09211281652995</c:v>
                </c:pt>
                <c:pt idx="670">
                  <c:v>960.52359358192768</c:v>
                </c:pt>
                <c:pt idx="671">
                  <c:v>961.95507434732554</c:v>
                </c:pt>
                <c:pt idx="672">
                  <c:v>963.3865551127235</c:v>
                </c:pt>
                <c:pt idx="673">
                  <c:v>964.81803587812112</c:v>
                </c:pt>
                <c:pt idx="674">
                  <c:v>966.24951664351909</c:v>
                </c:pt>
                <c:pt idx="675">
                  <c:v>967.68099740891694</c:v>
                </c:pt>
                <c:pt idx="676">
                  <c:v>969.11247817431456</c:v>
                </c:pt>
                <c:pt idx="677">
                  <c:v>970.54395893971252</c:v>
                </c:pt>
                <c:pt idx="678">
                  <c:v>971.97543970511038</c:v>
                </c:pt>
                <c:pt idx="679">
                  <c:v>973.40692047050811</c:v>
                </c:pt>
                <c:pt idx="680">
                  <c:v>974.83840123590585</c:v>
                </c:pt>
                <c:pt idx="681">
                  <c:v>976.2698820013037</c:v>
                </c:pt>
                <c:pt idx="682">
                  <c:v>977.70136276670144</c:v>
                </c:pt>
                <c:pt idx="683">
                  <c:v>979.13284353209906</c:v>
                </c:pt>
                <c:pt idx="684">
                  <c:v>980.56432429749725</c:v>
                </c:pt>
                <c:pt idx="685">
                  <c:v>981.99580506289476</c:v>
                </c:pt>
                <c:pt idx="686">
                  <c:v>983.42728582829272</c:v>
                </c:pt>
                <c:pt idx="687">
                  <c:v>984.85876659369058</c:v>
                </c:pt>
                <c:pt idx="688">
                  <c:v>986.29024735908843</c:v>
                </c:pt>
                <c:pt idx="689">
                  <c:v>987.72172812448605</c:v>
                </c:pt>
                <c:pt idx="690">
                  <c:v>989.1532088898839</c:v>
                </c:pt>
                <c:pt idx="691">
                  <c:v>990.58468965528198</c:v>
                </c:pt>
                <c:pt idx="692">
                  <c:v>992.0161704206796</c:v>
                </c:pt>
                <c:pt idx="693">
                  <c:v>993.44765118607745</c:v>
                </c:pt>
                <c:pt idx="694">
                  <c:v>994.87913195147519</c:v>
                </c:pt>
                <c:pt idx="695">
                  <c:v>996.31061271687292</c:v>
                </c:pt>
                <c:pt idx="696">
                  <c:v>997.74209348227055</c:v>
                </c:pt>
                <c:pt idx="697">
                  <c:v>999.1735742476684</c:v>
                </c:pt>
                <c:pt idx="698">
                  <c:v>1000.6050550130664</c:v>
                </c:pt>
                <c:pt idx="699">
                  <c:v>1002.0365357784642</c:v>
                </c:pt>
                <c:pt idx="700">
                  <c:v>1003.4680165438622</c:v>
                </c:pt>
                <c:pt idx="701">
                  <c:v>1004.8994973092598</c:v>
                </c:pt>
                <c:pt idx="702">
                  <c:v>1006.3309780746575</c:v>
                </c:pt>
                <c:pt idx="703">
                  <c:v>1007.7624588400556</c:v>
                </c:pt>
                <c:pt idx="704">
                  <c:v>1009.1939396054534</c:v>
                </c:pt>
                <c:pt idx="705">
                  <c:v>1010.6254203708511</c:v>
                </c:pt>
                <c:pt idx="706">
                  <c:v>1012.0569011362488</c:v>
                </c:pt>
                <c:pt idx="707">
                  <c:v>1013.4883819016464</c:v>
                </c:pt>
                <c:pt idx="708">
                  <c:v>1014.9198626670443</c:v>
                </c:pt>
                <c:pt idx="709">
                  <c:v>1016.3513434324425</c:v>
                </c:pt>
                <c:pt idx="710">
                  <c:v>1017.7828241978399</c:v>
                </c:pt>
                <c:pt idx="711">
                  <c:v>1019.2143049632379</c:v>
                </c:pt>
                <c:pt idx="712">
                  <c:v>1020.6457857286357</c:v>
                </c:pt>
                <c:pt idx="713">
                  <c:v>1022.0772664940333</c:v>
                </c:pt>
                <c:pt idx="714">
                  <c:v>1023.5087472594313</c:v>
                </c:pt>
                <c:pt idx="715">
                  <c:v>1024.9402280248294</c:v>
                </c:pt>
                <c:pt idx="716">
                  <c:v>1026.3717087902271</c:v>
                </c:pt>
                <c:pt idx="717">
                  <c:v>1027.8031895556248</c:v>
                </c:pt>
                <c:pt idx="718">
                  <c:v>1029.2346703210226</c:v>
                </c:pt>
                <c:pt idx="719">
                  <c:v>1030.6661510864203</c:v>
                </c:pt>
                <c:pt idx="720">
                  <c:v>1032.0976318518181</c:v>
                </c:pt>
                <c:pt idx="721">
                  <c:v>1033.529112617216</c:v>
                </c:pt>
                <c:pt idx="722">
                  <c:v>1034.960593382614</c:v>
                </c:pt>
                <c:pt idx="723">
                  <c:v>1036.3920741480115</c:v>
                </c:pt>
                <c:pt idx="724">
                  <c:v>1037.8235549134092</c:v>
                </c:pt>
                <c:pt idx="725">
                  <c:v>1039.2550356788072</c:v>
                </c:pt>
                <c:pt idx="726">
                  <c:v>1040.6865164442052</c:v>
                </c:pt>
                <c:pt idx="727">
                  <c:v>1042.1179972096027</c:v>
                </c:pt>
                <c:pt idx="728">
                  <c:v>1043.5494779750006</c:v>
                </c:pt>
                <c:pt idx="729">
                  <c:v>1044.9809587403984</c:v>
                </c:pt>
                <c:pt idx="730">
                  <c:v>1046.4124395057961</c:v>
                </c:pt>
                <c:pt idx="731">
                  <c:v>1047.8439202711941</c:v>
                </c:pt>
                <c:pt idx="732">
                  <c:v>1049.2754010365918</c:v>
                </c:pt>
                <c:pt idx="733">
                  <c:v>1050.7068818019895</c:v>
                </c:pt>
                <c:pt idx="734">
                  <c:v>1052.1383625673875</c:v>
                </c:pt>
                <c:pt idx="735">
                  <c:v>1053.569843332785</c:v>
                </c:pt>
                <c:pt idx="736">
                  <c:v>1055.001324098183</c:v>
                </c:pt>
                <c:pt idx="737">
                  <c:v>1056.4328048635809</c:v>
                </c:pt>
                <c:pt idx="738">
                  <c:v>1057.8642856289789</c:v>
                </c:pt>
                <c:pt idx="739">
                  <c:v>1059.2957663943764</c:v>
                </c:pt>
                <c:pt idx="740">
                  <c:v>1060.7272471597744</c:v>
                </c:pt>
                <c:pt idx="741">
                  <c:v>1062.1587279251721</c:v>
                </c:pt>
                <c:pt idx="742">
                  <c:v>1063.5902086905696</c:v>
                </c:pt>
                <c:pt idx="743">
                  <c:v>1065.0216894559678</c:v>
                </c:pt>
                <c:pt idx="744">
                  <c:v>1066.4531702213653</c:v>
                </c:pt>
                <c:pt idx="745">
                  <c:v>1067.8846509867633</c:v>
                </c:pt>
                <c:pt idx="746">
                  <c:v>1069.316131752161</c:v>
                </c:pt>
                <c:pt idx="747">
                  <c:v>1070.747612517559</c:v>
                </c:pt>
                <c:pt idx="748">
                  <c:v>1072.1790932829567</c:v>
                </c:pt>
                <c:pt idx="749">
                  <c:v>1073.6105740483547</c:v>
                </c:pt>
                <c:pt idx="750">
                  <c:v>1075.0420548137524</c:v>
                </c:pt>
                <c:pt idx="751">
                  <c:v>1076.4735355791499</c:v>
                </c:pt>
                <c:pt idx="752">
                  <c:v>1077.9050163445479</c:v>
                </c:pt>
                <c:pt idx="753">
                  <c:v>1079.3364971099456</c:v>
                </c:pt>
                <c:pt idx="754">
                  <c:v>1080.7679778753438</c:v>
                </c:pt>
                <c:pt idx="755">
                  <c:v>1082.1994586407413</c:v>
                </c:pt>
                <c:pt idx="756">
                  <c:v>1083.6309394061393</c:v>
                </c:pt>
                <c:pt idx="757">
                  <c:v>1085.0624201715368</c:v>
                </c:pt>
                <c:pt idx="758">
                  <c:v>1086.4939009369346</c:v>
                </c:pt>
                <c:pt idx="759">
                  <c:v>1087.9253817023325</c:v>
                </c:pt>
                <c:pt idx="760">
                  <c:v>1089.3568624677305</c:v>
                </c:pt>
                <c:pt idx="761">
                  <c:v>1090.7883432331282</c:v>
                </c:pt>
                <c:pt idx="762">
                  <c:v>1092.219823998526</c:v>
                </c:pt>
                <c:pt idx="763">
                  <c:v>1093.6513047639241</c:v>
                </c:pt>
                <c:pt idx="764">
                  <c:v>1095.0827855293217</c:v>
                </c:pt>
                <c:pt idx="765">
                  <c:v>1096.5142662947194</c:v>
                </c:pt>
                <c:pt idx="766">
                  <c:v>1097.9457470601171</c:v>
                </c:pt>
                <c:pt idx="767">
                  <c:v>1099.3772278255151</c:v>
                </c:pt>
                <c:pt idx="768">
                  <c:v>1100.8087085909128</c:v>
                </c:pt>
                <c:pt idx="769">
                  <c:v>1102.2401893563108</c:v>
                </c:pt>
                <c:pt idx="770">
                  <c:v>1103.6716701217083</c:v>
                </c:pt>
                <c:pt idx="771">
                  <c:v>1105.1031508871065</c:v>
                </c:pt>
                <c:pt idx="772">
                  <c:v>1106.534631652504</c:v>
                </c:pt>
                <c:pt idx="773">
                  <c:v>1107.966112417902</c:v>
                </c:pt>
                <c:pt idx="774">
                  <c:v>1109.3975931832995</c:v>
                </c:pt>
                <c:pt idx="775">
                  <c:v>1110.8290739486977</c:v>
                </c:pt>
                <c:pt idx="776">
                  <c:v>1112.260554714095</c:v>
                </c:pt>
                <c:pt idx="777">
                  <c:v>1113.6920354794929</c:v>
                </c:pt>
                <c:pt idx="778">
                  <c:v>1115.1235162448909</c:v>
                </c:pt>
                <c:pt idx="779">
                  <c:v>1116.5549970102886</c:v>
                </c:pt>
                <c:pt idx="780">
                  <c:v>1117.9864777756864</c:v>
                </c:pt>
                <c:pt idx="781">
                  <c:v>1119.4179585410841</c:v>
                </c:pt>
                <c:pt idx="782">
                  <c:v>1120.8494393064825</c:v>
                </c:pt>
                <c:pt idx="783">
                  <c:v>1122.28092007188</c:v>
                </c:pt>
                <c:pt idx="784">
                  <c:v>1123.712400837278</c:v>
                </c:pt>
                <c:pt idx="785">
                  <c:v>1125.1438816026753</c:v>
                </c:pt>
                <c:pt idx="786">
                  <c:v>1126.5753623680732</c:v>
                </c:pt>
                <c:pt idx="787">
                  <c:v>1128.0068431334712</c:v>
                </c:pt>
                <c:pt idx="788">
                  <c:v>1129.4383238988692</c:v>
                </c:pt>
                <c:pt idx="789">
                  <c:v>1130.8698046642667</c:v>
                </c:pt>
                <c:pt idx="790">
                  <c:v>1132.3012854296644</c:v>
                </c:pt>
                <c:pt idx="791">
                  <c:v>1133.7327661950621</c:v>
                </c:pt>
                <c:pt idx="792">
                  <c:v>1135.1642469604601</c:v>
                </c:pt>
                <c:pt idx="793">
                  <c:v>1136.5957277258578</c:v>
                </c:pt>
                <c:pt idx="794">
                  <c:v>1138.0272084912558</c:v>
                </c:pt>
                <c:pt idx="795">
                  <c:v>1139.4586892566535</c:v>
                </c:pt>
                <c:pt idx="796">
                  <c:v>1140.8901700220515</c:v>
                </c:pt>
                <c:pt idx="797">
                  <c:v>1142.3216507874495</c:v>
                </c:pt>
                <c:pt idx="798">
                  <c:v>1143.7531315528468</c:v>
                </c:pt>
                <c:pt idx="799">
                  <c:v>1145.1846123182447</c:v>
                </c:pt>
                <c:pt idx="800">
                  <c:v>1146.6160930836427</c:v>
                </c:pt>
                <c:pt idx="801">
                  <c:v>1148.0475738490406</c:v>
                </c:pt>
                <c:pt idx="802">
                  <c:v>1149.4790546144382</c:v>
                </c:pt>
                <c:pt idx="803">
                  <c:v>1150.9105353798359</c:v>
                </c:pt>
                <c:pt idx="804">
                  <c:v>1152.3420161452336</c:v>
                </c:pt>
                <c:pt idx="805">
                  <c:v>1153.7734969106318</c:v>
                </c:pt>
                <c:pt idx="806">
                  <c:v>1155.2049776760296</c:v>
                </c:pt>
                <c:pt idx="807">
                  <c:v>1156.6364584414273</c:v>
                </c:pt>
                <c:pt idx="808">
                  <c:v>1158.067939206825</c:v>
                </c:pt>
                <c:pt idx="809">
                  <c:v>1159.4994199722228</c:v>
                </c:pt>
                <c:pt idx="810">
                  <c:v>1160.9309007376207</c:v>
                </c:pt>
                <c:pt idx="811">
                  <c:v>1162.3623815030185</c:v>
                </c:pt>
                <c:pt idx="812">
                  <c:v>1163.7938622684167</c:v>
                </c:pt>
                <c:pt idx="813">
                  <c:v>1165.2253430338142</c:v>
                </c:pt>
                <c:pt idx="814">
                  <c:v>1166.6568237992117</c:v>
                </c:pt>
                <c:pt idx="815">
                  <c:v>1168.0883045646096</c:v>
                </c:pt>
                <c:pt idx="816">
                  <c:v>1169.5197853300076</c:v>
                </c:pt>
                <c:pt idx="817">
                  <c:v>1170.9512660954053</c:v>
                </c:pt>
                <c:pt idx="818">
                  <c:v>1172.3827468608031</c:v>
                </c:pt>
                <c:pt idx="819">
                  <c:v>1173.814227626201</c:v>
                </c:pt>
                <c:pt idx="820">
                  <c:v>1175.2457083915988</c:v>
                </c:pt>
                <c:pt idx="821">
                  <c:v>1176.6771891569965</c:v>
                </c:pt>
                <c:pt idx="822">
                  <c:v>1178.1086699223945</c:v>
                </c:pt>
                <c:pt idx="823">
                  <c:v>1179.540150687792</c:v>
                </c:pt>
                <c:pt idx="824">
                  <c:v>1180.9716314531902</c:v>
                </c:pt>
                <c:pt idx="825">
                  <c:v>1182.4031122185879</c:v>
                </c:pt>
                <c:pt idx="826">
                  <c:v>1183.8345929839854</c:v>
                </c:pt>
                <c:pt idx="827">
                  <c:v>1185.2660737493834</c:v>
                </c:pt>
                <c:pt idx="828">
                  <c:v>1186.6975545147811</c:v>
                </c:pt>
                <c:pt idx="829">
                  <c:v>1188.1290352801789</c:v>
                </c:pt>
                <c:pt idx="830">
                  <c:v>1189.5605160455768</c:v>
                </c:pt>
                <c:pt idx="831">
                  <c:v>1190.9919968109746</c:v>
                </c:pt>
                <c:pt idx="832">
                  <c:v>1192.4234775763723</c:v>
                </c:pt>
                <c:pt idx="833">
                  <c:v>1193.8549583417705</c:v>
                </c:pt>
                <c:pt idx="834">
                  <c:v>1195.2864391071682</c:v>
                </c:pt>
                <c:pt idx="835">
                  <c:v>1196.7179198725657</c:v>
                </c:pt>
                <c:pt idx="836">
                  <c:v>1198.1494006379635</c:v>
                </c:pt>
                <c:pt idx="837">
                  <c:v>1199.5808814033614</c:v>
                </c:pt>
                <c:pt idx="838">
                  <c:v>1201.0123621687594</c:v>
                </c:pt>
                <c:pt idx="839">
                  <c:v>1202.4438429341571</c:v>
                </c:pt>
                <c:pt idx="840">
                  <c:v>1203.8753236995547</c:v>
                </c:pt>
                <c:pt idx="841">
                  <c:v>1205.3068044649526</c:v>
                </c:pt>
                <c:pt idx="842">
                  <c:v>1206.7382852303501</c:v>
                </c:pt>
                <c:pt idx="843">
                  <c:v>1208.1697659957483</c:v>
                </c:pt>
                <c:pt idx="844">
                  <c:v>1209.6012467611461</c:v>
                </c:pt>
                <c:pt idx="845">
                  <c:v>1211.032727526544</c:v>
                </c:pt>
                <c:pt idx="846">
                  <c:v>1212.4642082919418</c:v>
                </c:pt>
                <c:pt idx="847">
                  <c:v>1213.8956890573397</c:v>
                </c:pt>
                <c:pt idx="848">
                  <c:v>1215.327169822737</c:v>
                </c:pt>
                <c:pt idx="849">
                  <c:v>1216.7586505881352</c:v>
                </c:pt>
                <c:pt idx="850">
                  <c:v>1218.1901313535332</c:v>
                </c:pt>
                <c:pt idx="851">
                  <c:v>1219.6216121189307</c:v>
                </c:pt>
                <c:pt idx="852">
                  <c:v>1221.0530928843286</c:v>
                </c:pt>
                <c:pt idx="853">
                  <c:v>1222.4845736497264</c:v>
                </c:pt>
                <c:pt idx="854">
                  <c:v>1223.9160544151241</c:v>
                </c:pt>
                <c:pt idx="855">
                  <c:v>1225.3475351805216</c:v>
                </c:pt>
                <c:pt idx="856">
                  <c:v>1226.77901594592</c:v>
                </c:pt>
                <c:pt idx="857">
                  <c:v>1228.2104967113175</c:v>
                </c:pt>
                <c:pt idx="858">
                  <c:v>1229.6419774767155</c:v>
                </c:pt>
                <c:pt idx="859">
                  <c:v>1231.073458242113</c:v>
                </c:pt>
                <c:pt idx="860">
                  <c:v>1232.5049390075108</c:v>
                </c:pt>
                <c:pt idx="861">
                  <c:v>1233.9364197729087</c:v>
                </c:pt>
                <c:pt idx="862">
                  <c:v>1235.3679005383069</c:v>
                </c:pt>
                <c:pt idx="863">
                  <c:v>1236.7993813037046</c:v>
                </c:pt>
                <c:pt idx="864">
                  <c:v>1238.2308620691022</c:v>
                </c:pt>
                <c:pt idx="865">
                  <c:v>1239.6623428344999</c:v>
                </c:pt>
                <c:pt idx="866">
                  <c:v>1241.0938235998976</c:v>
                </c:pt>
                <c:pt idx="867">
                  <c:v>1242.5253043652958</c:v>
                </c:pt>
                <c:pt idx="868">
                  <c:v>1243.9567851306933</c:v>
                </c:pt>
                <c:pt idx="869">
                  <c:v>1245.3882658960913</c:v>
                </c:pt>
                <c:pt idx="870">
                  <c:v>1246.8197466614888</c:v>
                </c:pt>
                <c:pt idx="871">
                  <c:v>1248.251227426887</c:v>
                </c:pt>
                <c:pt idx="872">
                  <c:v>1249.6827081922845</c:v>
                </c:pt>
                <c:pt idx="873">
                  <c:v>1251.1141889576825</c:v>
                </c:pt>
                <c:pt idx="874">
                  <c:v>1252.5456697230802</c:v>
                </c:pt>
                <c:pt idx="875">
                  <c:v>1253.9771504884784</c:v>
                </c:pt>
                <c:pt idx="876">
                  <c:v>1255.4086312538757</c:v>
                </c:pt>
                <c:pt idx="877">
                  <c:v>1256.8401120192736</c:v>
                </c:pt>
                <c:pt idx="878">
                  <c:v>1258.2715927846714</c:v>
                </c:pt>
                <c:pt idx="879">
                  <c:v>1259.7030735500691</c:v>
                </c:pt>
                <c:pt idx="880">
                  <c:v>1261.1345543154673</c:v>
                </c:pt>
                <c:pt idx="881">
                  <c:v>1262.5660350808648</c:v>
                </c:pt>
                <c:pt idx="882">
                  <c:v>1263.9975158462628</c:v>
                </c:pt>
                <c:pt idx="883">
                  <c:v>1265.4289966116603</c:v>
                </c:pt>
                <c:pt idx="884">
                  <c:v>1266.8604773770587</c:v>
                </c:pt>
                <c:pt idx="885">
                  <c:v>1268.291958142456</c:v>
                </c:pt>
                <c:pt idx="886">
                  <c:v>1269.723438907854</c:v>
                </c:pt>
                <c:pt idx="887">
                  <c:v>1271.1549196732517</c:v>
                </c:pt>
                <c:pt idx="888">
                  <c:v>1272.5864004386497</c:v>
                </c:pt>
                <c:pt idx="889">
                  <c:v>1274.0178812040472</c:v>
                </c:pt>
                <c:pt idx="890">
                  <c:v>1275.4493619694454</c:v>
                </c:pt>
                <c:pt idx="891">
                  <c:v>1276.8808427348431</c:v>
                </c:pt>
                <c:pt idx="892">
                  <c:v>1278.3123235002406</c:v>
                </c:pt>
                <c:pt idx="893">
                  <c:v>1279.7438042656383</c:v>
                </c:pt>
                <c:pt idx="894">
                  <c:v>1281.1752850310363</c:v>
                </c:pt>
                <c:pt idx="895">
                  <c:v>1282.6067657964345</c:v>
                </c:pt>
                <c:pt idx="896">
                  <c:v>1284.038246561832</c:v>
                </c:pt>
                <c:pt idx="897">
                  <c:v>1285.46972732723</c:v>
                </c:pt>
                <c:pt idx="898">
                  <c:v>1286.9012080926273</c:v>
                </c:pt>
                <c:pt idx="899">
                  <c:v>1288.3326888580257</c:v>
                </c:pt>
                <c:pt idx="900">
                  <c:v>1289.7641696234232</c:v>
                </c:pt>
                <c:pt idx="901">
                  <c:v>1291.1956503888212</c:v>
                </c:pt>
                <c:pt idx="902">
                  <c:v>1292.6271311542187</c:v>
                </c:pt>
                <c:pt idx="903">
                  <c:v>1294.0586119196166</c:v>
                </c:pt>
                <c:pt idx="904">
                  <c:v>1295.4900926850144</c:v>
                </c:pt>
                <c:pt idx="905">
                  <c:v>1296.9215734504121</c:v>
                </c:pt>
                <c:pt idx="906">
                  <c:v>1298.3530542158098</c:v>
                </c:pt>
                <c:pt idx="907">
                  <c:v>1299.7845349812078</c:v>
                </c:pt>
                <c:pt idx="908">
                  <c:v>1301.2160157466058</c:v>
                </c:pt>
                <c:pt idx="909">
                  <c:v>1302.6474965120035</c:v>
                </c:pt>
                <c:pt idx="910">
                  <c:v>1304.078977277401</c:v>
                </c:pt>
                <c:pt idx="911">
                  <c:v>1305.5104580427987</c:v>
                </c:pt>
                <c:pt idx="912">
                  <c:v>1306.9419388081974</c:v>
                </c:pt>
                <c:pt idx="913">
                  <c:v>1308.3734195735949</c:v>
                </c:pt>
                <c:pt idx="914">
                  <c:v>1309.8049003389926</c:v>
                </c:pt>
                <c:pt idx="915">
                  <c:v>1311.2363811043901</c:v>
                </c:pt>
                <c:pt idx="916">
                  <c:v>1312.6678618697881</c:v>
                </c:pt>
                <c:pt idx="917">
                  <c:v>1314.0993426351858</c:v>
                </c:pt>
                <c:pt idx="918">
                  <c:v>1315.5308234005838</c:v>
                </c:pt>
                <c:pt idx="919">
                  <c:v>1316.9623041659815</c:v>
                </c:pt>
                <c:pt idx="920">
                  <c:v>1318.3937849313793</c:v>
                </c:pt>
                <c:pt idx="921">
                  <c:v>1319.825265696777</c:v>
                </c:pt>
                <c:pt idx="922">
                  <c:v>1321.256746462175</c:v>
                </c:pt>
                <c:pt idx="923">
                  <c:v>1322.6882272275727</c:v>
                </c:pt>
                <c:pt idx="924">
                  <c:v>1324.1197079929707</c:v>
                </c:pt>
                <c:pt idx="925">
                  <c:v>1325.5511887583684</c:v>
                </c:pt>
                <c:pt idx="926">
                  <c:v>1326.9826695237662</c:v>
                </c:pt>
                <c:pt idx="927">
                  <c:v>1328.4141502891639</c:v>
                </c:pt>
                <c:pt idx="928">
                  <c:v>1329.8456310545616</c:v>
                </c:pt>
                <c:pt idx="929">
                  <c:v>1331.2771118199596</c:v>
                </c:pt>
                <c:pt idx="930">
                  <c:v>1332.7085925853573</c:v>
                </c:pt>
                <c:pt idx="931">
                  <c:v>1334.1400733507553</c:v>
                </c:pt>
                <c:pt idx="932">
                  <c:v>1335.571554116153</c:v>
                </c:pt>
                <c:pt idx="933">
                  <c:v>1337.0030348815508</c:v>
                </c:pt>
                <c:pt idx="934">
                  <c:v>1338.4345156469485</c:v>
                </c:pt>
                <c:pt idx="935">
                  <c:v>1339.8659964123462</c:v>
                </c:pt>
                <c:pt idx="936">
                  <c:v>1341.2974771777444</c:v>
                </c:pt>
                <c:pt idx="937">
                  <c:v>1342.7289579431422</c:v>
                </c:pt>
                <c:pt idx="938">
                  <c:v>1344.1604387085399</c:v>
                </c:pt>
                <c:pt idx="939">
                  <c:v>1345.5919194739374</c:v>
                </c:pt>
                <c:pt idx="940">
                  <c:v>1347.0234002393354</c:v>
                </c:pt>
                <c:pt idx="941">
                  <c:v>1348.4548810047336</c:v>
                </c:pt>
                <c:pt idx="942">
                  <c:v>1349.8863617701311</c:v>
                </c:pt>
                <c:pt idx="943">
                  <c:v>1351.3178425355288</c:v>
                </c:pt>
                <c:pt idx="944">
                  <c:v>1352.7493233009266</c:v>
                </c:pt>
                <c:pt idx="945">
                  <c:v>1354.1808040663245</c:v>
                </c:pt>
                <c:pt idx="946">
                  <c:v>1355.6122848317225</c:v>
                </c:pt>
                <c:pt idx="947">
                  <c:v>1357.0437655971202</c:v>
                </c:pt>
                <c:pt idx="948">
                  <c:v>1358.4752463625177</c:v>
                </c:pt>
                <c:pt idx="949">
                  <c:v>1359.9067271279159</c:v>
                </c:pt>
                <c:pt idx="950">
                  <c:v>1361.3382078933137</c:v>
                </c:pt>
                <c:pt idx="951">
                  <c:v>1362.7696886587112</c:v>
                </c:pt>
                <c:pt idx="952">
                  <c:v>1364.2011694241091</c:v>
                </c:pt>
                <c:pt idx="953">
                  <c:v>1365.6326501895069</c:v>
                </c:pt>
                <c:pt idx="954">
                  <c:v>1367.0641309549048</c:v>
                </c:pt>
                <c:pt idx="955">
                  <c:v>1368.4956117203023</c:v>
                </c:pt>
                <c:pt idx="956">
                  <c:v>1369.9270924857003</c:v>
                </c:pt>
                <c:pt idx="957">
                  <c:v>1371.3585732510981</c:v>
                </c:pt>
                <c:pt idx="958">
                  <c:v>1372.790054016496</c:v>
                </c:pt>
                <c:pt idx="959">
                  <c:v>1374.2215347818938</c:v>
                </c:pt>
                <c:pt idx="960">
                  <c:v>1375.6530155472915</c:v>
                </c:pt>
                <c:pt idx="961">
                  <c:v>1377.0844963126895</c:v>
                </c:pt>
                <c:pt idx="962">
                  <c:v>1378.5159770780872</c:v>
                </c:pt>
                <c:pt idx="963">
                  <c:v>1379.9474578434854</c:v>
                </c:pt>
                <c:pt idx="964">
                  <c:v>1381.3789386088829</c:v>
                </c:pt>
                <c:pt idx="965">
                  <c:v>1382.8104193742806</c:v>
                </c:pt>
                <c:pt idx="966">
                  <c:v>1384.2419001396784</c:v>
                </c:pt>
                <c:pt idx="967">
                  <c:v>1385.6733809050761</c:v>
                </c:pt>
                <c:pt idx="968">
                  <c:v>1387.1048616704741</c:v>
                </c:pt>
                <c:pt idx="969">
                  <c:v>1388.536342435872</c:v>
                </c:pt>
                <c:pt idx="970">
                  <c:v>1389.9678232012695</c:v>
                </c:pt>
                <c:pt idx="971">
                  <c:v>1391.3993039666675</c:v>
                </c:pt>
                <c:pt idx="972">
                  <c:v>1392.830784732065</c:v>
                </c:pt>
                <c:pt idx="973">
                  <c:v>1394.262265497463</c:v>
                </c:pt>
                <c:pt idx="974">
                  <c:v>1395.6937462628607</c:v>
                </c:pt>
                <c:pt idx="975">
                  <c:v>1397.1252270282589</c:v>
                </c:pt>
                <c:pt idx="976">
                  <c:v>1398.5567077936562</c:v>
                </c:pt>
                <c:pt idx="977">
                  <c:v>1399.9881885590544</c:v>
                </c:pt>
                <c:pt idx="978">
                  <c:v>1401.4196693244521</c:v>
                </c:pt>
                <c:pt idx="979">
                  <c:v>1402.8511500898499</c:v>
                </c:pt>
                <c:pt idx="980">
                  <c:v>1404.2826308552478</c:v>
                </c:pt>
                <c:pt idx="981">
                  <c:v>1405.7141116206453</c:v>
                </c:pt>
                <c:pt idx="982">
                  <c:v>1407.1455923860435</c:v>
                </c:pt>
                <c:pt idx="983">
                  <c:v>1408.577073151441</c:v>
                </c:pt>
                <c:pt idx="984">
                  <c:v>1410.008553916839</c:v>
                </c:pt>
                <c:pt idx="985">
                  <c:v>1411.4400346822363</c:v>
                </c:pt>
                <c:pt idx="986">
                  <c:v>1412.8715154476349</c:v>
                </c:pt>
                <c:pt idx="987">
                  <c:v>1414.3029962130324</c:v>
                </c:pt>
                <c:pt idx="988">
                  <c:v>1415.7344769784304</c:v>
                </c:pt>
                <c:pt idx="989">
                  <c:v>1417.1659577438277</c:v>
                </c:pt>
                <c:pt idx="990">
                  <c:v>1418.5974385092256</c:v>
                </c:pt>
                <c:pt idx="991">
                  <c:v>1420.0289192746238</c:v>
                </c:pt>
                <c:pt idx="992">
                  <c:v>1421.4604000400213</c:v>
                </c:pt>
                <c:pt idx="993">
                  <c:v>1422.8918808054191</c:v>
                </c:pt>
                <c:pt idx="994">
                  <c:v>1424.3233615708168</c:v>
                </c:pt>
                <c:pt idx="995">
                  <c:v>1425.7548423362148</c:v>
                </c:pt>
                <c:pt idx="996">
                  <c:v>1427.1863231016125</c:v>
                </c:pt>
                <c:pt idx="997">
                  <c:v>1428.6178038670107</c:v>
                </c:pt>
                <c:pt idx="998">
                  <c:v>1430.049284632408</c:v>
                </c:pt>
                <c:pt idx="999">
                  <c:v>1431.4807653978062</c:v>
                </c:pt>
                <c:pt idx="1000">
                  <c:v>1432.9122461632037</c:v>
                </c:pt>
                <c:pt idx="1001">
                  <c:v>1434.3437269286017</c:v>
                </c:pt>
                <c:pt idx="1002">
                  <c:v>1435.7752076939992</c:v>
                </c:pt>
                <c:pt idx="1003">
                  <c:v>1437.2066884593974</c:v>
                </c:pt>
                <c:pt idx="1004">
                  <c:v>1438.6381692247949</c:v>
                </c:pt>
                <c:pt idx="1005">
                  <c:v>1440.0696499901931</c:v>
                </c:pt>
              </c:numCache>
            </c:numRef>
          </c:xVal>
          <c:yVal>
            <c:numRef>
              <c:f>'1'!$O$9:$O$1014</c:f>
              <c:numCache>
                <c:formatCode>General</c:formatCode>
                <c:ptCount val="1006"/>
                <c:pt idx="0">
                  <c:v>220.07289623139786</c:v>
                </c:pt>
                <c:pt idx="1">
                  <c:v>438.58125309817979</c:v>
                </c:pt>
                <c:pt idx="2">
                  <c:v>655.0929700420254</c:v>
                </c:pt>
                <c:pt idx="3">
                  <c:v>869.33270835720054</c:v>
                </c:pt>
                <c:pt idx="4">
                  <c:v>1081.0964357561129</c:v>
                </c:pt>
                <c:pt idx="5">
                  <c:v>1290.2248722573229</c:v>
                </c:pt>
                <c:pt idx="6">
                  <c:v>1496.5906566528538</c:v>
                </c:pt>
                <c:pt idx="7">
                  <c:v>1700.0908849849391</c:v>
                </c:pt>
                <c:pt idx="8">
                  <c:v>1900.6422625057676</c:v>
                </c:pt>
                <c:pt idx="9">
                  <c:v>2098.1777061499142</c:v>
                </c:pt>
                <c:pt idx="10">
                  <c:v>2292.6438286570628</c:v>
                </c:pt>
                <c:pt idx="11">
                  <c:v>2483.9989960053567</c:v>
                </c:pt>
                <c:pt idx="12">
                  <c:v>2672.2117778178272</c:v>
                </c:pt>
                <c:pt idx="13">
                  <c:v>2857.2596788492879</c:v>
                </c:pt>
                <c:pt idx="14">
                  <c:v>3039.1280787501178</c:v>
                </c:pt>
                <c:pt idx="15">
                  <c:v>3217.809330838998</c:v>
                </c:pt>
                <c:pt idx="16">
                  <c:v>3393.301985417731</c:v>
                </c:pt>
                <c:pt idx="17">
                  <c:v>3565.6101128154323</c:v>
                </c:pt>
                <c:pt idx="18">
                  <c:v>3734.7427078457931</c:v>
                </c:pt>
                <c:pt idx="19">
                  <c:v>3900.713161852223</c:v>
                </c:pt>
                <c:pt idx="20">
                  <c:v>4063.5387916947261</c:v>
                </c:pt>
                <c:pt idx="21">
                  <c:v>4223.2404173306559</c:v>
                </c:pt>
                <c:pt idx="22">
                  <c:v>4379.8419813344517</c:v>
                </c:pt>
                <c:pt idx="23">
                  <c:v>4533.3702049702542</c:v>
                </c:pt>
                <c:pt idx="24">
                  <c:v>4683.8542763970845</c:v>
                </c:pt>
                <c:pt idx="25">
                  <c:v>4831.3255673322255</c:v>
                </c:pt>
                <c:pt idx="26">
                  <c:v>4975.8173750823671</c:v>
                </c:pt>
                <c:pt idx="27">
                  <c:v>5117.3646873150819</c:v>
                </c:pt>
                <c:pt idx="28">
                  <c:v>5256.0039673146075</c:v>
                </c:pt>
                <c:pt idx="29">
                  <c:v>5391.7729577673244</c:v>
                </c:pt>
                <c:pt idx="30">
                  <c:v>5524.7105013696073</c:v>
                </c:pt>
                <c:pt idx="31">
                  <c:v>5654.856376755477</c:v>
                </c:pt>
                <c:pt idx="32">
                  <c:v>5782.2511484130009</c:v>
                </c:pt>
                <c:pt idx="33">
                  <c:v>5906.9360294030466</c:v>
                </c:pt>
                <c:pt idx="34">
                  <c:v>6028.9527558173368</c:v>
                </c:pt>
                <c:pt idx="35">
                  <c:v>6148.3434720186988</c:v>
                </c:pt>
                <c:pt idx="36">
                  <c:v>6265.1506257979863</c:v>
                </c:pt>
                <c:pt idx="37">
                  <c:v>6379.4168726621765</c:v>
                </c:pt>
                <c:pt idx="38">
                  <c:v>6491.184988538279</c:v>
                </c:pt>
                <c:pt idx="39">
                  <c:v>6600.4977902396695</c:v>
                </c:pt>
                <c:pt idx="40">
                  <c:v>6707.3980630965643</c:v>
                </c:pt>
                <c:pt idx="41">
                  <c:v>6811.9284952015487</c:v>
                </c:pt>
                <c:pt idx="42">
                  <c:v>6914.131617765237</c:v>
                </c:pt>
                <c:pt idx="43">
                  <c:v>7014.0497511169033</c:v>
                </c:pt>
                <c:pt idx="44">
                  <c:v>7111.7249559210941</c:v>
                </c:pt>
                <c:pt idx="45">
                  <c:v>7207.198989213829</c:v>
                </c:pt>
                <c:pt idx="46">
                  <c:v>7300.5132648919598</c:v>
                </c:pt>
                <c:pt idx="47">
                  <c:v>7391.7088183164578</c:v>
                </c:pt>
                <c:pt idx="48">
                  <c:v>7480.8262747154859</c:v>
                </c:pt>
                <c:pt idx="49">
                  <c:v>7567.9058210959893</c:v>
                </c:pt>
                <c:pt idx="50">
                  <c:v>7652.9871813937407</c:v>
                </c:pt>
                <c:pt idx="51">
                  <c:v>7736.10959461125</c:v>
                </c:pt>
                <c:pt idx="52">
                  <c:v>7817.311795710958</c:v>
                </c:pt>
                <c:pt idx="53">
                  <c:v>7896.6319990477705</c:v>
                </c:pt>
                <c:pt idx="54">
                  <c:v>7974.1078841404096</c:v>
                </c:pt>
                <c:pt idx="55">
                  <c:v>8049.7765835953705</c:v>
                </c:pt>
                <c:pt idx="56">
                  <c:v>8123.6746730104933</c:v>
                </c:pt>
                <c:pt idx="57">
                  <c:v>8195.8381626975024</c:v>
                </c:pt>
                <c:pt idx="58">
                  <c:v>8266.3024910742861</c:v>
                </c:pt>
                <c:pt idx="59">
                  <c:v>8335.102519588323</c:v>
                </c:pt>
                <c:pt idx="60">
                  <c:v>8402.2725290425733</c:v>
                </c:pt>
                <c:pt idx="61">
                  <c:v>8467.8462172042873</c:v>
                </c:pt>
                <c:pt idx="62">
                  <c:v>8531.8566975858794</c:v>
                </c:pt>
                <c:pt idx="63">
                  <c:v>8594.3364992948264</c:v>
                </c:pt>
                <c:pt idx="64">
                  <c:v>8655.3175678571006</c:v>
                </c:pt>
                <c:pt idx="65">
                  <c:v>8714.8312669255392</c:v>
                </c:pt>
                <c:pt idx="66">
                  <c:v>8772.908380790921</c:v>
                </c:pt>
                <c:pt idx="67">
                  <c:v>8829.5791176196417</c:v>
                </c:pt>
                <c:pt idx="68">
                  <c:v>8884.8731133473684</c:v>
                </c:pt>
                <c:pt idx="69">
                  <c:v>8938.8194361633268</c:v>
                </c:pt>
                <c:pt idx="70">
                  <c:v>8991.4465915246801</c:v>
                </c:pt>
                <c:pt idx="71">
                  <c:v>9042.7825276450531</c:v>
                </c:pt>
                <c:pt idx="72">
                  <c:v>9092.8546414053471</c:v>
                </c:pt>
                <c:pt idx="73">
                  <c:v>9141.6897846390493</c:v>
                </c:pt>
                <c:pt idx="74">
                  <c:v>9189.31427074778</c:v>
                </c:pt>
                <c:pt idx="75">
                  <c:v>9235.7538816062988</c:v>
                </c:pt>
                <c:pt idx="76">
                  <c:v>9281.0338747193218</c:v>
                </c:pt>
                <c:pt idx="77">
                  <c:v>9325.1789905954247</c:v>
                </c:pt>
                <c:pt idx="78">
                  <c:v>9368.2134603061349</c:v>
                </c:pt>
                <c:pt idx="79">
                  <c:v>9410.1610132007336</c:v>
                </c:pt>
                <c:pt idx="80">
                  <c:v>9451.0448847498428</c:v>
                </c:pt>
                <c:pt idx="81">
                  <c:v>9490.8878244928655</c:v>
                </c:pt>
                <c:pt idx="82">
                  <c:v>9529.7121040666079</c:v>
                </c:pt>
                <c:pt idx="83">
                  <c:v>9567.5395252941453</c:v>
                </c:pt>
                <c:pt idx="84">
                  <c:v>9604.3914283149225</c:v>
                </c:pt>
                <c:pt idx="85">
                  <c:v>9640.2886997385704</c:v>
                </c:pt>
                <c:pt idx="86">
                  <c:v>9675.2517808065695</c:v>
                </c:pt>
                <c:pt idx="87">
                  <c:v>9709.3006755472725</c:v>
                </c:pt>
                <c:pt idx="88">
                  <c:v>9742.4549589110811</c:v>
                </c:pt>
                <c:pt idx="89">
                  <c:v>9774.7337848738407</c:v>
                </c:pt>
                <c:pt idx="90">
                  <c:v>9806.1558944976186</c:v>
                </c:pt>
                <c:pt idx="91">
                  <c:v>9836.7396239391037</c:v>
                </c:pt>
                <c:pt idx="92">
                  <c:v>9866.5029123968125</c:v>
                </c:pt>
                <c:pt idx="93">
                  <c:v>9895.4633099892017</c:v>
                </c:pt>
                <c:pt idx="94">
                  <c:v>9923.6379855566156</c:v>
                </c:pt>
                <c:pt idx="95">
                  <c:v>9951.0437343807625</c:v>
                </c:pt>
                <c:pt idx="96">
                  <c:v>9977.6969858161428</c:v>
                </c:pt>
                <c:pt idx="97">
                  <c:v>10003.613810828487</c:v>
                </c:pt>
                <c:pt idx="98">
                  <c:v>10028.809929435853</c:v>
                </c:pt>
                <c:pt idx="99">
                  <c:v>10053.30071804866</c:v>
                </c:pt>
                <c:pt idx="100">
                  <c:v>10077.10121670538</c:v>
                </c:pt>
                <c:pt idx="101">
                  <c:v>10100.226136201085</c:v>
                </c:pt>
                <c:pt idx="102">
                  <c:v>10122.689865106555</c:v>
                </c:pt>
                <c:pt idx="103">
                  <c:v>10144.506476675975</c:v>
                </c:pt>
                <c:pt idx="104">
                  <c:v>10165.689735641648</c:v>
                </c:pt>
                <c:pt idx="105">
                  <c:v>10186.253104894504</c:v>
                </c:pt>
                <c:pt idx="106">
                  <c:v>10206.209752049454</c:v>
                </c:pt>
                <c:pt idx="107">
                  <c:v>10225.572555894985</c:v>
                </c:pt>
                <c:pt idx="108">
                  <c:v>10244.354112726562</c:v>
                </c:pt>
                <c:pt idx="109">
                  <c:v>10262.566742563729</c:v>
                </c:pt>
                <c:pt idx="110">
                  <c:v>10280.22249525094</c:v>
                </c:pt>
                <c:pt idx="111">
                  <c:v>10297.333156442435</c:v>
                </c:pt>
                <c:pt idx="112">
                  <c:v>10313.910253471513</c:v>
                </c:pt>
                <c:pt idx="113">
                  <c:v>10329.965061104902</c:v>
                </c:pt>
                <c:pt idx="114">
                  <c:v>10345.508607182868</c:v>
                </c:pt>
                <c:pt idx="115">
                  <c:v>10360.551678146041</c:v>
                </c:pt>
                <c:pt idx="116">
                  <c:v>10375.104824449812</c:v>
                </c:pt>
                <c:pt idx="117">
                  <c:v>10389.178365867576</c:v>
                </c:pt>
                <c:pt idx="118">
                  <c:v>10402.78239668381</c:v>
                </c:pt>
                <c:pt idx="119">
                  <c:v>10415.926790778423</c:v>
                </c:pt>
                <c:pt idx="120">
                  <c:v>10428.621206603613</c:v>
                </c:pt>
                <c:pt idx="121">
                  <c:v>10440.875092054692</c:v>
                </c:pt>
                <c:pt idx="122">
                  <c:v>10452.697689236318</c:v>
                </c:pt>
                <c:pt idx="123">
                  <c:v>10464.098039125676</c:v>
                </c:pt>
                <c:pt idx="124">
                  <c:v>10475.084986134085</c:v>
                </c:pt>
                <c:pt idx="125">
                  <c:v>10485.667182568723</c:v>
                </c:pt>
                <c:pt idx="126">
                  <c:v>10495.853092996007</c:v>
                </c:pt>
                <c:pt idx="127">
                  <c:v>10505.650998508258</c:v>
                </c:pt>
                <c:pt idx="128">
                  <c:v>10515.069000895401</c:v>
                </c:pt>
                <c:pt idx="129">
                  <c:v>10524.115026723252</c:v>
                </c:pt>
                <c:pt idx="130">
                  <c:v>10532.796831320135</c:v>
                </c:pt>
                <c:pt idx="131">
                  <c:v>10541.122002673519</c:v>
                </c:pt>
                <c:pt idx="132">
                  <c:v>10549.097965238332</c:v>
                </c:pt>
                <c:pt idx="133">
                  <c:v>10556.731983658654</c:v>
                </c:pt>
                <c:pt idx="134">
                  <c:v>10564.031166404469</c:v>
                </c:pt>
                <c:pt idx="135">
                  <c:v>10571.002469325136</c:v>
                </c:pt>
                <c:pt idx="136">
                  <c:v>10577.652699121281</c:v>
                </c:pt>
                <c:pt idx="137">
                  <c:v>10583.98851673673</c:v>
                </c:pt>
                <c:pt idx="138">
                  <c:v>10590.016440672125</c:v>
                </c:pt>
                <c:pt idx="139">
                  <c:v>10595.742850221899</c:v>
                </c:pt>
                <c:pt idx="140">
                  <c:v>10601.173988636132</c:v>
                </c:pt>
                <c:pt idx="141">
                  <c:v>10606.315966208993</c:v>
                </c:pt>
                <c:pt idx="142">
                  <c:v>10611.17476329525</c:v>
                </c:pt>
                <c:pt idx="143">
                  <c:v>10615.756233256438</c:v>
                </c:pt>
                <c:pt idx="144">
                  <c:v>10620.066105338236</c:v>
                </c:pt>
                <c:pt idx="145">
                  <c:v>10624.109987480539</c:v>
                </c:pt>
                <c:pt idx="146">
                  <c:v>10627.89336906173</c:v>
                </c:pt>
                <c:pt idx="147">
                  <c:v>10631.421623578617</c:v>
                </c:pt>
                <c:pt idx="148">
                  <c:v>10634.700011263463</c:v>
                </c:pt>
                <c:pt idx="149">
                  <c:v>10637.733681639576</c:v>
                </c:pt>
                <c:pt idx="150">
                  <c:v>10640.527676016785</c:v>
                </c:pt>
                <c:pt idx="151">
                  <c:v>10643.086929928242</c:v>
                </c:pt>
                <c:pt idx="152">
                  <c:v>10645.416275509853</c:v>
                </c:pt>
                <c:pt idx="153">
                  <c:v>10647.520443823692</c:v>
                </c:pt>
                <c:pt idx="154">
                  <c:v>10649.404067126647</c:v>
                </c:pt>
                <c:pt idx="155">
                  <c:v>10651.071681085636</c:v>
                </c:pt>
                <c:pt idx="156">
                  <c:v>10652.527726940607</c:v>
                </c:pt>
                <c:pt idx="157">
                  <c:v>10653.776553616515</c:v>
                </c:pt>
                <c:pt idx="158">
                  <c:v>10654.822419785545</c:v>
                </c:pt>
                <c:pt idx="159">
                  <c:v>10655.669495880698</c:v>
                </c:pt>
                <c:pt idx="160">
                  <c:v>10656.321866061902</c:v>
                </c:pt>
                <c:pt idx="161">
                  <c:v>10656.783530135819</c:v>
                </c:pt>
                <c:pt idx="162">
                  <c:v>10657.058405430351</c:v>
                </c:pt>
                <c:pt idx="163">
                  <c:v>10657.150328625063</c:v>
                </c:pt>
                <c:pt idx="164">
                  <c:v>10657.063057538426</c:v>
                </c:pt>
                <c:pt idx="165">
                  <c:v>10656.80027287303</c:v>
                </c:pt>
                <c:pt idx="166">
                  <c:v>10656.36557991972</c:v>
                </c:pt>
                <c:pt idx="167">
                  <c:v>10655.762510221668</c:v>
                </c:pt>
                <c:pt idx="168">
                  <c:v>10654.994523199304</c:v>
                </c:pt>
                <c:pt idx="169">
                  <c:v>10654.065007737096</c:v>
                </c:pt>
                <c:pt idx="170">
                  <c:v>10652.977283733084</c:v>
                </c:pt>
                <c:pt idx="171">
                  <c:v>10651.734603612063</c:v>
                </c:pt>
                <c:pt idx="172">
                  <c:v>10650.340153803281</c:v>
                </c:pt>
                <c:pt idx="173">
                  <c:v>10648.797056183535</c:v>
                </c:pt>
                <c:pt idx="174">
                  <c:v>10647.108369486516</c:v>
                </c:pt>
                <c:pt idx="175">
                  <c:v>10645.277090679163</c:v>
                </c:pt>
                <c:pt idx="176">
                  <c:v>10643.306156305909</c:v>
                </c:pt>
                <c:pt idx="177">
                  <c:v>10641.198443801497</c:v>
                </c:pt>
                <c:pt idx="178">
                  <c:v>10638.956772773248</c:v>
                </c:pt>
                <c:pt idx="179">
                  <c:v>10636.583906253432</c:v>
                </c:pt>
                <c:pt idx="180">
                  <c:v>10634.082551922491</c:v>
                </c:pt>
                <c:pt idx="181">
                  <c:v>10631.455363303856</c:v>
                </c:pt>
                <c:pt idx="182">
                  <c:v>10628.704940931009</c:v>
                </c:pt>
                <c:pt idx="183">
                  <c:v>10625.833833487493</c:v>
                </c:pt>
                <c:pt idx="184">
                  <c:v>10622.844538920494</c:v>
                </c:pt>
                <c:pt idx="185">
                  <c:v>10619.739505528694</c:v>
                </c:pt>
                <c:pt idx="186">
                  <c:v>10616.521133024964</c:v>
                </c:pt>
                <c:pt idx="187">
                  <c:v>10613.191773574539</c:v>
                </c:pt>
                <c:pt idx="188">
                  <c:v>10609.753732809266</c:v>
                </c:pt>
                <c:pt idx="189">
                  <c:v>10606.209270818495</c:v>
                </c:pt>
                <c:pt idx="190">
                  <c:v>10602.560603117225</c:v>
                </c:pt>
                <c:pt idx="191">
                  <c:v>10598.809901591978</c:v>
                </c:pt>
                <c:pt idx="192">
                  <c:v>10594.95929542502</c:v>
                </c:pt>
                <c:pt idx="193">
                  <c:v>10591.010871997418</c:v>
                </c:pt>
                <c:pt idx="194">
                  <c:v>10586.966677771436</c:v>
                </c:pt>
                <c:pt idx="195">
                  <c:v>10582.828719152807</c:v>
                </c:pt>
                <c:pt idx="196">
                  <c:v>10578.598963333337</c:v>
                </c:pt>
                <c:pt idx="197">
                  <c:v>10574.279339114324</c:v>
                </c:pt>
                <c:pt idx="198">
                  <c:v>10569.871737711268</c:v>
                </c:pt>
                <c:pt idx="199">
                  <c:v>10565.378013540319</c:v>
                </c:pt>
                <c:pt idx="200">
                  <c:v>10560.799984986897</c:v>
                </c:pt>
                <c:pt idx="201">
                  <c:v>10556.139435156909</c:v>
                </c:pt>
                <c:pt idx="202">
                  <c:v>10551.398112611021</c:v>
                </c:pt>
                <c:pt idx="203">
                  <c:v>10546.577732082345</c:v>
                </c:pt>
                <c:pt idx="204">
                  <c:v>10541.679975177969</c:v>
                </c:pt>
                <c:pt idx="205">
                  <c:v>10536.706491064693</c:v>
                </c:pt>
                <c:pt idx="206">
                  <c:v>10531.658897139416</c:v>
                </c:pt>
                <c:pt idx="207">
                  <c:v>10526.538779684422</c:v>
                </c:pt>
                <c:pt idx="208">
                  <c:v>10521.347694508087</c:v>
                </c:pt>
                <c:pt idx="209">
                  <c:v>10516.087167571184</c:v>
                </c:pt>
                <c:pt idx="210">
                  <c:v>10510.758695599281</c:v>
                </c:pt>
                <c:pt idx="211">
                  <c:v>10505.363746681474</c:v>
                </c:pt>
                <c:pt idx="212">
                  <c:v>10499.903760855799</c:v>
                </c:pt>
                <c:pt idx="213">
                  <c:v>10494.380150681667</c:v>
                </c:pt>
                <c:pt idx="214">
                  <c:v>10488.794301799602</c:v>
                </c:pt>
                <c:pt idx="215">
                  <c:v>10483.147573478602</c:v>
                </c:pt>
                <c:pt idx="216">
                  <c:v>10477.441299151402</c:v>
                </c:pt>
                <c:pt idx="217">
                  <c:v>10471.67678693794</c:v>
                </c:pt>
                <c:pt idx="218">
                  <c:v>10465.855320157303</c:v>
                </c:pt>
                <c:pt idx="219">
                  <c:v>10459.978157828418</c:v>
                </c:pt>
                <c:pt idx="220">
                  <c:v>10454.04653515976</c:v>
                </c:pt>
                <c:pt idx="221">
                  <c:v>10448.061664028337</c:v>
                </c:pt>
                <c:pt idx="222">
                  <c:v>10442.024733448199</c:v>
                </c:pt>
                <c:pt idx="223">
                  <c:v>10435.936910028729</c:v>
                </c:pt>
                <c:pt idx="224">
                  <c:v>10429.799338422952</c:v>
                </c:pt>
                <c:pt idx="225">
                  <c:v>10423.613141766065</c:v>
                </c:pt>
                <c:pt idx="226">
                  <c:v>10417.379422104501</c:v>
                </c:pt>
                <c:pt idx="227">
                  <c:v>10411.099260815634</c:v>
                </c:pt>
                <c:pt idx="228">
                  <c:v>10404.773719018445</c:v>
                </c:pt>
                <c:pt idx="229">
                  <c:v>10398.4038379753</c:v>
                </c:pt>
                <c:pt idx="230">
                  <c:v>10391.990639485075</c:v>
                </c:pt>
                <c:pt idx="231">
                  <c:v>10385.53512626781</c:v>
                </c:pt>
                <c:pt idx="232">
                  <c:v>10379.038282341107</c:v>
                </c:pt>
                <c:pt idx="233">
                  <c:v>10372.501073388456</c:v>
                </c:pt>
                <c:pt idx="234">
                  <c:v>10365.924447119671</c:v>
                </c:pt>
                <c:pt idx="235">
                  <c:v>10359.30933362364</c:v>
                </c:pt>
                <c:pt idx="236">
                  <c:v>10352.656645713518</c:v>
                </c:pt>
                <c:pt idx="237">
                  <c:v>10345.967279264603</c:v>
                </c:pt>
                <c:pt idx="238">
                  <c:v>10339.242113545006</c:v>
                </c:pt>
                <c:pt idx="239">
                  <c:v>10332.482011539325</c:v>
                </c:pt>
                <c:pt idx="240">
                  <c:v>10325.687820265446</c:v>
                </c:pt>
                <c:pt idx="241">
                  <c:v>10318.860371084662</c:v>
                </c:pt>
                <c:pt idx="242">
                  <c:v>10312.000480005223</c:v>
                </c:pt>
                <c:pt idx="243">
                  <c:v>10305.108947979536</c:v>
                </c:pt>
                <c:pt idx="244">
                  <c:v>10298.186561195049</c:v>
                </c:pt>
                <c:pt idx="245">
                  <c:v>10291.234091359098</c:v>
                </c:pt>
                <c:pt idx="246">
                  <c:v>10284.252295977734</c:v>
                </c:pt>
                <c:pt idx="247">
                  <c:v>10277.241918628748</c:v>
                </c:pt>
                <c:pt idx="248">
                  <c:v>10270.203689228991</c:v>
                </c:pt>
                <c:pt idx="249">
                  <c:v>10263.138324296093</c:v>
                </c:pt>
                <c:pt idx="250">
                  <c:v>10256.046527204786</c:v>
                </c:pt>
                <c:pt idx="251">
                  <c:v>10248.928988437872</c:v>
                </c:pt>
                <c:pt idx="252">
                  <c:v>10241.786385831991</c:v>
                </c:pt>
                <c:pt idx="253">
                  <c:v>10234.61938481831</c:v>
                </c:pt>
                <c:pt idx="254">
                  <c:v>10227.428638658246</c:v>
                </c:pt>
                <c:pt idx="255">
                  <c:v>10220.214788674315</c:v>
                </c:pt>
                <c:pt idx="256">
                  <c:v>10212.978464476237</c:v>
                </c:pt>
                <c:pt idx="257">
                  <c:v>10205.7202841824</c:v>
                </c:pt>
                <c:pt idx="258">
                  <c:v>10198.440854636776</c:v>
                </c:pt>
                <c:pt idx="259">
                  <c:v>10191.140771621391</c:v>
                </c:pt>
                <c:pt idx="260">
                  <c:v>10183.820620064476</c:v>
                </c:pt>
                <c:pt idx="261">
                  <c:v>10176.480974244354</c:v>
                </c:pt>
                <c:pt idx="262">
                  <c:v>10169.12239798916</c:v>
                </c:pt>
                <c:pt idx="263">
                  <c:v>10161.745444872538</c:v>
                </c:pt>
                <c:pt idx="264">
                  <c:v>10154.350658405352</c:v>
                </c:pt>
                <c:pt idx="265">
                  <c:v>10146.938572223502</c:v>
                </c:pt>
                <c:pt idx="266">
                  <c:v>10139.509710271957</c:v>
                </c:pt>
                <c:pt idx="267">
                  <c:v>10132.064586985078</c:v>
                </c:pt>
                <c:pt idx="268">
                  <c:v>10124.603707463282</c:v>
                </c:pt>
                <c:pt idx="269">
                  <c:v>10117.127567646194</c:v>
                </c:pt>
                <c:pt idx="270">
                  <c:v>10109.636654482289</c:v>
                </c:pt>
                <c:pt idx="271">
                  <c:v>10102.131446095149</c:v>
                </c:pt>
                <c:pt idx="272">
                  <c:v>10094.612411946395</c:v>
                </c:pt>
                <c:pt idx="273">
                  <c:v>10087.080012995366</c:v>
                </c:pt>
                <c:pt idx="274">
                  <c:v>10079.534701855602</c:v>
                </c:pt>
                <c:pt idx="275">
                  <c:v>10071.976922948235</c:v>
                </c:pt>
                <c:pt idx="276">
                  <c:v>10064.407112652323</c:v>
                </c:pt>
                <c:pt idx="277">
                  <c:v>10056.825699452196</c:v>
                </c:pt>
                <c:pt idx="278">
                  <c:v>10049.233104081894</c:v>
                </c:pt>
                <c:pt idx="279">
                  <c:v>10041.629739666758</c:v>
                </c:pt>
                <c:pt idx="280">
                  <c:v>10034.016011862208</c:v>
                </c:pt>
                <c:pt idx="281">
                  <c:v>10026.392318989811</c:v>
                </c:pt>
                <c:pt idx="282">
                  <c:v>10018.759052170659</c:v>
                </c:pt>
                <c:pt idx="283">
                  <c:v>10011.116595456142</c:v>
                </c:pt>
                <c:pt idx="284">
                  <c:v>10003.465325956147</c:v>
                </c:pt>
                <c:pt idx="285">
                  <c:v>9995.805613964767</c:v>
                </c:pt>
                <c:pt idx="286">
                  <c:v>9988.1378230835235</c:v>
                </c:pt>
                <c:pt idx="287">
                  <c:v>9980.4623103422418</c:v>
                </c:pt>
                <c:pt idx="288">
                  <c:v>9972.7794263175201</c:v>
                </c:pt>
                <c:pt idx="289">
                  <c:v>9965.0895152489393</c:v>
                </c:pt>
                <c:pt idx="290">
                  <c:v>9957.3929151529865</c:v>
                </c:pt>
                <c:pt idx="291">
                  <c:v>9949.6899579348119</c:v>
                </c:pt>
                <c:pt idx="292">
                  <c:v>9941.9809694977848</c:v>
                </c:pt>
                <c:pt idx="293">
                  <c:v>9934.2662698509666</c:v>
                </c:pt>
                <c:pt idx="294">
                  <c:v>9926.5461732145141</c:v>
                </c:pt>
                <c:pt idx="295">
                  <c:v>9918.8209881230287</c:v>
                </c:pt>
                <c:pt idx="296">
                  <c:v>9911.091017526971</c:v>
                </c:pt>
                <c:pt idx="297">
                  <c:v>9903.3565588920792</c:v>
                </c:pt>
                <c:pt idx="298">
                  <c:v>9895.6179042969234</c:v>
                </c:pt>
                <c:pt idx="299">
                  <c:v>9887.8753405285806</c:v>
                </c:pt>
                <c:pt idx="300">
                  <c:v>9880.1291491765078</c:v>
                </c:pt>
                <c:pt idx="301">
                  <c:v>9872.379606724593</c:v>
                </c:pt>
                <c:pt idx="302">
                  <c:v>9864.6269846414853</c:v>
                </c:pt>
                <c:pt idx="303">
                  <c:v>9856.8715494692078</c:v>
                </c:pt>
                <c:pt idx="304">
                  <c:v>9849.1135629100918</c:v>
                </c:pt>
                <c:pt idx="305">
                  <c:v>9841.3532819120592</c:v>
                </c:pt>
                <c:pt idx="306">
                  <c:v>9833.5909587523165</c:v>
                </c:pt>
                <c:pt idx="307">
                  <c:v>9825.8268411194349</c:v>
                </c:pt>
                <c:pt idx="308">
                  <c:v>9818.0611721939385</c:v>
                </c:pt>
                <c:pt idx="309">
                  <c:v>9810.2941907273253</c:v>
                </c:pt>
                <c:pt idx="310">
                  <c:v>9802.52613111967</c:v>
                </c:pt>
                <c:pt idx="311">
                  <c:v>9794.7572234956879</c:v>
                </c:pt>
                <c:pt idx="312">
                  <c:v>9786.9876937794761</c:v>
                </c:pt>
                <c:pt idx="313">
                  <c:v>9779.2177637677796</c:v>
                </c:pt>
                <c:pt idx="314">
                  <c:v>9771.4476512019446</c:v>
                </c:pt>
                <c:pt idx="315">
                  <c:v>9763.6775698385027</c:v>
                </c:pt>
                <c:pt idx="316">
                  <c:v>9755.9077295184743</c:v>
                </c:pt>
                <c:pt idx="317">
                  <c:v>9748.1383362353499</c:v>
                </c:pt>
                <c:pt idx="318">
                  <c:v>9740.3695922018542</c:v>
                </c:pt>
                <c:pt idx="319">
                  <c:v>9732.6016959154404</c:v>
                </c:pt>
                <c:pt idx="320">
                  <c:v>9724.8348422226081</c:v>
                </c:pt>
                <c:pt idx="321">
                  <c:v>9717.0692223820151</c:v>
                </c:pt>
                <c:pt idx="322">
                  <c:v>9709.3050241264355</c:v>
                </c:pt>
                <c:pt idx="323">
                  <c:v>9701.5424317235902</c:v>
                </c:pt>
                <c:pt idx="324">
                  <c:v>9693.7816260358341</c:v>
                </c:pt>
                <c:pt idx="325">
                  <c:v>9686.0227845787958</c:v>
                </c:pt>
                <c:pt idx="326">
                  <c:v>9678.2660815789022</c:v>
                </c:pt>
                <c:pt idx="327">
                  <c:v>9670.5116880298774</c:v>
                </c:pt>
                <c:pt idx="328">
                  <c:v>9662.7597717482167</c:v>
                </c:pt>
                <c:pt idx="329">
                  <c:v>9655.0104974276255</c:v>
                </c:pt>
                <c:pt idx="330">
                  <c:v>9647.26402669251</c:v>
                </c:pt>
                <c:pt idx="331">
                  <c:v>9639.5205181504462</c:v>
                </c:pt>
                <c:pt idx="332">
                  <c:v>9631.7801274437643</c:v>
                </c:pt>
                <c:pt idx="333">
                  <c:v>9624.0430073001316</c:v>
                </c:pt>
                <c:pt idx="334">
                  <c:v>9616.3093075822726</c:v>
                </c:pt>
                <c:pt idx="335">
                  <c:v>9608.5791753367812</c:v>
                </c:pt>
                <c:pt idx="336">
                  <c:v>9600.8527548420425</c:v>
                </c:pt>
                <c:pt idx="337">
                  <c:v>9593.1301876552989</c:v>
                </c:pt>
                <c:pt idx="338">
                  <c:v>9585.4116126588851</c:v>
                </c:pt>
                <c:pt idx="339">
                  <c:v>9577.6971661056214</c:v>
                </c:pt>
                <c:pt idx="340">
                  <c:v>9569.9869816633854</c:v>
                </c:pt>
                <c:pt idx="341">
                  <c:v>9562.2811904589234</c:v>
                </c:pt>
                <c:pt idx="342">
                  <c:v>9554.5799211208505</c:v>
                </c:pt>
                <c:pt idx="343">
                  <c:v>9546.8832998218804</c:v>
                </c:pt>
                <c:pt idx="344">
                  <c:v>9539.1914503203388</c:v>
                </c:pt>
                <c:pt idx="345">
                  <c:v>9531.5044940008975</c:v>
                </c:pt>
                <c:pt idx="346">
                  <c:v>9523.822549914632</c:v>
                </c:pt>
                <c:pt idx="347">
                  <c:v>9516.1457348183176</c:v>
                </c:pt>
                <c:pt idx="348">
                  <c:v>9508.4741632130863</c:v>
                </c:pt>
                <c:pt idx="349">
                  <c:v>9500.8079473823582</c:v>
                </c:pt>
                <c:pt idx="350">
                  <c:v>9493.1471974291198</c:v>
                </c:pt>
                <c:pt idx="351">
                  <c:v>9485.4920213125624</c:v>
                </c:pt>
                <c:pt idx="352">
                  <c:v>9477.8425248840449</c:v>
                </c:pt>
                <c:pt idx="353">
                  <c:v>9470.1988119224534</c:v>
                </c:pt>
                <c:pt idx="354">
                  <c:v>9462.5609841689275</c:v>
                </c:pt>
                <c:pt idx="355">
                  <c:v>9454.9291413609844</c:v>
                </c:pt>
                <c:pt idx="356">
                  <c:v>9447.3033812660324</c:v>
                </c:pt>
                <c:pt idx="357">
                  <c:v>9439.6837997143302</c:v>
                </c:pt>
                <c:pt idx="358">
                  <c:v>9432.070490631344</c:v>
                </c:pt>
                <c:pt idx="359">
                  <c:v>9424.4635460695463</c:v>
                </c:pt>
                <c:pt idx="360">
                  <c:v>9416.8630562396793</c:v>
                </c:pt>
                <c:pt idx="361">
                  <c:v>9409.2691095414575</c:v>
                </c:pt>
                <c:pt idx="362">
                  <c:v>9401.6817925937376</c:v>
                </c:pt>
                <c:pt idx="363">
                  <c:v>9394.1011902641876</c:v>
                </c:pt>
                <c:pt idx="364">
                  <c:v>9386.5273856984222</c:v>
                </c:pt>
                <c:pt idx="365">
                  <c:v>9378.9604603486332</c:v>
                </c:pt>
                <c:pt idx="366">
                  <c:v>9371.4004940017585</c:v>
                </c:pt>
                <c:pt idx="367">
                  <c:v>9363.8475648071235</c:v>
                </c:pt>
                <c:pt idx="368">
                  <c:v>9356.3017493036295</c:v>
                </c:pt>
                <c:pt idx="369">
                  <c:v>9348.7631224464913</c:v>
                </c:pt>
                <c:pt idx="370">
                  <c:v>9341.2317576334717</c:v>
                </c:pt>
                <c:pt idx="371">
                  <c:v>9333.7077267307268</c:v>
                </c:pt>
                <c:pt idx="372">
                  <c:v>9326.1911000981381</c:v>
                </c:pt>
                <c:pt idx="373">
                  <c:v>9318.6819466142842</c:v>
                </c:pt>
                <c:pt idx="374">
                  <c:v>9311.180333700946</c:v>
                </c:pt>
                <c:pt idx="375">
                  <c:v>9303.6863273471845</c:v>
                </c:pt>
                <c:pt idx="376">
                  <c:v>9296.199992133048</c:v>
                </c:pt>
                <c:pt idx="377">
                  <c:v>9288.7213912528478</c:v>
                </c:pt>
                <c:pt idx="378">
                  <c:v>9281.2505865380408</c:v>
                </c:pt>
                <c:pt idx="379">
                  <c:v>9273.7876384797401</c:v>
                </c:pt>
                <c:pt idx="380">
                  <c:v>9266.3326062508331</c:v>
                </c:pt>
                <c:pt idx="381">
                  <c:v>9258.8855477277175</c:v>
                </c:pt>
                <c:pt idx="382">
                  <c:v>9251.4465195116991</c:v>
                </c:pt>
                <c:pt idx="383">
                  <c:v>9244.0155769499943</c:v>
                </c:pt>
                <c:pt idx="384">
                  <c:v>9236.5927741564101</c:v>
                </c:pt>
                <c:pt idx="385">
                  <c:v>9229.178164031644</c:v>
                </c:pt>
                <c:pt idx="386">
                  <c:v>9221.7717982832855</c:v>
                </c:pt>
                <c:pt idx="387">
                  <c:v>9214.3737274454234</c:v>
                </c:pt>
                <c:pt idx="388">
                  <c:v>9206.9840008980009</c:v>
                </c:pt>
                <c:pt idx="389">
                  <c:v>9199.6026668857703</c:v>
                </c:pt>
                <c:pt idx="390">
                  <c:v>9192.2297725369772</c:v>
                </c:pt>
                <c:pt idx="391">
                  <c:v>9184.8653638817286</c:v>
                </c:pt>
                <c:pt idx="392">
                  <c:v>9177.5094858700359</c:v>
                </c:pt>
                <c:pt idx="393">
                  <c:v>9170.1621823895784</c:v>
                </c:pt>
                <c:pt idx="394">
                  <c:v>9162.8234962831539</c:v>
                </c:pt>
                <c:pt idx="395">
                  <c:v>9155.4934693658506</c:v>
                </c:pt>
                <c:pt idx="396">
                  <c:v>9148.1721424419356</c:v>
                </c:pt>
                <c:pt idx="397">
                  <c:v>9140.8595553214545</c:v>
                </c:pt>
                <c:pt idx="398">
                  <c:v>9133.5557468365587</c:v>
                </c:pt>
                <c:pt idx="399">
                  <c:v>9126.260754857567</c:v>
                </c:pt>
                <c:pt idx="400">
                  <c:v>9118.9746163087639</c:v>
                </c:pt>
                <c:pt idx="401">
                  <c:v>9111.6973671839223</c:v>
                </c:pt>
                <c:pt idx="402">
                  <c:v>9104.4290425615945</c:v>
                </c:pt>
                <c:pt idx="403">
                  <c:v>9097.1696766201294</c:v>
                </c:pt>
                <c:pt idx="404">
                  <c:v>9089.9193026524499</c:v>
                </c:pt>
                <c:pt idx="405">
                  <c:v>9082.6779530805943</c:v>
                </c:pt>
                <c:pt idx="406">
                  <c:v>9075.4456594700205</c:v>
                </c:pt>
                <c:pt idx="407">
                  <c:v>9068.2224525436523</c:v>
                </c:pt>
                <c:pt idx="408">
                  <c:v>9061.0083621957292</c:v>
                </c:pt>
                <c:pt idx="409">
                  <c:v>9053.8034175053981</c:v>
                </c:pt>
                <c:pt idx="410">
                  <c:v>9046.6076467501207</c:v>
                </c:pt>
                <c:pt idx="411">
                  <c:v>9039.4210774188141</c:v>
                </c:pt>
                <c:pt idx="412">
                  <c:v>9032.243736224822</c:v>
                </c:pt>
                <c:pt idx="413">
                  <c:v>9025.0756491186403</c:v>
                </c:pt>
                <c:pt idx="414">
                  <c:v>9017.9168413004772</c:v>
                </c:pt>
                <c:pt idx="415">
                  <c:v>9010.7673372325462</c:v>
                </c:pt>
                <c:pt idx="416">
                  <c:v>9003.6271606512291</c:v>
                </c:pt>
                <c:pt idx="417">
                  <c:v>8996.4963345789911</c:v>
                </c:pt>
                <c:pt idx="418">
                  <c:v>8989.3748813361235</c:v>
                </c:pt>
                <c:pt idx="419">
                  <c:v>8982.262822552304</c:v>
                </c:pt>
                <c:pt idx="420">
                  <c:v>8975.1601791779431</c:v>
                </c:pt>
                <c:pt idx="421">
                  <c:v>8968.0669714953838</c:v>
                </c:pt>
                <c:pt idx="422">
                  <c:v>8960.9832191298865</c:v>
                </c:pt>
                <c:pt idx="423">
                  <c:v>8953.908941060452</c:v>
                </c:pt>
                <c:pt idx="424">
                  <c:v>8946.8441556304806</c:v>
                </c:pt>
                <c:pt idx="425">
                  <c:v>8939.7888805582406</c:v>
                </c:pt>
                <c:pt idx="426">
                  <c:v>8932.7431329471692</c:v>
                </c:pt>
                <c:pt idx="427">
                  <c:v>8925.7069292960423</c:v>
                </c:pt>
                <c:pt idx="428">
                  <c:v>8918.6802855089154</c:v>
                </c:pt>
                <c:pt idx="429">
                  <c:v>8911.663216904979</c:v>
                </c:pt>
                <c:pt idx="430">
                  <c:v>8904.6557382282081</c:v>
                </c:pt>
                <c:pt idx="431">
                  <c:v>8897.6578636568684</c:v>
                </c:pt>
                <c:pt idx="432">
                  <c:v>8890.6696068128749</c:v>
                </c:pt>
                <c:pt idx="433">
                  <c:v>8883.6909807709981</c:v>
                </c:pt>
                <c:pt idx="434">
                  <c:v>8876.7219980679274</c:v>
                </c:pt>
                <c:pt idx="435">
                  <c:v>8869.7626707111922</c:v>
                </c:pt>
                <c:pt idx="436">
                  <c:v>8862.8130101879196</c:v>
                </c:pt>
                <c:pt idx="437">
                  <c:v>8855.8730274734808</c:v>
                </c:pt>
                <c:pt idx="438">
                  <c:v>8848.9427330399976</c:v>
                </c:pt>
                <c:pt idx="439">
                  <c:v>8842.0221368646762</c:v>
                </c:pt>
                <c:pt idx="440">
                  <c:v>8835.1112484380701</c:v>
                </c:pt>
                <c:pt idx="441">
                  <c:v>8828.2100767721513</c:v>
                </c:pt>
                <c:pt idx="442">
                  <c:v>8821.318630408301</c:v>
                </c:pt>
                <c:pt idx="443">
                  <c:v>8814.4369174251406</c:v>
                </c:pt>
                <c:pt idx="444">
                  <c:v>8807.5649454462655</c:v>
                </c:pt>
                <c:pt idx="445">
                  <c:v>8800.7027216478309</c:v>
                </c:pt>
                <c:pt idx="446">
                  <c:v>8793.8502527660403</c:v>
                </c:pt>
                <c:pt idx="447">
                  <c:v>8787.0075451044941</c:v>
                </c:pt>
                <c:pt idx="448">
                  <c:v>8780.1746045414566</c:v>
                </c:pt>
                <c:pt idx="449">
                  <c:v>8773.3514365369574</c:v>
                </c:pt>
                <c:pt idx="450">
                  <c:v>8766.5380461398308</c:v>
                </c:pt>
                <c:pt idx="451">
                  <c:v>8759.7344379946226</c:v>
                </c:pt>
                <c:pt idx="452">
                  <c:v>8752.9406163483782</c:v>
                </c:pt>
                <c:pt idx="453">
                  <c:v>8746.1565850573425</c:v>
                </c:pt>
                <c:pt idx="454">
                  <c:v>8739.3823475935478</c:v>
                </c:pt>
                <c:pt idx="455">
                  <c:v>8732.617907051299</c:v>
                </c:pt>
                <c:pt idx="456">
                  <c:v>8725.8632661535521</c:v>
                </c:pt>
                <c:pt idx="457">
                  <c:v>8719.1184272581995</c:v>
                </c:pt>
                <c:pt idx="458">
                  <c:v>8712.383392364256</c:v>
                </c:pt>
                <c:pt idx="459">
                  <c:v>8705.6581631179415</c:v>
                </c:pt>
                <c:pt idx="460">
                  <c:v>8698.9427408186839</c:v>
                </c:pt>
                <c:pt idx="461">
                  <c:v>8692.237126425005</c:v>
                </c:pt>
                <c:pt idx="462">
                  <c:v>8685.54132056034</c:v>
                </c:pt>
                <c:pt idx="463">
                  <c:v>8678.8553235187428</c:v>
                </c:pt>
                <c:pt idx="464">
                  <c:v>8672.1791352705241</c:v>
                </c:pt>
                <c:pt idx="465">
                  <c:v>8665.5127554677856</c:v>
                </c:pt>
                <c:pt idx="466">
                  <c:v>8658.8561834498723</c:v>
                </c:pt>
                <c:pt idx="467">
                  <c:v>8652.2094182487435</c:v>
                </c:pt>
                <c:pt idx="468">
                  <c:v>8645.5724585942589</c:v>
                </c:pt>
                <c:pt idx="469">
                  <c:v>8638.9453029193864</c:v>
                </c:pt>
                <c:pt idx="470">
                  <c:v>8632.3279493653081</c:v>
                </c:pt>
                <c:pt idx="471">
                  <c:v>8625.7203957864876</c:v>
                </c:pt>
                <c:pt idx="472">
                  <c:v>8619.1226397556129</c:v>
                </c:pt>
                <c:pt idx="473">
                  <c:v>8612.5346785684978</c:v>
                </c:pt>
                <c:pt idx="474">
                  <c:v>8605.9565092488883</c:v>
                </c:pt>
                <c:pt idx="475">
                  <c:v>8599.3881285532007</c:v>
                </c:pt>
                <c:pt idx="476">
                  <c:v>8592.8295329751872</c:v>
                </c:pt>
                <c:pt idx="477">
                  <c:v>8586.2807187505368</c:v>
                </c:pt>
                <c:pt idx="478">
                  <c:v>8579.7416818613765</c:v>
                </c:pt>
                <c:pt idx="479">
                  <c:v>8573.2124180407391</c:v>
                </c:pt>
                <c:pt idx="480">
                  <c:v>8566.6929227769451</c:v>
                </c:pt>
                <c:pt idx="481">
                  <c:v>8560.1831913179085</c:v>
                </c:pt>
                <c:pt idx="482">
                  <c:v>8553.6832186753963</c:v>
                </c:pt>
                <c:pt idx="483">
                  <c:v>8547.1929996292001</c:v>
                </c:pt>
                <c:pt idx="484">
                  <c:v>8540.7125287312665</c:v>
                </c:pt>
                <c:pt idx="485">
                  <c:v>8534.24180030975</c:v>
                </c:pt>
                <c:pt idx="486">
                  <c:v>8527.7808084729968</c:v>
                </c:pt>
                <c:pt idx="487">
                  <c:v>8521.3295471134807</c:v>
                </c:pt>
                <c:pt idx="488">
                  <c:v>8514.8880099116868</c:v>
                </c:pt>
                <c:pt idx="489">
                  <c:v>8508.4561903399008</c:v>
                </c:pt>
                <c:pt idx="490">
                  <c:v>8502.0340816659755</c:v>
                </c:pt>
                <c:pt idx="491">
                  <c:v>8495.6216769570274</c:v>
                </c:pt>
                <c:pt idx="492">
                  <c:v>8489.218969083071</c:v>
                </c:pt>
                <c:pt idx="493">
                  <c:v>8482.8259507205967</c:v>
                </c:pt>
                <c:pt idx="494">
                  <c:v>8476.442614356105</c:v>
                </c:pt>
                <c:pt idx="495">
                  <c:v>8470.0689522895846</c:v>
                </c:pt>
                <c:pt idx="496">
                  <c:v>8463.704956637921</c:v>
                </c:pt>
                <c:pt idx="497">
                  <c:v>8457.3506193382673</c:v>
                </c:pt>
                <c:pt idx="498">
                  <c:v>8451.0059321513709</c:v>
                </c:pt>
                <c:pt idx="499">
                  <c:v>8444.6708866648223</c:v>
                </c:pt>
                <c:pt idx="500">
                  <c:v>8438.3454742962895</c:v>
                </c:pt>
                <c:pt idx="501">
                  <c:v>8432.0296862966661</c:v>
                </c:pt>
                <c:pt idx="502">
                  <c:v>8425.723513753197</c:v>
                </c:pt>
                <c:pt idx="503">
                  <c:v>8419.4269475925576</c:v>
                </c:pt>
                <c:pt idx="504">
                  <c:v>8413.1399785838585</c:v>
                </c:pt>
                <c:pt idx="505">
                  <c:v>8406.8625973416365</c:v>
                </c:pt>
                <c:pt idx="506">
                  <c:v>8400.5947943287756</c:v>
                </c:pt>
                <c:pt idx="507">
                  <c:v>8394.3365598594119</c:v>
                </c:pt>
                <c:pt idx="508">
                  <c:v>8388.0878841017493</c:v>
                </c:pt>
                <c:pt idx="509">
                  <c:v>8381.8487570808775</c:v>
                </c:pt>
                <c:pt idx="510">
                  <c:v>8375.6191686815255</c:v>
                </c:pt>
                <c:pt idx="511">
                  <c:v>8369.3991086507758</c:v>
                </c:pt>
                <c:pt idx="512">
                  <c:v>8363.1885666007274</c:v>
                </c:pt>
                <c:pt idx="513">
                  <c:v>8356.9875320111405</c:v>
                </c:pt>
                <c:pt idx="514">
                  <c:v>8350.7959942320231</c:v>
                </c:pt>
                <c:pt idx="515">
                  <c:v>8344.6139424861813</c:v>
                </c:pt>
                <c:pt idx="516">
                  <c:v>8338.4413658717331</c:v>
                </c:pt>
                <c:pt idx="517">
                  <c:v>8332.2782533645895</c:v>
                </c:pt>
                <c:pt idx="518">
                  <c:v>8326.1245938208813</c:v>
                </c:pt>
                <c:pt idx="519">
                  <c:v>8319.9803759793631</c:v>
                </c:pt>
                <c:pt idx="520">
                  <c:v>8313.8455884637842</c:v>
                </c:pt>
                <c:pt idx="521">
                  <c:v>8307.7202197852057</c:v>
                </c:pt>
                <c:pt idx="522">
                  <c:v>8301.6042583442922</c:v>
                </c:pt>
                <c:pt idx="523">
                  <c:v>8295.497692433577</c:v>
                </c:pt>
                <c:pt idx="524">
                  <c:v>8289.4005102396786</c:v>
                </c:pt>
                <c:pt idx="525">
                  <c:v>8283.3126998454936</c:v>
                </c:pt>
                <c:pt idx="526">
                  <c:v>8277.2342492323405</c:v>
                </c:pt>
                <c:pt idx="527">
                  <c:v>8271.1651462820955</c:v>
                </c:pt>
                <c:pt idx="528">
                  <c:v>8265.1053787792753</c:v>
                </c:pt>
                <c:pt idx="529">
                  <c:v>8259.0549344130923</c:v>
                </c:pt>
                <c:pt idx="530">
                  <c:v>8253.0138007794903</c:v>
                </c:pt>
                <c:pt idx="531">
                  <c:v>8246.9819653831328</c:v>
                </c:pt>
                <c:pt idx="532">
                  <c:v>8240.9594156393741</c:v>
                </c:pt>
                <c:pt idx="533">
                  <c:v>8234.9461388761811</c:v>
                </c:pt>
                <c:pt idx="534">
                  <c:v>8228.9421223360587</c:v>
                </c:pt>
                <c:pt idx="535">
                  <c:v>8222.9473531779076</c:v>
                </c:pt>
                <c:pt idx="536">
                  <c:v>8216.9618184788815</c:v>
                </c:pt>
                <c:pt idx="537">
                  <c:v>8210.9855052362127</c:v>
                </c:pt>
                <c:pt idx="538">
                  <c:v>8205.0184003689883</c:v>
                </c:pt>
                <c:pt idx="539">
                  <c:v>8199.0604907199304</c:v>
                </c:pt>
                <c:pt idx="540">
                  <c:v>8193.1117630571189</c:v>
                </c:pt>
                <c:pt idx="541">
                  <c:v>8187.1722040757186</c:v>
                </c:pt>
                <c:pt idx="542">
                  <c:v>8181.2418003996463</c:v>
                </c:pt>
                <c:pt idx="543">
                  <c:v>8175.3205385832462</c:v>
                </c:pt>
                <c:pt idx="544">
                  <c:v>8169.4084051129112</c:v>
                </c:pt>
                <c:pt idx="545">
                  <c:v>8163.5053864087013</c:v>
                </c:pt>
                <c:pt idx="546">
                  <c:v>8157.6114688259195</c:v>
                </c:pt>
                <c:pt idx="547">
                  <c:v>8151.7266386566762</c:v>
                </c:pt>
                <c:pt idx="548">
                  <c:v>8145.8508821314226</c:v>
                </c:pt>
                <c:pt idx="549">
                  <c:v>8139.9841854204642</c:v>
                </c:pt>
                <c:pt idx="550">
                  <c:v>8134.126534635453</c:v>
                </c:pt>
                <c:pt idx="551">
                  <c:v>8128.2779158308495</c:v>
                </c:pt>
                <c:pt idx="552">
                  <c:v>8122.4383150053682</c:v>
                </c:pt>
                <c:pt idx="553">
                  <c:v>8116.6077181033952</c:v>
                </c:pt>
                <c:pt idx="554">
                  <c:v>8110.7861110163994</c:v>
                </c:pt>
                <c:pt idx="555">
                  <c:v>8104.973479584296</c:v>
                </c:pt>
                <c:pt idx="556">
                  <c:v>8099.1698095968168</c:v>
                </c:pt>
                <c:pt idx="557">
                  <c:v>8093.3750867948384</c:v>
                </c:pt>
                <c:pt idx="558">
                  <c:v>8087.5892968716971</c:v>
                </c:pt>
                <c:pt idx="559">
                  <c:v>8081.8124254744971</c:v>
                </c:pt>
                <c:pt idx="560">
                  <c:v>8076.044458205366</c:v>
                </c:pt>
                <c:pt idx="561">
                  <c:v>8070.2853806227295</c:v>
                </c:pt>
                <c:pt idx="562">
                  <c:v>8064.5351782425341</c:v>
                </c:pt>
                <c:pt idx="563">
                  <c:v>8058.7938365394739</c:v>
                </c:pt>
                <c:pt idx="564">
                  <c:v>8053.0613409481857</c:v>
                </c:pt>
                <c:pt idx="565">
                  <c:v>8047.3376768644266</c:v>
                </c:pt>
                <c:pt idx="566">
                  <c:v>8041.6228296462396</c:v>
                </c:pt>
                <c:pt idx="567">
                  <c:v>8035.9167846151013</c:v>
                </c:pt>
                <c:pt idx="568">
                  <c:v>8030.2195270570346</c:v>
                </c:pt>
                <c:pt idx="569">
                  <c:v>8024.5310422237308</c:v>
                </c:pt>
                <c:pt idx="570">
                  <c:v>8018.8513153336389</c:v>
                </c:pt>
                <c:pt idx="571">
                  <c:v>8013.1803315730349</c:v>
                </c:pt>
                <c:pt idx="572">
                  <c:v>8007.5180760970861</c:v>
                </c:pt>
                <c:pt idx="573">
                  <c:v>8001.8645340308867</c:v>
                </c:pt>
                <c:pt idx="574">
                  <c:v>7996.2196904704824</c:v>
                </c:pt>
                <c:pt idx="575">
                  <c:v>7990.5835304838947</c:v>
                </c:pt>
                <c:pt idx="576">
                  <c:v>7984.9560391120913</c:v>
                </c:pt>
                <c:pt idx="577">
                  <c:v>7979.3372013699845</c:v>
                </c:pt>
                <c:pt idx="578">
                  <c:v>7973.7270022473795</c:v>
                </c:pt>
                <c:pt idx="579">
                  <c:v>7968.1254267099393</c:v>
                </c:pt>
                <c:pt idx="580">
                  <c:v>7962.5324597000945</c:v>
                </c:pt>
                <c:pt idx="581">
                  <c:v>7956.9480861379825</c:v>
                </c:pt>
                <c:pt idx="582">
                  <c:v>7951.3722909223443</c:v>
                </c:pt>
                <c:pt idx="583">
                  <c:v>7945.8050589314062</c:v>
                </c:pt>
                <c:pt idx="584">
                  <c:v>7940.2463750237712</c:v>
                </c:pt>
                <c:pt idx="585">
                  <c:v>7934.6962240392704</c:v>
                </c:pt>
                <c:pt idx="586">
                  <c:v>7929.1545907998161</c:v>
                </c:pt>
                <c:pt idx="587">
                  <c:v>7923.6214601102292</c:v>
                </c:pt>
                <c:pt idx="588">
                  <c:v>7918.0968167590763</c:v>
                </c:pt>
                <c:pt idx="589">
                  <c:v>7912.5806455194661</c:v>
                </c:pt>
                <c:pt idx="590">
                  <c:v>7907.072931149849</c:v>
                </c:pt>
                <c:pt idx="591">
                  <c:v>7901.5736583948019</c:v>
                </c:pt>
                <c:pt idx="592">
                  <c:v>7896.0828119857997</c:v>
                </c:pt>
                <c:pt idx="593">
                  <c:v>7890.6003766419708</c:v>
                </c:pt>
                <c:pt idx="594">
                  <c:v>7885.1263370708512</c:v>
                </c:pt>
                <c:pt idx="595">
                  <c:v>7879.6606779691165</c:v>
                </c:pt>
                <c:pt idx="596">
                  <c:v>7874.2033840232962</c:v>
                </c:pt>
                <c:pt idx="597">
                  <c:v>7868.7544399105009</c:v>
                </c:pt>
                <c:pt idx="598">
                  <c:v>7863.3138302991174</c:v>
                </c:pt>
                <c:pt idx="599">
                  <c:v>7857.8815398494844</c:v>
                </c:pt>
                <c:pt idx="600">
                  <c:v>7852.4575532145946</c:v>
                </c:pt>
                <c:pt idx="601">
                  <c:v>7847.0418550407458</c:v>
                </c:pt>
                <c:pt idx="602">
                  <c:v>7841.6344299681978</c:v>
                </c:pt>
                <c:pt idx="603">
                  <c:v>7836.2352626318288</c:v>
                </c:pt>
                <c:pt idx="604">
                  <c:v>7830.8443376617588</c:v>
                </c:pt>
                <c:pt idx="605">
                  <c:v>7825.461639683981</c:v>
                </c:pt>
                <c:pt idx="606">
                  <c:v>7820.087153320982</c:v>
                </c:pt>
                <c:pt idx="607">
                  <c:v>7814.7208631923386</c:v>
                </c:pt>
                <c:pt idx="608">
                  <c:v>7809.362753915314</c:v>
                </c:pt>
                <c:pt idx="609">
                  <c:v>7804.012810105447</c:v>
                </c:pt>
                <c:pt idx="610">
                  <c:v>7798.6710163771322</c:v>
                </c:pt>
                <c:pt idx="611">
                  <c:v>7793.337357344175</c:v>
                </c:pt>
                <c:pt idx="612">
                  <c:v>7788.0118176203614</c:v>
                </c:pt>
                <c:pt idx="613">
                  <c:v>7782.6943818199961</c:v>
                </c:pt>
                <c:pt idx="614">
                  <c:v>7777.3850345584551</c:v>
                </c:pt>
                <c:pt idx="615">
                  <c:v>7772.083760452696</c:v>
                </c:pt>
                <c:pt idx="616">
                  <c:v>7766.7905441218018</c:v>
                </c:pt>
                <c:pt idx="617">
                  <c:v>7761.5053701874813</c:v>
                </c:pt>
                <c:pt idx="618">
                  <c:v>7756.2282232745774</c:v>
                </c:pt>
                <c:pt idx="619">
                  <c:v>7750.9590880115575</c:v>
                </c:pt>
                <c:pt idx="620">
                  <c:v>7745.697949031015</c:v>
                </c:pt>
                <c:pt idx="621">
                  <c:v>7740.4447909701339</c:v>
                </c:pt>
                <c:pt idx="622">
                  <c:v>7735.1995984711739</c:v>
                </c:pt>
                <c:pt idx="623">
                  <c:v>7729.9623561819235</c:v>
                </c:pt>
                <c:pt idx="624">
                  <c:v>7724.733048756164</c:v>
                </c:pt>
                <c:pt idx="625">
                  <c:v>7719.5116608541148</c:v>
                </c:pt>
                <c:pt idx="626">
                  <c:v>7714.2981771428713</c:v>
                </c:pt>
                <c:pt idx="627">
                  <c:v>7709.0925822968511</c:v>
                </c:pt>
                <c:pt idx="628">
                  <c:v>7703.8948609981999</c:v>
                </c:pt>
                <c:pt idx="629">
                  <c:v>7698.7049979372314</c:v>
                </c:pt>
                <c:pt idx="630">
                  <c:v>7693.5229778128205</c:v>
                </c:pt>
                <c:pt idx="631">
                  <c:v>7688.348785332827</c:v>
                </c:pt>
                <c:pt idx="632">
                  <c:v>7683.1824052144766</c:v>
                </c:pt>
                <c:pt idx="633">
                  <c:v>7678.0238221847594</c:v>
                </c:pt>
                <c:pt idx="634">
                  <c:v>7672.87302098082</c:v>
                </c:pt>
                <c:pt idx="635">
                  <c:v>7667.7299863503213</c:v>
                </c:pt>
                <c:pt idx="636">
                  <c:v>7662.5947030518255</c:v>
                </c:pt>
                <c:pt idx="637">
                  <c:v>7657.4671558551599</c:v>
                </c:pt>
                <c:pt idx="638">
                  <c:v>7652.3473295417725</c:v>
                </c:pt>
                <c:pt idx="639">
                  <c:v>7647.2352089050792</c:v>
                </c:pt>
                <c:pt idx="640">
                  <c:v>7642.1307787508158</c:v>
                </c:pt>
                <c:pt idx="641">
                  <c:v>7637.0340238973768</c:v>
                </c:pt>
                <c:pt idx="642">
                  <c:v>7631.9449291761493</c:v>
                </c:pt>
                <c:pt idx="643">
                  <c:v>7626.8634794318405</c:v>
                </c:pt>
                <c:pt idx="644">
                  <c:v>7621.7896595227994</c:v>
                </c:pt>
                <c:pt idx="645">
                  <c:v>7616.7234543213372</c:v>
                </c:pt>
                <c:pt idx="646">
                  <c:v>7611.6648487140201</c:v>
                </c:pt>
                <c:pt idx="647">
                  <c:v>7606.6138276020056</c:v>
                </c:pt>
                <c:pt idx="648">
                  <c:v>7601.5703759013195</c:v>
                </c:pt>
                <c:pt idx="649">
                  <c:v>7596.5344785431525</c:v>
                </c:pt>
                <c:pt idx="650">
                  <c:v>7591.5061204741551</c:v>
                </c:pt>
                <c:pt idx="651">
                  <c:v>7586.4852866567217</c:v>
                </c:pt>
                <c:pt idx="652">
                  <c:v>7581.4719620692576</c:v>
                </c:pt>
                <c:pt idx="653">
                  <c:v>7576.4661317064702</c:v>
                </c:pt>
                <c:pt idx="654">
                  <c:v>7571.4677805796236</c:v>
                </c:pt>
                <c:pt idx="655">
                  <c:v>7566.4768937168046</c:v>
                </c:pt>
                <c:pt idx="656">
                  <c:v>7561.4934561631844</c:v>
                </c:pt>
                <c:pt idx="657">
                  <c:v>7556.5174529812721</c:v>
                </c:pt>
                <c:pt idx="658">
                  <c:v>7551.5488692511581</c:v>
                </c:pt>
                <c:pt idx="659">
                  <c:v>7546.587690070769</c:v>
                </c:pt>
                <c:pt idx="660">
                  <c:v>7541.6339005560949</c:v>
                </c:pt>
                <c:pt idx="661">
                  <c:v>7536.6874858414276</c:v>
                </c:pt>
                <c:pt idx="662">
                  <c:v>7531.7484310796026</c:v>
                </c:pt>
                <c:pt idx="663">
                  <c:v>7526.8167214422101</c:v>
                </c:pt>
                <c:pt idx="664">
                  <c:v>7521.8923421198215</c:v>
                </c:pt>
                <c:pt idx="665">
                  <c:v>7516.9752783222129</c:v>
                </c:pt>
                <c:pt idx="666">
                  <c:v>7512.0655152785675</c:v>
                </c:pt>
                <c:pt idx="667">
                  <c:v>7507.1630382377016</c:v>
                </c:pt>
                <c:pt idx="668">
                  <c:v>7502.2678324682438</c:v>
                </c:pt>
                <c:pt idx="669">
                  <c:v>7497.3798832588654</c:v>
                </c:pt>
                <c:pt idx="670">
                  <c:v>7492.4991759184531</c:v>
                </c:pt>
                <c:pt idx="671">
                  <c:v>7487.6256957763144</c:v>
                </c:pt>
                <c:pt idx="672">
                  <c:v>7482.7594281823694</c:v>
                </c:pt>
                <c:pt idx="673">
                  <c:v>7477.9003585073215</c:v>
                </c:pt>
                <c:pt idx="674">
                  <c:v>7473.0484721428511</c:v>
                </c:pt>
                <c:pt idx="675">
                  <c:v>7468.2037545017984</c:v>
                </c:pt>
                <c:pt idx="676">
                  <c:v>7463.3661910183182</c:v>
                </c:pt>
                <c:pt idx="677">
                  <c:v>7458.535767148067</c:v>
                </c:pt>
                <c:pt idx="678">
                  <c:v>7453.7124683683687</c:v>
                </c:pt>
                <c:pt idx="679">
                  <c:v>7448.8962801783682</c:v>
                </c:pt>
                <c:pt idx="680">
                  <c:v>7444.0871880991972</c:v>
                </c:pt>
                <c:pt idx="681">
                  <c:v>7439.2851776741372</c:v>
                </c:pt>
                <c:pt idx="682">
                  <c:v>7434.4902344687607</c:v>
                </c:pt>
                <c:pt idx="683">
                  <c:v>7429.7023440710882</c:v>
                </c:pt>
                <c:pt idx="684">
                  <c:v>7424.9214920917402</c:v>
                </c:pt>
                <c:pt idx="685">
                  <c:v>7420.1476641640647</c:v>
                </c:pt>
                <c:pt idx="686">
                  <c:v>7415.3808459442944</c:v>
                </c:pt>
                <c:pt idx="687">
                  <c:v>7410.621023111672</c:v>
                </c:pt>
                <c:pt idx="688">
                  <c:v>7405.8681813685944</c:v>
                </c:pt>
                <c:pt idx="689">
                  <c:v>7401.122306440735</c:v>
                </c:pt>
                <c:pt idx="690">
                  <c:v>7396.383384077174</c:v>
                </c:pt>
                <c:pt idx="691">
                  <c:v>7391.6514000505331</c:v>
                </c:pt>
                <c:pt idx="692">
                  <c:v>7386.9263401570797</c:v>
                </c:pt>
                <c:pt idx="693">
                  <c:v>7382.2081902168629</c:v>
                </c:pt>
                <c:pt idx="694">
                  <c:v>7377.4969360738196</c:v>
                </c:pt>
                <c:pt idx="695">
                  <c:v>7372.7925635959009</c:v>
                </c:pt>
                <c:pt idx="696">
                  <c:v>7368.0950586751651</c:v>
                </c:pt>
                <c:pt idx="697">
                  <c:v>7363.4044072279003</c:v>
                </c:pt>
                <c:pt idx="698">
                  <c:v>7358.720595194729</c:v>
                </c:pt>
                <c:pt idx="699">
                  <c:v>7354.0436085407027</c:v>
                </c:pt>
                <c:pt idx="700">
                  <c:v>7349.3734332554131</c:v>
                </c:pt>
                <c:pt idx="701">
                  <c:v>7344.7100553530818</c:v>
                </c:pt>
                <c:pt idx="702">
                  <c:v>7340.0534608726593</c:v>
                </c:pt>
                <c:pt idx="703">
                  <c:v>7335.4036358779222</c:v>
                </c:pt>
                <c:pt idx="704">
                  <c:v>7330.7605664575603</c:v>
                </c:pt>
                <c:pt idx="705">
                  <c:v>7326.1242387252551</c:v>
                </c:pt>
                <c:pt idx="706">
                  <c:v>7321.494638819785</c:v>
                </c:pt>
                <c:pt idx="707">
                  <c:v>7316.8717529050973</c:v>
                </c:pt>
                <c:pt idx="708">
                  <c:v>7312.2555671703931</c:v>
                </c:pt>
                <c:pt idx="709">
                  <c:v>7307.6460678301955</c:v>
                </c:pt>
                <c:pt idx="710">
                  <c:v>7303.043241124451</c:v>
                </c:pt>
                <c:pt idx="711">
                  <c:v>7298.4470733185763</c:v>
                </c:pt>
                <c:pt idx="712">
                  <c:v>7293.8575507035503</c:v>
                </c:pt>
                <c:pt idx="713">
                  <c:v>7289.2746595959725</c:v>
                </c:pt>
                <c:pt idx="714">
                  <c:v>7284.6983863381447</c:v>
                </c:pt>
                <c:pt idx="715">
                  <c:v>7280.1287172981238</c:v>
                </c:pt>
                <c:pt idx="716">
                  <c:v>7275.5656388697889</c:v>
                </c:pt>
                <c:pt idx="717">
                  <c:v>7271.0091374729136</c:v>
                </c:pt>
                <c:pt idx="718">
                  <c:v>7266.4591995532173</c:v>
                </c:pt>
                <c:pt idx="719">
                  <c:v>7261.9158115824221</c:v>
                </c:pt>
                <c:pt idx="720">
                  <c:v>7257.3789600583104</c:v>
                </c:pt>
                <c:pt idx="721">
                  <c:v>7252.8486315047876</c:v>
                </c:pt>
                <c:pt idx="722">
                  <c:v>7248.3248124719285</c:v>
                </c:pt>
                <c:pt idx="723">
                  <c:v>7243.8074895360223</c:v>
                </c:pt>
                <c:pt idx="724">
                  <c:v>7239.296649299632</c:v>
                </c:pt>
                <c:pt idx="725">
                  <c:v>7234.7922783916374</c:v>
                </c:pt>
                <c:pt idx="726">
                  <c:v>7230.294363467282</c:v>
                </c:pt>
                <c:pt idx="727">
                  <c:v>7225.8028912082118</c:v>
                </c:pt>
                <c:pt idx="728">
                  <c:v>7221.3178483225211</c:v>
                </c:pt>
                <c:pt idx="729">
                  <c:v>7216.8392215448021</c:v>
                </c:pt>
                <c:pt idx="730">
                  <c:v>7212.3669976361598</c:v>
                </c:pt>
                <c:pt idx="731">
                  <c:v>7207.9011633842774</c:v>
                </c:pt>
                <c:pt idx="732">
                  <c:v>7203.4417056034326</c:v>
                </c:pt>
                <c:pt idx="733">
                  <c:v>7198.9886111345413</c:v>
                </c:pt>
                <c:pt idx="734">
                  <c:v>7194.5418668451794</c:v>
                </c:pt>
                <c:pt idx="735">
                  <c:v>7190.1014596296318</c:v>
                </c:pt>
                <c:pt idx="736">
                  <c:v>7185.6673764088991</c:v>
                </c:pt>
                <c:pt idx="737">
                  <c:v>7181.2396041307529</c:v>
                </c:pt>
                <c:pt idx="738">
                  <c:v>7176.8181297697292</c:v>
                </c:pt>
                <c:pt idx="739">
                  <c:v>7172.402940327187</c:v>
                </c:pt>
                <c:pt idx="740">
                  <c:v>7167.994022831308</c:v>
                </c:pt>
                <c:pt idx="741">
                  <c:v>7163.5913643371287</c:v>
                </c:pt>
                <c:pt idx="742">
                  <c:v>7159.1949519265636</c:v>
                </c:pt>
                <c:pt idx="743">
                  <c:v>7154.8047727084167</c:v>
                </c:pt>
                <c:pt idx="744">
                  <c:v>7150.4208138184085</c:v>
                </c:pt>
                <c:pt idx="745">
                  <c:v>7146.0430624191886</c:v>
                </c:pt>
                <c:pt idx="746">
                  <c:v>7141.6715057003485</c:v>
                </c:pt>
                <c:pt idx="747">
                  <c:v>7137.3061308784399</c:v>
                </c:pt>
                <c:pt idx="748">
                  <c:v>7132.9469251969922</c:v>
                </c:pt>
                <c:pt idx="749">
                  <c:v>7128.59387592652</c:v>
                </c:pt>
                <c:pt idx="750">
                  <c:v>7124.2469703645202</c:v>
                </c:pt>
                <c:pt idx="751">
                  <c:v>7119.9061958355151</c:v>
                </c:pt>
                <c:pt idx="752">
                  <c:v>7115.5715396910255</c:v>
                </c:pt>
                <c:pt idx="753">
                  <c:v>7111.2429893096005</c:v>
                </c:pt>
                <c:pt idx="754">
                  <c:v>7106.9205320968131</c:v>
                </c:pt>
                <c:pt idx="755">
                  <c:v>7102.60415548527</c:v>
                </c:pt>
                <c:pt idx="756">
                  <c:v>7098.2938469346145</c:v>
                </c:pt>
                <c:pt idx="757">
                  <c:v>7093.9895939315284</c:v>
                </c:pt>
                <c:pt idx="758">
                  <c:v>7089.6913839897325</c:v>
                </c:pt>
                <c:pt idx="759">
                  <c:v>7085.3992046499898</c:v>
                </c:pt>
                <c:pt idx="760">
                  <c:v>7081.1130434801089</c:v>
                </c:pt>
                <c:pt idx="761">
                  <c:v>7076.8328880749332</c:v>
                </c:pt>
                <c:pt idx="762">
                  <c:v>7072.5587260563443</c:v>
                </c:pt>
                <c:pt idx="763">
                  <c:v>7068.2905450732578</c:v>
                </c:pt>
                <c:pt idx="764">
                  <c:v>7064.0283328016258</c:v>
                </c:pt>
                <c:pt idx="765">
                  <c:v>7059.7720769444168</c:v>
                </c:pt>
                <c:pt idx="766">
                  <c:v>7055.5217652316205</c:v>
                </c:pt>
                <c:pt idx="767">
                  <c:v>7051.2773854202451</c:v>
                </c:pt>
                <c:pt idx="768">
                  <c:v>7047.0389252942923</c:v>
                </c:pt>
                <c:pt idx="769">
                  <c:v>7042.8063726647661</c:v>
                </c:pt>
                <c:pt idx="770">
                  <c:v>7038.5797153696521</c:v>
                </c:pt>
                <c:pt idx="771">
                  <c:v>7034.358941273912</c:v>
                </c:pt>
                <c:pt idx="772">
                  <c:v>7030.14403826947</c:v>
                </c:pt>
                <c:pt idx="773">
                  <c:v>7025.9349942752051</c:v>
                </c:pt>
                <c:pt idx="774">
                  <c:v>7021.7317972369301</c:v>
                </c:pt>
                <c:pt idx="775">
                  <c:v>7017.5344351273807</c:v>
                </c:pt>
                <c:pt idx="776">
                  <c:v>7013.3428959462099</c:v>
                </c:pt>
                <c:pt idx="777">
                  <c:v>7009.1571677199536</c:v>
                </c:pt>
                <c:pt idx="778">
                  <c:v>7004.9772385020324</c:v>
                </c:pt>
                <c:pt idx="779">
                  <c:v>7000.8030963727288</c:v>
                </c:pt>
                <c:pt idx="780">
                  <c:v>6996.6347294391653</c:v>
                </c:pt>
                <c:pt idx="781">
                  <c:v>6992.4721258352884</c:v>
                </c:pt>
                <c:pt idx="782">
                  <c:v>6988.3152737218543</c:v>
                </c:pt>
                <c:pt idx="783">
                  <c:v>6984.1641612864005</c:v>
                </c:pt>
                <c:pt idx="784">
                  <c:v>6980.0187767432317</c:v>
                </c:pt>
                <c:pt idx="785">
                  <c:v>6975.8791083333972</c:v>
                </c:pt>
                <c:pt idx="786">
                  <c:v>6971.7451443246655</c:v>
                </c:pt>
                <c:pt idx="787">
                  <c:v>6967.6168730115087</c:v>
                </c:pt>
                <c:pt idx="788">
                  <c:v>6963.494282715068</c:v>
                </c:pt>
                <c:pt idx="789">
                  <c:v>6959.3773617831494</c:v>
                </c:pt>
                <c:pt idx="790">
                  <c:v>6955.266098590173</c:v>
                </c:pt>
                <c:pt idx="791">
                  <c:v>6951.1604815371693</c:v>
                </c:pt>
                <c:pt idx="792">
                  <c:v>6947.0604990517459</c:v>
                </c:pt>
                <c:pt idx="793">
                  <c:v>6942.9661395880612</c:v>
                </c:pt>
                <c:pt idx="794">
                  <c:v>6938.8773916267919</c:v>
                </c:pt>
                <c:pt idx="795">
                  <c:v>6934.7942436751237</c:v>
                </c:pt>
                <c:pt idx="796">
                  <c:v>6930.7166842666957</c:v>
                </c:pt>
                <c:pt idx="797">
                  <c:v>6926.644701961598</c:v>
                </c:pt>
                <c:pt idx="798">
                  <c:v>6922.5782853463297</c:v>
                </c:pt>
                <c:pt idx="799">
                  <c:v>6918.517423033768</c:v>
                </c:pt>
                <c:pt idx="800">
                  <c:v>6914.4621036631434</c:v>
                </c:pt>
                <c:pt idx="801">
                  <c:v>6910.4123159000092</c:v>
                </c:pt>
                <c:pt idx="802">
                  <c:v>6906.3680484362058</c:v>
                </c:pt>
                <c:pt idx="803">
                  <c:v>6902.3292899898288</c:v>
                </c:pt>
                <c:pt idx="804">
                  <c:v>6898.2960293052065</c:v>
                </c:pt>
                <c:pt idx="805">
                  <c:v>6894.2682551528551</c:v>
                </c:pt>
                <c:pt idx="806">
                  <c:v>6890.2459563294506</c:v>
                </c:pt>
                <c:pt idx="807">
                  <c:v>6886.2291216578005</c:v>
                </c:pt>
                <c:pt idx="808">
                  <c:v>6882.217739986796</c:v>
                </c:pt>
                <c:pt idx="809">
                  <c:v>6878.2118001913968</c:v>
                </c:pt>
                <c:pt idx="810">
                  <c:v>6874.2112911725826</c:v>
                </c:pt>
                <c:pt idx="811">
                  <c:v>6870.2162018573126</c:v>
                </c:pt>
                <c:pt idx="812">
                  <c:v>6866.2265211985077</c:v>
                </c:pt>
                <c:pt idx="813">
                  <c:v>6862.2422381750048</c:v>
                </c:pt>
                <c:pt idx="814">
                  <c:v>6858.2633417915149</c:v>
                </c:pt>
                <c:pt idx="815">
                  <c:v>6854.289821078597</c:v>
                </c:pt>
                <c:pt idx="816">
                  <c:v>6850.3216650926115</c:v>
                </c:pt>
                <c:pt idx="817">
                  <c:v>6846.3588629156902</c:v>
                </c:pt>
                <c:pt idx="818">
                  <c:v>6842.4014036556891</c:v>
                </c:pt>
                <c:pt idx="819">
                  <c:v>6838.449276446162</c:v>
                </c:pt>
                <c:pt idx="820">
                  <c:v>6834.5024704463121</c:v>
                </c:pt>
                <c:pt idx="821">
                  <c:v>6830.5609748409561</c:v>
                </c:pt>
                <c:pt idx="822">
                  <c:v>6826.6247788404835</c:v>
                </c:pt>
                <c:pt idx="823">
                  <c:v>6822.6938716808199</c:v>
                </c:pt>
                <c:pt idx="824">
                  <c:v>6818.7682426233823</c:v>
                </c:pt>
                <c:pt idx="825">
                  <c:v>6814.8478809550479</c:v>
                </c:pt>
                <c:pt idx="826">
                  <c:v>6810.9327759880962</c:v>
                </c:pt>
                <c:pt idx="827">
                  <c:v>6807.0229170601888</c:v>
                </c:pt>
                <c:pt idx="828">
                  <c:v>6803.1182935343086</c:v>
                </c:pt>
                <c:pt idx="829">
                  <c:v>6799.2188947987343</c:v>
                </c:pt>
                <c:pt idx="830">
                  <c:v>6795.3247102669884</c:v>
                </c:pt>
                <c:pt idx="831">
                  <c:v>6791.4357293777994</c:v>
                </c:pt>
                <c:pt idx="832">
                  <c:v>6787.551941595053</c:v>
                </c:pt>
                <c:pt idx="833">
                  <c:v>6783.6733364077563</c:v>
                </c:pt>
                <c:pt idx="834">
                  <c:v>6779.7999033299984</c:v>
                </c:pt>
                <c:pt idx="835">
                  <c:v>6775.9316319008949</c:v>
                </c:pt>
                <c:pt idx="836">
                  <c:v>6772.0685116845507</c:v>
                </c:pt>
                <c:pt idx="837">
                  <c:v>6768.2105322700145</c:v>
                </c:pt>
                <c:pt idx="838">
                  <c:v>6764.3576832712442</c:v>
                </c:pt>
                <c:pt idx="839">
                  <c:v>6760.509954327048</c:v>
                </c:pt>
                <c:pt idx="840">
                  <c:v>6756.6673351010459</c:v>
                </c:pt>
                <c:pt idx="841">
                  <c:v>6752.8298152816305</c:v>
                </c:pt>
                <c:pt idx="842">
                  <c:v>6748.997384581914</c:v>
                </c:pt>
                <c:pt idx="843">
                  <c:v>6745.1700327396829</c:v>
                </c:pt>
                <c:pt idx="844">
                  <c:v>6741.3477495173629</c:v>
                </c:pt>
                <c:pt idx="845">
                  <c:v>6737.5305247019633</c:v>
                </c:pt>
                <c:pt idx="846">
                  <c:v>6733.7183481050297</c:v>
                </c:pt>
                <c:pt idx="847">
                  <c:v>6729.911209562606</c:v>
                </c:pt>
                <c:pt idx="848">
                  <c:v>6726.1090989351878</c:v>
                </c:pt>
                <c:pt idx="849">
                  <c:v>6722.312006107667</c:v>
                </c:pt>
                <c:pt idx="850">
                  <c:v>6718.5199209892917</c:v>
                </c:pt>
                <c:pt idx="851">
                  <c:v>6714.7328335136208</c:v>
                </c:pt>
                <c:pt idx="852">
                  <c:v>6710.9507336384777</c:v>
                </c:pt>
                <c:pt idx="853">
                  <c:v>6707.1736113458919</c:v>
                </c:pt>
                <c:pt idx="854">
                  <c:v>6703.4014566420692</c:v>
                </c:pt>
                <c:pt idx="855">
                  <c:v>6699.6342595573296</c:v>
                </c:pt>
                <c:pt idx="856">
                  <c:v>6695.8720101460685</c:v>
                </c:pt>
                <c:pt idx="857">
                  <c:v>6692.1146984867028</c:v>
                </c:pt>
                <c:pt idx="858">
                  <c:v>6688.3623146816335</c:v>
                </c:pt>
                <c:pt idx="859">
                  <c:v>6684.6148488571798</c:v>
                </c:pt>
                <c:pt idx="860">
                  <c:v>6680.8722911635477</c:v>
                </c:pt>
                <c:pt idx="861">
                  <c:v>6677.1346317747784</c:v>
                </c:pt>
                <c:pt idx="862">
                  <c:v>6673.4018608886918</c:v>
                </c:pt>
                <c:pt idx="863">
                  <c:v>6669.6739687268446</c:v>
                </c:pt>
                <c:pt idx="864">
                  <c:v>6665.9509455344814</c:v>
                </c:pt>
                <c:pt idx="865">
                  <c:v>6662.2327815804838</c:v>
                </c:pt>
                <c:pt idx="866">
                  <c:v>6658.5194671573236</c:v>
                </c:pt>
                <c:pt idx="867">
                  <c:v>6654.8109925810113</c:v>
                </c:pt>
                <c:pt idx="868">
                  <c:v>6651.1073481910489</c:v>
                </c:pt>
                <c:pt idx="869">
                  <c:v>6647.4085243503823</c:v>
                </c:pt>
                <c:pt idx="870">
                  <c:v>6643.7145114453488</c:v>
                </c:pt>
                <c:pt idx="871">
                  <c:v>6640.025299885624</c:v>
                </c:pt>
                <c:pt idx="872">
                  <c:v>6636.3408801041805</c:v>
                </c:pt>
                <c:pt idx="873">
                  <c:v>6632.661242557243</c:v>
                </c:pt>
                <c:pt idx="874">
                  <c:v>6628.9863777242144</c:v>
                </c:pt>
                <c:pt idx="875">
                  <c:v>6625.3162761076555</c:v>
                </c:pt>
                <c:pt idx="876">
                  <c:v>6621.6509282332145</c:v>
                </c:pt>
                <c:pt idx="877">
                  <c:v>6617.9903246495896</c:v>
                </c:pt>
                <c:pt idx="878">
                  <c:v>6614.3344559284687</c:v>
                </c:pt>
                <c:pt idx="879">
                  <c:v>6610.6833126644879</c:v>
                </c:pt>
                <c:pt idx="880">
                  <c:v>6607.0368854751759</c:v>
                </c:pt>
                <c:pt idx="881">
                  <c:v>6603.3951650009085</c:v>
                </c:pt>
                <c:pt idx="882">
                  <c:v>6599.758141904852</c:v>
                </c:pt>
                <c:pt idx="883">
                  <c:v>6596.1258068729176</c:v>
                </c:pt>
                <c:pt idx="884">
                  <c:v>6592.4981506137137</c:v>
                </c:pt>
                <c:pt idx="885">
                  <c:v>6588.8751638584845</c:v>
                </c:pt>
                <c:pt idx="886">
                  <c:v>6585.2568373610729</c:v>
                </c:pt>
                <c:pt idx="887">
                  <c:v>6581.643161897864</c:v>
                </c:pt>
                <c:pt idx="888">
                  <c:v>6578.0341282677318</c:v>
                </c:pt>
                <c:pt idx="889">
                  <c:v>6574.4297272919866</c:v>
                </c:pt>
                <c:pt idx="890">
                  <c:v>6570.8299498143397</c:v>
                </c:pt>
                <c:pt idx="891">
                  <c:v>6567.2347867008311</c:v>
                </c:pt>
                <c:pt idx="892">
                  <c:v>6563.6442288398002</c:v>
                </c:pt>
                <c:pt idx="893">
                  <c:v>6560.0582671418151</c:v>
                </c:pt>
                <c:pt idx="894">
                  <c:v>6556.4768925396374</c:v>
                </c:pt>
                <c:pt idx="895">
                  <c:v>6552.9000959881587</c:v>
                </c:pt>
                <c:pt idx="896">
                  <c:v>6549.3278684643637</c:v>
                </c:pt>
                <c:pt idx="897">
                  <c:v>6545.7602009672692</c:v>
                </c:pt>
                <c:pt idx="898">
                  <c:v>6542.1970845178721</c:v>
                </c:pt>
                <c:pt idx="899">
                  <c:v>6538.6385101591068</c:v>
                </c:pt>
                <c:pt idx="900">
                  <c:v>6535.0844689557907</c:v>
                </c:pt>
                <c:pt idx="901">
                  <c:v>6531.5349519945667</c:v>
                </c:pt>
                <c:pt idx="902">
                  <c:v>6527.9899503838642</c:v>
                </c:pt>
                <c:pt idx="903">
                  <c:v>6524.4494552538381</c:v>
                </c:pt>
                <c:pt idx="904">
                  <c:v>6520.9134577563227</c:v>
                </c:pt>
                <c:pt idx="905">
                  <c:v>6517.3819490647811</c:v>
                </c:pt>
                <c:pt idx="906">
                  <c:v>6513.8549203742505</c:v>
                </c:pt>
                <c:pt idx="907">
                  <c:v>6510.3323629012939</c:v>
                </c:pt>
                <c:pt idx="908">
                  <c:v>6506.8142678839531</c:v>
                </c:pt>
                <c:pt idx="909">
                  <c:v>6503.3006265816866</c:v>
                </c:pt>
                <c:pt idx="910">
                  <c:v>6499.7914302753361</c:v>
                </c:pt>
                <c:pt idx="911">
                  <c:v>6496.2866702670499</c:v>
                </c:pt>
                <c:pt idx="912">
                  <c:v>6492.7863378802595</c:v>
                </c:pt>
                <c:pt idx="913">
                  <c:v>6489.2904244596139</c:v>
                </c:pt>
                <c:pt idx="914">
                  <c:v>6485.798921370927</c:v>
                </c:pt>
                <c:pt idx="915">
                  <c:v>6482.3118200011386</c:v>
                </c:pt>
                <c:pt idx="916">
                  <c:v>6478.8291117582448</c:v>
                </c:pt>
                <c:pt idx="917">
                  <c:v>6475.3507880712687</c:v>
                </c:pt>
                <c:pt idx="918">
                  <c:v>6471.8768403901931</c:v>
                </c:pt>
                <c:pt idx="919">
                  <c:v>6468.4072601859161</c:v>
                </c:pt>
                <c:pt idx="920">
                  <c:v>6464.9420389502056</c:v>
                </c:pt>
                <c:pt idx="921">
                  <c:v>6461.4811681956317</c:v>
                </c:pt>
                <c:pt idx="922">
                  <c:v>6458.0246394555397</c:v>
                </c:pt>
                <c:pt idx="923">
                  <c:v>6454.5724442839755</c:v>
                </c:pt>
                <c:pt idx="924">
                  <c:v>6451.1245742556539</c:v>
                </c:pt>
                <c:pt idx="925">
                  <c:v>6447.681020965897</c:v>
                </c:pt>
                <c:pt idx="926">
                  <c:v>6444.241776030588</c:v>
                </c:pt>
                <c:pt idx="927">
                  <c:v>6440.8068310861199</c:v>
                </c:pt>
                <c:pt idx="928">
                  <c:v>6437.3761777893415</c:v>
                </c:pt>
                <c:pt idx="929">
                  <c:v>6433.9498078175138</c:v>
                </c:pt>
                <c:pt idx="930">
                  <c:v>6430.527712868251</c:v>
                </c:pt>
                <c:pt idx="931">
                  <c:v>6427.1098846594823</c:v>
                </c:pt>
                <c:pt idx="932">
                  <c:v>6423.6963149293852</c:v>
                </c:pt>
                <c:pt idx="933">
                  <c:v>6420.2869954363487</c:v>
                </c:pt>
                <c:pt idx="934">
                  <c:v>6416.8819179589182</c:v>
                </c:pt>
                <c:pt idx="935">
                  <c:v>6413.4810742957461</c:v>
                </c:pt>
                <c:pt idx="936">
                  <c:v>6410.0844562655366</c:v>
                </c:pt>
                <c:pt idx="937">
                  <c:v>6406.6920557070034</c:v>
                </c:pt>
                <c:pt idx="938">
                  <c:v>6403.303864478813</c:v>
                </c:pt>
                <c:pt idx="939">
                  <c:v>6399.9198744595396</c:v>
                </c:pt>
                <c:pt idx="940">
                  <c:v>6396.5400775476173</c:v>
                </c:pt>
                <c:pt idx="941">
                  <c:v>6393.1644656612743</c:v>
                </c:pt>
                <c:pt idx="942">
                  <c:v>6389.7930307385059</c:v>
                </c:pt>
                <c:pt idx="943">
                  <c:v>6386.4257647370059</c:v>
                </c:pt>
                <c:pt idx="944">
                  <c:v>6383.062659634129</c:v>
                </c:pt>
                <c:pt idx="945">
                  <c:v>6379.7037074268355</c:v>
                </c:pt>
                <c:pt idx="946">
                  <c:v>6376.3489001316384</c:v>
                </c:pt>
                <c:pt idx="947">
                  <c:v>6372.9982297845618</c:v>
                </c:pt>
                <c:pt idx="948">
                  <c:v>6369.6516884410848</c:v>
                </c:pt>
                <c:pt idx="949">
                  <c:v>6366.3092681760963</c:v>
                </c:pt>
                <c:pt idx="950">
                  <c:v>6362.9709610838463</c:v>
                </c:pt>
                <c:pt idx="951">
                  <c:v>6359.6367592778888</c:v>
                </c:pt>
                <c:pt idx="952">
                  <c:v>6356.3066548910374</c:v>
                </c:pt>
                <c:pt idx="953">
                  <c:v>6352.9806400753223</c:v>
                </c:pt>
                <c:pt idx="954">
                  <c:v>6349.6587070019268</c:v>
                </c:pt>
                <c:pt idx="955">
                  <c:v>6346.3408478611545</c:v>
                </c:pt>
                <c:pt idx="956">
                  <c:v>6343.0270548623712</c:v>
                </c:pt>
                <c:pt idx="957">
                  <c:v>6339.7173202339527</c:v>
                </c:pt>
                <c:pt idx="958">
                  <c:v>6336.4116362232407</c:v>
                </c:pt>
                <c:pt idx="959">
                  <c:v>6333.1099950964954</c:v>
                </c:pt>
                <c:pt idx="960">
                  <c:v>6329.812389138845</c:v>
                </c:pt>
                <c:pt idx="961">
                  <c:v>6326.5188106542373</c:v>
                </c:pt>
                <c:pt idx="962">
                  <c:v>6323.2292519653884</c:v>
                </c:pt>
                <c:pt idx="963">
                  <c:v>6319.9437054137388</c:v>
                </c:pt>
                <c:pt idx="964">
                  <c:v>6316.6621633593968</c:v>
                </c:pt>
                <c:pt idx="965">
                  <c:v>6313.3846181811041</c:v>
                </c:pt>
                <c:pt idx="966">
                  <c:v>6310.1110622761717</c:v>
                </c:pt>
                <c:pt idx="967">
                  <c:v>6306.8414880604441</c:v>
                </c:pt>
                <c:pt idx="968">
                  <c:v>6303.5758879682426</c:v>
                </c:pt>
                <c:pt idx="969">
                  <c:v>6300.3142544523234</c:v>
                </c:pt>
                <c:pt idx="970">
                  <c:v>6297.0565799838241</c:v>
                </c:pt>
                <c:pt idx="971">
                  <c:v>6293.802857052222</c:v>
                </c:pt>
                <c:pt idx="972">
                  <c:v>6290.5530781652769</c:v>
                </c:pt>
                <c:pt idx="973">
                  <c:v>6287.3072358489972</c:v>
                </c:pt>
                <c:pt idx="974">
                  <c:v>6284.0653226475788</c:v>
                </c:pt>
                <c:pt idx="975">
                  <c:v>6280.8273311233597</c:v>
                </c:pt>
                <c:pt idx="976">
                  <c:v>6277.593253856784</c:v>
                </c:pt>
                <c:pt idx="977">
                  <c:v>6274.3630834463384</c:v>
                </c:pt>
                <c:pt idx="978">
                  <c:v>6271.1368125085182</c:v>
                </c:pt>
                <c:pt idx="979">
                  <c:v>6267.9144336777708</c:v>
                </c:pt>
                <c:pt idx="980">
                  <c:v>6264.6959396064531</c:v>
                </c:pt>
                <c:pt idx="981">
                  <c:v>6261.4813229647807</c:v>
                </c:pt>
                <c:pt idx="982">
                  <c:v>6258.2705764407892</c:v>
                </c:pt>
                <c:pt idx="983">
                  <c:v>6255.0636927402738</c:v>
                </c:pt>
                <c:pt idx="984">
                  <c:v>6251.8606645867576</c:v>
                </c:pt>
                <c:pt idx="985">
                  <c:v>6248.6614847214341</c:v>
                </c:pt>
                <c:pt idx="986">
                  <c:v>6245.4661459031186</c:v>
                </c:pt>
                <c:pt idx="987">
                  <c:v>6242.2746409082138</c:v>
                </c:pt>
                <c:pt idx="988">
                  <c:v>6239.0869625306532</c:v>
                </c:pt>
                <c:pt idx="989">
                  <c:v>6235.9031035818643</c:v>
                </c:pt>
                <c:pt idx="990">
                  <c:v>6232.7230568907007</c:v>
                </c:pt>
                <c:pt idx="991">
                  <c:v>6229.5468153034226</c:v>
                </c:pt>
                <c:pt idx="992">
                  <c:v>6226.3743716836361</c:v>
                </c:pt>
                <c:pt idx="993">
                  <c:v>6223.2057189122506</c:v>
                </c:pt>
                <c:pt idx="994">
                  <c:v>6220.0408498874312</c:v>
                </c:pt>
                <c:pt idx="995">
                  <c:v>6216.8797575245489</c:v>
                </c:pt>
                <c:pt idx="996">
                  <c:v>6213.7224347561487</c:v>
                </c:pt>
                <c:pt idx="997">
                  <c:v>6210.5688745318876</c:v>
                </c:pt>
                <c:pt idx="998">
                  <c:v>6207.4190698185002</c:v>
                </c:pt>
                <c:pt idx="999">
                  <c:v>6204.2730135997454</c:v>
                </c:pt>
                <c:pt idx="1000">
                  <c:v>6201.1306988763681</c:v>
                </c:pt>
                <c:pt idx="1001">
                  <c:v>6197.9921186660513</c:v>
                </c:pt>
                <c:pt idx="1002">
                  <c:v>6194.8572660033615</c:v>
                </c:pt>
                <c:pt idx="1003">
                  <c:v>6191.7261339397228</c:v>
                </c:pt>
                <c:pt idx="1004">
                  <c:v>6188.5987155433595</c:v>
                </c:pt>
                <c:pt idx="1005">
                  <c:v>6185.4750038992433</c:v>
                </c:pt>
              </c:numCache>
            </c:numRef>
          </c:yVal>
          <c:smooth val="0"/>
          <c:extLst>
            <c:ext xmlns:c16="http://schemas.microsoft.com/office/drawing/2014/chart" uri="{C3380CC4-5D6E-409C-BE32-E72D297353CC}">
              <c16:uniqueId val="{00000000-A344-452D-844E-18AD94140B58}"/>
            </c:ext>
          </c:extLst>
        </c:ser>
        <c:ser>
          <c:idx val="2"/>
          <c:order val="2"/>
          <c:tx>
            <c:strRef>
              <c:f>'chromatographic performances'!$I$7</c:f>
              <c:strCache>
                <c:ptCount val="1"/>
                <c:pt idx="0">
                  <c:v>N theoretical</c:v>
                </c:pt>
              </c:strCache>
            </c:strRef>
          </c:tx>
          <c:spPr>
            <a:ln w="19050">
              <a:noFill/>
            </a:ln>
          </c:spPr>
          <c:marker>
            <c:symbol val="circle"/>
            <c:size val="12"/>
            <c:spPr>
              <a:solidFill>
                <a:srgbClr val="000080"/>
              </a:solidFill>
              <a:ln>
                <a:solidFill>
                  <a:srgbClr val="000000"/>
                </a:solidFill>
                <a:prstDash val="solid"/>
              </a:ln>
            </c:spPr>
          </c:marker>
          <c:dLbls>
            <c:spPr>
              <a:noFill/>
              <a:ln w="25400">
                <a:noFill/>
              </a:ln>
            </c:spPr>
            <c:txPr>
              <a:bodyPr wrap="square" lIns="38100" tIns="19050" rIns="38100" bIns="19050" anchor="ctr">
                <a:spAutoFit/>
              </a:bodyPr>
              <a:lstStyle/>
              <a:p>
                <a:pPr>
                  <a:defRPr sz="850" b="1" i="0" u="none" strike="noStrike" baseline="0">
                    <a:solidFill>
                      <a:srgbClr val="00008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'chromatographic performances'!$E$13</c:f>
              <c:numCache>
                <c:formatCode>####\ "µL/min"</c:formatCode>
                <c:ptCount val="1"/>
                <c:pt idx="0">
                  <c:v>600</c:v>
                </c:pt>
              </c:numCache>
            </c:numRef>
          </c:xVal>
          <c:yVal>
            <c:numRef>
              <c:f>'chromatographic performances'!$E$22</c:f>
              <c:numCache>
                <c:formatCode>0</c:formatCode>
                <c:ptCount val="1"/>
                <c:pt idx="0">
                  <c:v>9090.5654696252495</c:v>
                </c:pt>
              </c:numCache>
            </c:numRef>
          </c:yVal>
          <c:smooth val="0"/>
          <c:extLst>
            <c:ext xmlns:c16="http://schemas.microsoft.com/office/drawing/2014/chart" uri="{C3380CC4-5D6E-409C-BE32-E72D297353CC}">
              <c16:uniqueId val="{00000001-A344-452D-844E-18AD94140B58}"/>
            </c:ext>
          </c:extLst>
        </c:ser>
        <c:ser>
          <c:idx val="4"/>
          <c:order val="4"/>
          <c:tx>
            <c:strRef>
              <c:f>'chromatographic performances'!$G$7</c:f>
              <c:strCache>
                <c:ptCount val="1"/>
                <c:pt idx="0">
                  <c:v>N observed</c:v>
                </c:pt>
              </c:strCache>
            </c:strRef>
          </c:tx>
          <c:spPr>
            <a:ln w="19050">
              <a:noFill/>
            </a:ln>
          </c:spPr>
          <c:marker>
            <c:symbol val="circle"/>
            <c:size val="12"/>
            <c:spPr>
              <a:solidFill>
                <a:srgbClr val="008000"/>
              </a:solidFill>
              <a:ln>
                <a:solidFill>
                  <a:srgbClr val="000000"/>
                </a:solidFill>
                <a:prstDash val="solid"/>
              </a:ln>
            </c:spPr>
          </c:marker>
          <c:dLbls>
            <c:dLbl>
              <c:idx val="0"/>
              <c:layout>
                <c:manualLayout>
                  <c:x val="3.0746941580666598E-3"/>
                  <c:y val="-6.6538327845767631E-3"/>
                </c:manualLayout>
              </c:layout>
              <c:spPr>
                <a:noFill/>
                <a:ln w="25400">
                  <a:noFill/>
                </a:ln>
              </c:spPr>
              <c:txPr>
                <a:bodyPr/>
                <a:lstStyle/>
                <a:p>
                  <a:pPr>
                    <a:defRPr sz="850" b="1" i="0" u="none" strike="noStrike" baseline="0">
                      <a:solidFill>
                        <a:srgbClr val="008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2-A344-452D-844E-18AD94140B58}"/>
                </c:ext>
              </c:extLst>
            </c:dLbl>
            <c:spPr>
              <a:noFill/>
              <a:ln w="25400">
                <a:noFill/>
              </a:ln>
            </c:spPr>
            <c:txPr>
              <a:bodyPr wrap="square" lIns="38100" tIns="19050" rIns="38100" bIns="19050" anchor="ctr">
                <a:spAutoFit/>
              </a:bodyPr>
              <a:lstStyle/>
              <a:p>
                <a:pPr>
                  <a:defRPr sz="850" b="1" i="0" u="none" strike="noStrike" baseline="0">
                    <a:solidFill>
                      <a:srgbClr val="008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'chromatographic performances'!$E$13</c:f>
              <c:numCache>
                <c:formatCode>####\ "µL/min"</c:formatCode>
                <c:ptCount val="1"/>
                <c:pt idx="0">
                  <c:v>600</c:v>
                </c:pt>
              </c:numCache>
            </c:numRef>
          </c:xVal>
          <c:yVal>
            <c:numRef>
              <c:f>'chromatographic performances'!$E$23</c:f>
              <c:numCache>
                <c:formatCode>0</c:formatCode>
                <c:ptCount val="1"/>
                <c:pt idx="0">
                  <c:v>7701.9244017139563</c:v>
                </c:pt>
              </c:numCache>
            </c:numRef>
          </c:yVal>
          <c:smooth val="0"/>
          <c:extLst>
            <c:ext xmlns:c16="http://schemas.microsoft.com/office/drawing/2014/chart" uri="{C3380CC4-5D6E-409C-BE32-E72D297353CC}">
              <c16:uniqueId val="{00000003-A344-452D-844E-18AD94140B58}"/>
            </c:ext>
          </c:extLst>
        </c:ser>
        <c:dLbls>
          <c:showLegendKey val="0"/>
          <c:showVal val="0"/>
          <c:showCatName val="0"/>
          <c:showSerName val="0"/>
          <c:showPercent val="0"/>
          <c:showBubbleSize val="0"/>
        </c:dLbls>
        <c:axId val="852000112"/>
        <c:axId val="1"/>
      </c:scatterChart>
      <c:scatterChart>
        <c:scatterStyle val="lineMarker"/>
        <c:varyColors val="0"/>
        <c:ser>
          <c:idx val="1"/>
          <c:order val="1"/>
          <c:tx>
            <c:strRef>
              <c:f>'1'!$R$8</c:f>
              <c:strCache>
                <c:ptCount val="1"/>
                <c:pt idx="0">
                  <c:v>ACQ</c:v>
                </c:pt>
              </c:strCache>
            </c:strRef>
          </c:tx>
          <c:spPr>
            <a:ln w="38100">
              <a:solidFill>
                <a:srgbClr val="FF0000"/>
              </a:solidFill>
              <a:prstDash val="solid"/>
            </a:ln>
          </c:spPr>
          <c:marker>
            <c:symbol val="none"/>
          </c:marker>
          <c:errBars>
            <c:errDir val="y"/>
            <c:errBarType val="both"/>
            <c:errValType val="percentage"/>
            <c:noEndCap val="1"/>
            <c:val val="5"/>
            <c:spPr>
              <a:ln w="25400">
                <a:solidFill>
                  <a:srgbClr val="FF99CC"/>
                </a:solidFill>
                <a:prstDash val="solid"/>
              </a:ln>
            </c:spPr>
          </c:errBars>
          <c:xVal>
            <c:numRef>
              <c:f>'1'!$Q$9:$Q$1014</c:f>
              <c:numCache>
                <c:formatCode>General</c:formatCode>
                <c:ptCount val="1006"/>
                <c:pt idx="0">
                  <c:v>1.4314807653978057</c:v>
                </c:pt>
                <c:pt idx="1">
                  <c:v>2.8629615307956113</c:v>
                </c:pt>
                <c:pt idx="2">
                  <c:v>4.2944422961934183</c:v>
                </c:pt>
                <c:pt idx="3">
                  <c:v>5.7259230615912227</c:v>
                </c:pt>
                <c:pt idx="4">
                  <c:v>7.1574038269890297</c:v>
                </c:pt>
                <c:pt idx="5">
                  <c:v>8.5888845923868367</c:v>
                </c:pt>
                <c:pt idx="6">
                  <c:v>10.020365357784645</c:v>
                </c:pt>
                <c:pt idx="7">
                  <c:v>11.451846123182445</c:v>
                </c:pt>
                <c:pt idx="8">
                  <c:v>12.883326888580255</c:v>
                </c:pt>
                <c:pt idx="9">
                  <c:v>14.314807653978059</c:v>
                </c:pt>
                <c:pt idx="10">
                  <c:v>15.746288419375869</c:v>
                </c:pt>
                <c:pt idx="11">
                  <c:v>17.177769184773673</c:v>
                </c:pt>
                <c:pt idx="12">
                  <c:v>18.609249950171478</c:v>
                </c:pt>
                <c:pt idx="13">
                  <c:v>20.040730715569289</c:v>
                </c:pt>
                <c:pt idx="14">
                  <c:v>21.47221148096709</c:v>
                </c:pt>
                <c:pt idx="15">
                  <c:v>22.903692246364891</c:v>
                </c:pt>
                <c:pt idx="16">
                  <c:v>24.335173011762699</c:v>
                </c:pt>
                <c:pt idx="17">
                  <c:v>25.76665377716051</c:v>
                </c:pt>
                <c:pt idx="18">
                  <c:v>27.198134542558311</c:v>
                </c:pt>
                <c:pt idx="19">
                  <c:v>28.629615307956119</c:v>
                </c:pt>
                <c:pt idx="20">
                  <c:v>30.061096073353923</c:v>
                </c:pt>
                <c:pt idx="21">
                  <c:v>31.492576838751738</c:v>
                </c:pt>
                <c:pt idx="22">
                  <c:v>32.924057604149532</c:v>
                </c:pt>
                <c:pt idx="23">
                  <c:v>34.355538369547347</c:v>
                </c:pt>
                <c:pt idx="24">
                  <c:v>35.787019134945147</c:v>
                </c:pt>
                <c:pt idx="25">
                  <c:v>37.218499900342955</c:v>
                </c:pt>
                <c:pt idx="26">
                  <c:v>38.64998066574077</c:v>
                </c:pt>
                <c:pt idx="27">
                  <c:v>40.081461431138578</c:v>
                </c:pt>
                <c:pt idx="28">
                  <c:v>41.512942196536372</c:v>
                </c:pt>
                <c:pt idx="29">
                  <c:v>42.94442296193418</c:v>
                </c:pt>
                <c:pt idx="30">
                  <c:v>44.375903727331995</c:v>
                </c:pt>
                <c:pt idx="31">
                  <c:v>45.807384492729781</c:v>
                </c:pt>
                <c:pt idx="32">
                  <c:v>47.238865258127596</c:v>
                </c:pt>
                <c:pt idx="33">
                  <c:v>48.670346023525397</c:v>
                </c:pt>
                <c:pt idx="34">
                  <c:v>50.101826788923205</c:v>
                </c:pt>
                <c:pt idx="35">
                  <c:v>51.53330755432102</c:v>
                </c:pt>
                <c:pt idx="36">
                  <c:v>52.964788319718828</c:v>
                </c:pt>
                <c:pt idx="37">
                  <c:v>54.396269085116622</c:v>
                </c:pt>
                <c:pt idx="38">
                  <c:v>55.827749850514429</c:v>
                </c:pt>
                <c:pt idx="39">
                  <c:v>57.259230615912237</c:v>
                </c:pt>
                <c:pt idx="40">
                  <c:v>58.690711381310038</c:v>
                </c:pt>
                <c:pt idx="41">
                  <c:v>60.122192146707846</c:v>
                </c:pt>
                <c:pt idx="42">
                  <c:v>61.553672912105661</c:v>
                </c:pt>
                <c:pt idx="43">
                  <c:v>62.985153677503476</c:v>
                </c:pt>
                <c:pt idx="44">
                  <c:v>64.41663444290127</c:v>
                </c:pt>
                <c:pt idx="45">
                  <c:v>65.848115208299063</c:v>
                </c:pt>
                <c:pt idx="46">
                  <c:v>67.279595973696871</c:v>
                </c:pt>
                <c:pt idx="47">
                  <c:v>68.711076739094693</c:v>
                </c:pt>
                <c:pt idx="48">
                  <c:v>70.142557504492501</c:v>
                </c:pt>
                <c:pt idx="49">
                  <c:v>71.574038269890295</c:v>
                </c:pt>
                <c:pt idx="50">
                  <c:v>73.005519035288103</c:v>
                </c:pt>
                <c:pt idx="51">
                  <c:v>74.436999800685911</c:v>
                </c:pt>
                <c:pt idx="52">
                  <c:v>75.868480566083733</c:v>
                </c:pt>
                <c:pt idx="53">
                  <c:v>77.299961331481541</c:v>
                </c:pt>
                <c:pt idx="54">
                  <c:v>78.73144209687932</c:v>
                </c:pt>
                <c:pt idx="55">
                  <c:v>80.162922862277156</c:v>
                </c:pt>
                <c:pt idx="56">
                  <c:v>81.594403627674922</c:v>
                </c:pt>
                <c:pt idx="57">
                  <c:v>83.025884393072744</c:v>
                </c:pt>
                <c:pt idx="58">
                  <c:v>84.457365158470552</c:v>
                </c:pt>
                <c:pt idx="59">
                  <c:v>85.888845923868359</c:v>
                </c:pt>
                <c:pt idx="60">
                  <c:v>87.320326689266182</c:v>
                </c:pt>
                <c:pt idx="61">
                  <c:v>88.751807454663989</c:v>
                </c:pt>
                <c:pt idx="62">
                  <c:v>90.183288220061769</c:v>
                </c:pt>
                <c:pt idx="63">
                  <c:v>91.614768985459563</c:v>
                </c:pt>
                <c:pt idx="64">
                  <c:v>93.046249750857385</c:v>
                </c:pt>
                <c:pt idx="65">
                  <c:v>94.477730516255193</c:v>
                </c:pt>
                <c:pt idx="66">
                  <c:v>95.909211281653</c:v>
                </c:pt>
                <c:pt idx="67">
                  <c:v>97.340692047050794</c:v>
                </c:pt>
                <c:pt idx="68">
                  <c:v>98.772172812448616</c:v>
                </c:pt>
                <c:pt idx="69">
                  <c:v>100.20365357784641</c:v>
                </c:pt>
                <c:pt idx="70">
                  <c:v>101.6351343432442</c:v>
                </c:pt>
                <c:pt idx="71">
                  <c:v>103.06661510864204</c:v>
                </c:pt>
                <c:pt idx="72">
                  <c:v>104.49809587403983</c:v>
                </c:pt>
                <c:pt idx="73">
                  <c:v>105.92957663943766</c:v>
                </c:pt>
                <c:pt idx="74">
                  <c:v>107.36105740483545</c:v>
                </c:pt>
                <c:pt idx="75">
                  <c:v>108.79253817023324</c:v>
                </c:pt>
                <c:pt idx="76">
                  <c:v>110.22401893563107</c:v>
                </c:pt>
                <c:pt idx="77">
                  <c:v>111.65549970102886</c:v>
                </c:pt>
                <c:pt idx="78">
                  <c:v>113.08698046642668</c:v>
                </c:pt>
                <c:pt idx="79">
                  <c:v>114.51846123182447</c:v>
                </c:pt>
                <c:pt idx="80">
                  <c:v>115.9499419972223</c:v>
                </c:pt>
                <c:pt idx="81">
                  <c:v>117.38142276262008</c:v>
                </c:pt>
                <c:pt idx="82">
                  <c:v>118.81290352801791</c:v>
                </c:pt>
                <c:pt idx="83">
                  <c:v>120.24438429341569</c:v>
                </c:pt>
                <c:pt idx="84">
                  <c:v>121.67586505881351</c:v>
                </c:pt>
                <c:pt idx="85">
                  <c:v>123.10734582421132</c:v>
                </c:pt>
                <c:pt idx="86">
                  <c:v>124.53882658960912</c:v>
                </c:pt>
                <c:pt idx="87">
                  <c:v>125.97030735500695</c:v>
                </c:pt>
                <c:pt idx="88">
                  <c:v>127.40178812040473</c:v>
                </c:pt>
                <c:pt idx="89">
                  <c:v>128.83326888580254</c:v>
                </c:pt>
                <c:pt idx="90">
                  <c:v>130.26474965120033</c:v>
                </c:pt>
                <c:pt idx="91">
                  <c:v>131.69623041659813</c:v>
                </c:pt>
                <c:pt idx="92">
                  <c:v>133.12771118199598</c:v>
                </c:pt>
                <c:pt idx="93">
                  <c:v>134.55919194739374</c:v>
                </c:pt>
                <c:pt idx="94">
                  <c:v>135.99067271279156</c:v>
                </c:pt>
                <c:pt idx="95">
                  <c:v>137.42215347818939</c:v>
                </c:pt>
                <c:pt idx="96">
                  <c:v>138.85363424358721</c:v>
                </c:pt>
                <c:pt idx="97">
                  <c:v>140.285115008985</c:v>
                </c:pt>
                <c:pt idx="98">
                  <c:v>141.71659577438277</c:v>
                </c:pt>
                <c:pt idx="99">
                  <c:v>143.14807653978059</c:v>
                </c:pt>
                <c:pt idx="100">
                  <c:v>144.57955730517841</c:v>
                </c:pt>
                <c:pt idx="101">
                  <c:v>146.01103807057621</c:v>
                </c:pt>
                <c:pt idx="102">
                  <c:v>147.442518835974</c:v>
                </c:pt>
                <c:pt idx="103">
                  <c:v>148.87399960137182</c:v>
                </c:pt>
                <c:pt idx="104">
                  <c:v>150.30548036676964</c:v>
                </c:pt>
                <c:pt idx="105">
                  <c:v>151.73696113216747</c:v>
                </c:pt>
                <c:pt idx="106">
                  <c:v>153.1684418975652</c:v>
                </c:pt>
                <c:pt idx="107">
                  <c:v>154.59992266296308</c:v>
                </c:pt>
                <c:pt idx="108">
                  <c:v>156.03140342836087</c:v>
                </c:pt>
                <c:pt idx="109">
                  <c:v>157.46288419375864</c:v>
                </c:pt>
                <c:pt idx="110">
                  <c:v>158.89436495915646</c:v>
                </c:pt>
                <c:pt idx="111">
                  <c:v>160.32584572455431</c:v>
                </c:pt>
                <c:pt idx="112">
                  <c:v>161.75732648995208</c:v>
                </c:pt>
                <c:pt idx="113">
                  <c:v>163.18880725534984</c:v>
                </c:pt>
                <c:pt idx="114">
                  <c:v>164.62028802074769</c:v>
                </c:pt>
                <c:pt idx="115">
                  <c:v>166.05176878614549</c:v>
                </c:pt>
                <c:pt idx="116">
                  <c:v>167.48324955154328</c:v>
                </c:pt>
                <c:pt idx="117">
                  <c:v>168.9147303169411</c:v>
                </c:pt>
                <c:pt idx="118">
                  <c:v>170.3462110823389</c:v>
                </c:pt>
                <c:pt idx="119">
                  <c:v>171.77769184773672</c:v>
                </c:pt>
                <c:pt idx="120">
                  <c:v>173.20917261313451</c:v>
                </c:pt>
                <c:pt idx="121">
                  <c:v>174.64065337853236</c:v>
                </c:pt>
                <c:pt idx="122">
                  <c:v>176.07213414393013</c:v>
                </c:pt>
                <c:pt idx="123">
                  <c:v>177.50361490932798</c:v>
                </c:pt>
                <c:pt idx="124">
                  <c:v>178.93509567472577</c:v>
                </c:pt>
                <c:pt idx="125">
                  <c:v>180.36657644012354</c:v>
                </c:pt>
                <c:pt idx="126">
                  <c:v>181.79805720552136</c:v>
                </c:pt>
                <c:pt idx="127">
                  <c:v>183.22953797091913</c:v>
                </c:pt>
                <c:pt idx="128">
                  <c:v>184.66101873631698</c:v>
                </c:pt>
                <c:pt idx="129">
                  <c:v>186.09249950171477</c:v>
                </c:pt>
                <c:pt idx="130">
                  <c:v>187.52398026711259</c:v>
                </c:pt>
                <c:pt idx="131">
                  <c:v>188.95546103251039</c:v>
                </c:pt>
                <c:pt idx="132">
                  <c:v>190.38694179790821</c:v>
                </c:pt>
                <c:pt idx="133">
                  <c:v>191.818422563306</c:v>
                </c:pt>
                <c:pt idx="134">
                  <c:v>193.24990332870379</c:v>
                </c:pt>
                <c:pt idx="135">
                  <c:v>194.68138409410159</c:v>
                </c:pt>
                <c:pt idx="136">
                  <c:v>196.11286485949947</c:v>
                </c:pt>
                <c:pt idx="137">
                  <c:v>197.54434562489723</c:v>
                </c:pt>
                <c:pt idx="138">
                  <c:v>198.97582639029503</c:v>
                </c:pt>
                <c:pt idx="139">
                  <c:v>200.40730715569282</c:v>
                </c:pt>
                <c:pt idx="140">
                  <c:v>201.8387879210907</c:v>
                </c:pt>
                <c:pt idx="141">
                  <c:v>203.27026868648841</c:v>
                </c:pt>
                <c:pt idx="142">
                  <c:v>204.70174945188623</c:v>
                </c:pt>
                <c:pt idx="143">
                  <c:v>206.13323021728408</c:v>
                </c:pt>
                <c:pt idx="144">
                  <c:v>207.56471098268185</c:v>
                </c:pt>
                <c:pt idx="145">
                  <c:v>208.99619174807967</c:v>
                </c:pt>
                <c:pt idx="146">
                  <c:v>210.42767251347749</c:v>
                </c:pt>
                <c:pt idx="147">
                  <c:v>211.85915327887531</c:v>
                </c:pt>
                <c:pt idx="148">
                  <c:v>213.29063404427311</c:v>
                </c:pt>
                <c:pt idx="149">
                  <c:v>214.7221148096709</c:v>
                </c:pt>
                <c:pt idx="150">
                  <c:v>216.15359557506872</c:v>
                </c:pt>
                <c:pt idx="151">
                  <c:v>217.58507634046649</c:v>
                </c:pt>
                <c:pt idx="152">
                  <c:v>219.01655710586436</c:v>
                </c:pt>
                <c:pt idx="153">
                  <c:v>220.44803787126213</c:v>
                </c:pt>
                <c:pt idx="154">
                  <c:v>221.87951863665992</c:v>
                </c:pt>
                <c:pt idx="155">
                  <c:v>223.31099940205772</c:v>
                </c:pt>
                <c:pt idx="156">
                  <c:v>224.74248016745554</c:v>
                </c:pt>
                <c:pt idx="157">
                  <c:v>226.17396093285336</c:v>
                </c:pt>
                <c:pt idx="158">
                  <c:v>227.60544169825113</c:v>
                </c:pt>
                <c:pt idx="159">
                  <c:v>229.03692246364895</c:v>
                </c:pt>
                <c:pt idx="160">
                  <c:v>230.46840322904677</c:v>
                </c:pt>
                <c:pt idx="161">
                  <c:v>231.89988399444459</c:v>
                </c:pt>
                <c:pt idx="162">
                  <c:v>233.33136475984239</c:v>
                </c:pt>
                <c:pt idx="163">
                  <c:v>234.76284552524015</c:v>
                </c:pt>
                <c:pt idx="164">
                  <c:v>236.19432629063803</c:v>
                </c:pt>
                <c:pt idx="165">
                  <c:v>237.62580705603582</c:v>
                </c:pt>
                <c:pt idx="166">
                  <c:v>239.05728782143362</c:v>
                </c:pt>
                <c:pt idx="167">
                  <c:v>240.48876858683138</c:v>
                </c:pt>
                <c:pt idx="168">
                  <c:v>241.92024935222923</c:v>
                </c:pt>
                <c:pt idx="169">
                  <c:v>243.35173011762703</c:v>
                </c:pt>
                <c:pt idx="170">
                  <c:v>244.78321088302476</c:v>
                </c:pt>
                <c:pt idx="171">
                  <c:v>246.21469164842264</c:v>
                </c:pt>
                <c:pt idx="172">
                  <c:v>247.64617241382049</c:v>
                </c:pt>
                <c:pt idx="173">
                  <c:v>249.07765317921823</c:v>
                </c:pt>
                <c:pt idx="174">
                  <c:v>250.50913394461605</c:v>
                </c:pt>
                <c:pt idx="175">
                  <c:v>251.9406147100139</c:v>
                </c:pt>
                <c:pt idx="176">
                  <c:v>253.37209547541161</c:v>
                </c:pt>
                <c:pt idx="177">
                  <c:v>254.80357624080946</c:v>
                </c:pt>
                <c:pt idx="178">
                  <c:v>256.23505700620734</c:v>
                </c:pt>
                <c:pt idx="179">
                  <c:v>257.66653777160508</c:v>
                </c:pt>
                <c:pt idx="180">
                  <c:v>259.09801853700287</c:v>
                </c:pt>
                <c:pt idx="181">
                  <c:v>260.52949930240067</c:v>
                </c:pt>
                <c:pt idx="182">
                  <c:v>261.96098006779852</c:v>
                </c:pt>
                <c:pt idx="183">
                  <c:v>263.39246083319625</c:v>
                </c:pt>
                <c:pt idx="184">
                  <c:v>264.8239415985941</c:v>
                </c:pt>
                <c:pt idx="185">
                  <c:v>266.25542236399195</c:v>
                </c:pt>
                <c:pt idx="186">
                  <c:v>267.68690312938975</c:v>
                </c:pt>
                <c:pt idx="187">
                  <c:v>269.11838389478748</c:v>
                </c:pt>
                <c:pt idx="188">
                  <c:v>270.54986466018534</c:v>
                </c:pt>
                <c:pt idx="189">
                  <c:v>271.98134542558313</c:v>
                </c:pt>
                <c:pt idx="190">
                  <c:v>273.41282619098104</c:v>
                </c:pt>
                <c:pt idx="191">
                  <c:v>274.84430695637877</c:v>
                </c:pt>
                <c:pt idx="192">
                  <c:v>276.27578772177662</c:v>
                </c:pt>
                <c:pt idx="193">
                  <c:v>277.70726848717442</c:v>
                </c:pt>
                <c:pt idx="194">
                  <c:v>279.13874925257215</c:v>
                </c:pt>
                <c:pt idx="195">
                  <c:v>280.57023001797</c:v>
                </c:pt>
                <c:pt idx="196">
                  <c:v>282.0017107833678</c:v>
                </c:pt>
                <c:pt idx="197">
                  <c:v>283.43319154876554</c:v>
                </c:pt>
                <c:pt idx="198">
                  <c:v>284.86467231416339</c:v>
                </c:pt>
                <c:pt idx="199">
                  <c:v>286.29615307956118</c:v>
                </c:pt>
                <c:pt idx="200">
                  <c:v>287.72763384495897</c:v>
                </c:pt>
                <c:pt idx="201">
                  <c:v>289.15911461035682</c:v>
                </c:pt>
                <c:pt idx="202">
                  <c:v>290.59059537575462</c:v>
                </c:pt>
                <c:pt idx="203">
                  <c:v>292.02207614115241</c:v>
                </c:pt>
                <c:pt idx="204">
                  <c:v>293.45355690655026</c:v>
                </c:pt>
                <c:pt idx="205">
                  <c:v>294.885037671948</c:v>
                </c:pt>
                <c:pt idx="206">
                  <c:v>296.31651843734585</c:v>
                </c:pt>
                <c:pt idx="207">
                  <c:v>297.74799920274364</c:v>
                </c:pt>
                <c:pt idx="208">
                  <c:v>299.17947996814144</c:v>
                </c:pt>
                <c:pt idx="209">
                  <c:v>300.61096073353929</c:v>
                </c:pt>
                <c:pt idx="210">
                  <c:v>302.04244149893708</c:v>
                </c:pt>
                <c:pt idx="211">
                  <c:v>303.47392226433493</c:v>
                </c:pt>
                <c:pt idx="212">
                  <c:v>304.90540302973267</c:v>
                </c:pt>
                <c:pt idx="213">
                  <c:v>306.3368837951304</c:v>
                </c:pt>
                <c:pt idx="214">
                  <c:v>307.76836456052825</c:v>
                </c:pt>
                <c:pt idx="215">
                  <c:v>309.19984532592616</c:v>
                </c:pt>
                <c:pt idx="216">
                  <c:v>310.63132609132396</c:v>
                </c:pt>
                <c:pt idx="217">
                  <c:v>312.06280685672175</c:v>
                </c:pt>
                <c:pt idx="218">
                  <c:v>313.4942876221196</c:v>
                </c:pt>
                <c:pt idx="219">
                  <c:v>314.92576838751728</c:v>
                </c:pt>
                <c:pt idx="220">
                  <c:v>316.35724915291507</c:v>
                </c:pt>
                <c:pt idx="221">
                  <c:v>317.78872991831292</c:v>
                </c:pt>
                <c:pt idx="222">
                  <c:v>319.22021068371077</c:v>
                </c:pt>
                <c:pt idx="223">
                  <c:v>320.65169144910863</c:v>
                </c:pt>
                <c:pt idx="224">
                  <c:v>322.08317221450642</c:v>
                </c:pt>
                <c:pt idx="225">
                  <c:v>323.51465297990416</c:v>
                </c:pt>
                <c:pt idx="226">
                  <c:v>324.94613374530195</c:v>
                </c:pt>
                <c:pt idx="227">
                  <c:v>326.37761451069969</c:v>
                </c:pt>
                <c:pt idx="228">
                  <c:v>327.80909527609754</c:v>
                </c:pt>
                <c:pt idx="229">
                  <c:v>329.24057604149539</c:v>
                </c:pt>
                <c:pt idx="230">
                  <c:v>330.67205680689318</c:v>
                </c:pt>
                <c:pt idx="231">
                  <c:v>332.10353757229097</c:v>
                </c:pt>
                <c:pt idx="232">
                  <c:v>333.53501833768883</c:v>
                </c:pt>
                <c:pt idx="233">
                  <c:v>334.96649910308656</c:v>
                </c:pt>
                <c:pt idx="234">
                  <c:v>336.39797986848436</c:v>
                </c:pt>
                <c:pt idx="235">
                  <c:v>337.82946063388221</c:v>
                </c:pt>
                <c:pt idx="236">
                  <c:v>339.26094139928006</c:v>
                </c:pt>
                <c:pt idx="237">
                  <c:v>340.69242216467779</c:v>
                </c:pt>
                <c:pt idx="238">
                  <c:v>342.12390293007559</c:v>
                </c:pt>
                <c:pt idx="239">
                  <c:v>343.55538369547344</c:v>
                </c:pt>
                <c:pt idx="240">
                  <c:v>344.98686446087135</c:v>
                </c:pt>
                <c:pt idx="241">
                  <c:v>346.41834522626903</c:v>
                </c:pt>
                <c:pt idx="242">
                  <c:v>347.84982599166688</c:v>
                </c:pt>
                <c:pt idx="243">
                  <c:v>349.28130675706473</c:v>
                </c:pt>
                <c:pt idx="244">
                  <c:v>350.71278752246246</c:v>
                </c:pt>
                <c:pt idx="245">
                  <c:v>352.14426828786026</c:v>
                </c:pt>
                <c:pt idx="246">
                  <c:v>353.57574905325811</c:v>
                </c:pt>
                <c:pt idx="247">
                  <c:v>355.00722981865596</c:v>
                </c:pt>
                <c:pt idx="248">
                  <c:v>356.43871058405369</c:v>
                </c:pt>
                <c:pt idx="249">
                  <c:v>357.87019134945155</c:v>
                </c:pt>
                <c:pt idx="250">
                  <c:v>359.30167211484934</c:v>
                </c:pt>
                <c:pt idx="251">
                  <c:v>360.73315288024708</c:v>
                </c:pt>
                <c:pt idx="252">
                  <c:v>362.16463364564493</c:v>
                </c:pt>
                <c:pt idx="253">
                  <c:v>363.59611441104272</c:v>
                </c:pt>
                <c:pt idx="254">
                  <c:v>365.02759517644051</c:v>
                </c:pt>
                <c:pt idx="255">
                  <c:v>366.45907594183825</c:v>
                </c:pt>
                <c:pt idx="256">
                  <c:v>367.89055670723616</c:v>
                </c:pt>
                <c:pt idx="257">
                  <c:v>369.32203747263395</c:v>
                </c:pt>
                <c:pt idx="258">
                  <c:v>370.75351823803169</c:v>
                </c:pt>
                <c:pt idx="259">
                  <c:v>372.18499900342954</c:v>
                </c:pt>
                <c:pt idx="260">
                  <c:v>373.61647976882739</c:v>
                </c:pt>
                <c:pt idx="261">
                  <c:v>375.04796053422518</c:v>
                </c:pt>
                <c:pt idx="262">
                  <c:v>376.47944129962292</c:v>
                </c:pt>
                <c:pt idx="263">
                  <c:v>377.91092206502077</c:v>
                </c:pt>
                <c:pt idx="264">
                  <c:v>379.34240283041862</c:v>
                </c:pt>
                <c:pt idx="265">
                  <c:v>380.77388359581641</c:v>
                </c:pt>
                <c:pt idx="266">
                  <c:v>382.20536436121421</c:v>
                </c:pt>
                <c:pt idx="267">
                  <c:v>383.636845126612</c:v>
                </c:pt>
                <c:pt idx="268">
                  <c:v>385.06832589200985</c:v>
                </c:pt>
                <c:pt idx="269">
                  <c:v>386.49980665740759</c:v>
                </c:pt>
                <c:pt idx="270">
                  <c:v>387.93128742280544</c:v>
                </c:pt>
                <c:pt idx="271">
                  <c:v>389.36276818820318</c:v>
                </c:pt>
                <c:pt idx="272">
                  <c:v>390.79424895360097</c:v>
                </c:pt>
                <c:pt idx="273">
                  <c:v>392.22572971899893</c:v>
                </c:pt>
                <c:pt idx="274">
                  <c:v>393.65721048439673</c:v>
                </c:pt>
                <c:pt idx="275">
                  <c:v>395.08869124979446</c:v>
                </c:pt>
                <c:pt idx="276">
                  <c:v>396.5201720151922</c:v>
                </c:pt>
                <c:pt idx="277">
                  <c:v>397.95165278059005</c:v>
                </c:pt>
                <c:pt idx="278">
                  <c:v>399.38313354598779</c:v>
                </c:pt>
                <c:pt idx="279">
                  <c:v>400.81461431138564</c:v>
                </c:pt>
                <c:pt idx="280">
                  <c:v>402.24609507678355</c:v>
                </c:pt>
                <c:pt idx="281">
                  <c:v>403.6775758421814</c:v>
                </c:pt>
                <c:pt idx="282">
                  <c:v>405.10905660757913</c:v>
                </c:pt>
                <c:pt idx="283">
                  <c:v>406.54053737297681</c:v>
                </c:pt>
                <c:pt idx="284">
                  <c:v>407.97201813837472</c:v>
                </c:pt>
                <c:pt idx="285">
                  <c:v>409.40349890377246</c:v>
                </c:pt>
                <c:pt idx="286">
                  <c:v>410.83497966917025</c:v>
                </c:pt>
                <c:pt idx="287">
                  <c:v>412.26646043456816</c:v>
                </c:pt>
                <c:pt idx="288">
                  <c:v>413.69794119996595</c:v>
                </c:pt>
                <c:pt idx="289">
                  <c:v>415.12942196536369</c:v>
                </c:pt>
                <c:pt idx="290">
                  <c:v>416.5609027307616</c:v>
                </c:pt>
                <c:pt idx="291">
                  <c:v>417.99238349615933</c:v>
                </c:pt>
                <c:pt idx="292">
                  <c:v>419.42386426155707</c:v>
                </c:pt>
                <c:pt idx="293">
                  <c:v>420.85534502695498</c:v>
                </c:pt>
                <c:pt idx="294">
                  <c:v>422.28682579235277</c:v>
                </c:pt>
                <c:pt idx="295">
                  <c:v>423.71830655775062</c:v>
                </c:pt>
                <c:pt idx="296">
                  <c:v>425.14978732314836</c:v>
                </c:pt>
                <c:pt idx="297">
                  <c:v>426.58126808854621</c:v>
                </c:pt>
                <c:pt idx="298">
                  <c:v>428.01274885394412</c:v>
                </c:pt>
                <c:pt idx="299">
                  <c:v>429.4442296193418</c:v>
                </c:pt>
                <c:pt idx="300">
                  <c:v>430.87571038473959</c:v>
                </c:pt>
                <c:pt idx="301">
                  <c:v>432.30719115013744</c:v>
                </c:pt>
                <c:pt idx="302">
                  <c:v>433.73867191553518</c:v>
                </c:pt>
                <c:pt idx="303">
                  <c:v>435.17015268093297</c:v>
                </c:pt>
                <c:pt idx="304">
                  <c:v>436.60163344633082</c:v>
                </c:pt>
                <c:pt idx="305">
                  <c:v>438.03311421172873</c:v>
                </c:pt>
                <c:pt idx="306">
                  <c:v>439.46459497712647</c:v>
                </c:pt>
                <c:pt idx="307">
                  <c:v>440.89607574252426</c:v>
                </c:pt>
                <c:pt idx="308">
                  <c:v>442.32755650792205</c:v>
                </c:pt>
                <c:pt idx="309">
                  <c:v>443.75903727331985</c:v>
                </c:pt>
                <c:pt idx="310">
                  <c:v>445.19051803871764</c:v>
                </c:pt>
                <c:pt idx="311">
                  <c:v>446.62199880411544</c:v>
                </c:pt>
                <c:pt idx="312">
                  <c:v>448.05347956951334</c:v>
                </c:pt>
                <c:pt idx="313">
                  <c:v>449.48496033491108</c:v>
                </c:pt>
                <c:pt idx="314">
                  <c:v>450.91644110030887</c:v>
                </c:pt>
                <c:pt idx="315">
                  <c:v>452.34792186570672</c:v>
                </c:pt>
                <c:pt idx="316">
                  <c:v>453.77940263110446</c:v>
                </c:pt>
                <c:pt idx="317">
                  <c:v>455.21088339650225</c:v>
                </c:pt>
                <c:pt idx="318">
                  <c:v>456.64236416190016</c:v>
                </c:pt>
                <c:pt idx="319">
                  <c:v>458.0738449272979</c:v>
                </c:pt>
                <c:pt idx="320">
                  <c:v>459.50532569269581</c:v>
                </c:pt>
                <c:pt idx="321">
                  <c:v>460.93680645809354</c:v>
                </c:pt>
                <c:pt idx="322">
                  <c:v>462.36828722349134</c:v>
                </c:pt>
                <c:pt idx="323">
                  <c:v>463.79976798888919</c:v>
                </c:pt>
                <c:pt idx="324">
                  <c:v>465.23124875428698</c:v>
                </c:pt>
                <c:pt idx="325">
                  <c:v>466.66272951968477</c:v>
                </c:pt>
                <c:pt idx="326">
                  <c:v>468.09421028508262</c:v>
                </c:pt>
                <c:pt idx="327">
                  <c:v>469.5256910504803</c:v>
                </c:pt>
                <c:pt idx="328">
                  <c:v>470.9571718158781</c:v>
                </c:pt>
                <c:pt idx="329">
                  <c:v>472.38865258127606</c:v>
                </c:pt>
                <c:pt idx="330">
                  <c:v>473.8201333466738</c:v>
                </c:pt>
                <c:pt idx="331">
                  <c:v>475.25161411207165</c:v>
                </c:pt>
                <c:pt idx="332">
                  <c:v>476.68309487746944</c:v>
                </c:pt>
                <c:pt idx="333">
                  <c:v>478.11457564286724</c:v>
                </c:pt>
                <c:pt idx="334">
                  <c:v>479.54605640826497</c:v>
                </c:pt>
                <c:pt idx="335">
                  <c:v>480.97753717366277</c:v>
                </c:pt>
                <c:pt idx="336">
                  <c:v>482.40901793906056</c:v>
                </c:pt>
                <c:pt idx="337">
                  <c:v>483.84049870445847</c:v>
                </c:pt>
                <c:pt idx="338">
                  <c:v>485.27197946985626</c:v>
                </c:pt>
                <c:pt idx="339">
                  <c:v>486.70346023525406</c:v>
                </c:pt>
                <c:pt idx="340">
                  <c:v>488.13494100065185</c:v>
                </c:pt>
                <c:pt idx="341">
                  <c:v>489.56642176604953</c:v>
                </c:pt>
                <c:pt idx="342">
                  <c:v>490.99790253144738</c:v>
                </c:pt>
                <c:pt idx="343">
                  <c:v>492.42938329684529</c:v>
                </c:pt>
                <c:pt idx="344">
                  <c:v>493.86086406224302</c:v>
                </c:pt>
                <c:pt idx="345">
                  <c:v>495.29234482764099</c:v>
                </c:pt>
                <c:pt idx="346">
                  <c:v>496.72382559303873</c:v>
                </c:pt>
                <c:pt idx="347">
                  <c:v>498.15530635843646</c:v>
                </c:pt>
                <c:pt idx="348">
                  <c:v>499.5867871238342</c:v>
                </c:pt>
                <c:pt idx="349">
                  <c:v>501.01826788923211</c:v>
                </c:pt>
                <c:pt idx="350">
                  <c:v>502.4497486546299</c:v>
                </c:pt>
                <c:pt idx="351">
                  <c:v>503.88122942002781</c:v>
                </c:pt>
                <c:pt idx="352">
                  <c:v>505.31271018542554</c:v>
                </c:pt>
                <c:pt idx="353">
                  <c:v>506.74419095082322</c:v>
                </c:pt>
                <c:pt idx="354">
                  <c:v>508.17567171622125</c:v>
                </c:pt>
                <c:pt idx="355">
                  <c:v>509.60715248161893</c:v>
                </c:pt>
                <c:pt idx="356">
                  <c:v>511.03863324701666</c:v>
                </c:pt>
                <c:pt idx="357">
                  <c:v>512.47011401241468</c:v>
                </c:pt>
                <c:pt idx="358">
                  <c:v>513.90159477781242</c:v>
                </c:pt>
                <c:pt idx="359">
                  <c:v>515.33307554321016</c:v>
                </c:pt>
                <c:pt idx="360">
                  <c:v>516.76455630860801</c:v>
                </c:pt>
                <c:pt idx="361">
                  <c:v>518.19603707400574</c:v>
                </c:pt>
                <c:pt idx="362">
                  <c:v>519.62751783940359</c:v>
                </c:pt>
                <c:pt idx="363">
                  <c:v>521.05899860480133</c:v>
                </c:pt>
                <c:pt idx="364">
                  <c:v>522.49047937019918</c:v>
                </c:pt>
                <c:pt idx="365">
                  <c:v>523.92196013559703</c:v>
                </c:pt>
                <c:pt idx="366">
                  <c:v>525.35344090099477</c:v>
                </c:pt>
                <c:pt idx="367">
                  <c:v>526.78492166639251</c:v>
                </c:pt>
                <c:pt idx="368">
                  <c:v>528.21640243179047</c:v>
                </c:pt>
                <c:pt idx="369">
                  <c:v>529.64788319718821</c:v>
                </c:pt>
                <c:pt idx="370">
                  <c:v>531.07936396258606</c:v>
                </c:pt>
                <c:pt idx="371">
                  <c:v>532.51084472798391</c:v>
                </c:pt>
                <c:pt idx="372">
                  <c:v>533.94232549338165</c:v>
                </c:pt>
                <c:pt idx="373">
                  <c:v>535.3738062587795</c:v>
                </c:pt>
                <c:pt idx="374">
                  <c:v>536.80528702417735</c:v>
                </c:pt>
                <c:pt idx="375">
                  <c:v>538.23676778957497</c:v>
                </c:pt>
                <c:pt idx="376">
                  <c:v>539.66824855497282</c:v>
                </c:pt>
                <c:pt idx="377">
                  <c:v>541.09972932037067</c:v>
                </c:pt>
                <c:pt idx="378">
                  <c:v>542.53121008576841</c:v>
                </c:pt>
                <c:pt idx="379">
                  <c:v>543.96269085116626</c:v>
                </c:pt>
                <c:pt idx="380">
                  <c:v>545.39417161656411</c:v>
                </c:pt>
                <c:pt idx="381">
                  <c:v>546.82565238196207</c:v>
                </c:pt>
                <c:pt idx="382">
                  <c:v>548.2571331473597</c:v>
                </c:pt>
                <c:pt idx="383">
                  <c:v>549.68861391275755</c:v>
                </c:pt>
                <c:pt idx="384">
                  <c:v>551.1200946781554</c:v>
                </c:pt>
                <c:pt idx="385">
                  <c:v>552.55157544355325</c:v>
                </c:pt>
                <c:pt idx="386">
                  <c:v>553.98305620895098</c:v>
                </c:pt>
                <c:pt idx="387">
                  <c:v>555.41453697434883</c:v>
                </c:pt>
                <c:pt idx="388">
                  <c:v>556.84601773974646</c:v>
                </c:pt>
                <c:pt idx="389">
                  <c:v>558.27749850514431</c:v>
                </c:pt>
                <c:pt idx="390">
                  <c:v>559.70897927054205</c:v>
                </c:pt>
                <c:pt idx="391">
                  <c:v>561.14046003594001</c:v>
                </c:pt>
                <c:pt idx="392">
                  <c:v>562.57194080133763</c:v>
                </c:pt>
                <c:pt idx="393">
                  <c:v>564.0034215667356</c:v>
                </c:pt>
                <c:pt idx="394">
                  <c:v>565.43490233213333</c:v>
                </c:pt>
                <c:pt idx="395">
                  <c:v>566.86638309753107</c:v>
                </c:pt>
                <c:pt idx="396">
                  <c:v>568.29786386292892</c:v>
                </c:pt>
                <c:pt idx="397">
                  <c:v>569.72934462832677</c:v>
                </c:pt>
                <c:pt idx="398">
                  <c:v>571.16082539372474</c:v>
                </c:pt>
                <c:pt idx="399">
                  <c:v>572.59230615912236</c:v>
                </c:pt>
                <c:pt idx="400">
                  <c:v>574.02378692452032</c:v>
                </c:pt>
                <c:pt idx="401">
                  <c:v>575.45526768991795</c:v>
                </c:pt>
                <c:pt idx="402">
                  <c:v>576.88674845531591</c:v>
                </c:pt>
                <c:pt idx="403">
                  <c:v>578.31822922071365</c:v>
                </c:pt>
                <c:pt idx="404">
                  <c:v>579.74970998611138</c:v>
                </c:pt>
                <c:pt idx="405">
                  <c:v>581.18119075150923</c:v>
                </c:pt>
                <c:pt idx="406">
                  <c:v>582.61267151690708</c:v>
                </c:pt>
                <c:pt idx="407">
                  <c:v>584.04415228230482</c:v>
                </c:pt>
                <c:pt idx="408">
                  <c:v>585.47563304770267</c:v>
                </c:pt>
                <c:pt idx="409">
                  <c:v>586.90711381310052</c:v>
                </c:pt>
                <c:pt idx="410">
                  <c:v>588.33859457849826</c:v>
                </c:pt>
                <c:pt idx="411">
                  <c:v>589.770075343896</c:v>
                </c:pt>
                <c:pt idx="412">
                  <c:v>591.20155610929396</c:v>
                </c:pt>
                <c:pt idx="413">
                  <c:v>592.6330368746917</c:v>
                </c:pt>
                <c:pt idx="414">
                  <c:v>594.06451764008943</c:v>
                </c:pt>
                <c:pt idx="415">
                  <c:v>595.49599840548728</c:v>
                </c:pt>
                <c:pt idx="416">
                  <c:v>596.92747917088525</c:v>
                </c:pt>
                <c:pt idx="417">
                  <c:v>598.35895993628287</c:v>
                </c:pt>
                <c:pt idx="418">
                  <c:v>599.79044070168072</c:v>
                </c:pt>
                <c:pt idx="419">
                  <c:v>601.22192146707857</c:v>
                </c:pt>
                <c:pt idx="420">
                  <c:v>602.65340223247631</c:v>
                </c:pt>
                <c:pt idx="421">
                  <c:v>604.08488299787416</c:v>
                </c:pt>
                <c:pt idx="422">
                  <c:v>605.51636376327201</c:v>
                </c:pt>
                <c:pt idx="423">
                  <c:v>606.94784452866986</c:v>
                </c:pt>
                <c:pt idx="424">
                  <c:v>608.3793252940676</c:v>
                </c:pt>
                <c:pt idx="425">
                  <c:v>609.81080605946534</c:v>
                </c:pt>
                <c:pt idx="426">
                  <c:v>611.24228682486319</c:v>
                </c:pt>
                <c:pt idx="427">
                  <c:v>612.67376759026081</c:v>
                </c:pt>
                <c:pt idx="428">
                  <c:v>614.10524835565877</c:v>
                </c:pt>
                <c:pt idx="429">
                  <c:v>615.53672912105651</c:v>
                </c:pt>
                <c:pt idx="430">
                  <c:v>616.96820988645436</c:v>
                </c:pt>
                <c:pt idx="431">
                  <c:v>618.39969065185232</c:v>
                </c:pt>
                <c:pt idx="432">
                  <c:v>619.83117141724995</c:v>
                </c:pt>
                <c:pt idx="433">
                  <c:v>621.26265218264791</c:v>
                </c:pt>
                <c:pt idx="434">
                  <c:v>622.69413294804565</c:v>
                </c:pt>
                <c:pt idx="435">
                  <c:v>624.1256137134435</c:v>
                </c:pt>
                <c:pt idx="436">
                  <c:v>625.55709447884124</c:v>
                </c:pt>
                <c:pt idx="437">
                  <c:v>626.9885752442392</c:v>
                </c:pt>
                <c:pt idx="438">
                  <c:v>628.42005600963682</c:v>
                </c:pt>
                <c:pt idx="439">
                  <c:v>629.85153677503456</c:v>
                </c:pt>
                <c:pt idx="440">
                  <c:v>631.28301754043241</c:v>
                </c:pt>
                <c:pt idx="441">
                  <c:v>632.71449830583015</c:v>
                </c:pt>
                <c:pt idx="442">
                  <c:v>634.145979071228</c:v>
                </c:pt>
                <c:pt idx="443">
                  <c:v>635.57745983662585</c:v>
                </c:pt>
                <c:pt idx="444">
                  <c:v>637.00894060202359</c:v>
                </c:pt>
                <c:pt idx="445">
                  <c:v>638.44042136742155</c:v>
                </c:pt>
                <c:pt idx="446">
                  <c:v>639.87190213281917</c:v>
                </c:pt>
                <c:pt idx="447">
                  <c:v>641.30338289821725</c:v>
                </c:pt>
                <c:pt idx="448">
                  <c:v>642.73486366361499</c:v>
                </c:pt>
                <c:pt idx="449">
                  <c:v>644.16634442901284</c:v>
                </c:pt>
                <c:pt idx="450">
                  <c:v>645.59782519441058</c:v>
                </c:pt>
                <c:pt idx="451">
                  <c:v>647.02930595980831</c:v>
                </c:pt>
                <c:pt idx="452">
                  <c:v>648.46078672520605</c:v>
                </c:pt>
                <c:pt idx="453">
                  <c:v>649.8922674906039</c:v>
                </c:pt>
                <c:pt idx="454">
                  <c:v>651.32374825600175</c:v>
                </c:pt>
                <c:pt idx="455">
                  <c:v>652.75522902139937</c:v>
                </c:pt>
                <c:pt idx="456">
                  <c:v>654.18670978679745</c:v>
                </c:pt>
                <c:pt idx="457">
                  <c:v>655.61819055219507</c:v>
                </c:pt>
                <c:pt idx="458">
                  <c:v>657.04967131759292</c:v>
                </c:pt>
                <c:pt idx="459">
                  <c:v>658.48115208299077</c:v>
                </c:pt>
                <c:pt idx="460">
                  <c:v>659.91263284838851</c:v>
                </c:pt>
                <c:pt idx="461">
                  <c:v>661.34411361378636</c:v>
                </c:pt>
                <c:pt idx="462">
                  <c:v>662.77559437918421</c:v>
                </c:pt>
                <c:pt idx="463">
                  <c:v>664.20707514458195</c:v>
                </c:pt>
                <c:pt idx="464">
                  <c:v>665.6385559099798</c:v>
                </c:pt>
                <c:pt idx="465">
                  <c:v>667.07003667537765</c:v>
                </c:pt>
                <c:pt idx="466">
                  <c:v>668.50151744077539</c:v>
                </c:pt>
                <c:pt idx="467">
                  <c:v>669.93299820617312</c:v>
                </c:pt>
                <c:pt idx="468">
                  <c:v>671.36447897157109</c:v>
                </c:pt>
                <c:pt idx="469">
                  <c:v>672.79595973696871</c:v>
                </c:pt>
                <c:pt idx="470">
                  <c:v>674.22744050236679</c:v>
                </c:pt>
                <c:pt idx="471">
                  <c:v>675.65892126776441</c:v>
                </c:pt>
                <c:pt idx="472">
                  <c:v>677.09040203316226</c:v>
                </c:pt>
                <c:pt idx="473">
                  <c:v>678.52188279856011</c:v>
                </c:pt>
                <c:pt idx="474">
                  <c:v>679.95336356395796</c:v>
                </c:pt>
                <c:pt idx="475">
                  <c:v>681.38484432935559</c:v>
                </c:pt>
                <c:pt idx="476">
                  <c:v>682.81632509475344</c:v>
                </c:pt>
                <c:pt idx="477">
                  <c:v>684.24780586015117</c:v>
                </c:pt>
                <c:pt idx="478">
                  <c:v>685.67928662554903</c:v>
                </c:pt>
                <c:pt idx="479">
                  <c:v>687.11076739094688</c:v>
                </c:pt>
                <c:pt idx="480">
                  <c:v>688.54224815634473</c:v>
                </c:pt>
                <c:pt idx="481">
                  <c:v>689.97372892174269</c:v>
                </c:pt>
                <c:pt idx="482">
                  <c:v>691.40520968714031</c:v>
                </c:pt>
                <c:pt idx="483">
                  <c:v>692.83669045253805</c:v>
                </c:pt>
                <c:pt idx="484">
                  <c:v>694.26817121793601</c:v>
                </c:pt>
                <c:pt idx="485">
                  <c:v>695.69965198333375</c:v>
                </c:pt>
                <c:pt idx="486">
                  <c:v>697.13113274873149</c:v>
                </c:pt>
                <c:pt idx="487">
                  <c:v>698.56261351412945</c:v>
                </c:pt>
                <c:pt idx="488">
                  <c:v>699.99409427952719</c:v>
                </c:pt>
                <c:pt idx="489">
                  <c:v>701.42557504492493</c:v>
                </c:pt>
                <c:pt idx="490">
                  <c:v>702.85705581032266</c:v>
                </c:pt>
                <c:pt idx="491">
                  <c:v>704.28853657572051</c:v>
                </c:pt>
                <c:pt idx="492">
                  <c:v>705.72001734111814</c:v>
                </c:pt>
                <c:pt idx="493">
                  <c:v>707.15149810651621</c:v>
                </c:pt>
                <c:pt idx="494">
                  <c:v>708.58297887191384</c:v>
                </c:pt>
                <c:pt idx="495">
                  <c:v>710.01445963731192</c:v>
                </c:pt>
                <c:pt idx="496">
                  <c:v>711.44594040270954</c:v>
                </c:pt>
                <c:pt idx="497">
                  <c:v>712.87742116810739</c:v>
                </c:pt>
                <c:pt idx="498">
                  <c:v>714.30890193350535</c:v>
                </c:pt>
                <c:pt idx="499">
                  <c:v>715.74038269890309</c:v>
                </c:pt>
                <c:pt idx="500">
                  <c:v>717.17186346430083</c:v>
                </c:pt>
                <c:pt idx="501">
                  <c:v>718.60334422969868</c:v>
                </c:pt>
                <c:pt idx="502">
                  <c:v>720.03482499509653</c:v>
                </c:pt>
                <c:pt idx="503">
                  <c:v>721.46630576049415</c:v>
                </c:pt>
                <c:pt idx="504">
                  <c:v>722.897786525892</c:v>
                </c:pt>
                <c:pt idx="505">
                  <c:v>724.32926729128985</c:v>
                </c:pt>
                <c:pt idx="506">
                  <c:v>725.76074805668759</c:v>
                </c:pt>
                <c:pt idx="507">
                  <c:v>727.19222882208544</c:v>
                </c:pt>
                <c:pt idx="508">
                  <c:v>728.62370958748318</c:v>
                </c:pt>
                <c:pt idx="509">
                  <c:v>730.05519035288103</c:v>
                </c:pt>
                <c:pt idx="510">
                  <c:v>731.48667111827888</c:v>
                </c:pt>
                <c:pt idx="511">
                  <c:v>732.9181518836765</c:v>
                </c:pt>
                <c:pt idx="512">
                  <c:v>734.34963264907469</c:v>
                </c:pt>
                <c:pt idx="513">
                  <c:v>735.78111341447232</c:v>
                </c:pt>
                <c:pt idx="514">
                  <c:v>737.21259417987017</c:v>
                </c:pt>
                <c:pt idx="515">
                  <c:v>738.6440749452679</c:v>
                </c:pt>
                <c:pt idx="516">
                  <c:v>740.07555571066575</c:v>
                </c:pt>
                <c:pt idx="517">
                  <c:v>741.50703647606338</c:v>
                </c:pt>
                <c:pt idx="518">
                  <c:v>742.93851724146134</c:v>
                </c:pt>
                <c:pt idx="519">
                  <c:v>744.36999800685908</c:v>
                </c:pt>
                <c:pt idx="520">
                  <c:v>745.80147877225693</c:v>
                </c:pt>
                <c:pt idx="521">
                  <c:v>747.23295953765478</c:v>
                </c:pt>
                <c:pt idx="522">
                  <c:v>748.66444030305252</c:v>
                </c:pt>
                <c:pt idx="523">
                  <c:v>750.09592106845037</c:v>
                </c:pt>
                <c:pt idx="524">
                  <c:v>751.52740183384822</c:v>
                </c:pt>
                <c:pt idx="525">
                  <c:v>752.95888259924584</c:v>
                </c:pt>
                <c:pt idx="526">
                  <c:v>754.3903633646438</c:v>
                </c:pt>
                <c:pt idx="527">
                  <c:v>755.82184413004154</c:v>
                </c:pt>
                <c:pt idx="528">
                  <c:v>757.25332489543939</c:v>
                </c:pt>
                <c:pt idx="529">
                  <c:v>758.68480566083724</c:v>
                </c:pt>
                <c:pt idx="530">
                  <c:v>760.11628642623509</c:v>
                </c:pt>
                <c:pt idx="531">
                  <c:v>761.54776719163283</c:v>
                </c:pt>
                <c:pt idx="532">
                  <c:v>762.97924795703057</c:v>
                </c:pt>
                <c:pt idx="533">
                  <c:v>764.41072872242842</c:v>
                </c:pt>
                <c:pt idx="534">
                  <c:v>765.84220948782615</c:v>
                </c:pt>
                <c:pt idx="535">
                  <c:v>767.273690253224</c:v>
                </c:pt>
                <c:pt idx="536">
                  <c:v>768.70517101862185</c:v>
                </c:pt>
                <c:pt idx="537">
                  <c:v>770.1366517840197</c:v>
                </c:pt>
                <c:pt idx="538">
                  <c:v>771.56813254941756</c:v>
                </c:pt>
                <c:pt idx="539">
                  <c:v>772.99961331481518</c:v>
                </c:pt>
                <c:pt idx="540">
                  <c:v>774.43109408021303</c:v>
                </c:pt>
                <c:pt idx="541">
                  <c:v>775.86257484561088</c:v>
                </c:pt>
                <c:pt idx="542">
                  <c:v>777.2940556110085</c:v>
                </c:pt>
                <c:pt idx="543">
                  <c:v>778.72553637640635</c:v>
                </c:pt>
                <c:pt idx="544">
                  <c:v>780.15701714180443</c:v>
                </c:pt>
                <c:pt idx="545">
                  <c:v>781.58849790720194</c:v>
                </c:pt>
                <c:pt idx="546">
                  <c:v>783.01997867260002</c:v>
                </c:pt>
                <c:pt idx="547">
                  <c:v>784.45145943799787</c:v>
                </c:pt>
                <c:pt idx="548">
                  <c:v>785.88294020339538</c:v>
                </c:pt>
                <c:pt idx="549">
                  <c:v>787.31442096879346</c:v>
                </c:pt>
                <c:pt idx="550">
                  <c:v>788.74590173419119</c:v>
                </c:pt>
                <c:pt idx="551">
                  <c:v>790.17738249958893</c:v>
                </c:pt>
                <c:pt idx="552">
                  <c:v>791.60886326498678</c:v>
                </c:pt>
                <c:pt idx="553">
                  <c:v>793.0403440303844</c:v>
                </c:pt>
                <c:pt idx="554">
                  <c:v>794.47182479578225</c:v>
                </c:pt>
                <c:pt idx="555">
                  <c:v>795.9033055611801</c:v>
                </c:pt>
                <c:pt idx="556">
                  <c:v>797.33478632657796</c:v>
                </c:pt>
                <c:pt idx="557">
                  <c:v>798.76626709197558</c:v>
                </c:pt>
                <c:pt idx="558">
                  <c:v>800.19774785737354</c:v>
                </c:pt>
                <c:pt idx="559">
                  <c:v>801.62922862277128</c:v>
                </c:pt>
                <c:pt idx="560">
                  <c:v>803.06070938816902</c:v>
                </c:pt>
                <c:pt idx="561">
                  <c:v>804.49219015356709</c:v>
                </c:pt>
                <c:pt idx="562">
                  <c:v>805.92367091896483</c:v>
                </c:pt>
                <c:pt idx="563">
                  <c:v>807.3551516843628</c:v>
                </c:pt>
                <c:pt idx="564">
                  <c:v>808.78663244976042</c:v>
                </c:pt>
                <c:pt idx="565">
                  <c:v>810.21811321515827</c:v>
                </c:pt>
                <c:pt idx="566">
                  <c:v>811.64959398055612</c:v>
                </c:pt>
                <c:pt idx="567">
                  <c:v>813.08107474595363</c:v>
                </c:pt>
                <c:pt idx="568">
                  <c:v>814.51255551135159</c:v>
                </c:pt>
                <c:pt idx="569">
                  <c:v>815.94403627674944</c:v>
                </c:pt>
                <c:pt idx="570">
                  <c:v>817.37551704214718</c:v>
                </c:pt>
                <c:pt idx="571">
                  <c:v>818.80699780754492</c:v>
                </c:pt>
                <c:pt idx="572">
                  <c:v>820.238478572943</c:v>
                </c:pt>
                <c:pt idx="573">
                  <c:v>821.6699593383405</c:v>
                </c:pt>
                <c:pt idx="574">
                  <c:v>823.10144010373847</c:v>
                </c:pt>
                <c:pt idx="575">
                  <c:v>824.53292086913632</c:v>
                </c:pt>
                <c:pt idx="576">
                  <c:v>825.96440163453394</c:v>
                </c:pt>
                <c:pt idx="577">
                  <c:v>827.39588239993191</c:v>
                </c:pt>
                <c:pt idx="578">
                  <c:v>828.82736316532976</c:v>
                </c:pt>
                <c:pt idx="579">
                  <c:v>830.25884393072738</c:v>
                </c:pt>
                <c:pt idx="580">
                  <c:v>831.69032469612534</c:v>
                </c:pt>
                <c:pt idx="581">
                  <c:v>833.12180546152319</c:v>
                </c:pt>
                <c:pt idx="582">
                  <c:v>834.55328622692082</c:v>
                </c:pt>
                <c:pt idx="583">
                  <c:v>835.98476699231867</c:v>
                </c:pt>
                <c:pt idx="584">
                  <c:v>837.41624775771652</c:v>
                </c:pt>
                <c:pt idx="585">
                  <c:v>838.84772852311414</c:v>
                </c:pt>
                <c:pt idx="586">
                  <c:v>840.27920928851222</c:v>
                </c:pt>
                <c:pt idx="587">
                  <c:v>841.71069005390996</c:v>
                </c:pt>
                <c:pt idx="588">
                  <c:v>843.14217081930781</c:v>
                </c:pt>
                <c:pt idx="589">
                  <c:v>844.57365158470554</c:v>
                </c:pt>
                <c:pt idx="590">
                  <c:v>846.00513235010328</c:v>
                </c:pt>
                <c:pt idx="591">
                  <c:v>847.43661311550125</c:v>
                </c:pt>
                <c:pt idx="592">
                  <c:v>848.86809388089887</c:v>
                </c:pt>
                <c:pt idx="593">
                  <c:v>850.29957464629672</c:v>
                </c:pt>
                <c:pt idx="594">
                  <c:v>851.73105541169468</c:v>
                </c:pt>
                <c:pt idx="595">
                  <c:v>853.16253617709242</c:v>
                </c:pt>
                <c:pt idx="596">
                  <c:v>854.59401694249016</c:v>
                </c:pt>
                <c:pt idx="597">
                  <c:v>856.02549770788823</c:v>
                </c:pt>
                <c:pt idx="598">
                  <c:v>857.45697847328574</c:v>
                </c:pt>
                <c:pt idx="599">
                  <c:v>858.88845923868359</c:v>
                </c:pt>
                <c:pt idx="600">
                  <c:v>860.31994000408156</c:v>
                </c:pt>
                <c:pt idx="601">
                  <c:v>861.75142076947918</c:v>
                </c:pt>
                <c:pt idx="602">
                  <c:v>863.18290153487703</c:v>
                </c:pt>
                <c:pt idx="603">
                  <c:v>864.61438230027488</c:v>
                </c:pt>
                <c:pt idx="604">
                  <c:v>866.04586306567251</c:v>
                </c:pt>
                <c:pt idx="605">
                  <c:v>867.47734383107036</c:v>
                </c:pt>
                <c:pt idx="606">
                  <c:v>868.90882459646821</c:v>
                </c:pt>
                <c:pt idx="607">
                  <c:v>870.34030536186594</c:v>
                </c:pt>
                <c:pt idx="608">
                  <c:v>871.77178612726379</c:v>
                </c:pt>
                <c:pt idx="609">
                  <c:v>873.20326689266165</c:v>
                </c:pt>
                <c:pt idx="610">
                  <c:v>874.63474765805927</c:v>
                </c:pt>
                <c:pt idx="611">
                  <c:v>876.06622842345746</c:v>
                </c:pt>
                <c:pt idx="612">
                  <c:v>877.4977091888552</c:v>
                </c:pt>
                <c:pt idx="613">
                  <c:v>878.92918995425293</c:v>
                </c:pt>
                <c:pt idx="614">
                  <c:v>880.36067071965078</c:v>
                </c:pt>
                <c:pt idx="615">
                  <c:v>881.79215148504852</c:v>
                </c:pt>
                <c:pt idx="616">
                  <c:v>883.22363225044637</c:v>
                </c:pt>
                <c:pt idx="617">
                  <c:v>884.65511301584411</c:v>
                </c:pt>
                <c:pt idx="618">
                  <c:v>886.08659378124185</c:v>
                </c:pt>
                <c:pt idx="619">
                  <c:v>887.5180745466397</c:v>
                </c:pt>
                <c:pt idx="620">
                  <c:v>888.94955531203743</c:v>
                </c:pt>
                <c:pt idx="621">
                  <c:v>890.38103607743528</c:v>
                </c:pt>
                <c:pt idx="622">
                  <c:v>891.81251684283313</c:v>
                </c:pt>
                <c:pt idx="623">
                  <c:v>893.24399760823087</c:v>
                </c:pt>
                <c:pt idx="624">
                  <c:v>894.67547837362872</c:v>
                </c:pt>
                <c:pt idx="625">
                  <c:v>896.10695913902669</c:v>
                </c:pt>
                <c:pt idx="626">
                  <c:v>897.53843990442431</c:v>
                </c:pt>
                <c:pt idx="627">
                  <c:v>898.96992066982216</c:v>
                </c:pt>
                <c:pt idx="628">
                  <c:v>900.40140143522024</c:v>
                </c:pt>
                <c:pt idx="629">
                  <c:v>901.83288220061775</c:v>
                </c:pt>
                <c:pt idx="630">
                  <c:v>903.2643629660156</c:v>
                </c:pt>
                <c:pt idx="631">
                  <c:v>904.69584373141345</c:v>
                </c:pt>
                <c:pt idx="632">
                  <c:v>906.12732449681107</c:v>
                </c:pt>
                <c:pt idx="633">
                  <c:v>907.55880526220892</c:v>
                </c:pt>
                <c:pt idx="634">
                  <c:v>908.99028602760677</c:v>
                </c:pt>
                <c:pt idx="635">
                  <c:v>910.42176679300451</c:v>
                </c:pt>
                <c:pt idx="636">
                  <c:v>911.85324755840236</c:v>
                </c:pt>
                <c:pt idx="637">
                  <c:v>913.28472832380032</c:v>
                </c:pt>
                <c:pt idx="638">
                  <c:v>914.71620908919806</c:v>
                </c:pt>
                <c:pt idx="639">
                  <c:v>916.1476898545958</c:v>
                </c:pt>
                <c:pt idx="640">
                  <c:v>917.57917061999365</c:v>
                </c:pt>
                <c:pt idx="641">
                  <c:v>919.01065138539161</c:v>
                </c:pt>
                <c:pt idx="642">
                  <c:v>920.44213215078923</c:v>
                </c:pt>
                <c:pt idx="643">
                  <c:v>921.87361291618708</c:v>
                </c:pt>
                <c:pt idx="644">
                  <c:v>923.30509368158494</c:v>
                </c:pt>
                <c:pt idx="645">
                  <c:v>924.73657444698267</c:v>
                </c:pt>
                <c:pt idx="646">
                  <c:v>926.16805521238052</c:v>
                </c:pt>
                <c:pt idx="647">
                  <c:v>927.59953597777837</c:v>
                </c:pt>
                <c:pt idx="648">
                  <c:v>929.03101674317611</c:v>
                </c:pt>
                <c:pt idx="649">
                  <c:v>930.46249750857396</c:v>
                </c:pt>
                <c:pt idx="650">
                  <c:v>931.8939782739717</c:v>
                </c:pt>
                <c:pt idx="651">
                  <c:v>933.32545903936955</c:v>
                </c:pt>
                <c:pt idx="652">
                  <c:v>934.75693980476728</c:v>
                </c:pt>
                <c:pt idx="653">
                  <c:v>936.18842057016525</c:v>
                </c:pt>
                <c:pt idx="654">
                  <c:v>937.61990133556287</c:v>
                </c:pt>
                <c:pt idx="655">
                  <c:v>939.05138210096061</c:v>
                </c:pt>
                <c:pt idx="656">
                  <c:v>940.48286286635846</c:v>
                </c:pt>
                <c:pt idx="657">
                  <c:v>941.9143436317562</c:v>
                </c:pt>
                <c:pt idx="658">
                  <c:v>943.34582439715405</c:v>
                </c:pt>
                <c:pt idx="659">
                  <c:v>944.77730516255212</c:v>
                </c:pt>
                <c:pt idx="660">
                  <c:v>946.20878592794963</c:v>
                </c:pt>
                <c:pt idx="661">
                  <c:v>947.6402666933476</c:v>
                </c:pt>
                <c:pt idx="662">
                  <c:v>949.07174745874545</c:v>
                </c:pt>
                <c:pt idx="663">
                  <c:v>950.5032282241433</c:v>
                </c:pt>
                <c:pt idx="664">
                  <c:v>951.93470898954092</c:v>
                </c:pt>
                <c:pt idx="665">
                  <c:v>953.36618975493889</c:v>
                </c:pt>
                <c:pt idx="666">
                  <c:v>954.79767052033674</c:v>
                </c:pt>
                <c:pt idx="667">
                  <c:v>956.22915128573447</c:v>
                </c:pt>
                <c:pt idx="668">
                  <c:v>957.66063205113221</c:v>
                </c:pt>
                <c:pt idx="669">
                  <c:v>959.09211281652995</c:v>
                </c:pt>
                <c:pt idx="670">
                  <c:v>960.52359358192768</c:v>
                </c:pt>
                <c:pt idx="671">
                  <c:v>961.95507434732554</c:v>
                </c:pt>
                <c:pt idx="672">
                  <c:v>963.3865551127235</c:v>
                </c:pt>
                <c:pt idx="673">
                  <c:v>964.81803587812112</c:v>
                </c:pt>
                <c:pt idx="674">
                  <c:v>966.24951664351909</c:v>
                </c:pt>
                <c:pt idx="675">
                  <c:v>967.68099740891694</c:v>
                </c:pt>
                <c:pt idx="676">
                  <c:v>969.11247817431456</c:v>
                </c:pt>
                <c:pt idx="677">
                  <c:v>970.54395893971252</c:v>
                </c:pt>
                <c:pt idx="678">
                  <c:v>971.97543970511038</c:v>
                </c:pt>
                <c:pt idx="679">
                  <c:v>973.40692047050811</c:v>
                </c:pt>
                <c:pt idx="680">
                  <c:v>974.83840123590585</c:v>
                </c:pt>
                <c:pt idx="681">
                  <c:v>976.2698820013037</c:v>
                </c:pt>
                <c:pt idx="682">
                  <c:v>977.70136276670144</c:v>
                </c:pt>
                <c:pt idx="683">
                  <c:v>979.13284353209906</c:v>
                </c:pt>
                <c:pt idx="684">
                  <c:v>980.56432429749725</c:v>
                </c:pt>
                <c:pt idx="685">
                  <c:v>981.99580506289476</c:v>
                </c:pt>
                <c:pt idx="686">
                  <c:v>983.42728582829272</c:v>
                </c:pt>
                <c:pt idx="687">
                  <c:v>984.85876659369058</c:v>
                </c:pt>
                <c:pt idx="688">
                  <c:v>986.29024735908843</c:v>
                </c:pt>
                <c:pt idx="689">
                  <c:v>987.72172812448605</c:v>
                </c:pt>
                <c:pt idx="690">
                  <c:v>989.1532088898839</c:v>
                </c:pt>
                <c:pt idx="691">
                  <c:v>990.58468965528198</c:v>
                </c:pt>
                <c:pt idx="692">
                  <c:v>992.0161704206796</c:v>
                </c:pt>
                <c:pt idx="693">
                  <c:v>993.44765118607745</c:v>
                </c:pt>
                <c:pt idx="694">
                  <c:v>994.87913195147519</c:v>
                </c:pt>
                <c:pt idx="695">
                  <c:v>996.31061271687292</c:v>
                </c:pt>
                <c:pt idx="696">
                  <c:v>997.74209348227055</c:v>
                </c:pt>
                <c:pt idx="697">
                  <c:v>999.1735742476684</c:v>
                </c:pt>
                <c:pt idx="698">
                  <c:v>1000.6050550130664</c:v>
                </c:pt>
                <c:pt idx="699">
                  <c:v>1002.0365357784642</c:v>
                </c:pt>
                <c:pt idx="700">
                  <c:v>1003.4680165438622</c:v>
                </c:pt>
                <c:pt idx="701">
                  <c:v>1004.8994973092598</c:v>
                </c:pt>
                <c:pt idx="702">
                  <c:v>1006.3309780746575</c:v>
                </c:pt>
                <c:pt idx="703">
                  <c:v>1007.7624588400556</c:v>
                </c:pt>
                <c:pt idx="704">
                  <c:v>1009.1939396054534</c:v>
                </c:pt>
                <c:pt idx="705">
                  <c:v>1010.6254203708511</c:v>
                </c:pt>
                <c:pt idx="706">
                  <c:v>1012.0569011362488</c:v>
                </c:pt>
                <c:pt idx="707">
                  <c:v>1013.4883819016464</c:v>
                </c:pt>
                <c:pt idx="708">
                  <c:v>1014.9198626670443</c:v>
                </c:pt>
                <c:pt idx="709">
                  <c:v>1016.3513434324425</c:v>
                </c:pt>
                <c:pt idx="710">
                  <c:v>1017.7828241978399</c:v>
                </c:pt>
                <c:pt idx="711">
                  <c:v>1019.2143049632379</c:v>
                </c:pt>
                <c:pt idx="712">
                  <c:v>1020.6457857286357</c:v>
                </c:pt>
                <c:pt idx="713">
                  <c:v>1022.0772664940333</c:v>
                </c:pt>
                <c:pt idx="714">
                  <c:v>1023.5087472594313</c:v>
                </c:pt>
                <c:pt idx="715">
                  <c:v>1024.9402280248294</c:v>
                </c:pt>
                <c:pt idx="716">
                  <c:v>1026.3717087902271</c:v>
                </c:pt>
                <c:pt idx="717">
                  <c:v>1027.8031895556248</c:v>
                </c:pt>
                <c:pt idx="718">
                  <c:v>1029.2346703210226</c:v>
                </c:pt>
                <c:pt idx="719">
                  <c:v>1030.6661510864203</c:v>
                </c:pt>
                <c:pt idx="720">
                  <c:v>1032.0976318518181</c:v>
                </c:pt>
                <c:pt idx="721">
                  <c:v>1033.529112617216</c:v>
                </c:pt>
                <c:pt idx="722">
                  <c:v>1034.960593382614</c:v>
                </c:pt>
                <c:pt idx="723">
                  <c:v>1036.3920741480115</c:v>
                </c:pt>
                <c:pt idx="724">
                  <c:v>1037.8235549134092</c:v>
                </c:pt>
                <c:pt idx="725">
                  <c:v>1039.2550356788072</c:v>
                </c:pt>
                <c:pt idx="726">
                  <c:v>1040.6865164442052</c:v>
                </c:pt>
                <c:pt idx="727">
                  <c:v>1042.1179972096027</c:v>
                </c:pt>
                <c:pt idx="728">
                  <c:v>1043.5494779750006</c:v>
                </c:pt>
                <c:pt idx="729">
                  <c:v>1044.9809587403984</c:v>
                </c:pt>
                <c:pt idx="730">
                  <c:v>1046.4124395057961</c:v>
                </c:pt>
                <c:pt idx="731">
                  <c:v>1047.8439202711941</c:v>
                </c:pt>
                <c:pt idx="732">
                  <c:v>1049.2754010365918</c:v>
                </c:pt>
                <c:pt idx="733">
                  <c:v>1050.7068818019895</c:v>
                </c:pt>
                <c:pt idx="734">
                  <c:v>1052.1383625673875</c:v>
                </c:pt>
                <c:pt idx="735">
                  <c:v>1053.569843332785</c:v>
                </c:pt>
                <c:pt idx="736">
                  <c:v>1055.001324098183</c:v>
                </c:pt>
                <c:pt idx="737">
                  <c:v>1056.4328048635809</c:v>
                </c:pt>
                <c:pt idx="738">
                  <c:v>1057.8642856289789</c:v>
                </c:pt>
                <c:pt idx="739">
                  <c:v>1059.2957663943764</c:v>
                </c:pt>
                <c:pt idx="740">
                  <c:v>1060.7272471597744</c:v>
                </c:pt>
                <c:pt idx="741">
                  <c:v>1062.1587279251721</c:v>
                </c:pt>
                <c:pt idx="742">
                  <c:v>1063.5902086905696</c:v>
                </c:pt>
                <c:pt idx="743">
                  <c:v>1065.0216894559678</c:v>
                </c:pt>
                <c:pt idx="744">
                  <c:v>1066.4531702213653</c:v>
                </c:pt>
                <c:pt idx="745">
                  <c:v>1067.8846509867633</c:v>
                </c:pt>
                <c:pt idx="746">
                  <c:v>1069.316131752161</c:v>
                </c:pt>
                <c:pt idx="747">
                  <c:v>1070.747612517559</c:v>
                </c:pt>
                <c:pt idx="748">
                  <c:v>1072.1790932829567</c:v>
                </c:pt>
                <c:pt idx="749">
                  <c:v>1073.6105740483547</c:v>
                </c:pt>
                <c:pt idx="750">
                  <c:v>1075.0420548137524</c:v>
                </c:pt>
                <c:pt idx="751">
                  <c:v>1076.4735355791499</c:v>
                </c:pt>
                <c:pt idx="752">
                  <c:v>1077.9050163445479</c:v>
                </c:pt>
                <c:pt idx="753">
                  <c:v>1079.3364971099456</c:v>
                </c:pt>
                <c:pt idx="754">
                  <c:v>1080.7679778753438</c:v>
                </c:pt>
                <c:pt idx="755">
                  <c:v>1082.1994586407413</c:v>
                </c:pt>
                <c:pt idx="756">
                  <c:v>1083.6309394061393</c:v>
                </c:pt>
                <c:pt idx="757">
                  <c:v>1085.0624201715368</c:v>
                </c:pt>
                <c:pt idx="758">
                  <c:v>1086.4939009369346</c:v>
                </c:pt>
                <c:pt idx="759">
                  <c:v>1087.9253817023325</c:v>
                </c:pt>
                <c:pt idx="760">
                  <c:v>1089.3568624677305</c:v>
                </c:pt>
                <c:pt idx="761">
                  <c:v>1090.7883432331282</c:v>
                </c:pt>
                <c:pt idx="762">
                  <c:v>1092.219823998526</c:v>
                </c:pt>
                <c:pt idx="763">
                  <c:v>1093.6513047639241</c:v>
                </c:pt>
                <c:pt idx="764">
                  <c:v>1095.0827855293217</c:v>
                </c:pt>
                <c:pt idx="765">
                  <c:v>1096.5142662947194</c:v>
                </c:pt>
                <c:pt idx="766">
                  <c:v>1097.9457470601171</c:v>
                </c:pt>
                <c:pt idx="767">
                  <c:v>1099.3772278255151</c:v>
                </c:pt>
                <c:pt idx="768">
                  <c:v>1100.8087085909128</c:v>
                </c:pt>
                <c:pt idx="769">
                  <c:v>1102.2401893563108</c:v>
                </c:pt>
                <c:pt idx="770">
                  <c:v>1103.6716701217083</c:v>
                </c:pt>
                <c:pt idx="771">
                  <c:v>1105.1031508871065</c:v>
                </c:pt>
                <c:pt idx="772">
                  <c:v>1106.534631652504</c:v>
                </c:pt>
                <c:pt idx="773">
                  <c:v>1107.966112417902</c:v>
                </c:pt>
                <c:pt idx="774">
                  <c:v>1109.3975931832995</c:v>
                </c:pt>
                <c:pt idx="775">
                  <c:v>1110.8290739486977</c:v>
                </c:pt>
                <c:pt idx="776">
                  <c:v>1112.260554714095</c:v>
                </c:pt>
                <c:pt idx="777">
                  <c:v>1113.6920354794929</c:v>
                </c:pt>
                <c:pt idx="778">
                  <c:v>1115.1235162448909</c:v>
                </c:pt>
                <c:pt idx="779">
                  <c:v>1116.5549970102886</c:v>
                </c:pt>
                <c:pt idx="780">
                  <c:v>1117.9864777756864</c:v>
                </c:pt>
                <c:pt idx="781">
                  <c:v>1119.4179585410841</c:v>
                </c:pt>
                <c:pt idx="782">
                  <c:v>1120.8494393064825</c:v>
                </c:pt>
                <c:pt idx="783">
                  <c:v>1122.28092007188</c:v>
                </c:pt>
                <c:pt idx="784">
                  <c:v>1123.712400837278</c:v>
                </c:pt>
                <c:pt idx="785">
                  <c:v>1125.1438816026753</c:v>
                </c:pt>
                <c:pt idx="786">
                  <c:v>1126.5753623680732</c:v>
                </c:pt>
                <c:pt idx="787">
                  <c:v>1128.0068431334712</c:v>
                </c:pt>
                <c:pt idx="788">
                  <c:v>1129.4383238988692</c:v>
                </c:pt>
                <c:pt idx="789">
                  <c:v>1130.8698046642667</c:v>
                </c:pt>
                <c:pt idx="790">
                  <c:v>1132.3012854296644</c:v>
                </c:pt>
                <c:pt idx="791">
                  <c:v>1133.7327661950621</c:v>
                </c:pt>
                <c:pt idx="792">
                  <c:v>1135.1642469604601</c:v>
                </c:pt>
                <c:pt idx="793">
                  <c:v>1136.5957277258578</c:v>
                </c:pt>
                <c:pt idx="794">
                  <c:v>1138.0272084912558</c:v>
                </c:pt>
                <c:pt idx="795">
                  <c:v>1139.4586892566535</c:v>
                </c:pt>
                <c:pt idx="796">
                  <c:v>1140.8901700220515</c:v>
                </c:pt>
                <c:pt idx="797">
                  <c:v>1142.3216507874495</c:v>
                </c:pt>
                <c:pt idx="798">
                  <c:v>1143.7531315528468</c:v>
                </c:pt>
                <c:pt idx="799">
                  <c:v>1145.1846123182447</c:v>
                </c:pt>
                <c:pt idx="800">
                  <c:v>1146.6160930836427</c:v>
                </c:pt>
                <c:pt idx="801">
                  <c:v>1148.0475738490406</c:v>
                </c:pt>
                <c:pt idx="802">
                  <c:v>1149.4790546144382</c:v>
                </c:pt>
                <c:pt idx="803">
                  <c:v>1150.9105353798359</c:v>
                </c:pt>
                <c:pt idx="804">
                  <c:v>1152.3420161452336</c:v>
                </c:pt>
                <c:pt idx="805">
                  <c:v>1153.7734969106318</c:v>
                </c:pt>
                <c:pt idx="806">
                  <c:v>1155.2049776760296</c:v>
                </c:pt>
                <c:pt idx="807">
                  <c:v>1156.6364584414273</c:v>
                </c:pt>
                <c:pt idx="808">
                  <c:v>1158.067939206825</c:v>
                </c:pt>
                <c:pt idx="809">
                  <c:v>1159.4994199722228</c:v>
                </c:pt>
                <c:pt idx="810">
                  <c:v>1160.9309007376207</c:v>
                </c:pt>
                <c:pt idx="811">
                  <c:v>1162.3623815030185</c:v>
                </c:pt>
                <c:pt idx="812">
                  <c:v>1163.7938622684167</c:v>
                </c:pt>
                <c:pt idx="813">
                  <c:v>1165.2253430338142</c:v>
                </c:pt>
                <c:pt idx="814">
                  <c:v>1166.6568237992117</c:v>
                </c:pt>
                <c:pt idx="815">
                  <c:v>1168.0883045646096</c:v>
                </c:pt>
                <c:pt idx="816">
                  <c:v>1169.5197853300076</c:v>
                </c:pt>
                <c:pt idx="817">
                  <c:v>1170.9512660954053</c:v>
                </c:pt>
                <c:pt idx="818">
                  <c:v>1172.3827468608031</c:v>
                </c:pt>
                <c:pt idx="819">
                  <c:v>1173.814227626201</c:v>
                </c:pt>
                <c:pt idx="820">
                  <c:v>1175.2457083915988</c:v>
                </c:pt>
                <c:pt idx="821">
                  <c:v>1176.6771891569965</c:v>
                </c:pt>
                <c:pt idx="822">
                  <c:v>1178.1086699223945</c:v>
                </c:pt>
                <c:pt idx="823">
                  <c:v>1179.540150687792</c:v>
                </c:pt>
                <c:pt idx="824">
                  <c:v>1180.9716314531902</c:v>
                </c:pt>
                <c:pt idx="825">
                  <c:v>1182.4031122185879</c:v>
                </c:pt>
                <c:pt idx="826">
                  <c:v>1183.8345929839854</c:v>
                </c:pt>
                <c:pt idx="827">
                  <c:v>1185.2660737493834</c:v>
                </c:pt>
                <c:pt idx="828">
                  <c:v>1186.6975545147811</c:v>
                </c:pt>
                <c:pt idx="829">
                  <c:v>1188.1290352801789</c:v>
                </c:pt>
                <c:pt idx="830">
                  <c:v>1189.5605160455768</c:v>
                </c:pt>
                <c:pt idx="831">
                  <c:v>1190.9919968109746</c:v>
                </c:pt>
                <c:pt idx="832">
                  <c:v>1192.4234775763723</c:v>
                </c:pt>
                <c:pt idx="833">
                  <c:v>1193.8549583417705</c:v>
                </c:pt>
                <c:pt idx="834">
                  <c:v>1195.2864391071682</c:v>
                </c:pt>
                <c:pt idx="835">
                  <c:v>1196.7179198725657</c:v>
                </c:pt>
                <c:pt idx="836">
                  <c:v>1198.1494006379635</c:v>
                </c:pt>
                <c:pt idx="837">
                  <c:v>1199.5808814033614</c:v>
                </c:pt>
                <c:pt idx="838">
                  <c:v>1201.0123621687594</c:v>
                </c:pt>
                <c:pt idx="839">
                  <c:v>1202.4438429341571</c:v>
                </c:pt>
                <c:pt idx="840">
                  <c:v>1203.8753236995547</c:v>
                </c:pt>
                <c:pt idx="841">
                  <c:v>1205.3068044649526</c:v>
                </c:pt>
                <c:pt idx="842">
                  <c:v>1206.7382852303501</c:v>
                </c:pt>
                <c:pt idx="843">
                  <c:v>1208.1697659957483</c:v>
                </c:pt>
                <c:pt idx="844">
                  <c:v>1209.6012467611461</c:v>
                </c:pt>
                <c:pt idx="845">
                  <c:v>1211.032727526544</c:v>
                </c:pt>
                <c:pt idx="846">
                  <c:v>1212.4642082919418</c:v>
                </c:pt>
                <c:pt idx="847">
                  <c:v>1213.8956890573397</c:v>
                </c:pt>
                <c:pt idx="848">
                  <c:v>1215.327169822737</c:v>
                </c:pt>
                <c:pt idx="849">
                  <c:v>1216.7586505881352</c:v>
                </c:pt>
                <c:pt idx="850">
                  <c:v>1218.1901313535332</c:v>
                </c:pt>
                <c:pt idx="851">
                  <c:v>1219.6216121189307</c:v>
                </c:pt>
                <c:pt idx="852">
                  <c:v>1221.0530928843286</c:v>
                </c:pt>
                <c:pt idx="853">
                  <c:v>1222.4845736497264</c:v>
                </c:pt>
                <c:pt idx="854">
                  <c:v>1223.9160544151241</c:v>
                </c:pt>
                <c:pt idx="855">
                  <c:v>1225.3475351805216</c:v>
                </c:pt>
                <c:pt idx="856">
                  <c:v>1226.77901594592</c:v>
                </c:pt>
                <c:pt idx="857">
                  <c:v>1228.2104967113175</c:v>
                </c:pt>
                <c:pt idx="858">
                  <c:v>1229.6419774767155</c:v>
                </c:pt>
                <c:pt idx="859">
                  <c:v>1231.073458242113</c:v>
                </c:pt>
                <c:pt idx="860">
                  <c:v>1232.5049390075108</c:v>
                </c:pt>
                <c:pt idx="861">
                  <c:v>1233.9364197729087</c:v>
                </c:pt>
                <c:pt idx="862">
                  <c:v>1235.3679005383069</c:v>
                </c:pt>
                <c:pt idx="863">
                  <c:v>1236.7993813037046</c:v>
                </c:pt>
                <c:pt idx="864">
                  <c:v>1238.2308620691022</c:v>
                </c:pt>
                <c:pt idx="865">
                  <c:v>1239.6623428344999</c:v>
                </c:pt>
                <c:pt idx="866">
                  <c:v>1241.0938235998976</c:v>
                </c:pt>
                <c:pt idx="867">
                  <c:v>1242.5253043652958</c:v>
                </c:pt>
                <c:pt idx="868">
                  <c:v>1243.9567851306933</c:v>
                </c:pt>
                <c:pt idx="869">
                  <c:v>1245.3882658960913</c:v>
                </c:pt>
                <c:pt idx="870">
                  <c:v>1246.8197466614888</c:v>
                </c:pt>
                <c:pt idx="871">
                  <c:v>1248.251227426887</c:v>
                </c:pt>
                <c:pt idx="872">
                  <c:v>1249.6827081922845</c:v>
                </c:pt>
                <c:pt idx="873">
                  <c:v>1251.1141889576825</c:v>
                </c:pt>
                <c:pt idx="874">
                  <c:v>1252.5456697230802</c:v>
                </c:pt>
                <c:pt idx="875">
                  <c:v>1253.9771504884784</c:v>
                </c:pt>
                <c:pt idx="876">
                  <c:v>1255.4086312538757</c:v>
                </c:pt>
                <c:pt idx="877">
                  <c:v>1256.8401120192736</c:v>
                </c:pt>
                <c:pt idx="878">
                  <c:v>1258.2715927846714</c:v>
                </c:pt>
                <c:pt idx="879">
                  <c:v>1259.7030735500691</c:v>
                </c:pt>
                <c:pt idx="880">
                  <c:v>1261.1345543154673</c:v>
                </c:pt>
                <c:pt idx="881">
                  <c:v>1262.5660350808648</c:v>
                </c:pt>
                <c:pt idx="882">
                  <c:v>1263.9975158462628</c:v>
                </c:pt>
                <c:pt idx="883">
                  <c:v>1265.4289966116603</c:v>
                </c:pt>
                <c:pt idx="884">
                  <c:v>1266.8604773770587</c:v>
                </c:pt>
                <c:pt idx="885">
                  <c:v>1268.291958142456</c:v>
                </c:pt>
                <c:pt idx="886">
                  <c:v>1269.723438907854</c:v>
                </c:pt>
                <c:pt idx="887">
                  <c:v>1271.1549196732517</c:v>
                </c:pt>
                <c:pt idx="888">
                  <c:v>1272.5864004386497</c:v>
                </c:pt>
                <c:pt idx="889">
                  <c:v>1274.0178812040472</c:v>
                </c:pt>
                <c:pt idx="890">
                  <c:v>1275.4493619694454</c:v>
                </c:pt>
                <c:pt idx="891">
                  <c:v>1276.8808427348431</c:v>
                </c:pt>
                <c:pt idx="892">
                  <c:v>1278.3123235002406</c:v>
                </c:pt>
                <c:pt idx="893">
                  <c:v>1279.7438042656383</c:v>
                </c:pt>
                <c:pt idx="894">
                  <c:v>1281.1752850310363</c:v>
                </c:pt>
                <c:pt idx="895">
                  <c:v>1282.6067657964345</c:v>
                </c:pt>
                <c:pt idx="896">
                  <c:v>1284.038246561832</c:v>
                </c:pt>
                <c:pt idx="897">
                  <c:v>1285.46972732723</c:v>
                </c:pt>
                <c:pt idx="898">
                  <c:v>1286.9012080926273</c:v>
                </c:pt>
                <c:pt idx="899">
                  <c:v>1288.3326888580257</c:v>
                </c:pt>
                <c:pt idx="900">
                  <c:v>1289.7641696234232</c:v>
                </c:pt>
                <c:pt idx="901">
                  <c:v>1291.1956503888212</c:v>
                </c:pt>
                <c:pt idx="902">
                  <c:v>1292.6271311542187</c:v>
                </c:pt>
                <c:pt idx="903">
                  <c:v>1294.0586119196166</c:v>
                </c:pt>
                <c:pt idx="904">
                  <c:v>1295.4900926850144</c:v>
                </c:pt>
                <c:pt idx="905">
                  <c:v>1296.9215734504121</c:v>
                </c:pt>
                <c:pt idx="906">
                  <c:v>1298.3530542158098</c:v>
                </c:pt>
                <c:pt idx="907">
                  <c:v>1299.7845349812078</c:v>
                </c:pt>
                <c:pt idx="908">
                  <c:v>1301.2160157466058</c:v>
                </c:pt>
                <c:pt idx="909">
                  <c:v>1302.6474965120035</c:v>
                </c:pt>
                <c:pt idx="910">
                  <c:v>1304.078977277401</c:v>
                </c:pt>
                <c:pt idx="911">
                  <c:v>1305.5104580427987</c:v>
                </c:pt>
                <c:pt idx="912">
                  <c:v>1306.9419388081974</c:v>
                </c:pt>
                <c:pt idx="913">
                  <c:v>1308.3734195735949</c:v>
                </c:pt>
                <c:pt idx="914">
                  <c:v>1309.8049003389926</c:v>
                </c:pt>
                <c:pt idx="915">
                  <c:v>1311.2363811043901</c:v>
                </c:pt>
                <c:pt idx="916">
                  <c:v>1312.6678618697881</c:v>
                </c:pt>
                <c:pt idx="917">
                  <c:v>1314.0993426351858</c:v>
                </c:pt>
                <c:pt idx="918">
                  <c:v>1315.5308234005838</c:v>
                </c:pt>
                <c:pt idx="919">
                  <c:v>1316.9623041659815</c:v>
                </c:pt>
                <c:pt idx="920">
                  <c:v>1318.3937849313793</c:v>
                </c:pt>
                <c:pt idx="921">
                  <c:v>1319.825265696777</c:v>
                </c:pt>
                <c:pt idx="922">
                  <c:v>1321.256746462175</c:v>
                </c:pt>
                <c:pt idx="923">
                  <c:v>1322.6882272275727</c:v>
                </c:pt>
                <c:pt idx="924">
                  <c:v>1324.1197079929707</c:v>
                </c:pt>
                <c:pt idx="925">
                  <c:v>1325.5511887583684</c:v>
                </c:pt>
                <c:pt idx="926">
                  <c:v>1326.9826695237662</c:v>
                </c:pt>
                <c:pt idx="927">
                  <c:v>1328.4141502891639</c:v>
                </c:pt>
                <c:pt idx="928">
                  <c:v>1329.8456310545616</c:v>
                </c:pt>
                <c:pt idx="929">
                  <c:v>1331.2771118199596</c:v>
                </c:pt>
                <c:pt idx="930">
                  <c:v>1332.7085925853573</c:v>
                </c:pt>
                <c:pt idx="931">
                  <c:v>1334.1400733507553</c:v>
                </c:pt>
                <c:pt idx="932">
                  <c:v>1335.571554116153</c:v>
                </c:pt>
                <c:pt idx="933">
                  <c:v>1337.0030348815508</c:v>
                </c:pt>
                <c:pt idx="934">
                  <c:v>1338.4345156469485</c:v>
                </c:pt>
                <c:pt idx="935">
                  <c:v>1339.8659964123462</c:v>
                </c:pt>
                <c:pt idx="936">
                  <c:v>1341.2974771777444</c:v>
                </c:pt>
                <c:pt idx="937">
                  <c:v>1342.7289579431422</c:v>
                </c:pt>
                <c:pt idx="938">
                  <c:v>1344.1604387085399</c:v>
                </c:pt>
                <c:pt idx="939">
                  <c:v>1345.5919194739374</c:v>
                </c:pt>
                <c:pt idx="940">
                  <c:v>1347.0234002393354</c:v>
                </c:pt>
                <c:pt idx="941">
                  <c:v>1348.4548810047336</c:v>
                </c:pt>
                <c:pt idx="942">
                  <c:v>1349.8863617701311</c:v>
                </c:pt>
                <c:pt idx="943">
                  <c:v>1351.3178425355288</c:v>
                </c:pt>
                <c:pt idx="944">
                  <c:v>1352.7493233009266</c:v>
                </c:pt>
                <c:pt idx="945">
                  <c:v>1354.1808040663245</c:v>
                </c:pt>
                <c:pt idx="946">
                  <c:v>1355.6122848317225</c:v>
                </c:pt>
                <c:pt idx="947">
                  <c:v>1357.0437655971202</c:v>
                </c:pt>
                <c:pt idx="948">
                  <c:v>1358.4752463625177</c:v>
                </c:pt>
                <c:pt idx="949">
                  <c:v>1359.9067271279159</c:v>
                </c:pt>
                <c:pt idx="950">
                  <c:v>1361.3382078933137</c:v>
                </c:pt>
                <c:pt idx="951">
                  <c:v>1362.7696886587112</c:v>
                </c:pt>
                <c:pt idx="952">
                  <c:v>1364.2011694241091</c:v>
                </c:pt>
                <c:pt idx="953">
                  <c:v>1365.6326501895069</c:v>
                </c:pt>
                <c:pt idx="954">
                  <c:v>1367.0641309549048</c:v>
                </c:pt>
                <c:pt idx="955">
                  <c:v>1368.4956117203023</c:v>
                </c:pt>
                <c:pt idx="956">
                  <c:v>1369.9270924857003</c:v>
                </c:pt>
                <c:pt idx="957">
                  <c:v>1371.3585732510981</c:v>
                </c:pt>
                <c:pt idx="958">
                  <c:v>1372.790054016496</c:v>
                </c:pt>
                <c:pt idx="959">
                  <c:v>1374.2215347818938</c:v>
                </c:pt>
                <c:pt idx="960">
                  <c:v>1375.6530155472915</c:v>
                </c:pt>
                <c:pt idx="961">
                  <c:v>1377.0844963126895</c:v>
                </c:pt>
                <c:pt idx="962">
                  <c:v>1378.5159770780872</c:v>
                </c:pt>
                <c:pt idx="963">
                  <c:v>1379.9474578434854</c:v>
                </c:pt>
                <c:pt idx="964">
                  <c:v>1381.3789386088829</c:v>
                </c:pt>
                <c:pt idx="965">
                  <c:v>1382.8104193742806</c:v>
                </c:pt>
                <c:pt idx="966">
                  <c:v>1384.2419001396784</c:v>
                </c:pt>
                <c:pt idx="967">
                  <c:v>1385.6733809050761</c:v>
                </c:pt>
                <c:pt idx="968">
                  <c:v>1387.1048616704741</c:v>
                </c:pt>
                <c:pt idx="969">
                  <c:v>1388.536342435872</c:v>
                </c:pt>
                <c:pt idx="970">
                  <c:v>1389.9678232012695</c:v>
                </c:pt>
                <c:pt idx="971">
                  <c:v>1391.3993039666675</c:v>
                </c:pt>
                <c:pt idx="972">
                  <c:v>1392.830784732065</c:v>
                </c:pt>
                <c:pt idx="973">
                  <c:v>1394.262265497463</c:v>
                </c:pt>
                <c:pt idx="974">
                  <c:v>1395.6937462628607</c:v>
                </c:pt>
                <c:pt idx="975">
                  <c:v>1397.1252270282589</c:v>
                </c:pt>
                <c:pt idx="976">
                  <c:v>1398.5567077936562</c:v>
                </c:pt>
                <c:pt idx="977">
                  <c:v>1399.9881885590544</c:v>
                </c:pt>
                <c:pt idx="978">
                  <c:v>1401.4196693244521</c:v>
                </c:pt>
                <c:pt idx="979">
                  <c:v>1402.8511500898499</c:v>
                </c:pt>
                <c:pt idx="980">
                  <c:v>1404.2826308552478</c:v>
                </c:pt>
                <c:pt idx="981">
                  <c:v>1405.7141116206453</c:v>
                </c:pt>
                <c:pt idx="982">
                  <c:v>1407.1455923860435</c:v>
                </c:pt>
                <c:pt idx="983">
                  <c:v>1408.577073151441</c:v>
                </c:pt>
                <c:pt idx="984">
                  <c:v>1410.008553916839</c:v>
                </c:pt>
                <c:pt idx="985">
                  <c:v>1411.4400346822363</c:v>
                </c:pt>
                <c:pt idx="986">
                  <c:v>1412.8715154476349</c:v>
                </c:pt>
                <c:pt idx="987">
                  <c:v>1414.3029962130324</c:v>
                </c:pt>
                <c:pt idx="988">
                  <c:v>1415.7344769784304</c:v>
                </c:pt>
                <c:pt idx="989">
                  <c:v>1417.1659577438277</c:v>
                </c:pt>
                <c:pt idx="990">
                  <c:v>1418.5974385092256</c:v>
                </c:pt>
                <c:pt idx="991">
                  <c:v>1420.0289192746238</c:v>
                </c:pt>
                <c:pt idx="992">
                  <c:v>1421.4604000400213</c:v>
                </c:pt>
                <c:pt idx="993">
                  <c:v>1422.8918808054191</c:v>
                </c:pt>
                <c:pt idx="994">
                  <c:v>1424.3233615708168</c:v>
                </c:pt>
                <c:pt idx="995">
                  <c:v>1425.7548423362148</c:v>
                </c:pt>
                <c:pt idx="996">
                  <c:v>1427.1863231016125</c:v>
                </c:pt>
                <c:pt idx="997">
                  <c:v>1428.6178038670107</c:v>
                </c:pt>
                <c:pt idx="998">
                  <c:v>1430.049284632408</c:v>
                </c:pt>
                <c:pt idx="999">
                  <c:v>1431.4807653978062</c:v>
                </c:pt>
                <c:pt idx="1000">
                  <c:v>1432.9122461632037</c:v>
                </c:pt>
                <c:pt idx="1001">
                  <c:v>1434.3437269286017</c:v>
                </c:pt>
                <c:pt idx="1002">
                  <c:v>1435.7752076939992</c:v>
                </c:pt>
                <c:pt idx="1003">
                  <c:v>1437.2066884593974</c:v>
                </c:pt>
                <c:pt idx="1004">
                  <c:v>1438.6381692247949</c:v>
                </c:pt>
                <c:pt idx="1005">
                  <c:v>1440.0696499901931</c:v>
                </c:pt>
              </c:numCache>
            </c:numRef>
          </c:xVal>
          <c:yVal>
            <c:numRef>
              <c:f>'1'!$R$9:$R$1014</c:f>
              <c:numCache>
                <c:formatCode>General</c:formatCode>
                <c:ptCount val="1006"/>
                <c:pt idx="0">
                  <c:v>1.4003765206448335</c:v>
                </c:pt>
                <c:pt idx="1">
                  <c:v>2.8007530412896671</c:v>
                </c:pt>
                <c:pt idx="2">
                  <c:v>4.2011295619345015</c:v>
                </c:pt>
                <c:pt idx="3">
                  <c:v>5.6015060825793341</c:v>
                </c:pt>
                <c:pt idx="4">
                  <c:v>7.0018826032241668</c:v>
                </c:pt>
                <c:pt idx="5">
                  <c:v>8.402259123869003</c:v>
                </c:pt>
                <c:pt idx="6">
                  <c:v>9.8026356445138383</c:v>
                </c:pt>
                <c:pt idx="7">
                  <c:v>11.203012165158668</c:v>
                </c:pt>
                <c:pt idx="8">
                  <c:v>12.603388685803504</c:v>
                </c:pt>
                <c:pt idx="9">
                  <c:v>14.003765206448334</c:v>
                </c:pt>
                <c:pt idx="10">
                  <c:v>15.404141727093171</c:v>
                </c:pt>
                <c:pt idx="11">
                  <c:v>16.804518247738006</c:v>
                </c:pt>
                <c:pt idx="12">
                  <c:v>18.204894768382839</c:v>
                </c:pt>
                <c:pt idx="13">
                  <c:v>19.605271289027677</c:v>
                </c:pt>
                <c:pt idx="14">
                  <c:v>21.005647809672503</c:v>
                </c:pt>
                <c:pt idx="15">
                  <c:v>22.406024330317337</c:v>
                </c:pt>
                <c:pt idx="16">
                  <c:v>23.80640085096217</c:v>
                </c:pt>
                <c:pt idx="17">
                  <c:v>25.206777371607007</c:v>
                </c:pt>
                <c:pt idx="18">
                  <c:v>26.60715389225183</c:v>
                </c:pt>
                <c:pt idx="19">
                  <c:v>28.007530412896667</c:v>
                </c:pt>
                <c:pt idx="20">
                  <c:v>29.407906933541511</c:v>
                </c:pt>
                <c:pt idx="21">
                  <c:v>30.808283454186341</c:v>
                </c:pt>
                <c:pt idx="22">
                  <c:v>32.208659974831164</c:v>
                </c:pt>
                <c:pt idx="23">
                  <c:v>33.609036495476012</c:v>
                </c:pt>
                <c:pt idx="24">
                  <c:v>35.009413016120831</c:v>
                </c:pt>
                <c:pt idx="25">
                  <c:v>36.409789536765679</c:v>
                </c:pt>
                <c:pt idx="26">
                  <c:v>37.810166057410513</c:v>
                </c:pt>
                <c:pt idx="27">
                  <c:v>39.210542578055353</c:v>
                </c:pt>
                <c:pt idx="28">
                  <c:v>40.61091909870018</c:v>
                </c:pt>
                <c:pt idx="29">
                  <c:v>42.011295619345006</c:v>
                </c:pt>
                <c:pt idx="30">
                  <c:v>43.411672139989847</c:v>
                </c:pt>
                <c:pt idx="31">
                  <c:v>44.812048660634673</c:v>
                </c:pt>
                <c:pt idx="32">
                  <c:v>46.212425181279499</c:v>
                </c:pt>
                <c:pt idx="33">
                  <c:v>47.61280170192434</c:v>
                </c:pt>
                <c:pt idx="34">
                  <c:v>49.013178222569174</c:v>
                </c:pt>
                <c:pt idx="35">
                  <c:v>50.413554743214014</c:v>
                </c:pt>
                <c:pt idx="36">
                  <c:v>51.813931263858841</c:v>
                </c:pt>
                <c:pt idx="37">
                  <c:v>53.21430778450366</c:v>
                </c:pt>
                <c:pt idx="38">
                  <c:v>54.614684305148515</c:v>
                </c:pt>
                <c:pt idx="39">
                  <c:v>56.015060825793334</c:v>
                </c:pt>
                <c:pt idx="40">
                  <c:v>57.415437346438189</c:v>
                </c:pt>
                <c:pt idx="41">
                  <c:v>58.815813867083023</c:v>
                </c:pt>
                <c:pt idx="42">
                  <c:v>60.216190387727835</c:v>
                </c:pt>
                <c:pt idx="43">
                  <c:v>61.616566908372683</c:v>
                </c:pt>
                <c:pt idx="44">
                  <c:v>63.016943429017509</c:v>
                </c:pt>
                <c:pt idx="45">
                  <c:v>64.417319949662328</c:v>
                </c:pt>
                <c:pt idx="46">
                  <c:v>65.817696470307169</c:v>
                </c:pt>
                <c:pt idx="47">
                  <c:v>67.218072990952024</c:v>
                </c:pt>
                <c:pt idx="48">
                  <c:v>68.618449511596864</c:v>
                </c:pt>
                <c:pt idx="49">
                  <c:v>70.018826032241662</c:v>
                </c:pt>
                <c:pt idx="50">
                  <c:v>71.419202552886503</c:v>
                </c:pt>
                <c:pt idx="51">
                  <c:v>72.819579073531358</c:v>
                </c:pt>
                <c:pt idx="52">
                  <c:v>74.219955594176184</c:v>
                </c:pt>
                <c:pt idx="53">
                  <c:v>75.620332114821025</c:v>
                </c:pt>
                <c:pt idx="54">
                  <c:v>77.020708635465866</c:v>
                </c:pt>
                <c:pt idx="55">
                  <c:v>78.421085156110706</c:v>
                </c:pt>
                <c:pt idx="56">
                  <c:v>79.821461676755519</c:v>
                </c:pt>
                <c:pt idx="57">
                  <c:v>81.221838197400359</c:v>
                </c:pt>
                <c:pt idx="58">
                  <c:v>82.622214718045157</c:v>
                </c:pt>
                <c:pt idx="59">
                  <c:v>84.022591238690012</c:v>
                </c:pt>
                <c:pt idx="60">
                  <c:v>85.422967759334853</c:v>
                </c:pt>
                <c:pt idx="61">
                  <c:v>86.823344279979693</c:v>
                </c:pt>
                <c:pt idx="62">
                  <c:v>88.223720800624506</c:v>
                </c:pt>
                <c:pt idx="63">
                  <c:v>89.624097321269346</c:v>
                </c:pt>
                <c:pt idx="64">
                  <c:v>91.024473841914187</c:v>
                </c:pt>
                <c:pt idx="65">
                  <c:v>92.424850362558999</c:v>
                </c:pt>
                <c:pt idx="66">
                  <c:v>93.82522688320384</c:v>
                </c:pt>
                <c:pt idx="67">
                  <c:v>95.22560340384868</c:v>
                </c:pt>
                <c:pt idx="68">
                  <c:v>96.625979924493507</c:v>
                </c:pt>
                <c:pt idx="69">
                  <c:v>98.026356445138347</c:v>
                </c:pt>
                <c:pt idx="70">
                  <c:v>99.426732965783188</c:v>
                </c:pt>
                <c:pt idx="71">
                  <c:v>100.82710948642803</c:v>
                </c:pt>
                <c:pt idx="72">
                  <c:v>102.22748600707287</c:v>
                </c:pt>
                <c:pt idx="73">
                  <c:v>103.62786252771768</c:v>
                </c:pt>
                <c:pt idx="74">
                  <c:v>105.02823904836254</c:v>
                </c:pt>
                <c:pt idx="75">
                  <c:v>106.42861556900732</c:v>
                </c:pt>
                <c:pt idx="76">
                  <c:v>107.82899208965219</c:v>
                </c:pt>
                <c:pt idx="77">
                  <c:v>109.22936861029703</c:v>
                </c:pt>
                <c:pt idx="78">
                  <c:v>110.62974513094187</c:v>
                </c:pt>
                <c:pt idx="79">
                  <c:v>112.03012165158667</c:v>
                </c:pt>
                <c:pt idx="80">
                  <c:v>113.43049817223155</c:v>
                </c:pt>
                <c:pt idx="81">
                  <c:v>114.83087469287638</c:v>
                </c:pt>
                <c:pt idx="82">
                  <c:v>116.2312512135212</c:v>
                </c:pt>
                <c:pt idx="83">
                  <c:v>117.63162773416605</c:v>
                </c:pt>
                <c:pt idx="84">
                  <c:v>119.03200425481084</c:v>
                </c:pt>
                <c:pt idx="85">
                  <c:v>120.43238077545567</c:v>
                </c:pt>
                <c:pt idx="86">
                  <c:v>121.83275729610052</c:v>
                </c:pt>
                <c:pt idx="87">
                  <c:v>123.23313381674537</c:v>
                </c:pt>
                <c:pt idx="88">
                  <c:v>124.63351033739021</c:v>
                </c:pt>
                <c:pt idx="89">
                  <c:v>126.03388685803502</c:v>
                </c:pt>
                <c:pt idx="90">
                  <c:v>127.43426337867986</c:v>
                </c:pt>
                <c:pt idx="91">
                  <c:v>128.83463989932466</c:v>
                </c:pt>
                <c:pt idx="92">
                  <c:v>130.23501641996955</c:v>
                </c:pt>
                <c:pt idx="93">
                  <c:v>131.63539294061434</c:v>
                </c:pt>
                <c:pt idx="94">
                  <c:v>133.03576946125921</c:v>
                </c:pt>
                <c:pt idx="95">
                  <c:v>134.43614598190405</c:v>
                </c:pt>
                <c:pt idx="96">
                  <c:v>135.83652250254889</c:v>
                </c:pt>
                <c:pt idx="97">
                  <c:v>137.23689902319373</c:v>
                </c:pt>
                <c:pt idx="98">
                  <c:v>138.63727554383851</c:v>
                </c:pt>
                <c:pt idx="99">
                  <c:v>140.03765206448332</c:v>
                </c:pt>
                <c:pt idx="100">
                  <c:v>141.43802858512819</c:v>
                </c:pt>
                <c:pt idx="101">
                  <c:v>142.83840510577301</c:v>
                </c:pt>
                <c:pt idx="102">
                  <c:v>144.23878162641785</c:v>
                </c:pt>
                <c:pt idx="103">
                  <c:v>145.63915814706272</c:v>
                </c:pt>
                <c:pt idx="104">
                  <c:v>147.03953466770756</c:v>
                </c:pt>
                <c:pt idx="105">
                  <c:v>148.43991118835237</c:v>
                </c:pt>
                <c:pt idx="106">
                  <c:v>149.84028770899718</c:v>
                </c:pt>
                <c:pt idx="107">
                  <c:v>151.24066422964205</c:v>
                </c:pt>
                <c:pt idx="108">
                  <c:v>152.64104075028683</c:v>
                </c:pt>
                <c:pt idx="109">
                  <c:v>154.04141727093173</c:v>
                </c:pt>
                <c:pt idx="110">
                  <c:v>155.44179379157652</c:v>
                </c:pt>
                <c:pt idx="111">
                  <c:v>156.84217031222141</c:v>
                </c:pt>
                <c:pt idx="112">
                  <c:v>158.24254683286622</c:v>
                </c:pt>
                <c:pt idx="113">
                  <c:v>159.64292335351104</c:v>
                </c:pt>
                <c:pt idx="114">
                  <c:v>161.04329987415585</c:v>
                </c:pt>
                <c:pt idx="115">
                  <c:v>162.44367639480072</c:v>
                </c:pt>
                <c:pt idx="116">
                  <c:v>163.84405291544553</c:v>
                </c:pt>
                <c:pt idx="117">
                  <c:v>165.24442943609031</c:v>
                </c:pt>
                <c:pt idx="118">
                  <c:v>166.64480595673521</c:v>
                </c:pt>
                <c:pt idx="119">
                  <c:v>168.04518247738002</c:v>
                </c:pt>
                <c:pt idx="120">
                  <c:v>169.44555899802489</c:v>
                </c:pt>
                <c:pt idx="121">
                  <c:v>170.84593551866971</c:v>
                </c:pt>
                <c:pt idx="122">
                  <c:v>172.24631203931449</c:v>
                </c:pt>
                <c:pt idx="123">
                  <c:v>173.64668855995939</c:v>
                </c:pt>
                <c:pt idx="124">
                  <c:v>175.04706508060426</c:v>
                </c:pt>
                <c:pt idx="125">
                  <c:v>176.44744160124901</c:v>
                </c:pt>
                <c:pt idx="126">
                  <c:v>177.84781812189388</c:v>
                </c:pt>
                <c:pt idx="127">
                  <c:v>179.24819464253869</c:v>
                </c:pt>
                <c:pt idx="128">
                  <c:v>180.64857116318356</c:v>
                </c:pt>
                <c:pt idx="129">
                  <c:v>182.04894768382837</c:v>
                </c:pt>
                <c:pt idx="130">
                  <c:v>183.44932420447321</c:v>
                </c:pt>
                <c:pt idx="131">
                  <c:v>184.849700725118</c:v>
                </c:pt>
                <c:pt idx="132">
                  <c:v>186.25007724576292</c:v>
                </c:pt>
                <c:pt idx="133">
                  <c:v>187.65045376640768</c:v>
                </c:pt>
                <c:pt idx="134">
                  <c:v>189.05083028705255</c:v>
                </c:pt>
                <c:pt idx="135">
                  <c:v>190.45120680769736</c:v>
                </c:pt>
                <c:pt idx="136">
                  <c:v>191.85158332834226</c:v>
                </c:pt>
                <c:pt idx="137">
                  <c:v>193.25195984898701</c:v>
                </c:pt>
                <c:pt idx="138">
                  <c:v>194.65233636963191</c:v>
                </c:pt>
                <c:pt idx="139">
                  <c:v>196.05271289027669</c:v>
                </c:pt>
                <c:pt idx="140">
                  <c:v>197.45308941092159</c:v>
                </c:pt>
                <c:pt idx="141">
                  <c:v>198.85346593156638</c:v>
                </c:pt>
                <c:pt idx="142">
                  <c:v>200.25384245221116</c:v>
                </c:pt>
                <c:pt idx="143">
                  <c:v>201.65421897285606</c:v>
                </c:pt>
                <c:pt idx="144">
                  <c:v>203.05459549350084</c:v>
                </c:pt>
                <c:pt idx="145">
                  <c:v>204.45497201414574</c:v>
                </c:pt>
                <c:pt idx="146">
                  <c:v>205.85534853479058</c:v>
                </c:pt>
                <c:pt idx="147">
                  <c:v>207.25572505543536</c:v>
                </c:pt>
                <c:pt idx="148">
                  <c:v>208.6561015760802</c:v>
                </c:pt>
                <c:pt idx="149">
                  <c:v>210.05647809672507</c:v>
                </c:pt>
                <c:pt idx="150">
                  <c:v>211.45685461736994</c:v>
                </c:pt>
                <c:pt idx="151">
                  <c:v>212.85723113801464</c:v>
                </c:pt>
                <c:pt idx="152">
                  <c:v>214.25760765865962</c:v>
                </c:pt>
                <c:pt idx="153">
                  <c:v>215.65798417930438</c:v>
                </c:pt>
                <c:pt idx="154">
                  <c:v>217.05836069994928</c:v>
                </c:pt>
                <c:pt idx="155">
                  <c:v>218.45873722059406</c:v>
                </c:pt>
                <c:pt idx="156">
                  <c:v>219.85911374123887</c:v>
                </c:pt>
                <c:pt idx="157">
                  <c:v>221.25949026188374</c:v>
                </c:pt>
                <c:pt idx="158">
                  <c:v>222.65986678252852</c:v>
                </c:pt>
                <c:pt idx="159">
                  <c:v>224.06024330317334</c:v>
                </c:pt>
                <c:pt idx="160">
                  <c:v>225.46061982381823</c:v>
                </c:pt>
                <c:pt idx="161">
                  <c:v>226.8609963444631</c:v>
                </c:pt>
                <c:pt idx="162">
                  <c:v>228.26137286510786</c:v>
                </c:pt>
                <c:pt idx="163">
                  <c:v>229.66174938575276</c:v>
                </c:pt>
                <c:pt idx="164">
                  <c:v>231.06212590639757</c:v>
                </c:pt>
                <c:pt idx="165">
                  <c:v>232.46250242704241</c:v>
                </c:pt>
                <c:pt idx="166">
                  <c:v>233.86287894768725</c:v>
                </c:pt>
                <c:pt idx="167">
                  <c:v>235.26325546833209</c:v>
                </c:pt>
                <c:pt idx="168">
                  <c:v>236.66363198897693</c:v>
                </c:pt>
                <c:pt idx="169">
                  <c:v>238.06400850962169</c:v>
                </c:pt>
                <c:pt idx="170">
                  <c:v>239.46438503026647</c:v>
                </c:pt>
                <c:pt idx="171">
                  <c:v>240.86476155091134</c:v>
                </c:pt>
                <c:pt idx="172">
                  <c:v>242.26513807155629</c:v>
                </c:pt>
                <c:pt idx="173">
                  <c:v>243.66551459220105</c:v>
                </c:pt>
                <c:pt idx="174">
                  <c:v>245.06589111284589</c:v>
                </c:pt>
                <c:pt idx="175">
                  <c:v>246.46626763349073</c:v>
                </c:pt>
                <c:pt idx="176">
                  <c:v>247.86664415413549</c:v>
                </c:pt>
                <c:pt idx="177">
                  <c:v>249.26702067478041</c:v>
                </c:pt>
                <c:pt idx="178">
                  <c:v>250.66739719542531</c:v>
                </c:pt>
                <c:pt idx="179">
                  <c:v>252.06777371607004</c:v>
                </c:pt>
                <c:pt idx="180">
                  <c:v>253.46815023671488</c:v>
                </c:pt>
                <c:pt idx="181">
                  <c:v>254.86852675735972</c:v>
                </c:pt>
                <c:pt idx="182">
                  <c:v>256.26890327800459</c:v>
                </c:pt>
                <c:pt idx="183">
                  <c:v>257.66927979864931</c:v>
                </c:pt>
                <c:pt idx="184">
                  <c:v>259.06965631929427</c:v>
                </c:pt>
                <c:pt idx="185">
                  <c:v>260.47003283993911</c:v>
                </c:pt>
                <c:pt idx="186">
                  <c:v>261.87040936058384</c:v>
                </c:pt>
                <c:pt idx="187">
                  <c:v>263.27078588122868</c:v>
                </c:pt>
                <c:pt idx="188">
                  <c:v>264.67116240187352</c:v>
                </c:pt>
                <c:pt idx="189">
                  <c:v>266.07153892251841</c:v>
                </c:pt>
                <c:pt idx="190">
                  <c:v>267.47191544316325</c:v>
                </c:pt>
                <c:pt idx="191">
                  <c:v>268.8722919638081</c:v>
                </c:pt>
                <c:pt idx="192">
                  <c:v>270.27266848445294</c:v>
                </c:pt>
                <c:pt idx="193">
                  <c:v>271.67304500509778</c:v>
                </c:pt>
                <c:pt idx="194">
                  <c:v>273.0734215257425</c:v>
                </c:pt>
                <c:pt idx="195">
                  <c:v>274.47379804638746</c:v>
                </c:pt>
                <c:pt idx="196">
                  <c:v>275.87417456703224</c:v>
                </c:pt>
                <c:pt idx="197">
                  <c:v>277.27455108767703</c:v>
                </c:pt>
                <c:pt idx="198">
                  <c:v>278.67492760832187</c:v>
                </c:pt>
                <c:pt idx="199">
                  <c:v>280.07530412896665</c:v>
                </c:pt>
                <c:pt idx="200">
                  <c:v>281.47568064961155</c:v>
                </c:pt>
                <c:pt idx="201">
                  <c:v>282.87605717025639</c:v>
                </c:pt>
                <c:pt idx="202">
                  <c:v>284.27643369090123</c:v>
                </c:pt>
                <c:pt idx="203">
                  <c:v>285.67681021154601</c:v>
                </c:pt>
                <c:pt idx="204">
                  <c:v>287.07718673219085</c:v>
                </c:pt>
                <c:pt idx="205">
                  <c:v>288.47756325283569</c:v>
                </c:pt>
                <c:pt idx="206">
                  <c:v>289.87793977348053</c:v>
                </c:pt>
                <c:pt idx="207">
                  <c:v>291.27831629412543</c:v>
                </c:pt>
                <c:pt idx="208">
                  <c:v>292.67869281477022</c:v>
                </c:pt>
                <c:pt idx="209">
                  <c:v>294.07906933541511</c:v>
                </c:pt>
                <c:pt idx="210">
                  <c:v>295.47944585605984</c:v>
                </c:pt>
                <c:pt idx="211">
                  <c:v>296.87982237670474</c:v>
                </c:pt>
                <c:pt idx="212">
                  <c:v>298.28019889734952</c:v>
                </c:pt>
                <c:pt idx="213">
                  <c:v>299.68057541799436</c:v>
                </c:pt>
                <c:pt idx="214">
                  <c:v>301.0809519386392</c:v>
                </c:pt>
                <c:pt idx="215">
                  <c:v>302.4813284592841</c:v>
                </c:pt>
                <c:pt idx="216">
                  <c:v>303.88170497992894</c:v>
                </c:pt>
                <c:pt idx="217">
                  <c:v>305.28208150057367</c:v>
                </c:pt>
                <c:pt idx="218">
                  <c:v>306.68245802121862</c:v>
                </c:pt>
                <c:pt idx="219">
                  <c:v>308.08283454186346</c:v>
                </c:pt>
                <c:pt idx="220">
                  <c:v>309.48321106250825</c:v>
                </c:pt>
                <c:pt idx="221">
                  <c:v>310.88358758315303</c:v>
                </c:pt>
                <c:pt idx="222">
                  <c:v>312.28396410379793</c:v>
                </c:pt>
                <c:pt idx="223">
                  <c:v>313.68434062444283</c:v>
                </c:pt>
                <c:pt idx="224">
                  <c:v>315.08471714508761</c:v>
                </c:pt>
                <c:pt idx="225">
                  <c:v>316.48509366573245</c:v>
                </c:pt>
                <c:pt idx="226">
                  <c:v>317.88547018637729</c:v>
                </c:pt>
                <c:pt idx="227">
                  <c:v>319.28584670702207</c:v>
                </c:pt>
                <c:pt idx="228">
                  <c:v>320.6862232276668</c:v>
                </c:pt>
                <c:pt idx="229">
                  <c:v>322.0865997483117</c:v>
                </c:pt>
                <c:pt idx="230">
                  <c:v>323.4869762689566</c:v>
                </c:pt>
                <c:pt idx="231">
                  <c:v>324.88735278960144</c:v>
                </c:pt>
                <c:pt idx="232">
                  <c:v>326.28772931024622</c:v>
                </c:pt>
                <c:pt idx="233">
                  <c:v>327.68810583089106</c:v>
                </c:pt>
                <c:pt idx="234">
                  <c:v>329.0884823515359</c:v>
                </c:pt>
                <c:pt idx="235">
                  <c:v>330.48885887218063</c:v>
                </c:pt>
                <c:pt idx="236">
                  <c:v>331.88923539282558</c:v>
                </c:pt>
                <c:pt idx="237">
                  <c:v>333.28961191347042</c:v>
                </c:pt>
                <c:pt idx="238">
                  <c:v>334.68998843411526</c:v>
                </c:pt>
                <c:pt idx="239">
                  <c:v>336.09036495476005</c:v>
                </c:pt>
                <c:pt idx="240">
                  <c:v>337.490741475405</c:v>
                </c:pt>
                <c:pt idx="241">
                  <c:v>338.89111799604979</c:v>
                </c:pt>
                <c:pt idx="242">
                  <c:v>340.29149451669468</c:v>
                </c:pt>
                <c:pt idx="243">
                  <c:v>341.69187103733941</c:v>
                </c:pt>
                <c:pt idx="244">
                  <c:v>343.09224755798419</c:v>
                </c:pt>
                <c:pt idx="245">
                  <c:v>344.49262407862898</c:v>
                </c:pt>
                <c:pt idx="246">
                  <c:v>345.89300059927393</c:v>
                </c:pt>
                <c:pt idx="247">
                  <c:v>347.29337711991877</c:v>
                </c:pt>
                <c:pt idx="248">
                  <c:v>348.69375364056361</c:v>
                </c:pt>
                <c:pt idx="249">
                  <c:v>350.09413016120851</c:v>
                </c:pt>
                <c:pt idx="250">
                  <c:v>351.49450668185335</c:v>
                </c:pt>
                <c:pt idx="251">
                  <c:v>352.89488320249802</c:v>
                </c:pt>
                <c:pt idx="252">
                  <c:v>354.29525972314298</c:v>
                </c:pt>
                <c:pt idx="253">
                  <c:v>355.69563624378776</c:v>
                </c:pt>
                <c:pt idx="254">
                  <c:v>357.09601276443249</c:v>
                </c:pt>
                <c:pt idx="255">
                  <c:v>358.49638928507738</c:v>
                </c:pt>
                <c:pt idx="256">
                  <c:v>359.89676580572228</c:v>
                </c:pt>
                <c:pt idx="257">
                  <c:v>361.29714232636712</c:v>
                </c:pt>
                <c:pt idx="258">
                  <c:v>362.69751884701185</c:v>
                </c:pt>
                <c:pt idx="259">
                  <c:v>364.09789536765675</c:v>
                </c:pt>
                <c:pt idx="260">
                  <c:v>365.49827188830159</c:v>
                </c:pt>
                <c:pt idx="261">
                  <c:v>366.89864840894643</c:v>
                </c:pt>
                <c:pt idx="262">
                  <c:v>368.29902492959121</c:v>
                </c:pt>
                <c:pt idx="263">
                  <c:v>369.699401450236</c:v>
                </c:pt>
                <c:pt idx="264">
                  <c:v>371.09977797088089</c:v>
                </c:pt>
                <c:pt idx="265">
                  <c:v>372.50015449152585</c:v>
                </c:pt>
                <c:pt idx="266">
                  <c:v>373.90053101217063</c:v>
                </c:pt>
                <c:pt idx="267">
                  <c:v>375.30090753281536</c:v>
                </c:pt>
                <c:pt idx="268">
                  <c:v>376.70128405346026</c:v>
                </c:pt>
                <c:pt idx="269">
                  <c:v>378.1016605741051</c:v>
                </c:pt>
                <c:pt idx="270">
                  <c:v>379.50203709474999</c:v>
                </c:pt>
                <c:pt idx="271">
                  <c:v>380.90241361539472</c:v>
                </c:pt>
                <c:pt idx="272">
                  <c:v>382.30279013603956</c:v>
                </c:pt>
                <c:pt idx="273">
                  <c:v>383.70316665668452</c:v>
                </c:pt>
                <c:pt idx="274">
                  <c:v>385.10354317732936</c:v>
                </c:pt>
                <c:pt idx="275">
                  <c:v>386.50391969797403</c:v>
                </c:pt>
                <c:pt idx="276">
                  <c:v>387.90429621861892</c:v>
                </c:pt>
                <c:pt idx="277">
                  <c:v>389.30467273926382</c:v>
                </c:pt>
                <c:pt idx="278">
                  <c:v>390.70504925990849</c:v>
                </c:pt>
                <c:pt idx="279">
                  <c:v>392.10542578055339</c:v>
                </c:pt>
                <c:pt idx="280">
                  <c:v>393.50580230119834</c:v>
                </c:pt>
                <c:pt idx="281">
                  <c:v>394.90617882184318</c:v>
                </c:pt>
                <c:pt idx="282">
                  <c:v>396.30655534248785</c:v>
                </c:pt>
                <c:pt idx="283">
                  <c:v>397.70693186313275</c:v>
                </c:pt>
                <c:pt idx="284">
                  <c:v>399.10730838377771</c:v>
                </c:pt>
                <c:pt idx="285">
                  <c:v>400.50768490442232</c:v>
                </c:pt>
                <c:pt idx="286">
                  <c:v>401.90806142506716</c:v>
                </c:pt>
                <c:pt idx="287">
                  <c:v>403.30843794571211</c:v>
                </c:pt>
                <c:pt idx="288">
                  <c:v>404.70881446635678</c:v>
                </c:pt>
                <c:pt idx="289">
                  <c:v>406.10919098700168</c:v>
                </c:pt>
                <c:pt idx="290">
                  <c:v>407.50956750764669</c:v>
                </c:pt>
                <c:pt idx="291">
                  <c:v>408.90994402829148</c:v>
                </c:pt>
                <c:pt idx="292">
                  <c:v>410.31032054893626</c:v>
                </c:pt>
                <c:pt idx="293">
                  <c:v>411.71069706958116</c:v>
                </c:pt>
                <c:pt idx="294">
                  <c:v>413.11107359022594</c:v>
                </c:pt>
                <c:pt idx="295">
                  <c:v>414.51145011087073</c:v>
                </c:pt>
                <c:pt idx="296">
                  <c:v>415.91182663151551</c:v>
                </c:pt>
                <c:pt idx="297">
                  <c:v>417.31220315216041</c:v>
                </c:pt>
                <c:pt idx="298">
                  <c:v>418.7125796728053</c:v>
                </c:pt>
                <c:pt idx="299">
                  <c:v>420.11295619345015</c:v>
                </c:pt>
                <c:pt idx="300">
                  <c:v>421.51333271409493</c:v>
                </c:pt>
                <c:pt idx="301">
                  <c:v>422.91370923473988</c:v>
                </c:pt>
                <c:pt idx="302">
                  <c:v>424.31408575538461</c:v>
                </c:pt>
                <c:pt idx="303">
                  <c:v>425.71446227602928</c:v>
                </c:pt>
                <c:pt idx="304">
                  <c:v>427.11483879667429</c:v>
                </c:pt>
                <c:pt idx="305">
                  <c:v>428.51521531731925</c:v>
                </c:pt>
                <c:pt idx="306">
                  <c:v>429.91559183796403</c:v>
                </c:pt>
                <c:pt idx="307">
                  <c:v>431.31596835860876</c:v>
                </c:pt>
                <c:pt idx="308">
                  <c:v>432.71634487925354</c:v>
                </c:pt>
                <c:pt idx="309">
                  <c:v>434.11672139989855</c:v>
                </c:pt>
                <c:pt idx="310">
                  <c:v>435.51709792054328</c:v>
                </c:pt>
                <c:pt idx="311">
                  <c:v>436.91747444118812</c:v>
                </c:pt>
                <c:pt idx="312">
                  <c:v>438.31785096183302</c:v>
                </c:pt>
                <c:pt idx="313">
                  <c:v>439.71822748247774</c:v>
                </c:pt>
                <c:pt idx="314">
                  <c:v>441.11860400312264</c:v>
                </c:pt>
                <c:pt idx="315">
                  <c:v>442.51898052376748</c:v>
                </c:pt>
                <c:pt idx="316">
                  <c:v>443.91935704441215</c:v>
                </c:pt>
                <c:pt idx="317">
                  <c:v>445.31973356505705</c:v>
                </c:pt>
                <c:pt idx="318">
                  <c:v>446.72011008570189</c:v>
                </c:pt>
                <c:pt idx="319">
                  <c:v>448.12048660634667</c:v>
                </c:pt>
                <c:pt idx="320">
                  <c:v>449.52086312699174</c:v>
                </c:pt>
                <c:pt idx="321">
                  <c:v>450.92123964763647</c:v>
                </c:pt>
                <c:pt idx="322">
                  <c:v>452.32161616828131</c:v>
                </c:pt>
                <c:pt idx="323">
                  <c:v>453.72199268892621</c:v>
                </c:pt>
                <c:pt idx="324">
                  <c:v>455.12236920957088</c:v>
                </c:pt>
                <c:pt idx="325">
                  <c:v>456.52274573021572</c:v>
                </c:pt>
                <c:pt idx="326">
                  <c:v>457.92312225086062</c:v>
                </c:pt>
                <c:pt idx="327">
                  <c:v>459.32349877150551</c:v>
                </c:pt>
                <c:pt idx="328">
                  <c:v>460.72387529215024</c:v>
                </c:pt>
                <c:pt idx="329">
                  <c:v>462.12425181279514</c:v>
                </c:pt>
                <c:pt idx="330">
                  <c:v>463.52462833343998</c:v>
                </c:pt>
                <c:pt idx="331">
                  <c:v>464.92500485408482</c:v>
                </c:pt>
                <c:pt idx="332">
                  <c:v>466.3253813747296</c:v>
                </c:pt>
                <c:pt idx="333">
                  <c:v>467.7257578953745</c:v>
                </c:pt>
                <c:pt idx="334">
                  <c:v>469.1261344160194</c:v>
                </c:pt>
                <c:pt idx="335">
                  <c:v>470.52651093666418</c:v>
                </c:pt>
                <c:pt idx="336">
                  <c:v>471.92688745730891</c:v>
                </c:pt>
                <c:pt idx="337">
                  <c:v>473.32726397795386</c:v>
                </c:pt>
                <c:pt idx="338">
                  <c:v>474.72764049859853</c:v>
                </c:pt>
                <c:pt idx="339">
                  <c:v>476.12801701924337</c:v>
                </c:pt>
                <c:pt idx="340">
                  <c:v>477.52839353988827</c:v>
                </c:pt>
                <c:pt idx="341">
                  <c:v>478.92877006053294</c:v>
                </c:pt>
                <c:pt idx="342">
                  <c:v>480.32914658117784</c:v>
                </c:pt>
                <c:pt idx="343">
                  <c:v>481.72952310182268</c:v>
                </c:pt>
                <c:pt idx="344">
                  <c:v>483.12989962246763</c:v>
                </c:pt>
                <c:pt idx="345">
                  <c:v>484.53027614311259</c:v>
                </c:pt>
                <c:pt idx="346">
                  <c:v>485.93065266375731</c:v>
                </c:pt>
                <c:pt idx="347">
                  <c:v>487.3310291844021</c:v>
                </c:pt>
                <c:pt idx="348">
                  <c:v>488.73140570504688</c:v>
                </c:pt>
                <c:pt idx="349">
                  <c:v>490.13178222569178</c:v>
                </c:pt>
                <c:pt idx="350">
                  <c:v>491.53215874633668</c:v>
                </c:pt>
                <c:pt idx="351">
                  <c:v>492.93253526698146</c:v>
                </c:pt>
                <c:pt idx="352">
                  <c:v>494.33291178762624</c:v>
                </c:pt>
                <c:pt idx="353">
                  <c:v>495.73328830827097</c:v>
                </c:pt>
                <c:pt idx="354">
                  <c:v>497.13366482891604</c:v>
                </c:pt>
                <c:pt idx="355">
                  <c:v>498.53404134956082</c:v>
                </c:pt>
                <c:pt idx="356">
                  <c:v>499.93441787020566</c:v>
                </c:pt>
                <c:pt idx="357">
                  <c:v>501.33479439085062</c:v>
                </c:pt>
                <c:pt idx="358">
                  <c:v>502.73517091149529</c:v>
                </c:pt>
                <c:pt idx="359">
                  <c:v>504.13554743214007</c:v>
                </c:pt>
                <c:pt idx="360">
                  <c:v>505.53592395278497</c:v>
                </c:pt>
                <c:pt idx="361">
                  <c:v>506.93630047342975</c:v>
                </c:pt>
                <c:pt idx="362">
                  <c:v>508.33667699407465</c:v>
                </c:pt>
                <c:pt idx="363">
                  <c:v>509.73705351471943</c:v>
                </c:pt>
                <c:pt idx="364">
                  <c:v>511.13743003536416</c:v>
                </c:pt>
                <c:pt idx="365">
                  <c:v>512.53780655600917</c:v>
                </c:pt>
                <c:pt idx="366">
                  <c:v>513.93818307665379</c:v>
                </c:pt>
                <c:pt idx="367">
                  <c:v>515.33855959729863</c:v>
                </c:pt>
                <c:pt idx="368">
                  <c:v>516.73893611794358</c:v>
                </c:pt>
                <c:pt idx="369">
                  <c:v>518.13931263858854</c:v>
                </c:pt>
                <c:pt idx="370">
                  <c:v>519.53968915923326</c:v>
                </c:pt>
                <c:pt idx="371">
                  <c:v>520.94006567987822</c:v>
                </c:pt>
                <c:pt idx="372">
                  <c:v>522.34044220052283</c:v>
                </c:pt>
                <c:pt idx="373">
                  <c:v>523.74081872116767</c:v>
                </c:pt>
                <c:pt idx="374">
                  <c:v>525.14119524181262</c:v>
                </c:pt>
                <c:pt idx="375">
                  <c:v>526.54157176245735</c:v>
                </c:pt>
                <c:pt idx="376">
                  <c:v>527.94194828310219</c:v>
                </c:pt>
                <c:pt idx="377">
                  <c:v>529.34232480374703</c:v>
                </c:pt>
                <c:pt idx="378">
                  <c:v>530.74270132439187</c:v>
                </c:pt>
                <c:pt idx="379">
                  <c:v>532.14307784503683</c:v>
                </c:pt>
                <c:pt idx="380">
                  <c:v>533.54345436568167</c:v>
                </c:pt>
                <c:pt idx="381">
                  <c:v>534.94383088632651</c:v>
                </c:pt>
                <c:pt idx="382">
                  <c:v>536.34420740697124</c:v>
                </c:pt>
                <c:pt idx="383">
                  <c:v>537.74458392761619</c:v>
                </c:pt>
                <c:pt idx="384">
                  <c:v>539.14496044826092</c:v>
                </c:pt>
                <c:pt idx="385">
                  <c:v>540.54533696890587</c:v>
                </c:pt>
                <c:pt idx="386">
                  <c:v>541.9457134895506</c:v>
                </c:pt>
                <c:pt idx="387">
                  <c:v>543.34609001019555</c:v>
                </c:pt>
                <c:pt idx="388">
                  <c:v>544.74646653084028</c:v>
                </c:pt>
                <c:pt idx="389">
                  <c:v>546.14684305148501</c:v>
                </c:pt>
                <c:pt idx="390">
                  <c:v>547.54721957212985</c:v>
                </c:pt>
                <c:pt idx="391">
                  <c:v>548.94759609277492</c:v>
                </c:pt>
                <c:pt idx="392">
                  <c:v>550.34797261341964</c:v>
                </c:pt>
                <c:pt idx="393">
                  <c:v>551.74834913406448</c:v>
                </c:pt>
                <c:pt idx="394">
                  <c:v>553.14872565470932</c:v>
                </c:pt>
                <c:pt idx="395">
                  <c:v>554.54910217535405</c:v>
                </c:pt>
                <c:pt idx="396">
                  <c:v>555.94947869599878</c:v>
                </c:pt>
                <c:pt idx="397">
                  <c:v>557.34985521664373</c:v>
                </c:pt>
                <c:pt idx="398">
                  <c:v>558.75023173728869</c:v>
                </c:pt>
                <c:pt idx="399">
                  <c:v>560.1506082579333</c:v>
                </c:pt>
                <c:pt idx="400">
                  <c:v>561.55098477857825</c:v>
                </c:pt>
                <c:pt idx="401">
                  <c:v>562.95136129922309</c:v>
                </c:pt>
                <c:pt idx="402">
                  <c:v>564.35173781986816</c:v>
                </c:pt>
                <c:pt idx="403">
                  <c:v>565.75211434051278</c:v>
                </c:pt>
                <c:pt idx="404">
                  <c:v>567.15249086115762</c:v>
                </c:pt>
                <c:pt idx="405">
                  <c:v>568.55286738180246</c:v>
                </c:pt>
                <c:pt idx="406">
                  <c:v>569.9532439024473</c:v>
                </c:pt>
                <c:pt idx="407">
                  <c:v>571.35362042309202</c:v>
                </c:pt>
                <c:pt idx="408">
                  <c:v>572.75399694373698</c:v>
                </c:pt>
                <c:pt idx="409">
                  <c:v>574.15437346438171</c:v>
                </c:pt>
                <c:pt idx="410">
                  <c:v>575.55474998502666</c:v>
                </c:pt>
                <c:pt idx="411">
                  <c:v>576.95512650567139</c:v>
                </c:pt>
                <c:pt idx="412">
                  <c:v>578.35550302631623</c:v>
                </c:pt>
                <c:pt idx="413">
                  <c:v>579.75587954696107</c:v>
                </c:pt>
                <c:pt idx="414">
                  <c:v>581.15625606760602</c:v>
                </c:pt>
                <c:pt idx="415">
                  <c:v>582.55663258825086</c:v>
                </c:pt>
                <c:pt idx="416">
                  <c:v>583.95700910889582</c:v>
                </c:pt>
                <c:pt idx="417">
                  <c:v>585.35738562954043</c:v>
                </c:pt>
                <c:pt idx="418">
                  <c:v>586.75776215018527</c:v>
                </c:pt>
                <c:pt idx="419">
                  <c:v>588.15813867083023</c:v>
                </c:pt>
                <c:pt idx="420">
                  <c:v>589.55851519147495</c:v>
                </c:pt>
                <c:pt idx="421">
                  <c:v>590.95889171211968</c:v>
                </c:pt>
                <c:pt idx="422">
                  <c:v>592.35926823276463</c:v>
                </c:pt>
                <c:pt idx="423">
                  <c:v>593.75964475340948</c:v>
                </c:pt>
                <c:pt idx="424">
                  <c:v>595.16002127405443</c:v>
                </c:pt>
                <c:pt idx="425">
                  <c:v>596.56039779469904</c:v>
                </c:pt>
                <c:pt idx="426">
                  <c:v>597.96077431534377</c:v>
                </c:pt>
                <c:pt idx="427">
                  <c:v>599.36115083598872</c:v>
                </c:pt>
                <c:pt idx="428">
                  <c:v>600.76152735663356</c:v>
                </c:pt>
                <c:pt idx="429">
                  <c:v>602.16190387727841</c:v>
                </c:pt>
                <c:pt idx="430">
                  <c:v>603.56228039792336</c:v>
                </c:pt>
                <c:pt idx="431">
                  <c:v>604.9626569185682</c:v>
                </c:pt>
                <c:pt idx="432">
                  <c:v>606.36303343921293</c:v>
                </c:pt>
                <c:pt idx="433">
                  <c:v>607.76340995985788</c:v>
                </c:pt>
                <c:pt idx="434">
                  <c:v>609.16378648050249</c:v>
                </c:pt>
                <c:pt idx="435">
                  <c:v>610.56416300114734</c:v>
                </c:pt>
                <c:pt idx="436">
                  <c:v>611.96453952179229</c:v>
                </c:pt>
                <c:pt idx="437">
                  <c:v>613.36491604243724</c:v>
                </c:pt>
                <c:pt idx="438">
                  <c:v>614.76529256308208</c:v>
                </c:pt>
                <c:pt idx="439">
                  <c:v>616.16566908372693</c:v>
                </c:pt>
                <c:pt idx="440">
                  <c:v>617.56604560437165</c:v>
                </c:pt>
                <c:pt idx="441">
                  <c:v>618.96642212501649</c:v>
                </c:pt>
                <c:pt idx="442">
                  <c:v>620.36679864566133</c:v>
                </c:pt>
                <c:pt idx="443">
                  <c:v>621.76717516630606</c:v>
                </c:pt>
                <c:pt idx="444">
                  <c:v>623.1675516869509</c:v>
                </c:pt>
                <c:pt idx="445">
                  <c:v>624.56792820759586</c:v>
                </c:pt>
                <c:pt idx="446">
                  <c:v>625.96830472824047</c:v>
                </c:pt>
                <c:pt idx="447">
                  <c:v>627.36868124888565</c:v>
                </c:pt>
                <c:pt idx="448">
                  <c:v>628.76905776953038</c:v>
                </c:pt>
                <c:pt idx="449">
                  <c:v>630.16943429017522</c:v>
                </c:pt>
                <c:pt idx="450">
                  <c:v>631.56981081082006</c:v>
                </c:pt>
                <c:pt idx="451">
                  <c:v>632.9701873314649</c:v>
                </c:pt>
                <c:pt idx="452">
                  <c:v>634.37056385210974</c:v>
                </c:pt>
                <c:pt idx="453">
                  <c:v>635.77094037275458</c:v>
                </c:pt>
                <c:pt idx="454">
                  <c:v>637.17131689339931</c:v>
                </c:pt>
                <c:pt idx="455">
                  <c:v>638.57169341404415</c:v>
                </c:pt>
                <c:pt idx="456">
                  <c:v>639.97206993468922</c:v>
                </c:pt>
                <c:pt idx="457">
                  <c:v>641.3724464553336</c:v>
                </c:pt>
                <c:pt idx="458">
                  <c:v>642.77282297597856</c:v>
                </c:pt>
                <c:pt idx="459">
                  <c:v>644.1731994966234</c:v>
                </c:pt>
                <c:pt idx="460">
                  <c:v>645.57357601726824</c:v>
                </c:pt>
                <c:pt idx="461">
                  <c:v>646.97395253791319</c:v>
                </c:pt>
                <c:pt idx="462">
                  <c:v>648.37432905855803</c:v>
                </c:pt>
                <c:pt idx="463">
                  <c:v>649.77470557920287</c:v>
                </c:pt>
                <c:pt idx="464">
                  <c:v>651.17508209984771</c:v>
                </c:pt>
                <c:pt idx="465">
                  <c:v>652.57545862049244</c:v>
                </c:pt>
                <c:pt idx="466">
                  <c:v>653.97583514113728</c:v>
                </c:pt>
                <c:pt idx="467">
                  <c:v>655.37621166178212</c:v>
                </c:pt>
                <c:pt idx="468">
                  <c:v>656.77658818242708</c:v>
                </c:pt>
                <c:pt idx="469">
                  <c:v>658.1769647030718</c:v>
                </c:pt>
                <c:pt idx="470">
                  <c:v>659.57734122371676</c:v>
                </c:pt>
                <c:pt idx="471">
                  <c:v>660.97771774436126</c:v>
                </c:pt>
                <c:pt idx="472">
                  <c:v>662.37809426500633</c:v>
                </c:pt>
                <c:pt idx="473">
                  <c:v>663.77847078565117</c:v>
                </c:pt>
                <c:pt idx="474">
                  <c:v>665.17884730629612</c:v>
                </c:pt>
                <c:pt idx="475">
                  <c:v>666.57922382694085</c:v>
                </c:pt>
                <c:pt idx="476">
                  <c:v>667.97960034758569</c:v>
                </c:pt>
                <c:pt idx="477">
                  <c:v>669.37997686823053</c:v>
                </c:pt>
                <c:pt idx="478">
                  <c:v>670.78035338887537</c:v>
                </c:pt>
                <c:pt idx="479">
                  <c:v>672.1807299095201</c:v>
                </c:pt>
                <c:pt idx="480">
                  <c:v>673.58110643016494</c:v>
                </c:pt>
                <c:pt idx="481">
                  <c:v>674.98148295081</c:v>
                </c:pt>
                <c:pt idx="482">
                  <c:v>676.38185947145462</c:v>
                </c:pt>
                <c:pt idx="483">
                  <c:v>677.78223599209957</c:v>
                </c:pt>
                <c:pt idx="484">
                  <c:v>679.18261251274441</c:v>
                </c:pt>
                <c:pt idx="485">
                  <c:v>680.58298903338937</c:v>
                </c:pt>
                <c:pt idx="486">
                  <c:v>681.98336555403398</c:v>
                </c:pt>
                <c:pt idx="487">
                  <c:v>683.38374207467882</c:v>
                </c:pt>
                <c:pt idx="488">
                  <c:v>684.78411859532355</c:v>
                </c:pt>
                <c:pt idx="489">
                  <c:v>686.18449511596839</c:v>
                </c:pt>
                <c:pt idx="490">
                  <c:v>687.58487163661323</c:v>
                </c:pt>
                <c:pt idx="491">
                  <c:v>688.98524815725796</c:v>
                </c:pt>
                <c:pt idx="492">
                  <c:v>690.38562467790291</c:v>
                </c:pt>
                <c:pt idx="493">
                  <c:v>691.78600119854786</c:v>
                </c:pt>
                <c:pt idx="494">
                  <c:v>693.18637771919236</c:v>
                </c:pt>
                <c:pt idx="495">
                  <c:v>694.58675423983755</c:v>
                </c:pt>
                <c:pt idx="496">
                  <c:v>695.98713076048227</c:v>
                </c:pt>
                <c:pt idx="497">
                  <c:v>697.38750728112723</c:v>
                </c:pt>
                <c:pt idx="498">
                  <c:v>698.78788380177207</c:v>
                </c:pt>
                <c:pt idx="499">
                  <c:v>700.18826032241702</c:v>
                </c:pt>
                <c:pt idx="500">
                  <c:v>701.58863684306164</c:v>
                </c:pt>
                <c:pt idx="501">
                  <c:v>702.9890133637067</c:v>
                </c:pt>
                <c:pt idx="502">
                  <c:v>704.38938988435132</c:v>
                </c:pt>
                <c:pt idx="503">
                  <c:v>705.78976640499604</c:v>
                </c:pt>
                <c:pt idx="504">
                  <c:v>707.19014292564088</c:v>
                </c:pt>
                <c:pt idx="505">
                  <c:v>708.59051944628595</c:v>
                </c:pt>
                <c:pt idx="506">
                  <c:v>709.99089596693068</c:v>
                </c:pt>
                <c:pt idx="507">
                  <c:v>711.39127248757552</c:v>
                </c:pt>
                <c:pt idx="508">
                  <c:v>712.79164900822036</c:v>
                </c:pt>
                <c:pt idx="509">
                  <c:v>714.19202552886497</c:v>
                </c:pt>
                <c:pt idx="510">
                  <c:v>715.59240204950993</c:v>
                </c:pt>
                <c:pt idx="511">
                  <c:v>716.99277857015477</c:v>
                </c:pt>
                <c:pt idx="512">
                  <c:v>718.39315509079972</c:v>
                </c:pt>
                <c:pt idx="513">
                  <c:v>719.79353161144456</c:v>
                </c:pt>
                <c:pt idx="514">
                  <c:v>721.19390813208929</c:v>
                </c:pt>
                <c:pt idx="515">
                  <c:v>722.59428465273425</c:v>
                </c:pt>
                <c:pt idx="516">
                  <c:v>723.99466117337897</c:v>
                </c:pt>
                <c:pt idx="517">
                  <c:v>725.3950376940237</c:v>
                </c:pt>
                <c:pt idx="518">
                  <c:v>726.79541421466865</c:v>
                </c:pt>
                <c:pt idx="519">
                  <c:v>728.19579073531349</c:v>
                </c:pt>
                <c:pt idx="520">
                  <c:v>729.59616725595833</c:v>
                </c:pt>
                <c:pt idx="521">
                  <c:v>730.99654377660318</c:v>
                </c:pt>
                <c:pt idx="522">
                  <c:v>732.39692029724802</c:v>
                </c:pt>
                <c:pt idx="523">
                  <c:v>733.79729681789286</c:v>
                </c:pt>
                <c:pt idx="524">
                  <c:v>735.19767333853758</c:v>
                </c:pt>
                <c:pt idx="525">
                  <c:v>736.59804985918242</c:v>
                </c:pt>
                <c:pt idx="526">
                  <c:v>737.99842637982727</c:v>
                </c:pt>
                <c:pt idx="527">
                  <c:v>739.39880290047199</c:v>
                </c:pt>
                <c:pt idx="528">
                  <c:v>740.79917942111683</c:v>
                </c:pt>
                <c:pt idx="529">
                  <c:v>742.19955594176179</c:v>
                </c:pt>
                <c:pt idx="530">
                  <c:v>743.59993246240685</c:v>
                </c:pt>
                <c:pt idx="531">
                  <c:v>745.0003089830517</c:v>
                </c:pt>
                <c:pt idx="532">
                  <c:v>746.40068550369631</c:v>
                </c:pt>
                <c:pt idx="533">
                  <c:v>747.80106202434126</c:v>
                </c:pt>
                <c:pt idx="534">
                  <c:v>749.20143854498599</c:v>
                </c:pt>
                <c:pt idx="535">
                  <c:v>750.60181506563072</c:v>
                </c:pt>
                <c:pt idx="536">
                  <c:v>752.00219158627579</c:v>
                </c:pt>
                <c:pt idx="537">
                  <c:v>753.40256810692051</c:v>
                </c:pt>
                <c:pt idx="538">
                  <c:v>754.80294462756558</c:v>
                </c:pt>
                <c:pt idx="539">
                  <c:v>756.20332114821019</c:v>
                </c:pt>
                <c:pt idx="540">
                  <c:v>757.60369766885492</c:v>
                </c:pt>
                <c:pt idx="541">
                  <c:v>759.00407418949999</c:v>
                </c:pt>
                <c:pt idx="542">
                  <c:v>760.4044507101446</c:v>
                </c:pt>
                <c:pt idx="543">
                  <c:v>761.80482723078944</c:v>
                </c:pt>
                <c:pt idx="544">
                  <c:v>763.20520375143462</c:v>
                </c:pt>
                <c:pt idx="545">
                  <c:v>764.60558027207912</c:v>
                </c:pt>
                <c:pt idx="546">
                  <c:v>766.00595679272396</c:v>
                </c:pt>
                <c:pt idx="547">
                  <c:v>767.40633331336903</c:v>
                </c:pt>
                <c:pt idx="548">
                  <c:v>768.80670983401353</c:v>
                </c:pt>
                <c:pt idx="549">
                  <c:v>770.20708635465871</c:v>
                </c:pt>
                <c:pt idx="550">
                  <c:v>771.60746287530344</c:v>
                </c:pt>
                <c:pt idx="551">
                  <c:v>773.00783939594805</c:v>
                </c:pt>
                <c:pt idx="552">
                  <c:v>774.40821591659312</c:v>
                </c:pt>
                <c:pt idx="553">
                  <c:v>775.80859243723785</c:v>
                </c:pt>
                <c:pt idx="554">
                  <c:v>777.20896895788258</c:v>
                </c:pt>
                <c:pt idx="555">
                  <c:v>778.60934547852764</c:v>
                </c:pt>
                <c:pt idx="556">
                  <c:v>780.00972199917237</c:v>
                </c:pt>
                <c:pt idx="557">
                  <c:v>781.41009851981698</c:v>
                </c:pt>
                <c:pt idx="558">
                  <c:v>782.81047504046205</c:v>
                </c:pt>
                <c:pt idx="559">
                  <c:v>784.21085156110678</c:v>
                </c:pt>
                <c:pt idx="560">
                  <c:v>785.61122808175173</c:v>
                </c:pt>
                <c:pt idx="561">
                  <c:v>787.01160460239669</c:v>
                </c:pt>
                <c:pt idx="562">
                  <c:v>788.4119811230413</c:v>
                </c:pt>
                <c:pt idx="563">
                  <c:v>789.81235764368637</c:v>
                </c:pt>
                <c:pt idx="564">
                  <c:v>791.21273416433098</c:v>
                </c:pt>
                <c:pt idx="565">
                  <c:v>792.61311068497571</c:v>
                </c:pt>
                <c:pt idx="566">
                  <c:v>794.01348720562089</c:v>
                </c:pt>
                <c:pt idx="567">
                  <c:v>795.4138637262655</c:v>
                </c:pt>
                <c:pt idx="568">
                  <c:v>796.81424024691046</c:v>
                </c:pt>
                <c:pt idx="569">
                  <c:v>798.21461676755541</c:v>
                </c:pt>
                <c:pt idx="570">
                  <c:v>799.61499328819991</c:v>
                </c:pt>
                <c:pt idx="571">
                  <c:v>801.01536980884464</c:v>
                </c:pt>
                <c:pt idx="572">
                  <c:v>802.41574632948982</c:v>
                </c:pt>
                <c:pt idx="573">
                  <c:v>803.81612285013432</c:v>
                </c:pt>
                <c:pt idx="574">
                  <c:v>805.21649937077916</c:v>
                </c:pt>
                <c:pt idx="575">
                  <c:v>806.61687589142423</c:v>
                </c:pt>
                <c:pt idx="576">
                  <c:v>808.01725241206884</c:v>
                </c:pt>
                <c:pt idx="577">
                  <c:v>809.41762893271357</c:v>
                </c:pt>
                <c:pt idx="578">
                  <c:v>810.81800545335864</c:v>
                </c:pt>
                <c:pt idx="579">
                  <c:v>812.21838197400336</c:v>
                </c:pt>
                <c:pt idx="580">
                  <c:v>813.61875849464855</c:v>
                </c:pt>
                <c:pt idx="581">
                  <c:v>815.01913501529339</c:v>
                </c:pt>
                <c:pt idx="582">
                  <c:v>816.41951153593777</c:v>
                </c:pt>
                <c:pt idx="583">
                  <c:v>817.81988805658295</c:v>
                </c:pt>
                <c:pt idx="584">
                  <c:v>819.22026457722768</c:v>
                </c:pt>
                <c:pt idx="585">
                  <c:v>820.62064109787252</c:v>
                </c:pt>
                <c:pt idx="586">
                  <c:v>822.02101761851748</c:v>
                </c:pt>
                <c:pt idx="587">
                  <c:v>823.42139413916232</c:v>
                </c:pt>
                <c:pt idx="588">
                  <c:v>824.82177065980704</c:v>
                </c:pt>
                <c:pt idx="589">
                  <c:v>826.22214718045188</c:v>
                </c:pt>
                <c:pt idx="590">
                  <c:v>827.62252370109672</c:v>
                </c:pt>
                <c:pt idx="591">
                  <c:v>829.02290022174145</c:v>
                </c:pt>
                <c:pt idx="592">
                  <c:v>830.42327674238629</c:v>
                </c:pt>
                <c:pt idx="593">
                  <c:v>831.82365326303102</c:v>
                </c:pt>
                <c:pt idx="594">
                  <c:v>833.2240297836762</c:v>
                </c:pt>
                <c:pt idx="595">
                  <c:v>834.62440630432081</c:v>
                </c:pt>
                <c:pt idx="596">
                  <c:v>836.02478282496565</c:v>
                </c:pt>
                <c:pt idx="597">
                  <c:v>837.42515934561061</c:v>
                </c:pt>
                <c:pt idx="598">
                  <c:v>838.82553586625545</c:v>
                </c:pt>
                <c:pt idx="599">
                  <c:v>840.22591238690029</c:v>
                </c:pt>
                <c:pt idx="600">
                  <c:v>841.62628890754502</c:v>
                </c:pt>
                <c:pt idx="601">
                  <c:v>843.02666542818986</c:v>
                </c:pt>
                <c:pt idx="602">
                  <c:v>844.42704194883459</c:v>
                </c:pt>
                <c:pt idx="603">
                  <c:v>845.82741846947977</c:v>
                </c:pt>
                <c:pt idx="604">
                  <c:v>847.22779499012438</c:v>
                </c:pt>
                <c:pt idx="605">
                  <c:v>848.62817151076922</c:v>
                </c:pt>
                <c:pt idx="606">
                  <c:v>850.02854803141418</c:v>
                </c:pt>
                <c:pt idx="607">
                  <c:v>851.42892455205856</c:v>
                </c:pt>
                <c:pt idx="608">
                  <c:v>852.82930107270374</c:v>
                </c:pt>
                <c:pt idx="609">
                  <c:v>854.22967759334858</c:v>
                </c:pt>
                <c:pt idx="610">
                  <c:v>855.6300541139932</c:v>
                </c:pt>
                <c:pt idx="611">
                  <c:v>857.03043063463849</c:v>
                </c:pt>
                <c:pt idx="612">
                  <c:v>858.43080715528322</c:v>
                </c:pt>
                <c:pt idx="613">
                  <c:v>859.83118367592806</c:v>
                </c:pt>
                <c:pt idx="614">
                  <c:v>861.2315601965729</c:v>
                </c:pt>
                <c:pt idx="615">
                  <c:v>862.63193671721751</c:v>
                </c:pt>
                <c:pt idx="616">
                  <c:v>864.03231323786247</c:v>
                </c:pt>
                <c:pt idx="617">
                  <c:v>865.43268975850708</c:v>
                </c:pt>
                <c:pt idx="618">
                  <c:v>866.83306627915215</c:v>
                </c:pt>
                <c:pt idx="619">
                  <c:v>868.2334427997971</c:v>
                </c:pt>
                <c:pt idx="620">
                  <c:v>869.63381932044183</c:v>
                </c:pt>
                <c:pt idx="621">
                  <c:v>871.03419584108656</c:v>
                </c:pt>
                <c:pt idx="622">
                  <c:v>872.4345723617314</c:v>
                </c:pt>
                <c:pt idx="623">
                  <c:v>873.83494888237624</c:v>
                </c:pt>
                <c:pt idx="624">
                  <c:v>875.23532540302097</c:v>
                </c:pt>
                <c:pt idx="625">
                  <c:v>876.63570192366603</c:v>
                </c:pt>
                <c:pt idx="626">
                  <c:v>878.03607844431065</c:v>
                </c:pt>
                <c:pt idx="627">
                  <c:v>879.43645496495549</c:v>
                </c:pt>
                <c:pt idx="628">
                  <c:v>880.83683148560056</c:v>
                </c:pt>
                <c:pt idx="629">
                  <c:v>882.23720800624528</c:v>
                </c:pt>
                <c:pt idx="630">
                  <c:v>883.6375845268899</c:v>
                </c:pt>
                <c:pt idx="631">
                  <c:v>885.03796104753496</c:v>
                </c:pt>
                <c:pt idx="632">
                  <c:v>886.43833756817958</c:v>
                </c:pt>
                <c:pt idx="633">
                  <c:v>887.8387140888243</c:v>
                </c:pt>
                <c:pt idx="634">
                  <c:v>889.23909060946937</c:v>
                </c:pt>
                <c:pt idx="635">
                  <c:v>890.6394671301141</c:v>
                </c:pt>
                <c:pt idx="636">
                  <c:v>892.03984365075917</c:v>
                </c:pt>
                <c:pt idx="637">
                  <c:v>893.44022017140378</c:v>
                </c:pt>
                <c:pt idx="638">
                  <c:v>894.84059669204851</c:v>
                </c:pt>
                <c:pt idx="639">
                  <c:v>896.24097321269335</c:v>
                </c:pt>
                <c:pt idx="640">
                  <c:v>897.6413497333383</c:v>
                </c:pt>
                <c:pt idx="641">
                  <c:v>899.04172625398348</c:v>
                </c:pt>
                <c:pt idx="642">
                  <c:v>900.44210277462821</c:v>
                </c:pt>
                <c:pt idx="643">
                  <c:v>901.84247929527294</c:v>
                </c:pt>
                <c:pt idx="644">
                  <c:v>903.24285581591789</c:v>
                </c:pt>
                <c:pt idx="645">
                  <c:v>904.64323233656262</c:v>
                </c:pt>
                <c:pt idx="646">
                  <c:v>906.04360885720735</c:v>
                </c:pt>
                <c:pt idx="647">
                  <c:v>907.44398537785241</c:v>
                </c:pt>
                <c:pt idx="648">
                  <c:v>908.84436189849703</c:v>
                </c:pt>
                <c:pt idx="649">
                  <c:v>910.24473841914175</c:v>
                </c:pt>
                <c:pt idx="650">
                  <c:v>911.64511493978659</c:v>
                </c:pt>
                <c:pt idx="651">
                  <c:v>913.04549146043144</c:v>
                </c:pt>
                <c:pt idx="652">
                  <c:v>914.44586798107616</c:v>
                </c:pt>
                <c:pt idx="653">
                  <c:v>915.84624450172123</c:v>
                </c:pt>
                <c:pt idx="654">
                  <c:v>917.24662102236584</c:v>
                </c:pt>
                <c:pt idx="655">
                  <c:v>918.64699754301103</c:v>
                </c:pt>
                <c:pt idx="656">
                  <c:v>920.04737406365575</c:v>
                </c:pt>
                <c:pt idx="657">
                  <c:v>921.44775058430048</c:v>
                </c:pt>
                <c:pt idx="658">
                  <c:v>922.84812710494521</c:v>
                </c:pt>
                <c:pt idx="659">
                  <c:v>924.24850362559027</c:v>
                </c:pt>
                <c:pt idx="660">
                  <c:v>925.64888014623489</c:v>
                </c:pt>
                <c:pt idx="661">
                  <c:v>927.04925666687996</c:v>
                </c:pt>
                <c:pt idx="662">
                  <c:v>928.44963318752468</c:v>
                </c:pt>
                <c:pt idx="663">
                  <c:v>929.85000970816964</c:v>
                </c:pt>
                <c:pt idx="664">
                  <c:v>931.25038622881402</c:v>
                </c:pt>
                <c:pt idx="665">
                  <c:v>932.6507627494592</c:v>
                </c:pt>
                <c:pt idx="666">
                  <c:v>934.05113927010427</c:v>
                </c:pt>
                <c:pt idx="667">
                  <c:v>935.451515790749</c:v>
                </c:pt>
                <c:pt idx="668">
                  <c:v>936.85189231139395</c:v>
                </c:pt>
                <c:pt idx="669">
                  <c:v>938.25226883203879</c:v>
                </c:pt>
                <c:pt idx="670">
                  <c:v>939.65264535268341</c:v>
                </c:pt>
                <c:pt idx="671">
                  <c:v>941.05302187332836</c:v>
                </c:pt>
                <c:pt idx="672">
                  <c:v>942.45339839397309</c:v>
                </c:pt>
                <c:pt idx="673">
                  <c:v>943.85377491461782</c:v>
                </c:pt>
                <c:pt idx="674">
                  <c:v>945.25415143526277</c:v>
                </c:pt>
                <c:pt idx="675">
                  <c:v>946.65452795590772</c:v>
                </c:pt>
                <c:pt idx="676">
                  <c:v>948.05490447655234</c:v>
                </c:pt>
                <c:pt idx="677">
                  <c:v>949.45528099719706</c:v>
                </c:pt>
                <c:pt idx="678">
                  <c:v>950.85565751784213</c:v>
                </c:pt>
                <c:pt idx="679">
                  <c:v>952.25603403848675</c:v>
                </c:pt>
                <c:pt idx="680">
                  <c:v>953.65641055913147</c:v>
                </c:pt>
                <c:pt idx="681">
                  <c:v>955.05678707977654</c:v>
                </c:pt>
                <c:pt idx="682">
                  <c:v>956.45716360042127</c:v>
                </c:pt>
                <c:pt idx="683">
                  <c:v>957.85754012106588</c:v>
                </c:pt>
                <c:pt idx="684">
                  <c:v>959.25791664171129</c:v>
                </c:pt>
                <c:pt idx="685">
                  <c:v>960.65829316235568</c:v>
                </c:pt>
                <c:pt idx="686">
                  <c:v>962.0586696830004</c:v>
                </c:pt>
                <c:pt idx="687">
                  <c:v>963.45904620364536</c:v>
                </c:pt>
                <c:pt idx="688">
                  <c:v>964.85942272429043</c:v>
                </c:pt>
                <c:pt idx="689">
                  <c:v>966.25979924493527</c:v>
                </c:pt>
                <c:pt idx="690">
                  <c:v>967.66017576558022</c:v>
                </c:pt>
                <c:pt idx="691">
                  <c:v>969.06055228622517</c:v>
                </c:pt>
                <c:pt idx="692">
                  <c:v>970.46092880686979</c:v>
                </c:pt>
                <c:pt idx="693">
                  <c:v>971.86130532751463</c:v>
                </c:pt>
                <c:pt idx="694">
                  <c:v>973.26168184815958</c:v>
                </c:pt>
                <c:pt idx="695">
                  <c:v>974.6620583688042</c:v>
                </c:pt>
                <c:pt idx="696">
                  <c:v>976.06243488944881</c:v>
                </c:pt>
                <c:pt idx="697">
                  <c:v>977.46281141009376</c:v>
                </c:pt>
                <c:pt idx="698">
                  <c:v>978.86318793073872</c:v>
                </c:pt>
                <c:pt idx="699">
                  <c:v>980.26356445138356</c:v>
                </c:pt>
                <c:pt idx="700">
                  <c:v>981.66394097202851</c:v>
                </c:pt>
                <c:pt idx="701">
                  <c:v>983.06431749267335</c:v>
                </c:pt>
                <c:pt idx="702">
                  <c:v>984.46469401331774</c:v>
                </c:pt>
                <c:pt idx="703">
                  <c:v>985.86507053396292</c:v>
                </c:pt>
                <c:pt idx="704">
                  <c:v>987.26544705460765</c:v>
                </c:pt>
                <c:pt idx="705">
                  <c:v>988.66582357525249</c:v>
                </c:pt>
                <c:pt idx="706">
                  <c:v>990.06620009589722</c:v>
                </c:pt>
                <c:pt idx="707">
                  <c:v>991.46657661654194</c:v>
                </c:pt>
                <c:pt idx="708">
                  <c:v>992.86695313718667</c:v>
                </c:pt>
                <c:pt idx="709">
                  <c:v>994.26732965783208</c:v>
                </c:pt>
                <c:pt idx="710">
                  <c:v>995.66770617847646</c:v>
                </c:pt>
                <c:pt idx="711">
                  <c:v>997.06808269912165</c:v>
                </c:pt>
                <c:pt idx="712">
                  <c:v>998.46845921976649</c:v>
                </c:pt>
                <c:pt idx="713">
                  <c:v>999.86883574041133</c:v>
                </c:pt>
                <c:pt idx="714">
                  <c:v>1001.2692122610562</c:v>
                </c:pt>
                <c:pt idx="715">
                  <c:v>1002.6695887817012</c:v>
                </c:pt>
                <c:pt idx="716">
                  <c:v>1004.069965302346</c:v>
                </c:pt>
                <c:pt idx="717">
                  <c:v>1005.4703418229906</c:v>
                </c:pt>
                <c:pt idx="718">
                  <c:v>1006.8707183436354</c:v>
                </c:pt>
                <c:pt idx="719">
                  <c:v>1008.2710948642801</c:v>
                </c:pt>
                <c:pt idx="720">
                  <c:v>1009.671471384925</c:v>
                </c:pt>
                <c:pt idx="721">
                  <c:v>1011.0718479055699</c:v>
                </c:pt>
                <c:pt idx="722">
                  <c:v>1012.4722244262148</c:v>
                </c:pt>
                <c:pt idx="723">
                  <c:v>1013.8726009468595</c:v>
                </c:pt>
                <c:pt idx="724">
                  <c:v>1015.2729774675043</c:v>
                </c:pt>
                <c:pt idx="725">
                  <c:v>1016.6733539881493</c:v>
                </c:pt>
                <c:pt idx="726">
                  <c:v>1018.0737305087941</c:v>
                </c:pt>
                <c:pt idx="727">
                  <c:v>1019.4741070294389</c:v>
                </c:pt>
                <c:pt idx="728">
                  <c:v>1020.8744835500837</c:v>
                </c:pt>
                <c:pt idx="729">
                  <c:v>1022.2748600707283</c:v>
                </c:pt>
                <c:pt idx="730">
                  <c:v>1023.6752365913733</c:v>
                </c:pt>
                <c:pt idx="731">
                  <c:v>1025.0756131120183</c:v>
                </c:pt>
                <c:pt idx="732">
                  <c:v>1026.4759896326627</c:v>
                </c:pt>
                <c:pt idx="733">
                  <c:v>1027.8763661533076</c:v>
                </c:pt>
                <c:pt idx="734">
                  <c:v>1029.2767426739524</c:v>
                </c:pt>
                <c:pt idx="735">
                  <c:v>1030.6771191945973</c:v>
                </c:pt>
                <c:pt idx="736">
                  <c:v>1032.0774957152423</c:v>
                </c:pt>
                <c:pt idx="737">
                  <c:v>1033.4778722358872</c:v>
                </c:pt>
                <c:pt idx="738">
                  <c:v>1034.8782487565322</c:v>
                </c:pt>
                <c:pt idx="739">
                  <c:v>1036.2786252771771</c:v>
                </c:pt>
                <c:pt idx="740">
                  <c:v>1037.6790017978219</c:v>
                </c:pt>
                <c:pt idx="741">
                  <c:v>1039.0793783184665</c:v>
                </c:pt>
                <c:pt idx="742">
                  <c:v>1040.4797548391114</c:v>
                </c:pt>
                <c:pt idx="743">
                  <c:v>1041.8801313597564</c:v>
                </c:pt>
                <c:pt idx="744">
                  <c:v>1043.280507880401</c:v>
                </c:pt>
                <c:pt idx="745">
                  <c:v>1044.6808844010457</c:v>
                </c:pt>
                <c:pt idx="746">
                  <c:v>1046.0812609216907</c:v>
                </c:pt>
                <c:pt idx="747">
                  <c:v>1047.4816374423353</c:v>
                </c:pt>
                <c:pt idx="748">
                  <c:v>1048.8820139629804</c:v>
                </c:pt>
                <c:pt idx="749">
                  <c:v>1050.2823904836252</c:v>
                </c:pt>
                <c:pt idx="750">
                  <c:v>1051.6827670042701</c:v>
                </c:pt>
                <c:pt idx="751">
                  <c:v>1053.0831435249147</c:v>
                </c:pt>
                <c:pt idx="752">
                  <c:v>1054.4835200455598</c:v>
                </c:pt>
                <c:pt idx="753">
                  <c:v>1055.8838965662044</c:v>
                </c:pt>
                <c:pt idx="754">
                  <c:v>1057.2842730868497</c:v>
                </c:pt>
                <c:pt idx="755">
                  <c:v>1058.6846496074941</c:v>
                </c:pt>
                <c:pt idx="756">
                  <c:v>1060.0850261281391</c:v>
                </c:pt>
                <c:pt idx="757">
                  <c:v>1061.4854026487837</c:v>
                </c:pt>
                <c:pt idx="758">
                  <c:v>1062.8857791694286</c:v>
                </c:pt>
                <c:pt idx="759">
                  <c:v>1064.2861556900737</c:v>
                </c:pt>
                <c:pt idx="760">
                  <c:v>1065.6865322107185</c:v>
                </c:pt>
                <c:pt idx="761">
                  <c:v>1067.0869087313633</c:v>
                </c:pt>
                <c:pt idx="762">
                  <c:v>1068.487285252008</c:v>
                </c:pt>
                <c:pt idx="763">
                  <c:v>1069.887661772653</c:v>
                </c:pt>
                <c:pt idx="764">
                  <c:v>1071.2880382932976</c:v>
                </c:pt>
                <c:pt idx="765">
                  <c:v>1072.6884148139425</c:v>
                </c:pt>
                <c:pt idx="766">
                  <c:v>1074.0887913345873</c:v>
                </c:pt>
                <c:pt idx="767">
                  <c:v>1075.4891678552324</c:v>
                </c:pt>
                <c:pt idx="768">
                  <c:v>1076.889544375877</c:v>
                </c:pt>
                <c:pt idx="769">
                  <c:v>1078.2899208965218</c:v>
                </c:pt>
                <c:pt idx="770">
                  <c:v>1079.6902974171664</c:v>
                </c:pt>
                <c:pt idx="771">
                  <c:v>1081.0906739378117</c:v>
                </c:pt>
                <c:pt idx="772">
                  <c:v>1082.4910504584564</c:v>
                </c:pt>
                <c:pt idx="773">
                  <c:v>1083.8914269791012</c:v>
                </c:pt>
                <c:pt idx="774">
                  <c:v>1085.291803499746</c:v>
                </c:pt>
                <c:pt idx="775">
                  <c:v>1086.6921800203911</c:v>
                </c:pt>
                <c:pt idx="776">
                  <c:v>1088.0925565410355</c:v>
                </c:pt>
                <c:pt idx="777">
                  <c:v>1089.4929330616806</c:v>
                </c:pt>
                <c:pt idx="778">
                  <c:v>1090.8933095823252</c:v>
                </c:pt>
                <c:pt idx="779">
                  <c:v>1092.29368610297</c:v>
                </c:pt>
                <c:pt idx="780">
                  <c:v>1093.6940626236149</c:v>
                </c:pt>
                <c:pt idx="781">
                  <c:v>1095.0944391442597</c:v>
                </c:pt>
                <c:pt idx="782">
                  <c:v>1096.494815664905</c:v>
                </c:pt>
                <c:pt idx="783">
                  <c:v>1097.8951921855498</c:v>
                </c:pt>
                <c:pt idx="784">
                  <c:v>1099.2955687061944</c:v>
                </c:pt>
                <c:pt idx="785">
                  <c:v>1100.6959452268393</c:v>
                </c:pt>
                <c:pt idx="786">
                  <c:v>1102.0963217474841</c:v>
                </c:pt>
                <c:pt idx="787">
                  <c:v>1103.496698268129</c:v>
                </c:pt>
                <c:pt idx="788">
                  <c:v>1104.897074788774</c:v>
                </c:pt>
                <c:pt idx="789">
                  <c:v>1106.2974513094186</c:v>
                </c:pt>
                <c:pt idx="790">
                  <c:v>1107.6978278300635</c:v>
                </c:pt>
                <c:pt idx="791">
                  <c:v>1109.0982043507081</c:v>
                </c:pt>
                <c:pt idx="792">
                  <c:v>1110.4985808713529</c:v>
                </c:pt>
                <c:pt idx="793">
                  <c:v>1111.8989573919976</c:v>
                </c:pt>
                <c:pt idx="794">
                  <c:v>1113.2993339126429</c:v>
                </c:pt>
                <c:pt idx="795">
                  <c:v>1114.6997104332875</c:v>
                </c:pt>
                <c:pt idx="796">
                  <c:v>1116.1000869539323</c:v>
                </c:pt>
                <c:pt idx="797">
                  <c:v>1117.5004634745774</c:v>
                </c:pt>
                <c:pt idx="798">
                  <c:v>1118.900839995222</c:v>
                </c:pt>
                <c:pt idx="799">
                  <c:v>1120.3012165158666</c:v>
                </c:pt>
                <c:pt idx="800">
                  <c:v>1121.7015930365119</c:v>
                </c:pt>
                <c:pt idx="801">
                  <c:v>1123.1019695571565</c:v>
                </c:pt>
                <c:pt idx="802">
                  <c:v>1124.5023460778013</c:v>
                </c:pt>
                <c:pt idx="803">
                  <c:v>1125.9027225984462</c:v>
                </c:pt>
                <c:pt idx="804">
                  <c:v>1127.3030991190908</c:v>
                </c:pt>
                <c:pt idx="805">
                  <c:v>1128.7034756397363</c:v>
                </c:pt>
                <c:pt idx="806">
                  <c:v>1130.1038521603809</c:v>
                </c:pt>
                <c:pt idx="807">
                  <c:v>1131.5042286810256</c:v>
                </c:pt>
                <c:pt idx="808">
                  <c:v>1132.9046052016704</c:v>
                </c:pt>
                <c:pt idx="809">
                  <c:v>1134.3049817223152</c:v>
                </c:pt>
                <c:pt idx="810">
                  <c:v>1135.7053582429601</c:v>
                </c:pt>
                <c:pt idx="811">
                  <c:v>1137.1057347636049</c:v>
                </c:pt>
                <c:pt idx="812">
                  <c:v>1138.50611128425</c:v>
                </c:pt>
                <c:pt idx="813">
                  <c:v>1139.9064878048946</c:v>
                </c:pt>
                <c:pt idx="814">
                  <c:v>1141.3068643255392</c:v>
                </c:pt>
                <c:pt idx="815">
                  <c:v>1142.707240846184</c:v>
                </c:pt>
                <c:pt idx="816">
                  <c:v>1144.1076173668293</c:v>
                </c:pt>
                <c:pt idx="817">
                  <c:v>1145.507993887474</c:v>
                </c:pt>
                <c:pt idx="818">
                  <c:v>1146.9083704081188</c:v>
                </c:pt>
                <c:pt idx="819">
                  <c:v>1148.3087469287634</c:v>
                </c:pt>
                <c:pt idx="820">
                  <c:v>1149.7091234494085</c:v>
                </c:pt>
                <c:pt idx="821">
                  <c:v>1151.1094999700533</c:v>
                </c:pt>
                <c:pt idx="822">
                  <c:v>1152.5098764906984</c:v>
                </c:pt>
                <c:pt idx="823">
                  <c:v>1153.9102530113428</c:v>
                </c:pt>
                <c:pt idx="824">
                  <c:v>1155.3106295319876</c:v>
                </c:pt>
                <c:pt idx="825">
                  <c:v>1156.7110060526325</c:v>
                </c:pt>
                <c:pt idx="826">
                  <c:v>1158.1113825732771</c:v>
                </c:pt>
                <c:pt idx="827">
                  <c:v>1159.5117590939221</c:v>
                </c:pt>
                <c:pt idx="828">
                  <c:v>1160.9121356145672</c:v>
                </c:pt>
                <c:pt idx="829">
                  <c:v>1162.312512135212</c:v>
                </c:pt>
                <c:pt idx="830">
                  <c:v>1163.7128886558567</c:v>
                </c:pt>
                <c:pt idx="831">
                  <c:v>1165.1132651765017</c:v>
                </c:pt>
                <c:pt idx="832">
                  <c:v>1166.5136416971466</c:v>
                </c:pt>
                <c:pt idx="833">
                  <c:v>1167.9140182177916</c:v>
                </c:pt>
                <c:pt idx="834">
                  <c:v>1169.3143947384362</c:v>
                </c:pt>
                <c:pt idx="835">
                  <c:v>1170.7147712590809</c:v>
                </c:pt>
                <c:pt idx="836">
                  <c:v>1172.1151477797257</c:v>
                </c:pt>
                <c:pt idx="837">
                  <c:v>1173.5155243003705</c:v>
                </c:pt>
                <c:pt idx="838">
                  <c:v>1174.9159008210154</c:v>
                </c:pt>
                <c:pt idx="839">
                  <c:v>1176.3162773416605</c:v>
                </c:pt>
                <c:pt idx="840">
                  <c:v>1177.7166538623051</c:v>
                </c:pt>
                <c:pt idx="841">
                  <c:v>1179.1170303829499</c:v>
                </c:pt>
                <c:pt idx="842">
                  <c:v>1180.5174069035945</c:v>
                </c:pt>
                <c:pt idx="843">
                  <c:v>1181.9177834242394</c:v>
                </c:pt>
                <c:pt idx="844">
                  <c:v>1183.3181599448844</c:v>
                </c:pt>
                <c:pt idx="845">
                  <c:v>1184.7185364655293</c:v>
                </c:pt>
                <c:pt idx="846">
                  <c:v>1186.1189129861741</c:v>
                </c:pt>
                <c:pt idx="847">
                  <c:v>1187.519289506819</c:v>
                </c:pt>
                <c:pt idx="848">
                  <c:v>1188.9196660274636</c:v>
                </c:pt>
                <c:pt idx="849">
                  <c:v>1190.3200425481089</c:v>
                </c:pt>
                <c:pt idx="850">
                  <c:v>1191.7204190687537</c:v>
                </c:pt>
                <c:pt idx="851">
                  <c:v>1193.1207955893981</c:v>
                </c:pt>
                <c:pt idx="852">
                  <c:v>1194.5211721100434</c:v>
                </c:pt>
                <c:pt idx="853">
                  <c:v>1195.9215486306875</c:v>
                </c:pt>
                <c:pt idx="854">
                  <c:v>1197.3219251513326</c:v>
                </c:pt>
                <c:pt idx="855">
                  <c:v>1198.7223016719774</c:v>
                </c:pt>
                <c:pt idx="856">
                  <c:v>1200.1226781926225</c:v>
                </c:pt>
                <c:pt idx="857">
                  <c:v>1201.5230547132671</c:v>
                </c:pt>
                <c:pt idx="858">
                  <c:v>1202.9234312339122</c:v>
                </c:pt>
                <c:pt idx="859">
                  <c:v>1204.3238077545568</c:v>
                </c:pt>
                <c:pt idx="860">
                  <c:v>1205.7241842752019</c:v>
                </c:pt>
                <c:pt idx="861">
                  <c:v>1207.1245607958467</c:v>
                </c:pt>
                <c:pt idx="862">
                  <c:v>1208.5249373164916</c:v>
                </c:pt>
                <c:pt idx="863">
                  <c:v>1209.9253138371364</c:v>
                </c:pt>
                <c:pt idx="864">
                  <c:v>1211.325690357781</c:v>
                </c:pt>
                <c:pt idx="865">
                  <c:v>1212.7260668784259</c:v>
                </c:pt>
                <c:pt idx="866">
                  <c:v>1214.1264433990709</c:v>
                </c:pt>
                <c:pt idx="867">
                  <c:v>1215.5268199197158</c:v>
                </c:pt>
                <c:pt idx="868">
                  <c:v>1216.9271964403604</c:v>
                </c:pt>
                <c:pt idx="869">
                  <c:v>1218.327572961005</c:v>
                </c:pt>
                <c:pt idx="870">
                  <c:v>1219.7279494816498</c:v>
                </c:pt>
                <c:pt idx="871">
                  <c:v>1221.1283260022947</c:v>
                </c:pt>
                <c:pt idx="872">
                  <c:v>1222.5287025229395</c:v>
                </c:pt>
                <c:pt idx="873">
                  <c:v>1223.9290790435846</c:v>
                </c:pt>
                <c:pt idx="874">
                  <c:v>1225.3294555642296</c:v>
                </c:pt>
                <c:pt idx="875">
                  <c:v>1226.7298320848745</c:v>
                </c:pt>
                <c:pt idx="876">
                  <c:v>1228.1302086055189</c:v>
                </c:pt>
                <c:pt idx="877">
                  <c:v>1229.5305851261642</c:v>
                </c:pt>
                <c:pt idx="878">
                  <c:v>1230.930961646809</c:v>
                </c:pt>
                <c:pt idx="879">
                  <c:v>1232.3313381674539</c:v>
                </c:pt>
                <c:pt idx="880">
                  <c:v>1233.7317146880987</c:v>
                </c:pt>
                <c:pt idx="881">
                  <c:v>1235.1320912087433</c:v>
                </c:pt>
                <c:pt idx="882">
                  <c:v>1236.5324677293884</c:v>
                </c:pt>
                <c:pt idx="883">
                  <c:v>1237.932844250033</c:v>
                </c:pt>
                <c:pt idx="884">
                  <c:v>1239.3332207706781</c:v>
                </c:pt>
                <c:pt idx="885">
                  <c:v>1240.7335972913227</c:v>
                </c:pt>
                <c:pt idx="886">
                  <c:v>1242.1339738119673</c:v>
                </c:pt>
                <c:pt idx="887">
                  <c:v>1243.5343503326121</c:v>
                </c:pt>
                <c:pt idx="888">
                  <c:v>1244.9347268532572</c:v>
                </c:pt>
                <c:pt idx="889">
                  <c:v>1246.3351033739018</c:v>
                </c:pt>
                <c:pt idx="890">
                  <c:v>1247.7354798945466</c:v>
                </c:pt>
                <c:pt idx="891">
                  <c:v>1249.1358564151917</c:v>
                </c:pt>
                <c:pt idx="892">
                  <c:v>1250.5362329358363</c:v>
                </c:pt>
                <c:pt idx="893">
                  <c:v>1251.9366094564809</c:v>
                </c:pt>
                <c:pt idx="894">
                  <c:v>1253.336985977126</c:v>
                </c:pt>
                <c:pt idx="895">
                  <c:v>1254.7373624977713</c:v>
                </c:pt>
                <c:pt idx="896">
                  <c:v>1256.1377390184157</c:v>
                </c:pt>
                <c:pt idx="897">
                  <c:v>1257.5381155390608</c:v>
                </c:pt>
                <c:pt idx="898">
                  <c:v>1258.9384920597051</c:v>
                </c:pt>
                <c:pt idx="899">
                  <c:v>1260.3388685803504</c:v>
                </c:pt>
                <c:pt idx="900">
                  <c:v>1261.7392451009953</c:v>
                </c:pt>
                <c:pt idx="901">
                  <c:v>1263.1396216216401</c:v>
                </c:pt>
                <c:pt idx="902">
                  <c:v>1264.5399981422847</c:v>
                </c:pt>
                <c:pt idx="903">
                  <c:v>1265.9403746629298</c:v>
                </c:pt>
                <c:pt idx="904">
                  <c:v>1267.3407511835744</c:v>
                </c:pt>
                <c:pt idx="905">
                  <c:v>1268.7411277042195</c:v>
                </c:pt>
                <c:pt idx="906">
                  <c:v>1270.1415042248641</c:v>
                </c:pt>
                <c:pt idx="907">
                  <c:v>1271.5418807455092</c:v>
                </c:pt>
                <c:pt idx="908">
                  <c:v>1272.9422572661538</c:v>
                </c:pt>
                <c:pt idx="909">
                  <c:v>1274.3426337867986</c:v>
                </c:pt>
                <c:pt idx="910">
                  <c:v>1275.7430103074432</c:v>
                </c:pt>
                <c:pt idx="911">
                  <c:v>1277.1433868280883</c:v>
                </c:pt>
                <c:pt idx="912">
                  <c:v>1278.5437633487334</c:v>
                </c:pt>
                <c:pt idx="913">
                  <c:v>1279.9441398693784</c:v>
                </c:pt>
                <c:pt idx="914">
                  <c:v>1281.3445163900226</c:v>
                </c:pt>
                <c:pt idx="915">
                  <c:v>1282.7448929106672</c:v>
                </c:pt>
                <c:pt idx="916">
                  <c:v>1284.1452694313125</c:v>
                </c:pt>
                <c:pt idx="917">
                  <c:v>1285.5456459519571</c:v>
                </c:pt>
                <c:pt idx="918">
                  <c:v>1286.9460224726022</c:v>
                </c:pt>
                <c:pt idx="919">
                  <c:v>1288.3463989932468</c:v>
                </c:pt>
                <c:pt idx="920">
                  <c:v>1289.7467755138916</c:v>
                </c:pt>
                <c:pt idx="921">
                  <c:v>1291.1471520345365</c:v>
                </c:pt>
                <c:pt idx="922">
                  <c:v>1292.5475285551818</c:v>
                </c:pt>
                <c:pt idx="923">
                  <c:v>1293.9479050758264</c:v>
                </c:pt>
                <c:pt idx="924">
                  <c:v>1295.3482815964712</c:v>
                </c:pt>
                <c:pt idx="925">
                  <c:v>1296.7486581171161</c:v>
                </c:pt>
                <c:pt idx="926">
                  <c:v>1298.1490346377609</c:v>
                </c:pt>
                <c:pt idx="927">
                  <c:v>1299.5494111584057</c:v>
                </c:pt>
                <c:pt idx="928">
                  <c:v>1300.9497876790504</c:v>
                </c:pt>
                <c:pt idx="929">
                  <c:v>1302.3501641996954</c:v>
                </c:pt>
                <c:pt idx="930">
                  <c:v>1303.75054072034</c:v>
                </c:pt>
                <c:pt idx="931">
                  <c:v>1305.1509172409849</c:v>
                </c:pt>
                <c:pt idx="932">
                  <c:v>1306.5512937616297</c:v>
                </c:pt>
                <c:pt idx="933">
                  <c:v>1307.9516702822746</c:v>
                </c:pt>
                <c:pt idx="934">
                  <c:v>1309.3520468029194</c:v>
                </c:pt>
                <c:pt idx="935">
                  <c:v>1310.7524233235642</c:v>
                </c:pt>
                <c:pt idx="936">
                  <c:v>1312.1527998442091</c:v>
                </c:pt>
                <c:pt idx="937">
                  <c:v>1313.5531763648542</c:v>
                </c:pt>
                <c:pt idx="938">
                  <c:v>1314.9535528854992</c:v>
                </c:pt>
                <c:pt idx="939">
                  <c:v>1316.3539294061436</c:v>
                </c:pt>
                <c:pt idx="940">
                  <c:v>1317.7543059267882</c:v>
                </c:pt>
                <c:pt idx="941">
                  <c:v>1319.1546824474335</c:v>
                </c:pt>
                <c:pt idx="942">
                  <c:v>1320.5550589680779</c:v>
                </c:pt>
                <c:pt idx="943">
                  <c:v>1321.9554354887225</c:v>
                </c:pt>
                <c:pt idx="944">
                  <c:v>1323.3558120093674</c:v>
                </c:pt>
                <c:pt idx="945">
                  <c:v>1324.7561885300127</c:v>
                </c:pt>
                <c:pt idx="946">
                  <c:v>1326.1565650506577</c:v>
                </c:pt>
                <c:pt idx="947">
                  <c:v>1327.5569415713023</c:v>
                </c:pt>
                <c:pt idx="948">
                  <c:v>1328.9573180919472</c:v>
                </c:pt>
                <c:pt idx="949">
                  <c:v>1330.3576946125922</c:v>
                </c:pt>
                <c:pt idx="950">
                  <c:v>1331.7580711332371</c:v>
                </c:pt>
                <c:pt idx="951">
                  <c:v>1333.1584476538817</c:v>
                </c:pt>
                <c:pt idx="952">
                  <c:v>1334.5588241745265</c:v>
                </c:pt>
                <c:pt idx="953">
                  <c:v>1335.9592006951714</c:v>
                </c:pt>
                <c:pt idx="954">
                  <c:v>1337.359577215816</c:v>
                </c:pt>
                <c:pt idx="955">
                  <c:v>1338.7599537364611</c:v>
                </c:pt>
                <c:pt idx="956">
                  <c:v>1340.1603302571059</c:v>
                </c:pt>
                <c:pt idx="957">
                  <c:v>1341.5607067777507</c:v>
                </c:pt>
                <c:pt idx="958">
                  <c:v>1342.9610832983954</c:v>
                </c:pt>
                <c:pt idx="959">
                  <c:v>1344.3614598190402</c:v>
                </c:pt>
                <c:pt idx="960">
                  <c:v>1345.7618363396848</c:v>
                </c:pt>
                <c:pt idx="961">
                  <c:v>1347.1622128603299</c:v>
                </c:pt>
                <c:pt idx="962">
                  <c:v>1348.5625893809747</c:v>
                </c:pt>
                <c:pt idx="963">
                  <c:v>1349.96296590162</c:v>
                </c:pt>
                <c:pt idx="964">
                  <c:v>1351.3633424222642</c:v>
                </c:pt>
                <c:pt idx="965">
                  <c:v>1352.7637189429092</c:v>
                </c:pt>
                <c:pt idx="966">
                  <c:v>1354.1640954635543</c:v>
                </c:pt>
                <c:pt idx="967">
                  <c:v>1355.5644719841991</c:v>
                </c:pt>
                <c:pt idx="968">
                  <c:v>1356.9648485048435</c:v>
                </c:pt>
                <c:pt idx="969">
                  <c:v>1358.3652250254888</c:v>
                </c:pt>
                <c:pt idx="970">
                  <c:v>1359.7656015461334</c:v>
                </c:pt>
                <c:pt idx="971">
                  <c:v>1361.1659780667787</c:v>
                </c:pt>
                <c:pt idx="972">
                  <c:v>1362.5663545874233</c:v>
                </c:pt>
                <c:pt idx="973">
                  <c:v>1363.966731108068</c:v>
                </c:pt>
                <c:pt idx="974">
                  <c:v>1365.3671076287128</c:v>
                </c:pt>
                <c:pt idx="975">
                  <c:v>1366.7674841493576</c:v>
                </c:pt>
                <c:pt idx="976">
                  <c:v>1368.1678606700023</c:v>
                </c:pt>
                <c:pt idx="977">
                  <c:v>1369.5682371906471</c:v>
                </c:pt>
                <c:pt idx="978">
                  <c:v>1370.9686137112922</c:v>
                </c:pt>
                <c:pt idx="979">
                  <c:v>1372.3689902319368</c:v>
                </c:pt>
                <c:pt idx="980">
                  <c:v>1373.7693667525818</c:v>
                </c:pt>
                <c:pt idx="981">
                  <c:v>1375.1697432732265</c:v>
                </c:pt>
                <c:pt idx="982">
                  <c:v>1376.5701197938713</c:v>
                </c:pt>
                <c:pt idx="983">
                  <c:v>1377.9704963145159</c:v>
                </c:pt>
                <c:pt idx="984">
                  <c:v>1379.3708728351612</c:v>
                </c:pt>
                <c:pt idx="985">
                  <c:v>1380.7712493558058</c:v>
                </c:pt>
                <c:pt idx="986">
                  <c:v>1382.1716258764509</c:v>
                </c:pt>
                <c:pt idx="987">
                  <c:v>1383.5720023970957</c:v>
                </c:pt>
                <c:pt idx="988">
                  <c:v>1384.9723789177408</c:v>
                </c:pt>
                <c:pt idx="989">
                  <c:v>1386.3727554383847</c:v>
                </c:pt>
                <c:pt idx="990">
                  <c:v>1387.77313195903</c:v>
                </c:pt>
                <c:pt idx="991">
                  <c:v>1389.1735084796751</c:v>
                </c:pt>
                <c:pt idx="992">
                  <c:v>1390.5738850003199</c:v>
                </c:pt>
                <c:pt idx="993">
                  <c:v>1391.9742615209645</c:v>
                </c:pt>
                <c:pt idx="994">
                  <c:v>1393.3746380416096</c:v>
                </c:pt>
                <c:pt idx="995">
                  <c:v>1394.7750145622545</c:v>
                </c:pt>
                <c:pt idx="996">
                  <c:v>1396.1753910828993</c:v>
                </c:pt>
                <c:pt idx="997">
                  <c:v>1397.5757676035441</c:v>
                </c:pt>
                <c:pt idx="998">
                  <c:v>1398.9761441241887</c:v>
                </c:pt>
                <c:pt idx="999">
                  <c:v>1400.376520644834</c:v>
                </c:pt>
                <c:pt idx="1000">
                  <c:v>1401.7768971654787</c:v>
                </c:pt>
                <c:pt idx="1001">
                  <c:v>1403.1772736861233</c:v>
                </c:pt>
                <c:pt idx="1002">
                  <c:v>1404.5776502067679</c:v>
                </c:pt>
                <c:pt idx="1003">
                  <c:v>1405.9780267274134</c:v>
                </c:pt>
                <c:pt idx="1004">
                  <c:v>1407.3784032480576</c:v>
                </c:pt>
                <c:pt idx="1005">
                  <c:v>1408.7787797687026</c:v>
                </c:pt>
              </c:numCache>
            </c:numRef>
          </c:yVal>
          <c:smooth val="0"/>
          <c:extLst>
            <c:ext xmlns:c16="http://schemas.microsoft.com/office/drawing/2014/chart" uri="{C3380CC4-5D6E-409C-BE32-E72D297353CC}">
              <c16:uniqueId val="{00000004-A344-452D-844E-18AD94140B58}"/>
            </c:ext>
          </c:extLst>
        </c:ser>
        <c:ser>
          <c:idx val="3"/>
          <c:order val="3"/>
          <c:tx>
            <c:strRef>
              <c:f>'chromatographic performances'!$J$7</c:f>
              <c:strCache>
                <c:ptCount val="1"/>
                <c:pt idx="0">
                  <c:v>ΔP observed</c:v>
                </c:pt>
              </c:strCache>
            </c:strRef>
          </c:tx>
          <c:spPr>
            <a:ln w="19050">
              <a:noFill/>
            </a:ln>
          </c:spPr>
          <c:marker>
            <c:symbol val="circle"/>
            <c:size val="12"/>
            <c:spPr>
              <a:solidFill>
                <a:srgbClr val="FF0000"/>
              </a:solidFill>
              <a:ln>
                <a:solidFill>
                  <a:srgbClr val="000000"/>
                </a:solidFill>
                <a:prstDash val="solid"/>
              </a:ln>
            </c:spPr>
          </c:marker>
          <c:dLbls>
            <c:spPr>
              <a:noFill/>
              <a:ln w="25400">
                <a:noFill/>
              </a:ln>
            </c:spPr>
            <c:txPr>
              <a:bodyPr wrap="square" lIns="38100" tIns="19050" rIns="38100" bIns="19050" anchor="ctr">
                <a:spAutoFit/>
              </a:bodyPr>
              <a:lstStyle/>
              <a:p>
                <a:pPr>
                  <a:defRPr sz="850" b="1" i="0" u="none" strike="noStrike" baseline="0">
                    <a:solidFill>
                      <a:srgbClr val="FF0000"/>
                    </a:solidFill>
                    <a:latin typeface="Arial"/>
                    <a:ea typeface="Arial"/>
                    <a:cs typeface="Arial"/>
                  </a:defRPr>
                </a:pPr>
                <a:endParaRPr lang="fr-FR"/>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xVal>
            <c:numRef>
              <c:f>'chromatographic performances'!$E$13</c:f>
              <c:numCache>
                <c:formatCode>####\ "µL/min"</c:formatCode>
                <c:ptCount val="1"/>
                <c:pt idx="0">
                  <c:v>600</c:v>
                </c:pt>
              </c:numCache>
            </c:numRef>
          </c:xVal>
          <c:yVal>
            <c:numRef>
              <c:f>'chromatographic performances'!$E$27</c:f>
              <c:numCache>
                <c:formatCode>####\ "bar"</c:formatCode>
                <c:ptCount val="1"/>
                <c:pt idx="0">
                  <c:v>586.96276799318548</c:v>
                </c:pt>
              </c:numCache>
            </c:numRef>
          </c:yVal>
          <c:smooth val="0"/>
          <c:extLst>
            <c:ext xmlns:c16="http://schemas.microsoft.com/office/drawing/2014/chart" uri="{C3380CC4-5D6E-409C-BE32-E72D297353CC}">
              <c16:uniqueId val="{00000005-A344-452D-844E-18AD94140B58}"/>
            </c:ext>
          </c:extLst>
        </c:ser>
        <c:dLbls>
          <c:showLegendKey val="0"/>
          <c:showVal val="0"/>
          <c:showCatName val="0"/>
          <c:showSerName val="0"/>
          <c:showPercent val="0"/>
          <c:showBubbleSize val="0"/>
        </c:dLbls>
        <c:axId val="3"/>
        <c:axId val="4"/>
      </c:scatterChart>
      <c:valAx>
        <c:axId val="852000112"/>
        <c:scaling>
          <c:orientation val="minMax"/>
        </c:scaling>
        <c:delete val="0"/>
        <c:axPos val="b"/>
        <c:title>
          <c:tx>
            <c:rich>
              <a:bodyPr/>
              <a:lstStyle/>
              <a:p>
                <a:pPr>
                  <a:defRPr sz="1100" b="1" i="0" u="none" strike="noStrike" baseline="0">
                    <a:solidFill>
                      <a:srgbClr val="000000"/>
                    </a:solidFill>
                    <a:latin typeface="Arial"/>
                    <a:ea typeface="Arial"/>
                    <a:cs typeface="Arial"/>
                  </a:defRPr>
                </a:pPr>
                <a:r>
                  <a:rPr lang="fr-CH"/>
                  <a:t>flow rate (µL/min)</a:t>
                </a:r>
              </a:p>
            </c:rich>
          </c:tx>
          <c:layout>
            <c:manualLayout>
              <c:xMode val="edge"/>
              <c:yMode val="edge"/>
              <c:x val="0.41008512350663251"/>
              <c:y val="0.91863542394736375"/>
            </c:manualLayout>
          </c:layout>
          <c:overlay val="0"/>
          <c:spPr>
            <a:noFill/>
            <a:ln w="25400">
              <a:noFill/>
            </a:ln>
          </c:spPr>
        </c:title>
        <c:numFmt formatCode="General" sourceLinked="1"/>
        <c:majorTickMark val="out"/>
        <c:minorTickMark val="out"/>
        <c:tickLblPos val="nextTo"/>
        <c:spPr>
          <a:ln w="3175">
            <a:solidFill>
              <a:srgbClr val="000000"/>
            </a:solidFill>
            <a:prstDash val="solid"/>
          </a:ln>
        </c:spPr>
        <c:txPr>
          <a:bodyPr rot="0" vert="horz"/>
          <a:lstStyle/>
          <a:p>
            <a:pPr>
              <a:defRPr sz="1100" b="1" i="0" u="none" strike="noStrike" baseline="0">
                <a:solidFill>
                  <a:srgbClr val="000000"/>
                </a:solidFill>
                <a:latin typeface="Arial"/>
                <a:ea typeface="Arial"/>
                <a:cs typeface="Arial"/>
              </a:defRPr>
            </a:pPr>
            <a:endParaRPr lang="fr-FR"/>
          </a:p>
        </c:txPr>
        <c:crossAx val="1"/>
        <c:crosses val="autoZero"/>
        <c:crossBetween val="midCat"/>
      </c:valAx>
      <c:valAx>
        <c:axId val="1"/>
        <c:scaling>
          <c:orientation val="minMax"/>
          <c:min val="0"/>
        </c:scaling>
        <c:delete val="0"/>
        <c:axPos val="l"/>
        <c:majorGridlines>
          <c:spPr>
            <a:ln w="3175">
              <a:solidFill>
                <a:srgbClr val="C0C0C0"/>
              </a:solidFill>
              <a:prstDash val="solid"/>
            </a:ln>
          </c:spPr>
        </c:majorGridlines>
        <c:title>
          <c:tx>
            <c:rich>
              <a:bodyPr/>
              <a:lstStyle/>
              <a:p>
                <a:pPr>
                  <a:defRPr sz="1075" b="1" i="0" u="none" strike="noStrike" baseline="0">
                    <a:solidFill>
                      <a:srgbClr val="000080"/>
                    </a:solidFill>
                    <a:latin typeface="Arial"/>
                    <a:ea typeface="Arial"/>
                    <a:cs typeface="Arial"/>
                  </a:defRPr>
                </a:pPr>
                <a:r>
                  <a:rPr lang="fr-CH"/>
                  <a:t>plate number</a:t>
                </a:r>
              </a:p>
            </c:rich>
          </c:tx>
          <c:layout>
            <c:manualLayout>
              <c:xMode val="edge"/>
              <c:yMode val="edge"/>
              <c:x val="2.73390082337755E-2"/>
              <c:y val="0.34419757656761985"/>
            </c:manualLayout>
          </c:layout>
          <c:overlay val="0"/>
          <c:spPr>
            <a:noFill/>
            <a:ln w="25400">
              <a:noFill/>
            </a:ln>
          </c:spPr>
        </c:title>
        <c:numFmt formatCode="General" sourceLinked="1"/>
        <c:majorTickMark val="out"/>
        <c:minorTickMark val="out"/>
        <c:tickLblPos val="nextTo"/>
        <c:spPr>
          <a:ln w="3175">
            <a:solidFill>
              <a:srgbClr val="000080"/>
            </a:solidFill>
            <a:prstDash val="solid"/>
          </a:ln>
        </c:spPr>
        <c:txPr>
          <a:bodyPr rot="0" vert="horz"/>
          <a:lstStyle/>
          <a:p>
            <a:pPr>
              <a:defRPr sz="1100" b="1" i="0" u="none" strike="noStrike" baseline="0">
                <a:solidFill>
                  <a:srgbClr val="000080"/>
                </a:solidFill>
                <a:latin typeface="Arial"/>
                <a:ea typeface="Arial"/>
                <a:cs typeface="Arial"/>
              </a:defRPr>
            </a:pPr>
            <a:endParaRPr lang="fr-FR"/>
          </a:p>
        </c:txPr>
        <c:crossAx val="852000112"/>
        <c:crosses val="autoZero"/>
        <c:crossBetween val="midCat"/>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scaling>
        <c:delete val="0"/>
        <c:axPos val="r"/>
        <c:title>
          <c:tx>
            <c:rich>
              <a:bodyPr/>
              <a:lstStyle/>
              <a:p>
                <a:pPr>
                  <a:defRPr sz="1075" b="1" i="0" u="none" strike="noStrike" baseline="0">
                    <a:solidFill>
                      <a:srgbClr val="FF0000"/>
                    </a:solidFill>
                    <a:latin typeface="Arial"/>
                    <a:ea typeface="Arial"/>
                    <a:cs typeface="Arial"/>
                  </a:defRPr>
                </a:pPr>
                <a:r>
                  <a:rPr lang="fr-CH"/>
                  <a:t>pressure (bar)</a:t>
                </a:r>
              </a:p>
            </c:rich>
          </c:tx>
          <c:layout>
            <c:manualLayout>
              <c:xMode val="edge"/>
              <c:yMode val="edge"/>
              <c:x val="0.94391523165035407"/>
              <c:y val="0.33024362076082447"/>
            </c:manualLayout>
          </c:layout>
          <c:overlay val="0"/>
          <c:spPr>
            <a:noFill/>
            <a:ln w="25400">
              <a:noFill/>
            </a:ln>
          </c:spPr>
        </c:title>
        <c:numFmt formatCode="General" sourceLinked="1"/>
        <c:majorTickMark val="cross"/>
        <c:minorTickMark val="out"/>
        <c:tickLblPos val="nextTo"/>
        <c:spPr>
          <a:ln w="3175">
            <a:solidFill>
              <a:srgbClr val="FF0000"/>
            </a:solidFill>
            <a:prstDash val="solid"/>
          </a:ln>
        </c:spPr>
        <c:txPr>
          <a:bodyPr rot="0" vert="horz"/>
          <a:lstStyle/>
          <a:p>
            <a:pPr>
              <a:defRPr sz="1100" b="1" i="0" u="none" strike="noStrike" baseline="0">
                <a:solidFill>
                  <a:srgbClr val="FF0000"/>
                </a:solidFill>
                <a:latin typeface="Arial"/>
                <a:ea typeface="Arial"/>
                <a:cs typeface="Arial"/>
              </a:defRPr>
            </a:pPr>
            <a:endParaRPr lang="fr-FR"/>
          </a:p>
        </c:txPr>
        <c:crossAx val="3"/>
        <c:crosses val="max"/>
        <c:crossBetween val="midCat"/>
      </c:valAx>
      <c:spPr>
        <a:noFill/>
        <a:ln w="12700">
          <a:solidFill>
            <a:srgbClr val="C0C0C0"/>
          </a:solidFill>
          <a:prstDash val="solid"/>
        </a:ln>
      </c:spPr>
    </c:plotArea>
    <c:plotVisOnly val="1"/>
    <c:dispBlanksAs val="gap"/>
    <c:showDLblsOverMax val="0"/>
  </c:chart>
  <c:spPr>
    <a:gradFill rotWithShape="0">
      <a:gsLst>
        <a:gs pos="0">
          <a:srgbClr xmlns:mc="http://schemas.openxmlformats.org/markup-compatibility/2006" xmlns:a14="http://schemas.microsoft.com/office/drawing/2010/main" val="FFFFFF" mc:Ignorable="a14" a14:legacySpreadsheetColorIndex="65"/>
        </a:gs>
        <a:gs pos="100000">
          <a:srgbClr xmlns:mc="http://schemas.openxmlformats.org/markup-compatibility/2006" xmlns:a14="http://schemas.microsoft.com/office/drawing/2010/main" val="C0C0C0" mc:Ignorable="a14" a14:legacySpreadsheetColorIndex="22"/>
        </a:gs>
      </a:gsLst>
      <a:lin ang="2700000" scaled="1"/>
    </a:gradFill>
    <a:ln w="12700">
      <a:solidFill>
        <a:srgbClr val="969696"/>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333333"/>
                </a:solidFill>
                <a:latin typeface="Arial"/>
                <a:ea typeface="Arial"/>
                <a:cs typeface="Arial"/>
              </a:defRPr>
            </a:pPr>
            <a:r>
              <a:rPr lang="fr-CH"/>
              <a:t>Influence of mobile phase composition, nature and temperature on retention are not considered here. Only peak widths and heights are representative. </a:t>
            </a:r>
          </a:p>
        </c:rich>
      </c:tx>
      <c:layout>
        <c:manualLayout>
          <c:xMode val="edge"/>
          <c:yMode val="edge"/>
          <c:x val="0.1585063199716169"/>
          <c:y val="1.2626673910289167E-2"/>
        </c:manualLayout>
      </c:layout>
      <c:overlay val="0"/>
      <c:spPr>
        <a:noFill/>
        <a:ln w="25400">
          <a:noFill/>
        </a:ln>
      </c:spPr>
    </c:title>
    <c:autoTitleDeleted val="0"/>
    <c:plotArea>
      <c:layout>
        <c:manualLayout>
          <c:layoutTarget val="inner"/>
          <c:xMode val="edge"/>
          <c:yMode val="edge"/>
          <c:x val="0.10230862470895273"/>
          <c:y val="9.343738693613983E-2"/>
          <c:w val="0.87610765947948255"/>
          <c:h val="0.7651764389635235"/>
        </c:manualLayout>
      </c:layout>
      <c:scatterChart>
        <c:scatterStyle val="lineMarker"/>
        <c:varyColors val="0"/>
        <c:ser>
          <c:idx val="0"/>
          <c:order val="0"/>
          <c:spPr>
            <a:ln w="25400">
              <a:solidFill>
                <a:srgbClr val="000080"/>
              </a:solidFill>
              <a:prstDash val="solid"/>
            </a:ln>
          </c:spPr>
          <c:marker>
            <c:symbol val="none"/>
          </c:marker>
          <c:xVal>
            <c:numRef>
              <c:f>'2'!$H$7:$H$2035</c:f>
              <c:numCache>
                <c:formatCode>General</c:formatCode>
                <c:ptCount val="2029"/>
                <c:pt idx="0">
                  <c:v>0</c:v>
                </c:pt>
                <c:pt idx="1">
                  <c:v>9.260619452662721E-4</c:v>
                </c:pt>
                <c:pt idx="2">
                  <c:v>1.8521238905325442E-3</c:v>
                </c:pt>
                <c:pt idx="3">
                  <c:v>2.7781858357988163E-3</c:v>
                </c:pt>
                <c:pt idx="4">
                  <c:v>3.7042477810650884E-3</c:v>
                </c:pt>
                <c:pt idx="5">
                  <c:v>4.6303097263313605E-3</c:v>
                </c:pt>
                <c:pt idx="6">
                  <c:v>5.5563716715976326E-3</c:v>
                </c:pt>
                <c:pt idx="7">
                  <c:v>6.4824336168639047E-3</c:v>
                </c:pt>
                <c:pt idx="8">
                  <c:v>7.4084955621301768E-3</c:v>
                </c:pt>
                <c:pt idx="9">
                  <c:v>8.3345575073964489E-3</c:v>
                </c:pt>
                <c:pt idx="10">
                  <c:v>9.260619452662721E-3</c:v>
                </c:pt>
                <c:pt idx="11">
                  <c:v>1.0186681397928993E-2</c:v>
                </c:pt>
                <c:pt idx="12">
                  <c:v>1.1112743343195265E-2</c:v>
                </c:pt>
                <c:pt idx="13">
                  <c:v>1.2038805288461537E-2</c:v>
                </c:pt>
                <c:pt idx="14">
                  <c:v>1.2964867233727809E-2</c:v>
                </c:pt>
                <c:pt idx="15">
                  <c:v>1.3890929178994081E-2</c:v>
                </c:pt>
                <c:pt idx="16">
                  <c:v>1.4816991124260354E-2</c:v>
                </c:pt>
                <c:pt idx="17">
                  <c:v>1.5743053069526627E-2</c:v>
                </c:pt>
                <c:pt idx="18">
                  <c:v>1.6669115014792901E-2</c:v>
                </c:pt>
                <c:pt idx="19">
                  <c:v>1.7595176960059175E-2</c:v>
                </c:pt>
                <c:pt idx="20">
                  <c:v>1.8521238905325449E-2</c:v>
                </c:pt>
                <c:pt idx="21">
                  <c:v>1.9447300850591723E-2</c:v>
                </c:pt>
                <c:pt idx="22">
                  <c:v>2.0373362795857997E-2</c:v>
                </c:pt>
                <c:pt idx="23">
                  <c:v>2.129942474112427E-2</c:v>
                </c:pt>
                <c:pt idx="24">
                  <c:v>2.2225486686390544E-2</c:v>
                </c:pt>
                <c:pt idx="25">
                  <c:v>2.3151548631656818E-2</c:v>
                </c:pt>
                <c:pt idx="26">
                  <c:v>2.4077610576923092E-2</c:v>
                </c:pt>
                <c:pt idx="27">
                  <c:v>2.5003672522189366E-2</c:v>
                </c:pt>
                <c:pt idx="28">
                  <c:v>2.592973446745564E-2</c:v>
                </c:pt>
                <c:pt idx="29">
                  <c:v>2.6855796412721913E-2</c:v>
                </c:pt>
                <c:pt idx="30">
                  <c:v>2.7781858357988187E-2</c:v>
                </c:pt>
                <c:pt idx="31">
                  <c:v>2.8707920303254461E-2</c:v>
                </c:pt>
                <c:pt idx="32">
                  <c:v>2.9633982248520735E-2</c:v>
                </c:pt>
                <c:pt idx="33">
                  <c:v>3.0560044193787009E-2</c:v>
                </c:pt>
                <c:pt idx="34">
                  <c:v>3.1486106139053283E-2</c:v>
                </c:pt>
                <c:pt idx="35">
                  <c:v>3.2412168084319556E-2</c:v>
                </c:pt>
                <c:pt idx="36">
                  <c:v>3.333823002958583E-2</c:v>
                </c:pt>
                <c:pt idx="37">
                  <c:v>3.4264291974852104E-2</c:v>
                </c:pt>
                <c:pt idx="38">
                  <c:v>3.5190353920118378E-2</c:v>
                </c:pt>
                <c:pt idx="39">
                  <c:v>3.6116415865384652E-2</c:v>
                </c:pt>
                <c:pt idx="40">
                  <c:v>3.7042477810650926E-2</c:v>
                </c:pt>
                <c:pt idx="41">
                  <c:v>3.7968539755917199E-2</c:v>
                </c:pt>
                <c:pt idx="42">
                  <c:v>3.8894601701183473E-2</c:v>
                </c:pt>
                <c:pt idx="43">
                  <c:v>3.9820663646449747E-2</c:v>
                </c:pt>
                <c:pt idx="44">
                  <c:v>4.0746725591716021E-2</c:v>
                </c:pt>
                <c:pt idx="45">
                  <c:v>4.1672787536982295E-2</c:v>
                </c:pt>
                <c:pt idx="46">
                  <c:v>4.2598849482248569E-2</c:v>
                </c:pt>
                <c:pt idx="47">
                  <c:v>4.3524911427514842E-2</c:v>
                </c:pt>
                <c:pt idx="48">
                  <c:v>4.4450973372781116E-2</c:v>
                </c:pt>
                <c:pt idx="49">
                  <c:v>4.537703531804739E-2</c:v>
                </c:pt>
                <c:pt idx="50">
                  <c:v>4.6303097263313664E-2</c:v>
                </c:pt>
                <c:pt idx="51">
                  <c:v>4.7229159208579938E-2</c:v>
                </c:pt>
                <c:pt idx="52">
                  <c:v>4.8155221153846212E-2</c:v>
                </c:pt>
                <c:pt idx="53">
                  <c:v>4.9081283099112485E-2</c:v>
                </c:pt>
                <c:pt idx="54">
                  <c:v>5.0007345044378759E-2</c:v>
                </c:pt>
                <c:pt idx="55">
                  <c:v>5.0933406989645033E-2</c:v>
                </c:pt>
                <c:pt idx="56">
                  <c:v>5.1859468934911307E-2</c:v>
                </c:pt>
                <c:pt idx="57">
                  <c:v>5.2785530880177581E-2</c:v>
                </c:pt>
                <c:pt idx="58">
                  <c:v>5.3711592825443855E-2</c:v>
                </c:pt>
                <c:pt idx="59">
                  <c:v>5.4637654770710128E-2</c:v>
                </c:pt>
                <c:pt idx="60">
                  <c:v>5.5563716715976402E-2</c:v>
                </c:pt>
                <c:pt idx="61">
                  <c:v>5.6489778661242676E-2</c:v>
                </c:pt>
                <c:pt idx="62">
                  <c:v>5.741584060650895E-2</c:v>
                </c:pt>
                <c:pt idx="63">
                  <c:v>5.8341902551775224E-2</c:v>
                </c:pt>
                <c:pt idx="64">
                  <c:v>5.9267964497041498E-2</c:v>
                </c:pt>
                <c:pt idx="65">
                  <c:v>6.0194026442307771E-2</c:v>
                </c:pt>
                <c:pt idx="66">
                  <c:v>6.1120088387574045E-2</c:v>
                </c:pt>
                <c:pt idx="67">
                  <c:v>6.2046150332840319E-2</c:v>
                </c:pt>
                <c:pt idx="68">
                  <c:v>6.2972212278106593E-2</c:v>
                </c:pt>
                <c:pt idx="69">
                  <c:v>6.3898274223372867E-2</c:v>
                </c:pt>
                <c:pt idx="70">
                  <c:v>6.4824336168639141E-2</c:v>
                </c:pt>
                <c:pt idx="71">
                  <c:v>6.5750398113905414E-2</c:v>
                </c:pt>
                <c:pt idx="72">
                  <c:v>6.6676460059171688E-2</c:v>
                </c:pt>
                <c:pt idx="73">
                  <c:v>6.7602522004437962E-2</c:v>
                </c:pt>
                <c:pt idx="74">
                  <c:v>6.8528583949704236E-2</c:v>
                </c:pt>
                <c:pt idx="75">
                  <c:v>6.945464589497051E-2</c:v>
                </c:pt>
                <c:pt idx="76">
                  <c:v>7.0380707840236784E-2</c:v>
                </c:pt>
                <c:pt idx="77">
                  <c:v>7.1306769785503057E-2</c:v>
                </c:pt>
                <c:pt idx="78">
                  <c:v>7.2232831730769331E-2</c:v>
                </c:pt>
                <c:pt idx="79">
                  <c:v>7.3158893676035605E-2</c:v>
                </c:pt>
                <c:pt idx="80">
                  <c:v>7.4084955621301879E-2</c:v>
                </c:pt>
                <c:pt idx="81">
                  <c:v>7.5011017566568153E-2</c:v>
                </c:pt>
                <c:pt idx="82">
                  <c:v>7.5937079511834427E-2</c:v>
                </c:pt>
                <c:pt idx="83">
                  <c:v>7.68631414571007E-2</c:v>
                </c:pt>
                <c:pt idx="84">
                  <c:v>7.7789203402366974E-2</c:v>
                </c:pt>
                <c:pt idx="85">
                  <c:v>7.8715265347633248E-2</c:v>
                </c:pt>
                <c:pt idx="86">
                  <c:v>7.9641327292899522E-2</c:v>
                </c:pt>
                <c:pt idx="87">
                  <c:v>8.0567389238165796E-2</c:v>
                </c:pt>
                <c:pt idx="88">
                  <c:v>8.149345118343207E-2</c:v>
                </c:pt>
                <c:pt idx="89">
                  <c:v>8.2419513128698343E-2</c:v>
                </c:pt>
                <c:pt idx="90">
                  <c:v>8.3345575073964617E-2</c:v>
                </c:pt>
                <c:pt idx="91">
                  <c:v>8.4271637019230891E-2</c:v>
                </c:pt>
                <c:pt idx="92">
                  <c:v>8.5197698964497165E-2</c:v>
                </c:pt>
                <c:pt idx="93">
                  <c:v>8.6123760909763439E-2</c:v>
                </c:pt>
                <c:pt idx="94">
                  <c:v>8.7049822855029713E-2</c:v>
                </c:pt>
                <c:pt idx="95">
                  <c:v>8.7975884800295986E-2</c:v>
                </c:pt>
                <c:pt idx="96">
                  <c:v>8.890194674556226E-2</c:v>
                </c:pt>
                <c:pt idx="97">
                  <c:v>8.9828008690828534E-2</c:v>
                </c:pt>
                <c:pt idx="98">
                  <c:v>9.0754070636094808E-2</c:v>
                </c:pt>
                <c:pt idx="99">
                  <c:v>9.1680132581361082E-2</c:v>
                </c:pt>
                <c:pt idx="100">
                  <c:v>9.2606194526627356E-2</c:v>
                </c:pt>
                <c:pt idx="101">
                  <c:v>9.3532256471893629E-2</c:v>
                </c:pt>
                <c:pt idx="102">
                  <c:v>9.4458318417159903E-2</c:v>
                </c:pt>
                <c:pt idx="103">
                  <c:v>9.5384380362426177E-2</c:v>
                </c:pt>
                <c:pt idx="104">
                  <c:v>9.6310442307692451E-2</c:v>
                </c:pt>
                <c:pt idx="105">
                  <c:v>9.7236504252958725E-2</c:v>
                </c:pt>
                <c:pt idx="106">
                  <c:v>9.8162566198224999E-2</c:v>
                </c:pt>
                <c:pt idx="107">
                  <c:v>9.9088628143491272E-2</c:v>
                </c:pt>
                <c:pt idx="108">
                  <c:v>0.10001469008875755</c:v>
                </c:pt>
                <c:pt idx="109">
                  <c:v>0.10094075203402382</c:v>
                </c:pt>
                <c:pt idx="110">
                  <c:v>0.10186681397929009</c:v>
                </c:pt>
                <c:pt idx="111">
                  <c:v>0.10279287592455637</c:v>
                </c:pt>
                <c:pt idx="112">
                  <c:v>0.10371893786982264</c:v>
                </c:pt>
                <c:pt idx="113">
                  <c:v>0.10464499981508892</c:v>
                </c:pt>
                <c:pt idx="114">
                  <c:v>0.10557106176035519</c:v>
                </c:pt>
                <c:pt idx="115">
                  <c:v>0.10649712370562146</c:v>
                </c:pt>
                <c:pt idx="116">
                  <c:v>0.10742318565088774</c:v>
                </c:pt>
                <c:pt idx="117">
                  <c:v>0.10834924759615401</c:v>
                </c:pt>
                <c:pt idx="118">
                  <c:v>0.10927530954142028</c:v>
                </c:pt>
                <c:pt idx="119">
                  <c:v>0.11020137148668656</c:v>
                </c:pt>
                <c:pt idx="120">
                  <c:v>0.11112743343195283</c:v>
                </c:pt>
                <c:pt idx="121">
                  <c:v>0.11205349537721911</c:v>
                </c:pt>
                <c:pt idx="122">
                  <c:v>0.11297955732248538</c:v>
                </c:pt>
                <c:pt idx="123">
                  <c:v>0.11390561926775165</c:v>
                </c:pt>
                <c:pt idx="124">
                  <c:v>0.11483168121301793</c:v>
                </c:pt>
                <c:pt idx="125">
                  <c:v>0.1157577431582842</c:v>
                </c:pt>
                <c:pt idx="126">
                  <c:v>0.11668380510355048</c:v>
                </c:pt>
                <c:pt idx="127">
                  <c:v>0.11760986704881675</c:v>
                </c:pt>
                <c:pt idx="128">
                  <c:v>0.11853592899408302</c:v>
                </c:pt>
                <c:pt idx="129">
                  <c:v>0.1194619909393493</c:v>
                </c:pt>
                <c:pt idx="130">
                  <c:v>0.12038805288461557</c:v>
                </c:pt>
                <c:pt idx="131">
                  <c:v>0.12131411482988184</c:v>
                </c:pt>
                <c:pt idx="132">
                  <c:v>0.12224017677514812</c:v>
                </c:pt>
                <c:pt idx="133">
                  <c:v>0.12316623872041439</c:v>
                </c:pt>
                <c:pt idx="134">
                  <c:v>0.12409230066568067</c:v>
                </c:pt>
                <c:pt idx="135">
                  <c:v>0.12501836261094693</c:v>
                </c:pt>
                <c:pt idx="136">
                  <c:v>0.12594442455621319</c:v>
                </c:pt>
                <c:pt idx="137">
                  <c:v>0.12687048650147945</c:v>
                </c:pt>
                <c:pt idx="138">
                  <c:v>0.12779654844674571</c:v>
                </c:pt>
                <c:pt idx="139">
                  <c:v>0.12872261039201197</c:v>
                </c:pt>
                <c:pt idx="140">
                  <c:v>0.12964867233727823</c:v>
                </c:pt>
                <c:pt idx="141">
                  <c:v>0.13057473428254449</c:v>
                </c:pt>
                <c:pt idx="142">
                  <c:v>0.13150079622781075</c:v>
                </c:pt>
                <c:pt idx="143">
                  <c:v>0.13242685817307701</c:v>
                </c:pt>
                <c:pt idx="144">
                  <c:v>0.13335292011834327</c:v>
                </c:pt>
                <c:pt idx="145">
                  <c:v>0.13427898206360953</c:v>
                </c:pt>
                <c:pt idx="146">
                  <c:v>0.13520504400887579</c:v>
                </c:pt>
                <c:pt idx="147">
                  <c:v>0.13613110595414205</c:v>
                </c:pt>
                <c:pt idx="148">
                  <c:v>0.13705716789940831</c:v>
                </c:pt>
                <c:pt idx="149">
                  <c:v>0.13798322984467457</c:v>
                </c:pt>
                <c:pt idx="150">
                  <c:v>0.13890929178994083</c:v>
                </c:pt>
                <c:pt idx="151">
                  <c:v>0.13983535373520709</c:v>
                </c:pt>
                <c:pt idx="152">
                  <c:v>0.14076141568047335</c:v>
                </c:pt>
                <c:pt idx="153">
                  <c:v>0.14168747762573961</c:v>
                </c:pt>
                <c:pt idx="154">
                  <c:v>0.14261353957100587</c:v>
                </c:pt>
                <c:pt idx="155">
                  <c:v>0.14353960151627213</c:v>
                </c:pt>
                <c:pt idx="156">
                  <c:v>0.14446566346153839</c:v>
                </c:pt>
                <c:pt idx="157">
                  <c:v>0.14539172540680464</c:v>
                </c:pt>
                <c:pt idx="158">
                  <c:v>0.1463177873520709</c:v>
                </c:pt>
                <c:pt idx="159">
                  <c:v>0.14724384929733716</c:v>
                </c:pt>
                <c:pt idx="160">
                  <c:v>0.14816991124260342</c:v>
                </c:pt>
                <c:pt idx="161">
                  <c:v>0.14909597318786968</c:v>
                </c:pt>
                <c:pt idx="162">
                  <c:v>0.15002203513313594</c:v>
                </c:pt>
                <c:pt idx="163">
                  <c:v>0.1509480970784022</c:v>
                </c:pt>
                <c:pt idx="164">
                  <c:v>0.15187415902366846</c:v>
                </c:pt>
                <c:pt idx="165">
                  <c:v>0.15280022096893472</c:v>
                </c:pt>
                <c:pt idx="166">
                  <c:v>0.15372628291420098</c:v>
                </c:pt>
                <c:pt idx="167">
                  <c:v>0.15465234485946724</c:v>
                </c:pt>
                <c:pt idx="168">
                  <c:v>0.1555784068047335</c:v>
                </c:pt>
                <c:pt idx="169">
                  <c:v>0.15650446874999976</c:v>
                </c:pt>
                <c:pt idx="170">
                  <c:v>0.15743053069526602</c:v>
                </c:pt>
                <c:pt idx="171">
                  <c:v>0.15835659264053228</c:v>
                </c:pt>
                <c:pt idx="172">
                  <c:v>0.15928265458579854</c:v>
                </c:pt>
                <c:pt idx="173">
                  <c:v>0.1602087165310648</c:v>
                </c:pt>
                <c:pt idx="174">
                  <c:v>0.16113477847633106</c:v>
                </c:pt>
                <c:pt idx="175">
                  <c:v>0.16206084042159732</c:v>
                </c:pt>
                <c:pt idx="176">
                  <c:v>0.16298690236686358</c:v>
                </c:pt>
                <c:pt idx="177">
                  <c:v>0.16391296431212984</c:v>
                </c:pt>
                <c:pt idx="178">
                  <c:v>0.1648390262573961</c:v>
                </c:pt>
                <c:pt idx="179">
                  <c:v>0.16576508820266236</c:v>
                </c:pt>
                <c:pt idx="180">
                  <c:v>0.16669115014792862</c:v>
                </c:pt>
                <c:pt idx="181">
                  <c:v>0.16761721209319488</c:v>
                </c:pt>
                <c:pt idx="182">
                  <c:v>0.16854327403846114</c:v>
                </c:pt>
                <c:pt idx="183">
                  <c:v>0.1694693359837274</c:v>
                </c:pt>
                <c:pt idx="184">
                  <c:v>0.17039539792899366</c:v>
                </c:pt>
                <c:pt idx="185">
                  <c:v>0.17132145987425992</c:v>
                </c:pt>
                <c:pt idx="186">
                  <c:v>0.17224752181952618</c:v>
                </c:pt>
                <c:pt idx="187">
                  <c:v>0.17317358376479244</c:v>
                </c:pt>
                <c:pt idx="188">
                  <c:v>0.1740996457100587</c:v>
                </c:pt>
                <c:pt idx="189">
                  <c:v>0.17502570765532496</c:v>
                </c:pt>
                <c:pt idx="190">
                  <c:v>0.17595176960059122</c:v>
                </c:pt>
                <c:pt idx="191">
                  <c:v>0.17687783154585748</c:v>
                </c:pt>
                <c:pt idx="192">
                  <c:v>0.17780389349112374</c:v>
                </c:pt>
                <c:pt idx="193">
                  <c:v>0.17872995543639</c:v>
                </c:pt>
                <c:pt idx="194">
                  <c:v>0.17965601738165626</c:v>
                </c:pt>
                <c:pt idx="195">
                  <c:v>0.18058207932692252</c:v>
                </c:pt>
                <c:pt idx="196">
                  <c:v>0.18150814127218878</c:v>
                </c:pt>
                <c:pt idx="197">
                  <c:v>0.18243420321745504</c:v>
                </c:pt>
                <c:pt idx="198">
                  <c:v>0.1833602651627213</c:v>
                </c:pt>
                <c:pt idx="199">
                  <c:v>0.18428632710798756</c:v>
                </c:pt>
                <c:pt idx="200">
                  <c:v>0.18521238905325382</c:v>
                </c:pt>
                <c:pt idx="201">
                  <c:v>0.18613845099852008</c:v>
                </c:pt>
                <c:pt idx="202">
                  <c:v>0.18706451294378634</c:v>
                </c:pt>
                <c:pt idx="203">
                  <c:v>0.1879905748890526</c:v>
                </c:pt>
                <c:pt idx="204">
                  <c:v>0.18891663683431886</c:v>
                </c:pt>
                <c:pt idx="205">
                  <c:v>0.18984269877958512</c:v>
                </c:pt>
                <c:pt idx="206">
                  <c:v>0.19076876072485138</c:v>
                </c:pt>
                <c:pt idx="207">
                  <c:v>0.19169482267011764</c:v>
                </c:pt>
                <c:pt idx="208">
                  <c:v>0.1926208846153839</c:v>
                </c:pt>
                <c:pt idx="209">
                  <c:v>0.19354694656065016</c:v>
                </c:pt>
                <c:pt idx="210">
                  <c:v>0.19447300850591642</c:v>
                </c:pt>
                <c:pt idx="211">
                  <c:v>0.19539907045118268</c:v>
                </c:pt>
                <c:pt idx="212">
                  <c:v>0.19632513239644894</c:v>
                </c:pt>
                <c:pt idx="213">
                  <c:v>0.1972511943417152</c:v>
                </c:pt>
                <c:pt idx="214">
                  <c:v>0.19817725628698146</c:v>
                </c:pt>
                <c:pt idx="215">
                  <c:v>0.19910331823224772</c:v>
                </c:pt>
                <c:pt idx="216">
                  <c:v>0.20002938017751398</c:v>
                </c:pt>
                <c:pt idx="217">
                  <c:v>0.20095544212278024</c:v>
                </c:pt>
                <c:pt idx="218">
                  <c:v>0.2018815040680465</c:v>
                </c:pt>
                <c:pt idx="219">
                  <c:v>0.20280756601331276</c:v>
                </c:pt>
                <c:pt idx="220">
                  <c:v>0.20373362795857902</c:v>
                </c:pt>
                <c:pt idx="221">
                  <c:v>0.20465968990384528</c:v>
                </c:pt>
                <c:pt idx="222">
                  <c:v>0.20558575184911154</c:v>
                </c:pt>
                <c:pt idx="223">
                  <c:v>0.2065118137943778</c:v>
                </c:pt>
                <c:pt idx="224">
                  <c:v>0.20743787573964406</c:v>
                </c:pt>
                <c:pt idx="225">
                  <c:v>0.20836393768491032</c:v>
                </c:pt>
                <c:pt idx="226">
                  <c:v>0.20928999963017658</c:v>
                </c:pt>
                <c:pt idx="227">
                  <c:v>0.21021606157544284</c:v>
                </c:pt>
                <c:pt idx="228">
                  <c:v>0.2111421235207091</c:v>
                </c:pt>
                <c:pt idx="229">
                  <c:v>0.21206818546597536</c:v>
                </c:pt>
                <c:pt idx="230">
                  <c:v>0.21299424741124162</c:v>
                </c:pt>
                <c:pt idx="231">
                  <c:v>0.21392030935650788</c:v>
                </c:pt>
                <c:pt idx="232">
                  <c:v>0.21484637130177414</c:v>
                </c:pt>
                <c:pt idx="233">
                  <c:v>0.2157724332470404</c:v>
                </c:pt>
                <c:pt idx="234">
                  <c:v>0.21669849519230666</c:v>
                </c:pt>
                <c:pt idx="235">
                  <c:v>0.21762455713757292</c:v>
                </c:pt>
                <c:pt idx="236">
                  <c:v>0.21855061908283918</c:v>
                </c:pt>
                <c:pt idx="237">
                  <c:v>0.21947668102810544</c:v>
                </c:pt>
                <c:pt idx="238">
                  <c:v>0.2204027429733717</c:v>
                </c:pt>
                <c:pt idx="239">
                  <c:v>0.22132880491863796</c:v>
                </c:pt>
                <c:pt idx="240">
                  <c:v>0.22225486686390422</c:v>
                </c:pt>
                <c:pt idx="241">
                  <c:v>0.22318092880917048</c:v>
                </c:pt>
                <c:pt idx="242">
                  <c:v>0.22410699075443674</c:v>
                </c:pt>
                <c:pt idx="243">
                  <c:v>0.225033052699703</c:v>
                </c:pt>
                <c:pt idx="244">
                  <c:v>0.22595911464496926</c:v>
                </c:pt>
                <c:pt idx="245">
                  <c:v>0.22688517659023552</c:v>
                </c:pt>
                <c:pt idx="246">
                  <c:v>0.22781123853550178</c:v>
                </c:pt>
                <c:pt idx="247">
                  <c:v>0.22873730048076804</c:v>
                </c:pt>
                <c:pt idx="248">
                  <c:v>0.2296633624260343</c:v>
                </c:pt>
                <c:pt idx="249">
                  <c:v>0.23058942437130056</c:v>
                </c:pt>
                <c:pt idx="250">
                  <c:v>0.23151548631656682</c:v>
                </c:pt>
                <c:pt idx="251">
                  <c:v>0.23244154826183308</c:v>
                </c:pt>
                <c:pt idx="252">
                  <c:v>0.23336761020709934</c:v>
                </c:pt>
                <c:pt idx="253">
                  <c:v>0.2342936721523656</c:v>
                </c:pt>
                <c:pt idx="254">
                  <c:v>0.23521973409763186</c:v>
                </c:pt>
                <c:pt idx="255">
                  <c:v>0.23614579604289812</c:v>
                </c:pt>
                <c:pt idx="256">
                  <c:v>0.23707185798816438</c:v>
                </c:pt>
                <c:pt idx="257">
                  <c:v>0.23799791993343064</c:v>
                </c:pt>
                <c:pt idx="258">
                  <c:v>0.2389239818786969</c:v>
                </c:pt>
                <c:pt idx="259">
                  <c:v>0.23985004382396316</c:v>
                </c:pt>
                <c:pt idx="260">
                  <c:v>0.24077610576922942</c:v>
                </c:pt>
                <c:pt idx="261">
                  <c:v>0.24170216771449568</c:v>
                </c:pt>
                <c:pt idx="262">
                  <c:v>0.24262822965976194</c:v>
                </c:pt>
                <c:pt idx="263">
                  <c:v>0.2435542916050282</c:v>
                </c:pt>
                <c:pt idx="264">
                  <c:v>0.24448035355029446</c:v>
                </c:pt>
                <c:pt idx="265">
                  <c:v>0.24540641549556072</c:v>
                </c:pt>
                <c:pt idx="266">
                  <c:v>0.24633247744082698</c:v>
                </c:pt>
                <c:pt idx="267">
                  <c:v>0.24725853938609324</c:v>
                </c:pt>
                <c:pt idx="268">
                  <c:v>0.2481846013313595</c:v>
                </c:pt>
                <c:pt idx="269">
                  <c:v>0.24911066327662576</c:v>
                </c:pt>
                <c:pt idx="270">
                  <c:v>0.25003672522189202</c:v>
                </c:pt>
                <c:pt idx="271">
                  <c:v>0.25096278716715831</c:v>
                </c:pt>
                <c:pt idx="272">
                  <c:v>0.2518888491124246</c:v>
                </c:pt>
                <c:pt idx="273">
                  <c:v>0.25281491105769088</c:v>
                </c:pt>
                <c:pt idx="274">
                  <c:v>0.25374097300295717</c:v>
                </c:pt>
                <c:pt idx="275">
                  <c:v>0.25466703494822346</c:v>
                </c:pt>
                <c:pt idx="276">
                  <c:v>0.25559309689348975</c:v>
                </c:pt>
                <c:pt idx="277">
                  <c:v>0.25651915883875603</c:v>
                </c:pt>
                <c:pt idx="278">
                  <c:v>0.25744522078402232</c:v>
                </c:pt>
                <c:pt idx="279">
                  <c:v>0.25837128272928861</c:v>
                </c:pt>
                <c:pt idx="280">
                  <c:v>0.2592973446745549</c:v>
                </c:pt>
                <c:pt idx="281">
                  <c:v>0.26022340661982118</c:v>
                </c:pt>
                <c:pt idx="282">
                  <c:v>0.26114946856508747</c:v>
                </c:pt>
                <c:pt idx="283">
                  <c:v>0.26207553051035376</c:v>
                </c:pt>
                <c:pt idx="284">
                  <c:v>0.26300159245562005</c:v>
                </c:pt>
                <c:pt idx="285">
                  <c:v>0.26392765440088634</c:v>
                </c:pt>
                <c:pt idx="286">
                  <c:v>0.26485371634615262</c:v>
                </c:pt>
                <c:pt idx="287">
                  <c:v>0.26577977829141891</c:v>
                </c:pt>
                <c:pt idx="288">
                  <c:v>0.2667058402366852</c:v>
                </c:pt>
                <c:pt idx="289">
                  <c:v>0.26763190218195149</c:v>
                </c:pt>
                <c:pt idx="290">
                  <c:v>0.26855796412721777</c:v>
                </c:pt>
                <c:pt idx="291">
                  <c:v>0.26948402607248406</c:v>
                </c:pt>
                <c:pt idx="292">
                  <c:v>0.27041008801775035</c:v>
                </c:pt>
                <c:pt idx="293">
                  <c:v>0.27133614996301664</c:v>
                </c:pt>
                <c:pt idx="294">
                  <c:v>0.27226221190828293</c:v>
                </c:pt>
                <c:pt idx="295">
                  <c:v>0.27318827385354921</c:v>
                </c:pt>
                <c:pt idx="296">
                  <c:v>0.2741143357988155</c:v>
                </c:pt>
                <c:pt idx="297">
                  <c:v>0.27504039774408179</c:v>
                </c:pt>
                <c:pt idx="298">
                  <c:v>0.27596645968934808</c:v>
                </c:pt>
                <c:pt idx="299">
                  <c:v>0.27689252163461436</c:v>
                </c:pt>
                <c:pt idx="300">
                  <c:v>0.27781858357988065</c:v>
                </c:pt>
                <c:pt idx="301">
                  <c:v>0.27874464552514694</c:v>
                </c:pt>
                <c:pt idx="302">
                  <c:v>0.27967070747041323</c:v>
                </c:pt>
                <c:pt idx="303">
                  <c:v>0.28059676941567951</c:v>
                </c:pt>
                <c:pt idx="304">
                  <c:v>0.2815228313609458</c:v>
                </c:pt>
                <c:pt idx="305">
                  <c:v>0.28244889330621209</c:v>
                </c:pt>
                <c:pt idx="306">
                  <c:v>0.28337495525147838</c:v>
                </c:pt>
                <c:pt idx="307">
                  <c:v>0.28430101719674467</c:v>
                </c:pt>
                <c:pt idx="308">
                  <c:v>0.28522707914201095</c:v>
                </c:pt>
                <c:pt idx="309">
                  <c:v>0.28615314108727724</c:v>
                </c:pt>
                <c:pt idx="310">
                  <c:v>0.28707920303254353</c:v>
                </c:pt>
                <c:pt idx="311">
                  <c:v>0.28800526497780982</c:v>
                </c:pt>
                <c:pt idx="312">
                  <c:v>0.2889313269230761</c:v>
                </c:pt>
                <c:pt idx="313">
                  <c:v>0.28985738886834239</c:v>
                </c:pt>
                <c:pt idx="314">
                  <c:v>0.29078345081360868</c:v>
                </c:pt>
                <c:pt idx="315">
                  <c:v>0.29170951275887497</c:v>
                </c:pt>
                <c:pt idx="316">
                  <c:v>0.29263557470414125</c:v>
                </c:pt>
                <c:pt idx="317">
                  <c:v>0.29356163664940754</c:v>
                </c:pt>
                <c:pt idx="318">
                  <c:v>0.29448769859467383</c:v>
                </c:pt>
                <c:pt idx="319">
                  <c:v>0.29541376053994012</c:v>
                </c:pt>
                <c:pt idx="320">
                  <c:v>0.29633982248520641</c:v>
                </c:pt>
                <c:pt idx="321">
                  <c:v>0.29726588443047269</c:v>
                </c:pt>
                <c:pt idx="322">
                  <c:v>0.29819194637573898</c:v>
                </c:pt>
                <c:pt idx="323">
                  <c:v>0.29911800832100527</c:v>
                </c:pt>
                <c:pt idx="324">
                  <c:v>0.30004407026627156</c:v>
                </c:pt>
                <c:pt idx="325">
                  <c:v>0.30097013221153784</c:v>
                </c:pt>
                <c:pt idx="326">
                  <c:v>0.30189619415680413</c:v>
                </c:pt>
                <c:pt idx="327">
                  <c:v>0.30282225610207042</c:v>
                </c:pt>
                <c:pt idx="328">
                  <c:v>0.30374831804733671</c:v>
                </c:pt>
                <c:pt idx="329">
                  <c:v>0.30467437999260299</c:v>
                </c:pt>
                <c:pt idx="330">
                  <c:v>0.30560044193786928</c:v>
                </c:pt>
                <c:pt idx="331">
                  <c:v>0.30652650388313557</c:v>
                </c:pt>
                <c:pt idx="332">
                  <c:v>0.30745256582840186</c:v>
                </c:pt>
                <c:pt idx="333">
                  <c:v>0.30837862777366815</c:v>
                </c:pt>
                <c:pt idx="334">
                  <c:v>0.30930468971893443</c:v>
                </c:pt>
                <c:pt idx="335">
                  <c:v>0.31023075166420072</c:v>
                </c:pt>
                <c:pt idx="336">
                  <c:v>0.31115681360946701</c:v>
                </c:pt>
                <c:pt idx="337">
                  <c:v>0.3120828755547333</c:v>
                </c:pt>
                <c:pt idx="338">
                  <c:v>0.31300893749999958</c:v>
                </c:pt>
                <c:pt idx="339">
                  <c:v>0.31393499944526587</c:v>
                </c:pt>
                <c:pt idx="340">
                  <c:v>0.31486106139053216</c:v>
                </c:pt>
                <c:pt idx="341">
                  <c:v>0.31578712333579845</c:v>
                </c:pt>
                <c:pt idx="342">
                  <c:v>0.31671318528106474</c:v>
                </c:pt>
                <c:pt idx="343">
                  <c:v>0.31763924722633102</c:v>
                </c:pt>
                <c:pt idx="344">
                  <c:v>0.31856530917159731</c:v>
                </c:pt>
                <c:pt idx="345">
                  <c:v>0.3194913711168636</c:v>
                </c:pt>
                <c:pt idx="346">
                  <c:v>0.32041743306212989</c:v>
                </c:pt>
                <c:pt idx="347">
                  <c:v>0.32134349500739617</c:v>
                </c:pt>
                <c:pt idx="348">
                  <c:v>0.32226955695266246</c:v>
                </c:pt>
                <c:pt idx="349">
                  <c:v>0.32319561889792875</c:v>
                </c:pt>
                <c:pt idx="350">
                  <c:v>0.32412168084319504</c:v>
                </c:pt>
                <c:pt idx="351">
                  <c:v>0.32504774278846132</c:v>
                </c:pt>
                <c:pt idx="352">
                  <c:v>0.32597380473372761</c:v>
                </c:pt>
                <c:pt idx="353">
                  <c:v>0.3268998666789939</c:v>
                </c:pt>
                <c:pt idx="354">
                  <c:v>0.32782592862426019</c:v>
                </c:pt>
                <c:pt idx="355">
                  <c:v>0.32875199056952648</c:v>
                </c:pt>
                <c:pt idx="356">
                  <c:v>0.32967805251479276</c:v>
                </c:pt>
                <c:pt idx="357">
                  <c:v>0.33060411446005905</c:v>
                </c:pt>
                <c:pt idx="358">
                  <c:v>0.33153017640532534</c:v>
                </c:pt>
                <c:pt idx="359">
                  <c:v>0.33245623835059163</c:v>
                </c:pt>
                <c:pt idx="360">
                  <c:v>0.33338230029585791</c:v>
                </c:pt>
                <c:pt idx="361">
                  <c:v>0.3343083622411242</c:v>
                </c:pt>
                <c:pt idx="362">
                  <c:v>0.33523442418639049</c:v>
                </c:pt>
                <c:pt idx="363">
                  <c:v>0.33616048613165678</c:v>
                </c:pt>
                <c:pt idx="364">
                  <c:v>0.33708654807692306</c:v>
                </c:pt>
                <c:pt idx="365">
                  <c:v>0.33801261002218935</c:v>
                </c:pt>
                <c:pt idx="366">
                  <c:v>0.33893867196745564</c:v>
                </c:pt>
                <c:pt idx="367">
                  <c:v>0.33986473391272193</c:v>
                </c:pt>
                <c:pt idx="368">
                  <c:v>0.34079079585798822</c:v>
                </c:pt>
                <c:pt idx="369">
                  <c:v>0.3417168578032545</c:v>
                </c:pt>
                <c:pt idx="370">
                  <c:v>0.34264291974852079</c:v>
                </c:pt>
                <c:pt idx="371">
                  <c:v>0.34356898169378708</c:v>
                </c:pt>
                <c:pt idx="372">
                  <c:v>0.34449504363905337</c:v>
                </c:pt>
                <c:pt idx="373">
                  <c:v>0.34542110558431965</c:v>
                </c:pt>
                <c:pt idx="374">
                  <c:v>0.34634716752958594</c:v>
                </c:pt>
                <c:pt idx="375">
                  <c:v>0.34727322947485223</c:v>
                </c:pt>
                <c:pt idx="376">
                  <c:v>0.34819929142011852</c:v>
                </c:pt>
                <c:pt idx="377">
                  <c:v>0.34912535336538481</c:v>
                </c:pt>
                <c:pt idx="378">
                  <c:v>0.35005141531065109</c:v>
                </c:pt>
                <c:pt idx="379">
                  <c:v>0.35097747725591738</c:v>
                </c:pt>
                <c:pt idx="380">
                  <c:v>0.35190353920118367</c:v>
                </c:pt>
                <c:pt idx="381">
                  <c:v>0.35282960114644996</c:v>
                </c:pt>
                <c:pt idx="382">
                  <c:v>0.35375566309171624</c:v>
                </c:pt>
                <c:pt idx="383">
                  <c:v>0.35468172503698253</c:v>
                </c:pt>
                <c:pt idx="384">
                  <c:v>0.35560778698224882</c:v>
                </c:pt>
                <c:pt idx="385">
                  <c:v>0.35653384892751511</c:v>
                </c:pt>
                <c:pt idx="386">
                  <c:v>0.35745991087278139</c:v>
                </c:pt>
                <c:pt idx="387">
                  <c:v>0.35838597281804768</c:v>
                </c:pt>
                <c:pt idx="388">
                  <c:v>0.35931203476331397</c:v>
                </c:pt>
                <c:pt idx="389">
                  <c:v>0.36023809670858026</c:v>
                </c:pt>
                <c:pt idx="390">
                  <c:v>0.36116415865384655</c:v>
                </c:pt>
                <c:pt idx="391">
                  <c:v>0.36209022059911283</c:v>
                </c:pt>
                <c:pt idx="392">
                  <c:v>0.36301628254437912</c:v>
                </c:pt>
                <c:pt idx="393">
                  <c:v>0.36394234448964541</c:v>
                </c:pt>
                <c:pt idx="394">
                  <c:v>0.3648684064349117</c:v>
                </c:pt>
                <c:pt idx="395">
                  <c:v>0.36579446838017798</c:v>
                </c:pt>
                <c:pt idx="396">
                  <c:v>0.36672053032544427</c:v>
                </c:pt>
                <c:pt idx="397">
                  <c:v>0.36764659227071056</c:v>
                </c:pt>
                <c:pt idx="398">
                  <c:v>0.36857265421597685</c:v>
                </c:pt>
                <c:pt idx="399">
                  <c:v>0.36949871616124313</c:v>
                </c:pt>
                <c:pt idx="400">
                  <c:v>0.37042477810650942</c:v>
                </c:pt>
                <c:pt idx="401">
                  <c:v>0.37135084005177571</c:v>
                </c:pt>
                <c:pt idx="402">
                  <c:v>0.372276901997042</c:v>
                </c:pt>
                <c:pt idx="403">
                  <c:v>0.37320296394230829</c:v>
                </c:pt>
                <c:pt idx="404">
                  <c:v>0.37412902588757457</c:v>
                </c:pt>
                <c:pt idx="405">
                  <c:v>0.37505508783284086</c:v>
                </c:pt>
                <c:pt idx="406">
                  <c:v>0.37598114977810715</c:v>
                </c:pt>
                <c:pt idx="407">
                  <c:v>0.37690721172337344</c:v>
                </c:pt>
                <c:pt idx="408">
                  <c:v>0.37783327366863972</c:v>
                </c:pt>
                <c:pt idx="409">
                  <c:v>0.37875933561390601</c:v>
                </c:pt>
                <c:pt idx="410">
                  <c:v>0.3796853975591723</c:v>
                </c:pt>
                <c:pt idx="411">
                  <c:v>0.38061145950443859</c:v>
                </c:pt>
                <c:pt idx="412">
                  <c:v>0.38153752144970488</c:v>
                </c:pt>
                <c:pt idx="413">
                  <c:v>0.38246358339497116</c:v>
                </c:pt>
                <c:pt idx="414">
                  <c:v>0.38338964534023745</c:v>
                </c:pt>
                <c:pt idx="415">
                  <c:v>0.38431570728550374</c:v>
                </c:pt>
                <c:pt idx="416">
                  <c:v>0.38524176923077003</c:v>
                </c:pt>
                <c:pt idx="417">
                  <c:v>0.38616783117603631</c:v>
                </c:pt>
                <c:pt idx="418">
                  <c:v>0.3870938931213026</c:v>
                </c:pt>
                <c:pt idx="419">
                  <c:v>0.38801995506656889</c:v>
                </c:pt>
                <c:pt idx="420">
                  <c:v>0.38894601701183518</c:v>
                </c:pt>
                <c:pt idx="421">
                  <c:v>0.38987207895710146</c:v>
                </c:pt>
                <c:pt idx="422">
                  <c:v>0.39079814090236775</c:v>
                </c:pt>
                <c:pt idx="423">
                  <c:v>0.39172420284763404</c:v>
                </c:pt>
                <c:pt idx="424">
                  <c:v>0.39265026479290033</c:v>
                </c:pt>
                <c:pt idx="425">
                  <c:v>0.39357632673816662</c:v>
                </c:pt>
                <c:pt idx="426">
                  <c:v>0.3945023886834329</c:v>
                </c:pt>
                <c:pt idx="427">
                  <c:v>0.39542845062869919</c:v>
                </c:pt>
                <c:pt idx="428">
                  <c:v>0.39635451257396548</c:v>
                </c:pt>
                <c:pt idx="429">
                  <c:v>0.39728057451923177</c:v>
                </c:pt>
                <c:pt idx="430">
                  <c:v>0.39820663646449805</c:v>
                </c:pt>
                <c:pt idx="431">
                  <c:v>0.39913269840976434</c:v>
                </c:pt>
                <c:pt idx="432">
                  <c:v>0.40005876035503063</c:v>
                </c:pt>
                <c:pt idx="433">
                  <c:v>0.40098482230029692</c:v>
                </c:pt>
                <c:pt idx="434">
                  <c:v>0.4019108842455632</c:v>
                </c:pt>
                <c:pt idx="435">
                  <c:v>0.40283694619082949</c:v>
                </c:pt>
                <c:pt idx="436">
                  <c:v>0.40376300813609578</c:v>
                </c:pt>
                <c:pt idx="437">
                  <c:v>0.40468907008136207</c:v>
                </c:pt>
                <c:pt idx="438">
                  <c:v>0.40561513202662836</c:v>
                </c:pt>
                <c:pt idx="439">
                  <c:v>0.40654119397189464</c:v>
                </c:pt>
                <c:pt idx="440">
                  <c:v>0.40746725591716093</c:v>
                </c:pt>
                <c:pt idx="441">
                  <c:v>0.40839331786242722</c:v>
                </c:pt>
                <c:pt idx="442">
                  <c:v>0.40931937980769351</c:v>
                </c:pt>
                <c:pt idx="443">
                  <c:v>0.41024544175295979</c:v>
                </c:pt>
                <c:pt idx="444">
                  <c:v>0.41117150369822608</c:v>
                </c:pt>
                <c:pt idx="445">
                  <c:v>0.41209756564349237</c:v>
                </c:pt>
                <c:pt idx="446">
                  <c:v>0.41302362758875866</c:v>
                </c:pt>
                <c:pt idx="447">
                  <c:v>0.41394968953402494</c:v>
                </c:pt>
                <c:pt idx="448">
                  <c:v>0.41487575147929123</c:v>
                </c:pt>
                <c:pt idx="449">
                  <c:v>0.41580181342455752</c:v>
                </c:pt>
                <c:pt idx="450">
                  <c:v>0.41672787536982381</c:v>
                </c:pt>
                <c:pt idx="451">
                  <c:v>0.4176539373150901</c:v>
                </c:pt>
                <c:pt idx="452">
                  <c:v>0.41857999926035638</c:v>
                </c:pt>
                <c:pt idx="453">
                  <c:v>0.41950606120562267</c:v>
                </c:pt>
                <c:pt idx="454">
                  <c:v>0.42043212315088896</c:v>
                </c:pt>
                <c:pt idx="455">
                  <c:v>0.42135818509615525</c:v>
                </c:pt>
                <c:pt idx="456">
                  <c:v>0.42228424704142153</c:v>
                </c:pt>
                <c:pt idx="457">
                  <c:v>0.42321030898668782</c:v>
                </c:pt>
                <c:pt idx="458">
                  <c:v>0.42413637093195411</c:v>
                </c:pt>
                <c:pt idx="459">
                  <c:v>0.4250624328772204</c:v>
                </c:pt>
                <c:pt idx="460">
                  <c:v>0.42598849482248669</c:v>
                </c:pt>
                <c:pt idx="461">
                  <c:v>0.42691455676775297</c:v>
                </c:pt>
                <c:pt idx="462">
                  <c:v>0.42784061871301926</c:v>
                </c:pt>
                <c:pt idx="463">
                  <c:v>0.42876668065828555</c:v>
                </c:pt>
                <c:pt idx="464">
                  <c:v>0.42969274260355184</c:v>
                </c:pt>
                <c:pt idx="465">
                  <c:v>0.43061880454881812</c:v>
                </c:pt>
                <c:pt idx="466">
                  <c:v>0.43154486649408441</c:v>
                </c:pt>
                <c:pt idx="467">
                  <c:v>0.4324709284393507</c:v>
                </c:pt>
                <c:pt idx="468">
                  <c:v>0.43339699038461699</c:v>
                </c:pt>
                <c:pt idx="469">
                  <c:v>0.43432305232988327</c:v>
                </c:pt>
                <c:pt idx="470">
                  <c:v>0.43524911427514956</c:v>
                </c:pt>
                <c:pt idx="471">
                  <c:v>0.43617517622041585</c:v>
                </c:pt>
                <c:pt idx="472">
                  <c:v>0.43710123816568214</c:v>
                </c:pt>
                <c:pt idx="473">
                  <c:v>0.43802730011094843</c:v>
                </c:pt>
                <c:pt idx="474">
                  <c:v>0.43895336205621471</c:v>
                </c:pt>
                <c:pt idx="475">
                  <c:v>0.439879424001481</c:v>
                </c:pt>
                <c:pt idx="476">
                  <c:v>0.44080548594674729</c:v>
                </c:pt>
                <c:pt idx="477">
                  <c:v>0.44173154789201358</c:v>
                </c:pt>
                <c:pt idx="478">
                  <c:v>0.44265760983727986</c:v>
                </c:pt>
                <c:pt idx="479">
                  <c:v>0.44358367178254615</c:v>
                </c:pt>
                <c:pt idx="480">
                  <c:v>0.44450973372781244</c:v>
                </c:pt>
                <c:pt idx="481">
                  <c:v>0.44543579567307873</c:v>
                </c:pt>
                <c:pt idx="482">
                  <c:v>0.44636185761834501</c:v>
                </c:pt>
                <c:pt idx="483">
                  <c:v>0.4472879195636113</c:v>
                </c:pt>
                <c:pt idx="484">
                  <c:v>0.44821398150887759</c:v>
                </c:pt>
                <c:pt idx="485">
                  <c:v>0.44914004345414388</c:v>
                </c:pt>
                <c:pt idx="486">
                  <c:v>0.45006610539941017</c:v>
                </c:pt>
                <c:pt idx="487">
                  <c:v>0.45099216734467645</c:v>
                </c:pt>
                <c:pt idx="488">
                  <c:v>0.45191822928994274</c:v>
                </c:pt>
                <c:pt idx="489">
                  <c:v>0.45284429123520903</c:v>
                </c:pt>
                <c:pt idx="490">
                  <c:v>0.45377035318047532</c:v>
                </c:pt>
                <c:pt idx="491">
                  <c:v>0.4546964151257416</c:v>
                </c:pt>
                <c:pt idx="492">
                  <c:v>0.45562247707100789</c:v>
                </c:pt>
                <c:pt idx="493">
                  <c:v>0.45654853901627418</c:v>
                </c:pt>
                <c:pt idx="494">
                  <c:v>0.45747460096154047</c:v>
                </c:pt>
                <c:pt idx="495">
                  <c:v>0.45840066290680676</c:v>
                </c:pt>
                <c:pt idx="496">
                  <c:v>0.45932672485207304</c:v>
                </c:pt>
                <c:pt idx="497">
                  <c:v>0.46025278679733933</c:v>
                </c:pt>
                <c:pt idx="498">
                  <c:v>0.46117884874260562</c:v>
                </c:pt>
                <c:pt idx="499">
                  <c:v>0.46210491068787191</c:v>
                </c:pt>
                <c:pt idx="500">
                  <c:v>0.46303097263313819</c:v>
                </c:pt>
                <c:pt idx="501">
                  <c:v>0.46395703457840448</c:v>
                </c:pt>
                <c:pt idx="502">
                  <c:v>0.46488309652367077</c:v>
                </c:pt>
                <c:pt idx="503">
                  <c:v>0.46580915846893706</c:v>
                </c:pt>
                <c:pt idx="504">
                  <c:v>0.46673522041420334</c:v>
                </c:pt>
                <c:pt idx="505">
                  <c:v>0.46766128235946963</c:v>
                </c:pt>
                <c:pt idx="506">
                  <c:v>0.46858734430473592</c:v>
                </c:pt>
                <c:pt idx="507">
                  <c:v>0.46951340625000221</c:v>
                </c:pt>
                <c:pt idx="508">
                  <c:v>0.4704394681952685</c:v>
                </c:pt>
                <c:pt idx="509">
                  <c:v>0.47136553014053478</c:v>
                </c:pt>
                <c:pt idx="510">
                  <c:v>0.47229159208580107</c:v>
                </c:pt>
                <c:pt idx="511">
                  <c:v>0.47321765403106736</c:v>
                </c:pt>
                <c:pt idx="512">
                  <c:v>0.47414371597633365</c:v>
                </c:pt>
                <c:pt idx="513">
                  <c:v>0.47506977792159993</c:v>
                </c:pt>
                <c:pt idx="514">
                  <c:v>0.47599583986686622</c:v>
                </c:pt>
                <c:pt idx="515">
                  <c:v>0.47692190181213251</c:v>
                </c:pt>
                <c:pt idx="516">
                  <c:v>0.4778479637573988</c:v>
                </c:pt>
                <c:pt idx="517">
                  <c:v>0.47877402570266508</c:v>
                </c:pt>
                <c:pt idx="518">
                  <c:v>0.47970008764793137</c:v>
                </c:pt>
                <c:pt idx="519">
                  <c:v>0.48062614959319766</c:v>
                </c:pt>
                <c:pt idx="520">
                  <c:v>0.48155221153846395</c:v>
                </c:pt>
                <c:pt idx="521">
                  <c:v>0.48247827348373024</c:v>
                </c:pt>
                <c:pt idx="522">
                  <c:v>0.48340433542899652</c:v>
                </c:pt>
                <c:pt idx="523">
                  <c:v>0.48433039737426281</c:v>
                </c:pt>
                <c:pt idx="524">
                  <c:v>0.4852564593195291</c:v>
                </c:pt>
                <c:pt idx="525">
                  <c:v>0.48618252126479539</c:v>
                </c:pt>
                <c:pt idx="526">
                  <c:v>0.48710858321006167</c:v>
                </c:pt>
                <c:pt idx="527">
                  <c:v>0.48803464515532796</c:v>
                </c:pt>
                <c:pt idx="528">
                  <c:v>0.48896070710059425</c:v>
                </c:pt>
                <c:pt idx="529">
                  <c:v>0.48988676904586054</c:v>
                </c:pt>
                <c:pt idx="530">
                  <c:v>0.49081283099112682</c:v>
                </c:pt>
                <c:pt idx="531">
                  <c:v>0.49173889293639311</c:v>
                </c:pt>
                <c:pt idx="532">
                  <c:v>0.4926649548816594</c:v>
                </c:pt>
                <c:pt idx="533">
                  <c:v>0.49359101682692569</c:v>
                </c:pt>
                <c:pt idx="534">
                  <c:v>0.49451707877219198</c:v>
                </c:pt>
                <c:pt idx="535">
                  <c:v>0.49544314071745826</c:v>
                </c:pt>
                <c:pt idx="536">
                  <c:v>0.49636920266272455</c:v>
                </c:pt>
                <c:pt idx="537">
                  <c:v>0.49729526460799084</c:v>
                </c:pt>
                <c:pt idx="538">
                  <c:v>0.49822132655325713</c:v>
                </c:pt>
                <c:pt idx="539">
                  <c:v>0.49914738849852341</c:v>
                </c:pt>
                <c:pt idx="540">
                  <c:v>0.5000734504437897</c:v>
                </c:pt>
                <c:pt idx="541">
                  <c:v>0.50099951238905593</c:v>
                </c:pt>
                <c:pt idx="542">
                  <c:v>0.50192557433432217</c:v>
                </c:pt>
                <c:pt idx="543">
                  <c:v>0.5028516362795884</c:v>
                </c:pt>
                <c:pt idx="544">
                  <c:v>0.50377769822485463</c:v>
                </c:pt>
                <c:pt idx="545">
                  <c:v>0.50470376017012086</c:v>
                </c:pt>
                <c:pt idx="546">
                  <c:v>0.5056298221153871</c:v>
                </c:pt>
                <c:pt idx="547">
                  <c:v>0.50655588406065333</c:v>
                </c:pt>
                <c:pt idx="548">
                  <c:v>0.50748194600591956</c:v>
                </c:pt>
                <c:pt idx="549">
                  <c:v>0.50840800795118579</c:v>
                </c:pt>
                <c:pt idx="550">
                  <c:v>0.50933406989645202</c:v>
                </c:pt>
                <c:pt idx="551">
                  <c:v>0.51026013184171826</c:v>
                </c:pt>
                <c:pt idx="552">
                  <c:v>0.51118619378698449</c:v>
                </c:pt>
                <c:pt idx="553">
                  <c:v>0.51211225573225072</c:v>
                </c:pt>
                <c:pt idx="554">
                  <c:v>0.51303831767751695</c:v>
                </c:pt>
                <c:pt idx="555">
                  <c:v>0.51396437962278319</c:v>
                </c:pt>
                <c:pt idx="556">
                  <c:v>0.51489044156804942</c:v>
                </c:pt>
                <c:pt idx="557">
                  <c:v>0.51581650351331565</c:v>
                </c:pt>
                <c:pt idx="558">
                  <c:v>0.51674256545858188</c:v>
                </c:pt>
                <c:pt idx="559">
                  <c:v>0.51766862740384811</c:v>
                </c:pt>
                <c:pt idx="560">
                  <c:v>0.51859468934911435</c:v>
                </c:pt>
                <c:pt idx="561">
                  <c:v>0.51952075129438058</c:v>
                </c:pt>
                <c:pt idx="562">
                  <c:v>0.52044681323964681</c:v>
                </c:pt>
                <c:pt idx="563">
                  <c:v>0.52137287518491304</c:v>
                </c:pt>
                <c:pt idx="564">
                  <c:v>0.52229893713017927</c:v>
                </c:pt>
                <c:pt idx="565">
                  <c:v>0.52322499907544551</c:v>
                </c:pt>
                <c:pt idx="566">
                  <c:v>0.52415106102071174</c:v>
                </c:pt>
                <c:pt idx="567">
                  <c:v>0.52507712296597797</c:v>
                </c:pt>
                <c:pt idx="568">
                  <c:v>0.5260031849112442</c:v>
                </c:pt>
                <c:pt idx="569">
                  <c:v>0.52692924685651044</c:v>
                </c:pt>
                <c:pt idx="570">
                  <c:v>0.52785530880177667</c:v>
                </c:pt>
                <c:pt idx="571">
                  <c:v>0.5287813707470429</c:v>
                </c:pt>
                <c:pt idx="572">
                  <c:v>0.52970743269230913</c:v>
                </c:pt>
                <c:pt idx="573">
                  <c:v>0.53063349463757536</c:v>
                </c:pt>
                <c:pt idx="574">
                  <c:v>0.5315595565828416</c:v>
                </c:pt>
                <c:pt idx="575">
                  <c:v>0.53248561852810783</c:v>
                </c:pt>
                <c:pt idx="576">
                  <c:v>0.53341168047337406</c:v>
                </c:pt>
                <c:pt idx="577">
                  <c:v>0.53433774241864029</c:v>
                </c:pt>
                <c:pt idx="578">
                  <c:v>0.53526380436390653</c:v>
                </c:pt>
                <c:pt idx="579">
                  <c:v>0.53618986630917276</c:v>
                </c:pt>
                <c:pt idx="580">
                  <c:v>0.53711592825443899</c:v>
                </c:pt>
                <c:pt idx="581">
                  <c:v>0.53804199019970522</c:v>
                </c:pt>
                <c:pt idx="582">
                  <c:v>0.53896805214497145</c:v>
                </c:pt>
                <c:pt idx="583">
                  <c:v>0.53989411409023769</c:v>
                </c:pt>
                <c:pt idx="584">
                  <c:v>0.54082017603550392</c:v>
                </c:pt>
                <c:pt idx="585">
                  <c:v>0.54174623798077015</c:v>
                </c:pt>
                <c:pt idx="586">
                  <c:v>0.54267229992603638</c:v>
                </c:pt>
                <c:pt idx="587">
                  <c:v>0.54359836187130262</c:v>
                </c:pt>
                <c:pt idx="588">
                  <c:v>0.54452442381656885</c:v>
                </c:pt>
                <c:pt idx="589">
                  <c:v>0.54545048576183508</c:v>
                </c:pt>
                <c:pt idx="590">
                  <c:v>0.54637654770710131</c:v>
                </c:pt>
                <c:pt idx="591">
                  <c:v>0.54730260965236754</c:v>
                </c:pt>
                <c:pt idx="592">
                  <c:v>0.54822867159763378</c:v>
                </c:pt>
                <c:pt idx="593">
                  <c:v>0.54915473354290001</c:v>
                </c:pt>
                <c:pt idx="594">
                  <c:v>0.55008079548816624</c:v>
                </c:pt>
                <c:pt idx="595">
                  <c:v>0.55100685743343247</c:v>
                </c:pt>
                <c:pt idx="596">
                  <c:v>0.55193291937869871</c:v>
                </c:pt>
                <c:pt idx="597">
                  <c:v>0.55285898132396494</c:v>
                </c:pt>
                <c:pt idx="598">
                  <c:v>0.55378504326923117</c:v>
                </c:pt>
                <c:pt idx="599">
                  <c:v>0.5547111052144974</c:v>
                </c:pt>
                <c:pt idx="600">
                  <c:v>0.55563716715976363</c:v>
                </c:pt>
                <c:pt idx="601">
                  <c:v>0.55656322910502987</c:v>
                </c:pt>
                <c:pt idx="602">
                  <c:v>0.5574892910502961</c:v>
                </c:pt>
                <c:pt idx="603">
                  <c:v>0.55841535299556233</c:v>
                </c:pt>
                <c:pt idx="604">
                  <c:v>0.55934141494082856</c:v>
                </c:pt>
                <c:pt idx="605">
                  <c:v>0.5602674768860948</c:v>
                </c:pt>
                <c:pt idx="606">
                  <c:v>0.56119353883136103</c:v>
                </c:pt>
                <c:pt idx="607">
                  <c:v>0.56211960077662726</c:v>
                </c:pt>
                <c:pt idx="608">
                  <c:v>0.56304566272189349</c:v>
                </c:pt>
                <c:pt idx="609">
                  <c:v>0.56397172466715972</c:v>
                </c:pt>
                <c:pt idx="610">
                  <c:v>0.56489778661242596</c:v>
                </c:pt>
                <c:pt idx="611">
                  <c:v>0.56582384855769219</c:v>
                </c:pt>
                <c:pt idx="612">
                  <c:v>0.56674991050295842</c:v>
                </c:pt>
                <c:pt idx="613">
                  <c:v>0.56767597244822465</c:v>
                </c:pt>
                <c:pt idx="614">
                  <c:v>0.56860203439349088</c:v>
                </c:pt>
                <c:pt idx="615">
                  <c:v>0.56952809633875712</c:v>
                </c:pt>
                <c:pt idx="616">
                  <c:v>0.57045415828402335</c:v>
                </c:pt>
                <c:pt idx="617">
                  <c:v>0.57138022022928958</c:v>
                </c:pt>
                <c:pt idx="618">
                  <c:v>0.57230628217455581</c:v>
                </c:pt>
                <c:pt idx="619">
                  <c:v>0.57323234411982205</c:v>
                </c:pt>
                <c:pt idx="620">
                  <c:v>0.57415840606508828</c:v>
                </c:pt>
                <c:pt idx="621">
                  <c:v>0.57508446801035451</c:v>
                </c:pt>
                <c:pt idx="622">
                  <c:v>0.57601052995562074</c:v>
                </c:pt>
                <c:pt idx="623">
                  <c:v>0.57693659190088697</c:v>
                </c:pt>
                <c:pt idx="624">
                  <c:v>0.57786265384615321</c:v>
                </c:pt>
                <c:pt idx="625">
                  <c:v>0.57878871579141944</c:v>
                </c:pt>
                <c:pt idx="626">
                  <c:v>0.57971477773668567</c:v>
                </c:pt>
                <c:pt idx="627">
                  <c:v>0.5806408396819519</c:v>
                </c:pt>
                <c:pt idx="628">
                  <c:v>0.58156690162721814</c:v>
                </c:pt>
                <c:pt idx="629">
                  <c:v>0.58249296357248437</c:v>
                </c:pt>
                <c:pt idx="630">
                  <c:v>0.5834190255177506</c:v>
                </c:pt>
                <c:pt idx="631">
                  <c:v>0.58434508746301683</c:v>
                </c:pt>
                <c:pt idx="632">
                  <c:v>0.58527114940828306</c:v>
                </c:pt>
                <c:pt idx="633">
                  <c:v>0.5861972113535493</c:v>
                </c:pt>
                <c:pt idx="634">
                  <c:v>0.58712327329881553</c:v>
                </c:pt>
                <c:pt idx="635">
                  <c:v>0.58804933524408176</c:v>
                </c:pt>
                <c:pt idx="636">
                  <c:v>0.58897539718934799</c:v>
                </c:pt>
                <c:pt idx="637">
                  <c:v>0.58990145913461423</c:v>
                </c:pt>
                <c:pt idx="638">
                  <c:v>0.59082752107988046</c:v>
                </c:pt>
                <c:pt idx="639">
                  <c:v>0.59175358302514669</c:v>
                </c:pt>
                <c:pt idx="640">
                  <c:v>0.59267964497041292</c:v>
                </c:pt>
                <c:pt idx="641">
                  <c:v>0.59360570691567915</c:v>
                </c:pt>
                <c:pt idx="642">
                  <c:v>0.59453176886094539</c:v>
                </c:pt>
                <c:pt idx="643">
                  <c:v>0.59545783080621162</c:v>
                </c:pt>
                <c:pt idx="644">
                  <c:v>0.59638389275147785</c:v>
                </c:pt>
                <c:pt idx="645">
                  <c:v>0.59730995469674408</c:v>
                </c:pt>
                <c:pt idx="646">
                  <c:v>0.59823601664201032</c:v>
                </c:pt>
                <c:pt idx="647">
                  <c:v>0.59916207858727655</c:v>
                </c:pt>
                <c:pt idx="648">
                  <c:v>0.60008814053254278</c:v>
                </c:pt>
                <c:pt idx="649">
                  <c:v>0.60101420247780901</c:v>
                </c:pt>
                <c:pt idx="650">
                  <c:v>0.60194026442307524</c:v>
                </c:pt>
                <c:pt idx="651">
                  <c:v>0.60286632636834148</c:v>
                </c:pt>
                <c:pt idx="652">
                  <c:v>0.60379238831360771</c:v>
                </c:pt>
                <c:pt idx="653">
                  <c:v>0.60471845025887394</c:v>
                </c:pt>
                <c:pt idx="654">
                  <c:v>0.60564451220414017</c:v>
                </c:pt>
                <c:pt idx="655">
                  <c:v>0.60657057414940641</c:v>
                </c:pt>
                <c:pt idx="656">
                  <c:v>0.60749663609467264</c:v>
                </c:pt>
                <c:pt idx="657">
                  <c:v>0.60842269803993887</c:v>
                </c:pt>
                <c:pt idx="658">
                  <c:v>0.6093487599852051</c:v>
                </c:pt>
                <c:pt idx="659">
                  <c:v>0.61027482193047133</c:v>
                </c:pt>
                <c:pt idx="660">
                  <c:v>0.61120088387573757</c:v>
                </c:pt>
                <c:pt idx="661">
                  <c:v>0.6121269458210038</c:v>
                </c:pt>
                <c:pt idx="662">
                  <c:v>0.61305300776627003</c:v>
                </c:pt>
                <c:pt idx="663">
                  <c:v>0.61397906971153626</c:v>
                </c:pt>
                <c:pt idx="664">
                  <c:v>0.61490513165680249</c:v>
                </c:pt>
                <c:pt idx="665">
                  <c:v>0.61583119360206873</c:v>
                </c:pt>
                <c:pt idx="666">
                  <c:v>0.61675725554733496</c:v>
                </c:pt>
                <c:pt idx="667">
                  <c:v>0.61768331749260119</c:v>
                </c:pt>
                <c:pt idx="668">
                  <c:v>0.61860937943786742</c:v>
                </c:pt>
                <c:pt idx="669">
                  <c:v>0.61953544138313366</c:v>
                </c:pt>
                <c:pt idx="670">
                  <c:v>0.62046150332839989</c:v>
                </c:pt>
                <c:pt idx="671">
                  <c:v>0.62138756527366612</c:v>
                </c:pt>
                <c:pt idx="672">
                  <c:v>0.62231362721893235</c:v>
                </c:pt>
                <c:pt idx="673">
                  <c:v>0.62323968916419858</c:v>
                </c:pt>
                <c:pt idx="674">
                  <c:v>0.62416575110946482</c:v>
                </c:pt>
                <c:pt idx="675">
                  <c:v>0.62509181305473105</c:v>
                </c:pt>
                <c:pt idx="676">
                  <c:v>0.62601787499999728</c:v>
                </c:pt>
                <c:pt idx="677">
                  <c:v>0.62694393694526351</c:v>
                </c:pt>
                <c:pt idx="678">
                  <c:v>0.62786999889052975</c:v>
                </c:pt>
                <c:pt idx="679">
                  <c:v>0.62879606083579598</c:v>
                </c:pt>
                <c:pt idx="680">
                  <c:v>0.62972212278106221</c:v>
                </c:pt>
                <c:pt idx="681">
                  <c:v>0.63064818472632844</c:v>
                </c:pt>
                <c:pt idx="682">
                  <c:v>0.63157424667159467</c:v>
                </c:pt>
                <c:pt idx="683">
                  <c:v>0.63250030861686091</c:v>
                </c:pt>
                <c:pt idx="684">
                  <c:v>0.63342637056212714</c:v>
                </c:pt>
                <c:pt idx="685">
                  <c:v>0.63435243250739337</c:v>
                </c:pt>
                <c:pt idx="686">
                  <c:v>0.6352784944526596</c:v>
                </c:pt>
                <c:pt idx="687">
                  <c:v>0.63620455639792584</c:v>
                </c:pt>
                <c:pt idx="688">
                  <c:v>0.63713061834319207</c:v>
                </c:pt>
                <c:pt idx="689">
                  <c:v>0.6380566802884583</c:v>
                </c:pt>
                <c:pt idx="690">
                  <c:v>0.63898274223372453</c:v>
                </c:pt>
                <c:pt idx="691">
                  <c:v>0.63990880417899076</c:v>
                </c:pt>
                <c:pt idx="692">
                  <c:v>0.640834866124257</c:v>
                </c:pt>
                <c:pt idx="693">
                  <c:v>0.64176092806952323</c:v>
                </c:pt>
                <c:pt idx="694">
                  <c:v>0.64268699001478946</c:v>
                </c:pt>
                <c:pt idx="695">
                  <c:v>0.64361305196005569</c:v>
                </c:pt>
                <c:pt idx="696">
                  <c:v>0.64453911390532193</c:v>
                </c:pt>
                <c:pt idx="697">
                  <c:v>0.64546517585058816</c:v>
                </c:pt>
                <c:pt idx="698">
                  <c:v>0.64639123779585439</c:v>
                </c:pt>
                <c:pt idx="699">
                  <c:v>0.64731729974112062</c:v>
                </c:pt>
                <c:pt idx="700">
                  <c:v>0.64824336168638685</c:v>
                </c:pt>
                <c:pt idx="701">
                  <c:v>0.64916942363165309</c:v>
                </c:pt>
                <c:pt idx="702">
                  <c:v>0.65009548557691932</c:v>
                </c:pt>
                <c:pt idx="703">
                  <c:v>0.65102154752218555</c:v>
                </c:pt>
                <c:pt idx="704">
                  <c:v>0.65194760946745178</c:v>
                </c:pt>
                <c:pt idx="705">
                  <c:v>0.65287367141271802</c:v>
                </c:pt>
                <c:pt idx="706">
                  <c:v>0.65379973335798425</c:v>
                </c:pt>
                <c:pt idx="707">
                  <c:v>0.65472579530325048</c:v>
                </c:pt>
                <c:pt idx="708">
                  <c:v>0.65565185724851671</c:v>
                </c:pt>
                <c:pt idx="709">
                  <c:v>0.65657791919378294</c:v>
                </c:pt>
                <c:pt idx="710">
                  <c:v>0.65750398113904918</c:v>
                </c:pt>
                <c:pt idx="711">
                  <c:v>0.65843004308431541</c:v>
                </c:pt>
                <c:pt idx="712">
                  <c:v>0.65935610502958164</c:v>
                </c:pt>
                <c:pt idx="713">
                  <c:v>0.66028216697484787</c:v>
                </c:pt>
                <c:pt idx="714">
                  <c:v>0.6612082289201141</c:v>
                </c:pt>
                <c:pt idx="715">
                  <c:v>0.66213429086538034</c:v>
                </c:pt>
                <c:pt idx="716">
                  <c:v>0.66306035281064657</c:v>
                </c:pt>
                <c:pt idx="717">
                  <c:v>0.6639864147559128</c:v>
                </c:pt>
                <c:pt idx="718">
                  <c:v>0.66491247670117903</c:v>
                </c:pt>
                <c:pt idx="719">
                  <c:v>0.66583853864644527</c:v>
                </c:pt>
                <c:pt idx="720">
                  <c:v>0.6667646005917115</c:v>
                </c:pt>
                <c:pt idx="721">
                  <c:v>0.66769066253697773</c:v>
                </c:pt>
                <c:pt idx="722">
                  <c:v>0.66861672448224396</c:v>
                </c:pt>
                <c:pt idx="723">
                  <c:v>0.66954278642751019</c:v>
                </c:pt>
                <c:pt idx="724">
                  <c:v>0.67046884837277643</c:v>
                </c:pt>
                <c:pt idx="725">
                  <c:v>0.67139491031804266</c:v>
                </c:pt>
                <c:pt idx="726">
                  <c:v>0.67232097226330889</c:v>
                </c:pt>
                <c:pt idx="727">
                  <c:v>0.67324703420857512</c:v>
                </c:pt>
                <c:pt idx="728">
                  <c:v>0.67417309615384136</c:v>
                </c:pt>
                <c:pt idx="729">
                  <c:v>0.67509915809910759</c:v>
                </c:pt>
                <c:pt idx="730">
                  <c:v>0.67602522004437382</c:v>
                </c:pt>
                <c:pt idx="731">
                  <c:v>0.67695128198964005</c:v>
                </c:pt>
                <c:pt idx="732">
                  <c:v>0.67787734393490628</c:v>
                </c:pt>
                <c:pt idx="733">
                  <c:v>0.67880340588017252</c:v>
                </c:pt>
                <c:pt idx="734">
                  <c:v>0.67972946782543875</c:v>
                </c:pt>
                <c:pt idx="735">
                  <c:v>0.68065552977070498</c:v>
                </c:pt>
                <c:pt idx="736">
                  <c:v>0.68158159171597121</c:v>
                </c:pt>
                <c:pt idx="737">
                  <c:v>0.68250765366123745</c:v>
                </c:pt>
                <c:pt idx="738">
                  <c:v>0.68343371560650368</c:v>
                </c:pt>
                <c:pt idx="739">
                  <c:v>0.68435977755176991</c:v>
                </c:pt>
                <c:pt idx="740">
                  <c:v>0.68528583949703614</c:v>
                </c:pt>
                <c:pt idx="741">
                  <c:v>0.68621190144230237</c:v>
                </c:pt>
                <c:pt idx="742">
                  <c:v>0.68713796338756861</c:v>
                </c:pt>
                <c:pt idx="743">
                  <c:v>0.68806402533283484</c:v>
                </c:pt>
                <c:pt idx="744">
                  <c:v>0.68899008727810107</c:v>
                </c:pt>
                <c:pt idx="745">
                  <c:v>0.6899161492233673</c:v>
                </c:pt>
                <c:pt idx="746">
                  <c:v>0.69084221116863354</c:v>
                </c:pt>
                <c:pt idx="747">
                  <c:v>0.69176827311389977</c:v>
                </c:pt>
                <c:pt idx="748">
                  <c:v>0.692694335059166</c:v>
                </c:pt>
                <c:pt idx="749">
                  <c:v>0.69362039700443223</c:v>
                </c:pt>
                <c:pt idx="750">
                  <c:v>0.69454645894969846</c:v>
                </c:pt>
                <c:pt idx="751">
                  <c:v>0.6954725208949647</c:v>
                </c:pt>
                <c:pt idx="752">
                  <c:v>0.69639858284023093</c:v>
                </c:pt>
                <c:pt idx="753">
                  <c:v>0.69732464478549716</c:v>
                </c:pt>
                <c:pt idx="754">
                  <c:v>0.69825070673076339</c:v>
                </c:pt>
                <c:pt idx="755">
                  <c:v>0.69917676867602963</c:v>
                </c:pt>
                <c:pt idx="756">
                  <c:v>0.70010283062129586</c:v>
                </c:pt>
                <c:pt idx="757">
                  <c:v>0.70102889256656209</c:v>
                </c:pt>
                <c:pt idx="758">
                  <c:v>0.70195495451182832</c:v>
                </c:pt>
                <c:pt idx="759">
                  <c:v>0.70288101645709455</c:v>
                </c:pt>
                <c:pt idx="760">
                  <c:v>0.70380707840236079</c:v>
                </c:pt>
                <c:pt idx="761">
                  <c:v>0.70473314034762702</c:v>
                </c:pt>
                <c:pt idx="762">
                  <c:v>0.70565920229289325</c:v>
                </c:pt>
                <c:pt idx="763">
                  <c:v>0.70658526423815948</c:v>
                </c:pt>
                <c:pt idx="764">
                  <c:v>0.70751132618342572</c:v>
                </c:pt>
                <c:pt idx="765">
                  <c:v>0.70843738812869195</c:v>
                </c:pt>
                <c:pt idx="766">
                  <c:v>0.70936345007395818</c:v>
                </c:pt>
                <c:pt idx="767">
                  <c:v>0.71028951201922441</c:v>
                </c:pt>
                <c:pt idx="768">
                  <c:v>0.71121557396449064</c:v>
                </c:pt>
                <c:pt idx="769">
                  <c:v>0.71214163590975688</c:v>
                </c:pt>
                <c:pt idx="770">
                  <c:v>0.71306769785502311</c:v>
                </c:pt>
                <c:pt idx="771">
                  <c:v>0.71399375980028934</c:v>
                </c:pt>
                <c:pt idx="772">
                  <c:v>0.71491982174555557</c:v>
                </c:pt>
                <c:pt idx="773">
                  <c:v>0.7158458836908218</c:v>
                </c:pt>
                <c:pt idx="774">
                  <c:v>0.71677194563608804</c:v>
                </c:pt>
                <c:pt idx="775">
                  <c:v>0.71769800758135427</c:v>
                </c:pt>
                <c:pt idx="776">
                  <c:v>0.7186240695266205</c:v>
                </c:pt>
                <c:pt idx="777">
                  <c:v>0.71955013147188673</c:v>
                </c:pt>
                <c:pt idx="778">
                  <c:v>0.72047619341715297</c:v>
                </c:pt>
                <c:pt idx="779">
                  <c:v>0.7214022553624192</c:v>
                </c:pt>
                <c:pt idx="780">
                  <c:v>0.72232831730768543</c:v>
                </c:pt>
                <c:pt idx="781">
                  <c:v>0.72325437925295166</c:v>
                </c:pt>
                <c:pt idx="782">
                  <c:v>0.72418044119821789</c:v>
                </c:pt>
                <c:pt idx="783">
                  <c:v>0.72510650314348413</c:v>
                </c:pt>
                <c:pt idx="784">
                  <c:v>0.72603256508875036</c:v>
                </c:pt>
                <c:pt idx="785">
                  <c:v>0.72695862703401659</c:v>
                </c:pt>
                <c:pt idx="786">
                  <c:v>0.72788468897928282</c:v>
                </c:pt>
                <c:pt idx="787">
                  <c:v>0.72881075092454906</c:v>
                </c:pt>
                <c:pt idx="788">
                  <c:v>0.72973681286981529</c:v>
                </c:pt>
                <c:pt idx="789">
                  <c:v>0.73066287481508152</c:v>
                </c:pt>
                <c:pt idx="790">
                  <c:v>0.73158893676034775</c:v>
                </c:pt>
                <c:pt idx="791">
                  <c:v>0.73251499870561398</c:v>
                </c:pt>
                <c:pt idx="792">
                  <c:v>0.73344106065088022</c:v>
                </c:pt>
                <c:pt idx="793">
                  <c:v>0.73436712259614645</c:v>
                </c:pt>
                <c:pt idx="794">
                  <c:v>0.73529318454141268</c:v>
                </c:pt>
                <c:pt idx="795">
                  <c:v>0.73621924648667891</c:v>
                </c:pt>
                <c:pt idx="796">
                  <c:v>0.73714530843194515</c:v>
                </c:pt>
                <c:pt idx="797">
                  <c:v>0.73807137037721138</c:v>
                </c:pt>
                <c:pt idx="798">
                  <c:v>0.73899743232247761</c:v>
                </c:pt>
                <c:pt idx="799">
                  <c:v>0.73992349426774384</c:v>
                </c:pt>
                <c:pt idx="800">
                  <c:v>0.74084955621301007</c:v>
                </c:pt>
                <c:pt idx="801">
                  <c:v>0.74177561815827631</c:v>
                </c:pt>
                <c:pt idx="802">
                  <c:v>0.74270168010354254</c:v>
                </c:pt>
                <c:pt idx="803">
                  <c:v>0.74362774204880877</c:v>
                </c:pt>
                <c:pt idx="804">
                  <c:v>0.744553803994075</c:v>
                </c:pt>
                <c:pt idx="805">
                  <c:v>0.74547986593934124</c:v>
                </c:pt>
                <c:pt idx="806">
                  <c:v>0.74640592788460747</c:v>
                </c:pt>
                <c:pt idx="807">
                  <c:v>0.7473319898298737</c:v>
                </c:pt>
                <c:pt idx="808">
                  <c:v>0.74825805177513993</c:v>
                </c:pt>
                <c:pt idx="809">
                  <c:v>0.74918411372040616</c:v>
                </c:pt>
                <c:pt idx="810">
                  <c:v>0.7501101756656724</c:v>
                </c:pt>
                <c:pt idx="811">
                  <c:v>0.75103623761093863</c:v>
                </c:pt>
                <c:pt idx="812">
                  <c:v>0.75196229955620486</c:v>
                </c:pt>
                <c:pt idx="813">
                  <c:v>0.75288836150147109</c:v>
                </c:pt>
                <c:pt idx="814">
                  <c:v>0.75381442344673733</c:v>
                </c:pt>
                <c:pt idx="815">
                  <c:v>0.75474048539200356</c:v>
                </c:pt>
                <c:pt idx="816">
                  <c:v>0.75566654733726979</c:v>
                </c:pt>
                <c:pt idx="817">
                  <c:v>0.75659260928253602</c:v>
                </c:pt>
                <c:pt idx="818">
                  <c:v>0.75751867122780225</c:v>
                </c:pt>
                <c:pt idx="819">
                  <c:v>0.75844473317306849</c:v>
                </c:pt>
                <c:pt idx="820">
                  <c:v>0.75937079511833472</c:v>
                </c:pt>
                <c:pt idx="821">
                  <c:v>0.76029685706360095</c:v>
                </c:pt>
                <c:pt idx="822">
                  <c:v>0.76122291900886718</c:v>
                </c:pt>
                <c:pt idx="823">
                  <c:v>0.76214898095413341</c:v>
                </c:pt>
                <c:pt idx="824">
                  <c:v>0.76307504289939965</c:v>
                </c:pt>
                <c:pt idx="825">
                  <c:v>0.76400110484466588</c:v>
                </c:pt>
                <c:pt idx="826">
                  <c:v>0.76492716678993211</c:v>
                </c:pt>
                <c:pt idx="827">
                  <c:v>0.76585322873519834</c:v>
                </c:pt>
                <c:pt idx="828">
                  <c:v>0.76677929068046458</c:v>
                </c:pt>
                <c:pt idx="829">
                  <c:v>0.76770535262573081</c:v>
                </c:pt>
                <c:pt idx="830">
                  <c:v>0.76863141457099704</c:v>
                </c:pt>
                <c:pt idx="831">
                  <c:v>0.76955747651626327</c:v>
                </c:pt>
                <c:pt idx="832">
                  <c:v>0.7704835384615295</c:v>
                </c:pt>
                <c:pt idx="833">
                  <c:v>0.77140960040679574</c:v>
                </c:pt>
                <c:pt idx="834">
                  <c:v>0.77233566235206197</c:v>
                </c:pt>
                <c:pt idx="835">
                  <c:v>0.7732617242973282</c:v>
                </c:pt>
                <c:pt idx="836">
                  <c:v>0.77418778624259443</c:v>
                </c:pt>
                <c:pt idx="837">
                  <c:v>0.77511384818786067</c:v>
                </c:pt>
                <c:pt idx="838">
                  <c:v>0.7760399101331269</c:v>
                </c:pt>
                <c:pt idx="839">
                  <c:v>0.77696597207839313</c:v>
                </c:pt>
                <c:pt idx="840">
                  <c:v>0.77789203402365936</c:v>
                </c:pt>
                <c:pt idx="841">
                  <c:v>0.77881809596892559</c:v>
                </c:pt>
                <c:pt idx="842">
                  <c:v>0.77974415791419183</c:v>
                </c:pt>
                <c:pt idx="843">
                  <c:v>0.78067021985945806</c:v>
                </c:pt>
                <c:pt idx="844">
                  <c:v>0.78159628180472429</c:v>
                </c:pt>
                <c:pt idx="845">
                  <c:v>0.78252234374999052</c:v>
                </c:pt>
                <c:pt idx="846">
                  <c:v>0.78344840569525676</c:v>
                </c:pt>
                <c:pt idx="847">
                  <c:v>0.78437446764052299</c:v>
                </c:pt>
                <c:pt idx="848">
                  <c:v>0.78530052958578922</c:v>
                </c:pt>
                <c:pt idx="849">
                  <c:v>0.78622659153105545</c:v>
                </c:pt>
                <c:pt idx="850">
                  <c:v>0.78715265347632168</c:v>
                </c:pt>
                <c:pt idx="851">
                  <c:v>0.78807871542158792</c:v>
                </c:pt>
                <c:pt idx="852">
                  <c:v>0.78900477736685415</c:v>
                </c:pt>
                <c:pt idx="853">
                  <c:v>0.78993083931212038</c:v>
                </c:pt>
                <c:pt idx="854">
                  <c:v>0.79085690125738661</c:v>
                </c:pt>
                <c:pt idx="855">
                  <c:v>0.79178296320265285</c:v>
                </c:pt>
                <c:pt idx="856">
                  <c:v>0.79270902514791908</c:v>
                </c:pt>
                <c:pt idx="857">
                  <c:v>0.79363508709318531</c:v>
                </c:pt>
                <c:pt idx="858">
                  <c:v>0.79456114903845154</c:v>
                </c:pt>
                <c:pt idx="859">
                  <c:v>0.79548721098371777</c:v>
                </c:pt>
                <c:pt idx="860">
                  <c:v>0.79641327292898401</c:v>
                </c:pt>
                <c:pt idx="861">
                  <c:v>0.79733933487425024</c:v>
                </c:pt>
                <c:pt idx="862">
                  <c:v>0.79826539681951647</c:v>
                </c:pt>
                <c:pt idx="863">
                  <c:v>0.7991914587647827</c:v>
                </c:pt>
                <c:pt idx="864">
                  <c:v>0.80011752071004894</c:v>
                </c:pt>
                <c:pt idx="865">
                  <c:v>0.80104358265531517</c:v>
                </c:pt>
                <c:pt idx="866">
                  <c:v>0.8019696446005814</c:v>
                </c:pt>
                <c:pt idx="867">
                  <c:v>0.80289570654584763</c:v>
                </c:pt>
                <c:pt idx="868">
                  <c:v>0.80382176849111386</c:v>
                </c:pt>
                <c:pt idx="869">
                  <c:v>0.8047478304363801</c:v>
                </c:pt>
                <c:pt idx="870">
                  <c:v>0.80567389238164633</c:v>
                </c:pt>
                <c:pt idx="871">
                  <c:v>0.80659995432691256</c:v>
                </c:pt>
                <c:pt idx="872">
                  <c:v>0.80752601627217879</c:v>
                </c:pt>
                <c:pt idx="873">
                  <c:v>0.80845207821744502</c:v>
                </c:pt>
                <c:pt idx="874">
                  <c:v>0.80937814016271126</c:v>
                </c:pt>
                <c:pt idx="875">
                  <c:v>0.81030420210797749</c:v>
                </c:pt>
                <c:pt idx="876">
                  <c:v>0.81123026405324372</c:v>
                </c:pt>
                <c:pt idx="877">
                  <c:v>0.81215632599850995</c:v>
                </c:pt>
                <c:pt idx="878">
                  <c:v>0.81308238794377619</c:v>
                </c:pt>
                <c:pt idx="879">
                  <c:v>0.81400844988904242</c:v>
                </c:pt>
                <c:pt idx="880">
                  <c:v>0.81493451183430865</c:v>
                </c:pt>
                <c:pt idx="881">
                  <c:v>0.81586057377957488</c:v>
                </c:pt>
                <c:pt idx="882">
                  <c:v>0.81678663572484111</c:v>
                </c:pt>
                <c:pt idx="883">
                  <c:v>0.81771269767010735</c:v>
                </c:pt>
                <c:pt idx="884">
                  <c:v>0.81863875961537358</c:v>
                </c:pt>
                <c:pt idx="885">
                  <c:v>0.81956482156063981</c:v>
                </c:pt>
                <c:pt idx="886">
                  <c:v>0.82049088350590604</c:v>
                </c:pt>
                <c:pt idx="887">
                  <c:v>0.82141694545117228</c:v>
                </c:pt>
                <c:pt idx="888">
                  <c:v>0.82234300739643851</c:v>
                </c:pt>
                <c:pt idx="889">
                  <c:v>0.82326906934170474</c:v>
                </c:pt>
                <c:pt idx="890">
                  <c:v>0.82419513128697097</c:v>
                </c:pt>
                <c:pt idx="891">
                  <c:v>0.8251211932322372</c:v>
                </c:pt>
                <c:pt idx="892">
                  <c:v>0.82604725517750344</c:v>
                </c:pt>
                <c:pt idx="893">
                  <c:v>0.82697331712276967</c:v>
                </c:pt>
                <c:pt idx="894">
                  <c:v>0.8278993790680359</c:v>
                </c:pt>
                <c:pt idx="895">
                  <c:v>0.82882544101330213</c:v>
                </c:pt>
                <c:pt idx="896">
                  <c:v>0.82975150295856837</c:v>
                </c:pt>
                <c:pt idx="897">
                  <c:v>0.8306775649038346</c:v>
                </c:pt>
                <c:pt idx="898">
                  <c:v>0.83160362684910083</c:v>
                </c:pt>
                <c:pt idx="899">
                  <c:v>0.83252968879436706</c:v>
                </c:pt>
                <c:pt idx="900">
                  <c:v>0.83345575073963329</c:v>
                </c:pt>
                <c:pt idx="901">
                  <c:v>0.83438181268489953</c:v>
                </c:pt>
                <c:pt idx="902">
                  <c:v>0.83530787463016576</c:v>
                </c:pt>
                <c:pt idx="903">
                  <c:v>0.83623393657543199</c:v>
                </c:pt>
                <c:pt idx="904">
                  <c:v>0.83715999852069822</c:v>
                </c:pt>
                <c:pt idx="905">
                  <c:v>0.83808606046596446</c:v>
                </c:pt>
                <c:pt idx="906">
                  <c:v>0.83901212241123069</c:v>
                </c:pt>
                <c:pt idx="907">
                  <c:v>0.83993818435649692</c:v>
                </c:pt>
                <c:pt idx="908">
                  <c:v>0.84086424630176315</c:v>
                </c:pt>
                <c:pt idx="909">
                  <c:v>0.84179030824702938</c:v>
                </c:pt>
                <c:pt idx="910">
                  <c:v>0.84271637019229562</c:v>
                </c:pt>
                <c:pt idx="911">
                  <c:v>0.84364243213756185</c:v>
                </c:pt>
                <c:pt idx="912">
                  <c:v>0.84456849408282808</c:v>
                </c:pt>
                <c:pt idx="913">
                  <c:v>0.84549455602809431</c:v>
                </c:pt>
                <c:pt idx="914">
                  <c:v>0.84642061797336055</c:v>
                </c:pt>
                <c:pt idx="915">
                  <c:v>0.84734667991862678</c:v>
                </c:pt>
                <c:pt idx="916">
                  <c:v>0.84827274186389301</c:v>
                </c:pt>
                <c:pt idx="917">
                  <c:v>0.84919880380915924</c:v>
                </c:pt>
                <c:pt idx="918">
                  <c:v>0.85012486575442547</c:v>
                </c:pt>
                <c:pt idx="919">
                  <c:v>0.85105092769969171</c:v>
                </c:pt>
                <c:pt idx="920">
                  <c:v>0.85197698964495794</c:v>
                </c:pt>
                <c:pt idx="921">
                  <c:v>0.85290305159022417</c:v>
                </c:pt>
                <c:pt idx="922">
                  <c:v>0.8538291135354904</c:v>
                </c:pt>
                <c:pt idx="923">
                  <c:v>0.85475517548075663</c:v>
                </c:pt>
                <c:pt idx="924">
                  <c:v>0.85568123742602287</c:v>
                </c:pt>
                <c:pt idx="925">
                  <c:v>0.8566072993712891</c:v>
                </c:pt>
                <c:pt idx="926">
                  <c:v>0.85753336131655533</c:v>
                </c:pt>
                <c:pt idx="927">
                  <c:v>0.85845942326182156</c:v>
                </c:pt>
                <c:pt idx="928">
                  <c:v>0.8593854852070878</c:v>
                </c:pt>
                <c:pt idx="929">
                  <c:v>0.86031154715235403</c:v>
                </c:pt>
                <c:pt idx="930">
                  <c:v>0.86123760909762026</c:v>
                </c:pt>
                <c:pt idx="931">
                  <c:v>0.86216367104288649</c:v>
                </c:pt>
                <c:pt idx="932">
                  <c:v>0.86308973298815272</c:v>
                </c:pt>
                <c:pt idx="933">
                  <c:v>0.86401579493341896</c:v>
                </c:pt>
                <c:pt idx="934">
                  <c:v>0.86494185687868519</c:v>
                </c:pt>
                <c:pt idx="935">
                  <c:v>0.86586791882395142</c:v>
                </c:pt>
                <c:pt idx="936">
                  <c:v>0.86679398076921765</c:v>
                </c:pt>
                <c:pt idx="937">
                  <c:v>0.86772004271448389</c:v>
                </c:pt>
                <c:pt idx="938">
                  <c:v>0.86864610465975012</c:v>
                </c:pt>
                <c:pt idx="939">
                  <c:v>0.86957216660501635</c:v>
                </c:pt>
                <c:pt idx="940">
                  <c:v>0.87049822855028258</c:v>
                </c:pt>
                <c:pt idx="941">
                  <c:v>0.87142429049554881</c:v>
                </c:pt>
                <c:pt idx="942">
                  <c:v>0.87235035244081505</c:v>
                </c:pt>
                <c:pt idx="943">
                  <c:v>0.87327641438608128</c:v>
                </c:pt>
                <c:pt idx="944">
                  <c:v>0.87420247633134751</c:v>
                </c:pt>
                <c:pt idx="945">
                  <c:v>0.87512853827661374</c:v>
                </c:pt>
                <c:pt idx="946">
                  <c:v>0.87605460022187998</c:v>
                </c:pt>
                <c:pt idx="947">
                  <c:v>0.87698066216714621</c:v>
                </c:pt>
                <c:pt idx="948">
                  <c:v>0.87790672411241244</c:v>
                </c:pt>
                <c:pt idx="949">
                  <c:v>0.87883278605767867</c:v>
                </c:pt>
                <c:pt idx="950">
                  <c:v>0.8797588480029449</c:v>
                </c:pt>
                <c:pt idx="951">
                  <c:v>0.88068490994821114</c:v>
                </c:pt>
                <c:pt idx="952">
                  <c:v>0.88161097189347737</c:v>
                </c:pt>
                <c:pt idx="953">
                  <c:v>0.8825370338387436</c:v>
                </c:pt>
                <c:pt idx="954">
                  <c:v>0.88346309578400983</c:v>
                </c:pt>
                <c:pt idx="955">
                  <c:v>0.88438915772927607</c:v>
                </c:pt>
                <c:pt idx="956">
                  <c:v>0.8853152196745423</c:v>
                </c:pt>
                <c:pt idx="957">
                  <c:v>0.88624128161980853</c:v>
                </c:pt>
                <c:pt idx="958">
                  <c:v>0.88716734356507476</c:v>
                </c:pt>
                <c:pt idx="959">
                  <c:v>0.88809340551034099</c:v>
                </c:pt>
                <c:pt idx="960">
                  <c:v>0.88901946745560723</c:v>
                </c:pt>
                <c:pt idx="961">
                  <c:v>0.88994552940087346</c:v>
                </c:pt>
                <c:pt idx="962">
                  <c:v>0.89087159134613969</c:v>
                </c:pt>
                <c:pt idx="963">
                  <c:v>0.89179765329140592</c:v>
                </c:pt>
                <c:pt idx="964">
                  <c:v>0.89272371523667216</c:v>
                </c:pt>
                <c:pt idx="965">
                  <c:v>0.89364977718193839</c:v>
                </c:pt>
                <c:pt idx="966">
                  <c:v>0.89457583912720462</c:v>
                </c:pt>
                <c:pt idx="967">
                  <c:v>0.89550190107247085</c:v>
                </c:pt>
                <c:pt idx="968">
                  <c:v>0.89642796301773708</c:v>
                </c:pt>
                <c:pt idx="969">
                  <c:v>0.89735402496300332</c:v>
                </c:pt>
                <c:pt idx="970">
                  <c:v>0.89828008690826955</c:v>
                </c:pt>
                <c:pt idx="971">
                  <c:v>0.89920614885353578</c:v>
                </c:pt>
                <c:pt idx="972">
                  <c:v>0.90013221079880201</c:v>
                </c:pt>
                <c:pt idx="973">
                  <c:v>0.90105827274406824</c:v>
                </c:pt>
                <c:pt idx="974">
                  <c:v>0.90198433468933448</c:v>
                </c:pt>
                <c:pt idx="975">
                  <c:v>0.90291039663460071</c:v>
                </c:pt>
                <c:pt idx="976">
                  <c:v>0.90383645857986694</c:v>
                </c:pt>
                <c:pt idx="977">
                  <c:v>0.90476252052513317</c:v>
                </c:pt>
                <c:pt idx="978">
                  <c:v>0.90568858247039941</c:v>
                </c:pt>
                <c:pt idx="979">
                  <c:v>0.90661464441566564</c:v>
                </c:pt>
                <c:pt idx="980">
                  <c:v>0.90754070636093187</c:v>
                </c:pt>
                <c:pt idx="981">
                  <c:v>0.9084667683061981</c:v>
                </c:pt>
                <c:pt idx="982">
                  <c:v>0.90939283025146433</c:v>
                </c:pt>
                <c:pt idx="983">
                  <c:v>0.91031889219673057</c:v>
                </c:pt>
                <c:pt idx="984">
                  <c:v>0.9112449541419968</c:v>
                </c:pt>
                <c:pt idx="985">
                  <c:v>0.91217101608726303</c:v>
                </c:pt>
                <c:pt idx="986">
                  <c:v>0.91309707803252926</c:v>
                </c:pt>
                <c:pt idx="987">
                  <c:v>0.9140231399777955</c:v>
                </c:pt>
                <c:pt idx="988">
                  <c:v>0.91494920192306173</c:v>
                </c:pt>
                <c:pt idx="989">
                  <c:v>0.91587526386832796</c:v>
                </c:pt>
                <c:pt idx="990">
                  <c:v>0.91680132581359419</c:v>
                </c:pt>
                <c:pt idx="991">
                  <c:v>0.91772738775886042</c:v>
                </c:pt>
                <c:pt idx="992">
                  <c:v>0.91865344970412666</c:v>
                </c:pt>
                <c:pt idx="993">
                  <c:v>0.91957951164939289</c:v>
                </c:pt>
                <c:pt idx="994">
                  <c:v>0.92050557359465912</c:v>
                </c:pt>
                <c:pt idx="995">
                  <c:v>0.92143163553992535</c:v>
                </c:pt>
                <c:pt idx="996">
                  <c:v>0.92235769748519159</c:v>
                </c:pt>
                <c:pt idx="997">
                  <c:v>0.92328375943045782</c:v>
                </c:pt>
                <c:pt idx="998">
                  <c:v>0.92420982137572405</c:v>
                </c:pt>
                <c:pt idx="999">
                  <c:v>0.92513588332099028</c:v>
                </c:pt>
                <c:pt idx="1000">
                  <c:v>0.92606194526625651</c:v>
                </c:pt>
                <c:pt idx="1001">
                  <c:v>0.92698800721152275</c:v>
                </c:pt>
                <c:pt idx="1002">
                  <c:v>0.92791406915678898</c:v>
                </c:pt>
                <c:pt idx="1003">
                  <c:v>0.92884013110205521</c:v>
                </c:pt>
                <c:pt idx="1004">
                  <c:v>0.92976619304732144</c:v>
                </c:pt>
                <c:pt idx="1005">
                  <c:v>0.93069225499258768</c:v>
                </c:pt>
                <c:pt idx="1006">
                  <c:v>0.93161831693785391</c:v>
                </c:pt>
                <c:pt idx="1007">
                  <c:v>0.93254437888312014</c:v>
                </c:pt>
                <c:pt idx="1008">
                  <c:v>0.93347044082838637</c:v>
                </c:pt>
                <c:pt idx="1009">
                  <c:v>0.9343965027736526</c:v>
                </c:pt>
                <c:pt idx="1010">
                  <c:v>0.93532256471891884</c:v>
                </c:pt>
                <c:pt idx="1011">
                  <c:v>0.93624862666418507</c:v>
                </c:pt>
                <c:pt idx="1012">
                  <c:v>0.9371746886094513</c:v>
                </c:pt>
                <c:pt idx="1013">
                  <c:v>0.93810075055471753</c:v>
                </c:pt>
                <c:pt idx="1014">
                  <c:v>0.93902681249998377</c:v>
                </c:pt>
                <c:pt idx="1015">
                  <c:v>0.93995287444525</c:v>
                </c:pt>
                <c:pt idx="1016">
                  <c:v>0.94087893639051623</c:v>
                </c:pt>
                <c:pt idx="1017">
                  <c:v>0.94180499833578246</c:v>
                </c:pt>
                <c:pt idx="1018">
                  <c:v>0.94273106028104869</c:v>
                </c:pt>
                <c:pt idx="1019">
                  <c:v>0.94365712222631493</c:v>
                </c:pt>
                <c:pt idx="1020">
                  <c:v>0.94458318417158116</c:v>
                </c:pt>
                <c:pt idx="1021">
                  <c:v>0.94550924611684739</c:v>
                </c:pt>
                <c:pt idx="1022">
                  <c:v>0.94643530806211362</c:v>
                </c:pt>
                <c:pt idx="1023">
                  <c:v>0.94736137000737985</c:v>
                </c:pt>
                <c:pt idx="1024">
                  <c:v>0.94828743195264609</c:v>
                </c:pt>
                <c:pt idx="1025">
                  <c:v>0.94921349389791232</c:v>
                </c:pt>
                <c:pt idx="1026">
                  <c:v>0.95013955584317855</c:v>
                </c:pt>
                <c:pt idx="1027">
                  <c:v>0.95106561778844478</c:v>
                </c:pt>
                <c:pt idx="1028">
                  <c:v>0.95199167973371102</c:v>
                </c:pt>
                <c:pt idx="1029">
                  <c:v>0.95291774167897725</c:v>
                </c:pt>
                <c:pt idx="1030">
                  <c:v>0.95384380362424348</c:v>
                </c:pt>
                <c:pt idx="1031">
                  <c:v>0.95476986556950971</c:v>
                </c:pt>
                <c:pt idx="1032">
                  <c:v>0.95569592751477594</c:v>
                </c:pt>
                <c:pt idx="1033">
                  <c:v>0.95662198946004218</c:v>
                </c:pt>
                <c:pt idx="1034">
                  <c:v>0.95754805140530841</c:v>
                </c:pt>
                <c:pt idx="1035">
                  <c:v>0.95847411335057464</c:v>
                </c:pt>
                <c:pt idx="1036">
                  <c:v>0.95940017529584087</c:v>
                </c:pt>
                <c:pt idx="1037">
                  <c:v>0.96032623724110711</c:v>
                </c:pt>
                <c:pt idx="1038">
                  <c:v>0.96125229918637334</c:v>
                </c:pt>
                <c:pt idx="1039">
                  <c:v>0.96217836113163957</c:v>
                </c:pt>
                <c:pt idx="1040">
                  <c:v>0.9631044230769058</c:v>
                </c:pt>
                <c:pt idx="1041">
                  <c:v>0.96403048502217203</c:v>
                </c:pt>
                <c:pt idx="1042">
                  <c:v>0.96495654696743827</c:v>
                </c:pt>
                <c:pt idx="1043">
                  <c:v>0.9658826089127045</c:v>
                </c:pt>
                <c:pt idx="1044">
                  <c:v>0.96680867085797073</c:v>
                </c:pt>
                <c:pt idx="1045">
                  <c:v>0.96773473280323696</c:v>
                </c:pt>
                <c:pt idx="1046">
                  <c:v>0.9686607947485032</c:v>
                </c:pt>
                <c:pt idx="1047">
                  <c:v>0.96958685669376943</c:v>
                </c:pt>
                <c:pt idx="1048">
                  <c:v>0.97051291863903566</c:v>
                </c:pt>
                <c:pt idx="1049">
                  <c:v>0.97143898058430189</c:v>
                </c:pt>
                <c:pt idx="1050">
                  <c:v>0.97236504252956812</c:v>
                </c:pt>
                <c:pt idx="1051">
                  <c:v>0.97329110447483436</c:v>
                </c:pt>
                <c:pt idx="1052">
                  <c:v>0.97421716642010059</c:v>
                </c:pt>
                <c:pt idx="1053">
                  <c:v>0.97514322836536682</c:v>
                </c:pt>
                <c:pt idx="1054">
                  <c:v>0.97606929031063305</c:v>
                </c:pt>
                <c:pt idx="1055">
                  <c:v>0.97699535225589929</c:v>
                </c:pt>
                <c:pt idx="1056">
                  <c:v>0.97792141420116552</c:v>
                </c:pt>
                <c:pt idx="1057">
                  <c:v>0.97884747614643175</c:v>
                </c:pt>
                <c:pt idx="1058">
                  <c:v>0.97977353809169798</c:v>
                </c:pt>
                <c:pt idx="1059">
                  <c:v>0.98069960003696421</c:v>
                </c:pt>
                <c:pt idx="1060">
                  <c:v>0.98162566198223045</c:v>
                </c:pt>
                <c:pt idx="1061">
                  <c:v>0.98255172392749668</c:v>
                </c:pt>
                <c:pt idx="1062">
                  <c:v>0.98347778587276291</c:v>
                </c:pt>
                <c:pt idx="1063">
                  <c:v>0.98440384781802914</c:v>
                </c:pt>
                <c:pt idx="1064">
                  <c:v>0.98532990976329538</c:v>
                </c:pt>
                <c:pt idx="1065">
                  <c:v>0.98625597170856161</c:v>
                </c:pt>
                <c:pt idx="1066">
                  <c:v>0.98718203365382784</c:v>
                </c:pt>
                <c:pt idx="1067">
                  <c:v>0.98810809559909407</c:v>
                </c:pt>
                <c:pt idx="1068">
                  <c:v>0.9890341575443603</c:v>
                </c:pt>
                <c:pt idx="1069">
                  <c:v>0.98996021948962654</c:v>
                </c:pt>
                <c:pt idx="1070">
                  <c:v>0.99088628143489277</c:v>
                </c:pt>
                <c:pt idx="1071">
                  <c:v>0.991812343380159</c:v>
                </c:pt>
                <c:pt idx="1072">
                  <c:v>0.99273840532542523</c:v>
                </c:pt>
                <c:pt idx="1073">
                  <c:v>0.99366446727069146</c:v>
                </c:pt>
                <c:pt idx="1074">
                  <c:v>0.9945905292159577</c:v>
                </c:pt>
                <c:pt idx="1075">
                  <c:v>0.99551659116122393</c:v>
                </c:pt>
                <c:pt idx="1076">
                  <c:v>0.99644265310649016</c:v>
                </c:pt>
                <c:pt idx="1077">
                  <c:v>0.99736871505175639</c:v>
                </c:pt>
                <c:pt idx="1078">
                  <c:v>0.99829477699702263</c:v>
                </c:pt>
                <c:pt idx="1079">
                  <c:v>0.99922083894228886</c:v>
                </c:pt>
                <c:pt idx="1080">
                  <c:v>1.0001469008875552</c:v>
                </c:pt>
                <c:pt idx="1081">
                  <c:v>1.0010729628328214</c:v>
                </c:pt>
                <c:pt idx="1082">
                  <c:v>1.0019990247780877</c:v>
                </c:pt>
                <c:pt idx="1083">
                  <c:v>1.0029250867233539</c:v>
                </c:pt>
                <c:pt idx="1084">
                  <c:v>1.0038511486686201</c:v>
                </c:pt>
                <c:pt idx="1085">
                  <c:v>1.0047772106138864</c:v>
                </c:pt>
                <c:pt idx="1086">
                  <c:v>1.0057032725591526</c:v>
                </c:pt>
                <c:pt idx="1087">
                  <c:v>1.0066293345044188</c:v>
                </c:pt>
                <c:pt idx="1088">
                  <c:v>1.0075553964496851</c:v>
                </c:pt>
                <c:pt idx="1089">
                  <c:v>1.0084814583949513</c:v>
                </c:pt>
                <c:pt idx="1090">
                  <c:v>1.0094075203402175</c:v>
                </c:pt>
                <c:pt idx="1091">
                  <c:v>1.0103335822854838</c:v>
                </c:pt>
                <c:pt idx="1092">
                  <c:v>1.01125964423075</c:v>
                </c:pt>
                <c:pt idx="1093">
                  <c:v>1.0121857061760162</c:v>
                </c:pt>
                <c:pt idx="1094">
                  <c:v>1.0131117681212825</c:v>
                </c:pt>
                <c:pt idx="1095">
                  <c:v>1.0140378300665487</c:v>
                </c:pt>
                <c:pt idx="1096">
                  <c:v>1.0149638920118149</c:v>
                </c:pt>
                <c:pt idx="1097">
                  <c:v>1.0158899539570811</c:v>
                </c:pt>
                <c:pt idx="1098">
                  <c:v>1.0168160159023474</c:v>
                </c:pt>
                <c:pt idx="1099">
                  <c:v>1.0177420778476136</c:v>
                </c:pt>
                <c:pt idx="1100">
                  <c:v>1.0186681397928798</c:v>
                </c:pt>
                <c:pt idx="1101">
                  <c:v>1.0195942017381461</c:v>
                </c:pt>
                <c:pt idx="1102">
                  <c:v>1.0205202636834123</c:v>
                </c:pt>
                <c:pt idx="1103">
                  <c:v>1.0214463256286785</c:v>
                </c:pt>
                <c:pt idx="1104">
                  <c:v>1.0223723875739448</c:v>
                </c:pt>
                <c:pt idx="1105">
                  <c:v>1.023298449519211</c:v>
                </c:pt>
                <c:pt idx="1106">
                  <c:v>1.0242245114644772</c:v>
                </c:pt>
                <c:pt idx="1107">
                  <c:v>1.0251505734097435</c:v>
                </c:pt>
                <c:pt idx="1108">
                  <c:v>1.0260766353550097</c:v>
                </c:pt>
                <c:pt idx="1109">
                  <c:v>1.0270026973002759</c:v>
                </c:pt>
                <c:pt idx="1110">
                  <c:v>1.0279287592455422</c:v>
                </c:pt>
                <c:pt idx="1111">
                  <c:v>1.0288548211908084</c:v>
                </c:pt>
                <c:pt idx="1112">
                  <c:v>1.0297808831360746</c:v>
                </c:pt>
                <c:pt idx="1113">
                  <c:v>1.0307069450813409</c:v>
                </c:pt>
                <c:pt idx="1114">
                  <c:v>1.0316330070266071</c:v>
                </c:pt>
                <c:pt idx="1115">
                  <c:v>1.0325590689718733</c:v>
                </c:pt>
                <c:pt idx="1116">
                  <c:v>1.0334851309171396</c:v>
                </c:pt>
                <c:pt idx="1117">
                  <c:v>1.0344111928624058</c:v>
                </c:pt>
                <c:pt idx="1118">
                  <c:v>1.035337254807672</c:v>
                </c:pt>
                <c:pt idx="1119">
                  <c:v>1.0362633167529383</c:v>
                </c:pt>
                <c:pt idx="1120">
                  <c:v>1.0371893786982045</c:v>
                </c:pt>
                <c:pt idx="1121">
                  <c:v>1.0381154406434707</c:v>
                </c:pt>
                <c:pt idx="1122">
                  <c:v>1.039041502588737</c:v>
                </c:pt>
                <c:pt idx="1123">
                  <c:v>1.0399675645340032</c:v>
                </c:pt>
                <c:pt idx="1124">
                  <c:v>1.0408936264792694</c:v>
                </c:pt>
                <c:pt idx="1125">
                  <c:v>1.0418196884245357</c:v>
                </c:pt>
                <c:pt idx="1126">
                  <c:v>1.0427457503698019</c:v>
                </c:pt>
                <c:pt idx="1127">
                  <c:v>1.0436718123150681</c:v>
                </c:pt>
                <c:pt idx="1128">
                  <c:v>1.0445978742603343</c:v>
                </c:pt>
                <c:pt idx="1129">
                  <c:v>1.0455239362056006</c:v>
                </c:pt>
                <c:pt idx="1130">
                  <c:v>1.0464499981508668</c:v>
                </c:pt>
                <c:pt idx="1131">
                  <c:v>1.047376060096133</c:v>
                </c:pt>
                <c:pt idx="1132">
                  <c:v>1.0483021220413993</c:v>
                </c:pt>
                <c:pt idx="1133">
                  <c:v>1.0492281839866655</c:v>
                </c:pt>
                <c:pt idx="1134">
                  <c:v>1.0501542459319317</c:v>
                </c:pt>
                <c:pt idx="1135">
                  <c:v>1.051080307877198</c:v>
                </c:pt>
                <c:pt idx="1136">
                  <c:v>1.0520063698224642</c:v>
                </c:pt>
                <c:pt idx="1137">
                  <c:v>1.0529324317677304</c:v>
                </c:pt>
                <c:pt idx="1138">
                  <c:v>1.0538584937129967</c:v>
                </c:pt>
                <c:pt idx="1139">
                  <c:v>1.0547845556582629</c:v>
                </c:pt>
                <c:pt idx="1140">
                  <c:v>1.0557106176035291</c:v>
                </c:pt>
                <c:pt idx="1141">
                  <c:v>1.0566366795487954</c:v>
                </c:pt>
                <c:pt idx="1142">
                  <c:v>1.0575627414940616</c:v>
                </c:pt>
                <c:pt idx="1143">
                  <c:v>1.0584888034393278</c:v>
                </c:pt>
                <c:pt idx="1144">
                  <c:v>1.0594148653845941</c:v>
                </c:pt>
                <c:pt idx="1145">
                  <c:v>1.0603409273298603</c:v>
                </c:pt>
                <c:pt idx="1146">
                  <c:v>1.0612669892751265</c:v>
                </c:pt>
                <c:pt idx="1147">
                  <c:v>1.0621930512203928</c:v>
                </c:pt>
                <c:pt idx="1148">
                  <c:v>1.063119113165659</c:v>
                </c:pt>
                <c:pt idx="1149">
                  <c:v>1.0640451751109252</c:v>
                </c:pt>
                <c:pt idx="1150">
                  <c:v>1.0649712370561915</c:v>
                </c:pt>
                <c:pt idx="1151">
                  <c:v>1.0658972990014577</c:v>
                </c:pt>
                <c:pt idx="1152">
                  <c:v>1.0668233609467239</c:v>
                </c:pt>
                <c:pt idx="1153">
                  <c:v>1.0677494228919902</c:v>
                </c:pt>
                <c:pt idx="1154">
                  <c:v>1.0686754848372564</c:v>
                </c:pt>
                <c:pt idx="1155">
                  <c:v>1.0696015467825226</c:v>
                </c:pt>
                <c:pt idx="1156">
                  <c:v>1.0705276087277888</c:v>
                </c:pt>
                <c:pt idx="1157">
                  <c:v>1.0714536706730551</c:v>
                </c:pt>
                <c:pt idx="1158">
                  <c:v>1.0723797326183213</c:v>
                </c:pt>
                <c:pt idx="1159">
                  <c:v>1.0733057945635875</c:v>
                </c:pt>
                <c:pt idx="1160">
                  <c:v>1.0742318565088538</c:v>
                </c:pt>
                <c:pt idx="1161">
                  <c:v>1.07515791845412</c:v>
                </c:pt>
                <c:pt idx="1162">
                  <c:v>1.0760839803993862</c:v>
                </c:pt>
                <c:pt idx="1163">
                  <c:v>1.0770100423446525</c:v>
                </c:pt>
                <c:pt idx="1164">
                  <c:v>1.0779361042899187</c:v>
                </c:pt>
                <c:pt idx="1165">
                  <c:v>1.0788621662351849</c:v>
                </c:pt>
                <c:pt idx="1166">
                  <c:v>1.0797882281804512</c:v>
                </c:pt>
                <c:pt idx="1167">
                  <c:v>1.0807142901257174</c:v>
                </c:pt>
                <c:pt idx="1168">
                  <c:v>1.0816403520709836</c:v>
                </c:pt>
                <c:pt idx="1169">
                  <c:v>1.0825664140162499</c:v>
                </c:pt>
                <c:pt idx="1170">
                  <c:v>1.0834924759615161</c:v>
                </c:pt>
                <c:pt idx="1171">
                  <c:v>1.0844185379067823</c:v>
                </c:pt>
                <c:pt idx="1172">
                  <c:v>1.0853445998520486</c:v>
                </c:pt>
                <c:pt idx="1173">
                  <c:v>1.0862706617973148</c:v>
                </c:pt>
                <c:pt idx="1174">
                  <c:v>1.087196723742581</c:v>
                </c:pt>
                <c:pt idx="1175">
                  <c:v>1.0881227856878473</c:v>
                </c:pt>
                <c:pt idx="1176">
                  <c:v>1.0890488476331135</c:v>
                </c:pt>
                <c:pt idx="1177">
                  <c:v>1.0899749095783797</c:v>
                </c:pt>
                <c:pt idx="1178">
                  <c:v>1.090900971523646</c:v>
                </c:pt>
                <c:pt idx="1179">
                  <c:v>1.0918270334689122</c:v>
                </c:pt>
                <c:pt idx="1180">
                  <c:v>1.0927530954141784</c:v>
                </c:pt>
                <c:pt idx="1181">
                  <c:v>1.0936791573594447</c:v>
                </c:pt>
                <c:pt idx="1182">
                  <c:v>1.0946052193047109</c:v>
                </c:pt>
                <c:pt idx="1183">
                  <c:v>1.0955312812499771</c:v>
                </c:pt>
                <c:pt idx="1184">
                  <c:v>1.0964573431952434</c:v>
                </c:pt>
                <c:pt idx="1185">
                  <c:v>1.0973834051405096</c:v>
                </c:pt>
                <c:pt idx="1186">
                  <c:v>1.0983094670857758</c:v>
                </c:pt>
                <c:pt idx="1187">
                  <c:v>1.099235529031042</c:v>
                </c:pt>
                <c:pt idx="1188">
                  <c:v>1.1001615909763083</c:v>
                </c:pt>
                <c:pt idx="1189">
                  <c:v>1.1010876529215745</c:v>
                </c:pt>
                <c:pt idx="1190">
                  <c:v>1.1020137148668407</c:v>
                </c:pt>
                <c:pt idx="1191">
                  <c:v>1.102939776812107</c:v>
                </c:pt>
                <c:pt idx="1192">
                  <c:v>1.1038658387573732</c:v>
                </c:pt>
                <c:pt idx="1193">
                  <c:v>1.1047919007026394</c:v>
                </c:pt>
                <c:pt idx="1194">
                  <c:v>1.1057179626479057</c:v>
                </c:pt>
                <c:pt idx="1195">
                  <c:v>1.1066440245931719</c:v>
                </c:pt>
                <c:pt idx="1196">
                  <c:v>1.1075700865384381</c:v>
                </c:pt>
                <c:pt idx="1197">
                  <c:v>1.1084961484837044</c:v>
                </c:pt>
                <c:pt idx="1198">
                  <c:v>1.1094222104289706</c:v>
                </c:pt>
                <c:pt idx="1199">
                  <c:v>1.1103482723742368</c:v>
                </c:pt>
                <c:pt idx="1200">
                  <c:v>1.1112743343195031</c:v>
                </c:pt>
                <c:pt idx="1201">
                  <c:v>1.1122003962647693</c:v>
                </c:pt>
                <c:pt idx="1202">
                  <c:v>1.1131264582100355</c:v>
                </c:pt>
                <c:pt idx="1203">
                  <c:v>1.1140525201553018</c:v>
                </c:pt>
                <c:pt idx="1204">
                  <c:v>1.114978582100568</c:v>
                </c:pt>
                <c:pt idx="1205">
                  <c:v>1.1159046440458342</c:v>
                </c:pt>
                <c:pt idx="1206">
                  <c:v>1.1168307059911005</c:v>
                </c:pt>
                <c:pt idx="1207">
                  <c:v>1.1177567679363667</c:v>
                </c:pt>
                <c:pt idx="1208">
                  <c:v>1.1186828298816329</c:v>
                </c:pt>
                <c:pt idx="1209">
                  <c:v>1.1196088918268992</c:v>
                </c:pt>
                <c:pt idx="1210">
                  <c:v>1.1205349537721654</c:v>
                </c:pt>
                <c:pt idx="1211">
                  <c:v>1.1214610157174316</c:v>
                </c:pt>
                <c:pt idx="1212">
                  <c:v>1.1223870776626979</c:v>
                </c:pt>
                <c:pt idx="1213">
                  <c:v>1.1233131396079641</c:v>
                </c:pt>
                <c:pt idx="1214">
                  <c:v>1.1242392015532303</c:v>
                </c:pt>
                <c:pt idx="1215">
                  <c:v>1.1251652634984965</c:v>
                </c:pt>
                <c:pt idx="1216">
                  <c:v>1.1260913254437628</c:v>
                </c:pt>
                <c:pt idx="1217">
                  <c:v>1.127017387389029</c:v>
                </c:pt>
                <c:pt idx="1218">
                  <c:v>1.1279434493342952</c:v>
                </c:pt>
                <c:pt idx="1219">
                  <c:v>1.1288695112795615</c:v>
                </c:pt>
                <c:pt idx="1220">
                  <c:v>1.1297955732248277</c:v>
                </c:pt>
                <c:pt idx="1221">
                  <c:v>1.1307216351700939</c:v>
                </c:pt>
                <c:pt idx="1222">
                  <c:v>1.1316476971153602</c:v>
                </c:pt>
                <c:pt idx="1223">
                  <c:v>1.1325737590606264</c:v>
                </c:pt>
                <c:pt idx="1224">
                  <c:v>1.1334998210058926</c:v>
                </c:pt>
                <c:pt idx="1225">
                  <c:v>1.1344258829511589</c:v>
                </c:pt>
                <c:pt idx="1226">
                  <c:v>1.1353519448964251</c:v>
                </c:pt>
                <c:pt idx="1227">
                  <c:v>1.1362780068416913</c:v>
                </c:pt>
                <c:pt idx="1228">
                  <c:v>1.1372040687869576</c:v>
                </c:pt>
                <c:pt idx="1229">
                  <c:v>1.1381301307322238</c:v>
                </c:pt>
                <c:pt idx="1230">
                  <c:v>1.13905619267749</c:v>
                </c:pt>
                <c:pt idx="1231">
                  <c:v>1.1399822546227563</c:v>
                </c:pt>
                <c:pt idx="1232">
                  <c:v>1.1409083165680225</c:v>
                </c:pt>
                <c:pt idx="1233">
                  <c:v>1.1418343785132887</c:v>
                </c:pt>
                <c:pt idx="1234">
                  <c:v>1.142760440458555</c:v>
                </c:pt>
                <c:pt idx="1235">
                  <c:v>1.1436865024038212</c:v>
                </c:pt>
                <c:pt idx="1236">
                  <c:v>1.1446125643490874</c:v>
                </c:pt>
                <c:pt idx="1237">
                  <c:v>1.1455386262943537</c:v>
                </c:pt>
                <c:pt idx="1238">
                  <c:v>1.1464646882396199</c:v>
                </c:pt>
                <c:pt idx="1239">
                  <c:v>1.1473907501848861</c:v>
                </c:pt>
                <c:pt idx="1240">
                  <c:v>1.1483168121301524</c:v>
                </c:pt>
                <c:pt idx="1241">
                  <c:v>1.1492428740754186</c:v>
                </c:pt>
                <c:pt idx="1242">
                  <c:v>1.1501689360206848</c:v>
                </c:pt>
                <c:pt idx="1243">
                  <c:v>1.1510949979659511</c:v>
                </c:pt>
                <c:pt idx="1244">
                  <c:v>1.1520210599112173</c:v>
                </c:pt>
                <c:pt idx="1245">
                  <c:v>1.1529471218564835</c:v>
                </c:pt>
                <c:pt idx="1246">
                  <c:v>1.1538731838017497</c:v>
                </c:pt>
                <c:pt idx="1247">
                  <c:v>1.154799245747016</c:v>
                </c:pt>
                <c:pt idx="1248">
                  <c:v>1.1557253076922822</c:v>
                </c:pt>
                <c:pt idx="1249">
                  <c:v>1.1566513696375484</c:v>
                </c:pt>
                <c:pt idx="1250">
                  <c:v>1.1575774315828147</c:v>
                </c:pt>
                <c:pt idx="1251">
                  <c:v>1.1585034935280809</c:v>
                </c:pt>
                <c:pt idx="1252">
                  <c:v>1.1594295554733471</c:v>
                </c:pt>
                <c:pt idx="1253">
                  <c:v>1.1603556174186134</c:v>
                </c:pt>
                <c:pt idx="1254">
                  <c:v>1.1612816793638796</c:v>
                </c:pt>
                <c:pt idx="1255">
                  <c:v>1.1622077413091458</c:v>
                </c:pt>
                <c:pt idx="1256">
                  <c:v>1.1631338032544121</c:v>
                </c:pt>
                <c:pt idx="1257">
                  <c:v>1.1640598651996783</c:v>
                </c:pt>
                <c:pt idx="1258">
                  <c:v>1.1649859271449445</c:v>
                </c:pt>
                <c:pt idx="1259">
                  <c:v>1.1659119890902108</c:v>
                </c:pt>
                <c:pt idx="1260">
                  <c:v>1.166838051035477</c:v>
                </c:pt>
                <c:pt idx="1261">
                  <c:v>1.1677641129807432</c:v>
                </c:pt>
                <c:pt idx="1262">
                  <c:v>1.1686901749260095</c:v>
                </c:pt>
                <c:pt idx="1263">
                  <c:v>1.1696162368712757</c:v>
                </c:pt>
                <c:pt idx="1264">
                  <c:v>1.1705422988165419</c:v>
                </c:pt>
                <c:pt idx="1265">
                  <c:v>1.1714683607618082</c:v>
                </c:pt>
                <c:pt idx="1266">
                  <c:v>1.1723944227070744</c:v>
                </c:pt>
                <c:pt idx="1267">
                  <c:v>1.1733204846523406</c:v>
                </c:pt>
                <c:pt idx="1268">
                  <c:v>1.1742465465976069</c:v>
                </c:pt>
                <c:pt idx="1269">
                  <c:v>1.1751726085428731</c:v>
                </c:pt>
                <c:pt idx="1270">
                  <c:v>1.1760986704881393</c:v>
                </c:pt>
                <c:pt idx="1271">
                  <c:v>1.1770247324334056</c:v>
                </c:pt>
                <c:pt idx="1272">
                  <c:v>1.1779507943786718</c:v>
                </c:pt>
                <c:pt idx="1273">
                  <c:v>1.178876856323938</c:v>
                </c:pt>
                <c:pt idx="1274">
                  <c:v>1.1798029182692042</c:v>
                </c:pt>
                <c:pt idx="1275">
                  <c:v>1.1807289802144705</c:v>
                </c:pt>
                <c:pt idx="1276">
                  <c:v>1.1816550421597367</c:v>
                </c:pt>
                <c:pt idx="1277">
                  <c:v>1.1825811041050029</c:v>
                </c:pt>
                <c:pt idx="1278">
                  <c:v>1.1835071660502692</c:v>
                </c:pt>
                <c:pt idx="1279">
                  <c:v>1.1844332279955354</c:v>
                </c:pt>
                <c:pt idx="1280">
                  <c:v>1.1853592899408016</c:v>
                </c:pt>
                <c:pt idx="1281">
                  <c:v>1.1862853518860679</c:v>
                </c:pt>
                <c:pt idx="1282">
                  <c:v>1.1872114138313341</c:v>
                </c:pt>
                <c:pt idx="1283">
                  <c:v>1.1881374757766003</c:v>
                </c:pt>
                <c:pt idx="1284">
                  <c:v>1.1890635377218666</c:v>
                </c:pt>
                <c:pt idx="1285">
                  <c:v>1.1899895996671328</c:v>
                </c:pt>
                <c:pt idx="1286">
                  <c:v>1.190915661612399</c:v>
                </c:pt>
                <c:pt idx="1287">
                  <c:v>1.1918417235576653</c:v>
                </c:pt>
                <c:pt idx="1288">
                  <c:v>1.1927677855029315</c:v>
                </c:pt>
                <c:pt idx="1289">
                  <c:v>1.1936938474481977</c:v>
                </c:pt>
                <c:pt idx="1290">
                  <c:v>1.194619909393464</c:v>
                </c:pt>
                <c:pt idx="1291">
                  <c:v>1.1955459713387302</c:v>
                </c:pt>
                <c:pt idx="1292">
                  <c:v>1.1964720332839964</c:v>
                </c:pt>
                <c:pt idx="1293">
                  <c:v>1.1973980952292627</c:v>
                </c:pt>
                <c:pt idx="1294">
                  <c:v>1.1983241571745289</c:v>
                </c:pt>
                <c:pt idx="1295">
                  <c:v>1.1992502191197951</c:v>
                </c:pt>
                <c:pt idx="1296">
                  <c:v>1.2001762810650614</c:v>
                </c:pt>
                <c:pt idx="1297">
                  <c:v>1.2011023430103276</c:v>
                </c:pt>
                <c:pt idx="1298">
                  <c:v>1.2020284049555938</c:v>
                </c:pt>
                <c:pt idx="1299">
                  <c:v>1.2029544669008601</c:v>
                </c:pt>
                <c:pt idx="1300">
                  <c:v>1.2038805288461263</c:v>
                </c:pt>
                <c:pt idx="1301">
                  <c:v>1.2048065907913925</c:v>
                </c:pt>
                <c:pt idx="1302">
                  <c:v>1.2057326527366587</c:v>
                </c:pt>
                <c:pt idx="1303">
                  <c:v>1.206658714681925</c:v>
                </c:pt>
                <c:pt idx="1304">
                  <c:v>1.2075847766271912</c:v>
                </c:pt>
                <c:pt idx="1305">
                  <c:v>1.2085108385724574</c:v>
                </c:pt>
                <c:pt idx="1306">
                  <c:v>1.2094369005177237</c:v>
                </c:pt>
                <c:pt idx="1307">
                  <c:v>1.2103629624629899</c:v>
                </c:pt>
                <c:pt idx="1308">
                  <c:v>1.2112890244082561</c:v>
                </c:pt>
                <c:pt idx="1309">
                  <c:v>1.2122150863535224</c:v>
                </c:pt>
                <c:pt idx="1310">
                  <c:v>1.2131411482987886</c:v>
                </c:pt>
                <c:pt idx="1311">
                  <c:v>1.2140672102440548</c:v>
                </c:pt>
                <c:pt idx="1312">
                  <c:v>1.2149932721893211</c:v>
                </c:pt>
                <c:pt idx="1313">
                  <c:v>1.2159193341345873</c:v>
                </c:pt>
                <c:pt idx="1314">
                  <c:v>1.2168453960798535</c:v>
                </c:pt>
                <c:pt idx="1315">
                  <c:v>1.2177714580251198</c:v>
                </c:pt>
                <c:pt idx="1316">
                  <c:v>1.218697519970386</c:v>
                </c:pt>
                <c:pt idx="1317">
                  <c:v>1.2196235819156522</c:v>
                </c:pt>
                <c:pt idx="1318">
                  <c:v>1.2205496438609185</c:v>
                </c:pt>
                <c:pt idx="1319">
                  <c:v>1.2214757058061847</c:v>
                </c:pt>
                <c:pt idx="1320">
                  <c:v>1.2224017677514509</c:v>
                </c:pt>
                <c:pt idx="1321">
                  <c:v>1.2233278296967172</c:v>
                </c:pt>
                <c:pt idx="1322">
                  <c:v>1.2242538916419834</c:v>
                </c:pt>
                <c:pt idx="1323">
                  <c:v>1.2251799535872496</c:v>
                </c:pt>
                <c:pt idx="1324">
                  <c:v>1.2261060155325159</c:v>
                </c:pt>
                <c:pt idx="1325">
                  <c:v>1.2270320774777821</c:v>
                </c:pt>
                <c:pt idx="1326">
                  <c:v>1.2279581394230483</c:v>
                </c:pt>
                <c:pt idx="1327">
                  <c:v>1.2288842013683146</c:v>
                </c:pt>
                <c:pt idx="1328">
                  <c:v>1.2298102633135808</c:v>
                </c:pt>
                <c:pt idx="1329">
                  <c:v>1.230736325258847</c:v>
                </c:pt>
                <c:pt idx="1330">
                  <c:v>1.2316623872041133</c:v>
                </c:pt>
                <c:pt idx="1331">
                  <c:v>1.2325884491493795</c:v>
                </c:pt>
                <c:pt idx="1332">
                  <c:v>1.2335145110946457</c:v>
                </c:pt>
                <c:pt idx="1333">
                  <c:v>1.2344405730399119</c:v>
                </c:pt>
                <c:pt idx="1334">
                  <c:v>1.2353666349851782</c:v>
                </c:pt>
                <c:pt idx="1335">
                  <c:v>1.2362926969304444</c:v>
                </c:pt>
                <c:pt idx="1336">
                  <c:v>1.2372187588757106</c:v>
                </c:pt>
                <c:pt idx="1337">
                  <c:v>1.2381448208209769</c:v>
                </c:pt>
                <c:pt idx="1338">
                  <c:v>1.2390708827662431</c:v>
                </c:pt>
                <c:pt idx="1339">
                  <c:v>1.2399969447115093</c:v>
                </c:pt>
                <c:pt idx="1340">
                  <c:v>1.2409230066567756</c:v>
                </c:pt>
                <c:pt idx="1341">
                  <c:v>1.2418490686020418</c:v>
                </c:pt>
                <c:pt idx="1342">
                  <c:v>1.242775130547308</c:v>
                </c:pt>
                <c:pt idx="1343">
                  <c:v>1.2437011924925743</c:v>
                </c:pt>
                <c:pt idx="1344">
                  <c:v>1.2446272544378405</c:v>
                </c:pt>
                <c:pt idx="1345">
                  <c:v>1.2455533163831067</c:v>
                </c:pt>
                <c:pt idx="1346">
                  <c:v>1.246479378328373</c:v>
                </c:pt>
                <c:pt idx="1347">
                  <c:v>1.2474054402736392</c:v>
                </c:pt>
                <c:pt idx="1348">
                  <c:v>1.2483315022189054</c:v>
                </c:pt>
                <c:pt idx="1349">
                  <c:v>1.2492575641641717</c:v>
                </c:pt>
                <c:pt idx="1350">
                  <c:v>1.2501836261094379</c:v>
                </c:pt>
                <c:pt idx="1351">
                  <c:v>1.2511096880547041</c:v>
                </c:pt>
                <c:pt idx="1352">
                  <c:v>1.2520357499999704</c:v>
                </c:pt>
                <c:pt idx="1353">
                  <c:v>1.2529618119452366</c:v>
                </c:pt>
                <c:pt idx="1354">
                  <c:v>1.2538878738905028</c:v>
                </c:pt>
                <c:pt idx="1355">
                  <c:v>1.2548139358357691</c:v>
                </c:pt>
                <c:pt idx="1356">
                  <c:v>1.2557399977810353</c:v>
                </c:pt>
                <c:pt idx="1357">
                  <c:v>1.2566660597263015</c:v>
                </c:pt>
                <c:pt idx="1358">
                  <c:v>1.2575921216715678</c:v>
                </c:pt>
                <c:pt idx="1359">
                  <c:v>1.258518183616834</c:v>
                </c:pt>
                <c:pt idx="1360">
                  <c:v>1.2594442455621002</c:v>
                </c:pt>
                <c:pt idx="1361">
                  <c:v>1.2603703075073664</c:v>
                </c:pt>
                <c:pt idx="1362">
                  <c:v>1.2612963694526327</c:v>
                </c:pt>
                <c:pt idx="1363">
                  <c:v>1.2622224313978989</c:v>
                </c:pt>
                <c:pt idx="1364">
                  <c:v>1.2631484933431651</c:v>
                </c:pt>
                <c:pt idx="1365">
                  <c:v>1.2640745552884314</c:v>
                </c:pt>
                <c:pt idx="1366">
                  <c:v>1.2650006172336976</c:v>
                </c:pt>
                <c:pt idx="1367">
                  <c:v>1.2659266791789638</c:v>
                </c:pt>
                <c:pt idx="1368">
                  <c:v>1.2668527411242301</c:v>
                </c:pt>
                <c:pt idx="1369">
                  <c:v>1.2677788030694963</c:v>
                </c:pt>
                <c:pt idx="1370">
                  <c:v>1.2687048650147625</c:v>
                </c:pt>
                <c:pt idx="1371">
                  <c:v>1.2696309269600288</c:v>
                </c:pt>
                <c:pt idx="1372">
                  <c:v>1.270556988905295</c:v>
                </c:pt>
                <c:pt idx="1373">
                  <c:v>1.2714830508505612</c:v>
                </c:pt>
                <c:pt idx="1374">
                  <c:v>1.2724091127958275</c:v>
                </c:pt>
                <c:pt idx="1375">
                  <c:v>1.2733351747410937</c:v>
                </c:pt>
                <c:pt idx="1376">
                  <c:v>1.2742612366863599</c:v>
                </c:pt>
                <c:pt idx="1377">
                  <c:v>1.2751872986316262</c:v>
                </c:pt>
                <c:pt idx="1378">
                  <c:v>1.2761133605768924</c:v>
                </c:pt>
                <c:pt idx="1379">
                  <c:v>1.2770394225221586</c:v>
                </c:pt>
                <c:pt idx="1380">
                  <c:v>1.2779654844674249</c:v>
                </c:pt>
                <c:pt idx="1381">
                  <c:v>1.2788915464126911</c:v>
                </c:pt>
                <c:pt idx="1382">
                  <c:v>1.2798176083579573</c:v>
                </c:pt>
                <c:pt idx="1383">
                  <c:v>1.2807436703032236</c:v>
                </c:pt>
                <c:pt idx="1384">
                  <c:v>1.2816697322484898</c:v>
                </c:pt>
                <c:pt idx="1385">
                  <c:v>1.282595794193756</c:v>
                </c:pt>
                <c:pt idx="1386">
                  <c:v>1.2835218561390223</c:v>
                </c:pt>
                <c:pt idx="1387">
                  <c:v>1.2844479180842885</c:v>
                </c:pt>
                <c:pt idx="1388">
                  <c:v>1.2853739800295547</c:v>
                </c:pt>
                <c:pt idx="1389">
                  <c:v>1.286300041974821</c:v>
                </c:pt>
                <c:pt idx="1390">
                  <c:v>1.2872261039200872</c:v>
                </c:pt>
                <c:pt idx="1391">
                  <c:v>1.2881521658653534</c:v>
                </c:pt>
                <c:pt idx="1392">
                  <c:v>1.2890782278106196</c:v>
                </c:pt>
                <c:pt idx="1393">
                  <c:v>1.2900042897558859</c:v>
                </c:pt>
                <c:pt idx="1394">
                  <c:v>1.2909303517011521</c:v>
                </c:pt>
                <c:pt idx="1395">
                  <c:v>1.2918564136464183</c:v>
                </c:pt>
                <c:pt idx="1396">
                  <c:v>1.2927824755916846</c:v>
                </c:pt>
                <c:pt idx="1397">
                  <c:v>1.2937085375369508</c:v>
                </c:pt>
                <c:pt idx="1398">
                  <c:v>1.294634599482217</c:v>
                </c:pt>
                <c:pt idx="1399">
                  <c:v>1.2955606614274833</c:v>
                </c:pt>
                <c:pt idx="1400">
                  <c:v>1.2964867233727495</c:v>
                </c:pt>
                <c:pt idx="1401">
                  <c:v>1.2974127853180157</c:v>
                </c:pt>
                <c:pt idx="1402">
                  <c:v>1.298338847263282</c:v>
                </c:pt>
                <c:pt idx="1403">
                  <c:v>1.2992649092085482</c:v>
                </c:pt>
                <c:pt idx="1404">
                  <c:v>1.3001909711538144</c:v>
                </c:pt>
                <c:pt idx="1405">
                  <c:v>1.3011170330990807</c:v>
                </c:pt>
                <c:pt idx="1406">
                  <c:v>1.3020430950443469</c:v>
                </c:pt>
                <c:pt idx="1407">
                  <c:v>1.3029691569896131</c:v>
                </c:pt>
                <c:pt idx="1408">
                  <c:v>1.3038952189348794</c:v>
                </c:pt>
                <c:pt idx="1409">
                  <c:v>1.3048212808801456</c:v>
                </c:pt>
                <c:pt idx="1410">
                  <c:v>1.3057473428254118</c:v>
                </c:pt>
                <c:pt idx="1411">
                  <c:v>1.3066734047706781</c:v>
                </c:pt>
                <c:pt idx="1412">
                  <c:v>1.3075994667159443</c:v>
                </c:pt>
                <c:pt idx="1413">
                  <c:v>1.3085255286612105</c:v>
                </c:pt>
                <c:pt idx="1414">
                  <c:v>1.3094515906064768</c:v>
                </c:pt>
                <c:pt idx="1415">
                  <c:v>1.310377652551743</c:v>
                </c:pt>
                <c:pt idx="1416">
                  <c:v>1.3113037144970092</c:v>
                </c:pt>
                <c:pt idx="1417">
                  <c:v>1.3122297764422755</c:v>
                </c:pt>
                <c:pt idx="1418">
                  <c:v>1.3131558383875417</c:v>
                </c:pt>
                <c:pt idx="1419">
                  <c:v>1.3140819003328079</c:v>
                </c:pt>
                <c:pt idx="1420">
                  <c:v>1.3150079622780741</c:v>
                </c:pt>
                <c:pt idx="1421">
                  <c:v>1.3159340242233404</c:v>
                </c:pt>
                <c:pt idx="1422">
                  <c:v>1.3168600861686066</c:v>
                </c:pt>
                <c:pt idx="1423">
                  <c:v>1.3177861481138728</c:v>
                </c:pt>
                <c:pt idx="1424">
                  <c:v>1.3187122100591391</c:v>
                </c:pt>
                <c:pt idx="1425">
                  <c:v>1.3196382720044053</c:v>
                </c:pt>
                <c:pt idx="1426">
                  <c:v>1.3205643339496715</c:v>
                </c:pt>
                <c:pt idx="1427">
                  <c:v>1.3214903958949378</c:v>
                </c:pt>
                <c:pt idx="1428">
                  <c:v>1.322416457840204</c:v>
                </c:pt>
                <c:pt idx="1429">
                  <c:v>1.3233425197854702</c:v>
                </c:pt>
                <c:pt idx="1430">
                  <c:v>1.3242685817307365</c:v>
                </c:pt>
                <c:pt idx="1431">
                  <c:v>1.3251946436760027</c:v>
                </c:pt>
                <c:pt idx="1432">
                  <c:v>1.3261207056212689</c:v>
                </c:pt>
                <c:pt idx="1433">
                  <c:v>1.3270467675665352</c:v>
                </c:pt>
                <c:pt idx="1434">
                  <c:v>1.3279728295118014</c:v>
                </c:pt>
                <c:pt idx="1435">
                  <c:v>1.3288988914570676</c:v>
                </c:pt>
                <c:pt idx="1436">
                  <c:v>1.3298249534023339</c:v>
                </c:pt>
                <c:pt idx="1437">
                  <c:v>1.3307510153476001</c:v>
                </c:pt>
                <c:pt idx="1438">
                  <c:v>1.3316770772928663</c:v>
                </c:pt>
                <c:pt idx="1439">
                  <c:v>1.3326031392381326</c:v>
                </c:pt>
                <c:pt idx="1440">
                  <c:v>1.3335292011833988</c:v>
                </c:pt>
                <c:pt idx="1441">
                  <c:v>1.334455263128665</c:v>
                </c:pt>
                <c:pt idx="1442">
                  <c:v>1.3353813250739313</c:v>
                </c:pt>
                <c:pt idx="1443">
                  <c:v>1.3363073870191975</c:v>
                </c:pt>
                <c:pt idx="1444">
                  <c:v>1.3372334489644637</c:v>
                </c:pt>
                <c:pt idx="1445">
                  <c:v>1.33815951090973</c:v>
                </c:pt>
                <c:pt idx="1446">
                  <c:v>1.3390855728549962</c:v>
                </c:pt>
                <c:pt idx="1447">
                  <c:v>1.3400116348002624</c:v>
                </c:pt>
                <c:pt idx="1448">
                  <c:v>1.3409376967455287</c:v>
                </c:pt>
                <c:pt idx="1449">
                  <c:v>1.3418637586907949</c:v>
                </c:pt>
                <c:pt idx="1450">
                  <c:v>1.3427898206360611</c:v>
                </c:pt>
                <c:pt idx="1451">
                  <c:v>1.3437158825813273</c:v>
                </c:pt>
                <c:pt idx="1452">
                  <c:v>1.3446419445265936</c:v>
                </c:pt>
                <c:pt idx="1453">
                  <c:v>1.3455680064718598</c:v>
                </c:pt>
                <c:pt idx="1454">
                  <c:v>1.346494068417126</c:v>
                </c:pt>
                <c:pt idx="1455">
                  <c:v>1.3474201303623923</c:v>
                </c:pt>
                <c:pt idx="1456">
                  <c:v>1.3483461923076585</c:v>
                </c:pt>
                <c:pt idx="1457">
                  <c:v>1.3492722542529247</c:v>
                </c:pt>
                <c:pt idx="1458">
                  <c:v>1.350198316198191</c:v>
                </c:pt>
                <c:pt idx="1459">
                  <c:v>1.3511243781434572</c:v>
                </c:pt>
                <c:pt idx="1460">
                  <c:v>1.3520504400887234</c:v>
                </c:pt>
                <c:pt idx="1461">
                  <c:v>1.3529765020339897</c:v>
                </c:pt>
                <c:pt idx="1462">
                  <c:v>1.3539025639792559</c:v>
                </c:pt>
                <c:pt idx="1463">
                  <c:v>1.3548286259245221</c:v>
                </c:pt>
                <c:pt idx="1464">
                  <c:v>1.3557546878697884</c:v>
                </c:pt>
                <c:pt idx="1465">
                  <c:v>1.3566807498150546</c:v>
                </c:pt>
                <c:pt idx="1466">
                  <c:v>1.3576068117603208</c:v>
                </c:pt>
                <c:pt idx="1467">
                  <c:v>1.3585328737055871</c:v>
                </c:pt>
                <c:pt idx="1468">
                  <c:v>1.3594589356508533</c:v>
                </c:pt>
                <c:pt idx="1469">
                  <c:v>1.3603849975961195</c:v>
                </c:pt>
                <c:pt idx="1470">
                  <c:v>1.3613110595413858</c:v>
                </c:pt>
                <c:pt idx="1471">
                  <c:v>1.362237121486652</c:v>
                </c:pt>
                <c:pt idx="1472">
                  <c:v>1.3631631834319182</c:v>
                </c:pt>
                <c:pt idx="1473">
                  <c:v>1.3640892453771845</c:v>
                </c:pt>
                <c:pt idx="1474">
                  <c:v>1.3650153073224507</c:v>
                </c:pt>
                <c:pt idx="1475">
                  <c:v>1.3659413692677169</c:v>
                </c:pt>
                <c:pt idx="1476">
                  <c:v>1.3668674312129832</c:v>
                </c:pt>
                <c:pt idx="1477">
                  <c:v>1.3677934931582494</c:v>
                </c:pt>
                <c:pt idx="1478">
                  <c:v>1.3687195551035156</c:v>
                </c:pt>
                <c:pt idx="1479">
                  <c:v>1.3696456170487818</c:v>
                </c:pt>
                <c:pt idx="1480">
                  <c:v>1.3705716789940481</c:v>
                </c:pt>
                <c:pt idx="1481">
                  <c:v>1.3714977409393143</c:v>
                </c:pt>
                <c:pt idx="1482">
                  <c:v>1.3724238028845805</c:v>
                </c:pt>
                <c:pt idx="1483">
                  <c:v>1.3733498648298468</c:v>
                </c:pt>
                <c:pt idx="1484">
                  <c:v>1.374275926775113</c:v>
                </c:pt>
                <c:pt idx="1485">
                  <c:v>1.3752019887203792</c:v>
                </c:pt>
                <c:pt idx="1486">
                  <c:v>1.3761280506656455</c:v>
                </c:pt>
                <c:pt idx="1487">
                  <c:v>1.3770541126109117</c:v>
                </c:pt>
                <c:pt idx="1488">
                  <c:v>1.3779801745561779</c:v>
                </c:pt>
                <c:pt idx="1489">
                  <c:v>1.3789062365014442</c:v>
                </c:pt>
                <c:pt idx="1490">
                  <c:v>1.3798322984467104</c:v>
                </c:pt>
                <c:pt idx="1491">
                  <c:v>1.3807583603919766</c:v>
                </c:pt>
                <c:pt idx="1492">
                  <c:v>1.3816844223372429</c:v>
                </c:pt>
                <c:pt idx="1493">
                  <c:v>1.3826104842825091</c:v>
                </c:pt>
                <c:pt idx="1494">
                  <c:v>1.3835365462277753</c:v>
                </c:pt>
                <c:pt idx="1495">
                  <c:v>1.3844626081730416</c:v>
                </c:pt>
                <c:pt idx="1496">
                  <c:v>1.3853886701183078</c:v>
                </c:pt>
                <c:pt idx="1497">
                  <c:v>1.386314732063574</c:v>
                </c:pt>
                <c:pt idx="1498">
                  <c:v>1.3872407940088403</c:v>
                </c:pt>
                <c:pt idx="1499">
                  <c:v>1.3881668559541065</c:v>
                </c:pt>
                <c:pt idx="1500">
                  <c:v>1.3890929178993727</c:v>
                </c:pt>
                <c:pt idx="1501">
                  <c:v>1.390018979844639</c:v>
                </c:pt>
                <c:pt idx="1502">
                  <c:v>1.3909450417899052</c:v>
                </c:pt>
                <c:pt idx="1503">
                  <c:v>1.3918711037351714</c:v>
                </c:pt>
                <c:pt idx="1504">
                  <c:v>1.3927971656804377</c:v>
                </c:pt>
                <c:pt idx="1505">
                  <c:v>1.3937232276257039</c:v>
                </c:pt>
                <c:pt idx="1506">
                  <c:v>1.3946492895709701</c:v>
                </c:pt>
                <c:pt idx="1507">
                  <c:v>1.3955753515162364</c:v>
                </c:pt>
                <c:pt idx="1508">
                  <c:v>1.3965014134615026</c:v>
                </c:pt>
                <c:pt idx="1509">
                  <c:v>1.3974274754067688</c:v>
                </c:pt>
                <c:pt idx="1510">
                  <c:v>1.398353537352035</c:v>
                </c:pt>
                <c:pt idx="1511">
                  <c:v>1.3992795992973013</c:v>
                </c:pt>
                <c:pt idx="1512">
                  <c:v>1.4002056612425675</c:v>
                </c:pt>
                <c:pt idx="1513">
                  <c:v>1.4011317231878337</c:v>
                </c:pt>
                <c:pt idx="1514">
                  <c:v>1.4020577851331</c:v>
                </c:pt>
                <c:pt idx="1515">
                  <c:v>1.4029838470783662</c:v>
                </c:pt>
                <c:pt idx="1516">
                  <c:v>1.4039099090236324</c:v>
                </c:pt>
                <c:pt idx="1517">
                  <c:v>1.4048359709688987</c:v>
                </c:pt>
                <c:pt idx="1518">
                  <c:v>1.4057620329141649</c:v>
                </c:pt>
                <c:pt idx="1519">
                  <c:v>1.4066880948594311</c:v>
                </c:pt>
                <c:pt idx="1520">
                  <c:v>1.4076141568046974</c:v>
                </c:pt>
                <c:pt idx="1521">
                  <c:v>1.4085402187499636</c:v>
                </c:pt>
                <c:pt idx="1522">
                  <c:v>1.4094662806952298</c:v>
                </c:pt>
                <c:pt idx="1523">
                  <c:v>1.4103923426404961</c:v>
                </c:pt>
                <c:pt idx="1524">
                  <c:v>1.4113184045857623</c:v>
                </c:pt>
                <c:pt idx="1525">
                  <c:v>1.4122444665310285</c:v>
                </c:pt>
                <c:pt idx="1526">
                  <c:v>1.4131705284762948</c:v>
                </c:pt>
                <c:pt idx="1527">
                  <c:v>1.414096590421561</c:v>
                </c:pt>
                <c:pt idx="1528">
                  <c:v>1.4150226523668272</c:v>
                </c:pt>
                <c:pt idx="1529">
                  <c:v>1.4159487143120935</c:v>
                </c:pt>
                <c:pt idx="1530">
                  <c:v>1.4168747762573597</c:v>
                </c:pt>
                <c:pt idx="1531">
                  <c:v>1.4178008382026259</c:v>
                </c:pt>
                <c:pt idx="1532">
                  <c:v>1.4187269001478922</c:v>
                </c:pt>
                <c:pt idx="1533">
                  <c:v>1.4196529620931584</c:v>
                </c:pt>
                <c:pt idx="1534">
                  <c:v>1.4205790240384246</c:v>
                </c:pt>
                <c:pt idx="1535">
                  <c:v>1.4215050859836909</c:v>
                </c:pt>
                <c:pt idx="1536">
                  <c:v>1.4224311479289571</c:v>
                </c:pt>
                <c:pt idx="1537">
                  <c:v>1.4233572098742233</c:v>
                </c:pt>
                <c:pt idx="1538">
                  <c:v>1.4242832718194895</c:v>
                </c:pt>
                <c:pt idx="1539">
                  <c:v>1.4252093337647558</c:v>
                </c:pt>
                <c:pt idx="1540">
                  <c:v>1.426135395710022</c:v>
                </c:pt>
                <c:pt idx="1541">
                  <c:v>1.4270614576552882</c:v>
                </c:pt>
                <c:pt idx="1542">
                  <c:v>1.4279875196005545</c:v>
                </c:pt>
                <c:pt idx="1543">
                  <c:v>1.4289135815458207</c:v>
                </c:pt>
                <c:pt idx="1544">
                  <c:v>1.4298396434910869</c:v>
                </c:pt>
                <c:pt idx="1545">
                  <c:v>1.4307657054363532</c:v>
                </c:pt>
                <c:pt idx="1546">
                  <c:v>1.4316917673816194</c:v>
                </c:pt>
                <c:pt idx="1547">
                  <c:v>1.4326178293268856</c:v>
                </c:pt>
                <c:pt idx="1548">
                  <c:v>1.4335438912721519</c:v>
                </c:pt>
                <c:pt idx="1549">
                  <c:v>1.4344699532174181</c:v>
                </c:pt>
                <c:pt idx="1550">
                  <c:v>1.4353960151626843</c:v>
                </c:pt>
                <c:pt idx="1551">
                  <c:v>1.4363220771079506</c:v>
                </c:pt>
                <c:pt idx="1552">
                  <c:v>1.4372481390532168</c:v>
                </c:pt>
                <c:pt idx="1553">
                  <c:v>1.438174200998483</c:v>
                </c:pt>
                <c:pt idx="1554">
                  <c:v>1.4391002629437493</c:v>
                </c:pt>
                <c:pt idx="1555">
                  <c:v>1.4400263248890155</c:v>
                </c:pt>
                <c:pt idx="1556">
                  <c:v>1.4409523868342817</c:v>
                </c:pt>
                <c:pt idx="1557">
                  <c:v>1.441878448779548</c:v>
                </c:pt>
                <c:pt idx="1558">
                  <c:v>1.4428045107248142</c:v>
                </c:pt>
                <c:pt idx="1559">
                  <c:v>1.4437305726700804</c:v>
                </c:pt>
                <c:pt idx="1560">
                  <c:v>1.4446566346153467</c:v>
                </c:pt>
                <c:pt idx="1561">
                  <c:v>1.4455826965606129</c:v>
                </c:pt>
                <c:pt idx="1562">
                  <c:v>1.4465087585058791</c:v>
                </c:pt>
                <c:pt idx="1563">
                  <c:v>1.4474348204511454</c:v>
                </c:pt>
                <c:pt idx="1564">
                  <c:v>1.4483608823964116</c:v>
                </c:pt>
                <c:pt idx="1565">
                  <c:v>1.4492869443416778</c:v>
                </c:pt>
                <c:pt idx="1566">
                  <c:v>1.4502130062869441</c:v>
                </c:pt>
                <c:pt idx="1567">
                  <c:v>1.4511390682322103</c:v>
                </c:pt>
                <c:pt idx="1568">
                  <c:v>1.4520651301774765</c:v>
                </c:pt>
                <c:pt idx="1569">
                  <c:v>1.4529911921227427</c:v>
                </c:pt>
                <c:pt idx="1570">
                  <c:v>1.453917254068009</c:v>
                </c:pt>
                <c:pt idx="1571">
                  <c:v>1.4548433160132752</c:v>
                </c:pt>
                <c:pt idx="1572">
                  <c:v>1.4557693779585414</c:v>
                </c:pt>
                <c:pt idx="1573">
                  <c:v>1.4566954399038077</c:v>
                </c:pt>
                <c:pt idx="1574">
                  <c:v>1.4576215018490739</c:v>
                </c:pt>
                <c:pt idx="1575">
                  <c:v>1.4585475637943401</c:v>
                </c:pt>
                <c:pt idx="1576">
                  <c:v>1.4594736257396064</c:v>
                </c:pt>
                <c:pt idx="1577">
                  <c:v>1.4603996876848726</c:v>
                </c:pt>
                <c:pt idx="1578">
                  <c:v>1.4613257496301388</c:v>
                </c:pt>
                <c:pt idx="1579">
                  <c:v>1.4622518115754051</c:v>
                </c:pt>
                <c:pt idx="1580">
                  <c:v>1.4631778735206713</c:v>
                </c:pt>
                <c:pt idx="1581">
                  <c:v>1.4641039354659375</c:v>
                </c:pt>
                <c:pt idx="1582">
                  <c:v>1.4650299974112038</c:v>
                </c:pt>
                <c:pt idx="1583">
                  <c:v>1.46595605935647</c:v>
                </c:pt>
                <c:pt idx="1584">
                  <c:v>1.4668821213017362</c:v>
                </c:pt>
                <c:pt idx="1585">
                  <c:v>1.4678081832470025</c:v>
                </c:pt>
                <c:pt idx="1586">
                  <c:v>1.4687342451922687</c:v>
                </c:pt>
                <c:pt idx="1587">
                  <c:v>1.4696603071375349</c:v>
                </c:pt>
                <c:pt idx="1588">
                  <c:v>1.4705863690828012</c:v>
                </c:pt>
                <c:pt idx="1589">
                  <c:v>1.4715124310280674</c:v>
                </c:pt>
                <c:pt idx="1590">
                  <c:v>1.4724384929733336</c:v>
                </c:pt>
                <c:pt idx="1591">
                  <c:v>1.4733645549185999</c:v>
                </c:pt>
                <c:pt idx="1592">
                  <c:v>1.4742906168638661</c:v>
                </c:pt>
                <c:pt idx="1593">
                  <c:v>1.4752166788091323</c:v>
                </c:pt>
                <c:pt idx="1594">
                  <c:v>1.4761427407543986</c:v>
                </c:pt>
                <c:pt idx="1595">
                  <c:v>1.4770688026996648</c:v>
                </c:pt>
                <c:pt idx="1596">
                  <c:v>1.477994864644931</c:v>
                </c:pt>
                <c:pt idx="1597">
                  <c:v>1.4789209265901972</c:v>
                </c:pt>
                <c:pt idx="1598">
                  <c:v>1.4798469885354635</c:v>
                </c:pt>
                <c:pt idx="1599">
                  <c:v>1.4807730504807297</c:v>
                </c:pt>
                <c:pt idx="1600">
                  <c:v>1.4816991124259959</c:v>
                </c:pt>
                <c:pt idx="1601">
                  <c:v>1.4826251743712622</c:v>
                </c:pt>
                <c:pt idx="1602">
                  <c:v>1.4835512363165284</c:v>
                </c:pt>
                <c:pt idx="1603">
                  <c:v>1.4844772982617946</c:v>
                </c:pt>
                <c:pt idx="1604">
                  <c:v>1.4854033602070609</c:v>
                </c:pt>
                <c:pt idx="1605">
                  <c:v>1.4863294221523271</c:v>
                </c:pt>
                <c:pt idx="1606">
                  <c:v>1.4872554840975933</c:v>
                </c:pt>
                <c:pt idx="1607">
                  <c:v>1.4881815460428596</c:v>
                </c:pt>
                <c:pt idx="1608">
                  <c:v>1.4891076079881258</c:v>
                </c:pt>
                <c:pt idx="1609">
                  <c:v>1.490033669933392</c:v>
                </c:pt>
                <c:pt idx="1610">
                  <c:v>1.4909597318786583</c:v>
                </c:pt>
                <c:pt idx="1611">
                  <c:v>1.4918857938239245</c:v>
                </c:pt>
                <c:pt idx="1612">
                  <c:v>1.4928118557691907</c:v>
                </c:pt>
                <c:pt idx="1613">
                  <c:v>1.493737917714457</c:v>
                </c:pt>
                <c:pt idx="1614">
                  <c:v>1.4946639796597232</c:v>
                </c:pt>
                <c:pt idx="1615">
                  <c:v>1.4955900416049894</c:v>
                </c:pt>
                <c:pt idx="1616">
                  <c:v>1.4965161035502557</c:v>
                </c:pt>
                <c:pt idx="1617">
                  <c:v>1.4974421654955219</c:v>
                </c:pt>
                <c:pt idx="1618">
                  <c:v>1.4983682274407881</c:v>
                </c:pt>
                <c:pt idx="1619">
                  <c:v>1.4992942893860544</c:v>
                </c:pt>
                <c:pt idx="1620">
                  <c:v>1.5002203513313206</c:v>
                </c:pt>
                <c:pt idx="1621">
                  <c:v>1.5011464132765868</c:v>
                </c:pt>
                <c:pt idx="1622">
                  <c:v>1.5020724752218531</c:v>
                </c:pt>
                <c:pt idx="1623">
                  <c:v>1.5029985371671193</c:v>
                </c:pt>
                <c:pt idx="1624">
                  <c:v>1.5039245991123855</c:v>
                </c:pt>
                <c:pt idx="1625">
                  <c:v>1.5048506610576518</c:v>
                </c:pt>
                <c:pt idx="1626">
                  <c:v>1.505776723002918</c:v>
                </c:pt>
                <c:pt idx="1627">
                  <c:v>1.5067027849481842</c:v>
                </c:pt>
                <c:pt idx="1628">
                  <c:v>1.5076288468934504</c:v>
                </c:pt>
                <c:pt idx="1629">
                  <c:v>1.5085549088387167</c:v>
                </c:pt>
                <c:pt idx="1630">
                  <c:v>1.5094809707839829</c:v>
                </c:pt>
                <c:pt idx="1631">
                  <c:v>1.5104070327292491</c:v>
                </c:pt>
                <c:pt idx="1632">
                  <c:v>1.5113330946745154</c:v>
                </c:pt>
                <c:pt idx="1633">
                  <c:v>1.5122591566197816</c:v>
                </c:pt>
                <c:pt idx="1634">
                  <c:v>1.5131852185650478</c:v>
                </c:pt>
                <c:pt idx="1635">
                  <c:v>1.5141112805103141</c:v>
                </c:pt>
                <c:pt idx="1636">
                  <c:v>1.5150373424555803</c:v>
                </c:pt>
                <c:pt idx="1637">
                  <c:v>1.5159634044008465</c:v>
                </c:pt>
                <c:pt idx="1638">
                  <c:v>1.5168894663461128</c:v>
                </c:pt>
                <c:pt idx="1639">
                  <c:v>1.517815528291379</c:v>
                </c:pt>
                <c:pt idx="1640">
                  <c:v>1.5187415902366452</c:v>
                </c:pt>
                <c:pt idx="1641">
                  <c:v>1.5196676521819115</c:v>
                </c:pt>
                <c:pt idx="1642">
                  <c:v>1.5205937141271777</c:v>
                </c:pt>
                <c:pt idx="1643">
                  <c:v>1.5215197760724439</c:v>
                </c:pt>
                <c:pt idx="1644">
                  <c:v>1.5224458380177102</c:v>
                </c:pt>
                <c:pt idx="1645">
                  <c:v>1.5233718999629764</c:v>
                </c:pt>
                <c:pt idx="1646">
                  <c:v>1.5242979619082426</c:v>
                </c:pt>
                <c:pt idx="1647">
                  <c:v>1.5252240238535089</c:v>
                </c:pt>
                <c:pt idx="1648">
                  <c:v>1.5261500857987751</c:v>
                </c:pt>
                <c:pt idx="1649">
                  <c:v>1.5270761477440413</c:v>
                </c:pt>
                <c:pt idx="1650">
                  <c:v>1.5280022096893076</c:v>
                </c:pt>
                <c:pt idx="1651">
                  <c:v>1.5289282716345738</c:v>
                </c:pt>
                <c:pt idx="1652">
                  <c:v>1.52985433357984</c:v>
                </c:pt>
                <c:pt idx="1653">
                  <c:v>1.5307803955251063</c:v>
                </c:pt>
                <c:pt idx="1654">
                  <c:v>1.5317064574703725</c:v>
                </c:pt>
                <c:pt idx="1655">
                  <c:v>1.5326325194156387</c:v>
                </c:pt>
                <c:pt idx="1656">
                  <c:v>1.5335585813609049</c:v>
                </c:pt>
                <c:pt idx="1657">
                  <c:v>1.5344846433061712</c:v>
                </c:pt>
                <c:pt idx="1658">
                  <c:v>1.5354107052514374</c:v>
                </c:pt>
                <c:pt idx="1659">
                  <c:v>1.5363367671967036</c:v>
                </c:pt>
                <c:pt idx="1660">
                  <c:v>1.5372628291419699</c:v>
                </c:pt>
                <c:pt idx="1661">
                  <c:v>1.5381888910872361</c:v>
                </c:pt>
                <c:pt idx="1662">
                  <c:v>1.5391149530325023</c:v>
                </c:pt>
                <c:pt idx="1663">
                  <c:v>1.5400410149777686</c:v>
                </c:pt>
                <c:pt idx="1664">
                  <c:v>1.5409670769230348</c:v>
                </c:pt>
                <c:pt idx="1665">
                  <c:v>1.541893138868301</c:v>
                </c:pt>
                <c:pt idx="1666">
                  <c:v>1.5428192008135673</c:v>
                </c:pt>
                <c:pt idx="1667">
                  <c:v>1.5437452627588335</c:v>
                </c:pt>
                <c:pt idx="1668">
                  <c:v>1.5446713247040997</c:v>
                </c:pt>
                <c:pt idx="1669">
                  <c:v>1.545597386649366</c:v>
                </c:pt>
                <c:pt idx="1670">
                  <c:v>1.5465234485946322</c:v>
                </c:pt>
                <c:pt idx="1671">
                  <c:v>1.5474495105398984</c:v>
                </c:pt>
                <c:pt idx="1672">
                  <c:v>1.5483755724851647</c:v>
                </c:pt>
                <c:pt idx="1673">
                  <c:v>1.5493016344304309</c:v>
                </c:pt>
                <c:pt idx="1674">
                  <c:v>1.5502276963756971</c:v>
                </c:pt>
                <c:pt idx="1675">
                  <c:v>1.5511537583209634</c:v>
                </c:pt>
                <c:pt idx="1676">
                  <c:v>1.5520798202662296</c:v>
                </c:pt>
                <c:pt idx="1677">
                  <c:v>1.5530058822114958</c:v>
                </c:pt>
                <c:pt idx="1678">
                  <c:v>1.5539319441567621</c:v>
                </c:pt>
                <c:pt idx="1679">
                  <c:v>1.5548580061020283</c:v>
                </c:pt>
                <c:pt idx="1680">
                  <c:v>1.5557840680472945</c:v>
                </c:pt>
                <c:pt idx="1681">
                  <c:v>1.5567101299925608</c:v>
                </c:pt>
                <c:pt idx="1682">
                  <c:v>1.557636191937827</c:v>
                </c:pt>
                <c:pt idx="1683">
                  <c:v>1.5585622538830932</c:v>
                </c:pt>
                <c:pt idx="1684">
                  <c:v>1.5594883158283595</c:v>
                </c:pt>
                <c:pt idx="1685">
                  <c:v>1.5604143777736257</c:v>
                </c:pt>
                <c:pt idx="1686">
                  <c:v>1.5613404397188919</c:v>
                </c:pt>
                <c:pt idx="1687">
                  <c:v>1.5622665016641581</c:v>
                </c:pt>
                <c:pt idx="1688">
                  <c:v>1.5631925636094244</c:v>
                </c:pt>
                <c:pt idx="1689">
                  <c:v>1.5641186255546906</c:v>
                </c:pt>
                <c:pt idx="1690">
                  <c:v>1.5650446874999568</c:v>
                </c:pt>
                <c:pt idx="1691">
                  <c:v>1.5659707494452231</c:v>
                </c:pt>
                <c:pt idx="1692">
                  <c:v>1.5668968113904893</c:v>
                </c:pt>
                <c:pt idx="1693">
                  <c:v>1.5678228733357555</c:v>
                </c:pt>
                <c:pt idx="1694">
                  <c:v>1.5687489352810218</c:v>
                </c:pt>
                <c:pt idx="1695">
                  <c:v>1.569674997226288</c:v>
                </c:pt>
                <c:pt idx="1696">
                  <c:v>1.5706010591715542</c:v>
                </c:pt>
                <c:pt idx="1697">
                  <c:v>1.5715271211168205</c:v>
                </c:pt>
                <c:pt idx="1698">
                  <c:v>1.5724531830620867</c:v>
                </c:pt>
                <c:pt idx="1699">
                  <c:v>1.5733792450073529</c:v>
                </c:pt>
                <c:pt idx="1700">
                  <c:v>1.5743053069526192</c:v>
                </c:pt>
                <c:pt idx="1701">
                  <c:v>1.5752313688978854</c:v>
                </c:pt>
                <c:pt idx="1702">
                  <c:v>1.5761574308431516</c:v>
                </c:pt>
                <c:pt idx="1703">
                  <c:v>1.5770834927884179</c:v>
                </c:pt>
                <c:pt idx="1704">
                  <c:v>1.5780095547336841</c:v>
                </c:pt>
                <c:pt idx="1705">
                  <c:v>1.5789356166789503</c:v>
                </c:pt>
                <c:pt idx="1706">
                  <c:v>1.5798616786242166</c:v>
                </c:pt>
                <c:pt idx="1707">
                  <c:v>1.5807877405694828</c:v>
                </c:pt>
                <c:pt idx="1708">
                  <c:v>1.581713802514749</c:v>
                </c:pt>
                <c:pt idx="1709">
                  <c:v>1.5826398644600153</c:v>
                </c:pt>
                <c:pt idx="1710">
                  <c:v>1.5835659264052815</c:v>
                </c:pt>
                <c:pt idx="1711">
                  <c:v>1.5844919883505477</c:v>
                </c:pt>
                <c:pt idx="1712">
                  <c:v>1.585418050295814</c:v>
                </c:pt>
                <c:pt idx="1713">
                  <c:v>1.5863441122410802</c:v>
                </c:pt>
                <c:pt idx="1714">
                  <c:v>1.5872701741863464</c:v>
                </c:pt>
                <c:pt idx="1715">
                  <c:v>1.5881962361316126</c:v>
                </c:pt>
                <c:pt idx="1716">
                  <c:v>1.5891222980768789</c:v>
                </c:pt>
                <c:pt idx="1717">
                  <c:v>1.5900483600221451</c:v>
                </c:pt>
                <c:pt idx="1718">
                  <c:v>1.5909744219674113</c:v>
                </c:pt>
                <c:pt idx="1719">
                  <c:v>1.5919004839126776</c:v>
                </c:pt>
                <c:pt idx="1720">
                  <c:v>1.5928265458579438</c:v>
                </c:pt>
                <c:pt idx="1721">
                  <c:v>1.59375260780321</c:v>
                </c:pt>
                <c:pt idx="1722">
                  <c:v>1.5946786697484763</c:v>
                </c:pt>
                <c:pt idx="1723">
                  <c:v>1.5956047316937425</c:v>
                </c:pt>
                <c:pt idx="1724">
                  <c:v>1.5965307936390087</c:v>
                </c:pt>
                <c:pt idx="1725">
                  <c:v>1.597456855584275</c:v>
                </c:pt>
                <c:pt idx="1726">
                  <c:v>1.5983829175295412</c:v>
                </c:pt>
                <c:pt idx="1727">
                  <c:v>1.5993089794748074</c:v>
                </c:pt>
                <c:pt idx="1728">
                  <c:v>1.6002350414200737</c:v>
                </c:pt>
                <c:pt idx="1729">
                  <c:v>1.6011611033653399</c:v>
                </c:pt>
                <c:pt idx="1730">
                  <c:v>1.6020871653106061</c:v>
                </c:pt>
                <c:pt idx="1731">
                  <c:v>1.6030132272558724</c:v>
                </c:pt>
                <c:pt idx="1732">
                  <c:v>1.6039392892011386</c:v>
                </c:pt>
                <c:pt idx="1733">
                  <c:v>1.6048653511464048</c:v>
                </c:pt>
                <c:pt idx="1734">
                  <c:v>1.6057914130916711</c:v>
                </c:pt>
                <c:pt idx="1735">
                  <c:v>1.6067174750369373</c:v>
                </c:pt>
                <c:pt idx="1736">
                  <c:v>1.6076435369822035</c:v>
                </c:pt>
                <c:pt idx="1737">
                  <c:v>1.6085695989274698</c:v>
                </c:pt>
                <c:pt idx="1738">
                  <c:v>1.609495660872736</c:v>
                </c:pt>
                <c:pt idx="1739">
                  <c:v>1.6104217228180022</c:v>
                </c:pt>
                <c:pt idx="1740">
                  <c:v>1.6113477847632685</c:v>
                </c:pt>
                <c:pt idx="1741">
                  <c:v>1.6122738467085347</c:v>
                </c:pt>
                <c:pt idx="1742">
                  <c:v>1.6131999086538009</c:v>
                </c:pt>
                <c:pt idx="1743">
                  <c:v>1.6141259705990672</c:v>
                </c:pt>
                <c:pt idx="1744">
                  <c:v>1.6150520325443334</c:v>
                </c:pt>
                <c:pt idx="1745">
                  <c:v>1.6159780944895996</c:v>
                </c:pt>
                <c:pt idx="1746">
                  <c:v>1.6169041564348658</c:v>
                </c:pt>
                <c:pt idx="1747">
                  <c:v>1.6178302183801321</c:v>
                </c:pt>
                <c:pt idx="1748">
                  <c:v>1.6187562803253983</c:v>
                </c:pt>
                <c:pt idx="1749">
                  <c:v>1.6196823422706645</c:v>
                </c:pt>
                <c:pt idx="1750">
                  <c:v>1.6206084042159308</c:v>
                </c:pt>
                <c:pt idx="1751">
                  <c:v>1.621534466161197</c:v>
                </c:pt>
                <c:pt idx="1752">
                  <c:v>1.6224605281064632</c:v>
                </c:pt>
                <c:pt idx="1753">
                  <c:v>1.6233865900517295</c:v>
                </c:pt>
                <c:pt idx="1754">
                  <c:v>1.6243126519969957</c:v>
                </c:pt>
                <c:pt idx="1755">
                  <c:v>1.6252387139422619</c:v>
                </c:pt>
                <c:pt idx="1756">
                  <c:v>1.6261647758875282</c:v>
                </c:pt>
                <c:pt idx="1757">
                  <c:v>1.6270908378327944</c:v>
                </c:pt>
                <c:pt idx="1758">
                  <c:v>1.6280168997780606</c:v>
                </c:pt>
                <c:pt idx="1759">
                  <c:v>1.6289429617233269</c:v>
                </c:pt>
                <c:pt idx="1760">
                  <c:v>1.6298690236685931</c:v>
                </c:pt>
                <c:pt idx="1761">
                  <c:v>1.6307950856138593</c:v>
                </c:pt>
                <c:pt idx="1762">
                  <c:v>1.6317211475591256</c:v>
                </c:pt>
                <c:pt idx="1763">
                  <c:v>1.6326472095043918</c:v>
                </c:pt>
                <c:pt idx="1764">
                  <c:v>1.633573271449658</c:v>
                </c:pt>
                <c:pt idx="1765">
                  <c:v>1.6344993333949243</c:v>
                </c:pt>
                <c:pt idx="1766">
                  <c:v>1.6354253953401905</c:v>
                </c:pt>
                <c:pt idx="1767">
                  <c:v>1.6363514572854567</c:v>
                </c:pt>
                <c:pt idx="1768">
                  <c:v>1.637277519230723</c:v>
                </c:pt>
                <c:pt idx="1769">
                  <c:v>1.6382035811759892</c:v>
                </c:pt>
                <c:pt idx="1770">
                  <c:v>1.6391296431212554</c:v>
                </c:pt>
                <c:pt idx="1771">
                  <c:v>1.6400557050665217</c:v>
                </c:pt>
                <c:pt idx="1772">
                  <c:v>1.6409817670117879</c:v>
                </c:pt>
                <c:pt idx="1773">
                  <c:v>1.6419078289570541</c:v>
                </c:pt>
                <c:pt idx="1774">
                  <c:v>1.6428338909023203</c:v>
                </c:pt>
                <c:pt idx="1775">
                  <c:v>1.6437599528475866</c:v>
                </c:pt>
                <c:pt idx="1776">
                  <c:v>1.6446860147928528</c:v>
                </c:pt>
                <c:pt idx="1777">
                  <c:v>1.645612076738119</c:v>
                </c:pt>
                <c:pt idx="1778">
                  <c:v>1.6465381386833853</c:v>
                </c:pt>
                <c:pt idx="1779">
                  <c:v>1.6474642006286515</c:v>
                </c:pt>
                <c:pt idx="1780">
                  <c:v>1.6483902625739177</c:v>
                </c:pt>
                <c:pt idx="1781">
                  <c:v>1.649316324519184</c:v>
                </c:pt>
                <c:pt idx="1782">
                  <c:v>1.6502423864644502</c:v>
                </c:pt>
                <c:pt idx="1783">
                  <c:v>1.6511684484097164</c:v>
                </c:pt>
                <c:pt idx="1784">
                  <c:v>1.6520945103549827</c:v>
                </c:pt>
                <c:pt idx="1785">
                  <c:v>1.6530205723002489</c:v>
                </c:pt>
                <c:pt idx="1786">
                  <c:v>1.6539466342455151</c:v>
                </c:pt>
                <c:pt idx="1787">
                  <c:v>1.6548726961907814</c:v>
                </c:pt>
                <c:pt idx="1788">
                  <c:v>1.6557987581360476</c:v>
                </c:pt>
                <c:pt idx="1789">
                  <c:v>1.6567248200813138</c:v>
                </c:pt>
                <c:pt idx="1790">
                  <c:v>1.6576508820265801</c:v>
                </c:pt>
                <c:pt idx="1791">
                  <c:v>1.6585769439718463</c:v>
                </c:pt>
                <c:pt idx="1792">
                  <c:v>1.6595030059171125</c:v>
                </c:pt>
                <c:pt idx="1793">
                  <c:v>1.6604290678623788</c:v>
                </c:pt>
                <c:pt idx="1794">
                  <c:v>1.661355129807645</c:v>
                </c:pt>
                <c:pt idx="1795">
                  <c:v>1.6622811917529112</c:v>
                </c:pt>
                <c:pt idx="1796">
                  <c:v>1.6632072536981775</c:v>
                </c:pt>
                <c:pt idx="1797">
                  <c:v>1.6641333156434437</c:v>
                </c:pt>
                <c:pt idx="1798">
                  <c:v>1.6650593775887099</c:v>
                </c:pt>
                <c:pt idx="1799">
                  <c:v>1.6659854395339762</c:v>
                </c:pt>
                <c:pt idx="1800">
                  <c:v>1.6669115014792424</c:v>
                </c:pt>
                <c:pt idx="1801">
                  <c:v>1.6678375634245086</c:v>
                </c:pt>
                <c:pt idx="1802">
                  <c:v>1.6687636253697749</c:v>
                </c:pt>
                <c:pt idx="1803">
                  <c:v>1.6696896873150411</c:v>
                </c:pt>
                <c:pt idx="1804">
                  <c:v>1.6706157492603073</c:v>
                </c:pt>
                <c:pt idx="1805">
                  <c:v>1.6715418112055735</c:v>
                </c:pt>
                <c:pt idx="1806">
                  <c:v>1.6724678731508398</c:v>
                </c:pt>
                <c:pt idx="1807">
                  <c:v>1.673393935096106</c:v>
                </c:pt>
                <c:pt idx="1808">
                  <c:v>1.6743199970413722</c:v>
                </c:pt>
                <c:pt idx="1809">
                  <c:v>1.6752460589866385</c:v>
                </c:pt>
                <c:pt idx="1810">
                  <c:v>1.6761721209319047</c:v>
                </c:pt>
                <c:pt idx="1811">
                  <c:v>1.6770981828771709</c:v>
                </c:pt>
                <c:pt idx="1812">
                  <c:v>1.6780242448224372</c:v>
                </c:pt>
                <c:pt idx="1813">
                  <c:v>1.6789503067677034</c:v>
                </c:pt>
                <c:pt idx="1814">
                  <c:v>1.6798763687129696</c:v>
                </c:pt>
                <c:pt idx="1815">
                  <c:v>1.6808024306582359</c:v>
                </c:pt>
                <c:pt idx="1816">
                  <c:v>1.6817284926035021</c:v>
                </c:pt>
                <c:pt idx="1817">
                  <c:v>1.6826545545487683</c:v>
                </c:pt>
                <c:pt idx="1818">
                  <c:v>1.6835806164940346</c:v>
                </c:pt>
                <c:pt idx="1819">
                  <c:v>1.6845066784393008</c:v>
                </c:pt>
                <c:pt idx="1820">
                  <c:v>1.685432740384567</c:v>
                </c:pt>
                <c:pt idx="1821">
                  <c:v>1.6863588023298333</c:v>
                </c:pt>
                <c:pt idx="1822">
                  <c:v>1.6872848642750995</c:v>
                </c:pt>
                <c:pt idx="1823">
                  <c:v>1.6882109262203657</c:v>
                </c:pt>
                <c:pt idx="1824">
                  <c:v>1.689136988165632</c:v>
                </c:pt>
                <c:pt idx="1825">
                  <c:v>1.6900630501108982</c:v>
                </c:pt>
                <c:pt idx="1826">
                  <c:v>1.6909891120561644</c:v>
                </c:pt>
                <c:pt idx="1827">
                  <c:v>1.6919151740014307</c:v>
                </c:pt>
                <c:pt idx="1828">
                  <c:v>1.6928412359466969</c:v>
                </c:pt>
                <c:pt idx="1829">
                  <c:v>1.6937672978919631</c:v>
                </c:pt>
                <c:pt idx="1830">
                  <c:v>1.6946933598372294</c:v>
                </c:pt>
                <c:pt idx="1831">
                  <c:v>1.6956194217824956</c:v>
                </c:pt>
                <c:pt idx="1832">
                  <c:v>1.6965454837277618</c:v>
                </c:pt>
                <c:pt idx="1833">
                  <c:v>1.697471545673028</c:v>
                </c:pt>
                <c:pt idx="1834">
                  <c:v>1.6983976076182943</c:v>
                </c:pt>
                <c:pt idx="1835">
                  <c:v>1.6993236695635605</c:v>
                </c:pt>
                <c:pt idx="1836">
                  <c:v>1.7002497315088267</c:v>
                </c:pt>
                <c:pt idx="1837">
                  <c:v>1.701175793454093</c:v>
                </c:pt>
                <c:pt idx="1838">
                  <c:v>1.7021018553993592</c:v>
                </c:pt>
                <c:pt idx="1839">
                  <c:v>1.7030279173446254</c:v>
                </c:pt>
                <c:pt idx="1840">
                  <c:v>1.7039539792898917</c:v>
                </c:pt>
                <c:pt idx="1841">
                  <c:v>1.7048800412351579</c:v>
                </c:pt>
                <c:pt idx="1842">
                  <c:v>1.7058061031804241</c:v>
                </c:pt>
                <c:pt idx="1843">
                  <c:v>1.7067321651256904</c:v>
                </c:pt>
                <c:pt idx="1844">
                  <c:v>1.7076582270709566</c:v>
                </c:pt>
                <c:pt idx="1845">
                  <c:v>1.7085842890162228</c:v>
                </c:pt>
                <c:pt idx="1846">
                  <c:v>1.7095103509614891</c:v>
                </c:pt>
                <c:pt idx="1847">
                  <c:v>1.7104364129067553</c:v>
                </c:pt>
                <c:pt idx="1848">
                  <c:v>1.7113624748520215</c:v>
                </c:pt>
                <c:pt idx="1849">
                  <c:v>1.7122885367972878</c:v>
                </c:pt>
                <c:pt idx="1850">
                  <c:v>1.713214598742554</c:v>
                </c:pt>
                <c:pt idx="1851">
                  <c:v>1.7141406606878202</c:v>
                </c:pt>
                <c:pt idx="1852">
                  <c:v>1.7150667226330865</c:v>
                </c:pt>
                <c:pt idx="1853">
                  <c:v>1.7159927845783527</c:v>
                </c:pt>
                <c:pt idx="1854">
                  <c:v>1.7169188465236189</c:v>
                </c:pt>
                <c:pt idx="1855">
                  <c:v>1.7178449084688852</c:v>
                </c:pt>
                <c:pt idx="1856">
                  <c:v>1.7187709704141514</c:v>
                </c:pt>
                <c:pt idx="1857">
                  <c:v>1.7196970323594176</c:v>
                </c:pt>
                <c:pt idx="1858">
                  <c:v>1.7206230943046839</c:v>
                </c:pt>
                <c:pt idx="1859">
                  <c:v>1.7215491562499501</c:v>
                </c:pt>
                <c:pt idx="1860">
                  <c:v>1.7224752181952163</c:v>
                </c:pt>
                <c:pt idx="1861">
                  <c:v>1.7234012801404825</c:v>
                </c:pt>
                <c:pt idx="1862">
                  <c:v>1.7243273420857488</c:v>
                </c:pt>
                <c:pt idx="1863">
                  <c:v>1.725253404031015</c:v>
                </c:pt>
                <c:pt idx="1864">
                  <c:v>1.7261794659762812</c:v>
                </c:pt>
                <c:pt idx="1865">
                  <c:v>1.7271055279215475</c:v>
                </c:pt>
                <c:pt idx="1866">
                  <c:v>1.7280315898668137</c:v>
                </c:pt>
                <c:pt idx="1867">
                  <c:v>1.7289576518120799</c:v>
                </c:pt>
                <c:pt idx="1868">
                  <c:v>1.7298837137573462</c:v>
                </c:pt>
                <c:pt idx="1869">
                  <c:v>1.7308097757026124</c:v>
                </c:pt>
                <c:pt idx="1870">
                  <c:v>1.7317358376478786</c:v>
                </c:pt>
                <c:pt idx="1871">
                  <c:v>1.7326618995931449</c:v>
                </c:pt>
                <c:pt idx="1872">
                  <c:v>1.7335879615384111</c:v>
                </c:pt>
                <c:pt idx="1873">
                  <c:v>1.7345140234836773</c:v>
                </c:pt>
                <c:pt idx="1874">
                  <c:v>1.7354400854289436</c:v>
                </c:pt>
                <c:pt idx="1875">
                  <c:v>1.7363661473742098</c:v>
                </c:pt>
                <c:pt idx="1876">
                  <c:v>1.737292209319476</c:v>
                </c:pt>
                <c:pt idx="1877">
                  <c:v>1.7382182712647423</c:v>
                </c:pt>
                <c:pt idx="1878">
                  <c:v>1.7391443332100085</c:v>
                </c:pt>
                <c:pt idx="1879">
                  <c:v>1.7400703951552747</c:v>
                </c:pt>
                <c:pt idx="1880">
                  <c:v>1.740996457100541</c:v>
                </c:pt>
                <c:pt idx="1881">
                  <c:v>1.7419225190458072</c:v>
                </c:pt>
                <c:pt idx="1882">
                  <c:v>1.7428485809910734</c:v>
                </c:pt>
                <c:pt idx="1883">
                  <c:v>1.7437746429363397</c:v>
                </c:pt>
                <c:pt idx="1884">
                  <c:v>1.7447007048816059</c:v>
                </c:pt>
                <c:pt idx="1885">
                  <c:v>1.7456267668268721</c:v>
                </c:pt>
                <c:pt idx="1886">
                  <c:v>1.7465528287721384</c:v>
                </c:pt>
                <c:pt idx="1887">
                  <c:v>1.7474788907174046</c:v>
                </c:pt>
                <c:pt idx="1888">
                  <c:v>1.7484049526626708</c:v>
                </c:pt>
                <c:pt idx="1889">
                  <c:v>1.7493310146079371</c:v>
                </c:pt>
                <c:pt idx="1890">
                  <c:v>1.7502570765532033</c:v>
                </c:pt>
                <c:pt idx="1891">
                  <c:v>1.7511831384984695</c:v>
                </c:pt>
                <c:pt idx="1892">
                  <c:v>1.7521092004437357</c:v>
                </c:pt>
                <c:pt idx="1893">
                  <c:v>1.753035262389002</c:v>
                </c:pt>
                <c:pt idx="1894">
                  <c:v>1.7539613243342682</c:v>
                </c:pt>
                <c:pt idx="1895">
                  <c:v>1.7548873862795344</c:v>
                </c:pt>
                <c:pt idx="1896">
                  <c:v>1.7558134482248007</c:v>
                </c:pt>
                <c:pt idx="1897">
                  <c:v>1.7567395101700669</c:v>
                </c:pt>
                <c:pt idx="1898">
                  <c:v>1.7576655721153331</c:v>
                </c:pt>
                <c:pt idx="1899">
                  <c:v>1.7585916340605994</c:v>
                </c:pt>
                <c:pt idx="1900">
                  <c:v>1.7595176960058656</c:v>
                </c:pt>
                <c:pt idx="1901">
                  <c:v>1.7604437579511318</c:v>
                </c:pt>
                <c:pt idx="1902">
                  <c:v>1.7613698198963981</c:v>
                </c:pt>
                <c:pt idx="1903">
                  <c:v>1.7622958818416643</c:v>
                </c:pt>
                <c:pt idx="1904">
                  <c:v>1.7632219437869305</c:v>
                </c:pt>
                <c:pt idx="1905">
                  <c:v>1.7641480057321968</c:v>
                </c:pt>
                <c:pt idx="1906">
                  <c:v>1.765074067677463</c:v>
                </c:pt>
                <c:pt idx="1907">
                  <c:v>1.7660001296227292</c:v>
                </c:pt>
                <c:pt idx="1908">
                  <c:v>1.7669261915679955</c:v>
                </c:pt>
                <c:pt idx="1909">
                  <c:v>1.7678522535132617</c:v>
                </c:pt>
                <c:pt idx="1910">
                  <c:v>1.7687783154585279</c:v>
                </c:pt>
                <c:pt idx="1911">
                  <c:v>1.7697043774037942</c:v>
                </c:pt>
                <c:pt idx="1912">
                  <c:v>1.7706304393490604</c:v>
                </c:pt>
                <c:pt idx="1913">
                  <c:v>1.7715565012943266</c:v>
                </c:pt>
                <c:pt idx="1914">
                  <c:v>1.7724825632395929</c:v>
                </c:pt>
                <c:pt idx="1915">
                  <c:v>1.7734086251848591</c:v>
                </c:pt>
                <c:pt idx="1916">
                  <c:v>1.7743346871301253</c:v>
                </c:pt>
                <c:pt idx="1917">
                  <c:v>1.7752607490753916</c:v>
                </c:pt>
                <c:pt idx="1918">
                  <c:v>1.7761868110206578</c:v>
                </c:pt>
                <c:pt idx="1919">
                  <c:v>1.777112872965924</c:v>
                </c:pt>
                <c:pt idx="1920">
                  <c:v>1.7780389349111902</c:v>
                </c:pt>
                <c:pt idx="1921">
                  <c:v>1.7789649968564565</c:v>
                </c:pt>
                <c:pt idx="1922">
                  <c:v>1.7798910588017227</c:v>
                </c:pt>
                <c:pt idx="1923">
                  <c:v>1.7808171207469889</c:v>
                </c:pt>
                <c:pt idx="1924">
                  <c:v>1.7817431826922552</c:v>
                </c:pt>
                <c:pt idx="1925">
                  <c:v>1.7826692446375214</c:v>
                </c:pt>
                <c:pt idx="1926">
                  <c:v>1.7835953065827876</c:v>
                </c:pt>
                <c:pt idx="1927">
                  <c:v>1.7845213685280539</c:v>
                </c:pt>
                <c:pt idx="1928">
                  <c:v>1.7854474304733201</c:v>
                </c:pt>
                <c:pt idx="1929">
                  <c:v>1.7863734924185863</c:v>
                </c:pt>
                <c:pt idx="1930">
                  <c:v>1.7872995543638526</c:v>
                </c:pt>
                <c:pt idx="1931">
                  <c:v>1.7882256163091188</c:v>
                </c:pt>
                <c:pt idx="1932">
                  <c:v>1.789151678254385</c:v>
                </c:pt>
                <c:pt idx="1933">
                  <c:v>1.7900777401996513</c:v>
                </c:pt>
                <c:pt idx="1934">
                  <c:v>1.7910038021449175</c:v>
                </c:pt>
                <c:pt idx="1935">
                  <c:v>1.7919298640901837</c:v>
                </c:pt>
                <c:pt idx="1936">
                  <c:v>1.79285592603545</c:v>
                </c:pt>
                <c:pt idx="1937">
                  <c:v>1.7937819879807162</c:v>
                </c:pt>
                <c:pt idx="1938">
                  <c:v>1.7947080499259824</c:v>
                </c:pt>
                <c:pt idx="1939">
                  <c:v>1.7956341118712487</c:v>
                </c:pt>
                <c:pt idx="1940">
                  <c:v>1.7965601738165149</c:v>
                </c:pt>
                <c:pt idx="1941">
                  <c:v>1.7974862357617811</c:v>
                </c:pt>
                <c:pt idx="1942">
                  <c:v>1.7984122977070474</c:v>
                </c:pt>
                <c:pt idx="1943">
                  <c:v>1.7993383596523136</c:v>
                </c:pt>
                <c:pt idx="1944">
                  <c:v>1.8002644215975798</c:v>
                </c:pt>
                <c:pt idx="1945">
                  <c:v>1.8011904835428461</c:v>
                </c:pt>
                <c:pt idx="1946">
                  <c:v>1.8021165454881123</c:v>
                </c:pt>
                <c:pt idx="1947">
                  <c:v>1.8030426074333785</c:v>
                </c:pt>
                <c:pt idx="1948">
                  <c:v>1.8039686693786448</c:v>
                </c:pt>
                <c:pt idx="1949">
                  <c:v>1.804894731323911</c:v>
                </c:pt>
                <c:pt idx="1950">
                  <c:v>1.8058207932691772</c:v>
                </c:pt>
                <c:pt idx="1951">
                  <c:v>1.8067468552144434</c:v>
                </c:pt>
                <c:pt idx="1952">
                  <c:v>1.8076729171597097</c:v>
                </c:pt>
                <c:pt idx="1953">
                  <c:v>1.8085989791049759</c:v>
                </c:pt>
                <c:pt idx="1954">
                  <c:v>1.8095250410502421</c:v>
                </c:pt>
                <c:pt idx="1955">
                  <c:v>1.8104511029955084</c:v>
                </c:pt>
                <c:pt idx="1956">
                  <c:v>1.8113771649407746</c:v>
                </c:pt>
                <c:pt idx="1957">
                  <c:v>1.8123032268860408</c:v>
                </c:pt>
                <c:pt idx="1958">
                  <c:v>1.8132292888313071</c:v>
                </c:pt>
                <c:pt idx="1959">
                  <c:v>1.8141553507765733</c:v>
                </c:pt>
                <c:pt idx="1960">
                  <c:v>1.8150814127218395</c:v>
                </c:pt>
                <c:pt idx="1961">
                  <c:v>1.8160074746671058</c:v>
                </c:pt>
                <c:pt idx="1962">
                  <c:v>1.816933536612372</c:v>
                </c:pt>
                <c:pt idx="1963">
                  <c:v>1.8178595985576382</c:v>
                </c:pt>
                <c:pt idx="1964">
                  <c:v>1.8187856605029045</c:v>
                </c:pt>
                <c:pt idx="1965">
                  <c:v>1.8197117224481707</c:v>
                </c:pt>
                <c:pt idx="1966">
                  <c:v>1.8206377843934369</c:v>
                </c:pt>
                <c:pt idx="1967">
                  <c:v>1.8215638463387032</c:v>
                </c:pt>
                <c:pt idx="1968">
                  <c:v>1.8224899082839694</c:v>
                </c:pt>
                <c:pt idx="1969">
                  <c:v>1.8234159702292356</c:v>
                </c:pt>
                <c:pt idx="1970">
                  <c:v>1.8243420321745019</c:v>
                </c:pt>
                <c:pt idx="1971">
                  <c:v>1.8252680941197681</c:v>
                </c:pt>
                <c:pt idx="1972">
                  <c:v>1.8261941560650343</c:v>
                </c:pt>
                <c:pt idx="1973">
                  <c:v>1.8271202180103006</c:v>
                </c:pt>
                <c:pt idx="1974">
                  <c:v>1.8280462799555668</c:v>
                </c:pt>
                <c:pt idx="1975">
                  <c:v>1.828972341900833</c:v>
                </c:pt>
                <c:pt idx="1976">
                  <c:v>1.8298984038460993</c:v>
                </c:pt>
                <c:pt idx="1977">
                  <c:v>1.8308244657913655</c:v>
                </c:pt>
                <c:pt idx="1978">
                  <c:v>1.8317505277366317</c:v>
                </c:pt>
                <c:pt idx="1979">
                  <c:v>1.8326765896818979</c:v>
                </c:pt>
                <c:pt idx="1980">
                  <c:v>1.8336026516271642</c:v>
                </c:pt>
                <c:pt idx="1981">
                  <c:v>1.8345287135724304</c:v>
                </c:pt>
                <c:pt idx="1982">
                  <c:v>1.8354547755176966</c:v>
                </c:pt>
                <c:pt idx="1983">
                  <c:v>1.8363808374629629</c:v>
                </c:pt>
                <c:pt idx="1984">
                  <c:v>1.8373068994082291</c:v>
                </c:pt>
                <c:pt idx="1985">
                  <c:v>1.8382329613534953</c:v>
                </c:pt>
                <c:pt idx="1986">
                  <c:v>1.8391590232987616</c:v>
                </c:pt>
                <c:pt idx="1987">
                  <c:v>1.8400850852440278</c:v>
                </c:pt>
                <c:pt idx="1988">
                  <c:v>1.841011147189294</c:v>
                </c:pt>
                <c:pt idx="1989">
                  <c:v>1.8419372091345603</c:v>
                </c:pt>
                <c:pt idx="1990">
                  <c:v>1.8428632710798265</c:v>
                </c:pt>
                <c:pt idx="1991">
                  <c:v>1.8437893330250927</c:v>
                </c:pt>
                <c:pt idx="1992">
                  <c:v>1.844715394970359</c:v>
                </c:pt>
                <c:pt idx="1993">
                  <c:v>1.8456414569156252</c:v>
                </c:pt>
                <c:pt idx="1994">
                  <c:v>1.8465675188608914</c:v>
                </c:pt>
                <c:pt idx="1995">
                  <c:v>1.8474935808061577</c:v>
                </c:pt>
                <c:pt idx="1996">
                  <c:v>1.8484196427514239</c:v>
                </c:pt>
                <c:pt idx="1997">
                  <c:v>1.8493457046966901</c:v>
                </c:pt>
                <c:pt idx="1998">
                  <c:v>1.8502717666419564</c:v>
                </c:pt>
                <c:pt idx="1999">
                  <c:v>1.8511978285872226</c:v>
                </c:pt>
                <c:pt idx="2000">
                  <c:v>1.8521238905324888</c:v>
                </c:pt>
                <c:pt idx="2001">
                  <c:v>1.8530499524777551</c:v>
                </c:pt>
                <c:pt idx="2002">
                  <c:v>1.8539760144230213</c:v>
                </c:pt>
                <c:pt idx="2003">
                  <c:v>1.8549020763682875</c:v>
                </c:pt>
                <c:pt idx="2004">
                  <c:v>1.8558281383135538</c:v>
                </c:pt>
                <c:pt idx="2005">
                  <c:v>1.85675420025882</c:v>
                </c:pt>
                <c:pt idx="2006">
                  <c:v>1.8576802622040862</c:v>
                </c:pt>
                <c:pt idx="2007">
                  <c:v>1.8586063241493525</c:v>
                </c:pt>
                <c:pt idx="2008">
                  <c:v>1.8595323860946187</c:v>
                </c:pt>
                <c:pt idx="2009">
                  <c:v>1.8604584480398849</c:v>
                </c:pt>
                <c:pt idx="2010">
                  <c:v>1.8613845099851511</c:v>
                </c:pt>
                <c:pt idx="2011">
                  <c:v>1.8623105719304174</c:v>
                </c:pt>
                <c:pt idx="2012">
                  <c:v>1.8632366338756836</c:v>
                </c:pt>
                <c:pt idx="2013">
                  <c:v>1.8641626958209498</c:v>
                </c:pt>
                <c:pt idx="2014">
                  <c:v>1.8650887577662161</c:v>
                </c:pt>
                <c:pt idx="2015">
                  <c:v>1.8660148197114823</c:v>
                </c:pt>
                <c:pt idx="2016">
                  <c:v>1.8669408816567485</c:v>
                </c:pt>
                <c:pt idx="2017">
                  <c:v>1.8678669436020148</c:v>
                </c:pt>
                <c:pt idx="2018">
                  <c:v>1.868793005547281</c:v>
                </c:pt>
                <c:pt idx="2019">
                  <c:v>1.8697190674925472</c:v>
                </c:pt>
                <c:pt idx="2020">
                  <c:v>1.8706451294378135</c:v>
                </c:pt>
                <c:pt idx="2021">
                  <c:v>1.8715711913830797</c:v>
                </c:pt>
                <c:pt idx="2022">
                  <c:v>1.8724972533283459</c:v>
                </c:pt>
                <c:pt idx="2023">
                  <c:v>1.8734233152736122</c:v>
                </c:pt>
                <c:pt idx="2024">
                  <c:v>1.8743493772188784</c:v>
                </c:pt>
                <c:pt idx="2025">
                  <c:v>1.8752754391641446</c:v>
                </c:pt>
                <c:pt idx="2026">
                  <c:v>1.8762015011094109</c:v>
                </c:pt>
                <c:pt idx="2027">
                  <c:v>1.8771275630546771</c:v>
                </c:pt>
                <c:pt idx="2028">
                  <c:v>1.8780536249999433</c:v>
                </c:pt>
              </c:numCache>
            </c:numRef>
          </c:xVal>
          <c:yVal>
            <c:numRef>
              <c:f>'2'!$V$7:$V$2035</c:f>
              <c:numCache>
                <c:formatCode>General</c:formatCode>
                <c:ptCount val="2029"/>
                <c:pt idx="0">
                  <c:v>0</c:v>
                </c:pt>
                <c:pt idx="1">
                  <c:v>0.3</c:v>
                </c:pt>
                <c:pt idx="2">
                  <c:v>0.3</c:v>
                </c:pt>
                <c:pt idx="3">
                  <c:v>0.3</c:v>
                </c:pt>
                <c:pt idx="4">
                  <c:v>0.3</c:v>
                </c:pt>
                <c:pt idx="5">
                  <c:v>0.3</c:v>
                </c:pt>
                <c:pt idx="6">
                  <c:v>0.3</c:v>
                </c:pt>
                <c:pt idx="7">
                  <c:v>0.3</c:v>
                </c:pt>
                <c:pt idx="8">
                  <c:v>0.3</c:v>
                </c:pt>
                <c:pt idx="9">
                  <c:v>0.3</c:v>
                </c:pt>
                <c:pt idx="10">
                  <c:v>0.3</c:v>
                </c:pt>
                <c:pt idx="11">
                  <c:v>0.3</c:v>
                </c:pt>
                <c:pt idx="12">
                  <c:v>0.3</c:v>
                </c:pt>
                <c:pt idx="13">
                  <c:v>0.3</c:v>
                </c:pt>
                <c:pt idx="14">
                  <c:v>0.3</c:v>
                </c:pt>
                <c:pt idx="15">
                  <c:v>0.3</c:v>
                </c:pt>
                <c:pt idx="16">
                  <c:v>0.3</c:v>
                </c:pt>
                <c:pt idx="17">
                  <c:v>0.3</c:v>
                </c:pt>
                <c:pt idx="18">
                  <c:v>0.3</c:v>
                </c:pt>
                <c:pt idx="19">
                  <c:v>0.3</c:v>
                </c:pt>
                <c:pt idx="20">
                  <c:v>0.3</c:v>
                </c:pt>
                <c:pt idx="21">
                  <c:v>0.3</c:v>
                </c:pt>
                <c:pt idx="22">
                  <c:v>0.3</c:v>
                </c:pt>
                <c:pt idx="23">
                  <c:v>0.3</c:v>
                </c:pt>
                <c:pt idx="24">
                  <c:v>0.3</c:v>
                </c:pt>
                <c:pt idx="25">
                  <c:v>0.3</c:v>
                </c:pt>
                <c:pt idx="26">
                  <c:v>0.3</c:v>
                </c:pt>
                <c:pt idx="27">
                  <c:v>0.3</c:v>
                </c:pt>
                <c:pt idx="28">
                  <c:v>0.3</c:v>
                </c:pt>
                <c:pt idx="29">
                  <c:v>0.3</c:v>
                </c:pt>
                <c:pt idx="30">
                  <c:v>0.3</c:v>
                </c:pt>
                <c:pt idx="31">
                  <c:v>0.3</c:v>
                </c:pt>
                <c:pt idx="32">
                  <c:v>0.3</c:v>
                </c:pt>
                <c:pt idx="33">
                  <c:v>0.3</c:v>
                </c:pt>
                <c:pt idx="34">
                  <c:v>0.3</c:v>
                </c:pt>
                <c:pt idx="35">
                  <c:v>0.3</c:v>
                </c:pt>
                <c:pt idx="36">
                  <c:v>0.3</c:v>
                </c:pt>
                <c:pt idx="37">
                  <c:v>0.3</c:v>
                </c:pt>
                <c:pt idx="38">
                  <c:v>0.3</c:v>
                </c:pt>
                <c:pt idx="39">
                  <c:v>0.3</c:v>
                </c:pt>
                <c:pt idx="40">
                  <c:v>0.3</c:v>
                </c:pt>
                <c:pt idx="41">
                  <c:v>0.3</c:v>
                </c:pt>
                <c:pt idx="42">
                  <c:v>0.3</c:v>
                </c:pt>
                <c:pt idx="43">
                  <c:v>0.3</c:v>
                </c:pt>
                <c:pt idx="44">
                  <c:v>0.3</c:v>
                </c:pt>
                <c:pt idx="45">
                  <c:v>0.3</c:v>
                </c:pt>
                <c:pt idx="46">
                  <c:v>0.3</c:v>
                </c:pt>
                <c:pt idx="47">
                  <c:v>0.3</c:v>
                </c:pt>
                <c:pt idx="48">
                  <c:v>0.3</c:v>
                </c:pt>
                <c:pt idx="49">
                  <c:v>0.3</c:v>
                </c:pt>
                <c:pt idx="50">
                  <c:v>0.3</c:v>
                </c:pt>
                <c:pt idx="51">
                  <c:v>0.3</c:v>
                </c:pt>
                <c:pt idx="52">
                  <c:v>0.3</c:v>
                </c:pt>
                <c:pt idx="53">
                  <c:v>0.3</c:v>
                </c:pt>
                <c:pt idx="54">
                  <c:v>0.3</c:v>
                </c:pt>
                <c:pt idx="55">
                  <c:v>0.3</c:v>
                </c:pt>
                <c:pt idx="56">
                  <c:v>0.3</c:v>
                </c:pt>
                <c:pt idx="57">
                  <c:v>0.3</c:v>
                </c:pt>
                <c:pt idx="58">
                  <c:v>0.3</c:v>
                </c:pt>
                <c:pt idx="59">
                  <c:v>0.3</c:v>
                </c:pt>
                <c:pt idx="60">
                  <c:v>0.3</c:v>
                </c:pt>
                <c:pt idx="61">
                  <c:v>0.3</c:v>
                </c:pt>
                <c:pt idx="62">
                  <c:v>0.3</c:v>
                </c:pt>
                <c:pt idx="63">
                  <c:v>0.3</c:v>
                </c:pt>
                <c:pt idx="64">
                  <c:v>0.3</c:v>
                </c:pt>
                <c:pt idx="65">
                  <c:v>0.3</c:v>
                </c:pt>
                <c:pt idx="66">
                  <c:v>0.3</c:v>
                </c:pt>
                <c:pt idx="67">
                  <c:v>0.3</c:v>
                </c:pt>
                <c:pt idx="68">
                  <c:v>0.3</c:v>
                </c:pt>
                <c:pt idx="69">
                  <c:v>0.3</c:v>
                </c:pt>
                <c:pt idx="70">
                  <c:v>0.3</c:v>
                </c:pt>
                <c:pt idx="71">
                  <c:v>0.3</c:v>
                </c:pt>
                <c:pt idx="72">
                  <c:v>0.3</c:v>
                </c:pt>
                <c:pt idx="73">
                  <c:v>0.3</c:v>
                </c:pt>
                <c:pt idx="74">
                  <c:v>0.3</c:v>
                </c:pt>
                <c:pt idx="75">
                  <c:v>0.3</c:v>
                </c:pt>
                <c:pt idx="76">
                  <c:v>0.3</c:v>
                </c:pt>
                <c:pt idx="77">
                  <c:v>0.3</c:v>
                </c:pt>
                <c:pt idx="78">
                  <c:v>0.3</c:v>
                </c:pt>
                <c:pt idx="79">
                  <c:v>0.3</c:v>
                </c:pt>
                <c:pt idx="80">
                  <c:v>0.3</c:v>
                </c:pt>
                <c:pt idx="81">
                  <c:v>0.3</c:v>
                </c:pt>
                <c:pt idx="82">
                  <c:v>0.3</c:v>
                </c:pt>
                <c:pt idx="83">
                  <c:v>0.3</c:v>
                </c:pt>
                <c:pt idx="84">
                  <c:v>0.3</c:v>
                </c:pt>
                <c:pt idx="85">
                  <c:v>0.3</c:v>
                </c:pt>
                <c:pt idx="86">
                  <c:v>0.3</c:v>
                </c:pt>
                <c:pt idx="87">
                  <c:v>0.3</c:v>
                </c:pt>
                <c:pt idx="88">
                  <c:v>0.3</c:v>
                </c:pt>
                <c:pt idx="89">
                  <c:v>0.3</c:v>
                </c:pt>
                <c:pt idx="90">
                  <c:v>0.3</c:v>
                </c:pt>
                <c:pt idx="91">
                  <c:v>0.3</c:v>
                </c:pt>
                <c:pt idx="92">
                  <c:v>0.3</c:v>
                </c:pt>
                <c:pt idx="93">
                  <c:v>0.3</c:v>
                </c:pt>
                <c:pt idx="94">
                  <c:v>0.3</c:v>
                </c:pt>
                <c:pt idx="95">
                  <c:v>0.3</c:v>
                </c:pt>
                <c:pt idx="96">
                  <c:v>0.3</c:v>
                </c:pt>
                <c:pt idx="97">
                  <c:v>0.3</c:v>
                </c:pt>
                <c:pt idx="98">
                  <c:v>0.3</c:v>
                </c:pt>
                <c:pt idx="99">
                  <c:v>0.3</c:v>
                </c:pt>
                <c:pt idx="100">
                  <c:v>0.3</c:v>
                </c:pt>
                <c:pt idx="101">
                  <c:v>0.3</c:v>
                </c:pt>
                <c:pt idx="102">
                  <c:v>0.3</c:v>
                </c:pt>
                <c:pt idx="103">
                  <c:v>0.3</c:v>
                </c:pt>
                <c:pt idx="104">
                  <c:v>0.3</c:v>
                </c:pt>
                <c:pt idx="105">
                  <c:v>0.3</c:v>
                </c:pt>
                <c:pt idx="106">
                  <c:v>0.3</c:v>
                </c:pt>
                <c:pt idx="107">
                  <c:v>0.3</c:v>
                </c:pt>
                <c:pt idx="108">
                  <c:v>0.3</c:v>
                </c:pt>
                <c:pt idx="109">
                  <c:v>0.3</c:v>
                </c:pt>
                <c:pt idx="110">
                  <c:v>0.3</c:v>
                </c:pt>
                <c:pt idx="111">
                  <c:v>0.3</c:v>
                </c:pt>
                <c:pt idx="112">
                  <c:v>0.3</c:v>
                </c:pt>
                <c:pt idx="113">
                  <c:v>0.3</c:v>
                </c:pt>
                <c:pt idx="114">
                  <c:v>0.3</c:v>
                </c:pt>
                <c:pt idx="115">
                  <c:v>0.3</c:v>
                </c:pt>
                <c:pt idx="116">
                  <c:v>0.3</c:v>
                </c:pt>
                <c:pt idx="117">
                  <c:v>0.3</c:v>
                </c:pt>
                <c:pt idx="118">
                  <c:v>0.3</c:v>
                </c:pt>
                <c:pt idx="119">
                  <c:v>0.3</c:v>
                </c:pt>
                <c:pt idx="120">
                  <c:v>0.3</c:v>
                </c:pt>
                <c:pt idx="121">
                  <c:v>0.3</c:v>
                </c:pt>
                <c:pt idx="122">
                  <c:v>0.3</c:v>
                </c:pt>
                <c:pt idx="123">
                  <c:v>0.3</c:v>
                </c:pt>
                <c:pt idx="124">
                  <c:v>0.3</c:v>
                </c:pt>
                <c:pt idx="125">
                  <c:v>0.3</c:v>
                </c:pt>
                <c:pt idx="126">
                  <c:v>0.3</c:v>
                </c:pt>
                <c:pt idx="127">
                  <c:v>0.3</c:v>
                </c:pt>
                <c:pt idx="128">
                  <c:v>0.3</c:v>
                </c:pt>
                <c:pt idx="129">
                  <c:v>0.3</c:v>
                </c:pt>
                <c:pt idx="130">
                  <c:v>0.3</c:v>
                </c:pt>
                <c:pt idx="131">
                  <c:v>0.3</c:v>
                </c:pt>
                <c:pt idx="132">
                  <c:v>0.3</c:v>
                </c:pt>
                <c:pt idx="133">
                  <c:v>0.3</c:v>
                </c:pt>
                <c:pt idx="134">
                  <c:v>0.3</c:v>
                </c:pt>
                <c:pt idx="135">
                  <c:v>0.3</c:v>
                </c:pt>
                <c:pt idx="136">
                  <c:v>0.3</c:v>
                </c:pt>
                <c:pt idx="137">
                  <c:v>0.3</c:v>
                </c:pt>
                <c:pt idx="138">
                  <c:v>0.3</c:v>
                </c:pt>
                <c:pt idx="139">
                  <c:v>0.3</c:v>
                </c:pt>
                <c:pt idx="140">
                  <c:v>0.3</c:v>
                </c:pt>
                <c:pt idx="141">
                  <c:v>0.3</c:v>
                </c:pt>
                <c:pt idx="142">
                  <c:v>0.3</c:v>
                </c:pt>
                <c:pt idx="143">
                  <c:v>0.3</c:v>
                </c:pt>
                <c:pt idx="144">
                  <c:v>0.3</c:v>
                </c:pt>
                <c:pt idx="145">
                  <c:v>0.3</c:v>
                </c:pt>
                <c:pt idx="146">
                  <c:v>0.3</c:v>
                </c:pt>
                <c:pt idx="147">
                  <c:v>0.3</c:v>
                </c:pt>
                <c:pt idx="148">
                  <c:v>0.3</c:v>
                </c:pt>
                <c:pt idx="149">
                  <c:v>0.3</c:v>
                </c:pt>
                <c:pt idx="150">
                  <c:v>0.3</c:v>
                </c:pt>
                <c:pt idx="151">
                  <c:v>0.3</c:v>
                </c:pt>
                <c:pt idx="152">
                  <c:v>0.3</c:v>
                </c:pt>
                <c:pt idx="153">
                  <c:v>0.3</c:v>
                </c:pt>
                <c:pt idx="154">
                  <c:v>0.3</c:v>
                </c:pt>
                <c:pt idx="155">
                  <c:v>0.3</c:v>
                </c:pt>
                <c:pt idx="156">
                  <c:v>0.3</c:v>
                </c:pt>
                <c:pt idx="157">
                  <c:v>0.3</c:v>
                </c:pt>
                <c:pt idx="158">
                  <c:v>0.3</c:v>
                </c:pt>
                <c:pt idx="159">
                  <c:v>0.3</c:v>
                </c:pt>
                <c:pt idx="160">
                  <c:v>0.3</c:v>
                </c:pt>
                <c:pt idx="161">
                  <c:v>0.3</c:v>
                </c:pt>
                <c:pt idx="162">
                  <c:v>0.3</c:v>
                </c:pt>
                <c:pt idx="163">
                  <c:v>0.3</c:v>
                </c:pt>
                <c:pt idx="164">
                  <c:v>0.3</c:v>
                </c:pt>
                <c:pt idx="165">
                  <c:v>0.3</c:v>
                </c:pt>
                <c:pt idx="166">
                  <c:v>0.3</c:v>
                </c:pt>
                <c:pt idx="167">
                  <c:v>0.3</c:v>
                </c:pt>
                <c:pt idx="168">
                  <c:v>0.3</c:v>
                </c:pt>
                <c:pt idx="169">
                  <c:v>0.3</c:v>
                </c:pt>
                <c:pt idx="170">
                  <c:v>0.3</c:v>
                </c:pt>
                <c:pt idx="171">
                  <c:v>0.3</c:v>
                </c:pt>
                <c:pt idx="172">
                  <c:v>0.3</c:v>
                </c:pt>
                <c:pt idx="173">
                  <c:v>0.3</c:v>
                </c:pt>
                <c:pt idx="174">
                  <c:v>0.3</c:v>
                </c:pt>
                <c:pt idx="175">
                  <c:v>0.3</c:v>
                </c:pt>
                <c:pt idx="176">
                  <c:v>0.3</c:v>
                </c:pt>
                <c:pt idx="177">
                  <c:v>0.3</c:v>
                </c:pt>
                <c:pt idx="178">
                  <c:v>0.3</c:v>
                </c:pt>
                <c:pt idx="179">
                  <c:v>0.3</c:v>
                </c:pt>
                <c:pt idx="180">
                  <c:v>0.3</c:v>
                </c:pt>
                <c:pt idx="181">
                  <c:v>0.3</c:v>
                </c:pt>
                <c:pt idx="182">
                  <c:v>0.3</c:v>
                </c:pt>
                <c:pt idx="183">
                  <c:v>0.3</c:v>
                </c:pt>
                <c:pt idx="184">
                  <c:v>0.3</c:v>
                </c:pt>
                <c:pt idx="185">
                  <c:v>0.3</c:v>
                </c:pt>
                <c:pt idx="186">
                  <c:v>0.3</c:v>
                </c:pt>
                <c:pt idx="187">
                  <c:v>0.3</c:v>
                </c:pt>
                <c:pt idx="188">
                  <c:v>0.3</c:v>
                </c:pt>
                <c:pt idx="189">
                  <c:v>0.3</c:v>
                </c:pt>
                <c:pt idx="190">
                  <c:v>0.3</c:v>
                </c:pt>
                <c:pt idx="191">
                  <c:v>0.3</c:v>
                </c:pt>
                <c:pt idx="192">
                  <c:v>0.3</c:v>
                </c:pt>
                <c:pt idx="193">
                  <c:v>0.3</c:v>
                </c:pt>
                <c:pt idx="194">
                  <c:v>0.3</c:v>
                </c:pt>
                <c:pt idx="195">
                  <c:v>0.3</c:v>
                </c:pt>
                <c:pt idx="196">
                  <c:v>0.3</c:v>
                </c:pt>
                <c:pt idx="197">
                  <c:v>0.3</c:v>
                </c:pt>
                <c:pt idx="198">
                  <c:v>0.3</c:v>
                </c:pt>
                <c:pt idx="199">
                  <c:v>0.3</c:v>
                </c:pt>
                <c:pt idx="200">
                  <c:v>0.3</c:v>
                </c:pt>
                <c:pt idx="201">
                  <c:v>0.3</c:v>
                </c:pt>
                <c:pt idx="202">
                  <c:v>0.3</c:v>
                </c:pt>
                <c:pt idx="203">
                  <c:v>0.3</c:v>
                </c:pt>
                <c:pt idx="204">
                  <c:v>0.3</c:v>
                </c:pt>
                <c:pt idx="205">
                  <c:v>0.3</c:v>
                </c:pt>
                <c:pt idx="206">
                  <c:v>0.3</c:v>
                </c:pt>
                <c:pt idx="207">
                  <c:v>0.3</c:v>
                </c:pt>
                <c:pt idx="208">
                  <c:v>0.3</c:v>
                </c:pt>
                <c:pt idx="209">
                  <c:v>0.3</c:v>
                </c:pt>
                <c:pt idx="210">
                  <c:v>0.3</c:v>
                </c:pt>
                <c:pt idx="211">
                  <c:v>0.3</c:v>
                </c:pt>
                <c:pt idx="212">
                  <c:v>0.3</c:v>
                </c:pt>
                <c:pt idx="213">
                  <c:v>0.3</c:v>
                </c:pt>
                <c:pt idx="214">
                  <c:v>0.3</c:v>
                </c:pt>
                <c:pt idx="215">
                  <c:v>0.3</c:v>
                </c:pt>
                <c:pt idx="216">
                  <c:v>0.3</c:v>
                </c:pt>
                <c:pt idx="217">
                  <c:v>0.3</c:v>
                </c:pt>
                <c:pt idx="218">
                  <c:v>0.3</c:v>
                </c:pt>
                <c:pt idx="219">
                  <c:v>0.3</c:v>
                </c:pt>
                <c:pt idx="220">
                  <c:v>0.3</c:v>
                </c:pt>
                <c:pt idx="221">
                  <c:v>0.3</c:v>
                </c:pt>
                <c:pt idx="222">
                  <c:v>0.3</c:v>
                </c:pt>
                <c:pt idx="223">
                  <c:v>0.3</c:v>
                </c:pt>
                <c:pt idx="224">
                  <c:v>0.3</c:v>
                </c:pt>
                <c:pt idx="225">
                  <c:v>0.3</c:v>
                </c:pt>
                <c:pt idx="226">
                  <c:v>0.3</c:v>
                </c:pt>
                <c:pt idx="227">
                  <c:v>0.3</c:v>
                </c:pt>
                <c:pt idx="228">
                  <c:v>0.3</c:v>
                </c:pt>
                <c:pt idx="229">
                  <c:v>0.3</c:v>
                </c:pt>
                <c:pt idx="230">
                  <c:v>0.3</c:v>
                </c:pt>
                <c:pt idx="231">
                  <c:v>0.3</c:v>
                </c:pt>
                <c:pt idx="232">
                  <c:v>0.3</c:v>
                </c:pt>
                <c:pt idx="233">
                  <c:v>0.3</c:v>
                </c:pt>
                <c:pt idx="234">
                  <c:v>0.3</c:v>
                </c:pt>
                <c:pt idx="235">
                  <c:v>0.3</c:v>
                </c:pt>
                <c:pt idx="236">
                  <c:v>0.3</c:v>
                </c:pt>
                <c:pt idx="237">
                  <c:v>0.3</c:v>
                </c:pt>
                <c:pt idx="238">
                  <c:v>0.3</c:v>
                </c:pt>
                <c:pt idx="239">
                  <c:v>0.3</c:v>
                </c:pt>
                <c:pt idx="240">
                  <c:v>0.3</c:v>
                </c:pt>
                <c:pt idx="241">
                  <c:v>0.3</c:v>
                </c:pt>
                <c:pt idx="242">
                  <c:v>0.3</c:v>
                </c:pt>
                <c:pt idx="243">
                  <c:v>0.3</c:v>
                </c:pt>
                <c:pt idx="244">
                  <c:v>0.3</c:v>
                </c:pt>
                <c:pt idx="245">
                  <c:v>0.3</c:v>
                </c:pt>
                <c:pt idx="246">
                  <c:v>0.3</c:v>
                </c:pt>
                <c:pt idx="247">
                  <c:v>0.3</c:v>
                </c:pt>
                <c:pt idx="248">
                  <c:v>0.3</c:v>
                </c:pt>
                <c:pt idx="249">
                  <c:v>0.3</c:v>
                </c:pt>
                <c:pt idx="250">
                  <c:v>0.3</c:v>
                </c:pt>
                <c:pt idx="251">
                  <c:v>0.3</c:v>
                </c:pt>
                <c:pt idx="252">
                  <c:v>0.3</c:v>
                </c:pt>
                <c:pt idx="253">
                  <c:v>0.3</c:v>
                </c:pt>
                <c:pt idx="254">
                  <c:v>0.3</c:v>
                </c:pt>
                <c:pt idx="255">
                  <c:v>0.3</c:v>
                </c:pt>
                <c:pt idx="256">
                  <c:v>0.3</c:v>
                </c:pt>
                <c:pt idx="257">
                  <c:v>0.3</c:v>
                </c:pt>
                <c:pt idx="258">
                  <c:v>0.3</c:v>
                </c:pt>
                <c:pt idx="259">
                  <c:v>0.3</c:v>
                </c:pt>
                <c:pt idx="260">
                  <c:v>0.3</c:v>
                </c:pt>
                <c:pt idx="261">
                  <c:v>0.3</c:v>
                </c:pt>
                <c:pt idx="262">
                  <c:v>0.3</c:v>
                </c:pt>
                <c:pt idx="263">
                  <c:v>0.3</c:v>
                </c:pt>
                <c:pt idx="264">
                  <c:v>0.3</c:v>
                </c:pt>
                <c:pt idx="265">
                  <c:v>0.3</c:v>
                </c:pt>
                <c:pt idx="266">
                  <c:v>0.3</c:v>
                </c:pt>
                <c:pt idx="267">
                  <c:v>0.3</c:v>
                </c:pt>
                <c:pt idx="268">
                  <c:v>0.3</c:v>
                </c:pt>
                <c:pt idx="269">
                  <c:v>0.3</c:v>
                </c:pt>
                <c:pt idx="270">
                  <c:v>0.3</c:v>
                </c:pt>
                <c:pt idx="271">
                  <c:v>0.3</c:v>
                </c:pt>
                <c:pt idx="272">
                  <c:v>0.3</c:v>
                </c:pt>
                <c:pt idx="273">
                  <c:v>0.3</c:v>
                </c:pt>
                <c:pt idx="274">
                  <c:v>0.3</c:v>
                </c:pt>
                <c:pt idx="275">
                  <c:v>0.3</c:v>
                </c:pt>
                <c:pt idx="276">
                  <c:v>0.3</c:v>
                </c:pt>
                <c:pt idx="277">
                  <c:v>0.3</c:v>
                </c:pt>
                <c:pt idx="278">
                  <c:v>0.3</c:v>
                </c:pt>
                <c:pt idx="279">
                  <c:v>0.3</c:v>
                </c:pt>
                <c:pt idx="280">
                  <c:v>0.3</c:v>
                </c:pt>
                <c:pt idx="281">
                  <c:v>0.3</c:v>
                </c:pt>
                <c:pt idx="282">
                  <c:v>0.3</c:v>
                </c:pt>
                <c:pt idx="283">
                  <c:v>0.3</c:v>
                </c:pt>
                <c:pt idx="284">
                  <c:v>0.3</c:v>
                </c:pt>
                <c:pt idx="285">
                  <c:v>0.3</c:v>
                </c:pt>
                <c:pt idx="286">
                  <c:v>0.3</c:v>
                </c:pt>
                <c:pt idx="287">
                  <c:v>0.3</c:v>
                </c:pt>
                <c:pt idx="288">
                  <c:v>0.3</c:v>
                </c:pt>
                <c:pt idx="289">
                  <c:v>0.3</c:v>
                </c:pt>
                <c:pt idx="290">
                  <c:v>0.3</c:v>
                </c:pt>
                <c:pt idx="291">
                  <c:v>0.3</c:v>
                </c:pt>
                <c:pt idx="292">
                  <c:v>0.3</c:v>
                </c:pt>
                <c:pt idx="293">
                  <c:v>0.3</c:v>
                </c:pt>
                <c:pt idx="294">
                  <c:v>0.3</c:v>
                </c:pt>
                <c:pt idx="295">
                  <c:v>0.3</c:v>
                </c:pt>
                <c:pt idx="296">
                  <c:v>0.3</c:v>
                </c:pt>
                <c:pt idx="297">
                  <c:v>0.3</c:v>
                </c:pt>
                <c:pt idx="298">
                  <c:v>0.3</c:v>
                </c:pt>
                <c:pt idx="299">
                  <c:v>0.3</c:v>
                </c:pt>
                <c:pt idx="300">
                  <c:v>0.3</c:v>
                </c:pt>
                <c:pt idx="301">
                  <c:v>0.3</c:v>
                </c:pt>
                <c:pt idx="302">
                  <c:v>0.3</c:v>
                </c:pt>
                <c:pt idx="303">
                  <c:v>0.3</c:v>
                </c:pt>
                <c:pt idx="304">
                  <c:v>0.3</c:v>
                </c:pt>
                <c:pt idx="305">
                  <c:v>0.3</c:v>
                </c:pt>
                <c:pt idx="306">
                  <c:v>0.3</c:v>
                </c:pt>
                <c:pt idx="307">
                  <c:v>0.3</c:v>
                </c:pt>
                <c:pt idx="308">
                  <c:v>0.3</c:v>
                </c:pt>
                <c:pt idx="309">
                  <c:v>0.3</c:v>
                </c:pt>
                <c:pt idx="310">
                  <c:v>0.3</c:v>
                </c:pt>
                <c:pt idx="311">
                  <c:v>0.3</c:v>
                </c:pt>
                <c:pt idx="312">
                  <c:v>0.3</c:v>
                </c:pt>
                <c:pt idx="313">
                  <c:v>0.3</c:v>
                </c:pt>
                <c:pt idx="314">
                  <c:v>0.3</c:v>
                </c:pt>
                <c:pt idx="315">
                  <c:v>0.3</c:v>
                </c:pt>
                <c:pt idx="316">
                  <c:v>0.3</c:v>
                </c:pt>
                <c:pt idx="317">
                  <c:v>0.3</c:v>
                </c:pt>
                <c:pt idx="318">
                  <c:v>0.3</c:v>
                </c:pt>
                <c:pt idx="319">
                  <c:v>0.3</c:v>
                </c:pt>
                <c:pt idx="320">
                  <c:v>0.3</c:v>
                </c:pt>
                <c:pt idx="321">
                  <c:v>0.3</c:v>
                </c:pt>
                <c:pt idx="322">
                  <c:v>0.3</c:v>
                </c:pt>
                <c:pt idx="323">
                  <c:v>0.3</c:v>
                </c:pt>
                <c:pt idx="324">
                  <c:v>0.3</c:v>
                </c:pt>
                <c:pt idx="325">
                  <c:v>0.3</c:v>
                </c:pt>
                <c:pt idx="326">
                  <c:v>0.3</c:v>
                </c:pt>
                <c:pt idx="327">
                  <c:v>0.3</c:v>
                </c:pt>
                <c:pt idx="328">
                  <c:v>0.3</c:v>
                </c:pt>
                <c:pt idx="329">
                  <c:v>0.3</c:v>
                </c:pt>
                <c:pt idx="330">
                  <c:v>0.3</c:v>
                </c:pt>
                <c:pt idx="331">
                  <c:v>0.3</c:v>
                </c:pt>
                <c:pt idx="332">
                  <c:v>0.3</c:v>
                </c:pt>
                <c:pt idx="333">
                  <c:v>0.3</c:v>
                </c:pt>
                <c:pt idx="334">
                  <c:v>0.3</c:v>
                </c:pt>
                <c:pt idx="335">
                  <c:v>0.3</c:v>
                </c:pt>
                <c:pt idx="336">
                  <c:v>0.3</c:v>
                </c:pt>
                <c:pt idx="337">
                  <c:v>0.30000000000000016</c:v>
                </c:pt>
                <c:pt idx="338">
                  <c:v>0.30000000000000127</c:v>
                </c:pt>
                <c:pt idx="339">
                  <c:v>0.3000000000000087</c:v>
                </c:pt>
                <c:pt idx="340">
                  <c:v>0.3000000000000555</c:v>
                </c:pt>
                <c:pt idx="341">
                  <c:v>0.30000000000033406</c:v>
                </c:pt>
                <c:pt idx="342">
                  <c:v>0.30000000000189397</c:v>
                </c:pt>
                <c:pt idx="343">
                  <c:v>0.30000000001013227</c:v>
                </c:pt>
                <c:pt idx="344">
                  <c:v>0.30000000005119104</c:v>
                </c:pt>
                <c:pt idx="345">
                  <c:v>0.30000000024447504</c:v>
                </c:pt>
                <c:pt idx="346">
                  <c:v>0.30000000110463049</c:v>
                </c:pt>
                <c:pt idx="347">
                  <c:v>0.30000000472631971</c:v>
                </c:pt>
                <c:pt idx="348">
                  <c:v>0.30000001916584224</c:v>
                </c:pt>
                <c:pt idx="349">
                  <c:v>0.30000007372255239</c:v>
                </c:pt>
                <c:pt idx="350">
                  <c:v>0.30000026921746048</c:v>
                </c:pt>
                <c:pt idx="351">
                  <c:v>0.30000093409970063</c:v>
                </c:pt>
                <c:pt idx="352">
                  <c:v>0.30000308191901875</c:v>
                </c:pt>
                <c:pt idx="353">
                  <c:v>0.30000967681022961</c:v>
                </c:pt>
                <c:pt idx="354">
                  <c:v>0.30002893780428741</c:v>
                </c:pt>
                <c:pt idx="355">
                  <c:v>0.30008248121052222</c:v>
                </c:pt>
                <c:pt idx="356">
                  <c:v>0.30022424813717274</c:v>
                </c:pt>
                <c:pt idx="357">
                  <c:v>0.30058198248162649</c:v>
                </c:pt>
                <c:pt idx="358">
                  <c:v>0.30144283221092411</c:v>
                </c:pt>
                <c:pt idx="359">
                  <c:v>0.30341947164988509</c:v>
                </c:pt>
                <c:pt idx="360">
                  <c:v>0.30775258909063613</c:v>
                </c:pt>
                <c:pt idx="361">
                  <c:v>0.31682602089126255</c:v>
                </c:pt>
                <c:pt idx="362">
                  <c:v>0.33498326925734534</c:v>
                </c:pt>
                <c:pt idx="363">
                  <c:v>0.36972303191826456</c:v>
                </c:pt>
                <c:pt idx="364">
                  <c:v>0.43329593269854233</c:v>
                </c:pt>
                <c:pt idx="365">
                  <c:v>0.54460509937137536</c:v>
                </c:pt>
                <c:pt idx="366">
                  <c:v>0.73112255170076024</c:v>
                </c:pt>
                <c:pt idx="367">
                  <c:v>1.0302923825712087</c:v>
                </c:pt>
                <c:pt idx="368">
                  <c:v>1.489661384775135</c:v>
                </c:pt>
                <c:pt idx="369">
                  <c:v>2.1648588772997917</c:v>
                </c:pt>
                <c:pt idx="370">
                  <c:v>3.1146590605689082</c:v>
                </c:pt>
                <c:pt idx="371">
                  <c:v>4.3927938732061014</c:v>
                </c:pt>
                <c:pt idx="372">
                  <c:v>6.0369510257887535</c:v>
                </c:pt>
                <c:pt idx="373">
                  <c:v>8.0563701308021063</c:v>
                </c:pt>
                <c:pt idx="374">
                  <c:v>10.420383969250887</c:v>
                </c:pt>
                <c:pt idx="375">
                  <c:v>13.050805621353817</c:v>
                </c:pt>
                <c:pt idx="376">
                  <c:v>15.820928814240645</c:v>
                </c:pt>
                <c:pt idx="377">
                  <c:v>18.562943121495032</c:v>
                </c:pt>
                <c:pt idx="378">
                  <c:v>21.083881390641437</c:v>
                </c:pt>
                <c:pt idx="379">
                  <c:v>23.188198431799108</c:v>
                </c:pt>
                <c:pt idx="380">
                  <c:v>24.703286314858808</c:v>
                </c:pt>
                <c:pt idx="381">
                  <c:v>25.503216284756974</c:v>
                </c:pt>
                <c:pt idx="382">
                  <c:v>25.5261125363809</c:v>
                </c:pt>
                <c:pt idx="383">
                  <c:v>24.781825540357268</c:v>
                </c:pt>
                <c:pt idx="384">
                  <c:v>23.348648304167366</c:v>
                </c:pt>
                <c:pt idx="385">
                  <c:v>21.360134800524321</c:v>
                </c:pt>
                <c:pt idx="386">
                  <c:v>18.985016613808057</c:v>
                </c:pt>
                <c:pt idx="387">
                  <c:v>16.404304596927826</c:v>
                </c:pt>
                <c:pt idx="388">
                  <c:v>13.789722364813487</c:v>
                </c:pt>
                <c:pt idx="389">
                  <c:v>11.286768135787506</c:v>
                </c:pt>
                <c:pt idx="390">
                  <c:v>9.0042869730976012</c:v>
                </c:pt>
                <c:pt idx="391">
                  <c:v>7.0108909921301112</c:v>
                </c:pt>
                <c:pt idx="392">
                  <c:v>5.3372728408690495</c:v>
                </c:pt>
                <c:pt idx="393">
                  <c:v>3.9826530305865662</c:v>
                </c:pt>
                <c:pt idx="394">
                  <c:v>2.923343211656086</c:v>
                </c:pt>
                <c:pt idx="395">
                  <c:v>2.1216066844302786</c:v>
                </c:pt>
                <c:pt idx="396">
                  <c:v>1.5334819838338971</c:v>
                </c:pt>
                <c:pt idx="397">
                  <c:v>1.1148179293748299</c:v>
                </c:pt>
                <c:pt idx="398">
                  <c:v>0.82529851439823698</c:v>
                </c:pt>
                <c:pt idx="399">
                  <c:v>0.63062470509957003</c:v>
                </c:pt>
                <c:pt idx="400">
                  <c:v>0.50324092023066436</c:v>
                </c:pt>
                <c:pt idx="401">
                  <c:v>0.42206592257373321</c:v>
                </c:pt>
                <c:pt idx="402">
                  <c:v>0.37165449478145463</c:v>
                </c:pt>
                <c:pt idx="403">
                  <c:v>0.34112576995573107</c:v>
                </c:pt>
                <c:pt idx="404">
                  <c:v>0.32308658968068921</c:v>
                </c:pt>
                <c:pt idx="405">
                  <c:v>0.31268036886849149</c:v>
                </c:pt>
                <c:pt idx="406">
                  <c:v>0.30681678030083059</c:v>
                </c:pt>
                <c:pt idx="407">
                  <c:v>0.30358796933871141</c:v>
                </c:pt>
                <c:pt idx="408">
                  <c:v>0.30184962919798641</c:v>
                </c:pt>
                <c:pt idx="409">
                  <c:v>0.3009341776843979</c:v>
                </c:pt>
                <c:pt idx="410">
                  <c:v>0.30046240592001172</c:v>
                </c:pt>
                <c:pt idx="411">
                  <c:v>0.30022439050859701</c:v>
                </c:pt>
                <c:pt idx="412">
                  <c:v>0.30010678465293961</c:v>
                </c:pt>
                <c:pt idx="413">
                  <c:v>0.30004985061168299</c:v>
                </c:pt>
                <c:pt idx="414">
                  <c:v>0.30002283607581859</c:v>
                </c:pt>
                <c:pt idx="415">
                  <c:v>0.30001026814217568</c:v>
                </c:pt>
                <c:pt idx="416">
                  <c:v>0.30000453325169868</c:v>
                </c:pt>
                <c:pt idx="417">
                  <c:v>0.3000019656292533</c:v>
                </c:pt>
                <c:pt idx="418">
                  <c:v>0.30000083732022198</c:v>
                </c:pt>
                <c:pt idx="419">
                  <c:v>0.30000035051152285</c:v>
                </c:pt>
                <c:pt idx="420">
                  <c:v>0.30000014422963567</c:v>
                </c:pt>
                <c:pt idx="421">
                  <c:v>0.30000005835353388</c:v>
                </c:pt>
                <c:pt idx="422">
                  <c:v>0.30000002321974667</c:v>
                </c:pt>
                <c:pt idx="423">
                  <c:v>0.30000000908951985</c:v>
                </c:pt>
                <c:pt idx="424">
                  <c:v>0.30000000350131639</c:v>
                </c:pt>
                <c:pt idx="425">
                  <c:v>0.30000000132751931</c:v>
                </c:pt>
                <c:pt idx="426">
                  <c:v>0.30000000049554132</c:v>
                </c:pt>
                <c:pt idx="427">
                  <c:v>0.30000000018216183</c:v>
                </c:pt>
                <c:pt idx="428">
                  <c:v>0.30000000006596</c:v>
                </c:pt>
                <c:pt idx="429">
                  <c:v>0.30000000002353178</c:v>
                </c:pt>
                <c:pt idx="430">
                  <c:v>0.30000000000827343</c:v>
                </c:pt>
                <c:pt idx="431">
                  <c:v>0.30000000000286731</c:v>
                </c:pt>
                <c:pt idx="432">
                  <c:v>0.30000000000097976</c:v>
                </c:pt>
                <c:pt idx="433">
                  <c:v>0.30000000000033017</c:v>
                </c:pt>
                <c:pt idx="434">
                  <c:v>0.30000000000010973</c:v>
                </c:pt>
                <c:pt idx="435">
                  <c:v>0.30000000000003596</c:v>
                </c:pt>
                <c:pt idx="436">
                  <c:v>0.30000000000001165</c:v>
                </c:pt>
                <c:pt idx="437">
                  <c:v>0.30000000000000371</c:v>
                </c:pt>
                <c:pt idx="438">
                  <c:v>0.30000000000000115</c:v>
                </c:pt>
                <c:pt idx="439">
                  <c:v>0.30000000000000038</c:v>
                </c:pt>
                <c:pt idx="440">
                  <c:v>0.3000000000000001</c:v>
                </c:pt>
                <c:pt idx="441">
                  <c:v>0.30000000000000004</c:v>
                </c:pt>
                <c:pt idx="442">
                  <c:v>0.3</c:v>
                </c:pt>
                <c:pt idx="443">
                  <c:v>0.3</c:v>
                </c:pt>
                <c:pt idx="444">
                  <c:v>0.3</c:v>
                </c:pt>
                <c:pt idx="445">
                  <c:v>0.3</c:v>
                </c:pt>
                <c:pt idx="446">
                  <c:v>0.3</c:v>
                </c:pt>
                <c:pt idx="447">
                  <c:v>0.3</c:v>
                </c:pt>
                <c:pt idx="448">
                  <c:v>0.3</c:v>
                </c:pt>
                <c:pt idx="449">
                  <c:v>0.3</c:v>
                </c:pt>
                <c:pt idx="450">
                  <c:v>0.3</c:v>
                </c:pt>
                <c:pt idx="451">
                  <c:v>0.3</c:v>
                </c:pt>
                <c:pt idx="452">
                  <c:v>0.3</c:v>
                </c:pt>
                <c:pt idx="453">
                  <c:v>0.3</c:v>
                </c:pt>
                <c:pt idx="454">
                  <c:v>0.3</c:v>
                </c:pt>
                <c:pt idx="455">
                  <c:v>0.3</c:v>
                </c:pt>
                <c:pt idx="456">
                  <c:v>0.3</c:v>
                </c:pt>
                <c:pt idx="457">
                  <c:v>0.3</c:v>
                </c:pt>
                <c:pt idx="458">
                  <c:v>0.3</c:v>
                </c:pt>
                <c:pt idx="459">
                  <c:v>0.3</c:v>
                </c:pt>
                <c:pt idx="460">
                  <c:v>0.3</c:v>
                </c:pt>
                <c:pt idx="461">
                  <c:v>0.3</c:v>
                </c:pt>
                <c:pt idx="462">
                  <c:v>0.3</c:v>
                </c:pt>
                <c:pt idx="463">
                  <c:v>0.3</c:v>
                </c:pt>
                <c:pt idx="464">
                  <c:v>0.3</c:v>
                </c:pt>
                <c:pt idx="465">
                  <c:v>0.3</c:v>
                </c:pt>
                <c:pt idx="466">
                  <c:v>0.3</c:v>
                </c:pt>
                <c:pt idx="467">
                  <c:v>0.3</c:v>
                </c:pt>
                <c:pt idx="468">
                  <c:v>0.3</c:v>
                </c:pt>
                <c:pt idx="469">
                  <c:v>0.3</c:v>
                </c:pt>
                <c:pt idx="470">
                  <c:v>0.3</c:v>
                </c:pt>
                <c:pt idx="471">
                  <c:v>0.3</c:v>
                </c:pt>
                <c:pt idx="472">
                  <c:v>0.3</c:v>
                </c:pt>
                <c:pt idx="473">
                  <c:v>0.3</c:v>
                </c:pt>
                <c:pt idx="474">
                  <c:v>0.3</c:v>
                </c:pt>
                <c:pt idx="475">
                  <c:v>0.3</c:v>
                </c:pt>
                <c:pt idx="476">
                  <c:v>0.3</c:v>
                </c:pt>
                <c:pt idx="477">
                  <c:v>0.3</c:v>
                </c:pt>
                <c:pt idx="478">
                  <c:v>0.3</c:v>
                </c:pt>
                <c:pt idx="479">
                  <c:v>0.3</c:v>
                </c:pt>
                <c:pt idx="480">
                  <c:v>0.3</c:v>
                </c:pt>
                <c:pt idx="481">
                  <c:v>0.3</c:v>
                </c:pt>
                <c:pt idx="482">
                  <c:v>0.3</c:v>
                </c:pt>
                <c:pt idx="483">
                  <c:v>0.3</c:v>
                </c:pt>
                <c:pt idx="484">
                  <c:v>0.3</c:v>
                </c:pt>
                <c:pt idx="485">
                  <c:v>0.3</c:v>
                </c:pt>
                <c:pt idx="486">
                  <c:v>0.3</c:v>
                </c:pt>
                <c:pt idx="487">
                  <c:v>0.3</c:v>
                </c:pt>
                <c:pt idx="488">
                  <c:v>0.3</c:v>
                </c:pt>
                <c:pt idx="489">
                  <c:v>0.3000000000000001</c:v>
                </c:pt>
                <c:pt idx="490">
                  <c:v>0.30000000000000043</c:v>
                </c:pt>
                <c:pt idx="491">
                  <c:v>0.30000000000000193</c:v>
                </c:pt>
                <c:pt idx="492">
                  <c:v>0.30000000000000876</c:v>
                </c:pt>
                <c:pt idx="493">
                  <c:v>0.30000000000003763</c:v>
                </c:pt>
                <c:pt idx="494">
                  <c:v>0.3000000000001562</c:v>
                </c:pt>
                <c:pt idx="495">
                  <c:v>0.30000000000062521</c:v>
                </c:pt>
                <c:pt idx="496">
                  <c:v>0.30000000000241445</c:v>
                </c:pt>
                <c:pt idx="497">
                  <c:v>0.30000000000900134</c:v>
                </c:pt>
                <c:pt idx="498">
                  <c:v>0.30000000003240895</c:v>
                </c:pt>
                <c:pt idx="499">
                  <c:v>0.30000000011273437</c:v>
                </c:pt>
                <c:pt idx="500">
                  <c:v>0.30000000037900737</c:v>
                </c:pt>
                <c:pt idx="501">
                  <c:v>0.30000000123197829</c:v>
                </c:pt>
                <c:pt idx="502">
                  <c:v>0.30000000387333231</c:v>
                </c:pt>
                <c:pt idx="503">
                  <c:v>0.30000001178292363</c:v>
                </c:pt>
                <c:pt idx="504">
                  <c:v>0.30000003469496389</c:v>
                </c:pt>
                <c:pt idx="505">
                  <c:v>0.30000009891941259</c:v>
                </c:pt>
                <c:pt idx="506">
                  <c:v>0.30000027318267602</c:v>
                </c:pt>
                <c:pt idx="507">
                  <c:v>0.30000073102858216</c:v>
                </c:pt>
                <c:pt idx="508">
                  <c:v>0.30000189616624667</c:v>
                </c:pt>
                <c:pt idx="509">
                  <c:v>0.30000476901677908</c:v>
                </c:pt>
                <c:pt idx="510">
                  <c:v>0.30001163427940331</c:v>
                </c:pt>
                <c:pt idx="511">
                  <c:v>0.30002753939827853</c:v>
                </c:pt>
                <c:pt idx="512">
                  <c:v>0.30006327296217972</c:v>
                </c:pt>
                <c:pt idx="513">
                  <c:v>0.30014114758105109</c:v>
                </c:pt>
                <c:pt idx="514">
                  <c:v>0.30030581685961028</c:v>
                </c:pt>
                <c:pt idx="515">
                  <c:v>0.30064375656062953</c:v>
                </c:pt>
                <c:pt idx="516">
                  <c:v>0.30131701926578069</c:v>
                </c:pt>
                <c:pt idx="517">
                  <c:v>0.30261944443860189</c:v>
                </c:pt>
                <c:pt idx="518">
                  <c:v>0.30506649587749024</c:v>
                </c:pt>
                <c:pt idx="519">
                  <c:v>0.30953281010550976</c:v>
                </c:pt>
                <c:pt idx="520">
                  <c:v>0.31745342768587897</c:v>
                </c:pt>
                <c:pt idx="521">
                  <c:v>0.33110408025191673</c:v>
                </c:pt>
                <c:pt idx="522">
                  <c:v>0.35397090126700537</c:v>
                </c:pt>
                <c:pt idx="523">
                  <c:v>0.39120843976542841</c:v>
                </c:pt>
                <c:pt idx="524">
                  <c:v>0.45016522523622193</c:v>
                </c:pt>
                <c:pt idx="525">
                  <c:v>0.54092797345212895</c:v>
                </c:pt>
                <c:pt idx="526">
                  <c:v>0.6768007124788693</c:v>
                </c:pt>
                <c:pt idx="527">
                  <c:v>0.8745986135432513</c:v>
                </c:pt>
                <c:pt idx="528">
                  <c:v>1.1546064699694829</c:v>
                </c:pt>
                <c:pt idx="529">
                  <c:v>1.5400395837128931</c:v>
                </c:pt>
                <c:pt idx="530">
                  <c:v>2.0558620178445857</c:v>
                </c:pt>
                <c:pt idx="531">
                  <c:v>2.7268730730621402</c:v>
                </c:pt>
                <c:pt idx="532">
                  <c:v>3.5750705923476986</c:v>
                </c:pt>
                <c:pt idx="533">
                  <c:v>4.6164328610247196</c:v>
                </c:pt>
                <c:pt idx="534">
                  <c:v>5.8574116828755693</c:v>
                </c:pt>
                <c:pt idx="535">
                  <c:v>7.2915696080466494</c:v>
                </c:pt>
                <c:pt idx="536">
                  <c:v>8.8968903041935228</c:v>
                </c:pt>
                <c:pt idx="537">
                  <c:v>10.634310227691415</c:v>
                </c:pt>
                <c:pt idx="538">
                  <c:v>12.447939936090561</c:v>
                </c:pt>
                <c:pt idx="539">
                  <c:v>14.267260761723197</c:v>
                </c:pt>
                <c:pt idx="540">
                  <c:v>16.011316131225527</c:v>
                </c:pt>
                <c:pt idx="541">
                  <c:v>17.59460747695401</c:v>
                </c:pt>
                <c:pt idx="542">
                  <c:v>18.934108391404735</c:v>
                </c:pt>
                <c:pt idx="543">
                  <c:v>19.956586733580259</c:v>
                </c:pt>
                <c:pt idx="544">
                  <c:v>20.605321777887198</c:v>
                </c:pt>
                <c:pt idx="545">
                  <c:v>20.845348729626821</c:v>
                </c:pt>
                <c:pt idx="546">
                  <c:v>20.666552971026373</c:v>
                </c:pt>
                <c:pt idx="547">
                  <c:v>20.084238560685503</c:v>
                </c:pt>
                <c:pt idx="548">
                  <c:v>19.137154574549289</c:v>
                </c:pt>
                <c:pt idx="549">
                  <c:v>17.883313524659624</c:v>
                </c:pt>
                <c:pt idx="550">
                  <c:v>16.394217295299338</c:v>
                </c:pt>
                <c:pt idx="551">
                  <c:v>14.748273748966684</c:v>
                </c:pt>
                <c:pt idx="552">
                  <c:v>13.024222249083</c:v>
                </c:pt>
                <c:pt idx="553">
                  <c:v>11.295296256580258</c:v>
                </c:pt>
                <c:pt idx="554">
                  <c:v>9.6246654704996093</c:v>
                </c:pt>
                <c:pt idx="555">
                  <c:v>8.0624617349489718</c:v>
                </c:pt>
                <c:pt idx="556">
                  <c:v>6.644448225592571</c:v>
                </c:pt>
                <c:pt idx="557">
                  <c:v>5.3921799951155034</c:v>
                </c:pt>
                <c:pt idx="558">
                  <c:v>4.3143526867056767</c:v>
                </c:pt>
                <c:pt idx="559">
                  <c:v>3.4089565240824986</c:v>
                </c:pt>
                <c:pt idx="560">
                  <c:v>2.6658415232577481</c:v>
                </c:pt>
                <c:pt idx="561">
                  <c:v>2.069343484686831</c:v>
                </c:pt>
                <c:pt idx="562">
                  <c:v>1.6006992085691238</c:v>
                </c:pt>
                <c:pt idx="563">
                  <c:v>1.2400731718180318</c:v>
                </c:pt>
                <c:pt idx="564">
                  <c:v>0.96810920567454017</c:v>
                </c:pt>
                <c:pt idx="565">
                  <c:v>0.76699728470445994</c:v>
                </c:pt>
                <c:pt idx="566">
                  <c:v>0.62110094851594222</c:v>
                </c:pt>
                <c:pt idx="567">
                  <c:v>0.51722386577739421</c:v>
                </c:pt>
                <c:pt idx="568">
                  <c:v>0.44460714462913636</c:v>
                </c:pt>
                <c:pt idx="569">
                  <c:v>0.39474688580926387</c:v>
                </c:pt>
                <c:pt idx="570">
                  <c:v>0.36110954065417389</c:v>
                </c:pt>
                <c:pt idx="571">
                  <c:v>0.338805838143869</c:v>
                </c:pt>
                <c:pt idx="572">
                  <c:v>0.32426629001958657</c:v>
                </c:pt>
                <c:pt idx="573">
                  <c:v>0.31494519103779417</c:v>
                </c:pt>
                <c:pt idx="574">
                  <c:v>0.309067009125995</c:v>
                </c:pt>
                <c:pt idx="575">
                  <c:v>0.30541954819425537</c:v>
                </c:pt>
                <c:pt idx="576">
                  <c:v>0.30319205048131825</c:v>
                </c:pt>
                <c:pt idx="577">
                  <c:v>0.30185291072537179</c:v>
                </c:pt>
                <c:pt idx="578">
                  <c:v>0.30106019806769085</c:v>
                </c:pt>
                <c:pt idx="579">
                  <c:v>0.30059804828271669</c:v>
                </c:pt>
                <c:pt idx="580">
                  <c:v>0.30033263691410178</c:v>
                </c:pt>
                <c:pt idx="581">
                  <c:v>0.30018245556138462</c:v>
                </c:pt>
                <c:pt idx="582">
                  <c:v>0.30009871042816361</c:v>
                </c:pt>
                <c:pt idx="583">
                  <c:v>0.3000526810389969</c:v>
                </c:pt>
                <c:pt idx="584">
                  <c:v>0.300027739357487</c:v>
                </c:pt>
                <c:pt idx="585">
                  <c:v>0.30001441298553566</c:v>
                </c:pt>
                <c:pt idx="586">
                  <c:v>0.30000739079286548</c:v>
                </c:pt>
                <c:pt idx="587">
                  <c:v>0.30000374085613585</c:v>
                </c:pt>
                <c:pt idx="588">
                  <c:v>0.30000186920349264</c:v>
                </c:pt>
                <c:pt idx="589">
                  <c:v>0.3000009221675019</c:v>
                </c:pt>
                <c:pt idx="590">
                  <c:v>0.30000044925414987</c:v>
                </c:pt>
                <c:pt idx="591">
                  <c:v>0.30000021615445915</c:v>
                </c:pt>
                <c:pt idx="592">
                  <c:v>0.30000010272738847</c:v>
                </c:pt>
                <c:pt idx="593">
                  <c:v>0.30000004823005377</c:v>
                </c:pt>
                <c:pt idx="594">
                  <c:v>0.30000002237265777</c:v>
                </c:pt>
                <c:pt idx="595">
                  <c:v>0.30000001025519735</c:v>
                </c:pt>
                <c:pt idx="596">
                  <c:v>0.30000000464573828</c:v>
                </c:pt>
                <c:pt idx="597">
                  <c:v>0.30000000208020816</c:v>
                </c:pt>
                <c:pt idx="598">
                  <c:v>0.30000000092078172</c:v>
                </c:pt>
                <c:pt idx="599">
                  <c:v>0.30000000040295849</c:v>
                </c:pt>
                <c:pt idx="600">
                  <c:v>0.30000000017437045</c:v>
                </c:pt>
                <c:pt idx="601">
                  <c:v>0.30000000007461897</c:v>
                </c:pt>
                <c:pt idx="602">
                  <c:v>0.30000000003158228</c:v>
                </c:pt>
                <c:pt idx="603">
                  <c:v>0.30000000001322236</c:v>
                </c:pt>
                <c:pt idx="604">
                  <c:v>0.30000000000547644</c:v>
                </c:pt>
                <c:pt idx="605">
                  <c:v>0.30000000000224425</c:v>
                </c:pt>
                <c:pt idx="606">
                  <c:v>0.30000000000091004</c:v>
                </c:pt>
                <c:pt idx="607">
                  <c:v>0.3000000000003652</c:v>
                </c:pt>
                <c:pt idx="608">
                  <c:v>0.30000000000014504</c:v>
                </c:pt>
                <c:pt idx="609">
                  <c:v>0.300000000000057</c:v>
                </c:pt>
                <c:pt idx="610">
                  <c:v>0.30000000000002219</c:v>
                </c:pt>
                <c:pt idx="611">
                  <c:v>0.30000000000000854</c:v>
                </c:pt>
                <c:pt idx="612">
                  <c:v>0.30000000000000326</c:v>
                </c:pt>
                <c:pt idx="613">
                  <c:v>0.30000000000000121</c:v>
                </c:pt>
                <c:pt idx="614">
                  <c:v>0.30000000000000043</c:v>
                </c:pt>
                <c:pt idx="615">
                  <c:v>0.30000000000000016</c:v>
                </c:pt>
                <c:pt idx="616">
                  <c:v>0.30000000000000004</c:v>
                </c:pt>
                <c:pt idx="617">
                  <c:v>0.3</c:v>
                </c:pt>
                <c:pt idx="618">
                  <c:v>0.3</c:v>
                </c:pt>
                <c:pt idx="619">
                  <c:v>0.3</c:v>
                </c:pt>
                <c:pt idx="620">
                  <c:v>0.3</c:v>
                </c:pt>
                <c:pt idx="621">
                  <c:v>0.3</c:v>
                </c:pt>
                <c:pt idx="622">
                  <c:v>0.3</c:v>
                </c:pt>
                <c:pt idx="623">
                  <c:v>0.3</c:v>
                </c:pt>
                <c:pt idx="624">
                  <c:v>0.3</c:v>
                </c:pt>
                <c:pt idx="625">
                  <c:v>0.3</c:v>
                </c:pt>
                <c:pt idx="626">
                  <c:v>0.3</c:v>
                </c:pt>
                <c:pt idx="627">
                  <c:v>0.3</c:v>
                </c:pt>
                <c:pt idx="628">
                  <c:v>0.3</c:v>
                </c:pt>
                <c:pt idx="629">
                  <c:v>0.3</c:v>
                </c:pt>
                <c:pt idx="630">
                  <c:v>0.3</c:v>
                </c:pt>
                <c:pt idx="631">
                  <c:v>0.3</c:v>
                </c:pt>
                <c:pt idx="632">
                  <c:v>0.3</c:v>
                </c:pt>
                <c:pt idx="633">
                  <c:v>0.3</c:v>
                </c:pt>
                <c:pt idx="634">
                  <c:v>0.3</c:v>
                </c:pt>
                <c:pt idx="635">
                  <c:v>0.3</c:v>
                </c:pt>
                <c:pt idx="636">
                  <c:v>0.3</c:v>
                </c:pt>
                <c:pt idx="637">
                  <c:v>0.3</c:v>
                </c:pt>
                <c:pt idx="638">
                  <c:v>0.3</c:v>
                </c:pt>
                <c:pt idx="639">
                  <c:v>0.3</c:v>
                </c:pt>
                <c:pt idx="640">
                  <c:v>0.3</c:v>
                </c:pt>
                <c:pt idx="641">
                  <c:v>0.3</c:v>
                </c:pt>
                <c:pt idx="642">
                  <c:v>0.3</c:v>
                </c:pt>
                <c:pt idx="643">
                  <c:v>0.3</c:v>
                </c:pt>
                <c:pt idx="644">
                  <c:v>0.3</c:v>
                </c:pt>
                <c:pt idx="645">
                  <c:v>0.3</c:v>
                </c:pt>
                <c:pt idx="646">
                  <c:v>0.3</c:v>
                </c:pt>
                <c:pt idx="647">
                  <c:v>0.3</c:v>
                </c:pt>
                <c:pt idx="648">
                  <c:v>0.3</c:v>
                </c:pt>
                <c:pt idx="649">
                  <c:v>0.3</c:v>
                </c:pt>
                <c:pt idx="650">
                  <c:v>0.3</c:v>
                </c:pt>
                <c:pt idx="651">
                  <c:v>0.3</c:v>
                </c:pt>
                <c:pt idx="652">
                  <c:v>0.3</c:v>
                </c:pt>
                <c:pt idx="653">
                  <c:v>0.3</c:v>
                </c:pt>
                <c:pt idx="654">
                  <c:v>0.3</c:v>
                </c:pt>
                <c:pt idx="655">
                  <c:v>0.3</c:v>
                </c:pt>
                <c:pt idx="656">
                  <c:v>0.3</c:v>
                </c:pt>
                <c:pt idx="657">
                  <c:v>0.3</c:v>
                </c:pt>
                <c:pt idx="658">
                  <c:v>0.3</c:v>
                </c:pt>
                <c:pt idx="659">
                  <c:v>0.3</c:v>
                </c:pt>
                <c:pt idx="660">
                  <c:v>0.3</c:v>
                </c:pt>
                <c:pt idx="661">
                  <c:v>0.3</c:v>
                </c:pt>
                <c:pt idx="662">
                  <c:v>0.3</c:v>
                </c:pt>
                <c:pt idx="663">
                  <c:v>0.3</c:v>
                </c:pt>
                <c:pt idx="664">
                  <c:v>0.3</c:v>
                </c:pt>
                <c:pt idx="665">
                  <c:v>0.3</c:v>
                </c:pt>
                <c:pt idx="666">
                  <c:v>0.3</c:v>
                </c:pt>
                <c:pt idx="667">
                  <c:v>0.3</c:v>
                </c:pt>
                <c:pt idx="668">
                  <c:v>0.3</c:v>
                </c:pt>
                <c:pt idx="669">
                  <c:v>0.3</c:v>
                </c:pt>
                <c:pt idx="670">
                  <c:v>0.3</c:v>
                </c:pt>
                <c:pt idx="671">
                  <c:v>0.3</c:v>
                </c:pt>
                <c:pt idx="672">
                  <c:v>0.3</c:v>
                </c:pt>
                <c:pt idx="673">
                  <c:v>0.3</c:v>
                </c:pt>
                <c:pt idx="674">
                  <c:v>0.3</c:v>
                </c:pt>
                <c:pt idx="675">
                  <c:v>0.3</c:v>
                </c:pt>
                <c:pt idx="676">
                  <c:v>0.3</c:v>
                </c:pt>
                <c:pt idx="677">
                  <c:v>0.3</c:v>
                </c:pt>
                <c:pt idx="678">
                  <c:v>0.3</c:v>
                </c:pt>
                <c:pt idx="679">
                  <c:v>0.3</c:v>
                </c:pt>
                <c:pt idx="680">
                  <c:v>0.3</c:v>
                </c:pt>
                <c:pt idx="681">
                  <c:v>0.3</c:v>
                </c:pt>
                <c:pt idx="682">
                  <c:v>0.3</c:v>
                </c:pt>
                <c:pt idx="683">
                  <c:v>0.3</c:v>
                </c:pt>
                <c:pt idx="684">
                  <c:v>0.3</c:v>
                </c:pt>
                <c:pt idx="685">
                  <c:v>0.3</c:v>
                </c:pt>
                <c:pt idx="686">
                  <c:v>0.3</c:v>
                </c:pt>
                <c:pt idx="687">
                  <c:v>0.3</c:v>
                </c:pt>
                <c:pt idx="688">
                  <c:v>0.3</c:v>
                </c:pt>
                <c:pt idx="689">
                  <c:v>0.3</c:v>
                </c:pt>
                <c:pt idx="690">
                  <c:v>0.3</c:v>
                </c:pt>
                <c:pt idx="691">
                  <c:v>0.3</c:v>
                </c:pt>
                <c:pt idx="692">
                  <c:v>0.3</c:v>
                </c:pt>
                <c:pt idx="693">
                  <c:v>0.3</c:v>
                </c:pt>
                <c:pt idx="694">
                  <c:v>0.3</c:v>
                </c:pt>
                <c:pt idx="695">
                  <c:v>0.3</c:v>
                </c:pt>
                <c:pt idx="696">
                  <c:v>0.3</c:v>
                </c:pt>
                <c:pt idx="697">
                  <c:v>0.3</c:v>
                </c:pt>
                <c:pt idx="698">
                  <c:v>0.3</c:v>
                </c:pt>
                <c:pt idx="699">
                  <c:v>0.3</c:v>
                </c:pt>
                <c:pt idx="700">
                  <c:v>0.3</c:v>
                </c:pt>
                <c:pt idx="701">
                  <c:v>0.3</c:v>
                </c:pt>
                <c:pt idx="702">
                  <c:v>0.3</c:v>
                </c:pt>
                <c:pt idx="703">
                  <c:v>0.3</c:v>
                </c:pt>
                <c:pt idx="704">
                  <c:v>0.3</c:v>
                </c:pt>
                <c:pt idx="705">
                  <c:v>0.3</c:v>
                </c:pt>
                <c:pt idx="706">
                  <c:v>0.3</c:v>
                </c:pt>
                <c:pt idx="707">
                  <c:v>0.3</c:v>
                </c:pt>
                <c:pt idx="708">
                  <c:v>0.3</c:v>
                </c:pt>
                <c:pt idx="709">
                  <c:v>0.3</c:v>
                </c:pt>
                <c:pt idx="710">
                  <c:v>0.3</c:v>
                </c:pt>
                <c:pt idx="711">
                  <c:v>0.3</c:v>
                </c:pt>
                <c:pt idx="712">
                  <c:v>0.3</c:v>
                </c:pt>
                <c:pt idx="713">
                  <c:v>0.3</c:v>
                </c:pt>
                <c:pt idx="714">
                  <c:v>0.3</c:v>
                </c:pt>
                <c:pt idx="715">
                  <c:v>0.3</c:v>
                </c:pt>
                <c:pt idx="716">
                  <c:v>0.3</c:v>
                </c:pt>
                <c:pt idx="717">
                  <c:v>0.3</c:v>
                </c:pt>
                <c:pt idx="718">
                  <c:v>0.3</c:v>
                </c:pt>
                <c:pt idx="719">
                  <c:v>0.3</c:v>
                </c:pt>
                <c:pt idx="720">
                  <c:v>0.3</c:v>
                </c:pt>
                <c:pt idx="721">
                  <c:v>0.3</c:v>
                </c:pt>
                <c:pt idx="722">
                  <c:v>0.3</c:v>
                </c:pt>
                <c:pt idx="723">
                  <c:v>0.3</c:v>
                </c:pt>
                <c:pt idx="724">
                  <c:v>0.3</c:v>
                </c:pt>
                <c:pt idx="725">
                  <c:v>0.3</c:v>
                </c:pt>
                <c:pt idx="726">
                  <c:v>0.3</c:v>
                </c:pt>
                <c:pt idx="727">
                  <c:v>0.3</c:v>
                </c:pt>
                <c:pt idx="728">
                  <c:v>0.3</c:v>
                </c:pt>
                <c:pt idx="729">
                  <c:v>0.3</c:v>
                </c:pt>
                <c:pt idx="730">
                  <c:v>0.3</c:v>
                </c:pt>
                <c:pt idx="731">
                  <c:v>0.3</c:v>
                </c:pt>
                <c:pt idx="732">
                  <c:v>0.3</c:v>
                </c:pt>
                <c:pt idx="733">
                  <c:v>0.3</c:v>
                </c:pt>
                <c:pt idx="734">
                  <c:v>0.3</c:v>
                </c:pt>
                <c:pt idx="735">
                  <c:v>0.3</c:v>
                </c:pt>
                <c:pt idx="736">
                  <c:v>0.3</c:v>
                </c:pt>
                <c:pt idx="737">
                  <c:v>0.3</c:v>
                </c:pt>
                <c:pt idx="738">
                  <c:v>0.3</c:v>
                </c:pt>
                <c:pt idx="739">
                  <c:v>0.3</c:v>
                </c:pt>
                <c:pt idx="740">
                  <c:v>0.3</c:v>
                </c:pt>
                <c:pt idx="741">
                  <c:v>0.3</c:v>
                </c:pt>
                <c:pt idx="742">
                  <c:v>0.3</c:v>
                </c:pt>
                <c:pt idx="743">
                  <c:v>0.3</c:v>
                </c:pt>
                <c:pt idx="744">
                  <c:v>0.3</c:v>
                </c:pt>
                <c:pt idx="745">
                  <c:v>0.3</c:v>
                </c:pt>
                <c:pt idx="746">
                  <c:v>0.3</c:v>
                </c:pt>
                <c:pt idx="747">
                  <c:v>0.3</c:v>
                </c:pt>
                <c:pt idx="748">
                  <c:v>0.3</c:v>
                </c:pt>
                <c:pt idx="749">
                  <c:v>0.3</c:v>
                </c:pt>
                <c:pt idx="750">
                  <c:v>0.3</c:v>
                </c:pt>
                <c:pt idx="751">
                  <c:v>0.3</c:v>
                </c:pt>
                <c:pt idx="752">
                  <c:v>0.3</c:v>
                </c:pt>
                <c:pt idx="753">
                  <c:v>0.3</c:v>
                </c:pt>
                <c:pt idx="754">
                  <c:v>0.3</c:v>
                </c:pt>
                <c:pt idx="755">
                  <c:v>0.3</c:v>
                </c:pt>
                <c:pt idx="756">
                  <c:v>0.3</c:v>
                </c:pt>
                <c:pt idx="757">
                  <c:v>0.3</c:v>
                </c:pt>
                <c:pt idx="758">
                  <c:v>0.3</c:v>
                </c:pt>
                <c:pt idx="759">
                  <c:v>0.3</c:v>
                </c:pt>
                <c:pt idx="760">
                  <c:v>0.3</c:v>
                </c:pt>
                <c:pt idx="761">
                  <c:v>0.3</c:v>
                </c:pt>
                <c:pt idx="762">
                  <c:v>0.3</c:v>
                </c:pt>
                <c:pt idx="763">
                  <c:v>0.3</c:v>
                </c:pt>
                <c:pt idx="764">
                  <c:v>0.3</c:v>
                </c:pt>
                <c:pt idx="765">
                  <c:v>0.3</c:v>
                </c:pt>
                <c:pt idx="766">
                  <c:v>0.3</c:v>
                </c:pt>
                <c:pt idx="767">
                  <c:v>0.3</c:v>
                </c:pt>
                <c:pt idx="768">
                  <c:v>0.3</c:v>
                </c:pt>
                <c:pt idx="769">
                  <c:v>0.3</c:v>
                </c:pt>
                <c:pt idx="770">
                  <c:v>0.3</c:v>
                </c:pt>
                <c:pt idx="771">
                  <c:v>0.3</c:v>
                </c:pt>
                <c:pt idx="772">
                  <c:v>0.3</c:v>
                </c:pt>
                <c:pt idx="773">
                  <c:v>0.3</c:v>
                </c:pt>
                <c:pt idx="774">
                  <c:v>0.3</c:v>
                </c:pt>
                <c:pt idx="775">
                  <c:v>0.3</c:v>
                </c:pt>
                <c:pt idx="776">
                  <c:v>0.3</c:v>
                </c:pt>
                <c:pt idx="777">
                  <c:v>0.3</c:v>
                </c:pt>
                <c:pt idx="778">
                  <c:v>0.3</c:v>
                </c:pt>
                <c:pt idx="779">
                  <c:v>0.3</c:v>
                </c:pt>
                <c:pt idx="780">
                  <c:v>0.3</c:v>
                </c:pt>
                <c:pt idx="781">
                  <c:v>0.3</c:v>
                </c:pt>
                <c:pt idx="782">
                  <c:v>0.3</c:v>
                </c:pt>
                <c:pt idx="783">
                  <c:v>0.3</c:v>
                </c:pt>
                <c:pt idx="784">
                  <c:v>0.3</c:v>
                </c:pt>
                <c:pt idx="785">
                  <c:v>0.3</c:v>
                </c:pt>
                <c:pt idx="786">
                  <c:v>0.3</c:v>
                </c:pt>
                <c:pt idx="787">
                  <c:v>0.3</c:v>
                </c:pt>
                <c:pt idx="788">
                  <c:v>0.3</c:v>
                </c:pt>
                <c:pt idx="789">
                  <c:v>0.3</c:v>
                </c:pt>
                <c:pt idx="790">
                  <c:v>0.3</c:v>
                </c:pt>
                <c:pt idx="791">
                  <c:v>0.30000000000000004</c:v>
                </c:pt>
                <c:pt idx="792">
                  <c:v>0.30000000000000016</c:v>
                </c:pt>
                <c:pt idx="793">
                  <c:v>0.30000000000000049</c:v>
                </c:pt>
                <c:pt idx="794">
                  <c:v>0.30000000000000132</c:v>
                </c:pt>
                <c:pt idx="795">
                  <c:v>0.30000000000000376</c:v>
                </c:pt>
                <c:pt idx="796">
                  <c:v>0.30000000000001037</c:v>
                </c:pt>
                <c:pt idx="797">
                  <c:v>0.30000000000002802</c:v>
                </c:pt>
                <c:pt idx="798">
                  <c:v>0.3000000000000746</c:v>
                </c:pt>
                <c:pt idx="799">
                  <c:v>0.30000000000019506</c:v>
                </c:pt>
                <c:pt idx="800">
                  <c:v>0.30000000000050175</c:v>
                </c:pt>
                <c:pt idx="801">
                  <c:v>0.30000000000126953</c:v>
                </c:pt>
                <c:pt idx="802">
                  <c:v>0.30000000000315979</c:v>
                </c:pt>
                <c:pt idx="803">
                  <c:v>0.3000000000077378</c:v>
                </c:pt>
                <c:pt idx="804">
                  <c:v>0.3000000000186448</c:v>
                </c:pt>
                <c:pt idx="805">
                  <c:v>0.30000000004421118</c:v>
                </c:pt>
                <c:pt idx="806">
                  <c:v>0.3000000001031784</c:v>
                </c:pt>
                <c:pt idx="807">
                  <c:v>0.30000000023701506</c:v>
                </c:pt>
                <c:pt idx="808">
                  <c:v>0.30000000053597087</c:v>
                </c:pt>
                <c:pt idx="809">
                  <c:v>0.30000000119325065</c:v>
                </c:pt>
                <c:pt idx="810">
                  <c:v>0.30000000261573884</c:v>
                </c:pt>
                <c:pt idx="811">
                  <c:v>0.30000000564645479</c:v>
                </c:pt>
                <c:pt idx="812">
                  <c:v>0.30000001200389886</c:v>
                </c:pt>
                <c:pt idx="813">
                  <c:v>0.30000002513504725</c:v>
                </c:pt>
                <c:pt idx="814">
                  <c:v>0.30000005184340989</c:v>
                </c:pt>
                <c:pt idx="815">
                  <c:v>0.30000010534383614</c:v>
                </c:pt>
                <c:pt idx="816">
                  <c:v>0.30000021089745316</c:v>
                </c:pt>
                <c:pt idx="817">
                  <c:v>0.30000041603011712</c:v>
                </c:pt>
                <c:pt idx="818">
                  <c:v>0.3000008087489161</c:v>
                </c:pt>
                <c:pt idx="819">
                  <c:v>0.30000154946622432</c:v>
                </c:pt>
                <c:pt idx="820">
                  <c:v>0.30000292599526923</c:v>
                </c:pt>
                <c:pt idx="821">
                  <c:v>0.30000544667621265</c:v>
                </c:pt>
                <c:pt idx="822">
                  <c:v>0.30000999537173367</c:v>
                </c:pt>
                <c:pt idx="823">
                  <c:v>0.30001808499974958</c:v>
                </c:pt>
                <c:pt idx="824">
                  <c:v>0.3000322650717871</c:v>
                </c:pt>
                <c:pt idx="825">
                  <c:v>0.30005676536579867</c:v>
                </c:pt>
                <c:pt idx="826">
                  <c:v>0.30009849466938154</c:v>
                </c:pt>
                <c:pt idx="827">
                  <c:v>0.30016856290220312</c:v>
                </c:pt>
                <c:pt idx="828">
                  <c:v>0.3002845590956616</c:v>
                </c:pt>
                <c:pt idx="829">
                  <c:v>0.30047389820166698</c:v>
                </c:pt>
                <c:pt idx="830">
                  <c:v>0.30077864660354625</c:v>
                </c:pt>
                <c:pt idx="831">
                  <c:v>0.3012623471669677</c:v>
                </c:pt>
                <c:pt idx="832">
                  <c:v>0.30201948374623722</c:v>
                </c:pt>
                <c:pt idx="833">
                  <c:v>0.30318834141056339</c:v>
                </c:pt>
                <c:pt idx="834">
                  <c:v>0.30496811534739737</c:v>
                </c:pt>
                <c:pt idx="835">
                  <c:v>0.30764117458083035</c:v>
                </c:pt>
                <c:pt idx="836">
                  <c:v>0.31160136541354072</c:v>
                </c:pt>
                <c:pt idx="837">
                  <c:v>0.31738910693918454</c:v>
                </c:pt>
                <c:pt idx="838">
                  <c:v>0.3257337467072664</c:v>
                </c:pt>
                <c:pt idx="839">
                  <c:v>0.33760316928314837</c:v>
                </c:pt>
                <c:pt idx="840">
                  <c:v>0.35425995210478373</c:v>
                </c:pt>
                <c:pt idx="841">
                  <c:v>0.37732242544449163</c:v>
                </c:pt>
                <c:pt idx="842">
                  <c:v>0.40882782524594569</c:v>
                </c:pt>
                <c:pt idx="843">
                  <c:v>0.45129337238326639</c:v>
                </c:pt>
                <c:pt idx="844">
                  <c:v>0.50776965498761051</c:v>
                </c:pt>
                <c:pt idx="845">
                  <c:v>0.58187926388887845</c:v>
                </c:pt>
                <c:pt idx="846">
                  <c:v>0.67783241197120814</c:v>
                </c:pt>
                <c:pt idx="847">
                  <c:v>0.80041046958014461</c:v>
                </c:pt>
                <c:pt idx="848">
                  <c:v>0.95490820203181537</c:v>
                </c:pt>
                <c:pt idx="849">
                  <c:v>1.1470262264820337</c:v>
                </c:pt>
                <c:pt idx="850">
                  <c:v>1.3827069983308904</c:v>
                </c:pt>
                <c:pt idx="851">
                  <c:v>1.6679105992009302</c:v>
                </c:pt>
                <c:pt idx="852">
                  <c:v>2.0083307234745353</c:v>
                </c:pt>
                <c:pt idx="853">
                  <c:v>2.4090564004203214</c:v>
                </c:pt>
                <c:pt idx="854">
                  <c:v>2.8741908381014691</c:v>
                </c:pt>
                <c:pt idx="855">
                  <c:v>3.4064448724997174</c:v>
                </c:pt>
                <c:pt idx="856">
                  <c:v>4.0067282600061551</c:v>
                </c:pt>
                <c:pt idx="857">
                  <c:v>4.6737667924488848</c:v>
                </c:pt>
                <c:pt idx="858">
                  <c:v>5.4037762591356184</c:v>
                </c:pt>
                <c:pt idx="859">
                  <c:v>6.1902250210500727</c:v>
                </c:pt>
                <c:pt idx="860">
                  <c:v>7.0237149506057506</c:v>
                </c:pt>
                <c:pt idx="861">
                  <c:v>7.8920055197346173</c:v>
                </c:pt>
                <c:pt idx="862">
                  <c:v>8.7801979835632444</c:v>
                </c:pt>
                <c:pt idx="863">
                  <c:v>9.6710863280972852</c:v>
                </c:pt>
                <c:pt idx="864">
                  <c:v>10.545669664650337</c:v>
                </c:pt>
                <c:pt idx="865">
                  <c:v>11.383808057429075</c:v>
                </c:pt>
                <c:pt idx="866">
                  <c:v>12.164991525867972</c:v>
                </c:pt>
                <c:pt idx="867">
                  <c:v>12.869181375264434</c:v>
                </c:pt>
                <c:pt idx="868">
                  <c:v>13.477675189392547</c:v>
                </c:pt>
                <c:pt idx="869">
                  <c:v>13.973942651203524</c:v>
                </c:pt>
                <c:pt idx="870">
                  <c:v>14.344379387777215</c:v>
                </c:pt>
                <c:pt idx="871">
                  <c:v>14.578930396000978</c:v>
                </c:pt>
                <c:pt idx="872">
                  <c:v>14.671542990641258</c:v>
                </c:pt>
                <c:pt idx="873">
                  <c:v>14.620420910643103</c:v>
                </c:pt>
                <c:pt idx="874">
                  <c:v>14.428065173353039</c:v>
                </c:pt>
                <c:pt idx="875">
                  <c:v>14.101102213879711</c:v>
                </c:pt>
                <c:pt idx="876">
                  <c:v>13.649914445918998</c:v>
                </c:pt>
                <c:pt idx="877">
                  <c:v>13.088101359275852</c:v>
                </c:pt>
                <c:pt idx="878">
                  <c:v>12.431809559698801</c:v>
                </c:pt>
                <c:pt idx="879">
                  <c:v>11.698976997658386</c:v>
                </c:pt>
                <c:pt idx="880">
                  <c:v>10.908539634273264</c:v>
                </c:pt>
                <c:pt idx="881">
                  <c:v>10.079647952669614</c:v>
                </c:pt>
                <c:pt idx="882">
                  <c:v>9.2309363999090337</c:v>
                </c:pt>
                <c:pt idx="883">
                  <c:v>8.3798816909743987</c:v>
                </c:pt>
                <c:pt idx="884">
                  <c:v>7.5422767766769567</c:v>
                </c:pt>
                <c:pt idx="885">
                  <c:v>6.7318371220934834</c:v>
                </c:pt>
                <c:pt idx="886">
                  <c:v>5.9599457021937114</c:v>
                </c:pt>
                <c:pt idx="887">
                  <c:v>5.2355336359191282</c:v>
                </c:pt>
                <c:pt idx="888">
                  <c:v>4.5650853165781644</c:v>
                </c:pt>
                <c:pt idx="889">
                  <c:v>3.9527507080289848</c:v>
                </c:pt>
                <c:pt idx="890">
                  <c:v>3.4005433871907931</c:v>
                </c:pt>
                <c:pt idx="891">
                  <c:v>2.9086009318556276</c:v>
                </c:pt>
                <c:pt idx="892">
                  <c:v>2.4754842026085946</c:v>
                </c:pt>
                <c:pt idx="893">
                  <c:v>2.098493635558321</c:v>
                </c:pt>
                <c:pt idx="894">
                  <c:v>1.7739834505322791</c:v>
                </c:pt>
                <c:pt idx="895">
                  <c:v>1.4976582568493138</c:v>
                </c:pt>
                <c:pt idx="896">
                  <c:v>1.2648404884859257</c:v>
                </c:pt>
                <c:pt idx="897">
                  <c:v>1.0707010542435134</c:v>
                </c:pt>
                <c:pt idx="898">
                  <c:v>0.9104492511912341</c:v>
                </c:pt>
                <c:pt idx="899">
                  <c:v>0.77948115071753032</c:v>
                </c:pt>
                <c:pt idx="900">
                  <c:v>0.67348820118600849</c:v>
                </c:pt>
                <c:pt idx="901">
                  <c:v>0.58852965278445846</c:v>
                </c:pt>
                <c:pt idx="902">
                  <c:v>0.52107361667719276</c:v>
                </c:pt>
                <c:pt idx="903">
                  <c:v>0.46801218813851753</c:v>
                </c:pt>
                <c:pt idx="904">
                  <c:v>0.42665618898157087</c:v>
                </c:pt>
                <c:pt idx="905">
                  <c:v>0.39471483027651716</c:v>
                </c:pt>
                <c:pt idx="906">
                  <c:v>0.37026507562513344</c:v>
                </c:pt>
                <c:pt idx="907">
                  <c:v>0.35171480314545189</c:v>
                </c:pt>
                <c:pt idx="908">
                  <c:v>0.33776311064053582</c:v>
                </c:pt>
                <c:pt idx="909">
                  <c:v>0.32736035431191823</c:v>
                </c:pt>
                <c:pt idx="910">
                  <c:v>0.31966980844814058</c:v>
                </c:pt>
                <c:pt idx="911">
                  <c:v>0.31403221504870099</c:v>
                </c:pt>
                <c:pt idx="912">
                  <c:v>0.30993397576087178</c:v>
                </c:pt>
                <c:pt idx="913">
                  <c:v>0.30697932857530619</c:v>
                </c:pt>
                <c:pt idx="914">
                  <c:v>0.30486654391484019</c:v>
                </c:pt>
                <c:pt idx="915">
                  <c:v>0.30336795840607</c:v>
                </c:pt>
                <c:pt idx="916">
                  <c:v>0.30231352570604492</c:v>
                </c:pt>
                <c:pt idx="917">
                  <c:v>0.30157748701925968</c:v>
                </c:pt>
                <c:pt idx="918">
                  <c:v>0.30106773451826319</c:v>
                </c:pt>
                <c:pt idx="919">
                  <c:v>0.30071744533790479</c:v>
                </c:pt>
                <c:pt idx="920">
                  <c:v>0.30047859072124605</c:v>
                </c:pt>
                <c:pt idx="921">
                  <c:v>0.30031696505443811</c:v>
                </c:pt>
                <c:pt idx="922">
                  <c:v>0.30020842592253</c:v>
                </c:pt>
                <c:pt idx="923">
                  <c:v>0.30013608390548424</c:v>
                </c:pt>
                <c:pt idx="924">
                  <c:v>0.30008822624229714</c:v>
                </c:pt>
                <c:pt idx="925">
                  <c:v>0.30005679968753152</c:v>
                </c:pt>
                <c:pt idx="926">
                  <c:v>0.30003631384861534</c:v>
                </c:pt>
                <c:pt idx="927">
                  <c:v>0.30002305672721258</c:v>
                </c:pt>
                <c:pt idx="928">
                  <c:v>0.30001453927795113</c:v>
                </c:pt>
                <c:pt idx="929">
                  <c:v>0.30000910601622682</c:v>
                </c:pt>
                <c:pt idx="930">
                  <c:v>0.30000566467340273</c:v>
                </c:pt>
                <c:pt idx="931">
                  <c:v>0.30000350027804218</c:v>
                </c:pt>
                <c:pt idx="932">
                  <c:v>0.30000214848154289</c:v>
                </c:pt>
                <c:pt idx="933">
                  <c:v>0.30000131003288177</c:v>
                </c:pt>
                <c:pt idx="934">
                  <c:v>0.30000079354980724</c:v>
                </c:pt>
                <c:pt idx="935">
                  <c:v>0.30000047755942028</c:v>
                </c:pt>
                <c:pt idx="936">
                  <c:v>0.3000002855364472</c:v>
                </c:pt>
                <c:pt idx="937">
                  <c:v>0.30000016962745429</c:v>
                </c:pt>
                <c:pt idx="938">
                  <c:v>0.30000010012686418</c:v>
                </c:pt>
                <c:pt idx="939">
                  <c:v>0.30000005872787089</c:v>
                </c:pt>
                <c:pt idx="940">
                  <c:v>0.3000000342291595</c:v>
                </c:pt>
                <c:pt idx="941">
                  <c:v>0.30000001982556584</c:v>
                </c:pt>
                <c:pt idx="942">
                  <c:v>0.30000001141172356</c:v>
                </c:pt>
                <c:pt idx="943">
                  <c:v>0.30000000652817793</c:v>
                </c:pt>
                <c:pt idx="944">
                  <c:v>0.30000000371164542</c:v>
                </c:pt>
                <c:pt idx="945">
                  <c:v>0.30000000209745803</c:v>
                </c:pt>
                <c:pt idx="946">
                  <c:v>0.30000000117812348</c:v>
                </c:pt>
                <c:pt idx="947">
                  <c:v>0.30000000065777505</c:v>
                </c:pt>
                <c:pt idx="948">
                  <c:v>0.30000000036506586</c:v>
                </c:pt>
                <c:pt idx="949">
                  <c:v>0.30000000020141432</c:v>
                </c:pt>
                <c:pt idx="950">
                  <c:v>0.30000000011047212</c:v>
                </c:pt>
                <c:pt idx="951">
                  <c:v>0.30000000006023875</c:v>
                </c:pt>
                <c:pt idx="952">
                  <c:v>0.30000000003265714</c:v>
                </c:pt>
                <c:pt idx="953">
                  <c:v>0.30000000001760257</c:v>
                </c:pt>
                <c:pt idx="954">
                  <c:v>0.30000000000943383</c:v>
                </c:pt>
                <c:pt idx="955">
                  <c:v>0.30000000000502725</c:v>
                </c:pt>
                <c:pt idx="956">
                  <c:v>0.30000000000266391</c:v>
                </c:pt>
                <c:pt idx="957">
                  <c:v>0.3000000000014037</c:v>
                </c:pt>
                <c:pt idx="958">
                  <c:v>0.30000000000073557</c:v>
                </c:pt>
                <c:pt idx="959">
                  <c:v>0.30000000000038329</c:v>
                </c:pt>
                <c:pt idx="960">
                  <c:v>0.30000000000019866</c:v>
                </c:pt>
                <c:pt idx="961">
                  <c:v>0.30000000000010241</c:v>
                </c:pt>
                <c:pt idx="962">
                  <c:v>0.3000000000000525</c:v>
                </c:pt>
                <c:pt idx="963">
                  <c:v>0.30000000000002675</c:v>
                </c:pt>
                <c:pt idx="964">
                  <c:v>0.30000000000001359</c:v>
                </c:pt>
                <c:pt idx="965">
                  <c:v>0.30000000000000682</c:v>
                </c:pt>
                <c:pt idx="966">
                  <c:v>0.30000000000000343</c:v>
                </c:pt>
                <c:pt idx="967">
                  <c:v>0.30000000000000171</c:v>
                </c:pt>
                <c:pt idx="968">
                  <c:v>0.30000000000000082</c:v>
                </c:pt>
                <c:pt idx="969">
                  <c:v>0.30000000000000043</c:v>
                </c:pt>
                <c:pt idx="970">
                  <c:v>0.30000000000000021</c:v>
                </c:pt>
                <c:pt idx="971">
                  <c:v>0.3000000000000001</c:v>
                </c:pt>
                <c:pt idx="972">
                  <c:v>0.30000000000000004</c:v>
                </c:pt>
                <c:pt idx="973">
                  <c:v>0.3</c:v>
                </c:pt>
                <c:pt idx="974">
                  <c:v>0.3</c:v>
                </c:pt>
                <c:pt idx="975">
                  <c:v>0.3</c:v>
                </c:pt>
                <c:pt idx="976">
                  <c:v>0.3</c:v>
                </c:pt>
                <c:pt idx="977">
                  <c:v>0.3</c:v>
                </c:pt>
                <c:pt idx="978">
                  <c:v>0.3</c:v>
                </c:pt>
                <c:pt idx="979">
                  <c:v>0.3</c:v>
                </c:pt>
                <c:pt idx="980">
                  <c:v>0.3</c:v>
                </c:pt>
                <c:pt idx="981">
                  <c:v>0.3</c:v>
                </c:pt>
                <c:pt idx="982">
                  <c:v>0.3</c:v>
                </c:pt>
                <c:pt idx="983">
                  <c:v>0.3</c:v>
                </c:pt>
                <c:pt idx="984">
                  <c:v>0.3</c:v>
                </c:pt>
                <c:pt idx="985">
                  <c:v>0.3</c:v>
                </c:pt>
                <c:pt idx="986">
                  <c:v>0.3</c:v>
                </c:pt>
                <c:pt idx="987">
                  <c:v>0.3</c:v>
                </c:pt>
                <c:pt idx="988">
                  <c:v>0.3</c:v>
                </c:pt>
                <c:pt idx="989">
                  <c:v>0.3</c:v>
                </c:pt>
                <c:pt idx="990">
                  <c:v>0.3</c:v>
                </c:pt>
                <c:pt idx="991">
                  <c:v>0.3</c:v>
                </c:pt>
                <c:pt idx="992">
                  <c:v>0.3</c:v>
                </c:pt>
                <c:pt idx="993">
                  <c:v>0.3</c:v>
                </c:pt>
                <c:pt idx="994">
                  <c:v>0.3</c:v>
                </c:pt>
                <c:pt idx="995">
                  <c:v>0.3</c:v>
                </c:pt>
                <c:pt idx="996">
                  <c:v>0.3</c:v>
                </c:pt>
                <c:pt idx="997">
                  <c:v>0.3</c:v>
                </c:pt>
                <c:pt idx="998">
                  <c:v>0.3</c:v>
                </c:pt>
                <c:pt idx="999">
                  <c:v>0.3</c:v>
                </c:pt>
                <c:pt idx="1000">
                  <c:v>0.3</c:v>
                </c:pt>
                <c:pt idx="1001">
                  <c:v>0.3</c:v>
                </c:pt>
                <c:pt idx="1002">
                  <c:v>0.3</c:v>
                </c:pt>
                <c:pt idx="1003">
                  <c:v>0.3</c:v>
                </c:pt>
                <c:pt idx="1004">
                  <c:v>0.3</c:v>
                </c:pt>
                <c:pt idx="1005">
                  <c:v>0.3</c:v>
                </c:pt>
                <c:pt idx="1006">
                  <c:v>0.3</c:v>
                </c:pt>
                <c:pt idx="1007">
                  <c:v>0.3</c:v>
                </c:pt>
                <c:pt idx="1008">
                  <c:v>0.3</c:v>
                </c:pt>
                <c:pt idx="1009">
                  <c:v>0.3</c:v>
                </c:pt>
                <c:pt idx="1010">
                  <c:v>0.3</c:v>
                </c:pt>
                <c:pt idx="1011">
                  <c:v>0.3</c:v>
                </c:pt>
                <c:pt idx="1012">
                  <c:v>0.3</c:v>
                </c:pt>
                <c:pt idx="1013">
                  <c:v>0.3</c:v>
                </c:pt>
                <c:pt idx="1014">
                  <c:v>0.3</c:v>
                </c:pt>
                <c:pt idx="1015">
                  <c:v>0.3</c:v>
                </c:pt>
                <c:pt idx="1016">
                  <c:v>0.3</c:v>
                </c:pt>
                <c:pt idx="1017">
                  <c:v>0.3</c:v>
                </c:pt>
                <c:pt idx="1018">
                  <c:v>0.3</c:v>
                </c:pt>
                <c:pt idx="1019">
                  <c:v>0.3</c:v>
                </c:pt>
                <c:pt idx="1020">
                  <c:v>0.3</c:v>
                </c:pt>
                <c:pt idx="1021">
                  <c:v>0.3</c:v>
                </c:pt>
                <c:pt idx="1022">
                  <c:v>0.3</c:v>
                </c:pt>
                <c:pt idx="1023">
                  <c:v>0.3</c:v>
                </c:pt>
                <c:pt idx="1024">
                  <c:v>0.3</c:v>
                </c:pt>
                <c:pt idx="1025">
                  <c:v>0.3</c:v>
                </c:pt>
                <c:pt idx="1026">
                  <c:v>0.3</c:v>
                </c:pt>
                <c:pt idx="1027">
                  <c:v>0.3</c:v>
                </c:pt>
                <c:pt idx="1028">
                  <c:v>0.3</c:v>
                </c:pt>
                <c:pt idx="1029">
                  <c:v>0.3</c:v>
                </c:pt>
                <c:pt idx="1030">
                  <c:v>0.3</c:v>
                </c:pt>
                <c:pt idx="1031">
                  <c:v>0.3</c:v>
                </c:pt>
                <c:pt idx="1032">
                  <c:v>0.3</c:v>
                </c:pt>
                <c:pt idx="1033">
                  <c:v>0.3</c:v>
                </c:pt>
                <c:pt idx="1034">
                  <c:v>0.3</c:v>
                </c:pt>
                <c:pt idx="1035">
                  <c:v>0.3</c:v>
                </c:pt>
                <c:pt idx="1036">
                  <c:v>0.3</c:v>
                </c:pt>
                <c:pt idx="1037">
                  <c:v>0.3</c:v>
                </c:pt>
                <c:pt idx="1038">
                  <c:v>0.3</c:v>
                </c:pt>
                <c:pt idx="1039">
                  <c:v>0.3</c:v>
                </c:pt>
                <c:pt idx="1040">
                  <c:v>0.3</c:v>
                </c:pt>
                <c:pt idx="1041">
                  <c:v>0.3</c:v>
                </c:pt>
                <c:pt idx="1042">
                  <c:v>0.3</c:v>
                </c:pt>
                <c:pt idx="1043">
                  <c:v>0.3</c:v>
                </c:pt>
                <c:pt idx="1044">
                  <c:v>0.3</c:v>
                </c:pt>
                <c:pt idx="1045">
                  <c:v>0.3</c:v>
                </c:pt>
                <c:pt idx="1046">
                  <c:v>0.3</c:v>
                </c:pt>
                <c:pt idx="1047">
                  <c:v>0.3</c:v>
                </c:pt>
                <c:pt idx="1048">
                  <c:v>0.3</c:v>
                </c:pt>
                <c:pt idx="1049">
                  <c:v>0.3</c:v>
                </c:pt>
                <c:pt idx="1050">
                  <c:v>0.3</c:v>
                </c:pt>
                <c:pt idx="1051">
                  <c:v>0.3</c:v>
                </c:pt>
                <c:pt idx="1052">
                  <c:v>0.3</c:v>
                </c:pt>
                <c:pt idx="1053">
                  <c:v>0.3</c:v>
                </c:pt>
                <c:pt idx="1054">
                  <c:v>0.3</c:v>
                </c:pt>
                <c:pt idx="1055">
                  <c:v>0.3</c:v>
                </c:pt>
                <c:pt idx="1056">
                  <c:v>0.3</c:v>
                </c:pt>
                <c:pt idx="1057">
                  <c:v>0.3</c:v>
                </c:pt>
                <c:pt idx="1058">
                  <c:v>0.3</c:v>
                </c:pt>
                <c:pt idx="1059">
                  <c:v>0.3</c:v>
                </c:pt>
                <c:pt idx="1060">
                  <c:v>0.3</c:v>
                </c:pt>
                <c:pt idx="1061">
                  <c:v>0.3</c:v>
                </c:pt>
                <c:pt idx="1062">
                  <c:v>0.3</c:v>
                </c:pt>
                <c:pt idx="1063">
                  <c:v>0.3</c:v>
                </c:pt>
                <c:pt idx="1064">
                  <c:v>0.3</c:v>
                </c:pt>
                <c:pt idx="1065">
                  <c:v>0.3</c:v>
                </c:pt>
                <c:pt idx="1066">
                  <c:v>0.3</c:v>
                </c:pt>
                <c:pt idx="1067">
                  <c:v>0.3</c:v>
                </c:pt>
                <c:pt idx="1068">
                  <c:v>0.3</c:v>
                </c:pt>
                <c:pt idx="1069">
                  <c:v>0.3</c:v>
                </c:pt>
                <c:pt idx="1070">
                  <c:v>0.3</c:v>
                </c:pt>
                <c:pt idx="1071">
                  <c:v>0.3</c:v>
                </c:pt>
                <c:pt idx="1072">
                  <c:v>0.3</c:v>
                </c:pt>
                <c:pt idx="1073">
                  <c:v>0.3</c:v>
                </c:pt>
                <c:pt idx="1074">
                  <c:v>0.3</c:v>
                </c:pt>
                <c:pt idx="1075">
                  <c:v>0.3</c:v>
                </c:pt>
                <c:pt idx="1076">
                  <c:v>0.3</c:v>
                </c:pt>
                <c:pt idx="1077">
                  <c:v>0.3</c:v>
                </c:pt>
                <c:pt idx="1078">
                  <c:v>0.3</c:v>
                </c:pt>
                <c:pt idx="1079">
                  <c:v>0.3</c:v>
                </c:pt>
                <c:pt idx="1080">
                  <c:v>0.3</c:v>
                </c:pt>
                <c:pt idx="1081">
                  <c:v>0.3</c:v>
                </c:pt>
                <c:pt idx="1082">
                  <c:v>0.3</c:v>
                </c:pt>
                <c:pt idx="1083">
                  <c:v>0.3</c:v>
                </c:pt>
                <c:pt idx="1084">
                  <c:v>0.3</c:v>
                </c:pt>
                <c:pt idx="1085">
                  <c:v>0.3</c:v>
                </c:pt>
                <c:pt idx="1086">
                  <c:v>0.3</c:v>
                </c:pt>
                <c:pt idx="1087">
                  <c:v>0.3</c:v>
                </c:pt>
                <c:pt idx="1088">
                  <c:v>0.3</c:v>
                </c:pt>
                <c:pt idx="1089">
                  <c:v>0.3</c:v>
                </c:pt>
                <c:pt idx="1090">
                  <c:v>0.3</c:v>
                </c:pt>
                <c:pt idx="1091">
                  <c:v>0.3</c:v>
                </c:pt>
                <c:pt idx="1092">
                  <c:v>0.30000000000000004</c:v>
                </c:pt>
                <c:pt idx="1093">
                  <c:v>0.3000000000000001</c:v>
                </c:pt>
                <c:pt idx="1094">
                  <c:v>0.30000000000000027</c:v>
                </c:pt>
                <c:pt idx="1095">
                  <c:v>0.30000000000000066</c:v>
                </c:pt>
                <c:pt idx="1096">
                  <c:v>0.30000000000000138</c:v>
                </c:pt>
                <c:pt idx="1097">
                  <c:v>0.30000000000000304</c:v>
                </c:pt>
                <c:pt idx="1098">
                  <c:v>0.30000000000000654</c:v>
                </c:pt>
                <c:pt idx="1099">
                  <c:v>0.30000000000001387</c:v>
                </c:pt>
                <c:pt idx="1100">
                  <c:v>0.30000000000002913</c:v>
                </c:pt>
                <c:pt idx="1101">
                  <c:v>0.30000000000006061</c:v>
                </c:pt>
                <c:pt idx="1102">
                  <c:v>0.30000000000012489</c:v>
                </c:pt>
                <c:pt idx="1103">
                  <c:v>0.30000000000025506</c:v>
                </c:pt>
                <c:pt idx="1104">
                  <c:v>0.30000000000051602</c:v>
                </c:pt>
                <c:pt idx="1105">
                  <c:v>0.30000000000103438</c:v>
                </c:pt>
                <c:pt idx="1106">
                  <c:v>0.30000000000205446</c:v>
                </c:pt>
                <c:pt idx="1107">
                  <c:v>0.30000000000404331</c:v>
                </c:pt>
                <c:pt idx="1108">
                  <c:v>0.30000000000788524</c:v>
                </c:pt>
                <c:pt idx="1109">
                  <c:v>0.30000000001523885</c:v>
                </c:pt>
                <c:pt idx="1110">
                  <c:v>0.30000000002918592</c:v>
                </c:pt>
                <c:pt idx="1111">
                  <c:v>0.30000000005539806</c:v>
                </c:pt>
                <c:pt idx="1112">
                  <c:v>0.3000000001042164</c:v>
                </c:pt>
                <c:pt idx="1113">
                  <c:v>0.30000000019432016</c:v>
                </c:pt>
                <c:pt idx="1114">
                  <c:v>0.30000000035913621</c:v>
                </c:pt>
                <c:pt idx="1115">
                  <c:v>0.30000000065792942</c:v>
                </c:pt>
                <c:pt idx="1116">
                  <c:v>0.30000000119480646</c:v>
                </c:pt>
                <c:pt idx="1117">
                  <c:v>0.30000000215096378</c:v>
                </c:pt>
                <c:pt idx="1118">
                  <c:v>0.3000000038388837</c:v>
                </c:pt>
                <c:pt idx="1119">
                  <c:v>0.30000000679253808</c:v>
                </c:pt>
                <c:pt idx="1120">
                  <c:v>0.30000001191607767</c:v>
                </c:pt>
                <c:pt idx="1121">
                  <c:v>0.30000002072657</c:v>
                </c:pt>
                <c:pt idx="1122">
                  <c:v>0.30000003574646245</c:v>
                </c:pt>
                <c:pt idx="1123">
                  <c:v>0.30000006113202388</c:v>
                </c:pt>
                <c:pt idx="1124">
                  <c:v>0.30000010366997859</c:v>
                </c:pt>
                <c:pt idx="1125">
                  <c:v>0.30000017434284737</c:v>
                </c:pt>
                <c:pt idx="1126">
                  <c:v>0.30000029076385343</c:v>
                </c:pt>
                <c:pt idx="1127">
                  <c:v>0.30000048092795462</c:v>
                </c:pt>
                <c:pt idx="1128">
                  <c:v>0.30000078893464371</c:v>
                </c:pt>
                <c:pt idx="1129">
                  <c:v>0.30000128363459339</c:v>
                </c:pt>
                <c:pt idx="1130">
                  <c:v>0.30000207156738551</c:v>
                </c:pt>
                <c:pt idx="1131">
                  <c:v>0.30000331613175912</c:v>
                </c:pt>
                <c:pt idx="1132">
                  <c:v>0.30000526571382669</c:v>
                </c:pt>
                <c:pt idx="1133">
                  <c:v>0.30000829455515715</c:v>
                </c:pt>
                <c:pt idx="1134">
                  <c:v>0.300012961546887</c:v>
                </c:pt>
                <c:pt idx="1135">
                  <c:v>0.30002009397637053</c:v>
                </c:pt>
                <c:pt idx="1136">
                  <c:v>0.30003090562936957</c:v>
                </c:pt>
                <c:pt idx="1137">
                  <c:v>0.30004716167233142</c:v>
                </c:pt>
                <c:pt idx="1138">
                  <c:v>0.30007140651833097</c:v>
                </c:pt>
                <c:pt idx="1139">
                  <c:v>0.30010727552414723</c:v>
                </c:pt>
                <c:pt idx="1140">
                  <c:v>0.30015991696472105</c:v>
                </c:pt>
                <c:pt idx="1141">
                  <c:v>0.300236557340752</c:v>
                </c:pt>
                <c:pt idx="1142">
                  <c:v>0.30034725069555113</c:v>
                </c:pt>
                <c:pt idx="1143">
                  <c:v>0.30050586116649236</c:v>
                </c:pt>
                <c:pt idx="1144">
                  <c:v>0.30073133727982254</c:v>
                </c:pt>
                <c:pt idx="1145">
                  <c:v>0.30104934617427681</c:v>
                </c:pt>
                <c:pt idx="1146">
                  <c:v>0.30149434548740867</c:v>
                </c:pt>
                <c:pt idx="1147">
                  <c:v>0.30211217932481327</c:v>
                </c:pt>
                <c:pt idx="1148">
                  <c:v>0.30296329158487756</c:v>
                </c:pt>
                <c:pt idx="1149">
                  <c:v>0.30412665370792041</c:v>
                </c:pt>
                <c:pt idx="1150">
                  <c:v>0.30570450319041415</c:v>
                </c:pt>
                <c:pt idx="1151">
                  <c:v>0.30782798226823538</c:v>
                </c:pt>
                <c:pt idx="1152">
                  <c:v>0.31066375118827899</c:v>
                </c:pt>
                <c:pt idx="1153">
                  <c:v>0.3144216255582673</c:v>
                </c:pt>
                <c:pt idx="1154">
                  <c:v>0.31936325057287879</c:v>
                </c:pt>
                <c:pt idx="1155">
                  <c:v>0.32581177490068514</c:v>
                </c:pt>
                <c:pt idx="1156">
                  <c:v>0.33416242259346263</c:v>
                </c:pt>
                <c:pt idx="1157">
                  <c:v>0.34489378217523287</c:v>
                </c:pt>
                <c:pt idx="1158">
                  <c:v>0.3585795386830844</c:v>
                </c:pt>
                <c:pt idx="1159">
                  <c:v>0.37590026868833504</c:v>
                </c:pt>
                <c:pt idx="1160">
                  <c:v>0.39765480348894799</c:v>
                </c:pt>
                <c:pt idx="1161">
                  <c:v>0.42477054659396191</c:v>
                </c:pt>
                <c:pt idx="1162">
                  <c:v>0.45831201483959744</c:v>
                </c:pt>
                <c:pt idx="1163">
                  <c:v>0.49948676610284048</c:v>
                </c:pt>
                <c:pt idx="1164">
                  <c:v>0.5496477901101996</c:v>
                </c:pt>
                <c:pt idx="1165">
                  <c:v>0.61029138276743455</c:v>
                </c:pt>
                <c:pt idx="1166">
                  <c:v>0.68304950967520806</c:v>
                </c:pt>
                <c:pt idx="1167">
                  <c:v>0.76967570164754051</c:v>
                </c:pt>
                <c:pt idx="1168">
                  <c:v>0.87202362352295459</c:v>
                </c:pt>
                <c:pt idx="1169">
                  <c:v>0.99201762459195608</c:v>
                </c:pt>
                <c:pt idx="1170">
                  <c:v>1.1316148186265564</c:v>
                </c:pt>
                <c:pt idx="1171">
                  <c:v>1.2927585537347128</c:v>
                </c:pt>
                <c:pt idx="1172">
                  <c:v>1.4773235121016899</c:v>
                </c:pt>
                <c:pt idx="1173">
                  <c:v>1.6870531166771485</c:v>
                </c:pt>
                <c:pt idx="1174">
                  <c:v>1.9234903998942534</c:v>
                </c:pt>
                <c:pt idx="1175">
                  <c:v>2.1879039869629922</c:v>
                </c:pt>
                <c:pt idx="1176">
                  <c:v>2.4812113367613353</c:v>
                </c:pt>
                <c:pt idx="1177">
                  <c:v>2.8039018368124573</c:v>
                </c:pt>
                <c:pt idx="1178">
                  <c:v>3.1559627332208917</c:v>
                </c:pt>
                <c:pt idx="1179">
                  <c:v>3.536811159668098</c:v>
                </c:pt>
                <c:pt idx="1180">
                  <c:v>3.9452356818249248</c:v>
                </c:pt>
                <c:pt idx="1181">
                  <c:v>4.379350769666714</c:v>
                </c:pt>
                <c:pt idx="1182">
                  <c:v>4.8365674319964862</c:v>
                </c:pt>
                <c:pt idx="1183">
                  <c:v>5.313582885842898</c:v>
                </c:pt>
                <c:pt idx="1184">
                  <c:v>5.8063915897675678</c:v>
                </c:pt>
                <c:pt idx="1185">
                  <c:v>6.3103192575120843</c:v>
                </c:pt>
                <c:pt idx="1186">
                  <c:v>6.8200806115769703</c:v>
                </c:pt>
                <c:pt idx="1187">
                  <c:v>7.3298606710108967</c:v>
                </c:pt>
                <c:pt idx="1188">
                  <c:v>7.8334183391055507</c:v>
                </c:pt>
                <c:pt idx="1189">
                  <c:v>8.3242100171179434</c:v>
                </c:pt>
                <c:pt idx="1190">
                  <c:v>8.7955299758736789</c:v>
                </c:pt>
                <c:pt idx="1191">
                  <c:v>9.2406633249325694</c:v>
                </c:pt>
                <c:pt idx="1192">
                  <c:v>9.6530466824625272</c:v>
                </c:pt>
                <c:pt idx="1193">
                  <c:v>10.026431114677411</c:v>
                </c:pt>
                <c:pt idx="1194">
                  <c:v>10.355041617995061</c:v>
                </c:pt>
                <c:pt idx="1195">
                  <c:v>10.633727383335625</c:v>
                </c:pt>
                <c:pt idx="1196">
                  <c:v>10.858097318741546</c:v>
                </c:pt>
                <c:pt idx="1197">
                  <c:v>11.02463580659844</c:v>
                </c:pt>
                <c:pt idx="1198">
                  <c:v>11.130794412543668</c:v>
                </c:pt>
                <c:pt idx="1199">
                  <c:v>11.175056207886197</c:v>
                </c:pt>
                <c:pt idx="1200">
                  <c:v>11.156970467388767</c:v>
                </c:pt>
                <c:pt idx="1201">
                  <c:v>11.077156702196474</c:v>
                </c:pt>
                <c:pt idx="1202">
                  <c:v>10.937278221085007</c:v>
                </c:pt>
                <c:pt idx="1203">
                  <c:v>10.739986618512763</c:v>
                </c:pt>
                <c:pt idx="1204">
                  <c:v>10.488839704547477</c:v>
                </c:pt>
                <c:pt idx="1205">
                  <c:v>10.188196365518639</c:v>
                </c:pt>
                <c:pt idx="1206">
                  <c:v>9.843092630831455</c:v>
                </c:pt>
                <c:pt idx="1207">
                  <c:v>9.4591037884262317</c:v>
                </c:pt>
                <c:pt idx="1208">
                  <c:v>9.0421977200546717</c:v>
                </c:pt>
                <c:pt idx="1209">
                  <c:v>8.5985847130616939</c:v>
                </c:pt>
                <c:pt idx="1210">
                  <c:v>8.134568856464151</c:v>
                </c:pt>
                <c:pt idx="1211">
                  <c:v>7.6564057668194216</c:v>
                </c:pt>
                <c:pt idx="1212">
                  <c:v>7.1701708449186254</c:v>
                </c:pt>
                <c:pt idx="1213">
                  <c:v>6.6816415766421766</c:v>
                </c:pt>
                <c:pt idx="1214">
                  <c:v>6.1961966041170715</c:v>
                </c:pt>
                <c:pt idx="1215">
                  <c:v>5.7187334522265401</c:v>
                </c:pt>
                <c:pt idx="1216">
                  <c:v>5.2536059452038684</c:v>
                </c:pt>
                <c:pt idx="1217">
                  <c:v>4.8045815296932322</c:v>
                </c:pt>
                <c:pt idx="1218">
                  <c:v>4.3748179699572454</c:v>
                </c:pt>
                <c:pt idx="1219">
                  <c:v>3.9668582264946686</c:v>
                </c:pt>
                <c:pt idx="1220">
                  <c:v>3.5826417918891607</c:v>
                </c:pt>
                <c:pt idx="1221">
                  <c:v>3.2235303496494954</c:v>
                </c:pt>
                <c:pt idx="1222">
                  <c:v>2.8903453474762895</c:v>
                </c:pt>
                <c:pt idx="1223">
                  <c:v>2.5834149327921754</c:v>
                </c:pt>
                <c:pt idx="1224">
                  <c:v>2.3026276761930919</c:v>
                </c:pt>
                <c:pt idx="1225">
                  <c:v>2.0474905934213536</c:v>
                </c:pt>
                <c:pt idx="1226">
                  <c:v>1.8171891506856237</c:v>
                </c:pt>
                <c:pt idx="1227">
                  <c:v>1.6106471817376684</c:v>
                </c:pt>
                <c:pt idx="1228">
                  <c:v>1.4265849374448656</c:v>
                </c:pt>
                <c:pt idx="1229">
                  <c:v>1.2635738095891758</c:v>
                </c:pt>
                <c:pt idx="1230">
                  <c:v>1.1200866017451014</c:v>
                </c:pt>
                <c:pt idx="1231">
                  <c:v>0.99454254512842044</c:v>
                </c:pt>
                <c:pt idx="1232">
                  <c:v>0.88534656288315783</c:v>
                </c:pt>
                <c:pt idx="1233">
                  <c:v>0.79092256210273115</c:v>
                </c:pt>
                <c:pt idx="1234">
                  <c:v>0.70974077181570072</c:v>
                </c:pt>
                <c:pt idx="1235">
                  <c:v>0.64033934304913753</c:v>
                </c:pt>
                <c:pt idx="1236">
                  <c:v>0.58134058244805542</c:v>
                </c:pt>
                <c:pt idx="1237">
                  <c:v>0.53146230460683641</c:v>
                </c:pt>
                <c:pt idx="1238">
                  <c:v>0.4895248629236143</c:v>
                </c:pt>
                <c:pt idx="1239">
                  <c:v>0.45445445844512528</c:v>
                </c:pt>
                <c:pt idx="1240">
                  <c:v>0.4252833357446798</c:v>
                </c:pt>
                <c:pt idx="1241">
                  <c:v>0.40114745975395111</c:v>
                </c:pt>
                <c:pt idx="1242">
                  <c:v>0.38128223313288651</c:v>
                </c:pt>
                <c:pt idx="1243">
                  <c:v>0.36501676549167589</c:v>
                </c:pt>
                <c:pt idx="1244">
                  <c:v>0.35176714842451901</c:v>
                </c:pt>
                <c:pt idx="1245">
                  <c:v>0.34102912813986397</c:v>
                </c:pt>
                <c:pt idx="1246">
                  <c:v>0.33237050406005864</c:v>
                </c:pt>
                <c:pt idx="1247">
                  <c:v>0.32542351998602431</c:v>
                </c:pt>
                <c:pt idx="1248">
                  <c:v>0.31987745644943155</c:v>
                </c:pt>
                <c:pt idx="1249">
                  <c:v>0.31547158022200106</c:v>
                </c:pt>
                <c:pt idx="1250">
                  <c:v>0.31198856055348556</c:v>
                </c:pt>
                <c:pt idx="1251">
                  <c:v>0.30924842200655994</c:v>
                </c:pt>
                <c:pt idx="1252">
                  <c:v>0.30710307078698668</c:v>
                </c:pt>
                <c:pt idx="1253">
                  <c:v>0.30543140496127658</c:v>
                </c:pt>
                <c:pt idx="1254">
                  <c:v>0.30413499842034836</c:v>
                </c:pt>
                <c:pt idx="1255">
                  <c:v>0.30313433325119038</c:v>
                </c:pt>
                <c:pt idx="1256">
                  <c:v>0.30236554460615772</c:v>
                </c:pt>
                <c:pt idx="1257">
                  <c:v>0.30177763547406045</c:v>
                </c:pt>
                <c:pt idx="1258">
                  <c:v>0.301330115238576</c:v>
                </c:pt>
                <c:pt idx="1259">
                  <c:v>0.30099101488484109</c:v>
                </c:pt>
                <c:pt idx="1260">
                  <c:v>0.30073523257826551</c:v>
                </c:pt>
                <c:pt idx="1261">
                  <c:v>0.30054316556249877</c:v>
                </c:pt>
                <c:pt idx="1262">
                  <c:v>0.30039958745998951</c:v>
                </c:pt>
                <c:pt idx="1263">
                  <c:v>0.30029273374353338</c:v>
                </c:pt>
                <c:pt idx="1264">
                  <c:v>0.30021356209139144</c:v>
                </c:pt>
                <c:pt idx="1265">
                  <c:v>0.30015515832126533</c:v>
                </c:pt>
                <c:pt idx="1266">
                  <c:v>0.30011226245859729</c:v>
                </c:pt>
                <c:pt idx="1267">
                  <c:v>0.30008089312161262</c:v>
                </c:pt>
                <c:pt idx="1268">
                  <c:v>0.30005805172964023</c:v>
                </c:pt>
                <c:pt idx="1269">
                  <c:v>0.30004149102543026</c:v>
                </c:pt>
                <c:pt idx="1270">
                  <c:v>0.30002953503411128</c:v>
                </c:pt>
                <c:pt idx="1271">
                  <c:v>0.30002093986683442</c:v>
                </c:pt>
                <c:pt idx="1272">
                  <c:v>0.3000147867342649</c:v>
                </c:pt>
                <c:pt idx="1273">
                  <c:v>0.30001040019006703</c:v>
                </c:pt>
                <c:pt idx="1274">
                  <c:v>0.30000728600792359</c:v>
                </c:pt>
                <c:pt idx="1275">
                  <c:v>0.30000508423966693</c:v>
                </c:pt>
                <c:pt idx="1276">
                  <c:v>0.3000035339387549</c:v>
                </c:pt>
                <c:pt idx="1277">
                  <c:v>0.30000244679298083</c:v>
                </c:pt>
                <c:pt idx="1278">
                  <c:v>0.30000168752093803</c:v>
                </c:pt>
                <c:pt idx="1279">
                  <c:v>0.30000115937343136</c:v>
                </c:pt>
                <c:pt idx="1280">
                  <c:v>0.3000007934657748</c:v>
                </c:pt>
                <c:pt idx="1281">
                  <c:v>0.30000054096871082</c:v>
                </c:pt>
                <c:pt idx="1282">
                  <c:v>0.30000036742064778</c:v>
                </c:pt>
                <c:pt idx="1283">
                  <c:v>0.30000024860551894</c:v>
                </c:pt>
                <c:pt idx="1284">
                  <c:v>0.3000001675799509</c:v>
                </c:pt>
                <c:pt idx="1285">
                  <c:v>0.30000011253968373</c:v>
                </c:pt>
                <c:pt idx="1286">
                  <c:v>0.30000007529564737</c:v>
                </c:pt>
                <c:pt idx="1287">
                  <c:v>0.30000005019064491</c:v>
                </c:pt>
                <c:pt idx="1288">
                  <c:v>0.30000003333285685</c:v>
                </c:pt>
                <c:pt idx="1289">
                  <c:v>0.30000002205602527</c:v>
                </c:pt>
                <c:pt idx="1290">
                  <c:v>0.30000001454102337</c:v>
                </c:pt>
                <c:pt idx="1291">
                  <c:v>0.30000000955176698</c:v>
                </c:pt>
                <c:pt idx="1292">
                  <c:v>0.30000000625174816</c:v>
                </c:pt>
                <c:pt idx="1293">
                  <c:v>0.30000000407714517</c:v>
                </c:pt>
                <c:pt idx="1294">
                  <c:v>0.30000000264944998</c:v>
                </c:pt>
                <c:pt idx="1295">
                  <c:v>0.30000000171556823</c:v>
                </c:pt>
                <c:pt idx="1296">
                  <c:v>0.3000000011069317</c:v>
                </c:pt>
                <c:pt idx="1297">
                  <c:v>0.30000000071170818</c:v>
                </c:pt>
                <c:pt idx="1298">
                  <c:v>0.30000000045599412</c:v>
                </c:pt>
                <c:pt idx="1299">
                  <c:v>0.30000000029113894</c:v>
                </c:pt>
                <c:pt idx="1300">
                  <c:v>0.30000000018523915</c:v>
                </c:pt>
                <c:pt idx="1301">
                  <c:v>0.30000000011745309</c:v>
                </c:pt>
                <c:pt idx="1302">
                  <c:v>0.3000000000742169</c:v>
                </c:pt>
                <c:pt idx="1303">
                  <c:v>0.30000000004673644</c:v>
                </c:pt>
                <c:pt idx="1304">
                  <c:v>0.30000000002933125</c:v>
                </c:pt>
                <c:pt idx="1305">
                  <c:v>0.3000000000183457</c:v>
                </c:pt>
                <c:pt idx="1306">
                  <c:v>0.30000000001143601</c:v>
                </c:pt>
                <c:pt idx="1307">
                  <c:v>0.30000000000710492</c:v>
                </c:pt>
                <c:pt idx="1308">
                  <c:v>0.30000000000439941</c:v>
                </c:pt>
                <c:pt idx="1309">
                  <c:v>0.30000000000271515</c:v>
                </c:pt>
                <c:pt idx="1310">
                  <c:v>0.30000000000167015</c:v>
                </c:pt>
                <c:pt idx="1311">
                  <c:v>0.30000000000102395</c:v>
                </c:pt>
                <c:pt idx="1312">
                  <c:v>0.30000000000062577</c:v>
                </c:pt>
                <c:pt idx="1313">
                  <c:v>0.30000000000038113</c:v>
                </c:pt>
                <c:pt idx="1314">
                  <c:v>0.30000000000023141</c:v>
                </c:pt>
                <c:pt idx="1315">
                  <c:v>0.30000000000014004</c:v>
                </c:pt>
                <c:pt idx="1316">
                  <c:v>0.30000000000008448</c:v>
                </c:pt>
                <c:pt idx="1317">
                  <c:v>0.30000000000005078</c:v>
                </c:pt>
                <c:pt idx="1318">
                  <c:v>0.30000000000003046</c:v>
                </c:pt>
                <c:pt idx="1319">
                  <c:v>0.3000000000000182</c:v>
                </c:pt>
                <c:pt idx="1320">
                  <c:v>0.30000000000001081</c:v>
                </c:pt>
                <c:pt idx="1321">
                  <c:v>0.30000000000000643</c:v>
                </c:pt>
                <c:pt idx="1322">
                  <c:v>0.30000000000000382</c:v>
                </c:pt>
                <c:pt idx="1323">
                  <c:v>0.30000000000000226</c:v>
                </c:pt>
                <c:pt idx="1324">
                  <c:v>0.30000000000000132</c:v>
                </c:pt>
                <c:pt idx="1325">
                  <c:v>0.30000000000000077</c:v>
                </c:pt>
                <c:pt idx="1326">
                  <c:v>0.30000000000000043</c:v>
                </c:pt>
                <c:pt idx="1327">
                  <c:v>0.30000000000000027</c:v>
                </c:pt>
                <c:pt idx="1328">
                  <c:v>0.30000000000000016</c:v>
                </c:pt>
                <c:pt idx="1329">
                  <c:v>0.3000000000000001</c:v>
                </c:pt>
                <c:pt idx="1330">
                  <c:v>0.30000000000000004</c:v>
                </c:pt>
                <c:pt idx="1331">
                  <c:v>0.30000000000000004</c:v>
                </c:pt>
                <c:pt idx="1332">
                  <c:v>0.3</c:v>
                </c:pt>
                <c:pt idx="1333">
                  <c:v>0.3</c:v>
                </c:pt>
                <c:pt idx="1334">
                  <c:v>0.3</c:v>
                </c:pt>
                <c:pt idx="1335">
                  <c:v>0.3</c:v>
                </c:pt>
                <c:pt idx="1336">
                  <c:v>0.3</c:v>
                </c:pt>
                <c:pt idx="1337">
                  <c:v>0.3</c:v>
                </c:pt>
                <c:pt idx="1338">
                  <c:v>0.3</c:v>
                </c:pt>
                <c:pt idx="1339">
                  <c:v>0.3</c:v>
                </c:pt>
                <c:pt idx="1340">
                  <c:v>0.3</c:v>
                </c:pt>
                <c:pt idx="1341">
                  <c:v>0.3</c:v>
                </c:pt>
                <c:pt idx="1342">
                  <c:v>0.3</c:v>
                </c:pt>
                <c:pt idx="1343">
                  <c:v>0.3</c:v>
                </c:pt>
                <c:pt idx="1344">
                  <c:v>0.3</c:v>
                </c:pt>
                <c:pt idx="1345">
                  <c:v>0.3</c:v>
                </c:pt>
                <c:pt idx="1346">
                  <c:v>0.3</c:v>
                </c:pt>
                <c:pt idx="1347">
                  <c:v>0.3</c:v>
                </c:pt>
                <c:pt idx="1348">
                  <c:v>0.3</c:v>
                </c:pt>
                <c:pt idx="1349">
                  <c:v>0.3</c:v>
                </c:pt>
                <c:pt idx="1350">
                  <c:v>0.3</c:v>
                </c:pt>
                <c:pt idx="1351">
                  <c:v>0.3</c:v>
                </c:pt>
                <c:pt idx="1352">
                  <c:v>0.3</c:v>
                </c:pt>
                <c:pt idx="1353">
                  <c:v>0.3</c:v>
                </c:pt>
                <c:pt idx="1354">
                  <c:v>0.3</c:v>
                </c:pt>
                <c:pt idx="1355">
                  <c:v>0.3</c:v>
                </c:pt>
                <c:pt idx="1356">
                  <c:v>0.3</c:v>
                </c:pt>
                <c:pt idx="1357">
                  <c:v>0.3</c:v>
                </c:pt>
                <c:pt idx="1358">
                  <c:v>0.3</c:v>
                </c:pt>
                <c:pt idx="1359">
                  <c:v>0.3</c:v>
                </c:pt>
                <c:pt idx="1360">
                  <c:v>0.3</c:v>
                </c:pt>
                <c:pt idx="1361">
                  <c:v>0.3</c:v>
                </c:pt>
                <c:pt idx="1362">
                  <c:v>0.3</c:v>
                </c:pt>
                <c:pt idx="1363">
                  <c:v>0.3</c:v>
                </c:pt>
                <c:pt idx="1364">
                  <c:v>0.3</c:v>
                </c:pt>
                <c:pt idx="1365">
                  <c:v>0.3</c:v>
                </c:pt>
                <c:pt idx="1366">
                  <c:v>0.3</c:v>
                </c:pt>
                <c:pt idx="1367">
                  <c:v>0.3</c:v>
                </c:pt>
                <c:pt idx="1368">
                  <c:v>0.3</c:v>
                </c:pt>
                <c:pt idx="1369">
                  <c:v>0.3</c:v>
                </c:pt>
                <c:pt idx="1370">
                  <c:v>0.3</c:v>
                </c:pt>
                <c:pt idx="1371">
                  <c:v>0.3</c:v>
                </c:pt>
                <c:pt idx="1372">
                  <c:v>0.3</c:v>
                </c:pt>
                <c:pt idx="1373">
                  <c:v>0.3</c:v>
                </c:pt>
                <c:pt idx="1374">
                  <c:v>0.3</c:v>
                </c:pt>
                <c:pt idx="1375">
                  <c:v>0.3</c:v>
                </c:pt>
                <c:pt idx="1376">
                  <c:v>0.3</c:v>
                </c:pt>
                <c:pt idx="1377">
                  <c:v>0.3</c:v>
                </c:pt>
                <c:pt idx="1378">
                  <c:v>0.3</c:v>
                </c:pt>
                <c:pt idx="1379">
                  <c:v>0.3</c:v>
                </c:pt>
                <c:pt idx="1380">
                  <c:v>0.3</c:v>
                </c:pt>
                <c:pt idx="1381">
                  <c:v>0.3</c:v>
                </c:pt>
                <c:pt idx="1382">
                  <c:v>0.3</c:v>
                </c:pt>
                <c:pt idx="1383">
                  <c:v>0.3</c:v>
                </c:pt>
                <c:pt idx="1384">
                  <c:v>0.3</c:v>
                </c:pt>
                <c:pt idx="1385">
                  <c:v>0.3</c:v>
                </c:pt>
                <c:pt idx="1386">
                  <c:v>0.3</c:v>
                </c:pt>
                <c:pt idx="1387">
                  <c:v>0.3</c:v>
                </c:pt>
                <c:pt idx="1388">
                  <c:v>0.3</c:v>
                </c:pt>
                <c:pt idx="1389">
                  <c:v>0.3</c:v>
                </c:pt>
                <c:pt idx="1390">
                  <c:v>0.3</c:v>
                </c:pt>
                <c:pt idx="1391">
                  <c:v>0.3</c:v>
                </c:pt>
                <c:pt idx="1392">
                  <c:v>0.3</c:v>
                </c:pt>
                <c:pt idx="1393">
                  <c:v>0.3</c:v>
                </c:pt>
                <c:pt idx="1394">
                  <c:v>0.3</c:v>
                </c:pt>
                <c:pt idx="1395">
                  <c:v>0.3</c:v>
                </c:pt>
                <c:pt idx="1396">
                  <c:v>0.3</c:v>
                </c:pt>
                <c:pt idx="1397">
                  <c:v>0.3</c:v>
                </c:pt>
                <c:pt idx="1398">
                  <c:v>0.3</c:v>
                </c:pt>
                <c:pt idx="1399">
                  <c:v>0.3</c:v>
                </c:pt>
                <c:pt idx="1400">
                  <c:v>0.3</c:v>
                </c:pt>
                <c:pt idx="1401">
                  <c:v>0.3</c:v>
                </c:pt>
                <c:pt idx="1402">
                  <c:v>0.3</c:v>
                </c:pt>
                <c:pt idx="1403">
                  <c:v>0.3</c:v>
                </c:pt>
                <c:pt idx="1404">
                  <c:v>0.3</c:v>
                </c:pt>
                <c:pt idx="1405">
                  <c:v>0.3</c:v>
                </c:pt>
                <c:pt idx="1406">
                  <c:v>0.3</c:v>
                </c:pt>
                <c:pt idx="1407">
                  <c:v>0.3</c:v>
                </c:pt>
                <c:pt idx="1408">
                  <c:v>0.3</c:v>
                </c:pt>
                <c:pt idx="1409">
                  <c:v>0.3</c:v>
                </c:pt>
                <c:pt idx="1410">
                  <c:v>0.3</c:v>
                </c:pt>
                <c:pt idx="1411">
                  <c:v>0.3</c:v>
                </c:pt>
                <c:pt idx="1412">
                  <c:v>0.3</c:v>
                </c:pt>
                <c:pt idx="1413">
                  <c:v>0.3</c:v>
                </c:pt>
                <c:pt idx="1414">
                  <c:v>0.3</c:v>
                </c:pt>
                <c:pt idx="1415">
                  <c:v>0.3</c:v>
                </c:pt>
                <c:pt idx="1416">
                  <c:v>0.3</c:v>
                </c:pt>
                <c:pt idx="1417">
                  <c:v>0.3</c:v>
                </c:pt>
                <c:pt idx="1418">
                  <c:v>0.3</c:v>
                </c:pt>
                <c:pt idx="1419">
                  <c:v>0.3</c:v>
                </c:pt>
                <c:pt idx="1420">
                  <c:v>0.3</c:v>
                </c:pt>
                <c:pt idx="1421">
                  <c:v>0.3</c:v>
                </c:pt>
                <c:pt idx="1422">
                  <c:v>0.3</c:v>
                </c:pt>
                <c:pt idx="1423">
                  <c:v>0.3</c:v>
                </c:pt>
                <c:pt idx="1424">
                  <c:v>0.3</c:v>
                </c:pt>
                <c:pt idx="1425">
                  <c:v>0.3</c:v>
                </c:pt>
                <c:pt idx="1426">
                  <c:v>0.3</c:v>
                </c:pt>
                <c:pt idx="1427">
                  <c:v>0.3</c:v>
                </c:pt>
                <c:pt idx="1428">
                  <c:v>0.3</c:v>
                </c:pt>
                <c:pt idx="1429">
                  <c:v>0.3</c:v>
                </c:pt>
                <c:pt idx="1430">
                  <c:v>0.3</c:v>
                </c:pt>
                <c:pt idx="1431">
                  <c:v>0.3</c:v>
                </c:pt>
                <c:pt idx="1432">
                  <c:v>0.3</c:v>
                </c:pt>
                <c:pt idx="1433">
                  <c:v>0.3</c:v>
                </c:pt>
                <c:pt idx="1434">
                  <c:v>0.3</c:v>
                </c:pt>
                <c:pt idx="1435">
                  <c:v>0.3</c:v>
                </c:pt>
                <c:pt idx="1436">
                  <c:v>0.3</c:v>
                </c:pt>
                <c:pt idx="1437">
                  <c:v>0.3</c:v>
                </c:pt>
                <c:pt idx="1438">
                  <c:v>0.3</c:v>
                </c:pt>
                <c:pt idx="1439">
                  <c:v>0.3</c:v>
                </c:pt>
                <c:pt idx="1440">
                  <c:v>0.3</c:v>
                </c:pt>
                <c:pt idx="1441">
                  <c:v>0.3</c:v>
                </c:pt>
                <c:pt idx="1442">
                  <c:v>0.3</c:v>
                </c:pt>
                <c:pt idx="1443">
                  <c:v>0.3</c:v>
                </c:pt>
                <c:pt idx="1444">
                  <c:v>0.3</c:v>
                </c:pt>
                <c:pt idx="1445">
                  <c:v>0.3</c:v>
                </c:pt>
                <c:pt idx="1446">
                  <c:v>0.3</c:v>
                </c:pt>
                <c:pt idx="1447">
                  <c:v>0.3</c:v>
                </c:pt>
                <c:pt idx="1448">
                  <c:v>0.3</c:v>
                </c:pt>
                <c:pt idx="1449">
                  <c:v>0.3</c:v>
                </c:pt>
                <c:pt idx="1450">
                  <c:v>0.3</c:v>
                </c:pt>
                <c:pt idx="1451">
                  <c:v>0.3</c:v>
                </c:pt>
                <c:pt idx="1452">
                  <c:v>0.3</c:v>
                </c:pt>
                <c:pt idx="1453">
                  <c:v>0.3</c:v>
                </c:pt>
                <c:pt idx="1454">
                  <c:v>0.3</c:v>
                </c:pt>
                <c:pt idx="1455">
                  <c:v>0.3</c:v>
                </c:pt>
                <c:pt idx="1456">
                  <c:v>0.3</c:v>
                </c:pt>
                <c:pt idx="1457">
                  <c:v>0.3</c:v>
                </c:pt>
                <c:pt idx="1458">
                  <c:v>0.3</c:v>
                </c:pt>
                <c:pt idx="1459">
                  <c:v>0.3</c:v>
                </c:pt>
                <c:pt idx="1460">
                  <c:v>0.3</c:v>
                </c:pt>
                <c:pt idx="1461">
                  <c:v>0.3</c:v>
                </c:pt>
                <c:pt idx="1462">
                  <c:v>0.3</c:v>
                </c:pt>
                <c:pt idx="1463">
                  <c:v>0.3</c:v>
                </c:pt>
                <c:pt idx="1464">
                  <c:v>0.3</c:v>
                </c:pt>
                <c:pt idx="1465">
                  <c:v>0.3</c:v>
                </c:pt>
                <c:pt idx="1466">
                  <c:v>0.3</c:v>
                </c:pt>
                <c:pt idx="1467">
                  <c:v>0.3</c:v>
                </c:pt>
                <c:pt idx="1468">
                  <c:v>0.3</c:v>
                </c:pt>
                <c:pt idx="1469">
                  <c:v>0.3</c:v>
                </c:pt>
                <c:pt idx="1470">
                  <c:v>0.3</c:v>
                </c:pt>
                <c:pt idx="1471">
                  <c:v>0.3</c:v>
                </c:pt>
                <c:pt idx="1472">
                  <c:v>0.3</c:v>
                </c:pt>
                <c:pt idx="1473">
                  <c:v>0.3</c:v>
                </c:pt>
                <c:pt idx="1474">
                  <c:v>0.3</c:v>
                </c:pt>
                <c:pt idx="1475">
                  <c:v>0.3</c:v>
                </c:pt>
                <c:pt idx="1476">
                  <c:v>0.3</c:v>
                </c:pt>
                <c:pt idx="1477">
                  <c:v>0.3</c:v>
                </c:pt>
                <c:pt idx="1478">
                  <c:v>0.3</c:v>
                </c:pt>
                <c:pt idx="1479">
                  <c:v>0.3</c:v>
                </c:pt>
                <c:pt idx="1480">
                  <c:v>0.3</c:v>
                </c:pt>
                <c:pt idx="1481">
                  <c:v>0.3</c:v>
                </c:pt>
                <c:pt idx="1482">
                  <c:v>0.3</c:v>
                </c:pt>
                <c:pt idx="1483">
                  <c:v>0.3</c:v>
                </c:pt>
                <c:pt idx="1484">
                  <c:v>0.3</c:v>
                </c:pt>
                <c:pt idx="1485">
                  <c:v>0.3</c:v>
                </c:pt>
                <c:pt idx="1486">
                  <c:v>0.3</c:v>
                </c:pt>
                <c:pt idx="1487">
                  <c:v>0.3</c:v>
                </c:pt>
                <c:pt idx="1488">
                  <c:v>0.3</c:v>
                </c:pt>
                <c:pt idx="1489">
                  <c:v>0.3</c:v>
                </c:pt>
                <c:pt idx="1490">
                  <c:v>0.3</c:v>
                </c:pt>
                <c:pt idx="1491">
                  <c:v>0.3</c:v>
                </c:pt>
                <c:pt idx="1492">
                  <c:v>0.3</c:v>
                </c:pt>
                <c:pt idx="1493">
                  <c:v>0.3</c:v>
                </c:pt>
                <c:pt idx="1494">
                  <c:v>0.3</c:v>
                </c:pt>
                <c:pt idx="1495">
                  <c:v>0.3</c:v>
                </c:pt>
                <c:pt idx="1496">
                  <c:v>0.3</c:v>
                </c:pt>
                <c:pt idx="1497">
                  <c:v>0.3</c:v>
                </c:pt>
                <c:pt idx="1498">
                  <c:v>0.3</c:v>
                </c:pt>
                <c:pt idx="1499">
                  <c:v>0.3</c:v>
                </c:pt>
                <c:pt idx="1500">
                  <c:v>0.3</c:v>
                </c:pt>
                <c:pt idx="1501">
                  <c:v>0.3</c:v>
                </c:pt>
                <c:pt idx="1502">
                  <c:v>0.3</c:v>
                </c:pt>
                <c:pt idx="1503">
                  <c:v>0.3</c:v>
                </c:pt>
                <c:pt idx="1504">
                  <c:v>0.3</c:v>
                </c:pt>
                <c:pt idx="1505">
                  <c:v>0.3</c:v>
                </c:pt>
                <c:pt idx="1506">
                  <c:v>0.3</c:v>
                </c:pt>
                <c:pt idx="1507">
                  <c:v>0.3</c:v>
                </c:pt>
                <c:pt idx="1508">
                  <c:v>0.3</c:v>
                </c:pt>
                <c:pt idx="1509">
                  <c:v>0.3</c:v>
                </c:pt>
                <c:pt idx="1510">
                  <c:v>0.3</c:v>
                </c:pt>
                <c:pt idx="1511">
                  <c:v>0.3</c:v>
                </c:pt>
                <c:pt idx="1512">
                  <c:v>0.3</c:v>
                </c:pt>
                <c:pt idx="1513">
                  <c:v>0.3</c:v>
                </c:pt>
                <c:pt idx="1514">
                  <c:v>0.3</c:v>
                </c:pt>
                <c:pt idx="1515">
                  <c:v>0.3</c:v>
                </c:pt>
                <c:pt idx="1516">
                  <c:v>0.3</c:v>
                </c:pt>
                <c:pt idx="1517">
                  <c:v>0.3</c:v>
                </c:pt>
                <c:pt idx="1518">
                  <c:v>0.3</c:v>
                </c:pt>
                <c:pt idx="1519">
                  <c:v>0.3</c:v>
                </c:pt>
                <c:pt idx="1520">
                  <c:v>0.3</c:v>
                </c:pt>
                <c:pt idx="1521">
                  <c:v>0.3</c:v>
                </c:pt>
                <c:pt idx="1522">
                  <c:v>0.3</c:v>
                </c:pt>
                <c:pt idx="1523">
                  <c:v>0.3</c:v>
                </c:pt>
                <c:pt idx="1524">
                  <c:v>0.3</c:v>
                </c:pt>
                <c:pt idx="1525">
                  <c:v>0.3</c:v>
                </c:pt>
                <c:pt idx="1526">
                  <c:v>0.3</c:v>
                </c:pt>
                <c:pt idx="1527">
                  <c:v>0.3</c:v>
                </c:pt>
                <c:pt idx="1528">
                  <c:v>0.3</c:v>
                </c:pt>
                <c:pt idx="1529">
                  <c:v>0.3</c:v>
                </c:pt>
                <c:pt idx="1530">
                  <c:v>0.3</c:v>
                </c:pt>
                <c:pt idx="1531">
                  <c:v>0.3</c:v>
                </c:pt>
                <c:pt idx="1532">
                  <c:v>0.3</c:v>
                </c:pt>
                <c:pt idx="1533">
                  <c:v>0.3</c:v>
                </c:pt>
                <c:pt idx="1534">
                  <c:v>0.3</c:v>
                </c:pt>
                <c:pt idx="1535">
                  <c:v>0.3</c:v>
                </c:pt>
                <c:pt idx="1536">
                  <c:v>0.3</c:v>
                </c:pt>
                <c:pt idx="1537">
                  <c:v>0.3</c:v>
                </c:pt>
                <c:pt idx="1538">
                  <c:v>0.3</c:v>
                </c:pt>
                <c:pt idx="1539">
                  <c:v>0.3</c:v>
                </c:pt>
                <c:pt idx="1540">
                  <c:v>0.3</c:v>
                </c:pt>
                <c:pt idx="1541">
                  <c:v>0.3</c:v>
                </c:pt>
                <c:pt idx="1542">
                  <c:v>0.30000000000000004</c:v>
                </c:pt>
                <c:pt idx="1543">
                  <c:v>0.30000000000000004</c:v>
                </c:pt>
                <c:pt idx="1544">
                  <c:v>0.30000000000000016</c:v>
                </c:pt>
                <c:pt idx="1545">
                  <c:v>0.30000000000000027</c:v>
                </c:pt>
                <c:pt idx="1546">
                  <c:v>0.30000000000000043</c:v>
                </c:pt>
                <c:pt idx="1547">
                  <c:v>0.30000000000000077</c:v>
                </c:pt>
                <c:pt idx="1548">
                  <c:v>0.30000000000000138</c:v>
                </c:pt>
                <c:pt idx="1549">
                  <c:v>0.30000000000000238</c:v>
                </c:pt>
                <c:pt idx="1550">
                  <c:v>0.30000000000000415</c:v>
                </c:pt>
                <c:pt idx="1551">
                  <c:v>0.30000000000000721</c:v>
                </c:pt>
                <c:pt idx="1552">
                  <c:v>0.30000000000001237</c:v>
                </c:pt>
                <c:pt idx="1553">
                  <c:v>0.30000000000002114</c:v>
                </c:pt>
                <c:pt idx="1554">
                  <c:v>0.30000000000003596</c:v>
                </c:pt>
                <c:pt idx="1555">
                  <c:v>0.30000000000006088</c:v>
                </c:pt>
                <c:pt idx="1556">
                  <c:v>0.30000000000010257</c:v>
                </c:pt>
                <c:pt idx="1557">
                  <c:v>0.30000000000017196</c:v>
                </c:pt>
                <c:pt idx="1558">
                  <c:v>0.30000000000028682</c:v>
                </c:pt>
                <c:pt idx="1559">
                  <c:v>0.30000000000047616</c:v>
                </c:pt>
                <c:pt idx="1560">
                  <c:v>0.30000000000078675</c:v>
                </c:pt>
                <c:pt idx="1561">
                  <c:v>0.30000000000129357</c:v>
                </c:pt>
                <c:pt idx="1562">
                  <c:v>0.30000000000211668</c:v>
                </c:pt>
                <c:pt idx="1563">
                  <c:v>0.30000000000344718</c:v>
                </c:pt>
                <c:pt idx="1564">
                  <c:v>0.30000000000558724</c:v>
                </c:pt>
                <c:pt idx="1565">
                  <c:v>0.30000000000901306</c:v>
                </c:pt>
                <c:pt idx="1566">
                  <c:v>0.30000000001447086</c:v>
                </c:pt>
                <c:pt idx="1567">
                  <c:v>0.30000000002312455</c:v>
                </c:pt>
                <c:pt idx="1568">
                  <c:v>0.30000000003678023</c:v>
                </c:pt>
                <c:pt idx="1569">
                  <c:v>0.30000000005822719</c:v>
                </c:pt>
                <c:pt idx="1570">
                  <c:v>0.30000000009175182</c:v>
                </c:pt>
                <c:pt idx="1571">
                  <c:v>0.30000000014390904</c:v>
                </c:pt>
                <c:pt idx="1572">
                  <c:v>0.3000000002246741</c:v>
                </c:pt>
                <c:pt idx="1573">
                  <c:v>0.30000000034915403</c:v>
                </c:pt>
                <c:pt idx="1574">
                  <c:v>0.30000000054011622</c:v>
                </c:pt>
                <c:pt idx="1575">
                  <c:v>0.30000000083170753</c:v>
                </c:pt>
                <c:pt idx="1576">
                  <c:v>0.30000000127489485</c:v>
                </c:pt>
                <c:pt idx="1577">
                  <c:v>0.3000000019453849</c:v>
                </c:pt>
                <c:pt idx="1578">
                  <c:v>0.30000000295509327</c:v>
                </c:pt>
                <c:pt idx="1579">
                  <c:v>0.3000000044686707</c:v>
                </c:pt>
                <c:pt idx="1580">
                  <c:v>0.30000000672719496</c:v>
                </c:pt>
                <c:pt idx="1581">
                  <c:v>0.3000000100819642</c:v>
                </c:pt>
                <c:pt idx="1582">
                  <c:v>0.30000001504245477</c:v>
                </c:pt>
                <c:pt idx="1583">
                  <c:v>0.30000002234403583</c:v>
                </c:pt>
                <c:pt idx="1584">
                  <c:v>0.3000000330430983</c:v>
                </c:pt>
                <c:pt idx="1585">
                  <c:v>0.30000004865001895</c:v>
                </c:pt>
                <c:pt idx="1586">
                  <c:v>0.30000007131406903</c:v>
                </c:pt>
                <c:pt idx="1587">
                  <c:v>0.30000010407925887</c:v>
                </c:pt>
                <c:pt idx="1588">
                  <c:v>0.30000015123653856</c:v>
                </c:pt>
                <c:pt idx="1589">
                  <c:v>0.30000021880618732</c:v>
                </c:pt>
                <c:pt idx="1590">
                  <c:v>0.30000031519516285</c:v>
                </c:pt>
                <c:pt idx="1591">
                  <c:v>0.30000045208831566</c:v>
                </c:pt>
                <c:pt idx="1592">
                  <c:v>0.30000064565052498</c:v>
                </c:pt>
                <c:pt idx="1593">
                  <c:v>0.30000091813996099</c:v>
                </c:pt>
                <c:pt idx="1594">
                  <c:v>0.30000130006202058</c:v>
                </c:pt>
                <c:pt idx="1595">
                  <c:v>0.30000183303041722</c:v>
                </c:pt>
                <c:pt idx="1596">
                  <c:v>0.30000257354808146</c:v>
                </c:pt>
                <c:pt idx="1597">
                  <c:v>0.30000359797785997</c:v>
                </c:pt>
                <c:pt idx="1598">
                  <c:v>0.30000500904367439</c:v>
                </c:pt>
                <c:pt idx="1599">
                  <c:v>0.30000694428928365</c:v>
                </c:pt>
                <c:pt idx="1600">
                  <c:v>0.30000958702682989</c:v>
                </c:pt>
                <c:pt idx="1601">
                  <c:v>0.30001318043392555</c:v>
                </c:pt>
                <c:pt idx="1602">
                  <c:v>0.30001804560935014</c:v>
                </c:pt>
                <c:pt idx="1603">
                  <c:v>0.30002460457679442</c:v>
                </c:pt>
                <c:pt idx="1604">
                  <c:v>0.30003340943685364</c:v>
                </c:pt>
                <c:pt idx="1605">
                  <c:v>0.30004517911285644</c:v>
                </c:pt>
                <c:pt idx="1606">
                  <c:v>0.30006084541903144</c:v>
                </c:pt>
                <c:pt idx="1607">
                  <c:v>0.30008161050231102</c:v>
                </c:pt>
                <c:pt idx="1608">
                  <c:v>0.30010901807327595</c:v>
                </c:pt>
                <c:pt idx="1609">
                  <c:v>0.30014504124767349</c:v>
                </c:pt>
                <c:pt idx="1610">
                  <c:v>0.3001921902663276</c:v>
                </c:pt>
                <c:pt idx="1611">
                  <c:v>0.30025364384479175</c:v>
                </c:pt>
                <c:pt idx="1612">
                  <c:v>0.30033340841889977</c:v>
                </c:pt>
                <c:pt idx="1613">
                  <c:v>0.30043651008951783</c:v>
                </c:pt>
                <c:pt idx="1614">
                  <c:v>0.30056922461672425</c:v>
                </c:pt>
                <c:pt idx="1615">
                  <c:v>0.30073935135363422</c:v>
                </c:pt>
                <c:pt idx="1616">
                  <c:v>0.30095653752178375</c:v>
                </c:pt>
                <c:pt idx="1617">
                  <c:v>0.30123265968698221</c:v>
                </c:pt>
                <c:pt idx="1618">
                  <c:v>0.30158226966507018</c:v>
                </c:pt>
                <c:pt idx="1619">
                  <c:v>0.30202311233386203</c:v>
                </c:pt>
                <c:pt idx="1620">
                  <c:v>0.30257672290812349</c:v>
                </c:pt>
                <c:pt idx="1621">
                  <c:v>0.30326911110118937</c:v>
                </c:pt>
                <c:pt idx="1622">
                  <c:v>0.304131539197951</c:v>
                </c:pt>
                <c:pt idx="1623">
                  <c:v>0.30520140034450516</c:v>
                </c:pt>
                <c:pt idx="1624">
                  <c:v>0.30652320226317931</c:v>
                </c:pt>
                <c:pt idx="1625">
                  <c:v>0.30814966007175826</c:v>
                </c:pt>
                <c:pt idx="1626">
                  <c:v>0.31014289986917604</c:v>
                </c:pt>
                <c:pt idx="1627">
                  <c:v>0.31257577219910515</c:v>
                </c:pt>
                <c:pt idx="1628">
                  <c:v>0.31553327137926762</c:v>
                </c:pt>
                <c:pt idx="1629">
                  <c:v>0.3191140529621907</c:v>
                </c:pt>
                <c:pt idx="1630">
                  <c:v>0.32343203726356928</c:v>
                </c:pt>
                <c:pt idx="1631">
                  <c:v>0.32861808196922904</c:v>
                </c:pt>
                <c:pt idx="1632">
                  <c:v>0.33482170134760519</c:v>
                </c:pt>
                <c:pt idx="1633">
                  <c:v>0.3422128036169535</c:v>
                </c:pt>
                <c:pt idx="1634">
                  <c:v>0.35098341164236707</c:v>
                </c:pt>
                <c:pt idx="1635">
                  <c:v>0.36134932549860804</c:v>
                </c:pt>
                <c:pt idx="1636">
                  <c:v>0.37355167869820788</c:v>
                </c:pt>
                <c:pt idx="1637">
                  <c:v>0.38785833325368946</c:v>
                </c:pt>
                <c:pt idx="1638">
                  <c:v>0.40456505245630858</c:v>
                </c:pt>
                <c:pt idx="1639">
                  <c:v>0.42399638458116523</c:v>
                </c:pt>
                <c:pt idx="1640">
                  <c:v>0.44650618596615166</c:v>
                </c:pt>
                <c:pt idx="1641">
                  <c:v>0.47247770837572489</c:v>
                </c:pt>
                <c:pt idx="1642">
                  <c:v>0.50232317357576683</c:v>
                </c:pt>
                <c:pt idx="1643">
                  <c:v>0.53648275793790867</c:v>
                </c:pt>
                <c:pt idx="1644">
                  <c:v>0.57542291197167761</c:v>
                </c:pt>
                <c:pt idx="1645">
                  <c:v>0.61963394423358853</c:v>
                </c:pt>
                <c:pt idx="1646">
                  <c:v>0.66962680632287919</c:v>
                </c:pt>
                <c:pt idx="1647">
                  <c:v>0.72592902582343144</c:v>
                </c:pt>
                <c:pt idx="1648">
                  <c:v>0.78907974719450968</c:v>
                </c:pt>
                <c:pt idx="1649">
                  <c:v>0.85962385676307296</c:v>
                </c:pt>
                <c:pt idx="1650">
                  <c:v>0.93810518703800616</c:v>
                </c:pt>
                <c:pt idx="1651">
                  <c:v>1.025058817348337</c:v>
                </c:pt>
                <c:pt idx="1652">
                  <c:v>1.1210025119789524</c:v>
                </c:pt>
                <c:pt idx="1653">
                  <c:v>1.2264273630902256</c:v>
                </c:pt>
                <c:pt idx="1654">
                  <c:v>1.3417877331916153</c:v>
                </c:pt>
                <c:pt idx="1655">
                  <c:v>1.4674906201080384</c:v>
                </c:pt>
                <c:pt idx="1656">
                  <c:v>1.6038845954428578</c:v>
                </c:pt>
                <c:pt idx="1657">
                  <c:v>1.7512484946299498</c:v>
                </c:pt>
                <c:pt idx="1658">
                  <c:v>1.909780061845165</c:v>
                </c:pt>
                <c:pt idx="1659">
                  <c:v>2.0795847753484344</c:v>
                </c:pt>
                <c:pt idx="1660">
                  <c:v>2.2606650972853179</c:v>
                </c:pt>
                <c:pt idx="1661">
                  <c:v>2.4529104056609174</c:v>
                </c:pt>
                <c:pt idx="1662">
                  <c:v>2.65608787425314</c:v>
                </c:pt>
                <c:pt idx="1663">
                  <c:v>2.8698345679116035</c:v>
                </c:pt>
                <c:pt idx="1664">
                  <c:v>3.0936510153968726</c:v>
                </c:pt>
                <c:pt idx="1665">
                  <c:v>3.3268965092384528</c:v>
                </c:pt>
                <c:pt idx="1666">
                  <c:v>3.5687863618272617</c:v>
                </c:pt>
                <c:pt idx="1667">
                  <c:v>3.8183913191421204</c:v>
                </c:pt>
                <c:pt idx="1668">
                  <c:v>4.0746392984235671</c:v>
                </c:pt>
                <c:pt idx="1669">
                  <c:v>4.3363195742925154</c:v>
                </c:pt>
                <c:pt idx="1670">
                  <c:v>4.6020894900601883</c:v>
                </c:pt>
                <c:pt idx="1671">
                  <c:v>4.8704837183252119</c:v>
                </c:pt>
                <c:pt idx="1672">
                  <c:v>5.1399260386564176</c:v>
                </c:pt>
                <c:pt idx="1673">
                  <c:v>5.408743541654446</c:v>
                </c:pt>
                <c:pt idx="1674">
                  <c:v>5.6751831095524619</c:v>
                </c:pt>
                <c:pt idx="1675">
                  <c:v>5.9374299654319689</c:v>
                </c:pt>
                <c:pt idx="1676">
                  <c:v>6.1936280278082867</c:v>
                </c:pt>
                <c:pt idx="1677">
                  <c:v>6.4419017564773409</c:v>
                </c:pt>
                <c:pt idx="1678">
                  <c:v>6.680379130727049</c:v>
                </c:pt>
                <c:pt idx="1679">
                  <c:v>6.907215363781205</c:v>
                </c:pt>
                <c:pt idx="1680">
                  <c:v>7.1206169289458554</c:v>
                </c:pt>
                <c:pt idx="1681">
                  <c:v>7.3188654544096181</c:v>
                </c:pt>
                <c:pt idx="1682">
                  <c:v>7.5003410357671214</c:v>
                </c:pt>
                <c:pt idx="1683">
                  <c:v>7.6635445185294628</c:v>
                </c:pt>
                <c:pt idx="1684">
                  <c:v>7.8071183172611329</c:v>
                </c:pt>
                <c:pt idx="1685">
                  <c:v>7.9298653632979521</c:v>
                </c:pt>
                <c:pt idx="1686">
                  <c:v>8.0307658086735447</c:v>
                </c:pt>
                <c:pt idx="1687">
                  <c:v>8.1089911590073545</c:v>
                </c:pt>
                <c:pt idx="1688">
                  <c:v>8.1639155614861991</c:v>
                </c:pt>
                <c:pt idx="1689">
                  <c:v>8.1951240342497158</c:v>
                </c:pt>
                <c:pt idx="1690">
                  <c:v>8.2024174888094574</c:v>
                </c:pt>
                <c:pt idx="1691">
                  <c:v>8.1858144657844729</c:v>
                </c:pt>
                <c:pt idx="1692">
                  <c:v>8.1455495743281379</c:v>
                </c:pt>
                <c:pt idx="1693">
                  <c:v>8.082068695234657</c:v>
                </c:pt>
                <c:pt idx="1694">
                  <c:v>7.9960210749710088</c:v>
                </c:pt>
                <c:pt idx="1695">
                  <c:v>7.8882485010062586</c:v>
                </c:pt>
                <c:pt idx="1696">
                  <c:v>7.7597718061874685</c:v>
                </c:pt>
                <c:pt idx="1697">
                  <c:v>7.6117750001304172</c:v>
                </c:pt>
                <c:pt idx="1698">
                  <c:v>7.4455873674924833</c:v>
                </c:pt>
                <c:pt idx="1699">
                  <c:v>7.2626639056924072</c:v>
                </c:pt>
                <c:pt idx="1700">
                  <c:v>7.0645644975536914</c:v>
                </c:pt>
                <c:pt idx="1701">
                  <c:v>6.8529322271998705</c:v>
                </c:pt>
                <c:pt idx="1702">
                  <c:v>6.6294712503498623</c:v>
                </c:pt>
                <c:pt idx="1703">
                  <c:v>6.395924623271914</c:v>
                </c:pt>
                <c:pt idx="1704">
                  <c:v>6.1540524786454132</c:v>
                </c:pt>
                <c:pt idx="1705">
                  <c:v>5.9056109122800464</c:v>
                </c:pt>
                <c:pt idx="1706">
                  <c:v>5.6523319130797534</c:v>
                </c:pt>
                <c:pt idx="1707">
                  <c:v>5.3959046310009038</c:v>
                </c:pt>
                <c:pt idx="1708">
                  <c:v>5.1379582353369813</c:v>
                </c:pt>
                <c:pt idx="1709">
                  <c:v>4.8800465698273356</c:v>
                </c:pt>
                <c:pt idx="1710">
                  <c:v>4.6236347632134054</c:v>
                </c:pt>
                <c:pt idx="1711">
                  <c:v>4.3700879053044543</c:v>
                </c:pt>
                <c:pt idx="1712">
                  <c:v>4.12066185065017</c:v>
                </c:pt>
                <c:pt idx="1713">
                  <c:v>3.8764961657312167</c:v>
                </c:pt>
                <c:pt idx="1714">
                  <c:v>3.6386091922199126</c:v>
                </c:pt>
                <c:pt idx="1715">
                  <c:v>3.4078951592254807</c:v>
                </c:pt>
                <c:pt idx="1716">
                  <c:v>3.1851232422443805</c:v>
                </c:pt>
                <c:pt idx="1717">
                  <c:v>2.9709384363286122</c:v>
                </c:pt>
                <c:pt idx="1718">
                  <c:v>2.7658640861236035</c:v>
                </c:pt>
                <c:pt idx="1719">
                  <c:v>2.5703058960944474</c:v>
                </c:pt>
                <c:pt idx="1720">
                  <c:v>2.3845572304680269</c:v>
                </c:pt>
                <c:pt idx="1721">
                  <c:v>2.2088055040282639</c:v>
                </c:pt>
                <c:pt idx="1722">
                  <c:v>2.0431394616353553</c:v>
                </c:pt>
                <c:pt idx="1723">
                  <c:v>1.8875571458058644</c:v>
                </c:pt>
                <c:pt idx="1724">
                  <c:v>1.741974357404537</c:v>
                </c:pt>
                <c:pt idx="1725">
                  <c:v>1.6062334239083196</c:v>
                </c:pt>
                <c:pt idx="1726">
                  <c:v>1.4801121022099328</c:v>
                </c:pt>
                <c:pt idx="1727">
                  <c:v>1.3633324579118888</c:v>
                </c:pt>
                <c:pt idx="1728">
                  <c:v>1.2555695798992976</c:v>
                </c:pt>
                <c:pt idx="1729">
                  <c:v>1.1564600070650857</c:v>
                </c:pt>
                <c:pt idx="1730">
                  <c:v>1.0656097628213124</c:v>
                </c:pt>
                <c:pt idx="1731">
                  <c:v>0.98260191193797741</c:v>
                </c:pt>
                <c:pt idx="1732">
                  <c:v>0.90700357283510424</c:v>
                </c:pt>
                <c:pt idx="1733">
                  <c:v>0.83837233630770003</c:v>
                </c:pt>
                <c:pt idx="1734">
                  <c:v>0.7762620584466845</c:v>
                </c:pt>
                <c:pt idx="1735">
                  <c:v>0.7202280109621082</c:v>
                </c:pt>
                <c:pt idx="1736">
                  <c:v>0.66983138601630343</c:v>
                </c:pt>
                <c:pt idx="1737">
                  <c:v>0.62464316489865457</c:v>
                </c:pt>
                <c:pt idx="1738">
                  <c:v>0.58424737034611796</c:v>
                </c:pt>
                <c:pt idx="1739">
                  <c:v>0.54824373101572488</c:v>
                </c:pt>
                <c:pt idx="1740">
                  <c:v>0.51624979357696366</c:v>
                </c:pt>
                <c:pt idx="1741">
                  <c:v>0.48790252318416993</c:v>
                </c:pt>
                <c:pt idx="1742">
                  <c:v>0.46285943681656572</c:v>
                </c:pt>
                <c:pt idx="1743">
                  <c:v>0.4407993162667323</c:v>
                </c:pt>
                <c:pt idx="1744">
                  <c:v>0.42142254856620665</c:v>
                </c:pt>
                <c:pt idx="1745">
                  <c:v>0.40445114152008144</c:v>
                </c:pt>
                <c:pt idx="1746">
                  <c:v>0.38962846094706616</c:v>
                </c:pt>
                <c:pt idx="1747">
                  <c:v>0.37671873435342162</c:v>
                </c:pt>
                <c:pt idx="1748">
                  <c:v>0.36550636326976027</c:v>
                </c:pt>
                <c:pt idx="1749">
                  <c:v>0.35579508350177158</c:v>
                </c:pt>
                <c:pt idx="1750">
                  <c:v>0.34740700923079387</c:v>
                </c:pt>
                <c:pt idx="1751">
                  <c:v>0.34018159337565784</c:v>
                </c:pt>
                <c:pt idx="1752">
                  <c:v>0.33397453300617269</c:v>
                </c:pt>
                <c:pt idx="1753">
                  <c:v>0.32865664497820718</c:v>
                </c:pt>
                <c:pt idx="1754">
                  <c:v>0.32411273342189661</c:v>
                </c:pt>
                <c:pt idx="1755">
                  <c:v>0.32024046732403655</c:v>
                </c:pt>
                <c:pt idx="1756">
                  <c:v>0.31694928325448707</c:v>
                </c:pt>
                <c:pt idx="1757">
                  <c:v>0.31415932533212448</c:v>
                </c:pt>
                <c:pt idx="1758">
                  <c:v>0.3118004318339489</c:v>
                </c:pt>
                <c:pt idx="1759">
                  <c:v>0.30981117543595232</c:v>
                </c:pt>
                <c:pt idx="1760">
                  <c:v>0.30813796194149229</c:v>
                </c:pt>
                <c:pt idx="1761">
                  <c:v>0.30673419049956124</c:v>
                </c:pt>
                <c:pt idx="1762">
                  <c:v>0.30555947673251455</c:v>
                </c:pt>
                <c:pt idx="1763">
                  <c:v>0.3045789388665468</c:v>
                </c:pt>
                <c:pt idx="1764">
                  <c:v>0.30376254587082668</c:v>
                </c:pt>
                <c:pt idx="1765">
                  <c:v>0.30308452574252698</c:v>
                </c:pt>
                <c:pt idx="1766">
                  <c:v>0.30252283140328173</c:v>
                </c:pt>
                <c:pt idx="1767">
                  <c:v>0.3020586611754858</c:v>
                </c:pt>
                <c:pt idx="1768">
                  <c:v>0.30167603046198233</c:v>
                </c:pt>
                <c:pt idx="1769">
                  <c:v>0.30136139103836473</c:v>
                </c:pt>
                <c:pt idx="1770">
                  <c:v>0.30110329426272531</c:v>
                </c:pt>
                <c:pt idx="1771">
                  <c:v>0.30089209449401227</c:v>
                </c:pt>
                <c:pt idx="1772">
                  <c:v>0.30071968906962493</c:v>
                </c:pt>
                <c:pt idx="1773">
                  <c:v>0.30057929130968747</c:v>
                </c:pt>
                <c:pt idx="1774">
                  <c:v>0.30046523317559642</c:v>
                </c:pt>
                <c:pt idx="1775">
                  <c:v>0.30037279440177528</c:v>
                </c:pt>
                <c:pt idx="1776">
                  <c:v>0.30029805513167201</c:v>
                </c:pt>
                <c:pt idx="1777">
                  <c:v>0.30023776931314972</c:v>
                </c:pt>
                <c:pt idx="1778">
                  <c:v>0.30018925633734478</c:v>
                </c:pt>
                <c:pt idx="1779">
                  <c:v>0.30015030863298209</c:v>
                </c:pt>
                <c:pt idx="1780">
                  <c:v>0.30011911315049861</c:v>
                </c:pt>
                <c:pt idx="1781">
                  <c:v>0.30009418488367429</c:v>
                </c:pt>
                <c:pt idx="1782">
                  <c:v>0.30007431077830271</c:v>
                </c:pt>
                <c:pt idx="1783">
                  <c:v>0.30005850256606392</c:v>
                </c:pt>
                <c:pt idx="1784">
                  <c:v>0.30004595723616062</c:v>
                </c:pt>
                <c:pt idx="1785">
                  <c:v>0.30003602401698631</c:v>
                </c:pt>
                <c:pt idx="1786">
                  <c:v>0.30002817688507655</c:v>
                </c:pt>
                <c:pt idx="1787">
                  <c:v>0.30002199174916772</c:v>
                </c:pt>
                <c:pt idx="1788">
                  <c:v>0.3000171275739234</c:v>
                </c:pt>
                <c:pt idx="1789">
                  <c:v>0.30001331081153898</c:v>
                </c:pt>
                <c:pt idx="1790">
                  <c:v>0.30001032260088334</c:v>
                </c:pt>
                <c:pt idx="1791">
                  <c:v>0.30000798827402908</c:v>
                </c:pt>
                <c:pt idx="1792">
                  <c:v>0.3000061687799464</c:v>
                </c:pt>
                <c:pt idx="1793">
                  <c:v>0.30000475369577562</c:v>
                </c:pt>
                <c:pt idx="1794">
                  <c:v>0.30000365554840519</c:v>
                </c:pt>
                <c:pt idx="1795">
                  <c:v>0.30000280521399203</c:v>
                </c:pt>
                <c:pt idx="1796">
                  <c:v>0.30000214820142529</c:v>
                </c:pt>
                <c:pt idx="1797">
                  <c:v>0.30000164165836302</c:v>
                </c:pt>
                <c:pt idx="1798">
                  <c:v>0.30000125196609306</c:v>
                </c:pt>
                <c:pt idx="1799">
                  <c:v>0.30000095281275402</c:v>
                </c:pt>
                <c:pt idx="1800">
                  <c:v>0.30000072365400049</c:v>
                </c:pt>
                <c:pt idx="1801">
                  <c:v>0.30000054848653734</c:v>
                </c:pt>
                <c:pt idx="1802">
                  <c:v>0.30000041487355655</c:v>
                </c:pt>
                <c:pt idx="1803">
                  <c:v>0.30000031317240028</c:v>
                </c:pt>
                <c:pt idx="1804">
                  <c:v>0.30000023592410052</c:v>
                </c:pt>
                <c:pt idx="1805">
                  <c:v>0.30000017737212986</c:v>
                </c:pt>
                <c:pt idx="1806">
                  <c:v>0.3000001330839967</c:v>
                </c:pt>
                <c:pt idx="1807">
                  <c:v>0.30000009965447233</c:v>
                </c:pt>
                <c:pt idx="1808">
                  <c:v>0.30000007447343258</c:v>
                </c:pt>
                <c:pt idx="1809">
                  <c:v>0.30000005554470577</c:v>
                </c:pt>
                <c:pt idx="1810">
                  <c:v>0.30000004134507496</c:v>
                </c:pt>
                <c:pt idx="1811">
                  <c:v>0.30000003071480713</c:v>
                </c:pt>
                <c:pt idx="1812">
                  <c:v>0.30000002277287008</c:v>
                </c:pt>
                <c:pt idx="1813">
                  <c:v>0.30000001685143052</c:v>
                </c:pt>
                <c:pt idx="1814">
                  <c:v>0.30000001244537128</c:v>
                </c:pt>
                <c:pt idx="1815">
                  <c:v>0.30000000917347874</c:v>
                </c:pt>
                <c:pt idx="1816">
                  <c:v>0.30000000674867344</c:v>
                </c:pt>
                <c:pt idx="1817">
                  <c:v>0.30000000495523133</c:v>
                </c:pt>
                <c:pt idx="1818">
                  <c:v>0.30000000363139617</c:v>
                </c:pt>
                <c:pt idx="1819">
                  <c:v>0.30000000265613724</c:v>
                </c:pt>
                <c:pt idx="1820">
                  <c:v>0.30000000193908816</c:v>
                </c:pt>
                <c:pt idx="1821">
                  <c:v>0.3000000014129206</c:v>
                </c:pt>
                <c:pt idx="1822">
                  <c:v>0.30000000102757624</c:v>
                </c:pt>
                <c:pt idx="1823">
                  <c:v>0.30000000074591515</c:v>
                </c:pt>
                <c:pt idx="1824">
                  <c:v>0.30000000054043918</c:v>
                </c:pt>
                <c:pt idx="1825">
                  <c:v>0.30000000039083119</c:v>
                </c:pt>
                <c:pt idx="1826">
                  <c:v>0.30000000028211066</c:v>
                </c:pt>
                <c:pt idx="1827">
                  <c:v>0.30000000020325468</c:v>
                </c:pt>
                <c:pt idx="1828">
                  <c:v>0.30000000014616901</c:v>
                </c:pt>
                <c:pt idx="1829">
                  <c:v>0.300000000104922</c:v>
                </c:pt>
                <c:pt idx="1830">
                  <c:v>0.30000000007517574</c:v>
                </c:pt>
                <c:pt idx="1831">
                  <c:v>0.30000000005376393</c:v>
                </c:pt>
                <c:pt idx="1832">
                  <c:v>0.3000000000383804</c:v>
                </c:pt>
                <c:pt idx="1833">
                  <c:v>0.30000000002734867</c:v>
                </c:pt>
                <c:pt idx="1834">
                  <c:v>0.30000000001945243</c:v>
                </c:pt>
                <c:pt idx="1835">
                  <c:v>0.300000000013811</c:v>
                </c:pt>
                <c:pt idx="1836">
                  <c:v>0.30000000000978799</c:v>
                </c:pt>
                <c:pt idx="1837">
                  <c:v>0.30000000000692439</c:v>
                </c:pt>
                <c:pt idx="1838">
                  <c:v>0.3000000000048898</c:v>
                </c:pt>
                <c:pt idx="1839">
                  <c:v>0.30000000000344684</c:v>
                </c:pt>
                <c:pt idx="1840">
                  <c:v>0.30000000000242544</c:v>
                </c:pt>
                <c:pt idx="1841">
                  <c:v>0.30000000000170363</c:v>
                </c:pt>
                <c:pt idx="1842">
                  <c:v>0.30000000000119453</c:v>
                </c:pt>
                <c:pt idx="1843">
                  <c:v>0.3000000000008361</c:v>
                </c:pt>
                <c:pt idx="1844">
                  <c:v>0.30000000000058419</c:v>
                </c:pt>
                <c:pt idx="1845">
                  <c:v>0.3000000000004075</c:v>
                </c:pt>
                <c:pt idx="1846">
                  <c:v>0.30000000000028371</c:v>
                </c:pt>
                <c:pt idx="1847">
                  <c:v>0.30000000000019722</c:v>
                </c:pt>
                <c:pt idx="1848">
                  <c:v>0.30000000000013682</c:v>
                </c:pt>
                <c:pt idx="1849">
                  <c:v>0.3000000000000948</c:v>
                </c:pt>
                <c:pt idx="1850">
                  <c:v>0.30000000000006555</c:v>
                </c:pt>
                <c:pt idx="1851">
                  <c:v>0.30000000000004523</c:v>
                </c:pt>
                <c:pt idx="1852">
                  <c:v>0.30000000000003119</c:v>
                </c:pt>
                <c:pt idx="1853">
                  <c:v>0.30000000000002142</c:v>
                </c:pt>
                <c:pt idx="1854">
                  <c:v>0.3000000000000147</c:v>
                </c:pt>
                <c:pt idx="1855">
                  <c:v>0.30000000000001009</c:v>
                </c:pt>
                <c:pt idx="1856">
                  <c:v>0.30000000000000693</c:v>
                </c:pt>
                <c:pt idx="1857">
                  <c:v>0.30000000000000471</c:v>
                </c:pt>
                <c:pt idx="1858">
                  <c:v>0.30000000000000321</c:v>
                </c:pt>
                <c:pt idx="1859">
                  <c:v>0.30000000000000221</c:v>
                </c:pt>
                <c:pt idx="1860">
                  <c:v>0.30000000000000149</c:v>
                </c:pt>
                <c:pt idx="1861">
                  <c:v>0.30000000000000099</c:v>
                </c:pt>
                <c:pt idx="1862">
                  <c:v>0.30000000000000066</c:v>
                </c:pt>
                <c:pt idx="1863">
                  <c:v>0.30000000000000043</c:v>
                </c:pt>
                <c:pt idx="1864">
                  <c:v>0.30000000000000032</c:v>
                </c:pt>
                <c:pt idx="1865">
                  <c:v>0.30000000000000021</c:v>
                </c:pt>
                <c:pt idx="1866">
                  <c:v>0.30000000000000016</c:v>
                </c:pt>
                <c:pt idx="1867">
                  <c:v>0.3000000000000001</c:v>
                </c:pt>
                <c:pt idx="1868">
                  <c:v>0.30000000000000004</c:v>
                </c:pt>
                <c:pt idx="1869">
                  <c:v>0.30000000000000004</c:v>
                </c:pt>
                <c:pt idx="1870">
                  <c:v>0.30000000000000004</c:v>
                </c:pt>
                <c:pt idx="1871">
                  <c:v>0.3</c:v>
                </c:pt>
                <c:pt idx="1872">
                  <c:v>0.3</c:v>
                </c:pt>
                <c:pt idx="1873">
                  <c:v>0.3</c:v>
                </c:pt>
                <c:pt idx="1874">
                  <c:v>0.3</c:v>
                </c:pt>
                <c:pt idx="1875">
                  <c:v>0.3</c:v>
                </c:pt>
                <c:pt idx="1876">
                  <c:v>0.3</c:v>
                </c:pt>
                <c:pt idx="1877">
                  <c:v>0.3</c:v>
                </c:pt>
                <c:pt idx="1878">
                  <c:v>0.3</c:v>
                </c:pt>
                <c:pt idx="1879">
                  <c:v>0.3</c:v>
                </c:pt>
                <c:pt idx="1880">
                  <c:v>0.3</c:v>
                </c:pt>
                <c:pt idx="1881">
                  <c:v>0.3</c:v>
                </c:pt>
                <c:pt idx="1882">
                  <c:v>0.3</c:v>
                </c:pt>
                <c:pt idx="1883">
                  <c:v>0.3</c:v>
                </c:pt>
                <c:pt idx="1884">
                  <c:v>0.3</c:v>
                </c:pt>
                <c:pt idx="1885">
                  <c:v>0.3</c:v>
                </c:pt>
                <c:pt idx="1886">
                  <c:v>0.3</c:v>
                </c:pt>
                <c:pt idx="1887">
                  <c:v>0.3</c:v>
                </c:pt>
                <c:pt idx="1888">
                  <c:v>0.3</c:v>
                </c:pt>
                <c:pt idx="1889">
                  <c:v>0.3</c:v>
                </c:pt>
                <c:pt idx="1890">
                  <c:v>0.3</c:v>
                </c:pt>
                <c:pt idx="1891">
                  <c:v>0.3</c:v>
                </c:pt>
                <c:pt idx="1892">
                  <c:v>0.3</c:v>
                </c:pt>
                <c:pt idx="1893">
                  <c:v>0.3</c:v>
                </c:pt>
                <c:pt idx="1894">
                  <c:v>0.3</c:v>
                </c:pt>
                <c:pt idx="1895">
                  <c:v>0.3</c:v>
                </c:pt>
                <c:pt idx="1896">
                  <c:v>0.3</c:v>
                </c:pt>
                <c:pt idx="1897">
                  <c:v>0.3</c:v>
                </c:pt>
                <c:pt idx="1898">
                  <c:v>0.3</c:v>
                </c:pt>
                <c:pt idx="1899">
                  <c:v>0.3</c:v>
                </c:pt>
                <c:pt idx="1900">
                  <c:v>0.3</c:v>
                </c:pt>
                <c:pt idx="1901">
                  <c:v>0.3</c:v>
                </c:pt>
                <c:pt idx="1902">
                  <c:v>0.3</c:v>
                </c:pt>
                <c:pt idx="1903">
                  <c:v>0.3</c:v>
                </c:pt>
                <c:pt idx="1904">
                  <c:v>0.3</c:v>
                </c:pt>
                <c:pt idx="1905">
                  <c:v>0.3</c:v>
                </c:pt>
                <c:pt idx="1906">
                  <c:v>0.3</c:v>
                </c:pt>
                <c:pt idx="1907">
                  <c:v>0.3</c:v>
                </c:pt>
                <c:pt idx="1908">
                  <c:v>0.3</c:v>
                </c:pt>
                <c:pt idx="1909">
                  <c:v>0.3</c:v>
                </c:pt>
                <c:pt idx="1910">
                  <c:v>0.3</c:v>
                </c:pt>
                <c:pt idx="1911">
                  <c:v>0.3</c:v>
                </c:pt>
                <c:pt idx="1912">
                  <c:v>0.3</c:v>
                </c:pt>
                <c:pt idx="1913">
                  <c:v>0.3</c:v>
                </c:pt>
                <c:pt idx="1914">
                  <c:v>0.3</c:v>
                </c:pt>
                <c:pt idx="1915">
                  <c:v>0.3</c:v>
                </c:pt>
                <c:pt idx="1916">
                  <c:v>0.3</c:v>
                </c:pt>
                <c:pt idx="1917">
                  <c:v>0.3</c:v>
                </c:pt>
                <c:pt idx="1918">
                  <c:v>0.3</c:v>
                </c:pt>
                <c:pt idx="1919">
                  <c:v>0.3</c:v>
                </c:pt>
                <c:pt idx="1920">
                  <c:v>0.3</c:v>
                </c:pt>
                <c:pt idx="1921">
                  <c:v>0.3</c:v>
                </c:pt>
                <c:pt idx="1922">
                  <c:v>0.3</c:v>
                </c:pt>
                <c:pt idx="1923">
                  <c:v>0.3</c:v>
                </c:pt>
                <c:pt idx="1924">
                  <c:v>0.3</c:v>
                </c:pt>
                <c:pt idx="1925">
                  <c:v>0.3</c:v>
                </c:pt>
                <c:pt idx="1926">
                  <c:v>0.3</c:v>
                </c:pt>
                <c:pt idx="1927">
                  <c:v>0.3</c:v>
                </c:pt>
                <c:pt idx="1928">
                  <c:v>0.3</c:v>
                </c:pt>
                <c:pt idx="1929">
                  <c:v>0.3</c:v>
                </c:pt>
                <c:pt idx="1930">
                  <c:v>0.3</c:v>
                </c:pt>
                <c:pt idx="1931">
                  <c:v>0.3</c:v>
                </c:pt>
                <c:pt idx="1932">
                  <c:v>0.3</c:v>
                </c:pt>
                <c:pt idx="1933">
                  <c:v>0.3</c:v>
                </c:pt>
                <c:pt idx="1934">
                  <c:v>0.3</c:v>
                </c:pt>
                <c:pt idx="1935">
                  <c:v>0.3</c:v>
                </c:pt>
                <c:pt idx="1936">
                  <c:v>0.3</c:v>
                </c:pt>
                <c:pt idx="1937">
                  <c:v>0.3</c:v>
                </c:pt>
                <c:pt idx="1938">
                  <c:v>0.3</c:v>
                </c:pt>
                <c:pt idx="1939">
                  <c:v>0.3</c:v>
                </c:pt>
                <c:pt idx="1940">
                  <c:v>0.3</c:v>
                </c:pt>
                <c:pt idx="1941">
                  <c:v>0.3</c:v>
                </c:pt>
                <c:pt idx="1942">
                  <c:v>0.3</c:v>
                </c:pt>
                <c:pt idx="1943">
                  <c:v>0.3</c:v>
                </c:pt>
                <c:pt idx="1944">
                  <c:v>0.3</c:v>
                </c:pt>
                <c:pt idx="1945">
                  <c:v>0.3</c:v>
                </c:pt>
                <c:pt idx="1946">
                  <c:v>0.3</c:v>
                </c:pt>
                <c:pt idx="1947">
                  <c:v>0.3</c:v>
                </c:pt>
                <c:pt idx="1948">
                  <c:v>0.3</c:v>
                </c:pt>
                <c:pt idx="1949">
                  <c:v>0.3</c:v>
                </c:pt>
                <c:pt idx="1950">
                  <c:v>0.3</c:v>
                </c:pt>
                <c:pt idx="1951">
                  <c:v>0.3</c:v>
                </c:pt>
                <c:pt idx="1952">
                  <c:v>0.3</c:v>
                </c:pt>
                <c:pt idx="1953">
                  <c:v>0.3</c:v>
                </c:pt>
                <c:pt idx="1954">
                  <c:v>0.3</c:v>
                </c:pt>
                <c:pt idx="1955">
                  <c:v>0.3</c:v>
                </c:pt>
                <c:pt idx="1956">
                  <c:v>0.3</c:v>
                </c:pt>
                <c:pt idx="1957">
                  <c:v>0.3</c:v>
                </c:pt>
                <c:pt idx="1958">
                  <c:v>0.3</c:v>
                </c:pt>
                <c:pt idx="1959">
                  <c:v>0.3</c:v>
                </c:pt>
                <c:pt idx="1960">
                  <c:v>0.3</c:v>
                </c:pt>
                <c:pt idx="1961">
                  <c:v>0.3</c:v>
                </c:pt>
                <c:pt idx="1962">
                  <c:v>0.3</c:v>
                </c:pt>
                <c:pt idx="1963">
                  <c:v>0.3</c:v>
                </c:pt>
                <c:pt idx="1964">
                  <c:v>0.3</c:v>
                </c:pt>
                <c:pt idx="1965">
                  <c:v>0.3</c:v>
                </c:pt>
                <c:pt idx="1966">
                  <c:v>0.3</c:v>
                </c:pt>
                <c:pt idx="1967">
                  <c:v>0.3</c:v>
                </c:pt>
                <c:pt idx="1968">
                  <c:v>0.3</c:v>
                </c:pt>
                <c:pt idx="1969">
                  <c:v>0.3</c:v>
                </c:pt>
                <c:pt idx="1970">
                  <c:v>0.3</c:v>
                </c:pt>
                <c:pt idx="1971">
                  <c:v>0.3</c:v>
                </c:pt>
                <c:pt idx="1972">
                  <c:v>0.3</c:v>
                </c:pt>
                <c:pt idx="1973">
                  <c:v>0.3</c:v>
                </c:pt>
                <c:pt idx="1974">
                  <c:v>0.3</c:v>
                </c:pt>
                <c:pt idx="1975">
                  <c:v>0.3</c:v>
                </c:pt>
                <c:pt idx="1976">
                  <c:v>0.3</c:v>
                </c:pt>
                <c:pt idx="1977">
                  <c:v>0.3</c:v>
                </c:pt>
                <c:pt idx="1978">
                  <c:v>0.3</c:v>
                </c:pt>
                <c:pt idx="1979">
                  <c:v>0.3</c:v>
                </c:pt>
                <c:pt idx="1980">
                  <c:v>0.3</c:v>
                </c:pt>
                <c:pt idx="1981">
                  <c:v>0.3</c:v>
                </c:pt>
                <c:pt idx="1982">
                  <c:v>0.3</c:v>
                </c:pt>
                <c:pt idx="1983">
                  <c:v>0.3</c:v>
                </c:pt>
                <c:pt idx="1984">
                  <c:v>0.3</c:v>
                </c:pt>
                <c:pt idx="1985">
                  <c:v>0.3</c:v>
                </c:pt>
                <c:pt idx="1986">
                  <c:v>0.3</c:v>
                </c:pt>
                <c:pt idx="1987">
                  <c:v>0.3</c:v>
                </c:pt>
                <c:pt idx="1988">
                  <c:v>0.3</c:v>
                </c:pt>
                <c:pt idx="1989">
                  <c:v>0.3</c:v>
                </c:pt>
                <c:pt idx="1990">
                  <c:v>0.3</c:v>
                </c:pt>
                <c:pt idx="1991">
                  <c:v>0.3</c:v>
                </c:pt>
                <c:pt idx="1992">
                  <c:v>0.3</c:v>
                </c:pt>
                <c:pt idx="1993">
                  <c:v>0.3</c:v>
                </c:pt>
                <c:pt idx="1994">
                  <c:v>0.3</c:v>
                </c:pt>
                <c:pt idx="1995">
                  <c:v>0.3</c:v>
                </c:pt>
                <c:pt idx="1996">
                  <c:v>0.3</c:v>
                </c:pt>
                <c:pt idx="1997">
                  <c:v>0.3</c:v>
                </c:pt>
                <c:pt idx="1998">
                  <c:v>0.3</c:v>
                </c:pt>
                <c:pt idx="1999">
                  <c:v>0.3</c:v>
                </c:pt>
                <c:pt idx="2000">
                  <c:v>0.3</c:v>
                </c:pt>
                <c:pt idx="2001">
                  <c:v>0.3</c:v>
                </c:pt>
                <c:pt idx="2002">
                  <c:v>0.3</c:v>
                </c:pt>
                <c:pt idx="2003">
                  <c:v>0.3</c:v>
                </c:pt>
                <c:pt idx="2004">
                  <c:v>0.3</c:v>
                </c:pt>
                <c:pt idx="2005">
                  <c:v>0.3</c:v>
                </c:pt>
                <c:pt idx="2006">
                  <c:v>0.3</c:v>
                </c:pt>
                <c:pt idx="2007">
                  <c:v>0.3</c:v>
                </c:pt>
                <c:pt idx="2008">
                  <c:v>0.3</c:v>
                </c:pt>
                <c:pt idx="2009">
                  <c:v>0.3</c:v>
                </c:pt>
                <c:pt idx="2010">
                  <c:v>0.3</c:v>
                </c:pt>
                <c:pt idx="2011">
                  <c:v>0.3</c:v>
                </c:pt>
                <c:pt idx="2012">
                  <c:v>0.3</c:v>
                </c:pt>
                <c:pt idx="2013">
                  <c:v>0.3</c:v>
                </c:pt>
                <c:pt idx="2014">
                  <c:v>0.3</c:v>
                </c:pt>
                <c:pt idx="2015">
                  <c:v>0.3</c:v>
                </c:pt>
                <c:pt idx="2016">
                  <c:v>0.3</c:v>
                </c:pt>
                <c:pt idx="2017">
                  <c:v>0.3</c:v>
                </c:pt>
                <c:pt idx="2018">
                  <c:v>0.3</c:v>
                </c:pt>
                <c:pt idx="2019">
                  <c:v>0.3</c:v>
                </c:pt>
                <c:pt idx="2020">
                  <c:v>0.3</c:v>
                </c:pt>
                <c:pt idx="2021">
                  <c:v>0.3</c:v>
                </c:pt>
                <c:pt idx="2022">
                  <c:v>0.3</c:v>
                </c:pt>
                <c:pt idx="2023">
                  <c:v>0.3</c:v>
                </c:pt>
                <c:pt idx="2024">
                  <c:v>0.3</c:v>
                </c:pt>
                <c:pt idx="2025">
                  <c:v>0.3</c:v>
                </c:pt>
                <c:pt idx="2026">
                  <c:v>0.3</c:v>
                </c:pt>
                <c:pt idx="2027">
                  <c:v>0.3</c:v>
                </c:pt>
                <c:pt idx="2028">
                  <c:v>0.3</c:v>
                </c:pt>
              </c:numCache>
            </c:numRef>
          </c:yVal>
          <c:smooth val="0"/>
          <c:extLst>
            <c:ext xmlns:c16="http://schemas.microsoft.com/office/drawing/2014/chart" uri="{C3380CC4-5D6E-409C-BE32-E72D297353CC}">
              <c16:uniqueId val="{00000000-3461-40CE-BB58-DD3184F4C24B}"/>
            </c:ext>
          </c:extLst>
        </c:ser>
        <c:ser>
          <c:idx val="1"/>
          <c:order val="1"/>
          <c:tx>
            <c:strRef>
              <c:f>'2'!$Z$6</c:f>
              <c:strCache>
                <c:ptCount val="1"/>
                <c:pt idx="0">
                  <c:v>k= 0.8 /  N= 4681</c:v>
                </c:pt>
              </c:strCache>
            </c:strRef>
          </c:tx>
          <c:spPr>
            <a:ln w="19050">
              <a:noFill/>
            </a:ln>
          </c:spPr>
          <c:marker>
            <c:symbol val="none"/>
          </c:marker>
          <c:dLbls>
            <c:dLbl>
              <c:idx val="0"/>
              <c:layout>
                <c:manualLayout>
                  <c:x val="-5.5733692312592842E-3"/>
                  <c:y val="0.11367649938883836"/>
                </c:manualLayout>
              </c:layout>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1-3461-40CE-BB58-DD3184F4C24B}"/>
                </c:ext>
              </c:extLst>
            </c:dLbl>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'2'!$Y$6</c:f>
              <c:numCache>
                <c:formatCode>General</c:formatCode>
                <c:ptCount val="1"/>
                <c:pt idx="0">
                  <c:v>0.35375566309171624</c:v>
                </c:pt>
              </c:numCache>
            </c:numRef>
          </c:xVal>
          <c:yVal>
            <c:numRef>
              <c:f>'2'!$X$6</c:f>
              <c:numCache>
                <c:formatCode>General</c:formatCode>
                <c:ptCount val="1"/>
                <c:pt idx="0">
                  <c:v>25.225999999999999</c:v>
                </c:pt>
              </c:numCache>
            </c:numRef>
          </c:yVal>
          <c:smooth val="0"/>
          <c:extLst>
            <c:ext xmlns:c16="http://schemas.microsoft.com/office/drawing/2014/chart" uri="{C3380CC4-5D6E-409C-BE32-E72D297353CC}">
              <c16:uniqueId val="{00000002-3461-40CE-BB58-DD3184F4C24B}"/>
            </c:ext>
          </c:extLst>
        </c:ser>
        <c:ser>
          <c:idx val="2"/>
          <c:order val="2"/>
          <c:tx>
            <c:strRef>
              <c:f>'2'!$Z$10</c:f>
              <c:strCache>
                <c:ptCount val="1"/>
                <c:pt idx="0">
                  <c:v>k= 1.5 /  N= 6220</c:v>
                </c:pt>
              </c:strCache>
            </c:strRef>
          </c:tx>
          <c:spPr>
            <a:ln w="19050">
              <a:noFill/>
            </a:ln>
          </c:spPr>
          <c:marker>
            <c:symbol val="none"/>
          </c:marker>
          <c:dLbls>
            <c:dLbl>
              <c:idx val="0"/>
              <c:layout>
                <c:manualLayout>
                  <c:x val="-8.2941353318110589E-3"/>
                  <c:y val="5.9942180830335978E-2"/>
                </c:manualLayout>
              </c:layout>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3-3461-40CE-BB58-DD3184F4C24B}"/>
                </c:ext>
              </c:extLst>
            </c:dLbl>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'2'!$Y$10</c:f>
              <c:numCache>
                <c:formatCode>General</c:formatCode>
                <c:ptCount val="1"/>
                <c:pt idx="0">
                  <c:v>0.50470376017012086</c:v>
                </c:pt>
              </c:numCache>
            </c:numRef>
          </c:xVal>
          <c:yVal>
            <c:numRef>
              <c:f>'2'!$X$10</c:f>
              <c:numCache>
                <c:formatCode>General</c:formatCode>
                <c:ptCount val="1"/>
                <c:pt idx="0">
                  <c:v>20.545000000000002</c:v>
                </c:pt>
              </c:numCache>
            </c:numRef>
          </c:yVal>
          <c:smooth val="0"/>
          <c:extLst>
            <c:ext xmlns:c16="http://schemas.microsoft.com/office/drawing/2014/chart" uri="{C3380CC4-5D6E-409C-BE32-E72D297353CC}">
              <c16:uniqueId val="{00000004-3461-40CE-BB58-DD3184F4C24B}"/>
            </c:ext>
          </c:extLst>
        </c:ser>
        <c:ser>
          <c:idx val="3"/>
          <c:order val="3"/>
          <c:tx>
            <c:strRef>
              <c:f>'2'!$Z$14</c:f>
              <c:strCache>
                <c:ptCount val="1"/>
                <c:pt idx="0">
                  <c:v>k= 3.0 /  N= 7702</c:v>
                </c:pt>
              </c:strCache>
            </c:strRef>
          </c:tx>
          <c:spPr>
            <a:ln w="19050">
              <a:noFill/>
            </a:ln>
          </c:spPr>
          <c:marker>
            <c:symbol val="none"/>
          </c:marker>
          <c:dLbls>
            <c:dLbl>
              <c:idx val="0"/>
              <c:layout>
                <c:manualLayout>
                  <c:x val="-8.3777438914608426E-3"/>
                  <c:y val="-1.5793229103608919E-2"/>
                </c:manualLayout>
              </c:layout>
              <c:spPr>
                <a:noFill/>
                <a:ln w="25400">
                  <a:noFill/>
                </a:ln>
              </c:spPr>
              <c:txPr>
                <a:bodyPr rot="-5400000" vert="horz"/>
                <a:lstStyle/>
                <a:p>
                  <a:pPr algn="ctr">
                    <a:defRPr sz="1000" b="1" i="0" u="none" strike="noStrike" baseline="0">
                      <a:solidFill>
                        <a:srgbClr val="FF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5-3461-40CE-BB58-DD3184F4C24B}"/>
                </c:ext>
              </c:extLst>
            </c:dLbl>
            <c:spPr>
              <a:noFill/>
              <a:ln w="25400">
                <a:noFill/>
              </a:ln>
            </c:spPr>
            <c:txPr>
              <a:bodyPr rot="-5400000" vert="horz" wrap="square" lIns="38100" tIns="19050" rIns="38100" bIns="19050" anchor="ctr">
                <a:spAutoFit/>
              </a:bodyPr>
              <a:lstStyle/>
              <a:p>
                <a:pPr algn="ctr">
                  <a:defRPr sz="1000" b="1" i="0" u="none" strike="noStrike" baseline="0">
                    <a:solidFill>
                      <a:srgbClr val="FF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'2'!$Y$14</c:f>
              <c:numCache>
                <c:formatCode>General</c:formatCode>
                <c:ptCount val="1"/>
                <c:pt idx="0">
                  <c:v>0.80752601627217879</c:v>
                </c:pt>
              </c:numCache>
            </c:numRef>
          </c:xVal>
          <c:yVal>
            <c:numRef>
              <c:f>'2'!$X$14</c:f>
              <c:numCache>
                <c:formatCode>General</c:formatCode>
                <c:ptCount val="1"/>
                <c:pt idx="0">
                  <c:v>14.371</c:v>
                </c:pt>
              </c:numCache>
            </c:numRef>
          </c:yVal>
          <c:smooth val="0"/>
          <c:extLst>
            <c:ext xmlns:c16="http://schemas.microsoft.com/office/drawing/2014/chart" uri="{C3380CC4-5D6E-409C-BE32-E72D297353CC}">
              <c16:uniqueId val="{00000006-3461-40CE-BB58-DD3184F4C24B}"/>
            </c:ext>
          </c:extLst>
        </c:ser>
        <c:ser>
          <c:idx val="4"/>
          <c:order val="4"/>
          <c:tx>
            <c:strRef>
              <c:f>'2'!$Z$18</c:f>
              <c:strCache>
                <c:ptCount val="1"/>
                <c:pt idx="0">
                  <c:v>k= 4.5 /  N= 8299</c:v>
                </c:pt>
              </c:strCache>
            </c:strRef>
          </c:tx>
          <c:spPr>
            <a:ln w="19050">
              <a:noFill/>
            </a:ln>
          </c:spPr>
          <c:marker>
            <c:symbol val="none"/>
          </c:marker>
          <c:dLbls>
            <c:dLbl>
              <c:idx val="0"/>
              <c:layout>
                <c:manualLayout>
                  <c:x val="-1.2563685923882018E-3"/>
                  <c:y val="-4.5280881876589296E-2"/>
                </c:manualLayout>
              </c:layout>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7-3461-40CE-BB58-DD3184F4C24B}"/>
                </c:ext>
              </c:extLst>
            </c:dLbl>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'2'!$Y$18</c:f>
              <c:numCache>
                <c:formatCode>General</c:formatCode>
                <c:ptCount val="1"/>
                <c:pt idx="0">
                  <c:v>1.1103482723742368</c:v>
                </c:pt>
              </c:numCache>
            </c:numRef>
          </c:xVal>
          <c:yVal>
            <c:numRef>
              <c:f>'2'!$X$18</c:f>
              <c:numCache>
                <c:formatCode>General</c:formatCode>
                <c:ptCount val="1"/>
                <c:pt idx="0">
                  <c:v>10.875</c:v>
                </c:pt>
              </c:numCache>
            </c:numRef>
          </c:yVal>
          <c:smooth val="0"/>
          <c:extLst>
            <c:ext xmlns:c16="http://schemas.microsoft.com/office/drawing/2014/chart" uri="{C3380CC4-5D6E-409C-BE32-E72D297353CC}">
              <c16:uniqueId val="{00000008-3461-40CE-BB58-DD3184F4C24B}"/>
            </c:ext>
          </c:extLst>
        </c:ser>
        <c:ser>
          <c:idx val="5"/>
          <c:order val="5"/>
          <c:tx>
            <c:strRef>
              <c:f>'2'!$Z$22</c:f>
              <c:strCache>
                <c:ptCount val="1"/>
                <c:pt idx="0">
                  <c:v>k= 6.8 /  N= 8674</c:v>
                </c:pt>
              </c:strCache>
            </c:strRef>
          </c:tx>
          <c:spPr>
            <a:ln w="19050">
              <a:noFill/>
            </a:ln>
          </c:spPr>
          <c:marker>
            <c:symbol val="none"/>
          </c:marker>
          <c:dLbls>
            <c:dLbl>
              <c:idx val="0"/>
              <c:layout>
                <c:manualLayout>
                  <c:x val="-1.4363502359260316E-4"/>
                  <c:y val="-6.555263488584484E-2"/>
                </c:manualLayout>
              </c:layout>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extLst>
                <c:ext xmlns:c15="http://schemas.microsoft.com/office/drawing/2012/chart" uri="{CE6537A1-D6FC-4f65-9D91-7224C49458BB}">
                  <c15:layout/>
                </c:ext>
                <c:ext xmlns:c16="http://schemas.microsoft.com/office/drawing/2014/chart" uri="{C3380CC4-5D6E-409C-BE32-E72D297353CC}">
                  <c16:uniqueId val="{00000009-3461-40CE-BB58-DD3184F4C24B}"/>
                </c:ext>
              </c:extLst>
            </c:dLbl>
            <c:spPr>
              <a:noFill/>
              <a:ln w="25400">
                <a:noFill/>
              </a:ln>
            </c:spPr>
            <c:txPr>
              <a:bodyPr rot="-5400000" vert="horz" wrap="square" lIns="38100" tIns="19050" rIns="38100" bIns="19050" anchor="ctr">
                <a:spAutoFit/>
              </a:bodyPr>
              <a:lstStyle/>
              <a:p>
                <a:pPr algn="ctr">
                  <a:defRPr sz="1000" b="0" i="0" u="none" strike="noStrike" baseline="0">
                    <a:solidFill>
                      <a:srgbClr val="000000"/>
                    </a:solidFill>
                    <a:latin typeface="Arial"/>
                    <a:ea typeface="Arial"/>
                    <a:cs typeface="Arial"/>
                  </a:defRPr>
                </a:pPr>
                <a:endParaRPr lang="fr-FR"/>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'2'!$Y$22</c:f>
              <c:numCache>
                <c:formatCode>General</c:formatCode>
                <c:ptCount val="1"/>
                <c:pt idx="0">
                  <c:v>1.5650446874999568</c:v>
                </c:pt>
              </c:numCache>
            </c:numRef>
          </c:xVal>
          <c:yVal>
            <c:numRef>
              <c:f>'2'!$X$22</c:f>
              <c:numCache>
                <c:formatCode>General</c:formatCode>
                <c:ptCount val="1"/>
                <c:pt idx="0">
                  <c:v>7.9020000000000001</c:v>
                </c:pt>
              </c:numCache>
            </c:numRef>
          </c:yVal>
          <c:smooth val="0"/>
          <c:extLst>
            <c:ext xmlns:c16="http://schemas.microsoft.com/office/drawing/2014/chart" uri="{C3380CC4-5D6E-409C-BE32-E72D297353CC}">
              <c16:uniqueId val="{0000000A-3461-40CE-BB58-DD3184F4C24B}"/>
            </c:ext>
          </c:extLst>
        </c:ser>
        <c:dLbls>
          <c:showLegendKey val="0"/>
          <c:showVal val="0"/>
          <c:showCatName val="0"/>
          <c:showSerName val="0"/>
          <c:showPercent val="0"/>
          <c:showBubbleSize val="0"/>
        </c:dLbls>
        <c:axId val="1084790816"/>
        <c:axId val="1"/>
      </c:scatterChart>
      <c:valAx>
        <c:axId val="1084790816"/>
        <c:scaling>
          <c:orientation val="minMax"/>
        </c:scaling>
        <c:delete val="0"/>
        <c:axPos val="b"/>
        <c:title>
          <c:tx>
            <c:rich>
              <a:bodyPr/>
              <a:lstStyle/>
              <a:p>
                <a:pPr>
                  <a:defRPr sz="1075" b="1" i="0" u="none" strike="noStrike" baseline="0">
                    <a:solidFill>
                      <a:srgbClr val="000000"/>
                    </a:solidFill>
                    <a:latin typeface="Arial"/>
                    <a:ea typeface="Arial"/>
                    <a:cs typeface="Arial"/>
                  </a:defRPr>
                </a:pPr>
                <a:r>
                  <a:rPr lang="fr-CH"/>
                  <a:t>times (minutes)</a:t>
                </a:r>
              </a:p>
            </c:rich>
          </c:tx>
          <c:layout>
            <c:manualLayout>
              <c:xMode val="edge"/>
              <c:yMode val="edge"/>
              <c:x val="0.45966832791768902"/>
              <c:y val="0.92932319979728273"/>
            </c:manualLayout>
          </c:layout>
          <c:overlay val="0"/>
          <c:spPr>
            <a:noFill/>
            <a:ln w="25400">
              <a:noFill/>
            </a:ln>
          </c:spPr>
        </c:title>
        <c:numFmt formatCode="General" sourceLinked="1"/>
        <c:majorTickMark val="out"/>
        <c:minorTickMark val="out"/>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fr-FR"/>
          </a:p>
        </c:txPr>
        <c:crossAx val="1"/>
        <c:crossesAt val="0"/>
        <c:crossBetween val="midCat"/>
      </c:valAx>
      <c:valAx>
        <c:axId val="1"/>
        <c:scaling>
          <c:orientation val="minMax"/>
        </c:scaling>
        <c:delete val="0"/>
        <c:axPos val="l"/>
        <c:title>
          <c:tx>
            <c:rich>
              <a:bodyPr/>
              <a:lstStyle/>
              <a:p>
                <a:pPr>
                  <a:defRPr sz="1075" b="1" i="0" u="none" strike="noStrike" baseline="0">
                    <a:solidFill>
                      <a:srgbClr val="000000"/>
                    </a:solidFill>
                    <a:latin typeface="Arial"/>
                    <a:ea typeface="Arial"/>
                    <a:cs typeface="Arial"/>
                  </a:defRPr>
                </a:pPr>
                <a:r>
                  <a:rPr lang="fr-CH"/>
                  <a:t>Intensity (mAu)</a:t>
                </a:r>
              </a:p>
            </c:rich>
          </c:tx>
          <c:layout>
            <c:manualLayout>
              <c:xMode val="edge"/>
              <c:yMode val="edge"/>
              <c:x val="1.585063199716169E-2"/>
              <c:y val="0.37627488252661717"/>
            </c:manualLayout>
          </c:layout>
          <c:overlay val="0"/>
          <c:spPr>
            <a:noFill/>
            <a:ln w="25400">
              <a:noFill/>
            </a:ln>
          </c:spPr>
        </c:title>
        <c:numFmt formatCode="0.0" sourceLinked="0"/>
        <c:majorTickMark val="out"/>
        <c:minorTickMark val="out"/>
        <c:tickLblPos val="nextTo"/>
        <c:spPr>
          <a:ln w="3175">
            <a:solidFill>
              <a:srgbClr val="000000"/>
            </a:solidFill>
            <a:prstDash val="solid"/>
          </a:ln>
        </c:spPr>
        <c:txPr>
          <a:bodyPr rot="0" vert="horz"/>
          <a:lstStyle/>
          <a:p>
            <a:pPr>
              <a:defRPr sz="975" b="1" i="0" u="none" strike="noStrike" baseline="0">
                <a:solidFill>
                  <a:srgbClr val="000000"/>
                </a:solidFill>
                <a:latin typeface="Arial"/>
                <a:ea typeface="Arial"/>
                <a:cs typeface="Arial"/>
              </a:defRPr>
            </a:pPr>
            <a:endParaRPr lang="fr-FR"/>
          </a:p>
        </c:txPr>
        <c:crossAx val="1084790816"/>
        <c:crossesAt val="0"/>
        <c:crossBetween val="midCat"/>
      </c:valAx>
      <c:spPr>
        <a:noFill/>
        <a:ln w="25400">
          <a:noFill/>
        </a:ln>
      </c:spPr>
    </c:plotArea>
    <c:plotVisOnly val="1"/>
    <c:dispBlanksAs val="gap"/>
    <c:showDLblsOverMax val="0"/>
  </c:chart>
  <c:spPr>
    <a:noFill/>
    <a:ln w="6350">
      <a:noFill/>
    </a:ln>
  </c:spPr>
  <c:txPr>
    <a:bodyPr/>
    <a:lstStyle/>
    <a:p>
      <a:pPr>
        <a:defRPr sz="975"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1" i="0" u="none" strike="noStrike" baseline="0">
                <a:solidFill>
                  <a:srgbClr val="000000"/>
                </a:solidFill>
                <a:latin typeface="Arial"/>
                <a:ea typeface="Arial"/>
                <a:cs typeface="Arial"/>
              </a:defRPr>
            </a:pPr>
            <a:r>
              <a:rPr lang="fr-CH"/>
              <a:t>Contributions to peak dispersion with UPLC system </a:t>
            </a:r>
          </a:p>
        </c:rich>
      </c:tx>
      <c:layout>
        <c:manualLayout>
          <c:xMode val="edge"/>
          <c:yMode val="edge"/>
          <c:x val="0.14830980897672119"/>
          <c:y val="7.0372852051893461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2712269340861818"/>
          <c:y val="0.26667607093349105"/>
          <c:w val="0.74366775644041627"/>
          <c:h val="0.51483297027437858"/>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008000"/>
              </a:solidFill>
              <a:ln w="12700">
                <a:solidFill>
                  <a:srgbClr val="000000"/>
                </a:solidFill>
                <a:prstDash val="solid"/>
              </a:ln>
            </c:spPr>
            <c:extLst>
              <c:ext xmlns:c16="http://schemas.microsoft.com/office/drawing/2014/chart" uri="{C3380CC4-5D6E-409C-BE32-E72D297353CC}">
                <c16:uniqueId val="{00000000-BBDE-48E5-821D-2EA43A009184}"/>
              </c:ext>
            </c:extLst>
          </c:dPt>
          <c:dPt>
            <c:idx val="1"/>
            <c:bubble3D val="0"/>
            <c:spPr>
              <a:solidFill>
                <a:srgbClr val="008080"/>
              </a:solidFill>
              <a:ln w="12700">
                <a:solidFill>
                  <a:srgbClr val="000000"/>
                </a:solidFill>
                <a:prstDash val="solid"/>
              </a:ln>
            </c:spPr>
            <c:extLst>
              <c:ext xmlns:c16="http://schemas.microsoft.com/office/drawing/2014/chart" uri="{C3380CC4-5D6E-409C-BE32-E72D297353CC}">
                <c16:uniqueId val="{00000001-BBDE-48E5-821D-2EA43A009184}"/>
              </c:ext>
            </c:extLst>
          </c:dPt>
          <c:dPt>
            <c:idx val="2"/>
            <c:bubble3D val="0"/>
            <c:spPr>
              <a:solidFill>
                <a:srgbClr val="C0C0C0"/>
              </a:solidFill>
              <a:ln w="12700">
                <a:solidFill>
                  <a:srgbClr val="000000"/>
                </a:solidFill>
                <a:prstDash val="solid"/>
              </a:ln>
            </c:spPr>
            <c:extLst>
              <c:ext xmlns:c16="http://schemas.microsoft.com/office/drawing/2014/chart" uri="{C3380CC4-5D6E-409C-BE32-E72D297353CC}">
                <c16:uniqueId val="{00000002-BBDE-48E5-821D-2EA43A009184}"/>
              </c:ext>
            </c:extLst>
          </c:dPt>
          <c:dPt>
            <c:idx val="3"/>
            <c:bubble3D val="0"/>
            <c:spPr>
              <a:solidFill>
                <a:srgbClr val="CC99FF"/>
              </a:solidFill>
              <a:ln w="12700">
                <a:solidFill>
                  <a:srgbClr val="000000"/>
                </a:solidFill>
                <a:prstDash val="solid"/>
              </a:ln>
            </c:spPr>
            <c:extLst>
              <c:ext xmlns:c16="http://schemas.microsoft.com/office/drawing/2014/chart" uri="{C3380CC4-5D6E-409C-BE32-E72D297353CC}">
                <c16:uniqueId val="{00000003-BBDE-48E5-821D-2EA43A009184}"/>
              </c:ext>
            </c:extLst>
          </c:dPt>
          <c:dLbls>
            <c:dLbl>
              <c:idx val="0"/>
              <c:layout/>
              <c:numFmt formatCode="0%" sourceLinked="0"/>
              <c:spPr>
                <a:noFill/>
                <a:ln w="25400">
                  <a:noFill/>
                </a:ln>
              </c:spPr>
              <c:txPr>
                <a:bodyPr/>
                <a:lstStyle/>
                <a:p>
                  <a:pPr>
                    <a:defRPr sz="925" b="1" i="0" u="none" strike="noStrike" baseline="0">
                      <a:solidFill>
                        <a:srgbClr val="008000"/>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0-BBDE-48E5-821D-2EA43A009184}"/>
                </c:ext>
              </c:extLst>
            </c:dLbl>
            <c:dLbl>
              <c:idx val="1"/>
              <c:layout/>
              <c:numFmt formatCode="0%" sourceLinked="0"/>
              <c:spPr>
                <a:noFill/>
                <a:ln w="25400">
                  <a:noFill/>
                </a:ln>
              </c:spPr>
              <c:txPr>
                <a:bodyPr/>
                <a:lstStyle/>
                <a:p>
                  <a:pPr>
                    <a:defRPr sz="925" b="1" i="0" u="none" strike="noStrike" baseline="0">
                      <a:solidFill>
                        <a:srgbClr val="008080"/>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BDE-48E5-821D-2EA43A009184}"/>
                </c:ext>
              </c:extLst>
            </c:dLbl>
            <c:dLbl>
              <c:idx val="2"/>
              <c:layout>
                <c:manualLayout>
                  <c:x val="-6.0930222329657058E-3"/>
                  <c:y val="4.8827410179621888E-2"/>
                </c:manualLayout>
              </c:layout>
              <c:numFmt formatCode="0%" sourceLinked="0"/>
              <c:spPr>
                <a:noFill/>
                <a:ln w="25400">
                  <a:noFill/>
                </a:ln>
              </c:spPr>
              <c:txPr>
                <a:bodyPr/>
                <a:lstStyle/>
                <a:p>
                  <a:pPr>
                    <a:defRPr sz="925" b="1" i="0" u="none" strike="noStrike" baseline="0">
                      <a:solidFill>
                        <a:srgbClr val="333333"/>
                      </a:solidFill>
                      <a:latin typeface="Arial"/>
                      <a:ea typeface="Arial"/>
                      <a:cs typeface="Arial"/>
                    </a:defRPr>
                  </a:pPr>
                  <a:endParaRPr lang="fr-FR"/>
                </a:p>
              </c:txPr>
              <c:dLblPos val="bestFit"/>
              <c:showLegendKey val="0"/>
              <c:showVal val="0"/>
              <c:showCatName val="1"/>
              <c:showSerName val="0"/>
              <c:showPercent val="1"/>
              <c:showBubbleSize val="0"/>
              <c:separator>
</c:separator>
              <c:extLst>
                <c:ext xmlns:c15="http://schemas.microsoft.com/office/drawing/2012/chart" uri="{CE6537A1-D6FC-4f65-9D91-7224C49458BB}">
                  <c15:layout/>
                </c:ext>
                <c:ext xmlns:c16="http://schemas.microsoft.com/office/drawing/2014/chart" uri="{C3380CC4-5D6E-409C-BE32-E72D297353CC}">
                  <c16:uniqueId val="{00000002-BBDE-48E5-821D-2EA43A009184}"/>
                </c:ext>
              </c:extLst>
            </c:dLbl>
            <c:dLbl>
              <c:idx val="3"/>
              <c:layout/>
              <c:numFmt formatCode="0%" sourceLinked="0"/>
              <c:spPr>
                <a:noFill/>
                <a:ln w="25400">
                  <a:noFill/>
                </a:ln>
              </c:spPr>
              <c:txPr>
                <a:bodyPr/>
                <a:lstStyle/>
                <a:p>
                  <a:pPr>
                    <a:defRPr sz="925" b="1" i="0" u="none" strike="noStrike" baseline="0">
                      <a:solidFill>
                        <a:srgbClr val="993366"/>
                      </a:solidFill>
                      <a:latin typeface="Arial"/>
                      <a:ea typeface="Arial"/>
                      <a:cs typeface="Arial"/>
                    </a:defRPr>
                  </a:pPr>
                  <a:endParaRPr lang="fr-FR"/>
                </a:p>
              </c:txPr>
              <c:dLblPos val="bestFi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BDE-48E5-821D-2EA43A009184}"/>
                </c:ext>
              </c:extLst>
            </c:dLbl>
            <c:numFmt formatCode="0%" sourceLinked="0"/>
            <c:spPr>
              <a:noFill/>
              <a:ln w="25400">
                <a:noFill/>
              </a:ln>
            </c:spPr>
            <c:txPr>
              <a:bodyPr wrap="square" lIns="38100" tIns="19050" rIns="38100" bIns="19050" anchor="ctr">
                <a:spAutoFit/>
              </a:bodyPr>
              <a:lstStyle/>
              <a:p>
                <a:pPr>
                  <a:defRPr sz="925" b="1" i="0" u="none" strike="noStrike" baseline="0">
                    <a:solidFill>
                      <a:srgbClr val="000000"/>
                    </a:solidFill>
                    <a:latin typeface="Arial"/>
                    <a:ea typeface="Arial"/>
                    <a:cs typeface="Arial"/>
                  </a:defRPr>
                </a:pPr>
                <a:endParaRPr lang="fr-FR"/>
              </a:p>
            </c:txPr>
            <c:dLblPos val="bestFit"/>
            <c:showLegendKey val="0"/>
            <c:showVal val="0"/>
            <c:showCatName val="1"/>
            <c:showSerName val="0"/>
            <c:showPercent val="1"/>
            <c:showBubbleSize val="0"/>
            <c:separator>
</c:separator>
            <c:showLeaderLines val="1"/>
            <c:extLst>
              <c:ext xmlns:c15="http://schemas.microsoft.com/office/drawing/2012/chart" uri="{CE6537A1-D6FC-4f65-9D91-7224C49458BB}"/>
            </c:extLst>
          </c:dLbls>
          <c:cat>
            <c:strRef>
              <c:f>'2'!$B$30:$B$33</c:f>
              <c:strCache>
                <c:ptCount val="4"/>
                <c:pt idx="0">
                  <c:v>time cst</c:v>
                </c:pt>
                <c:pt idx="1">
                  <c:v>injection</c:v>
                </c:pt>
                <c:pt idx="2">
                  <c:v>UV cell</c:v>
                </c:pt>
                <c:pt idx="3">
                  <c:v>tubing</c:v>
                </c:pt>
              </c:strCache>
            </c:strRef>
          </c:cat>
          <c:val>
            <c:numRef>
              <c:f>'2'!$C$18:$C$21</c:f>
              <c:numCache>
                <c:formatCode>General</c:formatCode>
                <c:ptCount val="4"/>
                <c:pt idx="0">
                  <c:v>1</c:v>
                </c:pt>
                <c:pt idx="1">
                  <c:v>0.66666666666666663</c:v>
                </c:pt>
                <c:pt idx="2">
                  <c:v>4.1666666666666664E-2</c:v>
                </c:pt>
                <c:pt idx="3">
                  <c:v>3.2885095196438012</c:v>
                </c:pt>
              </c:numCache>
            </c:numRef>
          </c:val>
          <c:extLst>
            <c:ext xmlns:c16="http://schemas.microsoft.com/office/drawing/2014/chart" uri="{C3380CC4-5D6E-409C-BE32-E72D297353CC}">
              <c16:uniqueId val="{00000004-BBDE-48E5-821D-2EA43A00918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noFill/>
    <a:ln w="6350">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100"/>
      <c:rAngAx val="0"/>
    </c:view3D>
    <c:floor>
      <c:thickness val="0"/>
      <c:spPr>
        <a:noFill/>
        <a:ln w="6350">
          <a:noFill/>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manualLayout>
          <c:layoutTarget val="inner"/>
          <c:xMode val="edge"/>
          <c:yMode val="edge"/>
          <c:x val="0.10440799481247204"/>
          <c:y val="1.6340407062039888E-2"/>
          <c:w val="0.66886371676739897"/>
          <c:h val="0.82682459733921843"/>
        </c:manualLayout>
      </c:layout>
      <c:surface3DChart>
        <c:wireframe val="0"/>
        <c:ser>
          <c:idx val="0"/>
          <c:order val="0"/>
          <c:tx>
            <c:strRef>
              <c:f>Feuil2!$AB$33</c:f>
              <c:strCache>
                <c:ptCount val="1"/>
                <c:pt idx="0">
                  <c:v>10</c:v>
                </c:pt>
              </c:strCache>
            </c:strRef>
          </c:tx>
          <c:spPr>
            <a:solidFill>
              <a:srgbClr val="9999FF"/>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Feuil2!$AB$34:$AB$58</c:f>
              <c:numCache>
                <c:formatCode>0</c:formatCode>
                <c:ptCount val="25"/>
                <c:pt idx="0">
                  <c:v>70.318766133765521</c:v>
                </c:pt>
                <c:pt idx="1">
                  <c:v>83.899538208255379</c:v>
                </c:pt>
                <c:pt idx="2">
                  <c:v>90.874457578895004</c:v>
                </c:pt>
                <c:pt idx="3">
                  <c:v>98.79610995374108</c:v>
                </c:pt>
                <c:pt idx="4">
                  <c:v>103.5910178711396</c:v>
                </c:pt>
                <c:pt idx="5">
                  <c:v>108.39087205710702</c:v>
                </c:pt>
                <c:pt idx="6">
                  <c:v>117.11942846692608</c:v>
                </c:pt>
                <c:pt idx="7">
                  <c:v>121.9737645000157</c:v>
                </c:pt>
                <c:pt idx="8">
                  <c:v>125.34165567216274</c:v>
                </c:pt>
                <c:pt idx="9">
                  <c:v>127.92039690531172</c:v>
                </c:pt>
                <c:pt idx="10">
                  <c:v>130.00953172345018</c:v>
                </c:pt>
                <c:pt idx="11">
                  <c:v>131.76521984416311</c:v>
                </c:pt>
                <c:pt idx="12">
                  <c:v>133.27918675684938</c:v>
                </c:pt>
                <c:pt idx="13">
                  <c:v>134.60989163725222</c:v>
                </c:pt>
                <c:pt idx="14">
                  <c:v>135.79687920488246</c:v>
                </c:pt>
                <c:pt idx="15">
                  <c:v>137.84423180455886</c:v>
                </c:pt>
                <c:pt idx="16">
                  <c:v>139.56944589284922</c:v>
                </c:pt>
                <c:pt idx="17">
                  <c:v>141.06015918255366</c:v>
                </c:pt>
                <c:pt idx="18">
                  <c:v>142.37251028525753</c:v>
                </c:pt>
                <c:pt idx="19">
                  <c:v>143.54462631450872</c:v>
                </c:pt>
                <c:pt idx="20">
                  <c:v>144.60358638000909</c:v>
                </c:pt>
                <c:pt idx="21">
                  <c:v>145.56931530097245</c:v>
                </c:pt>
                <c:pt idx="22">
                  <c:v>146.45690039529242</c:v>
                </c:pt>
                <c:pt idx="23">
                  <c:v>147.27804048546909</c:v>
                </c:pt>
                <c:pt idx="24">
                  <c:v>148.04199006728183</c:v>
                </c:pt>
              </c:numCache>
            </c:numRef>
          </c:val>
          <c:extLst>
            <c:ext xmlns:c16="http://schemas.microsoft.com/office/drawing/2014/chart" uri="{C3380CC4-5D6E-409C-BE32-E72D297353CC}">
              <c16:uniqueId val="{00000000-ECCE-487C-BC8B-861FF1B43F54}"/>
            </c:ext>
          </c:extLst>
        </c:ser>
        <c:ser>
          <c:idx val="1"/>
          <c:order val="1"/>
          <c:tx>
            <c:strRef>
              <c:f>Feuil2!$AC$33</c:f>
              <c:strCache>
                <c:ptCount val="1"/>
                <c:pt idx="0">
                  <c:v>20</c:v>
                </c:pt>
              </c:strCache>
            </c:strRef>
          </c:tx>
          <c:spPr>
            <a:solidFill>
              <a:srgbClr val="993366"/>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Feuil2!$AC$34:$AC$58</c:f>
              <c:numCache>
                <c:formatCode>0</c:formatCode>
                <c:ptCount val="25"/>
                <c:pt idx="0">
                  <c:v>77.195501932653826</c:v>
                </c:pt>
                <c:pt idx="1">
                  <c:v>99.031539193339995</c:v>
                </c:pt>
                <c:pt idx="2">
                  <c:v>110.63502393912957</c:v>
                </c:pt>
                <c:pt idx="3">
                  <c:v>123.78356190002513</c:v>
                </c:pt>
                <c:pt idx="4">
                  <c:v>131.61374840158791</c:v>
                </c:pt>
                <c:pt idx="5">
                  <c:v>139.30458504391109</c:v>
                </c:pt>
                <c:pt idx="6">
                  <c:v>152.87362773823457</c:v>
                </c:pt>
                <c:pt idx="7">
                  <c:v>160.2053997143193</c:v>
                </c:pt>
                <c:pt idx="8">
                  <c:v>165.2176705929393</c:v>
                </c:pt>
                <c:pt idx="9">
                  <c:v>169.02077184999763</c:v>
                </c:pt>
                <c:pt idx="10">
                  <c:v>172.08273844725107</c:v>
                </c:pt>
                <c:pt idx="11">
                  <c:v>174.64435386891796</c:v>
                </c:pt>
                <c:pt idx="12">
                  <c:v>176.84565581949801</c:v>
                </c:pt>
                <c:pt idx="13">
                  <c:v>178.77520752455965</c:v>
                </c:pt>
                <c:pt idx="14">
                  <c:v>180.49254664526802</c:v>
                </c:pt>
                <c:pt idx="15">
                  <c:v>183.44702943870527</c:v>
                </c:pt>
                <c:pt idx="16">
                  <c:v>185.92994739031485</c:v>
                </c:pt>
                <c:pt idx="17">
                  <c:v>188.07101993121989</c:v>
                </c:pt>
                <c:pt idx="18">
                  <c:v>189.95292082060163</c:v>
                </c:pt>
                <c:pt idx="19">
                  <c:v>191.63157473711257</c:v>
                </c:pt>
                <c:pt idx="20">
                  <c:v>193.14657287649439</c:v>
                </c:pt>
                <c:pt idx="21">
                  <c:v>194.52696855053478</c:v>
                </c:pt>
                <c:pt idx="22">
                  <c:v>195.79471170813193</c:v>
                </c:pt>
                <c:pt idx="23">
                  <c:v>196.96678971219211</c:v>
                </c:pt>
                <c:pt idx="24">
                  <c:v>198.05661820761563</c:v>
                </c:pt>
              </c:numCache>
            </c:numRef>
          </c:val>
          <c:extLst>
            <c:ext xmlns:c16="http://schemas.microsoft.com/office/drawing/2014/chart" uri="{C3380CC4-5D6E-409C-BE32-E72D297353CC}">
              <c16:uniqueId val="{00000001-ECCE-487C-BC8B-861FF1B43F54}"/>
            </c:ext>
          </c:extLst>
        </c:ser>
        <c:ser>
          <c:idx val="2"/>
          <c:order val="2"/>
          <c:tx>
            <c:strRef>
              <c:f>Feuil2!$AD$33</c:f>
              <c:strCache>
                <c:ptCount val="1"/>
                <c:pt idx="0">
                  <c:v>30</c:v>
                </c:pt>
              </c:strCache>
            </c:strRef>
          </c:tx>
          <c:spPr>
            <a:solidFill>
              <a:srgbClr val="FFFFCC"/>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Feuil2!$AD$34:$AD$58</c:f>
              <c:numCache>
                <c:formatCode>0</c:formatCode>
                <c:ptCount val="25"/>
                <c:pt idx="0">
                  <c:v>78.110119530552595</c:v>
                </c:pt>
                <c:pt idx="1">
                  <c:v>105.70356044925833</c:v>
                </c:pt>
                <c:pt idx="2">
                  <c:v>121.06362486166671</c:v>
                </c:pt>
                <c:pt idx="3">
                  <c:v>138.75945217868815</c:v>
                </c:pt>
                <c:pt idx="4">
                  <c:v>149.31712302980245</c:v>
                </c:pt>
                <c:pt idx="5">
                  <c:v>159.62321020001465</c:v>
                </c:pt>
                <c:pt idx="6">
                  <c:v>177.51901546921547</c:v>
                </c:pt>
                <c:pt idx="7">
                  <c:v>187.00644667203815</c:v>
                </c:pt>
                <c:pt idx="8">
                  <c:v>193.42126277210576</c:v>
                </c:pt>
                <c:pt idx="9">
                  <c:v>198.2537116347753</c:v>
                </c:pt>
                <c:pt idx="10">
                  <c:v>202.12474985057577</c:v>
                </c:pt>
                <c:pt idx="11">
                  <c:v>205.35100201117478</c:v>
                </c:pt>
                <c:pt idx="12">
                  <c:v>208.1153251515515</c:v>
                </c:pt>
                <c:pt idx="13">
                  <c:v>210.53270649689935</c:v>
                </c:pt>
                <c:pt idx="14">
                  <c:v>212.68008471808653</c:v>
                </c:pt>
                <c:pt idx="15">
                  <c:v>216.36606512142072</c:v>
                </c:pt>
                <c:pt idx="16">
                  <c:v>219.45636551530276</c:v>
                </c:pt>
                <c:pt idx="17">
                  <c:v>222.1163758015164</c:v>
                </c:pt>
                <c:pt idx="18">
                  <c:v>224.45106360568454</c:v>
                </c:pt>
                <c:pt idx="19">
                  <c:v>226.53119746882547</c:v>
                </c:pt>
                <c:pt idx="20">
                  <c:v>228.40674017090859</c:v>
                </c:pt>
                <c:pt idx="21">
                  <c:v>230.11427224675526</c:v>
                </c:pt>
                <c:pt idx="22">
                  <c:v>231.68137685269755</c:v>
                </c:pt>
                <c:pt idx="23">
                  <c:v>233.12936528470937</c:v>
                </c:pt>
                <c:pt idx="24">
                  <c:v>234.47504348458105</c:v>
                </c:pt>
              </c:numCache>
            </c:numRef>
          </c:val>
          <c:extLst>
            <c:ext xmlns:c16="http://schemas.microsoft.com/office/drawing/2014/chart" uri="{C3380CC4-5D6E-409C-BE32-E72D297353CC}">
              <c16:uniqueId val="{00000002-ECCE-487C-BC8B-861FF1B43F54}"/>
            </c:ext>
          </c:extLst>
        </c:ser>
        <c:ser>
          <c:idx val="3"/>
          <c:order val="3"/>
          <c:tx>
            <c:strRef>
              <c:f>Feuil2!$AE$33</c:f>
              <c:strCache>
                <c:ptCount val="1"/>
                <c:pt idx="0">
                  <c:v>50</c:v>
                </c:pt>
              </c:strCache>
            </c:strRef>
          </c:tx>
          <c:spPr>
            <a:solidFill>
              <a:srgbClr val="CCFFFF"/>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Feuil2!$AE$34:$AE$58</c:f>
              <c:numCache>
                <c:formatCode>0</c:formatCode>
                <c:ptCount val="25"/>
                <c:pt idx="0">
                  <c:v>75.407492569242507</c:v>
                </c:pt>
                <c:pt idx="1">
                  <c:v>109.93468459597575</c:v>
                </c:pt>
                <c:pt idx="2">
                  <c:v>130.83185998862498</c:v>
                </c:pt>
                <c:pt idx="3">
                  <c:v>156.00147319151</c:v>
                </c:pt>
                <c:pt idx="4">
                  <c:v>171.34176404497234</c:v>
                </c:pt>
                <c:pt idx="5">
                  <c:v>186.36900273700013</c:v>
                </c:pt>
                <c:pt idx="6">
                  <c:v>212.17785573176502</c:v>
                </c:pt>
                <c:pt idx="7">
                  <c:v>225.56895896132934</c:v>
                </c:pt>
                <c:pt idx="8">
                  <c:v>234.48675512385523</c:v>
                </c:pt>
                <c:pt idx="9">
                  <c:v>241.13329008267397</c:v>
                </c:pt>
                <c:pt idx="10">
                  <c:v>246.41562909724837</c:v>
                </c:pt>
                <c:pt idx="11">
                  <c:v>250.7914760223446</c:v>
                </c:pt>
                <c:pt idx="12">
                  <c:v>254.52279753827543</c:v>
                </c:pt>
                <c:pt idx="13">
                  <c:v>257.773064855813</c:v>
                </c:pt>
                <c:pt idx="14">
                  <c:v>260.65093556047094</c:v>
                </c:pt>
                <c:pt idx="15">
                  <c:v>265.57177662360863</c:v>
                </c:pt>
                <c:pt idx="16">
                  <c:v>269.68041651396481</c:v>
                </c:pt>
                <c:pt idx="17">
                  <c:v>273.20576973564886</c:v>
                </c:pt>
                <c:pt idx="18">
                  <c:v>276.29216719408237</c:v>
                </c:pt>
                <c:pt idx="19">
                  <c:v>279.03639451782817</c:v>
                </c:pt>
                <c:pt idx="20">
                  <c:v>281.50647756374025</c:v>
                </c:pt>
                <c:pt idx="21">
                  <c:v>283.75203347911525</c:v>
                </c:pt>
                <c:pt idx="22">
                  <c:v>285.81035399078399</c:v>
                </c:pt>
                <c:pt idx="23">
                  <c:v>287.71017008575092</c:v>
                </c:pt>
                <c:pt idx="24">
                  <c:v>289.47408267905018</c:v>
                </c:pt>
              </c:numCache>
            </c:numRef>
          </c:val>
          <c:extLst>
            <c:ext xmlns:c16="http://schemas.microsoft.com/office/drawing/2014/chart" uri="{C3380CC4-5D6E-409C-BE32-E72D297353CC}">
              <c16:uniqueId val="{00000003-ECCE-487C-BC8B-861FF1B43F54}"/>
            </c:ext>
          </c:extLst>
        </c:ser>
        <c:ser>
          <c:idx val="4"/>
          <c:order val="4"/>
          <c:tx>
            <c:strRef>
              <c:f>Feuil2!$AF$33</c:f>
              <c:strCache>
                <c:ptCount val="1"/>
                <c:pt idx="0">
                  <c:v>75</c:v>
                </c:pt>
              </c:strCache>
            </c:strRef>
          </c:tx>
          <c:spPr>
            <a:solidFill>
              <a:srgbClr val="660066"/>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Feuil2!$AF$34:$AF$58</c:f>
              <c:numCache>
                <c:formatCode>0</c:formatCode>
                <c:ptCount val="25"/>
                <c:pt idx="0">
                  <c:v>70.511500043798634</c:v>
                </c:pt>
                <c:pt idx="1">
                  <c:v>109.12147658202022</c:v>
                </c:pt>
                <c:pt idx="2">
                  <c:v>134.41719627558163</c:v>
                </c:pt>
                <c:pt idx="3">
                  <c:v>166.55086507438955</c:v>
                </c:pt>
                <c:pt idx="4">
                  <c:v>186.8214846824593</c:v>
                </c:pt>
                <c:pt idx="5">
                  <c:v>206.98581301962682</c:v>
                </c:pt>
                <c:pt idx="6">
                  <c:v>241.77031189695541</c:v>
                </c:pt>
                <c:pt idx="7">
                  <c:v>259.63899575895203</c:v>
                </c:pt>
                <c:pt idx="8">
                  <c:v>271.40757524569619</c:v>
                </c:pt>
                <c:pt idx="9">
                  <c:v>280.10106960660835</c:v>
                </c:pt>
                <c:pt idx="10">
                  <c:v>286.96170587580548</c:v>
                </c:pt>
                <c:pt idx="11">
                  <c:v>292.61291226458621</c:v>
                </c:pt>
                <c:pt idx="12">
                  <c:v>297.40946330247021</c:v>
                </c:pt>
                <c:pt idx="13">
                  <c:v>301.57153309619531</c:v>
                </c:pt>
                <c:pt idx="14">
                  <c:v>305.24473030280973</c:v>
                </c:pt>
                <c:pt idx="15">
                  <c:v>311.50074606585093</c:v>
                </c:pt>
                <c:pt idx="16">
                  <c:v>316.70182094726351</c:v>
                </c:pt>
                <c:pt idx="17">
                  <c:v>321.14954303969745</c:v>
                </c:pt>
                <c:pt idx="18">
                  <c:v>325.03292653472568</c:v>
                </c:pt>
                <c:pt idx="19">
                  <c:v>328.47808290263072</c:v>
                </c:pt>
                <c:pt idx="20">
                  <c:v>331.5732692069829</c:v>
                </c:pt>
                <c:pt idx="21">
                  <c:v>334.38262044693573</c:v>
                </c:pt>
                <c:pt idx="22">
                  <c:v>336.95418402304961</c:v>
                </c:pt>
                <c:pt idx="23">
                  <c:v>339.32487218834586</c:v>
                </c:pt>
                <c:pt idx="24">
                  <c:v>341.52364824591854</c:v>
                </c:pt>
              </c:numCache>
            </c:numRef>
          </c:val>
          <c:extLst>
            <c:ext xmlns:c16="http://schemas.microsoft.com/office/drawing/2014/chart" uri="{C3380CC4-5D6E-409C-BE32-E72D297353CC}">
              <c16:uniqueId val="{00000004-ECCE-487C-BC8B-861FF1B43F54}"/>
            </c:ext>
          </c:extLst>
        </c:ser>
        <c:ser>
          <c:idx val="5"/>
          <c:order val="5"/>
          <c:tx>
            <c:strRef>
              <c:f>Feuil2!$AG$33</c:f>
              <c:strCache>
                <c:ptCount val="1"/>
                <c:pt idx="0">
                  <c:v>100</c:v>
                </c:pt>
              </c:strCache>
            </c:strRef>
          </c:tx>
          <c:spPr>
            <a:solidFill>
              <a:srgbClr val="FF8080"/>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Feuil2!$AG$34:$AG$58</c:f>
              <c:numCache>
                <c:formatCode>0</c:formatCode>
                <c:ptCount val="25"/>
                <c:pt idx="0">
                  <c:v>65.952001242848496</c:v>
                </c:pt>
                <c:pt idx="1">
                  <c:v>106.22808513359801</c:v>
                </c:pt>
                <c:pt idx="2">
                  <c:v>134.20151407407684</c:v>
                </c:pt>
                <c:pt idx="3">
                  <c:v>171.37832190113059</c:v>
                </c:pt>
                <c:pt idx="4">
                  <c:v>195.62785050161321</c:v>
                </c:pt>
                <c:pt idx="5">
                  <c:v>220.20518557524312</c:v>
                </c:pt>
                <c:pt idx="6">
                  <c:v>263.15135771424093</c:v>
                </c:pt>
                <c:pt idx="7">
                  <c:v>285.20798942149031</c:v>
                </c:pt>
                <c:pt idx="8">
                  <c:v>299.65058764873089</c:v>
                </c:pt>
                <c:pt idx="9">
                  <c:v>310.25845375808592</c:v>
                </c:pt>
                <c:pt idx="10">
                  <c:v>318.5884674511189</c:v>
                </c:pt>
                <c:pt idx="11">
                  <c:v>325.4212839478397</c:v>
                </c:pt>
                <c:pt idx="12">
                  <c:v>331.20013573064176</c:v>
                </c:pt>
                <c:pt idx="13">
                  <c:v>336.1993311045054</c:v>
                </c:pt>
                <c:pt idx="14">
                  <c:v>340.59975561219017</c:v>
                </c:pt>
                <c:pt idx="15">
                  <c:v>348.0701110876538</c:v>
                </c:pt>
                <c:pt idx="16">
                  <c:v>354.25849315599345</c:v>
                </c:pt>
                <c:pt idx="17">
                  <c:v>359.53537864939744</c:v>
                </c:pt>
                <c:pt idx="18">
                  <c:v>364.13195077119701</c:v>
                </c:pt>
                <c:pt idx="19">
                  <c:v>368.20187455248049</c:v>
                </c:pt>
                <c:pt idx="20">
                  <c:v>371.852334877403</c:v>
                </c:pt>
                <c:pt idx="21">
                  <c:v>375.16099472225227</c:v>
                </c:pt>
                <c:pt idx="22">
                  <c:v>378.18588602437546</c:v>
                </c:pt>
                <c:pt idx="23">
                  <c:v>380.97148897810104</c:v>
                </c:pt>
                <c:pt idx="24">
                  <c:v>383.5526329448702</c:v>
                </c:pt>
              </c:numCache>
            </c:numRef>
          </c:val>
          <c:extLst>
            <c:ext xmlns:c16="http://schemas.microsoft.com/office/drawing/2014/chart" uri="{C3380CC4-5D6E-409C-BE32-E72D297353CC}">
              <c16:uniqueId val="{00000005-ECCE-487C-BC8B-861FF1B43F54}"/>
            </c:ext>
          </c:extLst>
        </c:ser>
        <c:ser>
          <c:idx val="6"/>
          <c:order val="6"/>
          <c:tx>
            <c:strRef>
              <c:f>Feuil2!$AH$33</c:f>
              <c:strCache>
                <c:ptCount val="1"/>
                <c:pt idx="0">
                  <c:v>150</c:v>
                </c:pt>
              </c:strCache>
            </c:strRef>
          </c:tx>
          <c:spPr>
            <a:solidFill>
              <a:srgbClr val="0066CC"/>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Feuil2!$AH$34:$AH$58</c:f>
              <c:numCache>
                <c:formatCode>0</c:formatCode>
                <c:ptCount val="25"/>
                <c:pt idx="0">
                  <c:v>58.63683923383897</c:v>
                </c:pt>
                <c:pt idx="1">
                  <c:v>99.30410610283802</c:v>
                </c:pt>
                <c:pt idx="2">
                  <c:v>129.87755759373169</c:v>
                </c:pt>
                <c:pt idx="3">
                  <c:v>173.4234690234498</c:v>
                </c:pt>
                <c:pt idx="4">
                  <c:v>203.49592631809315</c:v>
                </c:pt>
                <c:pt idx="5">
                  <c:v>235.12427865080008</c:v>
                </c:pt>
                <c:pt idx="6">
                  <c:v>292.30793042880475</c:v>
                </c:pt>
                <c:pt idx="7">
                  <c:v>322.06853088885845</c:v>
                </c:pt>
                <c:pt idx="8">
                  <c:v>341.50064050147455</c:v>
                </c:pt>
                <c:pt idx="9">
                  <c:v>355.69228081647071</c:v>
                </c:pt>
                <c:pt idx="10">
                  <c:v>366.77077556086743</c:v>
                </c:pt>
                <c:pt idx="11">
                  <c:v>375.80826720005655</c:v>
                </c:pt>
                <c:pt idx="12">
                  <c:v>383.41406028088682</c:v>
                </c:pt>
                <c:pt idx="13">
                  <c:v>389.96484672387248</c:v>
                </c:pt>
                <c:pt idx="14">
                  <c:v>395.70851791050274</c:v>
                </c:pt>
                <c:pt idx="15">
                  <c:v>405.4109227689101</c:v>
                </c:pt>
                <c:pt idx="16">
                  <c:v>413.4029354876933</c:v>
                </c:pt>
                <c:pt idx="17">
                  <c:v>420.18628301808366</c:v>
                </c:pt>
                <c:pt idx="18">
                  <c:v>426.07233856791305</c:v>
                </c:pt>
                <c:pt idx="19">
                  <c:v>431.26702387477809</c:v>
                </c:pt>
                <c:pt idx="20">
                  <c:v>435.91331274053243</c:v>
                </c:pt>
                <c:pt idx="21">
                  <c:v>440.11436621329091</c:v>
                </c:pt>
                <c:pt idx="22">
                  <c:v>443.94697587163074</c:v>
                </c:pt>
                <c:pt idx="23">
                  <c:v>447.46979684950253</c:v>
                </c:pt>
                <c:pt idx="24">
                  <c:v>450.72861262352814</c:v>
                </c:pt>
              </c:numCache>
            </c:numRef>
          </c:val>
          <c:extLst>
            <c:ext xmlns:c16="http://schemas.microsoft.com/office/drawing/2014/chart" uri="{C3380CC4-5D6E-409C-BE32-E72D297353CC}">
              <c16:uniqueId val="{00000006-ECCE-487C-BC8B-861FF1B43F54}"/>
            </c:ext>
          </c:extLst>
        </c:ser>
        <c:ser>
          <c:idx val="7"/>
          <c:order val="7"/>
          <c:tx>
            <c:strRef>
              <c:f>Feuil2!$AI$33</c:f>
              <c:strCache>
                <c:ptCount val="1"/>
                <c:pt idx="0">
                  <c:v>200</c:v>
                </c:pt>
              </c:strCache>
            </c:strRef>
          </c:tx>
          <c:spPr>
            <a:solidFill>
              <a:srgbClr val="CCCCFF"/>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Feuil2!$AI$34:$AI$58</c:f>
              <c:numCache>
                <c:formatCode>0</c:formatCode>
                <c:ptCount val="25"/>
                <c:pt idx="0">
                  <c:v>53.202296506465082</c:v>
                </c:pt>
                <c:pt idx="1">
                  <c:v>92.856001060910472</c:v>
                </c:pt>
                <c:pt idx="2">
                  <c:v>124.22750648973741</c:v>
                </c:pt>
                <c:pt idx="3">
                  <c:v>171.1854576191304</c:v>
                </c:pt>
                <c:pt idx="4">
                  <c:v>205.09983636756374</c:v>
                </c:pt>
                <c:pt idx="5">
                  <c:v>241.95133356694782</c:v>
                </c:pt>
                <c:pt idx="6">
                  <c:v>311.00294638302</c:v>
                </c:pt>
                <c:pt idx="7">
                  <c:v>347.69638697473493</c:v>
                </c:pt>
                <c:pt idx="8">
                  <c:v>371.73800547400026</c:v>
                </c:pt>
                <c:pt idx="9">
                  <c:v>389.27571483235084</c:v>
                </c:pt>
                <c:pt idx="10">
                  <c:v>402.93079317466078</c:v>
                </c:pt>
                <c:pt idx="11">
                  <c:v>414.03693868119484</c:v>
                </c:pt>
                <c:pt idx="12">
                  <c:v>423.35571146353004</c:v>
                </c:pt>
                <c:pt idx="13">
                  <c:v>431.35897851058752</c:v>
                </c:pt>
                <c:pt idx="14">
                  <c:v>438.35749958321782</c:v>
                </c:pt>
                <c:pt idx="15">
                  <c:v>450.13791792265869</c:v>
                </c:pt>
                <c:pt idx="16">
                  <c:v>459.80097968152779</c:v>
                </c:pt>
                <c:pt idx="17">
                  <c:v>467.97351024771046</c:v>
                </c:pt>
                <c:pt idx="18">
                  <c:v>475.04344014638122</c:v>
                </c:pt>
                <c:pt idx="19">
                  <c:v>481.26658016534793</c:v>
                </c:pt>
                <c:pt idx="20">
                  <c:v>486.82003849866089</c:v>
                </c:pt>
                <c:pt idx="21">
                  <c:v>491.83125819449674</c:v>
                </c:pt>
                <c:pt idx="22">
                  <c:v>496.39486237482566</c:v>
                </c:pt>
                <c:pt idx="23">
                  <c:v>500.58295204468919</c:v>
                </c:pt>
                <c:pt idx="24">
                  <c:v>504.45167889476915</c:v>
                </c:pt>
              </c:numCache>
            </c:numRef>
          </c:val>
          <c:extLst>
            <c:ext xmlns:c16="http://schemas.microsoft.com/office/drawing/2014/chart" uri="{C3380CC4-5D6E-409C-BE32-E72D297353CC}">
              <c16:uniqueId val="{00000007-ECCE-487C-BC8B-861FF1B43F54}"/>
            </c:ext>
          </c:extLst>
        </c:ser>
        <c:ser>
          <c:idx val="8"/>
          <c:order val="8"/>
          <c:tx>
            <c:strRef>
              <c:f>Feuil2!$AJ$33</c:f>
              <c:strCache>
                <c:ptCount val="1"/>
                <c:pt idx="0">
                  <c:v>250</c:v>
                </c:pt>
              </c:strCache>
            </c:strRef>
          </c:tx>
          <c:spPr>
            <a:solidFill>
              <a:srgbClr val="000080"/>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Feuil2!$AJ$34:$AJ$58</c:f>
              <c:numCache>
                <c:formatCode>0</c:formatCode>
                <c:ptCount val="25"/>
                <c:pt idx="0">
                  <c:v>49.018560392443895</c:v>
                </c:pt>
                <c:pt idx="1">
                  <c:v>87.283572691823537</c:v>
                </c:pt>
                <c:pt idx="2">
                  <c:v>118.65175342228602</c:v>
                </c:pt>
                <c:pt idx="3">
                  <c:v>167.38021142013667</c:v>
                </c:pt>
                <c:pt idx="4">
                  <c:v>203.84464951539042</c:v>
                </c:pt>
                <c:pt idx="5">
                  <c:v>244.58535986410095</c:v>
                </c:pt>
                <c:pt idx="6">
                  <c:v>323.54753864624172</c:v>
                </c:pt>
                <c:pt idx="7">
                  <c:v>366.4889829794605</c:v>
                </c:pt>
                <c:pt idx="8">
                  <c:v>394.80962262192526</c:v>
                </c:pt>
                <c:pt idx="9">
                  <c:v>415.49769104127682</c:v>
                </c:pt>
                <c:pt idx="10">
                  <c:v>431.59629495191717</c:v>
                </c:pt>
                <c:pt idx="11">
                  <c:v>444.67154779578522</c:v>
                </c:pt>
                <c:pt idx="12">
                  <c:v>455.62366408802257</c:v>
                </c:pt>
                <c:pt idx="13">
                  <c:v>465.01261746108327</c:v>
                </c:pt>
                <c:pt idx="14">
                  <c:v>473.20804075887003</c:v>
                </c:pt>
                <c:pt idx="15">
                  <c:v>486.96831780370161</c:v>
                </c:pt>
                <c:pt idx="16">
                  <c:v>498.21995593899396</c:v>
                </c:pt>
                <c:pt idx="17">
                  <c:v>507.70968262344331</c:v>
                </c:pt>
                <c:pt idx="18">
                  <c:v>515.89913086473996</c:v>
                </c:pt>
                <c:pt idx="19">
                  <c:v>523.09225630278752</c:v>
                </c:pt>
                <c:pt idx="20">
                  <c:v>529.49914672705791</c:v>
                </c:pt>
                <c:pt idx="21">
                  <c:v>535.27071428766828</c:v>
                </c:pt>
                <c:pt idx="22">
                  <c:v>540.51881377450889</c:v>
                </c:pt>
                <c:pt idx="23">
                  <c:v>545.32853281958307</c:v>
                </c:pt>
                <c:pt idx="24">
                  <c:v>549.7660294023226</c:v>
                </c:pt>
              </c:numCache>
            </c:numRef>
          </c:val>
          <c:extLst>
            <c:ext xmlns:c16="http://schemas.microsoft.com/office/drawing/2014/chart" uri="{C3380CC4-5D6E-409C-BE32-E72D297353CC}">
              <c16:uniqueId val="{00000008-ECCE-487C-BC8B-861FF1B43F54}"/>
            </c:ext>
          </c:extLst>
        </c:ser>
        <c:ser>
          <c:idx val="9"/>
          <c:order val="9"/>
          <c:tx>
            <c:strRef>
              <c:f>Feuil2!$AK$33</c:f>
              <c:strCache>
                <c:ptCount val="1"/>
                <c:pt idx="0">
                  <c:v>500</c:v>
                </c:pt>
              </c:strCache>
            </c:strRef>
          </c:tx>
          <c:spPr>
            <a:solidFill>
              <a:srgbClr val="FF00FF"/>
            </a:solidFill>
            <a:ln w="12700">
              <a:solidFill>
                <a:srgbClr val="000000"/>
              </a:solidFill>
              <a:prstDash val="solid"/>
            </a:ln>
            <a:sp3d prstMaterial="flat"/>
          </c:spPr>
          <c:cat>
            <c:numRef>
              <c:f>Feuil2!$AA$34:$AA$58</c:f>
              <c:numCache>
                <c:formatCode>0</c:formatCode>
                <c:ptCount val="25"/>
                <c:pt idx="0">
                  <c:v>1</c:v>
                </c:pt>
                <c:pt idx="1">
                  <c:v>2</c:v>
                </c:pt>
                <c:pt idx="2">
                  <c:v>3</c:v>
                </c:pt>
                <c:pt idx="3">
                  <c:v>5</c:v>
                </c:pt>
                <c:pt idx="4">
                  <c:v>7</c:v>
                </c:pt>
                <c:pt idx="5">
                  <c:v>10</c:v>
                </c:pt>
                <c:pt idx="6">
                  <c:v>20</c:v>
                </c:pt>
                <c:pt idx="7">
                  <c:v>30</c:v>
                </c:pt>
                <c:pt idx="8">
                  <c:v>40</c:v>
                </c:pt>
                <c:pt idx="9">
                  <c:v>50</c:v>
                </c:pt>
                <c:pt idx="10">
                  <c:v>60</c:v>
                </c:pt>
                <c:pt idx="11">
                  <c:v>70</c:v>
                </c:pt>
                <c:pt idx="12">
                  <c:v>80</c:v>
                </c:pt>
                <c:pt idx="13">
                  <c:v>90</c:v>
                </c:pt>
                <c:pt idx="14">
                  <c:v>100</c:v>
                </c:pt>
                <c:pt idx="15">
                  <c:v>120</c:v>
                </c:pt>
                <c:pt idx="16">
                  <c:v>140</c:v>
                </c:pt>
                <c:pt idx="17">
                  <c:v>160</c:v>
                </c:pt>
                <c:pt idx="18">
                  <c:v>180</c:v>
                </c:pt>
                <c:pt idx="19">
                  <c:v>200</c:v>
                </c:pt>
                <c:pt idx="20">
                  <c:v>220</c:v>
                </c:pt>
                <c:pt idx="21">
                  <c:v>240</c:v>
                </c:pt>
                <c:pt idx="22">
                  <c:v>260</c:v>
                </c:pt>
                <c:pt idx="23">
                  <c:v>280</c:v>
                </c:pt>
                <c:pt idx="24">
                  <c:v>300</c:v>
                </c:pt>
              </c:numCache>
            </c:numRef>
          </c:cat>
          <c:val>
            <c:numRef>
              <c:f>Feuil2!$AK$34:$AK$58</c:f>
              <c:numCache>
                <c:formatCode>0</c:formatCode>
                <c:ptCount val="25"/>
                <c:pt idx="0">
                  <c:v>37.015275704220173</c:v>
                </c:pt>
                <c:pt idx="1">
                  <c:v>68.908499352625682</c:v>
                </c:pt>
                <c:pt idx="2">
                  <c:v>97.393099053796163</c:v>
                </c:pt>
                <c:pt idx="3">
                  <c:v>146.23709005366004</c:v>
                </c:pt>
                <c:pt idx="4">
                  <c:v>186.75052582636729</c:v>
                </c:pt>
                <c:pt idx="5">
                  <c:v>236.29715150086022</c:v>
                </c:pt>
                <c:pt idx="6">
                  <c:v>345.4817195153426</c:v>
                </c:pt>
                <c:pt idx="7">
                  <c:v>411.56439042013756</c:v>
                </c:pt>
                <c:pt idx="8">
                  <c:v>457.1511036635751</c:v>
                </c:pt>
                <c:pt idx="9">
                  <c:v>491.15769596669998</c:v>
                </c:pt>
                <c:pt idx="10">
                  <c:v>517.8794766275023</c:v>
                </c:pt>
                <c:pt idx="11">
                  <c:v>539.66795503308924</c:v>
                </c:pt>
                <c:pt idx="12">
                  <c:v>557.93090930495714</c:v>
                </c:pt>
                <c:pt idx="13">
                  <c:v>573.56889493272524</c:v>
                </c:pt>
                <c:pt idx="14">
                  <c:v>587.18825624290662</c:v>
                </c:pt>
                <c:pt idx="15">
                  <c:v>609.9551202286068</c:v>
                </c:pt>
                <c:pt idx="16">
                  <c:v>628.44632013186231</c:v>
                </c:pt>
                <c:pt idx="17">
                  <c:v>643.93495152903176</c:v>
                </c:pt>
                <c:pt idx="18">
                  <c:v>657.21293672570278</c:v>
                </c:pt>
                <c:pt idx="19">
                  <c:v>668.80301550282138</c:v>
                </c:pt>
                <c:pt idx="20">
                  <c:v>679.06659324803718</c:v>
                </c:pt>
                <c:pt idx="21">
                  <c:v>688.26298592163334</c:v>
                </c:pt>
                <c:pt idx="22">
                  <c:v>696.58401007447549</c:v>
                </c:pt>
                <c:pt idx="23">
                  <c:v>704.17520517147807</c:v>
                </c:pt>
                <c:pt idx="24">
                  <c:v>711.14940209068129</c:v>
                </c:pt>
              </c:numCache>
            </c:numRef>
          </c:val>
          <c:extLst>
            <c:ext xmlns:c16="http://schemas.microsoft.com/office/drawing/2014/chart" uri="{C3380CC4-5D6E-409C-BE32-E72D297353CC}">
              <c16:uniqueId val="{00000009-ECCE-487C-BC8B-861FF1B43F54}"/>
            </c:ext>
          </c:extLst>
        </c:ser>
        <c:bandFmts>
          <c:bandFmt>
            <c:idx val="0"/>
            <c:spPr>
              <a:solidFill>
                <a:srgbClr val="FF0000"/>
              </a:solidFill>
              <a:ln w="12700">
                <a:solidFill>
                  <a:srgbClr val="000000"/>
                </a:solidFill>
                <a:prstDash val="solid"/>
              </a:ln>
              <a:sp3d prstMaterial="flat"/>
            </c:spPr>
          </c:bandFmt>
          <c:bandFmt>
            <c:idx val="1"/>
            <c:spPr>
              <a:solidFill>
                <a:srgbClr val="FF0000"/>
              </a:solidFill>
              <a:ln w="12700">
                <a:solidFill>
                  <a:srgbClr val="000000"/>
                </a:solidFill>
                <a:prstDash val="solid"/>
              </a:ln>
              <a:sp3d prstMaterial="flat"/>
            </c:spPr>
          </c:bandFmt>
          <c:bandFmt>
            <c:idx val="2"/>
            <c:spPr>
              <a:solidFill>
                <a:srgbClr val="FF6600"/>
              </a:solidFill>
              <a:ln w="12700">
                <a:solidFill>
                  <a:srgbClr val="000000"/>
                </a:solidFill>
                <a:prstDash val="solid"/>
              </a:ln>
              <a:sp3d prstMaterial="flat"/>
            </c:spPr>
          </c:bandFmt>
          <c:bandFmt>
            <c:idx val="3"/>
            <c:spPr>
              <a:solidFill>
                <a:srgbClr val="FFFF00"/>
              </a:solidFill>
              <a:ln w="12700">
                <a:solidFill>
                  <a:srgbClr val="000000"/>
                </a:solidFill>
                <a:prstDash val="solid"/>
              </a:ln>
              <a:sp3d prstMaterial="flat"/>
            </c:spPr>
          </c:bandFmt>
          <c:bandFmt>
            <c:idx val="4"/>
            <c:spPr>
              <a:solidFill>
                <a:srgbClr val="FFFF99"/>
              </a:solidFill>
              <a:ln w="12700">
                <a:solidFill>
                  <a:srgbClr val="000000"/>
                </a:solidFill>
                <a:prstDash val="solid"/>
              </a:ln>
              <a:sp3d prstMaterial="flat"/>
            </c:spPr>
          </c:bandFmt>
          <c:bandFmt>
            <c:idx val="5"/>
            <c:spPr>
              <a:solidFill>
                <a:srgbClr val="CCFFFF"/>
              </a:solidFill>
              <a:ln w="12700">
                <a:solidFill>
                  <a:srgbClr val="000000"/>
                </a:solidFill>
                <a:prstDash val="solid"/>
              </a:ln>
              <a:sp3d prstMaterial="flat"/>
            </c:spPr>
          </c:bandFmt>
          <c:bandFmt>
            <c:idx val="6"/>
            <c:spPr>
              <a:solidFill>
                <a:srgbClr val="3366FF"/>
              </a:solidFill>
              <a:ln w="12700">
                <a:solidFill>
                  <a:srgbClr val="000000"/>
                </a:solidFill>
                <a:prstDash val="solid"/>
              </a:ln>
              <a:sp3d prstMaterial="flat"/>
            </c:spPr>
          </c:bandFmt>
          <c:bandFmt>
            <c:idx val="7"/>
            <c:spPr>
              <a:solidFill>
                <a:srgbClr val="0000FF"/>
              </a:solidFill>
              <a:ln w="12700">
                <a:solidFill>
                  <a:srgbClr val="000000"/>
                </a:solidFill>
                <a:prstDash val="solid"/>
              </a:ln>
              <a:sp3d prstMaterial="flat"/>
            </c:spPr>
          </c:bandFmt>
        </c:bandFmts>
        <c:axId val="1084788736"/>
        <c:axId val="1"/>
        <c:axId val="2"/>
      </c:surface3DChart>
      <c:catAx>
        <c:axId val="1084788736"/>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fr-CH"/>
                  <a:t>Gradient time (min)</a:t>
                </a:r>
              </a:p>
            </c:rich>
          </c:tx>
          <c:layout>
            <c:manualLayout>
              <c:xMode val="edge"/>
              <c:yMode val="edge"/>
              <c:x val="0.21207873946283384"/>
              <c:y val="0.86277349287570615"/>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5400000" vert="horz"/>
          <a:lstStyle/>
          <a:p>
            <a:pPr>
              <a:defRPr sz="900" b="0" i="0" u="none" strike="noStrike" baseline="0">
                <a:solidFill>
                  <a:srgbClr val="000000"/>
                </a:solidFill>
                <a:latin typeface="Arial"/>
                <a:ea typeface="Arial"/>
                <a:cs typeface="Arial"/>
              </a:defRPr>
            </a:pPr>
            <a:endParaRPr lang="fr-FR"/>
          </a:p>
        </c:txPr>
        <c:crossAx val="1"/>
        <c:crosses val="autoZero"/>
        <c:auto val="1"/>
        <c:lblAlgn val="ctr"/>
        <c:lblOffset val="100"/>
        <c:tickLblSkip val="2"/>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25" b="1" i="0" u="none" strike="noStrike" baseline="0">
                    <a:solidFill>
                      <a:srgbClr val="000000"/>
                    </a:solidFill>
                    <a:latin typeface="Arial"/>
                    <a:ea typeface="Arial"/>
                    <a:cs typeface="Arial"/>
                  </a:defRPr>
                </a:pPr>
                <a:r>
                  <a:rPr lang="fr-CH"/>
                  <a:t>Peak capacity</a:t>
                </a:r>
              </a:p>
            </c:rich>
          </c:tx>
          <c:layout>
            <c:manualLayout>
              <c:xMode val="edge"/>
              <c:yMode val="edge"/>
              <c:x val="7.6674621190409159E-2"/>
              <c:y val="0.2353018616933744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00" b="1" i="0" u="none" strike="noStrike" baseline="0">
                <a:solidFill>
                  <a:srgbClr val="000000"/>
                </a:solidFill>
                <a:latin typeface="Arial"/>
                <a:ea typeface="Arial"/>
                <a:cs typeface="Arial"/>
              </a:defRPr>
            </a:pPr>
            <a:endParaRPr lang="fr-FR"/>
          </a:p>
        </c:txPr>
        <c:crossAx val="1084788736"/>
        <c:crosses val="autoZero"/>
        <c:crossBetween val="between"/>
      </c:valAx>
      <c:serAx>
        <c:axId val="2"/>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fr-CH"/>
                  <a:t>Column length (mm)</a:t>
                </a:r>
              </a:p>
            </c:rich>
          </c:tx>
          <c:layout>
            <c:manualLayout>
              <c:xMode val="edge"/>
              <c:yMode val="edge"/>
              <c:x val="0.71291083957891066"/>
              <c:y val="0.78107145756550678"/>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fr-FR"/>
          </a:p>
        </c:txPr>
        <c:crossAx val="1"/>
        <c:crosses val="autoZero"/>
        <c:tickLblSkip val="3"/>
        <c:tickMarkSkip val="1"/>
      </c:serAx>
      <c:spPr>
        <a:noFill/>
        <a:ln w="25400">
          <a:noFill/>
        </a:ln>
      </c:spPr>
    </c:plotArea>
    <c:plotVisOnly val="1"/>
    <c:dispBlanksAs val="gap"/>
    <c:showDLblsOverMax val="0"/>
  </c:chart>
  <c:spPr>
    <a:noFill/>
    <a:ln w="6350">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100"/>
      <c:rAngAx val="0"/>
    </c:view3D>
    <c:floor>
      <c:thickness val="0"/>
      <c:spPr>
        <a:noFill/>
        <a:ln w="6350">
          <a:noFill/>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manualLayout>
          <c:layoutTarget val="inner"/>
          <c:xMode val="edge"/>
          <c:yMode val="edge"/>
          <c:x val="0.13312124023269292"/>
          <c:y val="1.2422795875925961E-2"/>
          <c:w val="0.63476103574369425"/>
          <c:h val="0.7888475381212986"/>
        </c:manualLayout>
      </c:layout>
      <c:surface3DChart>
        <c:wireframe val="0"/>
        <c:ser>
          <c:idx val="0"/>
          <c:order val="0"/>
          <c:tx>
            <c:strRef>
              <c:f>Feuil2!$AB$3</c:f>
              <c:strCache>
                <c:ptCount val="1"/>
                <c:pt idx="0">
                  <c:v>10</c:v>
                </c:pt>
              </c:strCache>
            </c:strRef>
          </c:tx>
          <c:spPr>
            <a:solidFill>
              <a:srgbClr val="9999FF"/>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Feuil2!$AB$4:$AB$29</c:f>
              <c:numCache>
                <c:formatCode>0</c:formatCode>
                <c:ptCount val="26"/>
                <c:pt idx="0">
                  <c:v>17.85228742203914</c:v>
                </c:pt>
                <c:pt idx="1">
                  <c:v>34.464825114237357</c:v>
                </c:pt>
                <c:pt idx="2">
                  <c:v>57.578507263404028</c:v>
                </c:pt>
                <c:pt idx="3">
                  <c:v>71.736073358511817</c:v>
                </c:pt>
                <c:pt idx="4">
                  <c:v>80.750731678690585</c:v>
                </c:pt>
                <c:pt idx="5">
                  <c:v>86.690820831951683</c:v>
                </c:pt>
                <c:pt idx="6">
                  <c:v>90.705969103638097</c:v>
                </c:pt>
                <c:pt idx="7">
                  <c:v>93.465763840771842</c:v>
                </c:pt>
                <c:pt idx="8">
                  <c:v>95.378004459230311</c:v>
                </c:pt>
                <c:pt idx="9">
                  <c:v>96.701087299950842</c:v>
                </c:pt>
                <c:pt idx="10">
                  <c:v>97.604486941338365</c:v>
                </c:pt>
                <c:pt idx="11">
                  <c:v>98.575248922808569</c:v>
                </c:pt>
                <c:pt idx="12">
                  <c:v>98.852915530238036</c:v>
                </c:pt>
                <c:pt idx="13">
                  <c:v>98.72860303695289</c:v>
                </c:pt>
                <c:pt idx="14">
                  <c:v>98.363623678190407</c:v>
                </c:pt>
                <c:pt idx="15">
                  <c:v>97.852218455090679</c:v>
                </c:pt>
                <c:pt idx="16">
                  <c:v>96.25934687422135</c:v>
                </c:pt>
                <c:pt idx="17">
                  <c:v>94.515465827892754</c:v>
                </c:pt>
                <c:pt idx="18">
                  <c:v>92.780625936069598</c:v>
                </c:pt>
                <c:pt idx="19">
                  <c:v>91.112686173688459</c:v>
                </c:pt>
                <c:pt idx="20">
                  <c:v>88.03847925952239</c:v>
                </c:pt>
                <c:pt idx="21">
                  <c:v>85.308095277993004</c:v>
                </c:pt>
                <c:pt idx="22">
                  <c:v>82.877243467329166</c:v>
                </c:pt>
                <c:pt idx="23">
                  <c:v>80.698167044190384</c:v>
                </c:pt>
                <c:pt idx="24">
                  <c:v>78.730028005091413</c:v>
                </c:pt>
                <c:pt idx="25">
                  <c:v>76.93969999685001</c:v>
                </c:pt>
              </c:numCache>
            </c:numRef>
          </c:val>
          <c:extLst>
            <c:ext xmlns:c16="http://schemas.microsoft.com/office/drawing/2014/chart" uri="{C3380CC4-5D6E-409C-BE32-E72D297353CC}">
              <c16:uniqueId val="{00000000-62D4-4C5E-9520-61A2B56A36D2}"/>
            </c:ext>
          </c:extLst>
        </c:ser>
        <c:ser>
          <c:idx val="1"/>
          <c:order val="1"/>
          <c:tx>
            <c:strRef>
              <c:f>Feuil2!$AC$3</c:f>
              <c:strCache>
                <c:ptCount val="1"/>
                <c:pt idx="0">
                  <c:v>20</c:v>
                </c:pt>
              </c:strCache>
            </c:strRef>
          </c:tx>
          <c:spPr>
            <a:solidFill>
              <a:srgbClr val="993366"/>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Feuil2!$AC$4:$AC$29</c:f>
              <c:numCache>
                <c:formatCode>0</c:formatCode>
                <c:ptCount val="26"/>
                <c:pt idx="0">
                  <c:v>15.611313910914207</c:v>
                </c:pt>
                <c:pt idx="1">
                  <c:v>33.08244956824953</c:v>
                </c:pt>
                <c:pt idx="2">
                  <c:v>61.017829600930853</c:v>
                </c:pt>
                <c:pt idx="3">
                  <c:v>80.000384156207929</c:v>
                </c:pt>
                <c:pt idx="4">
                  <c:v>92.912819910283488</c:v>
                </c:pt>
                <c:pt idx="5">
                  <c:v>101.88525633261725</c:v>
                </c:pt>
                <c:pt idx="6">
                  <c:v>108.25663388267691</c:v>
                </c:pt>
                <c:pt idx="7">
                  <c:v>112.86328012505247</c:v>
                </c:pt>
                <c:pt idx="8">
                  <c:v>116.23919272002031</c:v>
                </c:pt>
                <c:pt idx="9">
                  <c:v>118.7349636184512</c:v>
                </c:pt>
                <c:pt idx="10">
                  <c:v>120.58722219727261</c:v>
                </c:pt>
                <c:pt idx="11">
                  <c:v>122.96886328011172</c:v>
                </c:pt>
                <c:pt idx="12">
                  <c:v>124.21015049388362</c:v>
                </c:pt>
                <c:pt idx="13">
                  <c:v>124.75502207857066</c:v>
                </c:pt>
                <c:pt idx="14">
                  <c:v>124.85803856399416</c:v>
                </c:pt>
                <c:pt idx="15">
                  <c:v>124.67289230133814</c:v>
                </c:pt>
                <c:pt idx="16">
                  <c:v>123.5042256906636</c:v>
                </c:pt>
                <c:pt idx="17">
                  <c:v>121.86407022897345</c:v>
                </c:pt>
                <c:pt idx="18">
                  <c:v>120.06685538371964</c:v>
                </c:pt>
                <c:pt idx="19">
                  <c:v>118.24602111790121</c:v>
                </c:pt>
                <c:pt idx="20">
                  <c:v>114.73756720965082</c:v>
                </c:pt>
                <c:pt idx="21">
                  <c:v>111.5100353121595</c:v>
                </c:pt>
                <c:pt idx="22">
                  <c:v>108.57479365597383</c:v>
                </c:pt>
                <c:pt idx="23">
                  <c:v>105.90550025102281</c:v>
                </c:pt>
                <c:pt idx="24">
                  <c:v>103.46938387507446</c:v>
                </c:pt>
                <c:pt idx="25">
                  <c:v>101.23575248941512</c:v>
                </c:pt>
              </c:numCache>
            </c:numRef>
          </c:val>
          <c:extLst>
            <c:ext xmlns:c16="http://schemas.microsoft.com/office/drawing/2014/chart" uri="{C3380CC4-5D6E-409C-BE32-E72D297353CC}">
              <c16:uniqueId val="{00000001-62D4-4C5E-9520-61A2B56A36D2}"/>
            </c:ext>
          </c:extLst>
        </c:ser>
        <c:ser>
          <c:idx val="2"/>
          <c:order val="2"/>
          <c:tx>
            <c:strRef>
              <c:f>Feuil2!$AD$3</c:f>
              <c:strCache>
                <c:ptCount val="1"/>
                <c:pt idx="0">
                  <c:v>30</c:v>
                </c:pt>
              </c:strCache>
            </c:strRef>
          </c:tx>
          <c:spPr>
            <a:solidFill>
              <a:srgbClr val="FFFFCC"/>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Feuil2!$AD$4:$AD$29</c:f>
              <c:numCache>
                <c:formatCode>0</c:formatCode>
                <c:ptCount val="26"/>
                <c:pt idx="0">
                  <c:v>13.925046455647461</c:v>
                </c:pt>
                <c:pt idx="1">
                  <c:v>30.847212237310412</c:v>
                </c:pt>
                <c:pt idx="2">
                  <c:v>60.306416600643381</c:v>
                </c:pt>
                <c:pt idx="3">
                  <c:v>81.846047904670456</c:v>
                </c:pt>
                <c:pt idx="4">
                  <c:v>97.247588465268151</c:v>
                </c:pt>
                <c:pt idx="5">
                  <c:v>108.37955182421108</c:v>
                </c:pt>
                <c:pt idx="6">
                  <c:v>116.56151017102263</c:v>
                </c:pt>
                <c:pt idx="7">
                  <c:v>122.67301890475652</c:v>
                </c:pt>
                <c:pt idx="8">
                  <c:v>127.30075469612343</c:v>
                </c:pt>
                <c:pt idx="9">
                  <c:v>130.84263261834226</c:v>
                </c:pt>
                <c:pt idx="10">
                  <c:v>133.57425995269443</c:v>
                </c:pt>
                <c:pt idx="11">
                  <c:v>137.33250929490464</c:v>
                </c:pt>
                <c:pt idx="12">
                  <c:v>139.58072830287804</c:v>
                </c:pt>
                <c:pt idx="13">
                  <c:v>140.87622257411894</c:v>
                </c:pt>
                <c:pt idx="14">
                  <c:v>141.54707698515983</c:v>
                </c:pt>
                <c:pt idx="15">
                  <c:v>141.79610371223092</c:v>
                </c:pt>
                <c:pt idx="16">
                  <c:v>141.32604397398703</c:v>
                </c:pt>
                <c:pt idx="17">
                  <c:v>140.0485364938819</c:v>
                </c:pt>
                <c:pt idx="18">
                  <c:v>138.42520698219676</c:v>
                </c:pt>
                <c:pt idx="19">
                  <c:v>136.66563501695543</c:v>
                </c:pt>
                <c:pt idx="20">
                  <c:v>133.09476080192059</c:v>
                </c:pt>
                <c:pt idx="21">
                  <c:v>129.68257822865559</c:v>
                </c:pt>
                <c:pt idx="22">
                  <c:v>126.51088135939963</c:v>
                </c:pt>
                <c:pt idx="23">
                  <c:v>123.58507245135773</c:v>
                </c:pt>
                <c:pt idx="24">
                  <c:v>120.88772054820498</c:v>
                </c:pt>
                <c:pt idx="25">
                  <c:v>118.39581470366264</c:v>
                </c:pt>
              </c:numCache>
            </c:numRef>
          </c:val>
          <c:extLst>
            <c:ext xmlns:c16="http://schemas.microsoft.com/office/drawing/2014/chart" uri="{C3380CC4-5D6E-409C-BE32-E72D297353CC}">
              <c16:uniqueId val="{00000002-62D4-4C5E-9520-61A2B56A36D2}"/>
            </c:ext>
          </c:extLst>
        </c:ser>
        <c:ser>
          <c:idx val="3"/>
          <c:order val="3"/>
          <c:tx>
            <c:strRef>
              <c:f>Feuil2!$AE$3</c:f>
              <c:strCache>
                <c:ptCount val="1"/>
                <c:pt idx="0">
                  <c:v>50</c:v>
                </c:pt>
              </c:strCache>
            </c:strRef>
          </c:tx>
          <c:spPr>
            <a:solidFill>
              <a:srgbClr val="CCFFFF"/>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Feuil2!$AE$4:$AE$29</c:f>
              <c:numCache>
                <c:formatCode>0</c:formatCode>
                <c:ptCount val="26"/>
                <c:pt idx="0">
                  <c:v>11.735946505554619</c:v>
                </c:pt>
                <c:pt idx="1">
                  <c:v>27.081375613321089</c:v>
                </c:pt>
                <c:pt idx="2">
                  <c:v>56.525221746947871</c:v>
                </c:pt>
                <c:pt idx="3">
                  <c:v>80.172329488877608</c:v>
                </c:pt>
                <c:pt idx="4">
                  <c:v>98.294238977784218</c:v>
                </c:pt>
                <c:pt idx="5">
                  <c:v>112.14551034818903</c:v>
                </c:pt>
                <c:pt idx="6">
                  <c:v>122.82891666058178</c:v>
                </c:pt>
                <c:pt idx="7">
                  <c:v>131.16651304790014</c:v>
                </c:pt>
                <c:pt idx="8">
                  <c:v>137.74872004678105</c:v>
                </c:pt>
                <c:pt idx="9">
                  <c:v>142.99861273172891</c:v>
                </c:pt>
                <c:pt idx="10">
                  <c:v>147.22229580981448</c:v>
                </c:pt>
                <c:pt idx="11">
                  <c:v>153.43190377411688</c:v>
                </c:pt>
                <c:pt idx="12">
                  <c:v>157.57951628530583</c:v>
                </c:pt>
                <c:pt idx="13">
                  <c:v>160.36624205023853</c:v>
                </c:pt>
                <c:pt idx="14">
                  <c:v>162.22239039158379</c:v>
                </c:pt>
                <c:pt idx="15">
                  <c:v>163.42370143836331</c:v>
                </c:pt>
                <c:pt idx="16">
                  <c:v>164.62758616779561</c:v>
                </c:pt>
                <c:pt idx="17">
                  <c:v>164.37697699468785</c:v>
                </c:pt>
                <c:pt idx="18">
                  <c:v>163.39398863241456</c:v>
                </c:pt>
                <c:pt idx="19">
                  <c:v>162.03064288318882</c:v>
                </c:pt>
                <c:pt idx="20">
                  <c:v>158.82121376343162</c:v>
                </c:pt>
                <c:pt idx="21">
                  <c:v>155.45423601602076</c:v>
                </c:pt>
                <c:pt idx="22">
                  <c:v>152.16691053750262</c:v>
                </c:pt>
                <c:pt idx="23">
                  <c:v>149.04021561322466</c:v>
                </c:pt>
                <c:pt idx="24">
                  <c:v>146.09653074120905</c:v>
                </c:pt>
                <c:pt idx="25">
                  <c:v>143.33502929228118</c:v>
                </c:pt>
              </c:numCache>
            </c:numRef>
          </c:val>
          <c:extLst>
            <c:ext xmlns:c16="http://schemas.microsoft.com/office/drawing/2014/chart" uri="{C3380CC4-5D6E-409C-BE32-E72D297353CC}">
              <c16:uniqueId val="{00000003-62D4-4C5E-9520-61A2B56A36D2}"/>
            </c:ext>
          </c:extLst>
        </c:ser>
        <c:ser>
          <c:idx val="4"/>
          <c:order val="4"/>
          <c:tx>
            <c:strRef>
              <c:f>Feuil2!$AF$3</c:f>
              <c:strCache>
                <c:ptCount val="1"/>
                <c:pt idx="0">
                  <c:v>75</c:v>
                </c:pt>
              </c:strCache>
            </c:strRef>
          </c:tx>
          <c:spPr>
            <a:solidFill>
              <a:srgbClr val="660066"/>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Feuil2!$AF$4:$AF$29</c:f>
              <c:numCache>
                <c:formatCode>0</c:formatCode>
                <c:ptCount val="26"/>
                <c:pt idx="0">
                  <c:v>10.097564501628138</c:v>
                </c:pt>
                <c:pt idx="1">
                  <c:v>23.77446326500613</c:v>
                </c:pt>
                <c:pt idx="2">
                  <c:v>51.747385588950884</c:v>
                </c:pt>
                <c:pt idx="3">
                  <c:v>75.794353063403264</c:v>
                </c:pt>
                <c:pt idx="4">
                  <c:v>95.255969727910596</c:v>
                </c:pt>
                <c:pt idx="5">
                  <c:v>110.82806249125983</c:v>
                </c:pt>
                <c:pt idx="6">
                  <c:v>123.32754036039712</c:v>
                </c:pt>
                <c:pt idx="7">
                  <c:v>133.43889381481239</c:v>
                </c:pt>
                <c:pt idx="8">
                  <c:v>141.6909657873247</c:v>
                </c:pt>
                <c:pt idx="9">
                  <c:v>148.48353267876914</c:v>
                </c:pt>
                <c:pt idx="10">
                  <c:v>154.11839377017239</c:v>
                </c:pt>
                <c:pt idx="11">
                  <c:v>162.77912832259207</c:v>
                </c:pt>
                <c:pt idx="12">
                  <c:v>168.94761927589153</c:v>
                </c:pt>
                <c:pt idx="13">
                  <c:v>173.40494908146249</c:v>
                </c:pt>
                <c:pt idx="14">
                  <c:v>176.65022693975257</c:v>
                </c:pt>
                <c:pt idx="15">
                  <c:v>179.01440280863068</c:v>
                </c:pt>
                <c:pt idx="16">
                  <c:v>182.39735789043178</c:v>
                </c:pt>
                <c:pt idx="17">
                  <c:v>183.61704369211452</c:v>
                </c:pt>
                <c:pt idx="18">
                  <c:v>183.65278572000835</c:v>
                </c:pt>
                <c:pt idx="19">
                  <c:v>183.00762819049012</c:v>
                </c:pt>
                <c:pt idx="20">
                  <c:v>180.67245341755353</c:v>
                </c:pt>
                <c:pt idx="21">
                  <c:v>177.73809398776109</c:v>
                </c:pt>
                <c:pt idx="22">
                  <c:v>174.63735113756303</c:v>
                </c:pt>
                <c:pt idx="23">
                  <c:v>171.55211089546751</c:v>
                </c:pt>
                <c:pt idx="24">
                  <c:v>168.56094804122944</c:v>
                </c:pt>
                <c:pt idx="25">
                  <c:v>165.69618286386367</c:v>
                </c:pt>
              </c:numCache>
            </c:numRef>
          </c:val>
          <c:extLst>
            <c:ext xmlns:c16="http://schemas.microsoft.com/office/drawing/2014/chart" uri="{C3380CC4-5D6E-409C-BE32-E72D297353CC}">
              <c16:uniqueId val="{00000004-62D4-4C5E-9520-61A2B56A36D2}"/>
            </c:ext>
          </c:extLst>
        </c:ser>
        <c:ser>
          <c:idx val="5"/>
          <c:order val="5"/>
          <c:tx>
            <c:strRef>
              <c:f>Feuil2!$AG$3</c:f>
              <c:strCache>
                <c:ptCount val="1"/>
                <c:pt idx="0">
                  <c:v>100</c:v>
                </c:pt>
              </c:strCache>
            </c:strRef>
          </c:tx>
          <c:spPr>
            <a:solidFill>
              <a:srgbClr val="FF8080"/>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Feuil2!$AG$4:$AG$29</c:f>
              <c:numCache>
                <c:formatCode>0</c:formatCode>
                <c:ptCount val="26"/>
                <c:pt idx="0">
                  <c:v>9.0313185019431153</c:v>
                </c:pt>
                <c:pt idx="1">
                  <c:v>21.438499160739088</c:v>
                </c:pt>
                <c:pt idx="2">
                  <c:v>47.775907298921268</c:v>
                </c:pt>
                <c:pt idx="3">
                  <c:v>71.391715695744793</c:v>
                </c:pt>
                <c:pt idx="4">
                  <c:v>91.201738323463985</c:v>
                </c:pt>
                <c:pt idx="5">
                  <c:v>107.55427656683257</c:v>
                </c:pt>
                <c:pt idx="6">
                  <c:v>121.04847250409867</c:v>
                </c:pt>
                <c:pt idx="7">
                  <c:v>132.24137595859708</c:v>
                </c:pt>
                <c:pt idx="8">
                  <c:v>141.58942557770243</c:v>
                </c:pt>
                <c:pt idx="9">
                  <c:v>149.45238179693857</c:v>
                </c:pt>
                <c:pt idx="10">
                  <c:v>156.11092918930342</c:v>
                </c:pt>
                <c:pt idx="11">
                  <c:v>166.64487991397215</c:v>
                </c:pt>
                <c:pt idx="12">
                  <c:v>174.44620317540839</c:v>
                </c:pt>
                <c:pt idx="13">
                  <c:v>180.31445960924353</c:v>
                </c:pt>
                <c:pt idx="14">
                  <c:v>184.7771142206154</c:v>
                </c:pt>
                <c:pt idx="15">
                  <c:v>188.19352293359489</c:v>
                </c:pt>
                <c:pt idx="16">
                  <c:v>193.64153165248078</c:v>
                </c:pt>
                <c:pt idx="17">
                  <c:v>196.34112146018938</c:v>
                </c:pt>
                <c:pt idx="18">
                  <c:v>197.46108447548775</c:v>
                </c:pt>
                <c:pt idx="19">
                  <c:v>197.62464146570176</c:v>
                </c:pt>
                <c:pt idx="20">
                  <c:v>196.36774279678485</c:v>
                </c:pt>
                <c:pt idx="21">
                  <c:v>194.06748180140744</c:v>
                </c:pt>
                <c:pt idx="22">
                  <c:v>191.33973281323068</c:v>
                </c:pt>
                <c:pt idx="23">
                  <c:v>188.46528224499016</c:v>
                </c:pt>
                <c:pt idx="24">
                  <c:v>185.57993880184682</c:v>
                </c:pt>
                <c:pt idx="25">
                  <c:v>182.75097100676547</c:v>
                </c:pt>
              </c:numCache>
            </c:numRef>
          </c:val>
          <c:extLst>
            <c:ext xmlns:c16="http://schemas.microsoft.com/office/drawing/2014/chart" uri="{C3380CC4-5D6E-409C-BE32-E72D297353CC}">
              <c16:uniqueId val="{00000005-62D4-4C5E-9520-61A2B56A36D2}"/>
            </c:ext>
          </c:extLst>
        </c:ser>
        <c:ser>
          <c:idx val="6"/>
          <c:order val="6"/>
          <c:tx>
            <c:strRef>
              <c:f>Feuil2!$AH$3</c:f>
              <c:strCache>
                <c:ptCount val="1"/>
                <c:pt idx="0">
                  <c:v>150</c:v>
                </c:pt>
              </c:strCache>
            </c:strRef>
          </c:tx>
          <c:spPr>
            <a:solidFill>
              <a:srgbClr val="0066CC"/>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Feuil2!$AH$4:$AH$29</c:f>
              <c:numCache>
                <c:formatCode>0</c:formatCode>
                <c:ptCount val="26"/>
                <c:pt idx="0">
                  <c:v>7.6874458664924292</c:v>
                </c:pt>
                <c:pt idx="1">
                  <c:v>18.319438424464348</c:v>
                </c:pt>
                <c:pt idx="2">
                  <c:v>41.845091848702687</c:v>
                </c:pt>
                <c:pt idx="3">
                  <c:v>64.008730362591464</c:v>
                </c:pt>
                <c:pt idx="4">
                  <c:v>83.44005609479791</c:v>
                </c:pt>
                <c:pt idx="5">
                  <c:v>100.1304638605514</c:v>
                </c:pt>
                <c:pt idx="6">
                  <c:v>114.41017619615707</c:v>
                </c:pt>
                <c:pt idx="7">
                  <c:v>126.65403468270928</c:v>
                </c:pt>
                <c:pt idx="8">
                  <c:v>137.19914992440641</c:v>
                </c:pt>
                <c:pt idx="9">
                  <c:v>146.32816430537241</c:v>
                </c:pt>
                <c:pt idx="10">
                  <c:v>154.27234335163376</c:v>
                </c:pt>
                <c:pt idx="11">
                  <c:v>167.32283441888069</c:v>
                </c:pt>
                <c:pt idx="12">
                  <c:v>177.47413875546587</c:v>
                </c:pt>
                <c:pt idx="13">
                  <c:v>185.48380718610278</c:v>
                </c:pt>
                <c:pt idx="14">
                  <c:v>191.87579455422201</c:v>
                </c:pt>
                <c:pt idx="15">
                  <c:v>197.02189527274624</c:v>
                </c:pt>
                <c:pt idx="16">
                  <c:v>206.04246193687905</c:v>
                </c:pt>
                <c:pt idx="17">
                  <c:v>211.46637561955569</c:v>
                </c:pt>
                <c:pt idx="18">
                  <c:v>214.68954333104278</c:v>
                </c:pt>
                <c:pt idx="19">
                  <c:v>216.49821742771093</c:v>
                </c:pt>
                <c:pt idx="20">
                  <c:v>217.58445981114875</c:v>
                </c:pt>
                <c:pt idx="21">
                  <c:v>216.80404661790584</c:v>
                </c:pt>
                <c:pt idx="22">
                  <c:v>215.08478678501524</c:v>
                </c:pt>
                <c:pt idx="23">
                  <c:v>212.8858297934145</c:v>
                </c:pt>
                <c:pt idx="24">
                  <c:v>210.4508452537429</c:v>
                </c:pt>
                <c:pt idx="25">
                  <c:v>207.91542089365643</c:v>
                </c:pt>
              </c:numCache>
            </c:numRef>
          </c:val>
          <c:extLst>
            <c:ext xmlns:c16="http://schemas.microsoft.com/office/drawing/2014/chart" uri="{C3380CC4-5D6E-409C-BE32-E72D297353CC}">
              <c16:uniqueId val="{00000006-62D4-4C5E-9520-61A2B56A36D2}"/>
            </c:ext>
          </c:extLst>
        </c:ser>
        <c:ser>
          <c:idx val="7"/>
          <c:order val="7"/>
          <c:tx>
            <c:strRef>
              <c:f>Feuil2!$AI$3</c:f>
              <c:strCache>
                <c:ptCount val="1"/>
                <c:pt idx="0">
                  <c:v>200</c:v>
                </c:pt>
              </c:strCache>
            </c:strRef>
          </c:tx>
          <c:spPr>
            <a:solidFill>
              <a:srgbClr val="CCCCFF"/>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Feuil2!$AI$4:$AI$29</c:f>
              <c:numCache>
                <c:formatCode>0</c:formatCode>
                <c:ptCount val="26"/>
                <c:pt idx="0">
                  <c:v>6.8495660834237002</c:v>
                </c:pt>
                <c:pt idx="1">
                  <c:v>16.289578462100657</c:v>
                </c:pt>
                <c:pt idx="2">
                  <c:v>37.655633362510166</c:v>
                </c:pt>
                <c:pt idx="3">
                  <c:v>58.35753824912193</c:v>
                </c:pt>
                <c:pt idx="4">
                  <c:v>76.988316971500097</c:v>
                </c:pt>
                <c:pt idx="5">
                  <c:v>93.384964988923414</c:v>
                </c:pt>
                <c:pt idx="6">
                  <c:v>107.73448666688644</c:v>
                </c:pt>
                <c:pt idx="7">
                  <c:v>120.30104612608022</c:v>
                </c:pt>
                <c:pt idx="8">
                  <c:v>131.34081678671285</c:v>
                </c:pt>
                <c:pt idx="9">
                  <c:v>141.07836869608064</c:v>
                </c:pt>
                <c:pt idx="10">
                  <c:v>149.70355802585703</c:v>
                </c:pt>
                <c:pt idx="11">
                  <c:v>164.22409619054923</c:v>
                </c:pt>
                <c:pt idx="12">
                  <c:v>175.87845242622643</c:v>
                </c:pt>
                <c:pt idx="13">
                  <c:v>185.35066058106844</c:v>
                </c:pt>
                <c:pt idx="14">
                  <c:v>193.12969620598497</c:v>
                </c:pt>
                <c:pt idx="15">
                  <c:v>199.57273557115221</c:v>
                </c:pt>
                <c:pt idx="16">
                  <c:v>211.42953761710396</c:v>
                </c:pt>
                <c:pt idx="17">
                  <c:v>219.16341937225255</c:v>
                </c:pt>
                <c:pt idx="18">
                  <c:v>224.26543349638391</c:v>
                </c:pt>
                <c:pt idx="19">
                  <c:v>227.61014990775357</c:v>
                </c:pt>
                <c:pt idx="20">
                  <c:v>231.00975623551594</c:v>
                </c:pt>
                <c:pt idx="21">
                  <c:v>231.84047156661427</c:v>
                </c:pt>
                <c:pt idx="22">
                  <c:v>231.26930148199958</c:v>
                </c:pt>
                <c:pt idx="23">
                  <c:v>229.90235826373828</c:v>
                </c:pt>
                <c:pt idx="24">
                  <c:v>228.07696425035871</c:v>
                </c:pt>
                <c:pt idx="25">
                  <c:v>225.9905200319983</c:v>
                </c:pt>
              </c:numCache>
            </c:numRef>
          </c:val>
          <c:extLst>
            <c:ext xmlns:c16="http://schemas.microsoft.com/office/drawing/2014/chart" uri="{C3380CC4-5D6E-409C-BE32-E72D297353CC}">
              <c16:uniqueId val="{00000007-62D4-4C5E-9520-61A2B56A36D2}"/>
            </c:ext>
          </c:extLst>
        </c:ser>
        <c:ser>
          <c:idx val="8"/>
          <c:order val="8"/>
          <c:tx>
            <c:strRef>
              <c:f>Feuil2!$AJ$3</c:f>
              <c:strCache>
                <c:ptCount val="1"/>
                <c:pt idx="0">
                  <c:v>250</c:v>
                </c:pt>
              </c:strCache>
            </c:strRef>
          </c:tx>
          <c:spPr>
            <a:solidFill>
              <a:srgbClr val="000080"/>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Feuil2!$AJ$4:$AJ$29</c:f>
              <c:numCache>
                <c:formatCode>0</c:formatCode>
                <c:ptCount val="26"/>
                <c:pt idx="0">
                  <c:v>6.2637150798138244</c:v>
                </c:pt>
                <c:pt idx="1">
                  <c:v>14.836582453132289</c:v>
                </c:pt>
                <c:pt idx="2">
                  <c:v>34.518233544625595</c:v>
                </c:pt>
                <c:pt idx="3">
                  <c:v>53.936107025713177</c:v>
                </c:pt>
                <c:pt idx="4">
                  <c:v>71.716193815140997</c:v>
                </c:pt>
                <c:pt idx="5">
                  <c:v>87.623127215809063</c:v>
                </c:pt>
                <c:pt idx="6">
                  <c:v>101.76202590439594</c:v>
                </c:pt>
                <c:pt idx="7">
                  <c:v>114.32749314871427</c:v>
                </c:pt>
                <c:pt idx="8">
                  <c:v>125.52113667974326</c:v>
                </c:pt>
                <c:pt idx="9">
                  <c:v>135.5258974670032</c:v>
                </c:pt>
                <c:pt idx="10">
                  <c:v>144.50016979750336</c:v>
                </c:pt>
                <c:pt idx="11">
                  <c:v>159.87540193506294</c:v>
                </c:pt>
                <c:pt idx="12">
                  <c:v>172.49453401616361</c:v>
                </c:pt>
                <c:pt idx="13">
                  <c:v>182.96817078812748</c:v>
                </c:pt>
                <c:pt idx="14">
                  <c:v>191.74332003639964</c:v>
                </c:pt>
                <c:pt idx="15">
                  <c:v>199.15354782033839</c:v>
                </c:pt>
                <c:pt idx="16">
                  <c:v>213.23360209522812</c:v>
                </c:pt>
                <c:pt idx="17">
                  <c:v>222.88088834476892</c:v>
                </c:pt>
                <c:pt idx="18">
                  <c:v>229.60633343842053</c:v>
                </c:pt>
                <c:pt idx="19">
                  <c:v>234.32485602722122</c:v>
                </c:pt>
                <c:pt idx="20">
                  <c:v>239.88103891068343</c:v>
                </c:pt>
                <c:pt idx="21">
                  <c:v>242.28816991821554</c:v>
                </c:pt>
                <c:pt idx="22">
                  <c:v>242.88999992536736</c:v>
                </c:pt>
                <c:pt idx="23">
                  <c:v>242.40949631364202</c:v>
                </c:pt>
                <c:pt idx="24">
                  <c:v>241.26231399256832</c:v>
                </c:pt>
                <c:pt idx="25">
                  <c:v>239.69956383817899</c:v>
                </c:pt>
              </c:numCache>
            </c:numRef>
          </c:val>
          <c:extLst>
            <c:ext xmlns:c16="http://schemas.microsoft.com/office/drawing/2014/chart" uri="{C3380CC4-5D6E-409C-BE32-E72D297353CC}">
              <c16:uniqueId val="{00000008-62D4-4C5E-9520-61A2B56A36D2}"/>
            </c:ext>
          </c:extLst>
        </c:ser>
        <c:ser>
          <c:idx val="9"/>
          <c:order val="9"/>
          <c:tx>
            <c:strRef>
              <c:f>Feuil2!$AK$3</c:f>
              <c:strCache>
                <c:ptCount val="1"/>
                <c:pt idx="0">
                  <c:v>500</c:v>
                </c:pt>
              </c:strCache>
            </c:strRef>
          </c:tx>
          <c:spPr>
            <a:solidFill>
              <a:srgbClr val="FF00FF"/>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Feuil2!$AK$4:$AK$29</c:f>
              <c:numCache>
                <c:formatCode>0</c:formatCode>
                <c:ptCount val="26"/>
                <c:pt idx="0">
                  <c:v>4.7677338642795579</c:v>
                </c:pt>
                <c:pt idx="1">
                  <c:v>11.020768656539317</c:v>
                </c:pt>
                <c:pt idx="2">
                  <c:v>25.815358965614873</c:v>
                </c:pt>
                <c:pt idx="3">
                  <c:v>40.997763086818473</c:v>
                </c:pt>
                <c:pt idx="4">
                  <c:v>55.450983465424201</c:v>
                </c:pt>
                <c:pt idx="5">
                  <c:v>68.881646242487733</c:v>
                </c:pt>
                <c:pt idx="6">
                  <c:v>81.26666424717375</c:v>
                </c:pt>
                <c:pt idx="7">
                  <c:v>92.671220135294206</c:v>
                </c:pt>
                <c:pt idx="8">
                  <c:v>103.18435512694903</c:v>
                </c:pt>
                <c:pt idx="9">
                  <c:v>112.89583688394183</c:v>
                </c:pt>
                <c:pt idx="10">
                  <c:v>121.8883175724813</c:v>
                </c:pt>
                <c:pt idx="11">
                  <c:v>138.00124845830265</c:v>
                </c:pt>
                <c:pt idx="12">
                  <c:v>152.00829654089512</c:v>
                </c:pt>
                <c:pt idx="13">
                  <c:v>164.2807994547845</c:v>
                </c:pt>
                <c:pt idx="14">
                  <c:v>175.10579405540949</c:v>
                </c:pt>
                <c:pt idx="15">
                  <c:v>184.70866205590451</c:v>
                </c:pt>
                <c:pt idx="16">
                  <c:v>204.4665895508077</c:v>
                </c:pt>
                <c:pt idx="17">
                  <c:v>219.63825480654793</c:v>
                </c:pt>
                <c:pt idx="18">
                  <c:v>231.49407294384119</c:v>
                </c:pt>
                <c:pt idx="19">
                  <c:v>240.87798548056182</c:v>
                </c:pt>
                <c:pt idx="20">
                  <c:v>254.40225788367931</c:v>
                </c:pt>
                <c:pt idx="21">
                  <c:v>263.20331138809513</c:v>
                </c:pt>
                <c:pt idx="22">
                  <c:v>268.94630018340422</c:v>
                </c:pt>
                <c:pt idx="23">
                  <c:v>272.62724563947637</c:v>
                </c:pt>
                <c:pt idx="24">
                  <c:v>274.87458165256538</c:v>
                </c:pt>
                <c:pt idx="25">
                  <c:v>276.10155157089309</c:v>
                </c:pt>
              </c:numCache>
            </c:numRef>
          </c:val>
          <c:extLst>
            <c:ext xmlns:c16="http://schemas.microsoft.com/office/drawing/2014/chart" uri="{C3380CC4-5D6E-409C-BE32-E72D297353CC}">
              <c16:uniqueId val="{00000009-62D4-4C5E-9520-61A2B56A36D2}"/>
            </c:ext>
          </c:extLst>
        </c:ser>
        <c:ser>
          <c:idx val="10"/>
          <c:order val="10"/>
          <c:tx>
            <c:strRef>
              <c:f>Feuil2!$AL$3</c:f>
              <c:strCache>
                <c:ptCount val="1"/>
                <c:pt idx="0">
                  <c:v>1000</c:v>
                </c:pt>
              </c:strCache>
            </c:strRef>
          </c:tx>
          <c:spPr>
            <a:solidFill>
              <a:srgbClr val="FFFF00"/>
            </a:solidFill>
            <a:ln w="12700">
              <a:solidFill>
                <a:srgbClr val="000000"/>
              </a:solidFill>
              <a:prstDash val="solid"/>
            </a:ln>
            <a:sp3d prstMaterial="flat"/>
          </c:spPr>
          <c:cat>
            <c:numRef>
              <c:f>Feuil2!$AA$4:$AA$29</c:f>
              <c:numCache>
                <c:formatCode>0</c:formatCode>
                <c:ptCount val="26"/>
                <c:pt idx="0">
                  <c:v>22.826086956521742</c:v>
                </c:pt>
                <c:pt idx="1">
                  <c:v>45.652173913043484</c:v>
                </c:pt>
                <c:pt idx="2">
                  <c:v>91.304347826086968</c:v>
                </c:pt>
                <c:pt idx="3">
                  <c:v>136.95652173913044</c:v>
                </c:pt>
                <c:pt idx="4">
                  <c:v>182.60869565217394</c:v>
                </c:pt>
                <c:pt idx="5">
                  <c:v>228.2608695652174</c:v>
                </c:pt>
                <c:pt idx="6">
                  <c:v>273.91304347826087</c:v>
                </c:pt>
                <c:pt idx="7">
                  <c:v>319.56521739130437</c:v>
                </c:pt>
                <c:pt idx="8">
                  <c:v>365.21739130434787</c:v>
                </c:pt>
                <c:pt idx="9">
                  <c:v>410.86956521739131</c:v>
                </c:pt>
                <c:pt idx="10">
                  <c:v>456.52173913043481</c:v>
                </c:pt>
                <c:pt idx="11">
                  <c:v>547.82608695652175</c:v>
                </c:pt>
                <c:pt idx="12">
                  <c:v>639.13043478260875</c:v>
                </c:pt>
                <c:pt idx="13">
                  <c:v>730.43478260869574</c:v>
                </c:pt>
                <c:pt idx="14">
                  <c:v>821.73913043478262</c:v>
                </c:pt>
                <c:pt idx="15">
                  <c:v>913.04347826086962</c:v>
                </c:pt>
                <c:pt idx="16">
                  <c:v>1141.304347826087</c:v>
                </c:pt>
                <c:pt idx="17">
                  <c:v>1369.5652173913045</c:v>
                </c:pt>
                <c:pt idx="18">
                  <c:v>1597.8260869565217</c:v>
                </c:pt>
                <c:pt idx="19">
                  <c:v>1826.0869565217392</c:v>
                </c:pt>
                <c:pt idx="20">
                  <c:v>2282.608695652174</c:v>
                </c:pt>
                <c:pt idx="21">
                  <c:v>2739.130434782609</c:v>
                </c:pt>
                <c:pt idx="22">
                  <c:v>3195.6521739130435</c:v>
                </c:pt>
                <c:pt idx="23">
                  <c:v>3652.1739130434785</c:v>
                </c:pt>
                <c:pt idx="24">
                  <c:v>4108.695652173913</c:v>
                </c:pt>
                <c:pt idx="25">
                  <c:v>4565.217391304348</c:v>
                </c:pt>
              </c:numCache>
            </c:numRef>
          </c:cat>
          <c:val>
            <c:numRef>
              <c:f>Feuil2!$AL$4:$AL$29</c:f>
              <c:numCache>
                <c:formatCode>0</c:formatCode>
                <c:ptCount val="26"/>
                <c:pt idx="0">
                  <c:v>3.6806793258278256</c:v>
                </c:pt>
                <c:pt idx="1">
                  <c:v>8.1728026386051553</c:v>
                </c:pt>
                <c:pt idx="2">
                  <c:v>18.971849057793342</c:v>
                </c:pt>
                <c:pt idx="3">
                  <c:v>30.29459935818377</c:v>
                </c:pt>
                <c:pt idx="4">
                  <c:v>41.313004530094631</c:v>
                </c:pt>
                <c:pt idx="5">
                  <c:v>51.780722605834669</c:v>
                </c:pt>
                <c:pt idx="6">
                  <c:v>61.648340059615578</c:v>
                </c:pt>
                <c:pt idx="7">
                  <c:v>70.934877683089127</c:v>
                </c:pt>
                <c:pt idx="8">
                  <c:v>79.681251510615411</c:v>
                </c:pt>
                <c:pt idx="9">
                  <c:v>87.932887484168475</c:v>
                </c:pt>
                <c:pt idx="10">
                  <c:v>95.73333822110088</c:v>
                </c:pt>
                <c:pt idx="11">
                  <c:v>110.13469744921497</c:v>
                </c:pt>
                <c:pt idx="12">
                  <c:v>123.15142512938606</c:v>
                </c:pt>
                <c:pt idx="13">
                  <c:v>134.99125354767233</c:v>
                </c:pt>
                <c:pt idx="14">
                  <c:v>145.81756969472576</c:v>
                </c:pt>
                <c:pt idx="15">
                  <c:v>155.76100906896772</c:v>
                </c:pt>
                <c:pt idx="16">
                  <c:v>177.41012972648809</c:v>
                </c:pt>
                <c:pt idx="17">
                  <c:v>195.39016095539301</c:v>
                </c:pt>
                <c:pt idx="18">
                  <c:v>210.52374071981839</c:v>
                </c:pt>
                <c:pt idx="19">
                  <c:v>223.39149515130015</c:v>
                </c:pt>
                <c:pt idx="20">
                  <c:v>243.93463752705992</c:v>
                </c:pt>
                <c:pt idx="21">
                  <c:v>259.371393922457</c:v>
                </c:pt>
                <c:pt idx="22">
                  <c:v>271.15889337178913</c:v>
                </c:pt>
                <c:pt idx="23">
                  <c:v>280.25613068000621</c:v>
                </c:pt>
                <c:pt idx="24">
                  <c:v>287.32205046098159</c:v>
                </c:pt>
                <c:pt idx="25">
                  <c:v>292.8245610168857</c:v>
                </c:pt>
              </c:numCache>
            </c:numRef>
          </c:val>
          <c:extLst>
            <c:ext xmlns:c16="http://schemas.microsoft.com/office/drawing/2014/chart" uri="{C3380CC4-5D6E-409C-BE32-E72D297353CC}">
              <c16:uniqueId val="{0000000A-62D4-4C5E-9520-61A2B56A36D2}"/>
            </c:ext>
          </c:extLst>
        </c:ser>
        <c:bandFmts>
          <c:bandFmt>
            <c:idx val="0"/>
            <c:spPr>
              <a:solidFill>
                <a:srgbClr val="FF0000"/>
              </a:solidFill>
              <a:ln w="12700">
                <a:solidFill>
                  <a:srgbClr val="000000"/>
                </a:solidFill>
                <a:prstDash val="solid"/>
              </a:ln>
              <a:sp3d prstMaterial="flat"/>
            </c:spPr>
          </c:bandFmt>
          <c:bandFmt>
            <c:idx val="1"/>
            <c:spPr>
              <a:solidFill>
                <a:srgbClr val="FF0000"/>
              </a:solidFill>
              <a:ln w="12700">
                <a:solidFill>
                  <a:srgbClr val="000000"/>
                </a:solidFill>
                <a:prstDash val="solid"/>
              </a:ln>
              <a:sp3d prstMaterial="flat"/>
            </c:spPr>
          </c:bandFmt>
          <c:bandFmt>
            <c:idx val="2"/>
            <c:spPr>
              <a:solidFill>
                <a:srgbClr val="FF9900"/>
              </a:solidFill>
              <a:ln w="12700">
                <a:solidFill>
                  <a:srgbClr val="000000"/>
                </a:solidFill>
                <a:prstDash val="solid"/>
              </a:ln>
              <a:sp3d prstMaterial="flat"/>
            </c:spPr>
          </c:bandFmt>
          <c:bandFmt>
            <c:idx val="3"/>
            <c:spPr>
              <a:solidFill>
                <a:srgbClr val="FFFF00"/>
              </a:solidFill>
              <a:ln w="12700">
                <a:solidFill>
                  <a:srgbClr val="000000"/>
                </a:solidFill>
                <a:prstDash val="solid"/>
              </a:ln>
              <a:sp3d prstMaterial="flat"/>
            </c:spPr>
          </c:bandFmt>
          <c:bandFmt>
            <c:idx val="4"/>
            <c:spPr>
              <a:solidFill>
                <a:srgbClr val="FFFF99"/>
              </a:solidFill>
              <a:ln w="12700">
                <a:solidFill>
                  <a:srgbClr val="000000"/>
                </a:solidFill>
                <a:prstDash val="solid"/>
              </a:ln>
              <a:sp3d prstMaterial="flat"/>
            </c:spPr>
          </c:bandFmt>
          <c:bandFmt>
            <c:idx val="5"/>
            <c:spPr>
              <a:solidFill>
                <a:srgbClr val="CCFFFF"/>
              </a:solidFill>
              <a:ln w="12700">
                <a:solidFill>
                  <a:srgbClr val="000000"/>
                </a:solidFill>
                <a:prstDash val="solid"/>
              </a:ln>
              <a:sp3d prstMaterial="flat"/>
            </c:spPr>
          </c:bandFmt>
        </c:bandFmts>
        <c:axId val="1084789568"/>
        <c:axId val="1"/>
        <c:axId val="2"/>
      </c:surface3DChart>
      <c:catAx>
        <c:axId val="1084789568"/>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fr-CH"/>
                  <a:t>Flow rate (µL/min)</a:t>
                </a:r>
              </a:p>
            </c:rich>
          </c:tx>
          <c:layout>
            <c:manualLayout>
              <c:xMode val="edge"/>
              <c:yMode val="edge"/>
              <c:x val="0.22403330673306857"/>
              <c:y val="0.82922162471805794"/>
            </c:manualLayout>
          </c:layout>
          <c:overlay val="0"/>
          <c:spPr>
            <a:noFill/>
            <a:ln w="25400">
              <a:noFill/>
            </a:ln>
          </c:spPr>
        </c:title>
        <c:numFmt formatCode="0" sourceLinked="1"/>
        <c:majorTickMark val="out"/>
        <c:minorTickMark val="none"/>
        <c:tickLblPos val="low"/>
        <c:spPr>
          <a:ln w="3175">
            <a:solidFill>
              <a:srgbClr val="000000"/>
            </a:solidFill>
            <a:prstDash val="solid"/>
          </a:ln>
        </c:spPr>
        <c:txPr>
          <a:bodyPr rot="-5400000" vert="horz"/>
          <a:lstStyle/>
          <a:p>
            <a:pPr>
              <a:defRPr sz="875" b="0" i="0" u="none" strike="noStrike" baseline="0">
                <a:solidFill>
                  <a:srgbClr val="000000"/>
                </a:solidFill>
                <a:latin typeface="Arial"/>
                <a:ea typeface="Arial"/>
                <a:cs typeface="Arial"/>
              </a:defRPr>
            </a:pPr>
            <a:endParaRPr lang="fr-FR"/>
          </a:p>
        </c:txPr>
        <c:crossAx val="1"/>
        <c:crosses val="autoZero"/>
        <c:auto val="1"/>
        <c:lblAlgn val="ctr"/>
        <c:lblOffset val="100"/>
        <c:tickLblSkip val="2"/>
        <c:tickMarkSkip val="1"/>
        <c:noMultiLvlLbl val="1"/>
      </c:catAx>
      <c:valAx>
        <c:axId val="1"/>
        <c:scaling>
          <c:orientation val="minMax"/>
        </c:scaling>
        <c:delete val="0"/>
        <c:axPos val="l"/>
        <c:majorGridlines>
          <c:spPr>
            <a:ln w="3175">
              <a:solidFill>
                <a:srgbClr val="000000"/>
              </a:solidFill>
              <a:prstDash val="solid"/>
            </a:ln>
          </c:spPr>
        </c:majorGridlines>
        <c:title>
          <c:tx>
            <c:rich>
              <a:bodyPr/>
              <a:lstStyle/>
              <a:p>
                <a:pPr>
                  <a:defRPr sz="1125" b="1" i="0" u="none" strike="noStrike" baseline="0">
                    <a:solidFill>
                      <a:srgbClr val="000000"/>
                    </a:solidFill>
                    <a:latin typeface="Arial"/>
                    <a:ea typeface="Arial"/>
                    <a:cs typeface="Arial"/>
                  </a:defRPr>
                </a:pPr>
                <a:r>
                  <a:rPr lang="fr-CH"/>
                  <a:t>Peak Capacity</a:t>
                </a:r>
              </a:p>
            </c:rich>
          </c:tx>
          <c:layout>
            <c:manualLayout>
              <c:xMode val="edge"/>
              <c:yMode val="edge"/>
              <c:x val="9.2535496259310929E-2"/>
              <c:y val="0.2205046267976858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75" b="1" i="0" u="none" strike="noStrike" baseline="0">
                <a:solidFill>
                  <a:srgbClr val="000000"/>
                </a:solidFill>
                <a:latin typeface="Arial"/>
                <a:ea typeface="Arial"/>
                <a:cs typeface="Arial"/>
              </a:defRPr>
            </a:pPr>
            <a:endParaRPr lang="fr-FR"/>
          </a:p>
        </c:txPr>
        <c:crossAx val="1084789568"/>
        <c:crosses val="autoZero"/>
        <c:crossBetween val="between"/>
      </c:valAx>
      <c:serAx>
        <c:axId val="2"/>
        <c:scaling>
          <c:orientation val="minMax"/>
        </c:scaling>
        <c:delete val="0"/>
        <c:axPos val="b"/>
        <c:title>
          <c:tx>
            <c:rich>
              <a:bodyPr/>
              <a:lstStyle/>
              <a:p>
                <a:pPr>
                  <a:defRPr sz="1125" b="1" i="0" u="none" strike="noStrike" baseline="0">
                    <a:solidFill>
                      <a:srgbClr val="000000"/>
                    </a:solidFill>
                    <a:latin typeface="Arial"/>
                    <a:ea typeface="Arial"/>
                    <a:cs typeface="Arial"/>
                  </a:defRPr>
                </a:pPr>
                <a:r>
                  <a:rPr lang="fr-CH"/>
                  <a:t>Column length 
(mm)</a:t>
                </a:r>
              </a:p>
            </c:rich>
          </c:tx>
          <c:layout>
            <c:manualLayout>
              <c:xMode val="edge"/>
              <c:yMode val="edge"/>
              <c:x val="0.73541368079768166"/>
              <c:y val="0.72673355874166878"/>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fr-FR"/>
          </a:p>
        </c:txPr>
        <c:crossAx val="1"/>
        <c:crosses val="autoZero"/>
        <c:tickLblSkip val="3"/>
        <c:tickMarkSkip val="1"/>
      </c:serAx>
      <c:spPr>
        <a:noFill/>
        <a:ln w="25400">
          <a:noFill/>
        </a:ln>
      </c:spPr>
    </c:plotArea>
    <c:plotVisOnly val="1"/>
    <c:dispBlanksAs val="gap"/>
    <c:showDLblsOverMax val="0"/>
  </c:chart>
  <c:spPr>
    <a:noFill/>
    <a:ln w="6350">
      <a:noFill/>
    </a:ln>
  </c:spPr>
  <c:txPr>
    <a:bodyPr/>
    <a:lstStyle/>
    <a:p>
      <a:pPr>
        <a:defRPr sz="800" b="0" i="0" u="none" strike="noStrike" baseline="0">
          <a:solidFill>
            <a:srgbClr val="000000"/>
          </a:solidFill>
          <a:latin typeface="Arial"/>
          <a:ea typeface="Arial"/>
          <a:cs typeface="Arial"/>
        </a:defRPr>
      </a:pPr>
      <a:endParaRPr lang="fr-FR"/>
    </a:p>
  </c:txPr>
  <c:printSettings>
    <c:headerFooter alignWithMargins="0"/>
    <c:pageMargins b="0.984251969" l="0.78740157499999996" r="0.78740157499999996" t="0.984251969" header="0.4921259845" footer="0.492125984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GRADIENT transfer'!A1"/><Relationship Id="rId13" Type="http://schemas.openxmlformats.org/officeDocument/2006/relationships/hyperlink" Target="#about!A1"/><Relationship Id="rId3" Type="http://schemas.openxmlformats.org/officeDocument/2006/relationships/image" Target="../media/image3.png"/><Relationship Id="rId7" Type="http://schemas.openxmlformats.org/officeDocument/2006/relationships/hyperlink" Target="#'ISOCRATIC transfer'!A1"/><Relationship Id="rId12"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hyperlink" Target="#'general HELP'!A1"/><Relationship Id="rId5" Type="http://schemas.openxmlformats.org/officeDocument/2006/relationships/image" Target="../media/image5.jpeg"/><Relationship Id="rId10" Type="http://schemas.openxmlformats.org/officeDocument/2006/relationships/hyperlink" Target="#gradient!A1"/><Relationship Id="rId4" Type="http://schemas.openxmlformats.org/officeDocument/2006/relationships/image" Target="../media/image4.png"/><Relationship Id="rId9" Type="http://schemas.openxmlformats.org/officeDocument/2006/relationships/hyperlink" Target="#'chromatographic performances'!A1"/><Relationship Id="rId14" Type="http://schemas.openxmlformats.org/officeDocument/2006/relationships/image" Target="../media/image8.png"/></Relationships>
</file>

<file path=xl/drawings/_rels/drawing10.xml.rels><?xml version="1.0" encoding="UTF-8" standalone="yes"?>
<Relationships xmlns="http://schemas.openxmlformats.org/package/2006/relationships"><Relationship Id="rId8" Type="http://schemas.openxmlformats.org/officeDocument/2006/relationships/image" Target="../media/image53.jpeg"/><Relationship Id="rId3" Type="http://schemas.openxmlformats.org/officeDocument/2006/relationships/hyperlink" Target="#gradient!A1"/><Relationship Id="rId7" Type="http://schemas.openxmlformats.org/officeDocument/2006/relationships/image" Target="../media/image25.jpeg"/><Relationship Id="rId12" Type="http://schemas.openxmlformats.org/officeDocument/2006/relationships/image" Target="../media/image57.jpeg"/><Relationship Id="rId2" Type="http://schemas.openxmlformats.org/officeDocument/2006/relationships/image" Target="../media/image9.png"/><Relationship Id="rId1" Type="http://schemas.openxmlformats.org/officeDocument/2006/relationships/hyperlink" Target="#Feuil1!A1"/><Relationship Id="rId6" Type="http://schemas.openxmlformats.org/officeDocument/2006/relationships/image" Target="../media/image52.jpeg"/><Relationship Id="rId11" Type="http://schemas.openxmlformats.org/officeDocument/2006/relationships/image" Target="../media/image56.jpeg"/><Relationship Id="rId5" Type="http://schemas.openxmlformats.org/officeDocument/2006/relationships/image" Target="../media/image51.jpeg"/><Relationship Id="rId10" Type="http://schemas.openxmlformats.org/officeDocument/2006/relationships/image" Target="../media/image55.jpeg"/><Relationship Id="rId4" Type="http://schemas.openxmlformats.org/officeDocument/2006/relationships/image" Target="../media/image20.png"/><Relationship Id="rId9" Type="http://schemas.openxmlformats.org/officeDocument/2006/relationships/image" Target="../media/image54.jpeg"/></Relationships>
</file>

<file path=xl/drawings/_rels/drawing11.xml.rels><?xml version="1.0" encoding="UTF-8" standalone="yes"?>
<Relationships xmlns="http://schemas.openxmlformats.org/package/2006/relationships"><Relationship Id="rId3" Type="http://schemas.openxmlformats.org/officeDocument/2006/relationships/hyperlink" Target="#Feuil1!A1"/><Relationship Id="rId2" Type="http://schemas.openxmlformats.org/officeDocument/2006/relationships/image" Target="../media/image59.png"/><Relationship Id="rId1" Type="http://schemas.openxmlformats.org/officeDocument/2006/relationships/image" Target="../media/image58.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hyperlink" Target="#Feuil1!A1"/><Relationship Id="rId2" Type="http://schemas.openxmlformats.org/officeDocument/2006/relationships/image" Target="../media/image5.jpeg"/><Relationship Id="rId1" Type="http://schemas.openxmlformats.org/officeDocument/2006/relationships/image" Target="../media/image6.png"/><Relationship Id="rId6" Type="http://schemas.openxmlformats.org/officeDocument/2006/relationships/image" Target="../media/image7.png"/><Relationship Id="rId5" Type="http://schemas.openxmlformats.org/officeDocument/2006/relationships/hyperlink" Target="#'HELP ISO'!A1"/><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7.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HELP grad'!A1"/><Relationship Id="rId5" Type="http://schemas.openxmlformats.org/officeDocument/2006/relationships/image" Target="../media/image9.png"/><Relationship Id="rId4" Type="http://schemas.openxmlformats.org/officeDocument/2006/relationships/hyperlink" Target="#Feuil1!A1"/></Relationships>
</file>

<file path=xl/drawings/_rels/drawing4.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image" Target="../media/image9.png"/><Relationship Id="rId7" Type="http://schemas.openxmlformats.org/officeDocument/2006/relationships/chart" Target="../charts/chart4.xml"/><Relationship Id="rId2" Type="http://schemas.openxmlformats.org/officeDocument/2006/relationships/image" Target="../media/image5.jpeg"/><Relationship Id="rId1" Type="http://schemas.openxmlformats.org/officeDocument/2006/relationships/chart" Target="../charts/chart3.xml"/><Relationship Id="rId6" Type="http://schemas.openxmlformats.org/officeDocument/2006/relationships/image" Target="../media/image7.png"/><Relationship Id="rId5" Type="http://schemas.openxmlformats.org/officeDocument/2006/relationships/hyperlink" Target="#'HELP performances'!A1"/><Relationship Id="rId4" Type="http://schemas.openxmlformats.org/officeDocument/2006/relationships/hyperlink" Target="#Feuil1!A1"/></Relationships>
</file>

<file path=xl/drawings/_rels/drawing5.xml.rels><?xml version="1.0" encoding="UTF-8" standalone="yes"?>
<Relationships xmlns="http://schemas.openxmlformats.org/package/2006/relationships"><Relationship Id="rId8" Type="http://schemas.openxmlformats.org/officeDocument/2006/relationships/hyperlink" Target="#'HELP performance grad'!A1"/><Relationship Id="rId3" Type="http://schemas.openxmlformats.org/officeDocument/2006/relationships/image" Target="../media/image9.png"/><Relationship Id="rId7" Type="http://schemas.openxmlformats.org/officeDocument/2006/relationships/image" Target="../media/image7.png"/><Relationship Id="rId2" Type="http://schemas.openxmlformats.org/officeDocument/2006/relationships/image" Target="../media/image5.jpeg"/><Relationship Id="rId1" Type="http://schemas.openxmlformats.org/officeDocument/2006/relationships/chart" Target="../charts/chart6.xml"/><Relationship Id="rId6" Type="http://schemas.openxmlformats.org/officeDocument/2006/relationships/hyperlink" Target="#'HELP performances'!A1"/><Relationship Id="rId5" Type="http://schemas.openxmlformats.org/officeDocument/2006/relationships/chart" Target="../charts/chart7.xml"/><Relationship Id="rId4" Type="http://schemas.openxmlformats.org/officeDocument/2006/relationships/hyperlink" Target="#Feuil1!A1"/><Relationship Id="rId9"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Feuil1!A1"/></Relationships>
</file>

<file path=xl/drawings/_rels/drawing7.xml.rels><?xml version="1.0" encoding="UTF-8" standalone="yes"?>
<Relationships xmlns="http://schemas.openxmlformats.org/package/2006/relationships"><Relationship Id="rId8" Type="http://schemas.openxmlformats.org/officeDocument/2006/relationships/hyperlink" Target="#'ISOCRATIC transfer'!A1"/><Relationship Id="rId3" Type="http://schemas.openxmlformats.org/officeDocument/2006/relationships/image" Target="../media/image17.jpeg"/><Relationship Id="rId7" Type="http://schemas.openxmlformats.org/officeDocument/2006/relationships/image" Target="../media/image9.pn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hyperlink" Target="#Feuil1!A1"/><Relationship Id="rId5" Type="http://schemas.openxmlformats.org/officeDocument/2006/relationships/image" Target="../media/image19.emf"/><Relationship Id="rId4" Type="http://schemas.openxmlformats.org/officeDocument/2006/relationships/image" Target="../media/image18.jpeg"/><Relationship Id="rId9" Type="http://schemas.openxmlformats.org/officeDocument/2006/relationships/image" Target="../media/image20.png"/></Relationships>
</file>

<file path=xl/drawings/_rels/drawing8.xml.rels><?xml version="1.0" encoding="UTF-8" standalone="yes"?>
<Relationships xmlns="http://schemas.openxmlformats.org/package/2006/relationships"><Relationship Id="rId8" Type="http://schemas.openxmlformats.org/officeDocument/2006/relationships/image" Target="../media/image31.jpeg"/><Relationship Id="rId13" Type="http://schemas.openxmlformats.org/officeDocument/2006/relationships/hyperlink" Target="#'GRADIENT transfer'!A1"/><Relationship Id="rId3" Type="http://schemas.openxmlformats.org/officeDocument/2006/relationships/image" Target="../media/image26.jpeg"/><Relationship Id="rId7" Type="http://schemas.openxmlformats.org/officeDocument/2006/relationships/image" Target="../media/image30.jpeg"/><Relationship Id="rId12" Type="http://schemas.openxmlformats.org/officeDocument/2006/relationships/image" Target="../media/image9.png"/><Relationship Id="rId2" Type="http://schemas.openxmlformats.org/officeDocument/2006/relationships/image" Target="../media/image25.jpeg"/><Relationship Id="rId1" Type="http://schemas.openxmlformats.org/officeDocument/2006/relationships/image" Target="../media/image24.jpeg"/><Relationship Id="rId6" Type="http://schemas.openxmlformats.org/officeDocument/2006/relationships/image" Target="../media/image29.jpeg"/><Relationship Id="rId11" Type="http://schemas.openxmlformats.org/officeDocument/2006/relationships/hyperlink" Target="#Feuil1!A1"/><Relationship Id="rId5" Type="http://schemas.openxmlformats.org/officeDocument/2006/relationships/image" Target="../media/image28.jpeg"/><Relationship Id="rId15" Type="http://schemas.openxmlformats.org/officeDocument/2006/relationships/image" Target="../media/image34.jpeg"/><Relationship Id="rId10" Type="http://schemas.openxmlformats.org/officeDocument/2006/relationships/image" Target="../media/image33.jpeg"/><Relationship Id="rId4" Type="http://schemas.openxmlformats.org/officeDocument/2006/relationships/image" Target="../media/image27.jpeg"/><Relationship Id="rId9" Type="http://schemas.openxmlformats.org/officeDocument/2006/relationships/image" Target="../media/image32.jpeg"/><Relationship Id="rId14" Type="http://schemas.openxmlformats.org/officeDocument/2006/relationships/image" Target="../media/image20.png"/></Relationships>
</file>

<file path=xl/drawings/_rels/drawing9.xml.rels><?xml version="1.0" encoding="UTF-8" standalone="yes"?>
<Relationships xmlns="http://schemas.openxmlformats.org/package/2006/relationships"><Relationship Id="rId8" Type="http://schemas.openxmlformats.org/officeDocument/2006/relationships/hyperlink" Target="#Feuil1!A1"/><Relationship Id="rId13" Type="http://schemas.openxmlformats.org/officeDocument/2006/relationships/image" Target="../media/image45.emf"/><Relationship Id="rId3" Type="http://schemas.openxmlformats.org/officeDocument/2006/relationships/image" Target="../media/image39.jpeg"/><Relationship Id="rId7" Type="http://schemas.openxmlformats.org/officeDocument/2006/relationships/image" Target="../media/image43.jpeg"/><Relationship Id="rId12" Type="http://schemas.openxmlformats.org/officeDocument/2006/relationships/image" Target="../media/image44.emf"/><Relationship Id="rId2" Type="http://schemas.openxmlformats.org/officeDocument/2006/relationships/image" Target="../media/image38.jpeg"/><Relationship Id="rId1" Type="http://schemas.openxmlformats.org/officeDocument/2006/relationships/image" Target="../media/image37.jpeg"/><Relationship Id="rId6" Type="http://schemas.openxmlformats.org/officeDocument/2006/relationships/image" Target="../media/image42.jpeg"/><Relationship Id="rId11" Type="http://schemas.openxmlformats.org/officeDocument/2006/relationships/image" Target="../media/image20.png"/><Relationship Id="rId5" Type="http://schemas.openxmlformats.org/officeDocument/2006/relationships/image" Target="../media/image41.jpeg"/><Relationship Id="rId10" Type="http://schemas.openxmlformats.org/officeDocument/2006/relationships/hyperlink" Target="#'chromatographic performances'!A1"/><Relationship Id="rId4" Type="http://schemas.openxmlformats.org/officeDocument/2006/relationships/image" Target="../media/image40.jpeg"/><Relationship Id="rId9"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23.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22.emf"/><Relationship Id="rId5" Type="http://schemas.openxmlformats.org/officeDocument/2006/relationships/image" Target="../media/image21.emf"/><Relationship Id="rId4"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36.emf"/><Relationship Id="rId5" Type="http://schemas.openxmlformats.org/officeDocument/2006/relationships/image" Target="../media/image35.emf"/><Relationship Id="rId4" Type="http://schemas.openxmlformats.org/officeDocument/2006/relationships/image" Target="../media/image14.emf"/></Relationships>
</file>

<file path=xl/drawings/_rels/vmlDrawing5.vml.rels><?xml version="1.0" encoding="UTF-8" standalone="yes"?>
<Relationships xmlns="http://schemas.openxmlformats.org/package/2006/relationships"><Relationship Id="rId8" Type="http://schemas.openxmlformats.org/officeDocument/2006/relationships/image" Target="../media/image49.wmf"/><Relationship Id="rId3" Type="http://schemas.openxmlformats.org/officeDocument/2006/relationships/image" Target="../media/image13.emf"/><Relationship Id="rId7" Type="http://schemas.openxmlformats.org/officeDocument/2006/relationships/image" Target="../media/image48.w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47.wmf"/><Relationship Id="rId5" Type="http://schemas.openxmlformats.org/officeDocument/2006/relationships/image" Target="../media/image46.emf"/><Relationship Id="rId4" Type="http://schemas.openxmlformats.org/officeDocument/2006/relationships/image" Target="../media/image14.emf"/><Relationship Id="rId9" Type="http://schemas.openxmlformats.org/officeDocument/2006/relationships/image" Target="../media/image50.wmf"/></Relationships>
</file>

<file path=xl/drawings/drawing1.xml><?xml version="1.0" encoding="utf-8"?>
<xdr:wsDr xmlns:xdr="http://schemas.openxmlformats.org/drawingml/2006/spreadsheetDrawing" xmlns:a="http://schemas.openxmlformats.org/drawingml/2006/main">
  <xdr:twoCellAnchor>
    <xdr:from>
      <xdr:col>7</xdr:col>
      <xdr:colOff>1485900</xdr:colOff>
      <xdr:row>5</xdr:row>
      <xdr:rowOff>19050</xdr:rowOff>
    </xdr:from>
    <xdr:to>
      <xdr:col>8</xdr:col>
      <xdr:colOff>1162050</xdr:colOff>
      <xdr:row>6</xdr:row>
      <xdr:rowOff>104775</xdr:rowOff>
    </xdr:to>
    <xdr:pic>
      <xdr:nvPicPr>
        <xdr:cNvPr id="7262" name="Picture 94"/>
        <xdr:cNvPicPr>
          <a:picLocks noChangeAspect="1" noChangeArrowheads="1"/>
        </xdr:cNvPicPr>
      </xdr:nvPicPr>
      <xdr:blipFill>
        <a:blip xmlns:r="http://schemas.openxmlformats.org/officeDocument/2006/relationships" r:embed="rId1">
          <a:lum bright="40000"/>
          <a:grayscl/>
          <a:extLst>
            <a:ext uri="{28A0092B-C50C-407E-A947-70E740481C1C}">
              <a14:useLocalDpi xmlns:a14="http://schemas.microsoft.com/office/drawing/2010/main" val="0"/>
            </a:ext>
          </a:extLst>
        </a:blip>
        <a:srcRect/>
        <a:stretch>
          <a:fillRect/>
        </a:stretch>
      </xdr:blipFill>
      <xdr:spPr bwMode="auto">
        <a:xfrm rot="-725685">
          <a:off x="7829550" y="1962150"/>
          <a:ext cx="1333500" cy="24765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7</xdr:col>
      <xdr:colOff>1447800</xdr:colOff>
      <xdr:row>11</xdr:row>
      <xdr:rowOff>133350</xdr:rowOff>
    </xdr:from>
    <xdr:to>
      <xdr:col>8</xdr:col>
      <xdr:colOff>1209675</xdr:colOff>
      <xdr:row>17</xdr:row>
      <xdr:rowOff>123825</xdr:rowOff>
    </xdr:to>
    <xdr:pic>
      <xdr:nvPicPr>
        <xdr:cNvPr id="7245" name="Picture 7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3048000"/>
          <a:ext cx="14192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161925</xdr:colOff>
      <xdr:row>16</xdr:row>
      <xdr:rowOff>152400</xdr:rowOff>
    </xdr:from>
    <xdr:to>
      <xdr:col>2</xdr:col>
      <xdr:colOff>381000</xdr:colOff>
      <xdr:row>18</xdr:row>
      <xdr:rowOff>47625</xdr:rowOff>
    </xdr:to>
    <xdr:pic>
      <xdr:nvPicPr>
        <xdr:cNvPr id="7247" name="Picture 79"/>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00100" y="3876675"/>
          <a:ext cx="2190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438150</xdr:colOff>
      <xdr:row>16</xdr:row>
      <xdr:rowOff>76200</xdr:rowOff>
    </xdr:from>
    <xdr:to>
      <xdr:col>2</xdr:col>
      <xdr:colOff>0</xdr:colOff>
      <xdr:row>16</xdr:row>
      <xdr:rowOff>133350</xdr:rowOff>
    </xdr:to>
    <xdr:pic>
      <xdr:nvPicPr>
        <xdr:cNvPr id="7249" name="Picture 81"/>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1025" y="3800475"/>
          <a:ext cx="57150"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581025</xdr:colOff>
      <xdr:row>20</xdr:row>
      <xdr:rowOff>123825</xdr:rowOff>
    </xdr:from>
    <xdr:to>
      <xdr:col>8</xdr:col>
      <xdr:colOff>638175</xdr:colOff>
      <xdr:row>21</xdr:row>
      <xdr:rowOff>19050</xdr:rowOff>
    </xdr:to>
    <xdr:pic>
      <xdr:nvPicPr>
        <xdr:cNvPr id="7250" name="Picture 8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582025" y="4495800"/>
          <a:ext cx="57150"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4</xdr:row>
      <xdr:rowOff>476250</xdr:rowOff>
    </xdr:from>
    <xdr:to>
      <xdr:col>2</xdr:col>
      <xdr:colOff>85725</xdr:colOff>
      <xdr:row>5</xdr:row>
      <xdr:rowOff>9525</xdr:rowOff>
    </xdr:to>
    <xdr:pic>
      <xdr:nvPicPr>
        <xdr:cNvPr id="7251" name="Picture 8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0" y="1895475"/>
          <a:ext cx="57150"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152400</xdr:colOff>
      <xdr:row>17</xdr:row>
      <xdr:rowOff>66675</xdr:rowOff>
    </xdr:from>
    <xdr:to>
      <xdr:col>2</xdr:col>
      <xdr:colOff>142875</xdr:colOff>
      <xdr:row>20</xdr:row>
      <xdr:rowOff>85725</xdr:rowOff>
    </xdr:to>
    <xdr:sp macro="" textlink="">
      <xdr:nvSpPr>
        <xdr:cNvPr id="7253" name="Oval 85"/>
        <xdr:cNvSpPr>
          <a:spLocks noChangeAspect="1" noChangeArrowheads="1"/>
        </xdr:cNvSpPr>
      </xdr:nvSpPr>
      <xdr:spPr bwMode="auto">
        <a:xfrm>
          <a:off x="295275" y="3952875"/>
          <a:ext cx="485775" cy="504825"/>
        </a:xfrm>
        <a:prstGeom prst="ellipse">
          <a:avLst/>
        </a:prstGeom>
        <a:gradFill rotWithShape="0">
          <a:gsLst>
            <a:gs pos="0">
              <a:srgbClr val="B2B2B2">
                <a:gamma/>
                <a:tint val="30196"/>
                <a:invGamma/>
              </a:srgbClr>
            </a:gs>
            <a:gs pos="100000">
              <a:srgbClr val="B2B2B2"/>
            </a:gs>
          </a:gsLst>
          <a:path path="shape">
            <a:fillToRect l="50000" t="50000" r="50000" b="50000"/>
          </a:path>
        </a:gradFill>
        <a:ln>
          <a:noFill/>
        </a:ln>
        <a:effectLst/>
        <a:extLst>
          <a:ext uri="{91240B29-F687-4F45-9708-019B960494DF}">
            <a14:hiddenLine xmlns:a14="http://schemas.microsoft.com/office/drawing/2010/main" w="12700">
              <a:solidFill>
                <a:srgbClr val="808080"/>
              </a:solidFill>
              <a:round/>
              <a:headEnd type="none" w="sm" len="sm"/>
              <a:tailEnd type="none" w="sm" len="sm"/>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257175</xdr:colOff>
      <xdr:row>4</xdr:row>
      <xdr:rowOff>476250</xdr:rowOff>
    </xdr:from>
    <xdr:to>
      <xdr:col>1</xdr:col>
      <xdr:colOff>390525</xdr:colOff>
      <xdr:row>5</xdr:row>
      <xdr:rowOff>95250</xdr:rowOff>
    </xdr:to>
    <xdr:sp macro="" textlink="">
      <xdr:nvSpPr>
        <xdr:cNvPr id="7254" name="Oval 86"/>
        <xdr:cNvSpPr>
          <a:spLocks noChangeAspect="1" noChangeArrowheads="1"/>
        </xdr:cNvSpPr>
      </xdr:nvSpPr>
      <xdr:spPr bwMode="auto">
        <a:xfrm>
          <a:off x="400050" y="1895475"/>
          <a:ext cx="133350" cy="142875"/>
        </a:xfrm>
        <a:prstGeom prst="ellipse">
          <a:avLst/>
        </a:prstGeom>
        <a:gradFill rotWithShape="0">
          <a:gsLst>
            <a:gs pos="0">
              <a:srgbClr val="B2B2B2">
                <a:gamma/>
                <a:tint val="30196"/>
                <a:invGamma/>
              </a:srgbClr>
            </a:gs>
            <a:gs pos="100000">
              <a:srgbClr val="B2B2B2"/>
            </a:gs>
          </a:gsLst>
          <a:path path="shape">
            <a:fillToRect l="50000" t="50000" r="50000" b="50000"/>
          </a:path>
        </a:gradFill>
        <a:ln>
          <a:noFill/>
        </a:ln>
        <a:effectLst/>
        <a:extLst>
          <a:ext uri="{91240B29-F687-4F45-9708-019B960494DF}">
            <a14:hiddenLine xmlns:a14="http://schemas.microsoft.com/office/drawing/2010/main" w="12700">
              <a:solidFill>
                <a:srgbClr val="808080"/>
              </a:solidFill>
              <a:round/>
              <a:headEnd type="none" w="sm" len="sm"/>
              <a:tailEnd type="none" w="sm" len="sm"/>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190500</xdr:colOff>
      <xdr:row>21</xdr:row>
      <xdr:rowOff>114300</xdr:rowOff>
    </xdr:from>
    <xdr:to>
      <xdr:col>8</xdr:col>
      <xdr:colOff>438150</xdr:colOff>
      <xdr:row>23</xdr:row>
      <xdr:rowOff>38100</xdr:rowOff>
    </xdr:to>
    <xdr:sp macro="" textlink="">
      <xdr:nvSpPr>
        <xdr:cNvPr id="7256" name="Oval 88"/>
        <xdr:cNvSpPr>
          <a:spLocks noChangeAspect="1" noChangeArrowheads="1"/>
        </xdr:cNvSpPr>
      </xdr:nvSpPr>
      <xdr:spPr bwMode="auto">
        <a:xfrm>
          <a:off x="8191500" y="4648200"/>
          <a:ext cx="247650" cy="247650"/>
        </a:xfrm>
        <a:prstGeom prst="ellipse">
          <a:avLst/>
        </a:prstGeom>
        <a:gradFill rotWithShape="0">
          <a:gsLst>
            <a:gs pos="0">
              <a:srgbClr val="B2B2B2">
                <a:gamma/>
                <a:tint val="30196"/>
                <a:invGamma/>
              </a:srgbClr>
            </a:gs>
            <a:gs pos="100000">
              <a:srgbClr val="B2B2B2"/>
            </a:gs>
          </a:gsLst>
          <a:path path="shape">
            <a:fillToRect l="50000" t="50000" r="50000" b="50000"/>
          </a:path>
        </a:gradFill>
        <a:ln>
          <a:noFill/>
        </a:ln>
        <a:effectLst/>
        <a:extLst>
          <a:ext uri="{91240B29-F687-4F45-9708-019B960494DF}">
            <a14:hiddenLine xmlns:a14="http://schemas.microsoft.com/office/drawing/2010/main" w="12700">
              <a:solidFill>
                <a:srgbClr val="808080"/>
              </a:solidFill>
              <a:round/>
              <a:headEnd type="none" w="sm" len="sm"/>
              <a:tailEnd type="none" w="sm" len="sm"/>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619125</xdr:colOff>
      <xdr:row>21</xdr:row>
      <xdr:rowOff>142875</xdr:rowOff>
    </xdr:from>
    <xdr:to>
      <xdr:col>8</xdr:col>
      <xdr:colOff>762000</xdr:colOff>
      <xdr:row>22</xdr:row>
      <xdr:rowOff>123825</xdr:rowOff>
    </xdr:to>
    <xdr:sp macro="" textlink="">
      <xdr:nvSpPr>
        <xdr:cNvPr id="7257" name="Oval 89"/>
        <xdr:cNvSpPr>
          <a:spLocks noChangeAspect="1" noChangeArrowheads="1"/>
        </xdr:cNvSpPr>
      </xdr:nvSpPr>
      <xdr:spPr bwMode="auto">
        <a:xfrm>
          <a:off x="8620125" y="4676775"/>
          <a:ext cx="142875" cy="142875"/>
        </a:xfrm>
        <a:prstGeom prst="ellipse">
          <a:avLst/>
        </a:prstGeom>
        <a:gradFill rotWithShape="0">
          <a:gsLst>
            <a:gs pos="0">
              <a:srgbClr val="B2B2B2">
                <a:gamma/>
                <a:tint val="30196"/>
                <a:invGamma/>
              </a:srgbClr>
            </a:gs>
            <a:gs pos="100000">
              <a:srgbClr val="B2B2B2"/>
            </a:gs>
          </a:gsLst>
          <a:path path="shape">
            <a:fillToRect l="50000" t="50000" r="50000" b="50000"/>
          </a:path>
        </a:gradFill>
        <a:ln>
          <a:noFill/>
        </a:ln>
        <a:effectLst/>
        <a:extLst>
          <a:ext uri="{91240B29-F687-4F45-9708-019B960494DF}">
            <a14:hiddenLine xmlns:a14="http://schemas.microsoft.com/office/drawing/2010/main" w="12700">
              <a:solidFill>
                <a:srgbClr val="808080"/>
              </a:solidFill>
              <a:round/>
              <a:headEnd type="none" w="sm" len="sm"/>
              <a:tailEnd type="none" w="sm" len="sm"/>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371475</xdr:colOff>
      <xdr:row>4</xdr:row>
      <xdr:rowOff>171450</xdr:rowOff>
    </xdr:from>
    <xdr:to>
      <xdr:col>2</xdr:col>
      <xdr:colOff>85725</xdr:colOff>
      <xdr:row>4</xdr:row>
      <xdr:rowOff>390525</xdr:rowOff>
    </xdr:to>
    <xdr:sp macro="" textlink="">
      <xdr:nvSpPr>
        <xdr:cNvPr id="7258" name="Oval 90"/>
        <xdr:cNvSpPr>
          <a:spLocks noChangeAspect="1" noChangeArrowheads="1"/>
        </xdr:cNvSpPr>
      </xdr:nvSpPr>
      <xdr:spPr bwMode="auto">
        <a:xfrm>
          <a:off x="514350" y="1590675"/>
          <a:ext cx="209550" cy="219075"/>
        </a:xfrm>
        <a:prstGeom prst="ellipse">
          <a:avLst/>
        </a:prstGeom>
        <a:gradFill rotWithShape="0">
          <a:gsLst>
            <a:gs pos="0">
              <a:srgbClr val="B2B2B2">
                <a:gamma/>
                <a:tint val="30196"/>
                <a:invGamma/>
              </a:srgbClr>
            </a:gs>
            <a:gs pos="100000">
              <a:srgbClr val="B2B2B2"/>
            </a:gs>
          </a:gsLst>
          <a:path path="shape">
            <a:fillToRect l="50000" t="50000" r="50000" b="50000"/>
          </a:path>
        </a:gradFill>
        <a:ln>
          <a:noFill/>
        </a:ln>
        <a:effectLst/>
        <a:extLst>
          <a:ext uri="{91240B29-F687-4F45-9708-019B960494DF}">
            <a14:hiddenLine xmlns:a14="http://schemas.microsoft.com/office/drawing/2010/main" w="12700">
              <a:solidFill>
                <a:srgbClr val="808080"/>
              </a:solidFill>
              <a:round/>
              <a:headEnd type="none" w="sm" len="sm"/>
              <a:tailEnd type="none" w="sm" len="sm"/>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114300</xdr:colOff>
      <xdr:row>10</xdr:row>
      <xdr:rowOff>76200</xdr:rowOff>
    </xdr:from>
    <xdr:to>
      <xdr:col>2</xdr:col>
      <xdr:colOff>628650</xdr:colOff>
      <xdr:row>11</xdr:row>
      <xdr:rowOff>85725</xdr:rowOff>
    </xdr:to>
    <xdr:pic>
      <xdr:nvPicPr>
        <xdr:cNvPr id="7259" name="Picture 91"/>
        <xdr:cNvPicPr>
          <a:picLocks noChangeAspect="1" noChangeArrowheads="1"/>
        </xdr:cNvPicPr>
      </xdr:nvPicPr>
      <xdr:blipFill>
        <a:blip xmlns:r="http://schemas.openxmlformats.org/officeDocument/2006/relationships" r:embed="rId1">
          <a:lum bright="40000"/>
          <a:grayscl/>
          <a:extLst>
            <a:ext uri="{28A0092B-C50C-407E-A947-70E740481C1C}">
              <a14:useLocalDpi xmlns:a14="http://schemas.microsoft.com/office/drawing/2010/main" val="0"/>
            </a:ext>
          </a:extLst>
        </a:blip>
        <a:srcRect/>
        <a:stretch>
          <a:fillRect/>
        </a:stretch>
      </xdr:blipFill>
      <xdr:spPr bwMode="auto">
        <a:xfrm rot="-1783023">
          <a:off x="114300" y="2828925"/>
          <a:ext cx="1152525" cy="171450"/>
        </a:xfrm>
        <a:prstGeom prst="rect">
          <a:avLst/>
        </a:prstGeom>
        <a:noFill/>
        <a:ln>
          <a:noFill/>
        </a:ln>
        <a:effectLst/>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2</xdr:col>
      <xdr:colOff>1047750</xdr:colOff>
      <xdr:row>14</xdr:row>
      <xdr:rowOff>57150</xdr:rowOff>
    </xdr:from>
    <xdr:to>
      <xdr:col>2</xdr:col>
      <xdr:colOff>1104900</xdr:colOff>
      <xdr:row>14</xdr:row>
      <xdr:rowOff>114300</xdr:rowOff>
    </xdr:to>
    <xdr:pic>
      <xdr:nvPicPr>
        <xdr:cNvPr id="7260" name="Picture 9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685925" y="3457575"/>
          <a:ext cx="57150" cy="5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123825</xdr:colOff>
      <xdr:row>24</xdr:row>
      <xdr:rowOff>152400</xdr:rowOff>
    </xdr:from>
    <xdr:to>
      <xdr:col>1</xdr:col>
      <xdr:colOff>361950</xdr:colOff>
      <xdr:row>29</xdr:row>
      <xdr:rowOff>47625</xdr:rowOff>
    </xdr:to>
    <xdr:pic>
      <xdr:nvPicPr>
        <xdr:cNvPr id="7173"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5172075"/>
          <a:ext cx="238125" cy="8382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FF0000"/>
              </a:solidFill>
              <a:miter lim="800000"/>
              <a:headEnd/>
              <a:tailEnd/>
            </a14:hiddenLine>
          </a:ex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editAs="oneCell">
    <xdr:from>
      <xdr:col>8</xdr:col>
      <xdr:colOff>180975</xdr:colOff>
      <xdr:row>1</xdr:row>
      <xdr:rowOff>161925</xdr:rowOff>
    </xdr:from>
    <xdr:to>
      <xdr:col>9</xdr:col>
      <xdr:colOff>9525</xdr:colOff>
      <xdr:row>1</xdr:row>
      <xdr:rowOff>161925</xdr:rowOff>
    </xdr:to>
    <xdr:pic>
      <xdr:nvPicPr>
        <xdr:cNvPr id="7175" name="Picture 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181975" y="295275"/>
          <a:ext cx="10477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695325</xdr:colOff>
      <xdr:row>3</xdr:row>
      <xdr:rowOff>247650</xdr:rowOff>
    </xdr:from>
    <xdr:to>
      <xdr:col>7</xdr:col>
      <xdr:colOff>1400175</xdr:colOff>
      <xdr:row>4</xdr:row>
      <xdr:rowOff>400050</xdr:rowOff>
    </xdr:to>
    <xdr:grpSp>
      <xdr:nvGrpSpPr>
        <xdr:cNvPr id="7276" name="Group 108">
          <a:hlinkClick xmlns:r="http://schemas.openxmlformats.org/officeDocument/2006/relationships" r:id="rId7" tooltip="Isocratic transfer conditions"/>
        </xdr:cNvPr>
        <xdr:cNvGrpSpPr>
          <a:grpSpLocks/>
        </xdr:cNvGrpSpPr>
      </xdr:nvGrpSpPr>
      <xdr:grpSpPr bwMode="auto">
        <a:xfrm>
          <a:off x="1333500" y="1143000"/>
          <a:ext cx="6410325" cy="676275"/>
          <a:chOff x="140" y="338"/>
          <a:chExt cx="673" cy="71"/>
        </a:xfrm>
      </xdr:grpSpPr>
      <xdr:sp macro="" textlink="">
        <xdr:nvSpPr>
          <xdr:cNvPr id="7187" name="AutoShape 19"/>
          <xdr:cNvSpPr>
            <a:spLocks noChangeArrowheads="1"/>
          </xdr:cNvSpPr>
        </xdr:nvSpPr>
        <xdr:spPr bwMode="auto">
          <a:xfrm>
            <a:off x="140" y="338"/>
            <a:ext cx="673" cy="71"/>
          </a:xfrm>
          <a:prstGeom prst="roundRect">
            <a:avLst>
              <a:gd name="adj" fmla="val 16667"/>
            </a:avLst>
          </a:prstGeom>
          <a:solidFill>
            <a:srgbClr val="194FE7"/>
          </a:solidFill>
          <a:ln w="9525">
            <a:solidFill>
              <a:srgbClr val="000000"/>
            </a:solidFill>
            <a:round/>
            <a:headEnd/>
            <a:tailEnd/>
          </a:ln>
          <a:effectLst>
            <a:outerShdw dist="107763" dir="18900000" algn="ctr" rotWithShape="0">
              <a:srgbClr val="000000">
                <a:alpha val="50000"/>
              </a:srgbClr>
            </a:outerShdw>
          </a:effectLst>
        </xdr:spPr>
      </xdr:sp>
      <xdr:sp macro="" textlink="">
        <xdr:nvSpPr>
          <xdr:cNvPr id="7188" name="Text Box 20"/>
          <xdr:cNvSpPr txBox="1">
            <a:spLocks noChangeArrowheads="1"/>
          </xdr:cNvSpPr>
        </xdr:nvSpPr>
        <xdr:spPr bwMode="auto">
          <a:xfrm>
            <a:off x="143" y="346"/>
            <a:ext cx="669" cy="62"/>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CH" sz="2600" b="0" i="0" u="none" strike="noStrike" baseline="0">
                <a:solidFill>
                  <a:srgbClr val="FFFFFF"/>
                </a:solidFill>
                <a:latin typeface="Arial"/>
                <a:cs typeface="Arial"/>
              </a:rPr>
              <a:t>Isocratic transfer method</a:t>
            </a:r>
          </a:p>
          <a:p>
            <a:pPr algn="ctr" rtl="0">
              <a:defRPr sz="1000"/>
            </a:pPr>
            <a:endParaRPr lang="fr-CH" sz="2600" b="0" i="0" u="none" strike="noStrike" baseline="0">
              <a:solidFill>
                <a:srgbClr val="FFFFFF"/>
              </a:solidFill>
              <a:latin typeface="Arial"/>
              <a:cs typeface="Arial"/>
            </a:endParaRPr>
          </a:p>
        </xdr:txBody>
      </xdr:sp>
    </xdr:grpSp>
    <xdr:clientData/>
  </xdr:twoCellAnchor>
  <xdr:twoCellAnchor>
    <xdr:from>
      <xdr:col>2</xdr:col>
      <xdr:colOff>704850</xdr:colOff>
      <xdr:row>6</xdr:row>
      <xdr:rowOff>95250</xdr:rowOff>
    </xdr:from>
    <xdr:to>
      <xdr:col>7</xdr:col>
      <xdr:colOff>1400175</xdr:colOff>
      <xdr:row>10</xdr:row>
      <xdr:rowOff>114300</xdr:rowOff>
    </xdr:to>
    <xdr:grpSp>
      <xdr:nvGrpSpPr>
        <xdr:cNvPr id="7277" name="Group 109">
          <a:hlinkClick xmlns:r="http://schemas.openxmlformats.org/officeDocument/2006/relationships" r:id="rId8" tooltip="Gradient transfer conditions"/>
        </xdr:cNvPr>
        <xdr:cNvGrpSpPr>
          <a:grpSpLocks/>
        </xdr:cNvGrpSpPr>
      </xdr:nvGrpSpPr>
      <xdr:grpSpPr bwMode="auto">
        <a:xfrm>
          <a:off x="1343025" y="2200275"/>
          <a:ext cx="6400800" cy="666750"/>
          <a:chOff x="141" y="449"/>
          <a:chExt cx="672" cy="70"/>
        </a:xfrm>
      </xdr:grpSpPr>
      <xdr:sp macro="" textlink="">
        <xdr:nvSpPr>
          <xdr:cNvPr id="7193" name="AutoShape 25"/>
          <xdr:cNvSpPr>
            <a:spLocks noChangeArrowheads="1"/>
          </xdr:cNvSpPr>
        </xdr:nvSpPr>
        <xdr:spPr bwMode="auto">
          <a:xfrm>
            <a:off x="141" y="449"/>
            <a:ext cx="672" cy="70"/>
          </a:xfrm>
          <a:prstGeom prst="roundRect">
            <a:avLst>
              <a:gd name="adj" fmla="val 16667"/>
            </a:avLst>
          </a:prstGeom>
          <a:solidFill>
            <a:srgbClr val="194FE7"/>
          </a:solidFill>
          <a:ln w="9525" algn="ctr">
            <a:solidFill>
              <a:srgbClr val="000000"/>
            </a:solidFill>
            <a:round/>
            <a:headEnd/>
            <a:tailEnd/>
          </a:ln>
          <a:effectLst>
            <a:outerShdw dist="107763" dir="18900000" algn="ctr" rotWithShape="0">
              <a:srgbClr val="000000">
                <a:alpha val="50000"/>
              </a:srgbClr>
            </a:outerShdw>
          </a:effectLst>
        </xdr:spPr>
      </xdr:sp>
      <xdr:sp macro="" textlink="">
        <xdr:nvSpPr>
          <xdr:cNvPr id="7194" name="Text Box 26"/>
          <xdr:cNvSpPr txBox="1">
            <a:spLocks noChangeArrowheads="1"/>
          </xdr:cNvSpPr>
        </xdr:nvSpPr>
        <xdr:spPr bwMode="auto">
          <a:xfrm>
            <a:off x="143" y="457"/>
            <a:ext cx="668" cy="61"/>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CH" sz="2600" b="0" i="0" u="none" strike="noStrike" baseline="0">
                <a:solidFill>
                  <a:srgbClr val="FFFFFF"/>
                </a:solidFill>
                <a:latin typeface="Arial"/>
                <a:cs typeface="Arial"/>
              </a:rPr>
              <a:t>Gradient transfer method</a:t>
            </a:r>
          </a:p>
          <a:p>
            <a:pPr algn="ctr" rtl="0">
              <a:defRPr sz="1000"/>
            </a:pPr>
            <a:endParaRPr lang="fr-CH" sz="2600" b="0" i="0" u="none" strike="noStrike" baseline="0">
              <a:solidFill>
                <a:srgbClr val="FFFFFF"/>
              </a:solidFill>
              <a:latin typeface="Arial"/>
              <a:cs typeface="Arial"/>
            </a:endParaRPr>
          </a:p>
        </xdr:txBody>
      </xdr:sp>
    </xdr:grpSp>
    <xdr:clientData/>
  </xdr:twoCellAnchor>
  <xdr:twoCellAnchor>
    <xdr:from>
      <xdr:col>2</xdr:col>
      <xdr:colOff>704850</xdr:colOff>
      <xdr:row>19</xdr:row>
      <xdr:rowOff>47625</xdr:rowOff>
    </xdr:from>
    <xdr:to>
      <xdr:col>7</xdr:col>
      <xdr:colOff>1400175</xdr:colOff>
      <xdr:row>23</xdr:row>
      <xdr:rowOff>66675</xdr:rowOff>
    </xdr:to>
    <xdr:grpSp>
      <xdr:nvGrpSpPr>
        <xdr:cNvPr id="7272" name="Group 104"/>
        <xdr:cNvGrpSpPr>
          <a:grpSpLocks/>
        </xdr:cNvGrpSpPr>
      </xdr:nvGrpSpPr>
      <xdr:grpSpPr bwMode="auto">
        <a:xfrm>
          <a:off x="1343025" y="4257675"/>
          <a:ext cx="6400800" cy="666750"/>
          <a:chOff x="141" y="230"/>
          <a:chExt cx="672" cy="70"/>
        </a:xfrm>
      </xdr:grpSpPr>
      <xdr:sp macro="" textlink="">
        <xdr:nvSpPr>
          <xdr:cNvPr id="7196" name="AutoShape 28">
            <a:hlinkClick xmlns:r="http://schemas.openxmlformats.org/officeDocument/2006/relationships" r:id="rId9" tooltip="Chromatographic performances of a given system according to experimental considerations"/>
          </xdr:cNvPr>
          <xdr:cNvSpPr>
            <a:spLocks noChangeArrowheads="1"/>
          </xdr:cNvSpPr>
        </xdr:nvSpPr>
        <xdr:spPr bwMode="auto">
          <a:xfrm>
            <a:off x="141" y="230"/>
            <a:ext cx="672" cy="70"/>
          </a:xfrm>
          <a:prstGeom prst="roundRect">
            <a:avLst>
              <a:gd name="adj" fmla="val 16667"/>
            </a:avLst>
          </a:prstGeom>
          <a:solidFill>
            <a:srgbClr val="B9DCFF"/>
          </a:solidFill>
          <a:ln w="9525">
            <a:solidFill>
              <a:srgbClr val="000000"/>
            </a:solidFill>
            <a:round/>
            <a:headEnd/>
            <a:tailEnd/>
          </a:ln>
          <a:effectLst>
            <a:outerShdw dist="107763" dir="18900000" algn="ctr" rotWithShape="0">
              <a:srgbClr val="000000">
                <a:alpha val="50000"/>
              </a:srgbClr>
            </a:outerShdw>
          </a:effectLst>
        </xdr:spPr>
      </xdr:sp>
      <xdr:sp macro="" textlink="">
        <xdr:nvSpPr>
          <xdr:cNvPr id="7197" name="Text Box 29">
            <a:hlinkClick xmlns:r="http://schemas.openxmlformats.org/officeDocument/2006/relationships" r:id="rId10" tooltip="Chromatographic performance in gradient mode"/>
          </xdr:cNvPr>
          <xdr:cNvSpPr txBox="1">
            <a:spLocks noChangeArrowheads="1"/>
          </xdr:cNvSpPr>
        </xdr:nvSpPr>
        <xdr:spPr bwMode="auto">
          <a:xfrm>
            <a:off x="143" y="238"/>
            <a:ext cx="668" cy="60"/>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CH" sz="2400" b="0" i="0" u="none" strike="noStrike" baseline="0">
                <a:solidFill>
                  <a:srgbClr val="000000"/>
                </a:solidFill>
                <a:latin typeface="Arial"/>
                <a:cs typeface="Arial"/>
              </a:rPr>
              <a:t>Chromatographic performance in gradient</a:t>
            </a:r>
          </a:p>
          <a:p>
            <a:pPr algn="ctr" rtl="0">
              <a:defRPr sz="1000"/>
            </a:pPr>
            <a:endParaRPr lang="fr-CH" sz="2400" b="0" i="0" u="none" strike="noStrike" baseline="0">
              <a:solidFill>
                <a:srgbClr val="000000"/>
              </a:solidFill>
              <a:latin typeface="Arial"/>
              <a:cs typeface="Arial"/>
            </a:endParaRPr>
          </a:p>
        </xdr:txBody>
      </xdr:sp>
    </xdr:grpSp>
    <xdr:clientData/>
  </xdr:twoCellAnchor>
  <xdr:twoCellAnchor>
    <xdr:from>
      <xdr:col>8</xdr:col>
      <xdr:colOff>438150</xdr:colOff>
      <xdr:row>1</xdr:row>
      <xdr:rowOff>123825</xdr:rowOff>
    </xdr:from>
    <xdr:to>
      <xdr:col>8</xdr:col>
      <xdr:colOff>1085850</xdr:colOff>
      <xdr:row>3</xdr:row>
      <xdr:rowOff>28575</xdr:rowOff>
    </xdr:to>
    <xdr:pic>
      <xdr:nvPicPr>
        <xdr:cNvPr id="7242" name="Picture 74" descr="8">
          <a:hlinkClick xmlns:r="http://schemas.openxmlformats.org/officeDocument/2006/relationships" r:id="rId11" tooltip="General Help on HPLC calculator"/>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439150" y="257175"/>
          <a:ext cx="64770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133350</xdr:colOff>
      <xdr:row>1</xdr:row>
      <xdr:rowOff>123825</xdr:rowOff>
    </xdr:from>
    <xdr:to>
      <xdr:col>2</xdr:col>
      <xdr:colOff>285750</xdr:colOff>
      <xdr:row>3</xdr:row>
      <xdr:rowOff>9525</xdr:rowOff>
    </xdr:to>
    <xdr:pic>
      <xdr:nvPicPr>
        <xdr:cNvPr id="7243" name="Picture 75" descr="11">
          <a:hlinkClick xmlns:r="http://schemas.openxmlformats.org/officeDocument/2006/relationships" r:id="rId13" tooltip="About HPLC calculator"/>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76225" y="257175"/>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704850</xdr:colOff>
      <xdr:row>12</xdr:row>
      <xdr:rowOff>142875</xdr:rowOff>
    </xdr:from>
    <xdr:to>
      <xdr:col>7</xdr:col>
      <xdr:colOff>1400175</xdr:colOff>
      <xdr:row>17</xdr:row>
      <xdr:rowOff>0</xdr:rowOff>
    </xdr:to>
    <xdr:grpSp>
      <xdr:nvGrpSpPr>
        <xdr:cNvPr id="7275" name="Group 107">
          <a:hlinkClick xmlns:r="http://schemas.openxmlformats.org/officeDocument/2006/relationships" r:id="rId9" tooltip="Chromatographic performance in isocratic mode"/>
        </xdr:cNvPr>
        <xdr:cNvGrpSpPr>
          <a:grpSpLocks/>
        </xdr:cNvGrpSpPr>
      </xdr:nvGrpSpPr>
      <xdr:grpSpPr bwMode="auto">
        <a:xfrm>
          <a:off x="1343025" y="3219450"/>
          <a:ext cx="6400800" cy="666750"/>
          <a:chOff x="141" y="121"/>
          <a:chExt cx="672" cy="70"/>
        </a:xfrm>
      </xdr:grpSpPr>
      <xdr:sp macro="" textlink="">
        <xdr:nvSpPr>
          <xdr:cNvPr id="7265" name="AutoShape 97"/>
          <xdr:cNvSpPr>
            <a:spLocks noChangeArrowheads="1"/>
          </xdr:cNvSpPr>
        </xdr:nvSpPr>
        <xdr:spPr bwMode="auto">
          <a:xfrm>
            <a:off x="141" y="121"/>
            <a:ext cx="672" cy="70"/>
          </a:xfrm>
          <a:prstGeom prst="roundRect">
            <a:avLst>
              <a:gd name="adj" fmla="val 16667"/>
            </a:avLst>
          </a:prstGeom>
          <a:solidFill>
            <a:srgbClr val="B9DCFF"/>
          </a:solidFill>
          <a:ln w="9525">
            <a:solidFill>
              <a:srgbClr val="000000"/>
            </a:solidFill>
            <a:round/>
            <a:headEnd/>
            <a:tailEnd/>
          </a:ln>
          <a:effectLst>
            <a:outerShdw dist="107763" dir="18900000" algn="ctr" rotWithShape="0">
              <a:srgbClr val="000000">
                <a:alpha val="50000"/>
              </a:srgbClr>
            </a:outerShdw>
          </a:effectLst>
        </xdr:spPr>
      </xdr:sp>
      <xdr:sp macro="" textlink="">
        <xdr:nvSpPr>
          <xdr:cNvPr id="7266" name="Text Box 98"/>
          <xdr:cNvSpPr txBox="1">
            <a:spLocks noChangeArrowheads="1"/>
          </xdr:cNvSpPr>
        </xdr:nvSpPr>
        <xdr:spPr bwMode="auto">
          <a:xfrm>
            <a:off x="143" y="129"/>
            <a:ext cx="668" cy="61"/>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ctr" rtl="0">
              <a:defRPr sz="1000"/>
            </a:pPr>
            <a:r>
              <a:rPr lang="fr-CH" sz="2400" b="0" i="0" u="none" strike="noStrike" baseline="0">
                <a:solidFill>
                  <a:srgbClr val="000000"/>
                </a:solidFill>
                <a:latin typeface="Arial"/>
                <a:cs typeface="Arial"/>
              </a:rPr>
              <a:t>Chromatographic performance in isocratic</a:t>
            </a:r>
          </a:p>
          <a:p>
            <a:pPr algn="ctr" rtl="0">
              <a:defRPr sz="1000"/>
            </a:pPr>
            <a:endParaRPr lang="fr-CH" sz="2400" b="0" i="0" u="none" strike="noStrike" baseline="0">
              <a:solidFill>
                <a:srgbClr val="000000"/>
              </a:solidFill>
              <a:latin typeface="Arial"/>
              <a:cs typeface="Arial"/>
            </a:endParaRPr>
          </a:p>
        </xdr:txBody>
      </xdr:sp>
    </xdr:grp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4</xdr:row>
          <xdr:rowOff>0</xdr:rowOff>
        </xdr:from>
        <xdr:to>
          <xdr:col>3</xdr:col>
          <xdr:colOff>809625</xdr:colOff>
          <xdr:row>4</xdr:row>
          <xdr:rowOff>0</xdr:rowOff>
        </xdr:to>
        <xdr:sp macro="" textlink="">
          <xdr:nvSpPr>
            <xdr:cNvPr id="30721" name="Object 1" hidden="1">
              <a:extLst>
                <a:ext uri="{63B3BB69-23CF-44E3-9099-C40C66FF867C}">
                  <a14:compatExt spid="_x0000_s3072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xdr:row>
          <xdr:rowOff>0</xdr:rowOff>
        </xdr:from>
        <xdr:to>
          <xdr:col>3</xdr:col>
          <xdr:colOff>790575</xdr:colOff>
          <xdr:row>4</xdr:row>
          <xdr:rowOff>0</xdr:rowOff>
        </xdr:to>
        <xdr:sp macro="" textlink="">
          <xdr:nvSpPr>
            <xdr:cNvPr id="30722" name="Object 2" hidden="1">
              <a:extLst>
                <a:ext uri="{63B3BB69-23CF-44E3-9099-C40C66FF867C}">
                  <a14:compatExt spid="_x0000_s3072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xdr:row>
          <xdr:rowOff>0</xdr:rowOff>
        </xdr:from>
        <xdr:to>
          <xdr:col>3</xdr:col>
          <xdr:colOff>704850</xdr:colOff>
          <xdr:row>4</xdr:row>
          <xdr:rowOff>0</xdr:rowOff>
        </xdr:to>
        <xdr:sp macro="" textlink="">
          <xdr:nvSpPr>
            <xdr:cNvPr id="30723" name="Object 3" hidden="1">
              <a:extLst>
                <a:ext uri="{63B3BB69-23CF-44E3-9099-C40C66FF867C}">
                  <a14:compatExt spid="_x0000_s30723"/>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xdr:row>
          <xdr:rowOff>0</xdr:rowOff>
        </xdr:from>
        <xdr:to>
          <xdr:col>3</xdr:col>
          <xdr:colOff>647700</xdr:colOff>
          <xdr:row>4</xdr:row>
          <xdr:rowOff>0</xdr:rowOff>
        </xdr:to>
        <xdr:sp macro="" textlink="">
          <xdr:nvSpPr>
            <xdr:cNvPr id="30724" name="Object 4" hidden="1">
              <a:extLst>
                <a:ext uri="{63B3BB69-23CF-44E3-9099-C40C66FF867C}">
                  <a14:compatExt spid="_x0000_s30724"/>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209550</xdr:colOff>
      <xdr:row>1</xdr:row>
      <xdr:rowOff>123825</xdr:rowOff>
    </xdr:from>
    <xdr:to>
      <xdr:col>16</xdr:col>
      <xdr:colOff>933450</xdr:colOff>
      <xdr:row>4</xdr:row>
      <xdr:rowOff>9525</xdr:rowOff>
    </xdr:to>
    <xdr:pic>
      <xdr:nvPicPr>
        <xdr:cNvPr id="30734" name="Picture 14" descr="12">
          <a:hlinkClick xmlns:r="http://schemas.openxmlformats.org/officeDocument/2006/relationships" r:id="rId1" tooltip="General menu of HPLC calculator"/>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48950" y="2952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742950</xdr:colOff>
      <xdr:row>1</xdr:row>
      <xdr:rowOff>123825</xdr:rowOff>
    </xdr:from>
    <xdr:to>
      <xdr:col>15</xdr:col>
      <xdr:colOff>266700</xdr:colOff>
      <xdr:row>4</xdr:row>
      <xdr:rowOff>9525</xdr:rowOff>
    </xdr:to>
    <xdr:pic>
      <xdr:nvPicPr>
        <xdr:cNvPr id="30735" name="Picture 15" descr="5">
          <a:hlinkClick xmlns:r="http://schemas.openxmlformats.org/officeDocument/2006/relationships" r:id="rId3" tooltip="Back to evaluation of performance in gradient mode"/>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05975" y="29527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190744</xdr:colOff>
      <xdr:row>149</xdr:row>
      <xdr:rowOff>10990</xdr:rowOff>
    </xdr:from>
    <xdr:to>
      <xdr:col>16</xdr:col>
      <xdr:colOff>914644</xdr:colOff>
      <xdr:row>153</xdr:row>
      <xdr:rowOff>97936</xdr:rowOff>
    </xdr:to>
    <xdr:pic>
      <xdr:nvPicPr>
        <xdr:cNvPr id="30736" name="Picture 16" descr="5">
          <a:hlinkClick xmlns:r="http://schemas.openxmlformats.org/officeDocument/2006/relationships" r:id="rId3" tooltip="Back to evaluation of chromatographic performance in gradient mode"/>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582763" y="24189836"/>
          <a:ext cx="723900" cy="7219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352425</xdr:colOff>
      <xdr:row>99</xdr:row>
      <xdr:rowOff>0</xdr:rowOff>
    </xdr:from>
    <xdr:to>
      <xdr:col>8</xdr:col>
      <xdr:colOff>200025</xdr:colOff>
      <xdr:row>117</xdr:row>
      <xdr:rowOff>38100</xdr:rowOff>
    </xdr:to>
    <xdr:pic>
      <xdr:nvPicPr>
        <xdr:cNvPr id="30744" name="Picture 2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9150" y="16554450"/>
          <a:ext cx="4533900" cy="295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99</xdr:row>
      <xdr:rowOff>38100</xdr:rowOff>
    </xdr:from>
    <xdr:to>
      <xdr:col>16</xdr:col>
      <xdr:colOff>171450</xdr:colOff>
      <xdr:row>116</xdr:row>
      <xdr:rowOff>95250</xdr:rowOff>
    </xdr:to>
    <xdr:pic>
      <xdr:nvPicPr>
        <xdr:cNvPr id="30745" name="Picture 2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76950" y="16592550"/>
          <a:ext cx="4533900"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447675</xdr:colOff>
      <xdr:row>24</xdr:row>
      <xdr:rowOff>28575</xdr:rowOff>
    </xdr:from>
    <xdr:to>
      <xdr:col>8</xdr:col>
      <xdr:colOff>209550</xdr:colOff>
      <xdr:row>42</xdr:row>
      <xdr:rowOff>133350</xdr:rowOff>
    </xdr:to>
    <xdr:pic>
      <xdr:nvPicPr>
        <xdr:cNvPr id="30747" name="Picture 27" descr="dwell volume"/>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14400" y="4438650"/>
          <a:ext cx="4448175" cy="3019425"/>
        </a:xfrm>
        <a:prstGeom prst="rect">
          <a:avLst/>
        </a:prstGeom>
        <a:noFill/>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161925</xdr:colOff>
          <xdr:row>60</xdr:row>
          <xdr:rowOff>28575</xdr:rowOff>
        </xdr:from>
        <xdr:to>
          <xdr:col>5</xdr:col>
          <xdr:colOff>314325</xdr:colOff>
          <xdr:row>63</xdr:row>
          <xdr:rowOff>133350</xdr:rowOff>
        </xdr:to>
        <xdr:sp macro="" textlink="">
          <xdr:nvSpPr>
            <xdr:cNvPr id="30749" name="Object 29" hidden="1">
              <a:extLst>
                <a:ext uri="{63B3BB69-23CF-44E3-9099-C40C66FF867C}">
                  <a14:compatExt spid="_x0000_s307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76200</xdr:colOff>
          <xdr:row>69</xdr:row>
          <xdr:rowOff>152400</xdr:rowOff>
        </xdr:from>
        <xdr:to>
          <xdr:col>4</xdr:col>
          <xdr:colOff>428625</xdr:colOff>
          <xdr:row>74</xdr:row>
          <xdr:rowOff>19050</xdr:rowOff>
        </xdr:to>
        <xdr:sp macro="" textlink="">
          <xdr:nvSpPr>
            <xdr:cNvPr id="30750" name="Object 30" hidden="1">
              <a:extLst>
                <a:ext uri="{63B3BB69-23CF-44E3-9099-C40C66FF867C}">
                  <a14:compatExt spid="_x0000_s3075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304800</xdr:colOff>
          <xdr:row>69</xdr:row>
          <xdr:rowOff>95250</xdr:rowOff>
        </xdr:from>
        <xdr:to>
          <xdr:col>8</xdr:col>
          <xdr:colOff>342900</xdr:colOff>
          <xdr:row>74</xdr:row>
          <xdr:rowOff>85725</xdr:rowOff>
        </xdr:to>
        <xdr:sp macro="" textlink="">
          <xdr:nvSpPr>
            <xdr:cNvPr id="30751" name="Object 31" hidden="1">
              <a:extLst>
                <a:ext uri="{63B3BB69-23CF-44E3-9099-C40C66FF867C}">
                  <a14:compatExt spid="_x0000_s3075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733425</xdr:colOff>
          <xdr:row>77</xdr:row>
          <xdr:rowOff>85725</xdr:rowOff>
        </xdr:from>
        <xdr:to>
          <xdr:col>7</xdr:col>
          <xdr:colOff>114300</xdr:colOff>
          <xdr:row>81</xdr:row>
          <xdr:rowOff>95250</xdr:rowOff>
        </xdr:to>
        <xdr:sp macro="" textlink="">
          <xdr:nvSpPr>
            <xdr:cNvPr id="30752" name="Object 32" hidden="1">
              <a:extLst>
                <a:ext uri="{63B3BB69-23CF-44E3-9099-C40C66FF867C}">
                  <a14:compatExt spid="_x0000_s3075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523875</xdr:colOff>
          <xdr:row>134</xdr:row>
          <xdr:rowOff>85725</xdr:rowOff>
        </xdr:from>
        <xdr:to>
          <xdr:col>6</xdr:col>
          <xdr:colOff>276225</xdr:colOff>
          <xdr:row>138</xdr:row>
          <xdr:rowOff>104775</xdr:rowOff>
        </xdr:to>
        <xdr:sp macro="" textlink="">
          <xdr:nvSpPr>
            <xdr:cNvPr id="30753" name="Object 33" hidden="1">
              <a:extLst>
                <a:ext uri="{63B3BB69-23CF-44E3-9099-C40C66FF867C}">
                  <a14:compatExt spid="_x0000_s3075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xdr:twoCellAnchor editAs="oneCell">
    <xdr:from>
      <xdr:col>9</xdr:col>
      <xdr:colOff>600075</xdr:colOff>
      <xdr:row>26</xdr:row>
      <xdr:rowOff>57150</xdr:rowOff>
    </xdr:from>
    <xdr:to>
      <xdr:col>16</xdr:col>
      <xdr:colOff>28575</xdr:colOff>
      <xdr:row>40</xdr:row>
      <xdr:rowOff>57150</xdr:rowOff>
    </xdr:to>
    <xdr:pic>
      <xdr:nvPicPr>
        <xdr:cNvPr id="30754" name="Picture 3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515100" y="4791075"/>
          <a:ext cx="3952875" cy="2266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657225</xdr:colOff>
      <xdr:row>46</xdr:row>
      <xdr:rowOff>114300</xdr:rowOff>
    </xdr:from>
    <xdr:to>
      <xdr:col>8</xdr:col>
      <xdr:colOff>638175</xdr:colOff>
      <xdr:row>52</xdr:row>
      <xdr:rowOff>133350</xdr:rowOff>
    </xdr:to>
    <xdr:pic>
      <xdr:nvPicPr>
        <xdr:cNvPr id="30755" name="Picture 3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885950" y="8086725"/>
          <a:ext cx="390525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809625</xdr:colOff>
      <xdr:row>83</xdr:row>
      <xdr:rowOff>95250</xdr:rowOff>
    </xdr:from>
    <xdr:to>
      <xdr:col>9</xdr:col>
      <xdr:colOff>333375</xdr:colOff>
      <xdr:row>93</xdr:row>
      <xdr:rowOff>0</xdr:rowOff>
    </xdr:to>
    <xdr:pic>
      <xdr:nvPicPr>
        <xdr:cNvPr id="30756" name="Picture 36"/>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38350" y="14058900"/>
          <a:ext cx="4210050" cy="152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742950</xdr:colOff>
      <xdr:row>122</xdr:row>
      <xdr:rowOff>47625</xdr:rowOff>
    </xdr:from>
    <xdr:to>
      <xdr:col>9</xdr:col>
      <xdr:colOff>200025</xdr:colOff>
      <xdr:row>130</xdr:row>
      <xdr:rowOff>152400</xdr:rowOff>
    </xdr:to>
    <xdr:pic>
      <xdr:nvPicPr>
        <xdr:cNvPr id="30757" name="Picture 3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971675" y="20326350"/>
          <a:ext cx="4143375" cy="1400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38100</xdr:colOff>
      <xdr:row>141</xdr:row>
      <xdr:rowOff>85725</xdr:rowOff>
    </xdr:from>
    <xdr:to>
      <xdr:col>9</xdr:col>
      <xdr:colOff>47625</xdr:colOff>
      <xdr:row>146</xdr:row>
      <xdr:rowOff>114300</xdr:rowOff>
    </xdr:to>
    <xdr:pic>
      <xdr:nvPicPr>
        <xdr:cNvPr id="30758" name="Picture 3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143125" y="23441025"/>
          <a:ext cx="381952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161925</xdr:colOff>
      <xdr:row>3</xdr:row>
      <xdr:rowOff>152400</xdr:rowOff>
    </xdr:from>
    <xdr:to>
      <xdr:col>2</xdr:col>
      <xdr:colOff>123825</xdr:colOff>
      <xdr:row>5</xdr:row>
      <xdr:rowOff>304800</xdr:rowOff>
    </xdr:to>
    <xdr:grpSp>
      <xdr:nvGrpSpPr>
        <xdr:cNvPr id="11284" name="Group 20"/>
        <xdr:cNvGrpSpPr>
          <a:grpSpLocks/>
        </xdr:cNvGrpSpPr>
      </xdr:nvGrpSpPr>
      <xdr:grpSpPr bwMode="auto">
        <a:xfrm>
          <a:off x="413735" y="1542831"/>
          <a:ext cx="1253797" cy="1083003"/>
          <a:chOff x="382" y="489"/>
          <a:chExt cx="310" cy="282"/>
        </a:xfrm>
      </xdr:grpSpPr>
      <xdr:pic>
        <xdr:nvPicPr>
          <xdr:cNvPr id="11266" name="Picture 2"/>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2" y="720"/>
            <a:ext cx="310" cy="51"/>
          </a:xfrm>
          <a:prstGeom prst="rect">
            <a:avLst/>
          </a:prstGeom>
          <a:solidFill>
            <a:srgbClr xmlns:mc="http://schemas.openxmlformats.org/markup-compatibility/2006" xmlns:a14="http://schemas.microsoft.com/office/drawing/2010/main" val="FFFFFF" mc:Ignorable="a14" a14:legacySpreadsheetColorIndex="65"/>
          </a:solidFill>
          <a:ln w="3175">
            <a:solidFill>
              <a:srgbClr xmlns:mc="http://schemas.openxmlformats.org/markup-compatibility/2006" xmlns:a14="http://schemas.microsoft.com/office/drawing/2010/main" val="C0C0C0" mc:Ignorable="a14" a14:legacySpreadsheetColorIndex="22"/>
            </a:solidFill>
            <a:miter lim="800000"/>
            <a:headEnd/>
            <a:tailEnd/>
          </a:ln>
          <a:effectLst>
            <a:outerShdw dist="63500" dir="19387806" algn="ctr" rotWithShape="0">
              <a:srgbClr xmlns:mc="http://schemas.openxmlformats.org/markup-compatibility/2006" xmlns:a14="http://schemas.microsoft.com/office/drawing/2010/main" val="969696" mc:Ignorable="a14" a14:legacySpreadsheetColorIndex="55">
                <a:alpha val="50000"/>
              </a:srgbClr>
            </a:outerShdw>
          </a:effectLst>
        </xdr:spPr>
      </xdr:pic>
      <xdr:pic>
        <xdr:nvPicPr>
          <xdr:cNvPr id="11283" name="Picture 19" descr="Chronometre"/>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0" y="489"/>
            <a:ext cx="176" cy="230"/>
          </a:xfrm>
          <a:prstGeom prst="rect">
            <a:avLst/>
          </a:prstGeom>
          <a:noFill/>
          <a:ln w="3175">
            <a:solidFill>
              <a:srgbClr xmlns:mc="http://schemas.openxmlformats.org/markup-compatibility/2006" xmlns:a14="http://schemas.microsoft.com/office/drawing/2010/main" val="C0C0C0" mc:Ignorable="a14" a14:legacySpreadsheetColorIndex="22"/>
            </a:solidFill>
            <a:miter lim="800000"/>
            <a:headEnd/>
            <a:tailEnd/>
          </a:ln>
          <a:effectLst>
            <a:outerShdw dist="63500" dir="19387806"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76200</xdr:colOff>
      <xdr:row>1</xdr:row>
      <xdr:rowOff>57150</xdr:rowOff>
    </xdr:from>
    <xdr:to>
      <xdr:col>10</xdr:col>
      <xdr:colOff>628650</xdr:colOff>
      <xdr:row>1</xdr:row>
      <xdr:rowOff>609600</xdr:rowOff>
    </xdr:to>
    <xdr:pic>
      <xdr:nvPicPr>
        <xdr:cNvPr id="11286" name="Picture 22" descr="12">
          <a:hlinkClick xmlns:r="http://schemas.openxmlformats.org/officeDocument/2006/relationships" r:id="rId3" tooltip="Back to general menu"/>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772650" y="200025"/>
          <a:ext cx="5524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180975</xdr:colOff>
      <xdr:row>1</xdr:row>
      <xdr:rowOff>161925</xdr:rowOff>
    </xdr:from>
    <xdr:to>
      <xdr:col>11</xdr:col>
      <xdr:colOff>323850</xdr:colOff>
      <xdr:row>1</xdr:row>
      <xdr:rowOff>161925</xdr:rowOff>
    </xdr:to>
    <xdr:pic>
      <xdr:nvPicPr>
        <xdr:cNvPr id="1071" name="Picture 47"/>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05925" y="247650"/>
          <a:ext cx="104775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152400</xdr:colOff>
      <xdr:row>24</xdr:row>
      <xdr:rowOff>85725</xdr:rowOff>
    </xdr:from>
    <xdr:to>
      <xdr:col>1</xdr:col>
      <xdr:colOff>361950</xdr:colOff>
      <xdr:row>27</xdr:row>
      <xdr:rowOff>171450</xdr:rowOff>
    </xdr:to>
    <xdr:pic>
      <xdr:nvPicPr>
        <xdr:cNvPr id="1073" name="Picture 4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5629275"/>
          <a:ext cx="209550" cy="6858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FF0000"/>
              </a:solidFill>
              <a:miter lim="800000"/>
              <a:headEnd/>
              <a:tailEnd/>
            </a14:hiddenLine>
          </a:ex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1</xdr:col>
      <xdr:colOff>219075</xdr:colOff>
      <xdr:row>65535</xdr:row>
      <xdr:rowOff>0</xdr:rowOff>
    </xdr:from>
    <xdr:to>
      <xdr:col>8</xdr:col>
      <xdr:colOff>209550</xdr:colOff>
      <xdr:row>65535</xdr:row>
      <xdr:rowOff>0</xdr:rowOff>
    </xdr:to>
    <xdr:sp macro="" textlink="">
      <xdr:nvSpPr>
        <xdr:cNvPr id="1087" name="AutoShape 63"/>
        <xdr:cNvSpPr>
          <a:spLocks noChangeArrowheads="1"/>
        </xdr:cNvSpPr>
      </xdr:nvSpPr>
      <xdr:spPr bwMode="auto">
        <a:xfrm>
          <a:off x="428625" y="6591300"/>
          <a:ext cx="7486650" cy="0"/>
        </a:xfrm>
        <a:prstGeom prst="roundRect">
          <a:avLst>
            <a:gd name="adj" fmla="val 16667"/>
          </a:avLst>
        </a:prstGeom>
        <a:noFill/>
        <a:ln w="57150" algn="ctr">
          <a:solidFill>
            <a:srgbClr xmlns:mc="http://schemas.openxmlformats.org/markup-compatibility/2006" xmlns:a14="http://schemas.microsoft.com/office/drawing/2010/main" val="FF0000" mc:Ignorable="a14" a14:legacySpreadsheetColorIndex="10"/>
          </a:solidFill>
          <a:round/>
          <a:headEnd/>
          <a:tailEnd/>
        </a:ln>
        <a:effectLst>
          <a:outerShdw dist="56796" dir="17793903" algn="ctr" rotWithShape="0">
            <a:srgbClr val="808080"/>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428625</xdr:colOff>
      <xdr:row>65535</xdr:row>
      <xdr:rowOff>0</xdr:rowOff>
    </xdr:from>
    <xdr:to>
      <xdr:col>255</xdr:col>
      <xdr:colOff>428625</xdr:colOff>
      <xdr:row>65535</xdr:row>
      <xdr:rowOff>0</xdr:rowOff>
    </xdr:to>
    <xdr:sp macro="" textlink="">
      <xdr:nvSpPr>
        <xdr:cNvPr id="1088" name="AutoShape 64"/>
        <xdr:cNvSpPr>
          <a:spLocks noChangeArrowheads="1"/>
        </xdr:cNvSpPr>
      </xdr:nvSpPr>
      <xdr:spPr bwMode="auto">
        <a:xfrm>
          <a:off x="7448550" y="6591300"/>
          <a:ext cx="2952750" cy="0"/>
        </a:xfrm>
        <a:prstGeom prst="roundRect">
          <a:avLst>
            <a:gd name="adj" fmla="val 16667"/>
          </a:avLst>
        </a:prstGeom>
        <a:noFill/>
        <a:ln w="57150" algn="ctr">
          <a:solidFill>
            <a:srgbClr xmlns:mc="http://schemas.openxmlformats.org/markup-compatibility/2006" xmlns:a14="http://schemas.microsoft.com/office/drawing/2010/main" val="FF0000" mc:Ignorable="a14" a14:legacySpreadsheetColorIndex="10"/>
          </a:solidFill>
          <a:round/>
          <a:headEnd/>
          <a:tailEnd/>
        </a:ln>
        <a:effectLst>
          <a:outerShdw dist="56796" dir="17793903" algn="ctr" rotWithShape="0">
            <a:srgbClr val="808080"/>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xdr:col>
      <xdr:colOff>361950</xdr:colOff>
      <xdr:row>18</xdr:row>
      <xdr:rowOff>161925</xdr:rowOff>
    </xdr:from>
    <xdr:to>
      <xdr:col>3</xdr:col>
      <xdr:colOff>1905000</xdr:colOff>
      <xdr:row>21</xdr:row>
      <xdr:rowOff>57150</xdr:rowOff>
    </xdr:to>
    <xdr:sp macro="" textlink="">
      <xdr:nvSpPr>
        <xdr:cNvPr id="1090" name="AutoShape 66"/>
        <xdr:cNvSpPr>
          <a:spLocks noChangeArrowheads="1"/>
        </xdr:cNvSpPr>
      </xdr:nvSpPr>
      <xdr:spPr bwMode="auto">
        <a:xfrm>
          <a:off x="1333500" y="4448175"/>
          <a:ext cx="1543050" cy="66675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outerShdw dist="38100" dir="5400000" algn="ctr" rotWithShape="0">
            <a:srgbClr val="808080"/>
          </a:outerShdw>
        </a:effectLst>
      </xdr:spPr>
    </xdr:sp>
    <xdr:clientData/>
  </xdr:twoCellAnchor>
  <xdr:twoCellAnchor>
    <xdr:from>
      <xdr:col>9</xdr:col>
      <xdr:colOff>302807</xdr:colOff>
      <xdr:row>1</xdr:row>
      <xdr:rowOff>50726</xdr:rowOff>
    </xdr:from>
    <xdr:to>
      <xdr:col>10</xdr:col>
      <xdr:colOff>332932</xdr:colOff>
      <xdr:row>1</xdr:row>
      <xdr:rowOff>498401</xdr:rowOff>
    </xdr:to>
    <xdr:pic>
      <xdr:nvPicPr>
        <xdr:cNvPr id="1096" name="Picture 72" descr="12">
          <a:hlinkClick xmlns:r="http://schemas.openxmlformats.org/officeDocument/2006/relationships" r:id="rId3" tooltip="General menu of HPLC calculator"/>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418010" y="139331"/>
          <a:ext cx="48422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105439</xdr:colOff>
      <xdr:row>1</xdr:row>
      <xdr:rowOff>72877</xdr:rowOff>
    </xdr:from>
    <xdr:to>
      <xdr:col>2</xdr:col>
      <xdr:colOff>145090</xdr:colOff>
      <xdr:row>1</xdr:row>
      <xdr:rowOff>520552</xdr:rowOff>
    </xdr:to>
    <xdr:pic>
      <xdr:nvPicPr>
        <xdr:cNvPr id="1097" name="Picture 73" descr="8">
          <a:hlinkClick xmlns:r="http://schemas.openxmlformats.org/officeDocument/2006/relationships" r:id="rId5" tooltip="Help on HPLC calculator"/>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15875" y="161482"/>
          <a:ext cx="482674"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85725</xdr:colOff>
      <xdr:row>8</xdr:row>
      <xdr:rowOff>47625</xdr:rowOff>
    </xdr:from>
    <xdr:to>
      <xdr:col>7</xdr:col>
      <xdr:colOff>304800</xdr:colOff>
      <xdr:row>14</xdr:row>
      <xdr:rowOff>19050</xdr:rowOff>
    </xdr:to>
    <xdr:graphicFrame macro="">
      <xdr:nvGraphicFramePr>
        <xdr:cNvPr id="2064" name="Graphique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76200</xdr:colOff>
      <xdr:row>8</xdr:row>
      <xdr:rowOff>47625</xdr:rowOff>
    </xdr:from>
    <xdr:to>
      <xdr:col>14</xdr:col>
      <xdr:colOff>295275</xdr:colOff>
      <xdr:row>14</xdr:row>
      <xdr:rowOff>57150</xdr:rowOff>
    </xdr:to>
    <xdr:graphicFrame macro="">
      <xdr:nvGraphicFramePr>
        <xdr:cNvPr id="2164" name="Graphique 1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66675</xdr:colOff>
      <xdr:row>41</xdr:row>
      <xdr:rowOff>28575</xdr:rowOff>
    </xdr:from>
    <xdr:to>
      <xdr:col>2</xdr:col>
      <xdr:colOff>180975</xdr:colOff>
      <xdr:row>44</xdr:row>
      <xdr:rowOff>247650</xdr:rowOff>
    </xdr:to>
    <xdr:pic>
      <xdr:nvPicPr>
        <xdr:cNvPr id="2192" name="Picture 14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50" y="11277600"/>
          <a:ext cx="371475" cy="1076325"/>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FF0000"/>
              </a:solidFill>
              <a:miter lim="800000"/>
              <a:headEnd/>
              <a:tailEnd/>
            </a14:hiddenLine>
          </a:ex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1</xdr:col>
      <xdr:colOff>209550</xdr:colOff>
      <xdr:row>33</xdr:row>
      <xdr:rowOff>0</xdr:rowOff>
    </xdr:from>
    <xdr:to>
      <xdr:col>8</xdr:col>
      <xdr:colOff>0</xdr:colOff>
      <xdr:row>41</xdr:row>
      <xdr:rowOff>0</xdr:rowOff>
    </xdr:to>
    <xdr:sp macro="" textlink="">
      <xdr:nvSpPr>
        <xdr:cNvPr id="2213" name="AutoShape 165"/>
        <xdr:cNvSpPr>
          <a:spLocks noChangeArrowheads="1"/>
        </xdr:cNvSpPr>
      </xdr:nvSpPr>
      <xdr:spPr bwMode="auto">
        <a:xfrm>
          <a:off x="428625" y="9048750"/>
          <a:ext cx="7534275" cy="2200275"/>
        </a:xfrm>
        <a:prstGeom prst="roundRect">
          <a:avLst>
            <a:gd name="adj" fmla="val 16667"/>
          </a:avLst>
        </a:prstGeom>
        <a:noFill/>
        <a:ln w="57150" algn="ctr">
          <a:solidFill>
            <a:srgbClr xmlns:mc="http://schemas.openxmlformats.org/markup-compatibility/2006" xmlns:a14="http://schemas.microsoft.com/office/drawing/2010/main" val="FF0000" mc:Ignorable="a14" a14:legacySpreadsheetColorIndex="10"/>
          </a:solidFill>
          <a:round/>
          <a:headEnd/>
          <a:tailEnd/>
        </a:ln>
        <a:effectLst>
          <a:outerShdw dist="56796" dir="17793903" algn="ctr" rotWithShape="0">
            <a:srgbClr val="808080"/>
          </a:outerShdw>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13</xdr:col>
      <xdr:colOff>892175</xdr:colOff>
      <xdr:row>1</xdr:row>
      <xdr:rowOff>66675</xdr:rowOff>
    </xdr:from>
    <xdr:to>
      <xdr:col>15</xdr:col>
      <xdr:colOff>44450</xdr:colOff>
      <xdr:row>2</xdr:row>
      <xdr:rowOff>95250</xdr:rowOff>
    </xdr:to>
    <xdr:pic>
      <xdr:nvPicPr>
        <xdr:cNvPr id="2215" name="Picture 167" descr="12">
          <a:hlinkClick xmlns:r="http://schemas.openxmlformats.org/officeDocument/2006/relationships" r:id="rId4" tooltip="General menu of HPLC calculator"/>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4878050" y="241300"/>
          <a:ext cx="723900" cy="63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130175</xdr:colOff>
      <xdr:row>1</xdr:row>
      <xdr:rowOff>34925</xdr:rowOff>
    </xdr:from>
    <xdr:to>
      <xdr:col>3</xdr:col>
      <xdr:colOff>349250</xdr:colOff>
      <xdr:row>2</xdr:row>
      <xdr:rowOff>63500</xdr:rowOff>
    </xdr:to>
    <xdr:pic>
      <xdr:nvPicPr>
        <xdr:cNvPr id="2216" name="Picture 168" descr="8">
          <a:hlinkClick xmlns:r="http://schemas.openxmlformats.org/officeDocument/2006/relationships" r:id="rId6" tooltip="Help on HPLC calculator"/>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52425" y="209550"/>
          <a:ext cx="695325" cy="631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1047750</xdr:colOff>
      <xdr:row>43</xdr:row>
      <xdr:rowOff>19050</xdr:rowOff>
    </xdr:from>
    <xdr:to>
      <xdr:col>15</xdr:col>
      <xdr:colOff>161925</xdr:colOff>
      <xdr:row>45</xdr:row>
      <xdr:rowOff>85725</xdr:rowOff>
    </xdr:to>
    <xdr:pic>
      <xdr:nvPicPr>
        <xdr:cNvPr id="2217" name="Picture 169" descr="12">
          <a:hlinkClick xmlns:r="http://schemas.openxmlformats.org/officeDocument/2006/relationships" r:id="rId4" tooltip="General menu of HPLC calculator"/>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039975" y="11839575"/>
          <a:ext cx="6858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638175</xdr:colOff>
      <xdr:row>27</xdr:row>
      <xdr:rowOff>76200</xdr:rowOff>
    </xdr:from>
    <xdr:to>
      <xdr:col>5</xdr:col>
      <xdr:colOff>314325</xdr:colOff>
      <xdr:row>32</xdr:row>
      <xdr:rowOff>123825</xdr:rowOff>
    </xdr:to>
    <xdr:sp macro="" textlink="">
      <xdr:nvSpPr>
        <xdr:cNvPr id="2218" name="AutoShape 170"/>
        <xdr:cNvSpPr>
          <a:spLocks noChangeArrowheads="1"/>
        </xdr:cNvSpPr>
      </xdr:nvSpPr>
      <xdr:spPr bwMode="auto">
        <a:xfrm rot="5400000">
          <a:off x="3643312" y="7739063"/>
          <a:ext cx="1362075" cy="990600"/>
        </a:xfrm>
        <a:custGeom>
          <a:avLst/>
          <a:gdLst>
            <a:gd name="G0" fmla="+- 16200 0 0"/>
            <a:gd name="G1" fmla="+- 5400 0 0"/>
            <a:gd name="G2" fmla="+- 21600 0 5400"/>
            <a:gd name="G3" fmla="+- 10800 0 5400"/>
            <a:gd name="G4" fmla="+- 21600 0 16200"/>
            <a:gd name="G5" fmla="*/ G4 G3 10800"/>
            <a:gd name="G6" fmla="+- 21600 0 G5"/>
            <a:gd name="T0" fmla="*/ 16200 w 21600"/>
            <a:gd name="T1" fmla="*/ 0 h 21600"/>
            <a:gd name="T2" fmla="*/ 0 w 21600"/>
            <a:gd name="T3" fmla="*/ 10800 h 21600"/>
            <a:gd name="T4" fmla="*/ 16200 w 21600"/>
            <a:gd name="T5" fmla="*/ 21600 h 21600"/>
            <a:gd name="T6" fmla="*/ 21600 w 21600"/>
            <a:gd name="T7" fmla="*/ 10800 h 21600"/>
            <a:gd name="T8" fmla="*/ 17694720 60000 65536"/>
            <a:gd name="T9" fmla="*/ 11796480 60000 65536"/>
            <a:gd name="T10" fmla="*/ 5898240 60000 65536"/>
            <a:gd name="T11" fmla="*/ 0 60000 65536"/>
            <a:gd name="T12" fmla="*/ 3375 w 21600"/>
            <a:gd name="T13" fmla="*/ G1 h 21600"/>
            <a:gd name="T14" fmla="*/ G6 w 21600"/>
            <a:gd name="T15" fmla="*/ G2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close/>
            </a:path>
            <a:path w="21600" h="21600">
              <a:moveTo>
                <a:pt x="1350" y="5400"/>
              </a:moveTo>
              <a:lnTo>
                <a:pt x="1350" y="16200"/>
              </a:lnTo>
              <a:lnTo>
                <a:pt x="2700" y="16200"/>
              </a:lnTo>
              <a:lnTo>
                <a:pt x="2700" y="5400"/>
              </a:lnTo>
              <a:close/>
            </a:path>
            <a:path w="21600" h="21600">
              <a:moveTo>
                <a:pt x="0" y="5400"/>
              </a:moveTo>
              <a:lnTo>
                <a:pt x="0" y="16200"/>
              </a:lnTo>
              <a:lnTo>
                <a:pt x="675" y="16200"/>
              </a:lnTo>
              <a:lnTo>
                <a:pt x="675" y="5400"/>
              </a:lnTo>
              <a:close/>
            </a:path>
          </a:pathLst>
        </a:cu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outerShdw sy="50000" rotWithShape="0">
            <a:srgbClr val="808080">
              <a:alpha val="50000"/>
            </a:srgbClr>
          </a:outerShdw>
        </a:effectLst>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66675</xdr:colOff>
      <xdr:row>4</xdr:row>
      <xdr:rowOff>38100</xdr:rowOff>
    </xdr:from>
    <xdr:to>
      <xdr:col>13</xdr:col>
      <xdr:colOff>914400</xdr:colOff>
      <xdr:row>21</xdr:row>
      <xdr:rowOff>104775</xdr:rowOff>
    </xdr:to>
    <xdr:graphicFrame macro="">
      <xdr:nvGraphicFramePr>
        <xdr:cNvPr id="3075" name="Graphique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104775</xdr:colOff>
      <xdr:row>43</xdr:row>
      <xdr:rowOff>28575</xdr:rowOff>
    </xdr:from>
    <xdr:to>
      <xdr:col>2</xdr:col>
      <xdr:colOff>66675</xdr:colOff>
      <xdr:row>45</xdr:row>
      <xdr:rowOff>180975</xdr:rowOff>
    </xdr:to>
    <xdr:pic>
      <xdr:nvPicPr>
        <xdr:cNvPr id="4920" name="Picture 184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8791575"/>
          <a:ext cx="152400" cy="55245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FF0000"/>
              </a:solidFill>
              <a:miter lim="800000"/>
              <a:headEnd/>
              <a:tailEnd/>
            </a14:hiddenLine>
          </a:ex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255</xdr:col>
      <xdr:colOff>0</xdr:colOff>
      <xdr:row>6</xdr:row>
      <xdr:rowOff>0</xdr:rowOff>
    </xdr:from>
    <xdr:to>
      <xdr:col>255</xdr:col>
      <xdr:colOff>0</xdr:colOff>
      <xdr:row>8</xdr:row>
      <xdr:rowOff>161925</xdr:rowOff>
    </xdr:to>
    <xdr:pic>
      <xdr:nvPicPr>
        <xdr:cNvPr id="5725" name="Picture 2653" descr="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82525" y="125730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255</xdr:col>
      <xdr:colOff>0</xdr:colOff>
      <xdr:row>2</xdr:row>
      <xdr:rowOff>57150</xdr:rowOff>
    </xdr:from>
    <xdr:to>
      <xdr:col>255</xdr:col>
      <xdr:colOff>0</xdr:colOff>
      <xdr:row>4</xdr:row>
      <xdr:rowOff>114300</xdr:rowOff>
    </xdr:to>
    <xdr:pic>
      <xdr:nvPicPr>
        <xdr:cNvPr id="5726" name="Picture 2654" descr="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582525" y="238125"/>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206375</xdr:colOff>
      <xdr:row>1</xdr:row>
      <xdr:rowOff>63500</xdr:rowOff>
    </xdr:from>
    <xdr:to>
      <xdr:col>13</xdr:col>
      <xdr:colOff>844550</xdr:colOff>
      <xdr:row>4</xdr:row>
      <xdr:rowOff>25400</xdr:rowOff>
    </xdr:to>
    <xdr:pic>
      <xdr:nvPicPr>
        <xdr:cNvPr id="5727" name="Picture 2655" descr="12">
          <a:hlinkClick xmlns:r="http://schemas.openxmlformats.org/officeDocument/2006/relationships" r:id="rId4" tooltip="General menu of HPLC calculator"/>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85575" y="152400"/>
          <a:ext cx="6381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79375</xdr:colOff>
      <xdr:row>1</xdr:row>
      <xdr:rowOff>34925</xdr:rowOff>
    </xdr:from>
    <xdr:to>
      <xdr:col>3</xdr:col>
      <xdr:colOff>403225</xdr:colOff>
      <xdr:row>3</xdr:row>
      <xdr:rowOff>114300</xdr:rowOff>
    </xdr:to>
    <xdr:pic>
      <xdr:nvPicPr>
        <xdr:cNvPr id="5728" name="Picture 2656" descr="8">
          <a:hlinkClick xmlns:r="http://schemas.openxmlformats.org/officeDocument/2006/relationships" r:id="rId5" tooltip="Help on HPLC calculator"/>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57175" y="123825"/>
          <a:ext cx="6286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22</xdr:row>
      <xdr:rowOff>85725</xdr:rowOff>
    </xdr:from>
    <xdr:to>
      <xdr:col>13</xdr:col>
      <xdr:colOff>904875</xdr:colOff>
      <xdr:row>43</xdr:row>
      <xdr:rowOff>123825</xdr:rowOff>
    </xdr:to>
    <xdr:graphicFrame macro="">
      <xdr:nvGraphicFramePr>
        <xdr:cNvPr id="5745" name="Graphique 267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104775</xdr:colOff>
      <xdr:row>22</xdr:row>
      <xdr:rowOff>9525</xdr:rowOff>
    </xdr:from>
    <xdr:to>
      <xdr:col>13</xdr:col>
      <xdr:colOff>895350</xdr:colOff>
      <xdr:row>43</xdr:row>
      <xdr:rowOff>85725</xdr:rowOff>
    </xdr:to>
    <xdr:sp macro="" textlink="">
      <xdr:nvSpPr>
        <xdr:cNvPr id="5749" name="AutoShape 2677"/>
        <xdr:cNvSpPr>
          <a:spLocks noChangeArrowheads="1"/>
        </xdr:cNvSpPr>
      </xdr:nvSpPr>
      <xdr:spPr bwMode="auto">
        <a:xfrm>
          <a:off x="5705475" y="5038725"/>
          <a:ext cx="6562725" cy="3810000"/>
        </a:xfrm>
        <a:prstGeom prst="roundRect">
          <a:avLst>
            <a:gd name="adj" fmla="val 10884"/>
          </a:avLst>
        </a:prstGeom>
        <a:noFill/>
        <a:ln w="9525" algn="ctr">
          <a:solidFill>
            <a:srgbClr xmlns:mc="http://schemas.openxmlformats.org/markup-compatibility/2006" xmlns:a14="http://schemas.microsoft.com/office/drawing/2010/main" val="969696" mc:Ignorable="a14" a14:legacySpreadsheetColorIndex="55"/>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2</xdr:col>
      <xdr:colOff>104775</xdr:colOff>
      <xdr:row>28</xdr:row>
      <xdr:rowOff>28575</xdr:rowOff>
    </xdr:from>
    <xdr:to>
      <xdr:col>4</xdr:col>
      <xdr:colOff>1171575</xdr:colOff>
      <xdr:row>42</xdr:row>
      <xdr:rowOff>95250</xdr:rowOff>
    </xdr:to>
    <xdr:sp macro="" textlink="">
      <xdr:nvSpPr>
        <xdr:cNvPr id="5750" name="AutoShape 2678"/>
        <xdr:cNvSpPr>
          <a:spLocks noChangeArrowheads="1"/>
        </xdr:cNvSpPr>
      </xdr:nvSpPr>
      <xdr:spPr bwMode="auto">
        <a:xfrm>
          <a:off x="476250" y="6372225"/>
          <a:ext cx="4810125" cy="2286000"/>
        </a:xfrm>
        <a:prstGeom prst="roundRect">
          <a:avLst>
            <a:gd name="adj" fmla="val 16667"/>
          </a:avLst>
        </a:prstGeom>
        <a:noFill/>
        <a:ln w="9525" algn="ctr">
          <a:solidFill>
            <a:srgbClr xmlns:mc="http://schemas.openxmlformats.org/markup-compatibility/2006" xmlns:a14="http://schemas.microsoft.com/office/drawing/2010/main" val="969696" mc:Ignorable="a14" a14:legacySpreadsheetColorIndex="55"/>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3</xdr:col>
      <xdr:colOff>295275</xdr:colOff>
      <xdr:row>26</xdr:row>
      <xdr:rowOff>219075</xdr:rowOff>
    </xdr:from>
    <xdr:to>
      <xdr:col>4</xdr:col>
      <xdr:colOff>1162050</xdr:colOff>
      <xdr:row>43</xdr:row>
      <xdr:rowOff>9525</xdr:rowOff>
    </xdr:to>
    <xdr:graphicFrame macro="">
      <xdr:nvGraphicFramePr>
        <xdr:cNvPr id="5733" name="Graphique 26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1409700</xdr:colOff>
      <xdr:row>18</xdr:row>
      <xdr:rowOff>85725</xdr:rowOff>
    </xdr:from>
    <xdr:to>
      <xdr:col>15</xdr:col>
      <xdr:colOff>152400</xdr:colOff>
      <xdr:row>30</xdr:row>
      <xdr:rowOff>0</xdr:rowOff>
    </xdr:to>
    <xdr:graphicFrame macro="">
      <xdr:nvGraphicFramePr>
        <xdr:cNvPr id="20551" name="Graphique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104775</xdr:colOff>
      <xdr:row>18</xdr:row>
      <xdr:rowOff>95250</xdr:rowOff>
    </xdr:from>
    <xdr:to>
      <xdr:col>15</xdr:col>
      <xdr:colOff>104775</xdr:colOff>
      <xdr:row>29</xdr:row>
      <xdr:rowOff>323850</xdr:rowOff>
    </xdr:to>
    <xdr:sp macro="" textlink="">
      <xdr:nvSpPr>
        <xdr:cNvPr id="20546" name="AutoShape 66"/>
        <xdr:cNvSpPr>
          <a:spLocks noChangeArrowheads="1"/>
        </xdr:cNvSpPr>
      </xdr:nvSpPr>
      <xdr:spPr bwMode="auto">
        <a:xfrm>
          <a:off x="4972050" y="3876675"/>
          <a:ext cx="5372100" cy="2847975"/>
        </a:xfrm>
        <a:prstGeom prst="roundRect">
          <a:avLst>
            <a:gd name="adj" fmla="val 9644"/>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1</xdr:col>
      <xdr:colOff>47625</xdr:colOff>
      <xdr:row>34</xdr:row>
      <xdr:rowOff>19050</xdr:rowOff>
    </xdr:from>
    <xdr:to>
      <xdr:col>2</xdr:col>
      <xdr:colOff>66675</xdr:colOff>
      <xdr:row>36</xdr:row>
      <xdr:rowOff>152400</xdr:rowOff>
    </xdr:to>
    <xdr:pic>
      <xdr:nvPicPr>
        <xdr:cNvPr id="20482"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7753350"/>
          <a:ext cx="209550" cy="533400"/>
        </a:xfrm>
        <a:prstGeom prst="rect">
          <a:avLst/>
        </a:prstGeom>
        <a:solidFill>
          <a:srgbClr xmlns:mc="http://schemas.openxmlformats.org/markup-compatibility/2006" xmlns:a14="http://schemas.microsoft.com/office/drawing/2010/main" val="FFFFFF" mc:Ignorable="a14" a14:legacySpreadsheetColorIndex="65"/>
        </a:solidFill>
        <a:ln>
          <a:noFill/>
        </a:ln>
        <a:effectLst/>
        <a:extLst>
          <a:ext uri="{91240B29-F687-4F45-9708-019B960494DF}">
            <a14:hiddenLine xmlns:a14="http://schemas.microsoft.com/office/drawing/2010/main" w="9525" algn="ctr">
              <a:solidFill>
                <a:srgbClr val="FF0000"/>
              </a:solidFill>
              <a:miter lim="800000"/>
              <a:headEnd/>
              <a:tailEnd/>
            </a14:hiddenLine>
          </a:ext>
          <a:ext uri="{AF507438-7753-43E0-B8FC-AC1667EBCBE1}">
            <a14:hiddenEffects xmlns:a14="http://schemas.microsoft.com/office/drawing/2010/main">
              <a:effectLst>
                <a:outerShdw dist="35921" dir="2700000" algn="ctr" rotWithShape="0">
                  <a:srgbClr val="969696"/>
                </a:outerShdw>
              </a:effectLst>
            </a14:hiddenEffects>
          </a:ext>
        </a:extLst>
      </xdr:spPr>
    </xdr:pic>
    <xdr:clientData/>
  </xdr:twoCellAnchor>
  <xdr:twoCellAnchor>
    <xdr:from>
      <xdr:col>248</xdr:col>
      <xdr:colOff>0</xdr:colOff>
      <xdr:row>6</xdr:row>
      <xdr:rowOff>0</xdr:rowOff>
    </xdr:from>
    <xdr:to>
      <xdr:col>248</xdr:col>
      <xdr:colOff>0</xdr:colOff>
      <xdr:row>8</xdr:row>
      <xdr:rowOff>161925</xdr:rowOff>
    </xdr:to>
    <xdr:pic>
      <xdr:nvPicPr>
        <xdr:cNvPr id="20483" name="Picture 3" descr="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1825" y="1162050"/>
          <a:ext cx="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248</xdr:col>
      <xdr:colOff>0</xdr:colOff>
      <xdr:row>2</xdr:row>
      <xdr:rowOff>57150</xdr:rowOff>
    </xdr:from>
    <xdr:to>
      <xdr:col>248</xdr:col>
      <xdr:colOff>0</xdr:colOff>
      <xdr:row>4</xdr:row>
      <xdr:rowOff>114300</xdr:rowOff>
    </xdr:to>
    <xdr:pic>
      <xdr:nvPicPr>
        <xdr:cNvPr id="20484" name="Picture 4" descr="1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1825" y="238125"/>
          <a:ext cx="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619125</xdr:colOff>
      <xdr:row>1</xdr:row>
      <xdr:rowOff>16669</xdr:rowOff>
    </xdr:from>
    <xdr:to>
      <xdr:col>15</xdr:col>
      <xdr:colOff>185738</xdr:colOff>
      <xdr:row>3</xdr:row>
      <xdr:rowOff>35719</xdr:rowOff>
    </xdr:to>
    <xdr:pic>
      <xdr:nvPicPr>
        <xdr:cNvPr id="20485" name="Picture 5" descr="12">
          <a:hlinkClick xmlns:r="http://schemas.openxmlformats.org/officeDocument/2006/relationships" r:id="rId4" tooltip="General menu of HPLC calculator"/>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834563" y="100013"/>
          <a:ext cx="590550" cy="566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76200</xdr:colOff>
      <xdr:row>4</xdr:row>
      <xdr:rowOff>57150</xdr:rowOff>
    </xdr:from>
    <xdr:to>
      <xdr:col>15</xdr:col>
      <xdr:colOff>114300</xdr:colOff>
      <xdr:row>17</xdr:row>
      <xdr:rowOff>123825</xdr:rowOff>
    </xdr:to>
    <xdr:sp macro="" textlink="">
      <xdr:nvSpPr>
        <xdr:cNvPr id="20544" name="AutoShape 64"/>
        <xdr:cNvSpPr>
          <a:spLocks noChangeArrowheads="1"/>
        </xdr:cNvSpPr>
      </xdr:nvSpPr>
      <xdr:spPr bwMode="auto">
        <a:xfrm>
          <a:off x="4943475" y="742950"/>
          <a:ext cx="5410200" cy="2924175"/>
        </a:xfrm>
        <a:prstGeom prst="roundRect">
          <a:avLst>
            <a:gd name="adj" fmla="val 9644"/>
          </a:avLst>
        </a:prstGeom>
        <a:no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4</xdr:col>
      <xdr:colOff>1276350</xdr:colOff>
      <xdr:row>4</xdr:row>
      <xdr:rowOff>76200</xdr:rowOff>
    </xdr:from>
    <xdr:to>
      <xdr:col>15</xdr:col>
      <xdr:colOff>47625</xdr:colOff>
      <xdr:row>18</xdr:row>
      <xdr:rowOff>47625</xdr:rowOff>
    </xdr:to>
    <xdr:graphicFrame macro="">
      <xdr:nvGraphicFramePr>
        <xdr:cNvPr id="20542" name="Graphique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255</xdr:col>
      <xdr:colOff>0</xdr:colOff>
      <xdr:row>2</xdr:row>
      <xdr:rowOff>133350</xdr:rowOff>
    </xdr:from>
    <xdr:to>
      <xdr:col>255</xdr:col>
      <xdr:colOff>0</xdr:colOff>
      <xdr:row>5</xdr:row>
      <xdr:rowOff>19050</xdr:rowOff>
    </xdr:to>
    <xdr:pic>
      <xdr:nvPicPr>
        <xdr:cNvPr id="20607" name="Picture 127" descr="8">
          <a:hlinkClick xmlns:r="http://schemas.openxmlformats.org/officeDocument/2006/relationships" r:id="rId6" tooltip="Help on HPLC calculator"/>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791825" y="314325"/>
          <a:ext cx="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52388</xdr:colOff>
      <xdr:row>1</xdr:row>
      <xdr:rowOff>7144</xdr:rowOff>
    </xdr:from>
    <xdr:to>
      <xdr:col>3</xdr:col>
      <xdr:colOff>309563</xdr:colOff>
      <xdr:row>3</xdr:row>
      <xdr:rowOff>26194</xdr:rowOff>
    </xdr:to>
    <xdr:pic>
      <xdr:nvPicPr>
        <xdr:cNvPr id="20608" name="Picture 128">
          <a:hlinkClick xmlns:r="http://schemas.openxmlformats.org/officeDocument/2006/relationships" r:id="rId8" tooltip="HELP on chromatographic performance in gradient mode"/>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30982" y="90488"/>
          <a:ext cx="566737" cy="566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47625</xdr:colOff>
          <xdr:row>15</xdr:row>
          <xdr:rowOff>0</xdr:rowOff>
        </xdr:from>
        <xdr:to>
          <xdr:col>4</xdr:col>
          <xdr:colOff>809625</xdr:colOff>
          <xdr:row>15</xdr:row>
          <xdr:rowOff>0</xdr:rowOff>
        </xdr:to>
        <xdr:sp macro="" textlink="">
          <xdr:nvSpPr>
            <xdr:cNvPr id="6145" name="Object 1" hidden="1">
              <a:extLst>
                <a:ext uri="{63B3BB69-23CF-44E3-9099-C40C66FF867C}">
                  <a14:compatExt spid="_x0000_s61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104775</xdr:colOff>
          <xdr:row>15</xdr:row>
          <xdr:rowOff>0</xdr:rowOff>
        </xdr:from>
        <xdr:to>
          <xdr:col>4</xdr:col>
          <xdr:colOff>790575</xdr:colOff>
          <xdr:row>15</xdr:row>
          <xdr:rowOff>0</xdr:rowOff>
        </xdr:to>
        <xdr:sp macro="" textlink="">
          <xdr:nvSpPr>
            <xdr:cNvPr id="6146" name="Object 2" hidden="1">
              <a:extLst>
                <a:ext uri="{63B3BB69-23CF-44E3-9099-C40C66FF867C}">
                  <a14:compatExt spid="_x0000_s614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16</xdr:row>
          <xdr:rowOff>0</xdr:rowOff>
        </xdr:from>
        <xdr:to>
          <xdr:col>4</xdr:col>
          <xdr:colOff>704850</xdr:colOff>
          <xdr:row>16</xdr:row>
          <xdr:rowOff>0</xdr:rowOff>
        </xdr:to>
        <xdr:sp macro="" textlink="">
          <xdr:nvSpPr>
            <xdr:cNvPr id="6149" name="Object 5" hidden="1">
              <a:extLst>
                <a:ext uri="{63B3BB69-23CF-44E3-9099-C40C66FF867C}">
                  <a14:compatExt spid="_x0000_s6149"/>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xdr:colOff>
          <xdr:row>16</xdr:row>
          <xdr:rowOff>0</xdr:rowOff>
        </xdr:from>
        <xdr:to>
          <xdr:col>4</xdr:col>
          <xdr:colOff>647700</xdr:colOff>
          <xdr:row>16</xdr:row>
          <xdr:rowOff>0</xdr:rowOff>
        </xdr:to>
        <xdr:sp macro="" textlink="">
          <xdr:nvSpPr>
            <xdr:cNvPr id="6150" name="Object 6" hidden="1">
              <a:extLst>
                <a:ext uri="{63B3BB69-23CF-44E3-9099-C40C66FF867C}">
                  <a14:compatExt spid="_x0000_s615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16</xdr:col>
      <xdr:colOff>200025</xdr:colOff>
      <xdr:row>1</xdr:row>
      <xdr:rowOff>114300</xdr:rowOff>
    </xdr:from>
    <xdr:to>
      <xdr:col>18</xdr:col>
      <xdr:colOff>19050</xdr:colOff>
      <xdr:row>3</xdr:row>
      <xdr:rowOff>28575</xdr:rowOff>
    </xdr:to>
    <xdr:pic>
      <xdr:nvPicPr>
        <xdr:cNvPr id="6182" name="Picture 38" descr="12">
          <a:hlinkClick xmlns:r="http://schemas.openxmlformats.org/officeDocument/2006/relationships" r:id="rId1" tooltip="General menu of HPLC calculator"/>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906125" y="285750"/>
          <a:ext cx="7334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95250</xdr:colOff>
          <xdr:row>61</xdr:row>
          <xdr:rowOff>85725</xdr:rowOff>
        </xdr:from>
        <xdr:to>
          <xdr:col>5</xdr:col>
          <xdr:colOff>247650</xdr:colOff>
          <xdr:row>64</xdr:row>
          <xdr:rowOff>161925</xdr:rowOff>
        </xdr:to>
        <xdr:sp macro="" textlink="">
          <xdr:nvSpPr>
            <xdr:cNvPr id="8193" name="Object 1" hidden="1">
              <a:extLst>
                <a:ext uri="{63B3BB69-23CF-44E3-9099-C40C66FF867C}">
                  <a14:compatExt spid="_x0000_s819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152400</xdr:colOff>
          <xdr:row>68</xdr:row>
          <xdr:rowOff>28575</xdr:rowOff>
        </xdr:from>
        <xdr:to>
          <xdr:col>5</xdr:col>
          <xdr:colOff>228600</xdr:colOff>
          <xdr:row>71</xdr:row>
          <xdr:rowOff>76200</xdr:rowOff>
        </xdr:to>
        <xdr:sp macro="" textlink="">
          <xdr:nvSpPr>
            <xdr:cNvPr id="8194" name="Object 2" hidden="1">
              <a:extLst>
                <a:ext uri="{63B3BB69-23CF-44E3-9099-C40C66FF867C}">
                  <a14:compatExt spid="_x0000_s819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83</xdr:row>
          <xdr:rowOff>0</xdr:rowOff>
        </xdr:from>
        <xdr:to>
          <xdr:col>3</xdr:col>
          <xdr:colOff>704850</xdr:colOff>
          <xdr:row>83</xdr:row>
          <xdr:rowOff>0</xdr:rowOff>
        </xdr:to>
        <xdr:sp macro="" textlink="">
          <xdr:nvSpPr>
            <xdr:cNvPr id="8197" name="Object 5" hidden="1">
              <a:extLst>
                <a:ext uri="{63B3BB69-23CF-44E3-9099-C40C66FF867C}">
                  <a14:compatExt spid="_x0000_s819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83</xdr:row>
          <xdr:rowOff>0</xdr:rowOff>
        </xdr:from>
        <xdr:to>
          <xdr:col>3</xdr:col>
          <xdr:colOff>647700</xdr:colOff>
          <xdr:row>83</xdr:row>
          <xdr:rowOff>0</xdr:rowOff>
        </xdr:to>
        <xdr:sp macro="" textlink="">
          <xdr:nvSpPr>
            <xdr:cNvPr id="8198" name="Object 6" hidden="1">
              <a:extLst>
                <a:ext uri="{63B3BB69-23CF-44E3-9099-C40C66FF867C}">
                  <a14:compatExt spid="_x0000_s819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466725</xdr:colOff>
      <xdr:row>46</xdr:row>
      <xdr:rowOff>114300</xdr:rowOff>
    </xdr:from>
    <xdr:to>
      <xdr:col>8</xdr:col>
      <xdr:colOff>219075</xdr:colOff>
      <xdr:row>54</xdr:row>
      <xdr:rowOff>9525</xdr:rowOff>
    </xdr:to>
    <xdr:pic>
      <xdr:nvPicPr>
        <xdr:cNvPr id="8219" name="Picture 27" descr="iso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95450" y="7991475"/>
          <a:ext cx="3676650" cy="1190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419100</xdr:colOff>
      <xdr:row>16</xdr:row>
      <xdr:rowOff>28575</xdr:rowOff>
    </xdr:from>
    <xdr:to>
      <xdr:col>8</xdr:col>
      <xdr:colOff>247650</xdr:colOff>
      <xdr:row>23</xdr:row>
      <xdr:rowOff>95250</xdr:rowOff>
    </xdr:to>
    <xdr:pic>
      <xdr:nvPicPr>
        <xdr:cNvPr id="8220" name="Picture 28" descr="iso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47825" y="3048000"/>
          <a:ext cx="3752850"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35</xdr:row>
      <xdr:rowOff>0</xdr:rowOff>
    </xdr:from>
    <xdr:to>
      <xdr:col>8</xdr:col>
      <xdr:colOff>200025</xdr:colOff>
      <xdr:row>42</xdr:row>
      <xdr:rowOff>95250</xdr:rowOff>
    </xdr:to>
    <xdr:pic>
      <xdr:nvPicPr>
        <xdr:cNvPr id="8221" name="Picture 29" descr="iso2"/>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04975" y="6096000"/>
          <a:ext cx="3648075" cy="122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457200</xdr:colOff>
      <xdr:row>26</xdr:row>
      <xdr:rowOff>0</xdr:rowOff>
    </xdr:from>
    <xdr:to>
      <xdr:col>8</xdr:col>
      <xdr:colOff>219075</xdr:colOff>
      <xdr:row>33</xdr:row>
      <xdr:rowOff>76200</xdr:rowOff>
    </xdr:to>
    <xdr:pic>
      <xdr:nvPicPr>
        <xdr:cNvPr id="8222" name="Picture 30" descr="iso3"/>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85925" y="4638675"/>
          <a:ext cx="3686175"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466725</xdr:colOff>
      <xdr:row>75</xdr:row>
      <xdr:rowOff>85725</xdr:rowOff>
    </xdr:from>
    <xdr:to>
      <xdr:col>8</xdr:col>
      <xdr:colOff>209550</xdr:colOff>
      <xdr:row>82</xdr:row>
      <xdr:rowOff>133350</xdr:rowOff>
    </xdr:to>
    <xdr:pic>
      <xdr:nvPicPr>
        <xdr:cNvPr id="8224" name="Picture 32"/>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95450" y="13039725"/>
          <a:ext cx="3667125" cy="1181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733425</xdr:colOff>
      <xdr:row>1</xdr:row>
      <xdr:rowOff>95250</xdr:rowOff>
    </xdr:from>
    <xdr:to>
      <xdr:col>14</xdr:col>
      <xdr:colOff>152400</xdr:colOff>
      <xdr:row>3</xdr:row>
      <xdr:rowOff>142875</xdr:rowOff>
    </xdr:to>
    <xdr:pic>
      <xdr:nvPicPr>
        <xdr:cNvPr id="8225" name="Picture 33" descr="12">
          <a:hlinkClick xmlns:r="http://schemas.openxmlformats.org/officeDocument/2006/relationships" r:id="rId6" tooltip="General menu of HPLC calculator"/>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4450" y="266700"/>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552450</xdr:colOff>
      <xdr:row>1</xdr:row>
      <xdr:rowOff>95250</xdr:rowOff>
    </xdr:from>
    <xdr:to>
      <xdr:col>12</xdr:col>
      <xdr:colOff>514350</xdr:colOff>
      <xdr:row>3</xdr:row>
      <xdr:rowOff>142875</xdr:rowOff>
    </xdr:to>
    <xdr:pic>
      <xdr:nvPicPr>
        <xdr:cNvPr id="8226" name="Picture 34" descr="5">
          <a:hlinkClick xmlns:r="http://schemas.openxmlformats.org/officeDocument/2006/relationships" r:id="rId8" tooltip="Back to Isocratic transfer"/>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991475" y="266700"/>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47625</xdr:colOff>
      <xdr:row>84</xdr:row>
      <xdr:rowOff>57150</xdr:rowOff>
    </xdr:from>
    <xdr:to>
      <xdr:col>14</xdr:col>
      <xdr:colOff>228600</xdr:colOff>
      <xdr:row>88</xdr:row>
      <xdr:rowOff>123825</xdr:rowOff>
    </xdr:to>
    <xdr:pic>
      <xdr:nvPicPr>
        <xdr:cNvPr id="8227" name="Picture 35" descr="5">
          <a:hlinkClick xmlns:r="http://schemas.openxmlformats.org/officeDocument/2006/relationships" r:id="rId8" tooltip="Back to Isocratic transfer"/>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010650" y="14497050"/>
          <a:ext cx="72390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4</xdr:row>
          <xdr:rowOff>0</xdr:rowOff>
        </xdr:from>
        <xdr:to>
          <xdr:col>3</xdr:col>
          <xdr:colOff>809625</xdr:colOff>
          <xdr:row>4</xdr:row>
          <xdr:rowOff>0</xdr:rowOff>
        </xdr:to>
        <xdr:sp macro="" textlink="">
          <xdr:nvSpPr>
            <xdr:cNvPr id="9217" name="Object 1" hidden="1">
              <a:extLst>
                <a:ext uri="{63B3BB69-23CF-44E3-9099-C40C66FF867C}">
                  <a14:compatExt spid="_x0000_s921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xdr:row>
          <xdr:rowOff>0</xdr:rowOff>
        </xdr:from>
        <xdr:to>
          <xdr:col>3</xdr:col>
          <xdr:colOff>790575</xdr:colOff>
          <xdr:row>4</xdr:row>
          <xdr:rowOff>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666750</xdr:colOff>
          <xdr:row>103</xdr:row>
          <xdr:rowOff>133350</xdr:rowOff>
        </xdr:from>
        <xdr:to>
          <xdr:col>4</xdr:col>
          <xdr:colOff>695325</xdr:colOff>
          <xdr:row>106</xdr:row>
          <xdr:rowOff>152400</xdr:rowOff>
        </xdr:to>
        <xdr:sp macro="" textlink="">
          <xdr:nvSpPr>
            <xdr:cNvPr id="9221" name="Object 5" hidden="1">
              <a:extLst>
                <a:ext uri="{63B3BB69-23CF-44E3-9099-C40C66FF867C}">
                  <a14:compatExt spid="_x0000_s922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695325</xdr:colOff>
          <xdr:row>111</xdr:row>
          <xdr:rowOff>9525</xdr:rowOff>
        </xdr:from>
        <xdr:to>
          <xdr:col>4</xdr:col>
          <xdr:colOff>666750</xdr:colOff>
          <xdr:row>114</xdr:row>
          <xdr:rowOff>9525</xdr:rowOff>
        </xdr:to>
        <xdr:sp macro="" textlink="">
          <xdr:nvSpPr>
            <xdr:cNvPr id="9222" name="Object 6" hidden="1">
              <a:extLst>
                <a:ext uri="{63B3BB69-23CF-44E3-9099-C40C66FF867C}">
                  <a14:compatExt spid="_x0000_s92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381000</xdr:colOff>
          <xdr:row>118</xdr:row>
          <xdr:rowOff>66675</xdr:rowOff>
        </xdr:from>
        <xdr:to>
          <xdr:col>5</xdr:col>
          <xdr:colOff>209550</xdr:colOff>
          <xdr:row>121</xdr:row>
          <xdr:rowOff>66675</xdr:rowOff>
        </xdr:to>
        <xdr:sp macro="" textlink="">
          <xdr:nvSpPr>
            <xdr:cNvPr id="9223" name="Object 7" hidden="1">
              <a:extLst>
                <a:ext uri="{63B3BB69-23CF-44E3-9099-C40C66FF867C}">
                  <a14:compatExt spid="_x0000_s92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381000</xdr:colOff>
          <xdr:row>128</xdr:row>
          <xdr:rowOff>95250</xdr:rowOff>
        </xdr:from>
        <xdr:to>
          <xdr:col>5</xdr:col>
          <xdr:colOff>219075</xdr:colOff>
          <xdr:row>131</xdr:row>
          <xdr:rowOff>152400</xdr:rowOff>
        </xdr:to>
        <xdr:sp macro="" textlink="">
          <xdr:nvSpPr>
            <xdr:cNvPr id="9236" name="Object 20" hidden="1">
              <a:extLst>
                <a:ext uri="{63B3BB69-23CF-44E3-9099-C40C66FF867C}">
                  <a14:compatExt spid="_x0000_s923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969696">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485775</xdr:colOff>
          <xdr:row>123</xdr:row>
          <xdr:rowOff>114300</xdr:rowOff>
        </xdr:from>
        <xdr:to>
          <xdr:col>5</xdr:col>
          <xdr:colOff>114300</xdr:colOff>
          <xdr:row>125</xdr:row>
          <xdr:rowOff>180975</xdr:rowOff>
        </xdr:to>
        <xdr:sp macro="" textlink="">
          <xdr:nvSpPr>
            <xdr:cNvPr id="9237" name="Object 21" hidden="1">
              <a:extLst>
                <a:ext uri="{63B3BB69-23CF-44E3-9099-C40C66FF867C}">
                  <a14:compatExt spid="_x0000_s92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a:effectLst>
              <a:outerShdw dist="107763" dir="18900000" algn="ctr" rotWithShape="0">
                <a:srgbClr val="969696">
                  <a:alpha val="50000"/>
                </a:srgbClr>
              </a:outerShdw>
            </a:effectLst>
          </xdr:spPr>
        </xdr:sp>
        <xdr:clientData/>
      </xdr:twoCellAnchor>
    </mc:Choice>
    <mc:Fallback/>
  </mc:AlternateContent>
  <xdr:twoCellAnchor editAs="oneCell">
    <xdr:from>
      <xdr:col>4</xdr:col>
      <xdr:colOff>381000</xdr:colOff>
      <xdr:row>170</xdr:row>
      <xdr:rowOff>28575</xdr:rowOff>
    </xdr:from>
    <xdr:to>
      <xdr:col>8</xdr:col>
      <xdr:colOff>676275</xdr:colOff>
      <xdr:row>179</xdr:row>
      <xdr:rowOff>47625</xdr:rowOff>
    </xdr:to>
    <xdr:pic>
      <xdr:nvPicPr>
        <xdr:cNvPr id="9244" name="Picture 28" descr="grad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6025" y="28965525"/>
          <a:ext cx="3343275" cy="1476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146</xdr:row>
      <xdr:rowOff>47625</xdr:rowOff>
    </xdr:from>
    <xdr:to>
      <xdr:col>10</xdr:col>
      <xdr:colOff>66675</xdr:colOff>
      <xdr:row>164</xdr:row>
      <xdr:rowOff>152400</xdr:rowOff>
    </xdr:to>
    <xdr:pic>
      <xdr:nvPicPr>
        <xdr:cNvPr id="9245" name="Picture 29" descr="dwell volum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95525" y="25098375"/>
          <a:ext cx="4448175" cy="3019425"/>
        </a:xfrm>
        <a:prstGeom prst="rect">
          <a:avLst/>
        </a:prstGeom>
        <a:noFill/>
        <a:effectLst>
          <a:outerShdw dist="107763" dir="18900000" algn="ctr" rotWithShape="0">
            <a:srgbClr val="808080">
              <a:alpha val="50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104775</xdr:colOff>
      <xdr:row>17</xdr:row>
      <xdr:rowOff>57150</xdr:rowOff>
    </xdr:from>
    <xdr:to>
      <xdr:col>9</xdr:col>
      <xdr:colOff>647700</xdr:colOff>
      <xdr:row>24</xdr:row>
      <xdr:rowOff>0</xdr:rowOff>
    </xdr:to>
    <xdr:pic>
      <xdr:nvPicPr>
        <xdr:cNvPr id="9246" name="Picture 30" descr="grad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09800" y="3305175"/>
          <a:ext cx="4352925" cy="107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152400</xdr:colOff>
      <xdr:row>25</xdr:row>
      <xdr:rowOff>0</xdr:rowOff>
    </xdr:from>
    <xdr:to>
      <xdr:col>8</xdr:col>
      <xdr:colOff>161925</xdr:colOff>
      <xdr:row>31</xdr:row>
      <xdr:rowOff>9525</xdr:rowOff>
    </xdr:to>
    <xdr:pic>
      <xdr:nvPicPr>
        <xdr:cNvPr id="9247" name="Picture 31" descr="grad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19425" y="4543425"/>
          <a:ext cx="22955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171450</xdr:colOff>
      <xdr:row>56</xdr:row>
      <xdr:rowOff>28575</xdr:rowOff>
    </xdr:from>
    <xdr:to>
      <xdr:col>8</xdr:col>
      <xdr:colOff>123825</xdr:colOff>
      <xdr:row>60</xdr:row>
      <xdr:rowOff>57150</xdr:rowOff>
    </xdr:to>
    <xdr:pic>
      <xdr:nvPicPr>
        <xdr:cNvPr id="9248" name="Picture 32" descr="grad3"/>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8475" y="9591675"/>
          <a:ext cx="22383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123825</xdr:colOff>
      <xdr:row>189</xdr:row>
      <xdr:rowOff>114300</xdr:rowOff>
    </xdr:from>
    <xdr:to>
      <xdr:col>8</xdr:col>
      <xdr:colOff>200025</xdr:colOff>
      <xdr:row>193</xdr:row>
      <xdr:rowOff>47625</xdr:rowOff>
    </xdr:to>
    <xdr:pic>
      <xdr:nvPicPr>
        <xdr:cNvPr id="9249" name="Picture 33" descr="grad4"/>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990850" y="32127825"/>
          <a:ext cx="2362200"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69</xdr:row>
      <xdr:rowOff>28575</xdr:rowOff>
    </xdr:from>
    <xdr:to>
      <xdr:col>8</xdr:col>
      <xdr:colOff>733425</xdr:colOff>
      <xdr:row>84</xdr:row>
      <xdr:rowOff>28575</xdr:rowOff>
    </xdr:to>
    <xdr:pic>
      <xdr:nvPicPr>
        <xdr:cNvPr id="9250" name="Picture 34" descr="grad5"/>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428875" y="11734800"/>
          <a:ext cx="3457575"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323850</xdr:colOff>
      <xdr:row>35</xdr:row>
      <xdr:rowOff>0</xdr:rowOff>
    </xdr:from>
    <xdr:to>
      <xdr:col>8</xdr:col>
      <xdr:colOff>733425</xdr:colOff>
      <xdr:row>51</xdr:row>
      <xdr:rowOff>0</xdr:rowOff>
    </xdr:to>
    <xdr:pic>
      <xdr:nvPicPr>
        <xdr:cNvPr id="9251" name="Picture 35" descr="grad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428875" y="6162675"/>
          <a:ext cx="3457575" cy="2590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361950</xdr:colOff>
      <xdr:row>87</xdr:row>
      <xdr:rowOff>0</xdr:rowOff>
    </xdr:from>
    <xdr:to>
      <xdr:col>8</xdr:col>
      <xdr:colOff>695325</xdr:colOff>
      <xdr:row>98</xdr:row>
      <xdr:rowOff>57150</xdr:rowOff>
    </xdr:to>
    <xdr:pic>
      <xdr:nvPicPr>
        <xdr:cNvPr id="9252" name="Picture 36" descr="grad7"/>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466975" y="14620875"/>
          <a:ext cx="338137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184</xdr:row>
      <xdr:rowOff>133350</xdr:rowOff>
    </xdr:from>
    <xdr:to>
      <xdr:col>9</xdr:col>
      <xdr:colOff>95250</xdr:colOff>
      <xdr:row>186</xdr:row>
      <xdr:rowOff>28575</xdr:rowOff>
    </xdr:to>
    <xdr:pic>
      <xdr:nvPicPr>
        <xdr:cNvPr id="9253" name="Picture 37" descr="grad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24100" y="31337250"/>
          <a:ext cx="3686175"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409575</xdr:colOff>
      <xdr:row>172</xdr:row>
      <xdr:rowOff>28575</xdr:rowOff>
    </xdr:from>
    <xdr:to>
      <xdr:col>6</xdr:col>
      <xdr:colOff>657225</xdr:colOff>
      <xdr:row>178</xdr:row>
      <xdr:rowOff>66675</xdr:rowOff>
    </xdr:to>
    <xdr:sp macro="" textlink="">
      <xdr:nvSpPr>
        <xdr:cNvPr id="9254" name="AutoShape 38"/>
        <xdr:cNvSpPr>
          <a:spLocks noChangeArrowheads="1"/>
        </xdr:cNvSpPr>
      </xdr:nvSpPr>
      <xdr:spPr bwMode="auto">
        <a:xfrm rot="2700000">
          <a:off x="3657600" y="29670375"/>
          <a:ext cx="1009650" cy="247650"/>
        </a:xfrm>
        <a:prstGeom prst="leftArrow">
          <a:avLst>
            <a:gd name="adj1" fmla="val 50000"/>
            <a:gd name="adj2" fmla="val 101923"/>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outerShdw dist="38100" dir="5400000" algn="ctr" rotWithShape="0">
            <a:srgbClr val="808080"/>
          </a:outerShdw>
        </a:effectLst>
      </xdr:spPr>
    </xdr:sp>
    <xdr:clientData/>
  </xdr:twoCellAnchor>
  <xdr:twoCellAnchor>
    <xdr:from>
      <xdr:col>6</xdr:col>
      <xdr:colOff>609600</xdr:colOff>
      <xdr:row>43</xdr:row>
      <xdr:rowOff>123825</xdr:rowOff>
    </xdr:from>
    <xdr:to>
      <xdr:col>7</xdr:col>
      <xdr:colOff>95250</xdr:colOff>
      <xdr:row>50</xdr:row>
      <xdr:rowOff>0</xdr:rowOff>
    </xdr:to>
    <xdr:sp macro="" textlink="">
      <xdr:nvSpPr>
        <xdr:cNvPr id="9256" name="AutoShape 40"/>
        <xdr:cNvSpPr>
          <a:spLocks noChangeArrowheads="1"/>
        </xdr:cNvSpPr>
      </xdr:nvSpPr>
      <xdr:spPr bwMode="auto">
        <a:xfrm rot="2700000">
          <a:off x="3857625" y="7962900"/>
          <a:ext cx="1009650" cy="247650"/>
        </a:xfrm>
        <a:prstGeom prst="leftArrow">
          <a:avLst>
            <a:gd name="adj1" fmla="val 50000"/>
            <a:gd name="adj2" fmla="val 101923"/>
          </a:avLst>
        </a:prstGeom>
        <a:solidFill>
          <a:srgbClr xmlns:mc="http://schemas.openxmlformats.org/markup-compatibility/2006" xmlns:a14="http://schemas.microsoft.com/office/drawing/2010/main" val="FF0000" mc:Ignorable="a14" a14:legacySpreadsheetColorIndex="10"/>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outerShdw dist="38100" dir="5400000" algn="ctr" rotWithShape="0">
            <a:srgbClr val="808080"/>
          </a:outerShdw>
        </a:effectLst>
      </xdr:spPr>
    </xdr:sp>
    <xdr:clientData/>
  </xdr:twoCellAnchor>
  <xdr:twoCellAnchor editAs="oneCell">
    <xdr:from>
      <xdr:col>8</xdr:col>
      <xdr:colOff>238125</xdr:colOff>
      <xdr:row>136</xdr:row>
      <xdr:rowOff>95250</xdr:rowOff>
    </xdr:from>
    <xdr:to>
      <xdr:col>11</xdr:col>
      <xdr:colOff>247650</xdr:colOff>
      <xdr:row>142</xdr:row>
      <xdr:rowOff>104775</xdr:rowOff>
    </xdr:to>
    <xdr:pic>
      <xdr:nvPicPr>
        <xdr:cNvPr id="9258" name="Picture 42" descr="grad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391150" y="23526750"/>
          <a:ext cx="22955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419100</xdr:colOff>
      <xdr:row>136</xdr:row>
      <xdr:rowOff>114300</xdr:rowOff>
    </xdr:from>
    <xdr:to>
      <xdr:col>6</xdr:col>
      <xdr:colOff>161925</xdr:colOff>
      <xdr:row>142</xdr:row>
      <xdr:rowOff>104775</xdr:rowOff>
    </xdr:to>
    <xdr:pic>
      <xdr:nvPicPr>
        <xdr:cNvPr id="9259" name="Picture 43" descr="grad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r="44893"/>
        <a:stretch>
          <a:fillRect/>
        </a:stretch>
      </xdr:blipFill>
      <xdr:spPr bwMode="auto">
        <a:xfrm>
          <a:off x="1647825" y="23545800"/>
          <a:ext cx="2143125" cy="962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257175</xdr:colOff>
      <xdr:row>140</xdr:row>
      <xdr:rowOff>76200</xdr:rowOff>
    </xdr:from>
    <xdr:to>
      <xdr:col>6</xdr:col>
      <xdr:colOff>285750</xdr:colOff>
      <xdr:row>142</xdr:row>
      <xdr:rowOff>47625</xdr:rowOff>
    </xdr:to>
    <xdr:sp macro="" textlink="">
      <xdr:nvSpPr>
        <xdr:cNvPr id="9260" name="Oval 44"/>
        <xdr:cNvSpPr>
          <a:spLocks noChangeArrowheads="1"/>
        </xdr:cNvSpPr>
      </xdr:nvSpPr>
      <xdr:spPr bwMode="auto">
        <a:xfrm>
          <a:off x="1485900" y="24155400"/>
          <a:ext cx="2428875" cy="295275"/>
        </a:xfrm>
        <a:prstGeom prst="ellipse">
          <a:avLst/>
        </a:prstGeom>
        <a:noFill/>
        <a:ln w="317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0000" mc:Ignorable="a14" a14:legacySpreadsheetColorIndex="10">
                  <a:alpha val="25000"/>
                </a:srgbClr>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8</xdr:col>
      <xdr:colOff>161925</xdr:colOff>
      <xdr:row>140</xdr:row>
      <xdr:rowOff>152400</xdr:rowOff>
    </xdr:from>
    <xdr:to>
      <xdr:col>11</xdr:col>
      <xdr:colOff>304800</xdr:colOff>
      <xdr:row>142</xdr:row>
      <xdr:rowOff>123825</xdr:rowOff>
    </xdr:to>
    <xdr:sp macro="" textlink="">
      <xdr:nvSpPr>
        <xdr:cNvPr id="9261" name="Oval 45"/>
        <xdr:cNvSpPr>
          <a:spLocks noChangeArrowheads="1"/>
        </xdr:cNvSpPr>
      </xdr:nvSpPr>
      <xdr:spPr bwMode="auto">
        <a:xfrm>
          <a:off x="5314950" y="24231600"/>
          <a:ext cx="2428875" cy="295275"/>
        </a:xfrm>
        <a:prstGeom prst="ellipse">
          <a:avLst/>
        </a:prstGeom>
        <a:noFill/>
        <a:ln w="31750" algn="ctr">
          <a:solidFill>
            <a:srgbClr xmlns:mc="http://schemas.openxmlformats.org/markup-compatibility/2006" xmlns:a14="http://schemas.microsoft.com/office/drawing/2010/main" val="FF0000" mc:Ignorable="a14" a14:legacySpreadsheetColorIndex="10"/>
          </a:solidFill>
          <a:round/>
          <a:headEnd/>
          <a:tailEnd/>
        </a:ln>
        <a:effectLst/>
        <a:extLst>
          <a:ext uri="{909E8E84-426E-40DD-AFC4-6F175D3DCCD1}">
            <a14:hiddenFill xmlns:a14="http://schemas.microsoft.com/office/drawing/2010/main">
              <a:solidFill>
                <a:srgbClr xmlns:mc="http://schemas.openxmlformats.org/markup-compatibility/2006" val="FF0000" mc:Ignorable="a14" a14:legacySpreadsheetColorIndex="10">
                  <a:alpha val="25000"/>
                </a:srgbClr>
              </a:solidFill>
            </a14:hiddenFill>
          </a:ext>
          <a:ext uri="{AF507438-7753-43E0-B8FC-AC1667EBCBE1}">
            <a14:hiddenEffects xmlns:a14="http://schemas.microsoft.com/office/drawing/2010/main">
              <a:effectLst>
                <a:outerShdw dist="38100" dir="5400000" algn="ctr" rotWithShape="0">
                  <a:srgbClr val="808080"/>
                </a:outerShdw>
              </a:effectLst>
            </a14:hiddenEffects>
          </a:ext>
        </a:extLst>
      </xdr:spPr>
    </xdr:sp>
    <xdr:clientData/>
  </xdr:twoCellAnchor>
  <xdr:twoCellAnchor>
    <xdr:from>
      <xdr:col>13</xdr:col>
      <xdr:colOff>600075</xdr:colOff>
      <xdr:row>1</xdr:row>
      <xdr:rowOff>66675</xdr:rowOff>
    </xdr:from>
    <xdr:to>
      <xdr:col>13</xdr:col>
      <xdr:colOff>1323975</xdr:colOff>
      <xdr:row>3</xdr:row>
      <xdr:rowOff>114300</xdr:rowOff>
    </xdr:to>
    <xdr:pic>
      <xdr:nvPicPr>
        <xdr:cNvPr id="9263" name="Picture 47" descr="12">
          <a:hlinkClick xmlns:r="http://schemas.openxmlformats.org/officeDocument/2006/relationships" r:id="rId11" tooltip="General menu of HPLC calculator"/>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63100" y="23812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409575</xdr:colOff>
      <xdr:row>1</xdr:row>
      <xdr:rowOff>66675</xdr:rowOff>
    </xdr:from>
    <xdr:to>
      <xdr:col>13</xdr:col>
      <xdr:colOff>371475</xdr:colOff>
      <xdr:row>3</xdr:row>
      <xdr:rowOff>114300</xdr:rowOff>
    </xdr:to>
    <xdr:pic>
      <xdr:nvPicPr>
        <xdr:cNvPr id="9264" name="Picture 48" descr="5">
          <a:hlinkClick xmlns:r="http://schemas.openxmlformats.org/officeDocument/2006/relationships" r:id="rId13" tooltip="Back to Gradient transfer"/>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8610600" y="23812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647700</xdr:colOff>
      <xdr:row>201</xdr:row>
      <xdr:rowOff>28575</xdr:rowOff>
    </xdr:from>
    <xdr:to>
      <xdr:col>13</xdr:col>
      <xdr:colOff>1371600</xdr:colOff>
      <xdr:row>205</xdr:row>
      <xdr:rowOff>66675</xdr:rowOff>
    </xdr:to>
    <xdr:pic>
      <xdr:nvPicPr>
        <xdr:cNvPr id="9265" name="Picture 49" descr="5">
          <a:hlinkClick xmlns:r="http://schemas.openxmlformats.org/officeDocument/2006/relationships" r:id="rId13" tooltip="Back to Gradient transfer"/>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610725" y="33985200"/>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285750</xdr:colOff>
      <xdr:row>196</xdr:row>
      <xdr:rowOff>9525</xdr:rowOff>
    </xdr:from>
    <xdr:to>
      <xdr:col>9</xdr:col>
      <xdr:colOff>47625</xdr:colOff>
      <xdr:row>202</xdr:row>
      <xdr:rowOff>66675</xdr:rowOff>
    </xdr:to>
    <xdr:pic>
      <xdr:nvPicPr>
        <xdr:cNvPr id="9267" name="Picture 51"/>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390775" y="33156525"/>
          <a:ext cx="3571875"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47625</xdr:colOff>
          <xdr:row>4</xdr:row>
          <xdr:rowOff>0</xdr:rowOff>
        </xdr:from>
        <xdr:to>
          <xdr:col>3</xdr:col>
          <xdr:colOff>809625</xdr:colOff>
          <xdr:row>4</xdr:row>
          <xdr:rowOff>0</xdr:rowOff>
        </xdr:to>
        <xdr:sp macro="" textlink="">
          <xdr:nvSpPr>
            <xdr:cNvPr id="10241" name="Object 1" hidden="1">
              <a:extLst>
                <a:ext uri="{63B3BB69-23CF-44E3-9099-C40C66FF867C}">
                  <a14:compatExt spid="_x0000_s10241"/>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104775</xdr:colOff>
          <xdr:row>4</xdr:row>
          <xdr:rowOff>0</xdr:rowOff>
        </xdr:from>
        <xdr:to>
          <xdr:col>3</xdr:col>
          <xdr:colOff>790575</xdr:colOff>
          <xdr:row>4</xdr:row>
          <xdr:rowOff>0</xdr:rowOff>
        </xdr:to>
        <xdr:sp macro="" textlink="">
          <xdr:nvSpPr>
            <xdr:cNvPr id="10242" name="Object 2" hidden="1">
              <a:extLst>
                <a:ext uri="{63B3BB69-23CF-44E3-9099-C40C66FF867C}">
                  <a14:compatExt spid="_x0000_s10242"/>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xdr:row>
          <xdr:rowOff>0</xdr:rowOff>
        </xdr:from>
        <xdr:to>
          <xdr:col>3</xdr:col>
          <xdr:colOff>704850</xdr:colOff>
          <xdr:row>4</xdr:row>
          <xdr:rowOff>0</xdr:rowOff>
        </xdr:to>
        <xdr:sp macro="" textlink="">
          <xdr:nvSpPr>
            <xdr:cNvPr id="10245" name="Object 5" hidden="1">
              <a:extLst>
                <a:ext uri="{63B3BB69-23CF-44E3-9099-C40C66FF867C}">
                  <a14:compatExt spid="_x0000_s1024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66675</xdr:colOff>
          <xdr:row>4</xdr:row>
          <xdr:rowOff>0</xdr:rowOff>
        </xdr:from>
        <xdr:to>
          <xdr:col>3</xdr:col>
          <xdr:colOff>647700</xdr:colOff>
          <xdr:row>4</xdr:row>
          <xdr:rowOff>0</xdr:rowOff>
        </xdr:to>
        <xdr:sp macro="" textlink="">
          <xdr:nvSpPr>
            <xdr:cNvPr id="10246" name="Object 6" hidden="1">
              <a:extLst>
                <a:ext uri="{63B3BB69-23CF-44E3-9099-C40C66FF867C}">
                  <a14:compatExt spid="_x0000_s10246"/>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704850</xdr:colOff>
          <xdr:row>70</xdr:row>
          <xdr:rowOff>114300</xdr:rowOff>
        </xdr:from>
        <xdr:to>
          <xdr:col>7</xdr:col>
          <xdr:colOff>28575</xdr:colOff>
          <xdr:row>75</xdr:row>
          <xdr:rowOff>142875</xdr:rowOff>
        </xdr:to>
        <xdr:sp macro="" textlink="">
          <xdr:nvSpPr>
            <xdr:cNvPr id="10248" name="Object 8" hidden="1">
              <a:extLst>
                <a:ext uri="{63B3BB69-23CF-44E3-9099-C40C66FF867C}">
                  <a14:compatExt spid="_x0000_s10248"/>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a:effectLst>
              <a:outerShdw dist="107763" dir="18900000" algn="ctr" rotWithShape="0">
                <a:srgbClr val="969696">
                  <a:alpha val="50000"/>
                </a:srgbClr>
              </a:outerShdw>
            </a:effec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657225</xdr:colOff>
          <xdr:row>56</xdr:row>
          <xdr:rowOff>114300</xdr:rowOff>
        </xdr:from>
        <xdr:to>
          <xdr:col>7</xdr:col>
          <xdr:colOff>600075</xdr:colOff>
          <xdr:row>61</xdr:row>
          <xdr:rowOff>95250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solidFill>
              <a:srgbClr val="FFFFFF" mc:Ignorable="a14" a14:legacySpreadsheetColorIndex="9"/>
            </a:solidFill>
            <a:ln w="9525">
              <a:solidFill>
                <a:srgbClr val="000000" mc:Ignorable="a14" a14:legacySpreadsheetColorIndex="64"/>
              </a:solidFill>
              <a:miter lim="800000"/>
              <a:headEnd/>
              <a:tailEnd/>
            </a:ln>
            <a:effectLst>
              <a:outerShdw dist="107763" dir="18900000" algn="ctr" rotWithShape="0">
                <a:srgbClr val="808080">
                  <a:alpha val="50000"/>
                </a:srgbClr>
              </a:outerShdw>
            </a:effectLst>
          </xdr:spPr>
        </xdr:sp>
        <xdr:clientData/>
      </xdr:twoCellAnchor>
    </mc:Choice>
    <mc:Fallback/>
  </mc:AlternateContent>
  <xdr:twoCellAnchor editAs="oneCell">
    <xdr:from>
      <xdr:col>4</xdr:col>
      <xdr:colOff>190500</xdr:colOff>
      <xdr:row>29</xdr:row>
      <xdr:rowOff>95250</xdr:rowOff>
    </xdr:from>
    <xdr:to>
      <xdr:col>9</xdr:col>
      <xdr:colOff>19050</xdr:colOff>
      <xdr:row>35</xdr:row>
      <xdr:rowOff>19050</xdr:rowOff>
    </xdr:to>
    <xdr:pic>
      <xdr:nvPicPr>
        <xdr:cNvPr id="10269" name="Picture 29" descr="behav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95525" y="5229225"/>
          <a:ext cx="3638550" cy="89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219075</xdr:colOff>
      <xdr:row>42</xdr:row>
      <xdr:rowOff>85725</xdr:rowOff>
    </xdr:from>
    <xdr:to>
      <xdr:col>9</xdr:col>
      <xdr:colOff>9525</xdr:colOff>
      <xdr:row>46</xdr:row>
      <xdr:rowOff>133350</xdr:rowOff>
    </xdr:to>
    <xdr:pic>
      <xdr:nvPicPr>
        <xdr:cNvPr id="10270" name="Picture 30" descr="behav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4100" y="7324725"/>
          <a:ext cx="3600450" cy="695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51</xdr:row>
      <xdr:rowOff>47625</xdr:rowOff>
    </xdr:from>
    <xdr:to>
      <xdr:col>9</xdr:col>
      <xdr:colOff>19050</xdr:colOff>
      <xdr:row>52</xdr:row>
      <xdr:rowOff>76200</xdr:rowOff>
    </xdr:to>
    <xdr:pic>
      <xdr:nvPicPr>
        <xdr:cNvPr id="10271" name="Picture 31" descr="behav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295525" y="8743950"/>
          <a:ext cx="36385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xdr:colOff>
      <xdr:row>64</xdr:row>
      <xdr:rowOff>47625</xdr:rowOff>
    </xdr:from>
    <xdr:to>
      <xdr:col>9</xdr:col>
      <xdr:colOff>19050</xdr:colOff>
      <xdr:row>67</xdr:row>
      <xdr:rowOff>104775</xdr:rowOff>
    </xdr:to>
    <xdr:pic>
      <xdr:nvPicPr>
        <xdr:cNvPr id="10272" name="Picture 32" descr="behav5"/>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295525" y="10848975"/>
          <a:ext cx="3638550" cy="54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180975</xdr:colOff>
      <xdr:row>103</xdr:row>
      <xdr:rowOff>57150</xdr:rowOff>
    </xdr:from>
    <xdr:to>
      <xdr:col>9</xdr:col>
      <xdr:colOff>38100</xdr:colOff>
      <xdr:row>113</xdr:row>
      <xdr:rowOff>57150</xdr:rowOff>
    </xdr:to>
    <xdr:pic>
      <xdr:nvPicPr>
        <xdr:cNvPr id="10273" name="Picture 33" descr="behav6"/>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86000" y="17173575"/>
          <a:ext cx="3667125" cy="1619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790575</xdr:colOff>
      <xdr:row>116</xdr:row>
      <xdr:rowOff>95250</xdr:rowOff>
    </xdr:from>
    <xdr:to>
      <xdr:col>9</xdr:col>
      <xdr:colOff>304800</xdr:colOff>
      <xdr:row>138</xdr:row>
      <xdr:rowOff>152400</xdr:rowOff>
    </xdr:to>
    <xdr:pic>
      <xdr:nvPicPr>
        <xdr:cNvPr id="10274" name="Picture 34" descr="behav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19300" y="19316700"/>
          <a:ext cx="4200525"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200025</xdr:colOff>
      <xdr:row>18</xdr:row>
      <xdr:rowOff>47625</xdr:rowOff>
    </xdr:from>
    <xdr:to>
      <xdr:col>9</xdr:col>
      <xdr:colOff>19050</xdr:colOff>
      <xdr:row>24</xdr:row>
      <xdr:rowOff>85725</xdr:rowOff>
    </xdr:to>
    <xdr:pic>
      <xdr:nvPicPr>
        <xdr:cNvPr id="10276" name="Picture 36" descr="Image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305050" y="3400425"/>
          <a:ext cx="362902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209550</xdr:colOff>
      <xdr:row>1</xdr:row>
      <xdr:rowOff>123825</xdr:rowOff>
    </xdr:from>
    <xdr:to>
      <xdr:col>16</xdr:col>
      <xdr:colOff>933450</xdr:colOff>
      <xdr:row>4</xdr:row>
      <xdr:rowOff>9525</xdr:rowOff>
    </xdr:to>
    <xdr:pic>
      <xdr:nvPicPr>
        <xdr:cNvPr id="10277" name="Picture 37" descr="12">
          <a:hlinkClick xmlns:r="http://schemas.openxmlformats.org/officeDocument/2006/relationships" r:id="rId8" tooltip="General menu of HPLC calculator"/>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648950" y="295275"/>
          <a:ext cx="723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742950</xdr:colOff>
      <xdr:row>1</xdr:row>
      <xdr:rowOff>123825</xdr:rowOff>
    </xdr:from>
    <xdr:to>
      <xdr:col>15</xdr:col>
      <xdr:colOff>266700</xdr:colOff>
      <xdr:row>4</xdr:row>
      <xdr:rowOff>9525</xdr:rowOff>
    </xdr:to>
    <xdr:pic>
      <xdr:nvPicPr>
        <xdr:cNvPr id="10278" name="Picture 38" descr="5">
          <a:hlinkClick xmlns:r="http://schemas.openxmlformats.org/officeDocument/2006/relationships" r:id="rId10" tooltip="Back to evaluation of chromatographic performance"/>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9705975" y="295275"/>
          <a:ext cx="723900" cy="723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265479</xdr:colOff>
      <xdr:row>169</xdr:row>
      <xdr:rowOff>244</xdr:rowOff>
    </xdr:from>
    <xdr:to>
      <xdr:col>16</xdr:col>
      <xdr:colOff>951279</xdr:colOff>
      <xdr:row>173</xdr:row>
      <xdr:rowOff>58616</xdr:rowOff>
    </xdr:to>
    <xdr:pic>
      <xdr:nvPicPr>
        <xdr:cNvPr id="10280" name="Picture 40" descr="5">
          <a:hlinkClick xmlns:r="http://schemas.openxmlformats.org/officeDocument/2006/relationships" r:id="rId10" tooltip="Back to evaluation of chromatographic performance"/>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57498" y="27268609"/>
          <a:ext cx="685800" cy="693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590550</xdr:colOff>
      <xdr:row>155</xdr:row>
      <xdr:rowOff>0</xdr:rowOff>
    </xdr:from>
    <xdr:to>
      <xdr:col>10</xdr:col>
      <xdr:colOff>133350</xdr:colOff>
      <xdr:row>173</xdr:row>
      <xdr:rowOff>76200</xdr:rowOff>
    </xdr:to>
    <xdr:pic>
      <xdr:nvPicPr>
        <xdr:cNvPr id="10282" name="Picture 4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819275" y="25536525"/>
          <a:ext cx="4991100" cy="2990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314325</xdr:colOff>
      <xdr:row>80</xdr:row>
      <xdr:rowOff>142875</xdr:rowOff>
    </xdr:from>
    <xdr:to>
      <xdr:col>9</xdr:col>
      <xdr:colOff>200025</xdr:colOff>
      <xdr:row>92</xdr:row>
      <xdr:rowOff>0</xdr:rowOff>
    </xdr:to>
    <xdr:pic>
      <xdr:nvPicPr>
        <xdr:cNvPr id="10284" name="Picture 4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419350" y="13535025"/>
          <a:ext cx="3695700" cy="1800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noFill/>
        <a:ln>
          <a:noFill/>
        </a:ln>
        <a:effectLst>
          <a:outerShdw dist="38100" dir="5400000" algn="ctr" rotWithShape="0">
            <a:srgbClr val="808080"/>
          </a:outerShdw>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8100" dir="5400000" algn="ctr" rotWithShape="0">
            <a:srgbClr val="808080"/>
          </a:outerShdw>
        </a:effectLst>
        <a:extLst>
          <a:ext uri="{909E8E84-426E-40DD-AFC4-6F175D3DCCD1}">
            <a14:hiddenFill xmlns:a14="http://schemas.microsoft.com/office/drawing/2010/main">
              <a:solidFill>
                <a:srgbClr xmlns:mc="http://schemas.openxmlformats.org/markup-compatibility/2006" val="410000" mc:Ignorable="a14" a14:legacySpreadsheetColorIndex="65"/>
              </a:solidFill>
            </a14:hiddenFill>
          </a:ext>
          <a:ext uri="{91240B29-F687-4F45-9708-019B960494DF}">
            <a14:hiddenLine xmlns:a14="http://schemas.microsoft.com/office/drawing/2010/main" w="9525" cap="flat" cmpd="sng" algn="ctr">
              <a:solidFill>
                <a:srgbClr xmlns:mc="http://schemas.openxmlformats.org/markup-compatibility/2006" val="400000" mc:Ignorable="a14" a14:legacySpreadsheetColorIndex="64"/>
              </a:solidFill>
              <a:prstDash val="solid"/>
              <a:round/>
              <a:headEnd type="none" w="med" len="med"/>
              <a:tailEnd type="none" w="med" len="med"/>
            </a14:hiddenLine>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46.emf"/><Relationship Id="rId18" Type="http://schemas.openxmlformats.org/officeDocument/2006/relationships/oleObject" Target="../embeddings/oleObject29.bin"/><Relationship Id="rId3" Type="http://schemas.openxmlformats.org/officeDocument/2006/relationships/vmlDrawing" Target="../drawings/vmlDrawing5.vml"/><Relationship Id="rId21" Type="http://schemas.openxmlformats.org/officeDocument/2006/relationships/image" Target="../media/image50.wmf"/><Relationship Id="rId7" Type="http://schemas.openxmlformats.org/officeDocument/2006/relationships/image" Target="../media/image12.emf"/><Relationship Id="rId12" Type="http://schemas.openxmlformats.org/officeDocument/2006/relationships/oleObject" Target="../embeddings/oleObject26.bin"/><Relationship Id="rId17" Type="http://schemas.openxmlformats.org/officeDocument/2006/relationships/image" Target="../media/image48.wmf"/><Relationship Id="rId2" Type="http://schemas.openxmlformats.org/officeDocument/2006/relationships/drawing" Target="../drawings/drawing10.xml"/><Relationship Id="rId16" Type="http://schemas.openxmlformats.org/officeDocument/2006/relationships/oleObject" Target="../embeddings/oleObject28.bin"/><Relationship Id="rId20" Type="http://schemas.openxmlformats.org/officeDocument/2006/relationships/oleObject" Target="../embeddings/oleObject30.bin"/><Relationship Id="rId1" Type="http://schemas.openxmlformats.org/officeDocument/2006/relationships/printerSettings" Target="../printerSettings/printerSettings10.bin"/><Relationship Id="rId6" Type="http://schemas.openxmlformats.org/officeDocument/2006/relationships/oleObject" Target="../embeddings/oleObject23.bin"/><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47.wmf"/><Relationship Id="rId10" Type="http://schemas.openxmlformats.org/officeDocument/2006/relationships/oleObject" Target="../embeddings/oleObject25.bin"/><Relationship Id="rId19" Type="http://schemas.openxmlformats.org/officeDocument/2006/relationships/image" Target="../media/image49.wmf"/><Relationship Id="rId4" Type="http://schemas.openxmlformats.org/officeDocument/2006/relationships/oleObject" Target="../embeddings/oleObject22.bin"/><Relationship Id="rId9" Type="http://schemas.openxmlformats.org/officeDocument/2006/relationships/image" Target="../media/image13.emf"/><Relationship Id="rId14" Type="http://schemas.openxmlformats.org/officeDocument/2006/relationships/oleObject" Target="../embeddings/oleObject2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ispso.unige.ch/labs/fanal/hplc_calculator:en" TargetMode="External"/><Relationship Id="rId1" Type="http://schemas.openxmlformats.org/officeDocument/2006/relationships/hyperlink" Target="mailto:davy.guillarme@unige.ch"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12.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oleObject" Target="../embeddings/oleObject2.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13.emf"/></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7.bin"/><Relationship Id="rId3" Type="http://schemas.openxmlformats.org/officeDocument/2006/relationships/vmlDrawing" Target="../drawings/vmlDrawing2.vml"/><Relationship Id="rId7" Type="http://schemas.openxmlformats.org/officeDocument/2006/relationships/image" Target="../media/image12.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oleObject" Target="../embeddings/oleObject6.bin"/><Relationship Id="rId11" Type="http://schemas.openxmlformats.org/officeDocument/2006/relationships/image" Target="../media/image14.emf"/><Relationship Id="rId5" Type="http://schemas.openxmlformats.org/officeDocument/2006/relationships/image" Target="../media/image11.emf"/><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1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11.bin"/><Relationship Id="rId13" Type="http://schemas.openxmlformats.org/officeDocument/2006/relationships/image" Target="../media/image21.emf"/><Relationship Id="rId3" Type="http://schemas.openxmlformats.org/officeDocument/2006/relationships/vmlDrawing" Target="../drawings/vmlDrawing3.vml"/><Relationship Id="rId7" Type="http://schemas.openxmlformats.org/officeDocument/2006/relationships/image" Target="../media/image12.emf"/><Relationship Id="rId12" Type="http://schemas.openxmlformats.org/officeDocument/2006/relationships/oleObject" Target="../embeddings/oleObject13.bin"/><Relationship Id="rId17" Type="http://schemas.openxmlformats.org/officeDocument/2006/relationships/image" Target="../media/image23.emf"/><Relationship Id="rId2" Type="http://schemas.openxmlformats.org/officeDocument/2006/relationships/drawing" Target="../drawings/drawing8.xml"/><Relationship Id="rId16" Type="http://schemas.openxmlformats.org/officeDocument/2006/relationships/oleObject" Target="../embeddings/oleObject15.bin"/><Relationship Id="rId1" Type="http://schemas.openxmlformats.org/officeDocument/2006/relationships/printerSettings" Target="../printerSettings/printerSettings8.bin"/><Relationship Id="rId6" Type="http://schemas.openxmlformats.org/officeDocument/2006/relationships/oleObject" Target="../embeddings/oleObject10.bin"/><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22.emf"/><Relationship Id="rId10" Type="http://schemas.openxmlformats.org/officeDocument/2006/relationships/oleObject" Target="../embeddings/oleObject12.bin"/><Relationship Id="rId4" Type="http://schemas.openxmlformats.org/officeDocument/2006/relationships/oleObject" Target="../embeddings/oleObject9.bin"/><Relationship Id="rId9" Type="http://schemas.openxmlformats.org/officeDocument/2006/relationships/image" Target="../media/image13.emf"/><Relationship Id="rId14" Type="http://schemas.openxmlformats.org/officeDocument/2006/relationships/oleObject" Target="../embeddings/oleObject14.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8.bin"/><Relationship Id="rId13" Type="http://schemas.openxmlformats.org/officeDocument/2006/relationships/image" Target="../media/image35.emf"/><Relationship Id="rId3" Type="http://schemas.openxmlformats.org/officeDocument/2006/relationships/vmlDrawing" Target="../drawings/vmlDrawing4.vml"/><Relationship Id="rId7" Type="http://schemas.openxmlformats.org/officeDocument/2006/relationships/image" Target="../media/image12.emf"/><Relationship Id="rId12" Type="http://schemas.openxmlformats.org/officeDocument/2006/relationships/oleObject" Target="../embeddings/oleObject20.bin"/><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oleObject" Target="../embeddings/oleObject17.bin"/><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36.e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13.emf"/><Relationship Id="rId14" Type="http://schemas.openxmlformats.org/officeDocument/2006/relationships/oleObject" Target="../embeddings/oleObject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K32"/>
  <sheetViews>
    <sheetView showGridLines="0" showRowColHeaders="0" tabSelected="1" showOutlineSymbols="0" zoomScaleNormal="100" workbookViewId="0"/>
  </sheetViews>
  <sheetFormatPr baseColWidth="10" defaultColWidth="0" defaultRowHeight="12.75" zeroHeight="1" x14ac:dyDescent="0.2"/>
  <cols>
    <col min="1" max="1" width="2.140625" style="74" customWidth="1"/>
    <col min="2" max="2" width="7.42578125" style="74" customWidth="1"/>
    <col min="3" max="6" width="18.28515625" style="74" customWidth="1"/>
    <col min="7" max="7" width="12.42578125" style="74" customWidth="1"/>
    <col min="8" max="8" width="24.85546875" style="74" customWidth="1"/>
    <col min="9" max="9" width="18.28515625" style="74" customWidth="1"/>
    <col min="10" max="10" width="2.85546875" style="74" customWidth="1"/>
    <col min="11" max="11" width="14.28515625" style="74" hidden="1" customWidth="1"/>
    <col min="12" max="16384" width="11.42578125" style="74" hidden="1"/>
  </cols>
  <sheetData>
    <row r="1" spans="1:11" ht="10.5" customHeight="1" thickBot="1" x14ac:dyDescent="0.25">
      <c r="A1" s="143" t="s">
        <v>121</v>
      </c>
      <c r="B1" s="144"/>
      <c r="C1" s="144"/>
      <c r="D1" s="144"/>
      <c r="E1" s="144"/>
      <c r="F1" s="144"/>
      <c r="G1" s="144"/>
      <c r="H1" s="144"/>
      <c r="I1" s="144"/>
      <c r="J1" s="144"/>
    </row>
    <row r="2" spans="1:11" ht="47.25" customHeight="1" x14ac:dyDescent="0.2">
      <c r="A2" s="144"/>
      <c r="B2" s="369" t="s">
        <v>382</v>
      </c>
      <c r="C2" s="370"/>
      <c r="D2" s="370"/>
      <c r="E2" s="370"/>
      <c r="F2" s="370"/>
      <c r="G2" s="370"/>
      <c r="H2" s="370"/>
      <c r="I2" s="371"/>
      <c r="J2" s="145"/>
      <c r="K2" s="73"/>
    </row>
    <row r="3" spans="1:11" x14ac:dyDescent="0.2">
      <c r="A3" s="144"/>
      <c r="B3" s="372"/>
      <c r="C3" s="373"/>
      <c r="D3" s="373"/>
      <c r="E3" s="373"/>
      <c r="F3" s="373"/>
      <c r="G3" s="373"/>
      <c r="H3" s="373"/>
      <c r="I3" s="374"/>
      <c r="J3" s="120"/>
    </row>
    <row r="4" spans="1:11" ht="41.25" x14ac:dyDescent="0.2">
      <c r="A4" s="144"/>
      <c r="B4" s="320"/>
      <c r="C4" s="321"/>
      <c r="D4" s="321"/>
      <c r="E4" s="321"/>
      <c r="F4" s="321"/>
      <c r="G4" s="321"/>
      <c r="H4" s="321"/>
      <c r="I4" s="322"/>
      <c r="J4" s="120"/>
    </row>
    <row r="5" spans="1:11" ht="41.25" x14ac:dyDescent="0.2">
      <c r="A5" s="144"/>
      <c r="B5" s="320"/>
      <c r="C5" s="321"/>
      <c r="D5" s="321"/>
      <c r="E5" s="321"/>
      <c r="F5" s="321"/>
      <c r="G5" s="321"/>
      <c r="H5" s="321"/>
      <c r="I5" s="322"/>
      <c r="J5" s="120"/>
    </row>
    <row r="6" spans="1:11" ht="12.75" customHeight="1" x14ac:dyDescent="0.2">
      <c r="A6" s="144"/>
      <c r="B6" s="375"/>
      <c r="C6" s="376"/>
      <c r="D6" s="376"/>
      <c r="E6" s="376"/>
      <c r="F6" s="376"/>
      <c r="G6" s="376"/>
      <c r="H6" s="376"/>
      <c r="I6" s="377"/>
      <c r="J6" s="120"/>
    </row>
    <row r="7" spans="1:11" ht="12.75" customHeight="1" x14ac:dyDescent="0.2">
      <c r="A7" s="144"/>
      <c r="B7" s="375"/>
      <c r="C7" s="376"/>
      <c r="D7" s="376"/>
      <c r="E7" s="376"/>
      <c r="F7" s="376"/>
      <c r="G7" s="376"/>
      <c r="H7" s="376"/>
      <c r="I7" s="377"/>
      <c r="J7" s="120"/>
    </row>
    <row r="8" spans="1:11" ht="12.75" customHeight="1" x14ac:dyDescent="0.2">
      <c r="A8" s="144"/>
      <c r="B8" s="375"/>
      <c r="C8" s="376"/>
      <c r="D8" s="376"/>
      <c r="E8" s="376"/>
      <c r="F8" s="376"/>
      <c r="G8" s="376"/>
      <c r="H8" s="376"/>
      <c r="I8" s="377"/>
      <c r="J8" s="120"/>
    </row>
    <row r="9" spans="1:11" ht="12.75" customHeight="1" x14ac:dyDescent="0.2">
      <c r="A9" s="144"/>
      <c r="B9" s="375"/>
      <c r="C9" s="376"/>
      <c r="D9" s="376"/>
      <c r="E9" s="376"/>
      <c r="F9" s="376"/>
      <c r="G9" s="376"/>
      <c r="H9" s="376"/>
      <c r="I9" s="377"/>
      <c r="J9" s="120"/>
    </row>
    <row r="10" spans="1:11" x14ac:dyDescent="0.2">
      <c r="A10" s="144"/>
      <c r="B10" s="375"/>
      <c r="C10" s="376"/>
      <c r="D10" s="376"/>
      <c r="E10" s="376"/>
      <c r="F10" s="376"/>
      <c r="G10" s="376"/>
      <c r="H10" s="376"/>
      <c r="I10" s="377"/>
      <c r="J10" s="120"/>
    </row>
    <row r="11" spans="1:11" ht="12.75" customHeight="1" x14ac:dyDescent="0.2">
      <c r="A11" s="144"/>
      <c r="B11" s="375"/>
      <c r="C11" s="376"/>
      <c r="D11" s="376"/>
      <c r="E11" s="376"/>
      <c r="F11" s="376"/>
      <c r="G11" s="376"/>
      <c r="H11" s="376"/>
      <c r="I11" s="377"/>
      <c r="J11" s="120"/>
    </row>
    <row r="12" spans="1:11" ht="12.75" customHeight="1" x14ac:dyDescent="0.2">
      <c r="A12" s="144"/>
      <c r="B12" s="375"/>
      <c r="C12" s="376"/>
      <c r="D12" s="376"/>
      <c r="E12" s="376"/>
      <c r="F12" s="376"/>
      <c r="G12" s="376"/>
      <c r="H12" s="376"/>
      <c r="I12" s="377"/>
      <c r="J12" s="120"/>
    </row>
    <row r="13" spans="1:11" ht="12.75" customHeight="1" x14ac:dyDescent="0.2">
      <c r="A13" s="144"/>
      <c r="B13" s="375"/>
      <c r="C13" s="376"/>
      <c r="D13" s="376"/>
      <c r="E13" s="376"/>
      <c r="F13" s="376"/>
      <c r="G13" s="376"/>
      <c r="H13" s="376"/>
      <c r="I13" s="377"/>
      <c r="J13" s="120"/>
    </row>
    <row r="14" spans="1:11" ht="12.75" customHeight="1" x14ac:dyDescent="0.2">
      <c r="A14" s="144"/>
      <c r="B14" s="375"/>
      <c r="C14" s="376"/>
      <c r="D14" s="376"/>
      <c r="E14" s="376"/>
      <c r="F14" s="376"/>
      <c r="G14" s="376"/>
      <c r="H14" s="376"/>
      <c r="I14" s="377"/>
      <c r="J14" s="120"/>
    </row>
    <row r="15" spans="1:11" x14ac:dyDescent="0.2">
      <c r="A15" s="144"/>
      <c r="B15" s="375"/>
      <c r="C15" s="376"/>
      <c r="D15" s="376"/>
      <c r="E15" s="376"/>
      <c r="F15" s="376"/>
      <c r="G15" s="376"/>
      <c r="H15" s="376"/>
      <c r="I15" s="377"/>
      <c r="J15" s="120"/>
    </row>
    <row r="16" spans="1:11" ht="12.75" customHeight="1" x14ac:dyDescent="0.2">
      <c r="A16" s="144"/>
      <c r="B16" s="375"/>
      <c r="C16" s="376"/>
      <c r="D16" s="376"/>
      <c r="E16" s="376"/>
      <c r="F16" s="376"/>
      <c r="G16" s="376"/>
      <c r="H16" s="376"/>
      <c r="I16" s="377"/>
      <c r="J16" s="120"/>
    </row>
    <row r="17" spans="1:10" ht="12.75" customHeight="1" x14ac:dyDescent="0.2">
      <c r="A17" s="144"/>
      <c r="B17" s="375"/>
      <c r="C17" s="376"/>
      <c r="D17" s="376"/>
      <c r="E17" s="376"/>
      <c r="F17" s="376"/>
      <c r="G17" s="376"/>
      <c r="H17" s="376"/>
      <c r="I17" s="377"/>
      <c r="J17" s="120"/>
    </row>
    <row r="18" spans="1:10" ht="12.75" customHeight="1" x14ac:dyDescent="0.2">
      <c r="A18" s="144"/>
      <c r="B18" s="375"/>
      <c r="C18" s="376"/>
      <c r="D18" s="376"/>
      <c r="E18" s="376"/>
      <c r="F18" s="376"/>
      <c r="G18" s="376"/>
      <c r="H18" s="376"/>
      <c r="I18" s="377"/>
      <c r="J18" s="120"/>
    </row>
    <row r="19" spans="1:10" ht="12.75" customHeight="1" x14ac:dyDescent="0.2">
      <c r="A19" s="144"/>
      <c r="B19" s="375"/>
      <c r="C19" s="376"/>
      <c r="D19" s="376"/>
      <c r="E19" s="376"/>
      <c r="F19" s="376"/>
      <c r="G19" s="376"/>
      <c r="H19" s="376"/>
      <c r="I19" s="377"/>
      <c r="J19" s="120"/>
    </row>
    <row r="20" spans="1:10" x14ac:dyDescent="0.2">
      <c r="A20" s="144"/>
      <c r="B20" s="375"/>
      <c r="C20" s="376"/>
      <c r="D20" s="376"/>
      <c r="E20" s="376"/>
      <c r="F20" s="376"/>
      <c r="G20" s="376"/>
      <c r="H20" s="376"/>
      <c r="I20" s="377"/>
      <c r="J20" s="120"/>
    </row>
    <row r="21" spans="1:10" ht="12.75" customHeight="1" x14ac:dyDescent="0.2">
      <c r="A21" s="144"/>
      <c r="B21" s="375"/>
      <c r="C21" s="376"/>
      <c r="D21" s="376"/>
      <c r="E21" s="376"/>
      <c r="F21" s="376"/>
      <c r="G21" s="376"/>
      <c r="H21" s="376"/>
      <c r="I21" s="377"/>
      <c r="J21" s="120"/>
    </row>
    <row r="22" spans="1:10" ht="12.75" customHeight="1" x14ac:dyDescent="0.2">
      <c r="A22" s="144"/>
      <c r="B22" s="375"/>
      <c r="C22" s="376"/>
      <c r="D22" s="376"/>
      <c r="E22" s="376"/>
      <c r="F22" s="376"/>
      <c r="G22" s="376"/>
      <c r="H22" s="376"/>
      <c r="I22" s="377"/>
      <c r="J22" s="120"/>
    </row>
    <row r="23" spans="1:10" ht="12.75" customHeight="1" x14ac:dyDescent="0.2">
      <c r="A23" s="144"/>
      <c r="B23" s="375"/>
      <c r="C23" s="376"/>
      <c r="D23" s="376"/>
      <c r="E23" s="376"/>
      <c r="F23" s="376"/>
      <c r="G23" s="376"/>
      <c r="H23" s="376"/>
      <c r="I23" s="377"/>
      <c r="J23" s="120"/>
    </row>
    <row r="24" spans="1:10" x14ac:dyDescent="0.2">
      <c r="A24" s="144"/>
      <c r="B24" s="375"/>
      <c r="C24" s="376"/>
      <c r="D24" s="376"/>
      <c r="E24" s="376"/>
      <c r="F24" s="376"/>
      <c r="G24" s="376"/>
      <c r="H24" s="376"/>
      <c r="I24" s="377"/>
      <c r="J24" s="120"/>
    </row>
    <row r="25" spans="1:10" x14ac:dyDescent="0.2">
      <c r="A25" s="144"/>
      <c r="B25" s="375"/>
      <c r="C25" s="376"/>
      <c r="D25" s="376"/>
      <c r="E25" s="376"/>
      <c r="F25" s="376"/>
      <c r="G25" s="376"/>
      <c r="H25" s="376"/>
      <c r="I25" s="377"/>
      <c r="J25" s="120"/>
    </row>
    <row r="26" spans="1:10" ht="15.75" x14ac:dyDescent="0.25">
      <c r="A26" s="144"/>
      <c r="B26" s="147"/>
      <c r="C26" s="148" t="s">
        <v>354</v>
      </c>
      <c r="D26" s="120"/>
      <c r="E26" s="120"/>
      <c r="F26" s="120"/>
      <c r="G26" s="120"/>
      <c r="H26"/>
      <c r="I26" s="146"/>
      <c r="J26" s="120"/>
    </row>
    <row r="27" spans="1:10" ht="15.75" x14ac:dyDescent="0.25">
      <c r="A27" s="144"/>
      <c r="B27" s="147"/>
      <c r="C27" s="149" t="s">
        <v>109</v>
      </c>
      <c r="D27" s="120"/>
      <c r="E27" s="120"/>
      <c r="F27" s="120"/>
      <c r="G27" s="120"/>
      <c r="H27"/>
      <c r="I27" s="146"/>
      <c r="J27" s="120"/>
    </row>
    <row r="28" spans="1:10" ht="15" x14ac:dyDescent="0.2">
      <c r="A28" s="144"/>
      <c r="B28" s="147"/>
      <c r="C28" s="148" t="s">
        <v>373</v>
      </c>
      <c r="D28" s="120"/>
      <c r="E28" s="120"/>
      <c r="F28" s="120"/>
      <c r="G28" s="120"/>
      <c r="H28"/>
      <c r="I28" s="146"/>
      <c r="J28" s="120"/>
    </row>
    <row r="29" spans="1:10" ht="15" x14ac:dyDescent="0.2">
      <c r="A29" s="144"/>
      <c r="B29" s="147"/>
      <c r="C29" s="150" t="s">
        <v>374</v>
      </c>
      <c r="D29" s="120"/>
      <c r="E29" s="120"/>
      <c r="F29" s="120"/>
      <c r="G29" s="120"/>
      <c r="H29" s="120"/>
      <c r="I29" s="151"/>
      <c r="J29" s="120"/>
    </row>
    <row r="30" spans="1:10" ht="13.5" thickBot="1" x14ac:dyDescent="0.25">
      <c r="A30" s="144"/>
      <c r="B30" s="152"/>
      <c r="C30" s="138"/>
      <c r="D30" s="138"/>
      <c r="E30" s="138"/>
      <c r="F30" s="138"/>
      <c r="G30" s="138"/>
      <c r="H30" s="138"/>
      <c r="I30" s="153"/>
      <c r="J30" s="120"/>
    </row>
    <row r="31" spans="1:10" ht="6" customHeight="1" x14ac:dyDescent="0.2">
      <c r="A31" s="154"/>
      <c r="B31" s="144"/>
      <c r="C31" s="144"/>
      <c r="D31" s="144"/>
      <c r="E31" s="144"/>
      <c r="F31" s="144"/>
      <c r="G31" s="144"/>
      <c r="H31" s="144"/>
      <c r="I31" s="144"/>
      <c r="J31" s="154"/>
    </row>
    <row r="32" spans="1:10" ht="5.25" customHeight="1" x14ac:dyDescent="0.2">
      <c r="A32" s="144"/>
      <c r="B32" s="144"/>
      <c r="C32" s="144"/>
      <c r="D32" s="144"/>
      <c r="E32" s="144"/>
      <c r="F32" s="144"/>
      <c r="G32" s="144"/>
      <c r="H32" s="144"/>
      <c r="I32" s="144"/>
      <c r="J32" s="144"/>
    </row>
  </sheetData>
  <sheetProtection algorithmName="SHA-512" hashValue="jeoe9O4vvVYaACV5NLAgIaYVfntP3qLsnIpf5C4YUbJJKvSWaXLOVb0H8YtG7u1zG1z+n8BB+CzyVaqyy5v6Gg==" saltValue="VwKqWEvIYj6KNkOIv723Pg==" spinCount="100000" sheet="1" objects="1" scenarios="1" selectLockedCells="1"/>
  <mergeCells count="2">
    <mergeCell ref="B2:I3"/>
    <mergeCell ref="B6:I25"/>
  </mergeCells>
  <phoneticPr fontId="3" type="noConversion"/>
  <hyperlinks>
    <hyperlink ref="A1" location="Feuil1!A1" tooltip="1" display="FE"/>
  </hyperlinks>
  <pageMargins left="0.78740157499999996" right="0.78740157499999996" top="0.984251969" bottom="0.984251969" header="0.4921259845" footer="0.4921259845"/>
  <pageSetup paperSize="9" scale="93"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14">
    <outlinePr summaryBelow="0" summaryRight="0"/>
    <pageSetUpPr fitToPage="1"/>
  </sheetPr>
  <dimension ref="A1:S1466"/>
  <sheetViews>
    <sheetView showGridLines="0" showRowColHeaders="0" showZeros="0" zoomScale="78" zoomScaleNormal="77" zoomScaleSheetLayoutView="72" workbookViewId="0"/>
  </sheetViews>
  <sheetFormatPr baseColWidth="10" defaultColWidth="0" defaultRowHeight="12.75" zeroHeight="1" x14ac:dyDescent="0.2"/>
  <cols>
    <col min="1" max="1" width="3" style="1" customWidth="1"/>
    <col min="2" max="2" width="4" style="1" customWidth="1"/>
    <col min="3" max="3" width="11.42578125" style="1" customWidth="1"/>
    <col min="4" max="4" width="13.140625" style="1" customWidth="1"/>
    <col min="5" max="14" width="11.42578125" style="1" customWidth="1"/>
    <col min="15" max="15" width="6.5703125" style="1" customWidth="1"/>
    <col min="16" max="16" width="4.140625" style="1" customWidth="1"/>
    <col min="17" max="17" width="15.140625" style="1" customWidth="1"/>
    <col min="18" max="18" width="4.5703125" style="1" customWidth="1"/>
    <col min="19" max="19" width="1.28515625" style="1" customWidth="1"/>
    <col min="20" max="16384" width="11.42578125" style="1" hidden="1"/>
  </cols>
  <sheetData>
    <row r="1" spans="1:18" ht="13.5" thickBot="1" x14ac:dyDescent="0.25"/>
    <row r="2" spans="1:18" ht="40.5" customHeight="1" x14ac:dyDescent="0.2">
      <c r="A2" s="3"/>
      <c r="B2" s="427" t="s">
        <v>74</v>
      </c>
      <c r="C2" s="436"/>
      <c r="D2" s="436"/>
      <c r="E2" s="436"/>
      <c r="F2" s="436"/>
      <c r="G2" s="436"/>
      <c r="H2" s="436"/>
      <c r="I2" s="436"/>
      <c r="J2" s="436"/>
      <c r="K2" s="436"/>
      <c r="L2" s="436"/>
      <c r="M2" s="436"/>
      <c r="N2" s="436"/>
      <c r="O2" s="436"/>
      <c r="P2" s="436"/>
      <c r="Q2" s="437"/>
      <c r="R2" s="78"/>
    </row>
    <row r="3" spans="1:18" x14ac:dyDescent="0.2">
      <c r="A3" s="3"/>
      <c r="B3" s="7"/>
      <c r="C3" s="3"/>
      <c r="D3" s="3"/>
      <c r="E3" s="3"/>
      <c r="F3" s="3"/>
      <c r="G3" s="3"/>
      <c r="H3" s="3"/>
      <c r="I3" s="3"/>
      <c r="J3" s="3"/>
      <c r="K3" s="3"/>
      <c r="L3" s="3"/>
      <c r="M3" s="3"/>
      <c r="N3" s="3"/>
      <c r="O3" s="3"/>
      <c r="P3" s="3"/>
      <c r="Q3" s="8"/>
    </row>
    <row r="4" spans="1:18" x14ac:dyDescent="0.2">
      <c r="A4" s="3"/>
      <c r="B4" s="7"/>
      <c r="C4" s="3"/>
      <c r="D4" s="3"/>
      <c r="E4" s="3"/>
      <c r="F4" s="3"/>
      <c r="G4" s="3"/>
      <c r="H4" s="3"/>
      <c r="I4" s="3"/>
      <c r="J4" s="3"/>
      <c r="K4" s="3"/>
      <c r="L4" s="3"/>
      <c r="M4" s="3"/>
      <c r="N4" s="3"/>
      <c r="O4" s="3"/>
      <c r="P4" s="3"/>
      <c r="Q4" s="8"/>
    </row>
    <row r="5" spans="1:18" ht="20.25" x14ac:dyDescent="0.3">
      <c r="A5" s="3"/>
      <c r="B5" s="89" t="s">
        <v>127</v>
      </c>
      <c r="C5" s="3"/>
      <c r="D5" s="3"/>
      <c r="E5" s="3"/>
      <c r="F5" s="3"/>
      <c r="G5" s="15"/>
      <c r="H5" s="3"/>
      <c r="I5" s="3"/>
      <c r="J5" s="3"/>
      <c r="K5" s="3"/>
      <c r="L5" s="3"/>
      <c r="M5" s="3"/>
      <c r="N5" s="3"/>
      <c r="O5" s="3"/>
      <c r="P5" s="3"/>
      <c r="Q5" s="8"/>
    </row>
    <row r="6" spans="1:18" ht="15.75" x14ac:dyDescent="0.25">
      <c r="A6" s="3"/>
      <c r="B6" s="90"/>
      <c r="C6" s="3"/>
      <c r="D6" s="3"/>
      <c r="E6" s="3"/>
      <c r="F6" s="3"/>
      <c r="G6" s="15"/>
      <c r="H6" s="3"/>
      <c r="I6" s="3"/>
      <c r="J6" s="3"/>
      <c r="K6" s="3"/>
      <c r="L6" s="3"/>
      <c r="M6" s="3"/>
      <c r="N6" s="3"/>
      <c r="O6" s="3"/>
      <c r="P6" s="3"/>
      <c r="Q6" s="8"/>
    </row>
    <row r="7" spans="1:18" x14ac:dyDescent="0.2">
      <c r="A7" s="3"/>
      <c r="B7" s="80" t="s">
        <v>44</v>
      </c>
      <c r="C7" s="3"/>
      <c r="D7" s="3"/>
      <c r="E7" s="3"/>
      <c r="F7" s="3"/>
      <c r="G7" s="19"/>
      <c r="H7" s="20"/>
      <c r="I7" s="3"/>
      <c r="J7" s="3"/>
      <c r="K7" s="3"/>
      <c r="L7" s="3"/>
      <c r="M7" s="3"/>
      <c r="N7" s="3"/>
      <c r="O7" s="3"/>
      <c r="P7" s="3"/>
      <c r="Q7" s="8"/>
    </row>
    <row r="8" spans="1:18" x14ac:dyDescent="0.2">
      <c r="A8" s="3"/>
      <c r="B8" s="7"/>
      <c r="C8" s="118" t="s">
        <v>45</v>
      </c>
      <c r="D8" s="183"/>
      <c r="E8" s="119"/>
      <c r="F8" s="3"/>
      <c r="G8" s="19"/>
      <c r="H8" s="20"/>
      <c r="I8" s="3"/>
      <c r="J8" s="3"/>
      <c r="K8" s="3"/>
      <c r="L8" s="3"/>
      <c r="M8" s="3"/>
      <c r="N8" s="3"/>
      <c r="O8" s="3"/>
      <c r="P8" s="3"/>
      <c r="Q8" s="8"/>
    </row>
    <row r="9" spans="1:18" ht="5.25" customHeight="1" x14ac:dyDescent="0.2">
      <c r="A9" s="3"/>
      <c r="B9" s="7"/>
      <c r="C9" s="120"/>
      <c r="D9" s="114"/>
      <c r="E9" s="3"/>
      <c r="F9" s="3"/>
      <c r="G9" s="19"/>
      <c r="H9" s="20"/>
      <c r="I9" s="3"/>
      <c r="J9" s="3"/>
      <c r="K9" s="3"/>
      <c r="L9" s="3"/>
      <c r="M9" s="3"/>
      <c r="N9" s="3"/>
      <c r="O9" s="3"/>
      <c r="P9" s="3"/>
      <c r="Q9" s="8"/>
    </row>
    <row r="10" spans="1:18" x14ac:dyDescent="0.2">
      <c r="A10" s="3"/>
      <c r="B10" s="7"/>
      <c r="C10" s="121" t="s">
        <v>46</v>
      </c>
      <c r="D10" s="122"/>
      <c r="E10" s="122"/>
      <c r="F10" s="123"/>
      <c r="G10" s="19"/>
      <c r="H10" s="20"/>
      <c r="I10" s="3"/>
      <c r="J10" s="3"/>
      <c r="K10" s="3"/>
      <c r="L10" s="3"/>
      <c r="M10" s="3"/>
      <c r="N10" s="3"/>
      <c r="O10" s="3"/>
      <c r="P10" s="3"/>
      <c r="Q10" s="8"/>
    </row>
    <row r="11" spans="1:18" ht="15.75" x14ac:dyDescent="0.25">
      <c r="A11" s="3"/>
      <c r="B11" s="7"/>
      <c r="C11" s="3"/>
      <c r="D11" s="81"/>
      <c r="E11" s="3"/>
      <c r="F11" s="3"/>
      <c r="G11" s="19"/>
      <c r="H11" s="20"/>
      <c r="I11" s="3"/>
      <c r="J11" s="3"/>
      <c r="K11" s="3"/>
      <c r="L11" s="3"/>
      <c r="M11" s="3"/>
      <c r="N11" s="3"/>
      <c r="O11" s="3"/>
      <c r="P11" s="3"/>
      <c r="Q11" s="8"/>
    </row>
    <row r="12" spans="1:18" ht="16.5" x14ac:dyDescent="0.25">
      <c r="A12" s="3"/>
      <c r="B12" s="448" t="s">
        <v>369</v>
      </c>
      <c r="C12" s="449"/>
      <c r="D12" s="449"/>
      <c r="E12" s="449"/>
      <c r="F12" s="449"/>
      <c r="G12" s="449"/>
      <c r="H12" s="449"/>
      <c r="I12" s="449"/>
      <c r="J12" s="449"/>
      <c r="K12" s="449"/>
      <c r="L12" s="449"/>
      <c r="M12" s="449"/>
      <c r="N12" s="449"/>
      <c r="O12" s="449"/>
      <c r="P12" s="449"/>
      <c r="Q12" s="450"/>
    </row>
    <row r="13" spans="1:18" ht="15.75" x14ac:dyDescent="0.25">
      <c r="A13" s="3"/>
      <c r="B13" s="7"/>
      <c r="C13" s="3"/>
      <c r="D13" s="81"/>
      <c r="E13" s="3"/>
      <c r="F13" s="3"/>
      <c r="G13" s="19"/>
      <c r="H13" s="20"/>
      <c r="I13" s="3"/>
      <c r="J13" s="3"/>
      <c r="K13" s="3"/>
      <c r="L13" s="3"/>
      <c r="M13" s="3"/>
      <c r="N13" s="3"/>
      <c r="O13" s="3"/>
      <c r="P13" s="3"/>
      <c r="Q13" s="8"/>
    </row>
    <row r="14" spans="1:18" ht="12.75" customHeight="1" x14ac:dyDescent="0.2">
      <c r="A14" s="3"/>
      <c r="B14" s="80" t="s">
        <v>153</v>
      </c>
      <c r="C14" s="23"/>
      <c r="D14" s="3"/>
      <c r="E14" s="3"/>
      <c r="F14" s="3"/>
      <c r="G14" s="3"/>
      <c r="H14" s="3"/>
      <c r="I14" s="3"/>
      <c r="J14" s="3"/>
      <c r="K14" s="3"/>
      <c r="L14" s="3"/>
      <c r="M14" s="3"/>
      <c r="N14" s="3"/>
      <c r="O14" s="3"/>
      <c r="P14" s="3"/>
      <c r="Q14" s="8"/>
    </row>
    <row r="15" spans="1:18" ht="12.75" customHeight="1" x14ac:dyDescent="0.2">
      <c r="A15" s="3"/>
      <c r="B15" s="7"/>
      <c r="C15" s="82" t="s">
        <v>122</v>
      </c>
      <c r="D15" s="3"/>
      <c r="E15" s="3"/>
      <c r="F15" s="3"/>
      <c r="G15" s="3"/>
      <c r="H15" s="3"/>
      <c r="I15" s="3"/>
      <c r="J15" s="3"/>
      <c r="K15" s="3"/>
      <c r="L15" s="3"/>
      <c r="M15" s="3"/>
      <c r="N15" s="3"/>
      <c r="O15" s="3"/>
      <c r="P15" s="3"/>
      <c r="Q15" s="8"/>
    </row>
    <row r="16" spans="1:18" ht="12.75" customHeight="1" x14ac:dyDescent="0.25">
      <c r="A16" s="3"/>
      <c r="B16" s="7"/>
      <c r="C16" s="3" t="s">
        <v>149</v>
      </c>
      <c r="D16" s="3"/>
      <c r="E16" s="3"/>
      <c r="F16" s="3"/>
      <c r="G16" s="3"/>
      <c r="H16" s="3"/>
      <c r="I16" s="3"/>
      <c r="J16" s="83"/>
      <c r="K16" s="3"/>
      <c r="L16" s="3"/>
      <c r="M16" s="3"/>
      <c r="N16" s="3"/>
      <c r="O16" s="3"/>
      <c r="P16" s="3"/>
      <c r="Q16" s="8"/>
    </row>
    <row r="17" spans="1:17" ht="12.75" customHeight="1" x14ac:dyDescent="0.25">
      <c r="A17" s="3"/>
      <c r="B17" s="7"/>
      <c r="C17" s="358"/>
      <c r="D17" s="3"/>
      <c r="E17" s="3"/>
      <c r="F17" s="3"/>
      <c r="G17" s="3"/>
      <c r="H17" s="3"/>
      <c r="I17" s="3"/>
      <c r="J17" s="83"/>
      <c r="K17" s="3"/>
      <c r="L17" s="3"/>
      <c r="M17" s="3"/>
      <c r="N17" s="3"/>
      <c r="O17" s="3"/>
      <c r="P17" s="3"/>
      <c r="Q17" s="8"/>
    </row>
    <row r="18" spans="1:17" ht="12.75" customHeight="1" x14ac:dyDescent="0.25">
      <c r="A18" s="3"/>
      <c r="B18" s="7"/>
      <c r="C18" s="124"/>
      <c r="D18" s="3"/>
      <c r="E18" s="3"/>
      <c r="F18" s="3"/>
      <c r="G18" s="3"/>
      <c r="H18" s="3"/>
      <c r="I18" s="3"/>
      <c r="J18" s="83"/>
      <c r="K18" s="3"/>
      <c r="L18" s="3"/>
      <c r="M18" s="3"/>
      <c r="N18" s="3"/>
      <c r="O18" s="3"/>
      <c r="P18" s="3"/>
      <c r="Q18" s="8"/>
    </row>
    <row r="19" spans="1:17" ht="12.75" customHeight="1" x14ac:dyDescent="0.25">
      <c r="A19" s="3"/>
      <c r="B19" s="7"/>
      <c r="C19" s="82" t="s">
        <v>123</v>
      </c>
      <c r="D19" s="3"/>
      <c r="E19" s="3"/>
      <c r="F19" s="3"/>
      <c r="G19" s="3"/>
      <c r="H19" s="3"/>
      <c r="I19" s="3"/>
      <c r="J19" s="83"/>
      <c r="K19" s="3"/>
      <c r="L19" s="3"/>
      <c r="M19" s="3"/>
      <c r="N19" s="3"/>
      <c r="O19" s="3"/>
      <c r="P19" s="3"/>
      <c r="Q19" s="8"/>
    </row>
    <row r="20" spans="1:17" ht="12.75" customHeight="1" x14ac:dyDescent="0.25">
      <c r="A20" s="3"/>
      <c r="B20" s="7"/>
      <c r="C20" s="3" t="s">
        <v>182</v>
      </c>
      <c r="D20" s="3"/>
      <c r="E20" s="3"/>
      <c r="F20" s="3"/>
      <c r="G20" s="3"/>
      <c r="H20" s="3"/>
      <c r="I20" s="3"/>
      <c r="J20" s="83"/>
      <c r="K20" s="3"/>
      <c r="L20" s="3"/>
      <c r="M20" s="3"/>
      <c r="N20" s="3"/>
      <c r="O20" s="3"/>
      <c r="P20" s="3"/>
      <c r="Q20" s="8"/>
    </row>
    <row r="21" spans="1:17" ht="12.75" customHeight="1" x14ac:dyDescent="0.25">
      <c r="A21" s="3"/>
      <c r="B21" s="7"/>
      <c r="C21" s="3" t="s">
        <v>347</v>
      </c>
      <c r="D21" s="3"/>
      <c r="E21" s="3"/>
      <c r="F21" s="3"/>
      <c r="G21" s="3"/>
      <c r="H21" s="3"/>
      <c r="I21" s="3"/>
      <c r="J21" s="83"/>
      <c r="K21" s="3"/>
      <c r="L21" s="3"/>
      <c r="M21" s="3"/>
      <c r="N21" s="3"/>
      <c r="O21" s="3"/>
      <c r="P21" s="3"/>
      <c r="Q21" s="8"/>
    </row>
    <row r="22" spans="1:17" ht="12.75" customHeight="1" x14ac:dyDescent="0.25">
      <c r="A22" s="3"/>
      <c r="B22" s="7"/>
      <c r="C22" s="10" t="s">
        <v>187</v>
      </c>
      <c r="D22" s="3"/>
      <c r="E22" s="3"/>
      <c r="F22" s="3"/>
      <c r="G22" s="3"/>
      <c r="H22" s="3"/>
      <c r="I22" s="3"/>
      <c r="J22" s="83"/>
      <c r="K22" s="3"/>
      <c r="L22" s="3"/>
      <c r="M22" s="3"/>
      <c r="N22" s="3"/>
      <c r="O22" s="3"/>
      <c r="P22" s="3"/>
      <c r="Q22" s="8"/>
    </row>
    <row r="23" spans="1:17" ht="12.75" customHeight="1" x14ac:dyDescent="0.25">
      <c r="A23" s="3"/>
      <c r="B23" s="7"/>
      <c r="C23" s="189" t="s">
        <v>204</v>
      </c>
      <c r="D23" s="3"/>
      <c r="E23" s="3"/>
      <c r="F23" s="3"/>
      <c r="G23" s="3"/>
      <c r="H23" s="3"/>
      <c r="I23" s="3"/>
      <c r="J23" s="83"/>
      <c r="K23" s="3"/>
      <c r="L23" s="3"/>
      <c r="M23" s="3"/>
      <c r="N23" s="3"/>
      <c r="O23" s="3"/>
      <c r="P23" s="3"/>
      <c r="Q23" s="8"/>
    </row>
    <row r="24" spans="1:17" ht="12.75" customHeight="1" x14ac:dyDescent="0.25">
      <c r="A24" s="3"/>
      <c r="B24" s="7"/>
      <c r="C24" s="3"/>
      <c r="D24" s="3"/>
      <c r="E24" s="3"/>
      <c r="F24" s="3"/>
      <c r="G24" s="3"/>
      <c r="H24" s="3"/>
      <c r="I24" s="3"/>
      <c r="J24" s="83"/>
      <c r="K24" s="3"/>
      <c r="L24" s="3"/>
      <c r="M24" s="3"/>
      <c r="N24" s="3"/>
      <c r="O24" s="3"/>
      <c r="P24" s="3"/>
      <c r="Q24" s="8"/>
    </row>
    <row r="25" spans="1:17" ht="12.75" customHeight="1" x14ac:dyDescent="0.25">
      <c r="A25" s="3"/>
      <c r="B25" s="7"/>
      <c r="C25" s="3"/>
      <c r="D25" s="3"/>
      <c r="E25" s="3"/>
      <c r="F25" s="3"/>
      <c r="G25" s="3"/>
      <c r="H25" s="3"/>
      <c r="I25" s="3"/>
      <c r="J25" s="83"/>
      <c r="K25" s="3"/>
      <c r="L25" s="3"/>
      <c r="M25" s="3"/>
      <c r="N25" s="3"/>
      <c r="O25" s="3"/>
      <c r="P25" s="3"/>
      <c r="Q25" s="8"/>
    </row>
    <row r="26" spans="1:17" ht="12.75" customHeight="1" x14ac:dyDescent="0.25">
      <c r="A26" s="3"/>
      <c r="B26" s="7"/>
      <c r="C26" s="3"/>
      <c r="D26" s="3"/>
      <c r="E26" s="3"/>
      <c r="F26" s="3"/>
      <c r="G26" s="3"/>
      <c r="H26" s="3"/>
      <c r="I26" s="3"/>
      <c r="J26" s="83"/>
      <c r="K26" s="3"/>
      <c r="L26" s="3"/>
      <c r="M26" s="3"/>
      <c r="N26" s="3"/>
      <c r="O26" s="3"/>
      <c r="P26" s="3"/>
      <c r="Q26" s="8"/>
    </row>
    <row r="27" spans="1:17" ht="12.75" customHeight="1" x14ac:dyDescent="0.25">
      <c r="A27" s="3"/>
      <c r="B27" s="7"/>
      <c r="C27" s="3"/>
      <c r="D27" s="3"/>
      <c r="E27" s="3"/>
      <c r="F27" s="3"/>
      <c r="G27" s="3"/>
      <c r="H27" s="3"/>
      <c r="I27" s="3"/>
      <c r="J27" s="83"/>
      <c r="K27" s="3"/>
      <c r="L27" s="3"/>
      <c r="M27" s="3"/>
      <c r="N27" s="3"/>
      <c r="O27" s="3"/>
      <c r="P27" s="3"/>
      <c r="Q27" s="8"/>
    </row>
    <row r="28" spans="1:17" ht="12.75" customHeight="1" x14ac:dyDescent="0.2">
      <c r="A28" s="3"/>
      <c r="B28" s="7"/>
      <c r="C28" s="3"/>
      <c r="D28" s="3"/>
      <c r="E28" s="3"/>
      <c r="F28" s="3"/>
      <c r="G28" s="3"/>
      <c r="H28" s="3"/>
      <c r="I28" s="3"/>
      <c r="J28" s="3"/>
      <c r="K28" s="3"/>
      <c r="L28" s="3"/>
      <c r="M28" s="3"/>
      <c r="N28" s="3"/>
      <c r="O28" s="3"/>
      <c r="P28" s="3"/>
      <c r="Q28" s="8"/>
    </row>
    <row r="29" spans="1:17" ht="12.75" customHeight="1" x14ac:dyDescent="0.2">
      <c r="A29" s="3"/>
      <c r="B29" s="7"/>
      <c r="C29" s="3"/>
      <c r="D29" s="3"/>
      <c r="E29" s="3"/>
      <c r="F29" s="3"/>
      <c r="G29" s="3"/>
      <c r="H29" s="3"/>
      <c r="I29" s="3"/>
      <c r="J29" s="3"/>
      <c r="K29" s="3"/>
      <c r="L29" s="3"/>
      <c r="M29" s="3"/>
      <c r="N29" s="3"/>
      <c r="O29" s="3"/>
      <c r="P29" s="3"/>
      <c r="Q29" s="8"/>
    </row>
    <row r="30" spans="1:17" ht="12.75" customHeight="1" x14ac:dyDescent="0.2">
      <c r="A30" s="3"/>
      <c r="B30" s="7"/>
      <c r="C30" s="3"/>
      <c r="D30" s="3"/>
      <c r="E30" s="3"/>
      <c r="F30" s="3"/>
      <c r="G30" s="3"/>
      <c r="H30" s="3"/>
      <c r="I30" s="3"/>
      <c r="J30" s="3"/>
      <c r="K30" s="3"/>
      <c r="L30" s="3"/>
      <c r="M30" s="3"/>
      <c r="N30" s="3"/>
      <c r="O30" s="3"/>
      <c r="P30" s="3"/>
      <c r="Q30" s="8"/>
    </row>
    <row r="31" spans="1:17" ht="12.75" customHeight="1" x14ac:dyDescent="0.2">
      <c r="A31" s="3"/>
      <c r="B31" s="7"/>
      <c r="C31" s="59"/>
      <c r="D31" s="3"/>
      <c r="E31" s="3"/>
      <c r="F31" s="3"/>
      <c r="G31" s="3"/>
      <c r="H31" s="3"/>
      <c r="I31" s="3"/>
      <c r="J31" s="3"/>
      <c r="K31" s="3"/>
      <c r="L31" s="3"/>
      <c r="M31" s="3"/>
      <c r="N31" s="3"/>
      <c r="O31" s="3"/>
      <c r="P31" s="3"/>
      <c r="Q31" s="8"/>
    </row>
    <row r="32" spans="1:17" ht="12.75" customHeight="1" x14ac:dyDescent="0.2">
      <c r="A32" s="3"/>
      <c r="B32" s="7"/>
      <c r="C32" s="3"/>
      <c r="D32" s="3"/>
      <c r="E32" s="3"/>
      <c r="F32" s="3"/>
      <c r="G32" s="3"/>
      <c r="H32" s="3"/>
      <c r="I32" s="3"/>
      <c r="J32" s="3"/>
      <c r="K32" s="3"/>
      <c r="L32" s="3"/>
      <c r="M32" s="3"/>
      <c r="N32" s="3"/>
      <c r="O32" s="3"/>
      <c r="P32" s="3"/>
      <c r="Q32" s="8"/>
    </row>
    <row r="33" spans="1:17" ht="12.75" customHeight="1" x14ac:dyDescent="0.2">
      <c r="A33" s="3"/>
      <c r="B33" s="7"/>
      <c r="C33" s="3"/>
      <c r="D33" s="3"/>
      <c r="E33" s="3"/>
      <c r="F33" s="3"/>
      <c r="G33" s="3"/>
      <c r="H33" s="3"/>
      <c r="I33" s="3"/>
      <c r="J33" s="3"/>
      <c r="K33" s="3"/>
      <c r="L33" s="3"/>
      <c r="M33" s="3"/>
      <c r="N33" s="3"/>
      <c r="O33" s="3"/>
      <c r="P33" s="3"/>
      <c r="Q33" s="8"/>
    </row>
    <row r="34" spans="1:17" ht="12.75" customHeight="1" x14ac:dyDescent="0.2">
      <c r="A34" s="3"/>
      <c r="B34" s="7"/>
      <c r="C34" s="3"/>
      <c r="D34" s="3"/>
      <c r="E34" s="3"/>
      <c r="F34" s="3"/>
      <c r="G34" s="3"/>
      <c r="H34" s="3"/>
      <c r="I34" s="3"/>
      <c r="J34" s="3"/>
      <c r="K34" s="3"/>
      <c r="L34" s="3"/>
      <c r="M34" s="3"/>
      <c r="N34" s="3"/>
      <c r="O34" s="3"/>
      <c r="P34" s="3"/>
      <c r="Q34" s="8"/>
    </row>
    <row r="35" spans="1:17" ht="12.75" customHeight="1" x14ac:dyDescent="0.2">
      <c r="A35" s="3"/>
      <c r="B35" s="7"/>
      <c r="C35" s="3"/>
      <c r="D35" s="3"/>
      <c r="E35" s="3"/>
      <c r="F35" s="3"/>
      <c r="G35" s="3"/>
      <c r="H35" s="3"/>
      <c r="I35" s="3"/>
      <c r="J35" s="3"/>
      <c r="K35" s="3"/>
      <c r="L35" s="3"/>
      <c r="M35" s="3"/>
      <c r="N35" s="3"/>
      <c r="O35" s="3"/>
      <c r="P35" s="3"/>
      <c r="Q35" s="8"/>
    </row>
    <row r="36" spans="1:17" ht="12.75" customHeight="1" x14ac:dyDescent="0.2">
      <c r="A36" s="3"/>
      <c r="B36" s="7"/>
      <c r="C36" s="3"/>
      <c r="D36" s="3"/>
      <c r="E36" s="3"/>
      <c r="F36" s="3"/>
      <c r="G36" s="3"/>
      <c r="H36" s="3"/>
      <c r="I36" s="3"/>
      <c r="J36" s="3"/>
      <c r="K36" s="3"/>
      <c r="L36" s="3"/>
      <c r="M36" s="3"/>
      <c r="N36" s="3"/>
      <c r="O36" s="3"/>
      <c r="P36" s="3"/>
      <c r="Q36" s="8"/>
    </row>
    <row r="37" spans="1:17" ht="12.75" customHeight="1" x14ac:dyDescent="0.2">
      <c r="A37" s="3"/>
      <c r="B37" s="7"/>
      <c r="C37" s="3"/>
      <c r="D37" s="3"/>
      <c r="E37" s="3"/>
      <c r="F37" s="3"/>
      <c r="G37" s="3"/>
      <c r="H37" s="3"/>
      <c r="I37" s="3"/>
      <c r="J37" s="3"/>
      <c r="K37" s="3"/>
      <c r="L37" s="3"/>
      <c r="M37" s="3"/>
      <c r="N37" s="3"/>
      <c r="O37" s="3"/>
      <c r="P37" s="3"/>
      <c r="Q37" s="8"/>
    </row>
    <row r="38" spans="1:17" ht="12.75" customHeight="1" x14ac:dyDescent="0.2">
      <c r="A38" s="3"/>
      <c r="B38" s="7"/>
      <c r="C38" s="3"/>
      <c r="D38" s="3"/>
      <c r="E38" s="3"/>
      <c r="F38" s="3"/>
      <c r="G38" s="3"/>
      <c r="H38" s="3"/>
      <c r="I38" s="3"/>
      <c r="J38" s="3"/>
      <c r="K38" s="3"/>
      <c r="L38" s="3"/>
      <c r="M38" s="3"/>
      <c r="N38" s="3"/>
      <c r="O38" s="3"/>
      <c r="P38" s="3"/>
      <c r="Q38" s="8"/>
    </row>
    <row r="39" spans="1:17" ht="12.75" customHeight="1" x14ac:dyDescent="0.2">
      <c r="A39" s="3"/>
      <c r="B39" s="7"/>
      <c r="C39" s="82"/>
      <c r="D39" s="3"/>
      <c r="E39" s="12"/>
      <c r="F39" s="12"/>
      <c r="G39" s="3"/>
      <c r="H39" s="3"/>
      <c r="I39" s="3"/>
      <c r="J39" s="3"/>
      <c r="K39" s="3"/>
      <c r="L39" s="3"/>
      <c r="M39" s="3"/>
      <c r="N39" s="3"/>
      <c r="O39" s="3"/>
      <c r="P39" s="3"/>
      <c r="Q39" s="8"/>
    </row>
    <row r="40" spans="1:17" ht="12.75" customHeight="1" x14ac:dyDescent="0.2">
      <c r="A40" s="3"/>
      <c r="B40" s="7"/>
      <c r="C40" s="3"/>
      <c r="D40" s="3"/>
      <c r="E40" s="12"/>
      <c r="F40" s="12"/>
      <c r="G40" s="3"/>
      <c r="H40" s="3"/>
      <c r="I40" s="3"/>
      <c r="J40" s="3"/>
      <c r="K40" s="3"/>
      <c r="L40" s="3"/>
      <c r="M40" s="3"/>
      <c r="N40" s="3"/>
      <c r="O40" s="3"/>
      <c r="P40" s="3"/>
      <c r="Q40" s="8"/>
    </row>
    <row r="41" spans="1:17" ht="12.75" customHeight="1" x14ac:dyDescent="0.2">
      <c r="A41" s="3"/>
      <c r="B41" s="7"/>
      <c r="C41" s="3"/>
      <c r="D41" s="3"/>
      <c r="E41" s="12"/>
      <c r="F41" s="12"/>
      <c r="G41" s="3"/>
      <c r="H41" s="3"/>
      <c r="I41" s="3"/>
      <c r="J41" s="3"/>
      <c r="K41" s="3"/>
      <c r="L41" s="3"/>
      <c r="M41" s="3"/>
      <c r="N41" s="3"/>
      <c r="O41" s="3"/>
      <c r="P41" s="3"/>
      <c r="Q41" s="8"/>
    </row>
    <row r="42" spans="1:17" ht="12.75" customHeight="1" x14ac:dyDescent="0.2">
      <c r="A42" s="3"/>
      <c r="B42" s="7"/>
      <c r="C42" s="3"/>
      <c r="D42" s="3"/>
      <c r="E42" s="12"/>
      <c r="F42" s="12"/>
      <c r="G42" s="3"/>
      <c r="H42" s="3"/>
      <c r="I42" s="3"/>
      <c r="J42" s="3"/>
      <c r="K42" s="3"/>
      <c r="L42" s="3"/>
      <c r="M42" s="3"/>
      <c r="N42" s="3"/>
      <c r="O42" s="3"/>
      <c r="P42" s="3"/>
      <c r="Q42" s="8"/>
    </row>
    <row r="43" spans="1:17" ht="12.75" customHeight="1" x14ac:dyDescent="0.2">
      <c r="A43" s="3"/>
      <c r="B43" s="7"/>
      <c r="C43" s="3"/>
      <c r="D43" s="3"/>
      <c r="E43" s="12"/>
      <c r="F43" s="12"/>
      <c r="G43" s="3"/>
      <c r="H43" s="3"/>
      <c r="I43" s="3"/>
      <c r="J43" s="3"/>
      <c r="K43" s="3"/>
      <c r="L43" s="3"/>
      <c r="M43" s="3"/>
      <c r="N43" s="3"/>
      <c r="O43" s="3"/>
      <c r="P43" s="3"/>
      <c r="Q43" s="8"/>
    </row>
    <row r="44" spans="1:17" ht="12.75" customHeight="1" x14ac:dyDescent="0.2">
      <c r="A44" s="3"/>
      <c r="B44" s="7"/>
      <c r="C44" s="3"/>
      <c r="D44" s="3"/>
      <c r="E44" s="12"/>
      <c r="F44" s="12"/>
      <c r="G44" s="3"/>
      <c r="H44" s="3"/>
      <c r="I44" s="3"/>
      <c r="J44" s="3"/>
      <c r="K44" s="3"/>
      <c r="L44" s="3"/>
      <c r="M44" s="3"/>
      <c r="N44" s="3"/>
      <c r="O44" s="3"/>
      <c r="P44" s="3"/>
      <c r="Q44" s="8"/>
    </row>
    <row r="45" spans="1:17" ht="12.75" customHeight="1" x14ac:dyDescent="0.2">
      <c r="A45" s="3"/>
      <c r="B45" s="80" t="s">
        <v>333</v>
      </c>
      <c r="C45" s="82"/>
      <c r="D45" s="3"/>
      <c r="E45" s="12"/>
      <c r="F45" s="12"/>
      <c r="G45" s="3"/>
      <c r="H45" s="3"/>
      <c r="I45" s="3"/>
      <c r="J45" s="3"/>
      <c r="K45" s="3"/>
      <c r="L45" s="3"/>
      <c r="M45" s="3"/>
      <c r="N45" s="3"/>
      <c r="O45" s="3"/>
      <c r="P45" s="3"/>
      <c r="Q45" s="8"/>
    </row>
    <row r="46" spans="1:17" ht="12.75" customHeight="1" x14ac:dyDescent="0.2">
      <c r="A46" s="3"/>
      <c r="B46" s="7"/>
      <c r="C46" s="189" t="s">
        <v>332</v>
      </c>
      <c r="D46" s="3"/>
      <c r="E46" s="12"/>
      <c r="F46" s="12"/>
      <c r="G46" s="3"/>
      <c r="H46" s="3"/>
      <c r="I46" s="3"/>
      <c r="J46" s="3"/>
      <c r="K46" s="3"/>
      <c r="L46" s="3"/>
      <c r="M46" s="3"/>
      <c r="N46" s="3"/>
      <c r="O46" s="3"/>
      <c r="P46" s="3"/>
      <c r="Q46" s="8"/>
    </row>
    <row r="47" spans="1:17" ht="12.75" customHeight="1" x14ac:dyDescent="0.2">
      <c r="A47" s="3"/>
      <c r="B47" s="7"/>
      <c r="C47" s="3"/>
      <c r="D47" s="3"/>
      <c r="E47" s="3"/>
      <c r="F47" s="3"/>
      <c r="G47" s="3"/>
      <c r="H47" s="3"/>
      <c r="I47" s="3"/>
      <c r="J47" s="3"/>
      <c r="K47" s="3"/>
      <c r="L47" s="3"/>
      <c r="M47" s="3"/>
      <c r="N47" s="3"/>
      <c r="O47" s="3"/>
      <c r="P47" s="3"/>
      <c r="Q47" s="8"/>
    </row>
    <row r="48" spans="1:17" ht="12.75" customHeight="1" x14ac:dyDescent="0.2">
      <c r="A48" s="3"/>
      <c r="B48" s="7"/>
      <c r="C48" s="3"/>
      <c r="D48" s="3"/>
      <c r="E48" s="3"/>
      <c r="F48" s="3"/>
      <c r="G48" s="3"/>
      <c r="H48" s="3"/>
      <c r="I48" s="3"/>
      <c r="J48" s="3"/>
      <c r="K48" s="3"/>
      <c r="L48" s="3"/>
      <c r="M48" s="3"/>
      <c r="N48" s="3"/>
      <c r="O48" s="3"/>
      <c r="P48" s="3"/>
      <c r="Q48" s="8"/>
    </row>
    <row r="49" spans="1:17" ht="12.75" customHeight="1" x14ac:dyDescent="0.2">
      <c r="A49" s="3"/>
      <c r="B49" s="7"/>
      <c r="C49" s="3"/>
      <c r="D49" s="3"/>
      <c r="E49" s="3"/>
      <c r="F49" s="3"/>
      <c r="G49" s="3"/>
      <c r="H49" s="22"/>
      <c r="I49" s="3"/>
      <c r="J49" s="3"/>
      <c r="K49" s="3"/>
      <c r="L49" s="3"/>
      <c r="M49" s="3"/>
      <c r="N49" s="3"/>
      <c r="O49" s="3"/>
      <c r="P49" s="3"/>
      <c r="Q49" s="8"/>
    </row>
    <row r="50" spans="1:17" ht="12.75" customHeight="1" x14ac:dyDescent="0.2">
      <c r="A50" s="3"/>
      <c r="B50" s="7"/>
      <c r="C50" s="3"/>
      <c r="D50" s="3"/>
      <c r="E50" s="3"/>
      <c r="F50" s="3"/>
      <c r="G50" s="3"/>
      <c r="H50" s="3"/>
      <c r="I50" s="3"/>
      <c r="J50" s="3"/>
      <c r="K50" s="3"/>
      <c r="L50" s="3"/>
      <c r="M50" s="3"/>
      <c r="N50" s="3"/>
      <c r="O50" s="3"/>
      <c r="P50" s="3"/>
      <c r="Q50" s="8"/>
    </row>
    <row r="51" spans="1:17" x14ac:dyDescent="0.2">
      <c r="B51" s="7"/>
      <c r="C51" s="82"/>
      <c r="D51" s="3"/>
      <c r="E51" s="3"/>
      <c r="F51" s="3"/>
      <c r="G51" s="3"/>
      <c r="H51" s="3"/>
      <c r="I51" s="3"/>
      <c r="J51" s="3"/>
      <c r="K51" s="3"/>
      <c r="L51" s="3"/>
      <c r="M51" s="3"/>
      <c r="N51" s="3"/>
      <c r="O51" s="3"/>
      <c r="P51" s="3"/>
      <c r="Q51" s="8"/>
    </row>
    <row r="52" spans="1:17" x14ac:dyDescent="0.2">
      <c r="B52" s="7"/>
      <c r="C52" s="3"/>
      <c r="D52" s="3"/>
      <c r="E52" s="3"/>
      <c r="F52" s="3"/>
      <c r="G52" s="3"/>
      <c r="H52" s="3"/>
      <c r="I52" s="3"/>
      <c r="J52" s="3"/>
      <c r="K52" s="3"/>
      <c r="L52" s="3"/>
      <c r="M52" s="3"/>
      <c r="N52" s="3"/>
      <c r="O52" s="3"/>
      <c r="P52" s="3"/>
      <c r="Q52" s="8"/>
    </row>
    <row r="53" spans="1:17" x14ac:dyDescent="0.2">
      <c r="B53" s="7"/>
      <c r="C53" s="10"/>
      <c r="D53" s="3"/>
      <c r="E53" s="3"/>
      <c r="F53" s="3"/>
      <c r="G53" s="3"/>
      <c r="H53" s="3"/>
      <c r="I53" s="3"/>
      <c r="J53" s="3"/>
      <c r="K53" s="3"/>
      <c r="L53" s="3"/>
      <c r="M53" s="3"/>
      <c r="N53" s="3"/>
      <c r="O53" s="3"/>
      <c r="P53" s="3"/>
      <c r="Q53" s="8"/>
    </row>
    <row r="54" spans="1:17" x14ac:dyDescent="0.2">
      <c r="B54" s="7"/>
      <c r="C54" s="3"/>
      <c r="D54" s="3"/>
      <c r="E54" s="3"/>
      <c r="F54" s="3"/>
      <c r="G54" s="3"/>
      <c r="H54" s="3"/>
      <c r="I54" s="3"/>
      <c r="J54" s="3"/>
      <c r="K54" s="3"/>
      <c r="L54" s="3"/>
      <c r="M54" s="3"/>
      <c r="N54" s="3"/>
      <c r="O54" s="3"/>
      <c r="P54" s="3"/>
      <c r="Q54" s="8"/>
    </row>
    <row r="55" spans="1:17" x14ac:dyDescent="0.2">
      <c r="B55" s="80" t="s">
        <v>334</v>
      </c>
      <c r="C55" s="23"/>
      <c r="D55" s="3"/>
      <c r="E55" s="3"/>
      <c r="F55" s="3"/>
      <c r="G55" s="3"/>
      <c r="H55" s="3"/>
      <c r="I55" s="3"/>
      <c r="J55" s="3"/>
      <c r="K55" s="3"/>
      <c r="L55" s="3"/>
      <c r="M55" s="3"/>
      <c r="N55" s="3"/>
      <c r="O55" s="3"/>
      <c r="P55" s="3"/>
      <c r="Q55" s="8"/>
    </row>
    <row r="56" spans="1:17" x14ac:dyDescent="0.2">
      <c r="B56" s="7"/>
      <c r="C56" s="82" t="s">
        <v>156</v>
      </c>
      <c r="D56" s="3"/>
      <c r="E56" s="3"/>
      <c r="F56" s="3"/>
      <c r="G56" s="3"/>
      <c r="H56" s="3"/>
      <c r="I56" s="3"/>
      <c r="J56" s="3"/>
      <c r="K56" s="3"/>
      <c r="L56" s="3"/>
      <c r="M56" s="3"/>
      <c r="N56" s="3"/>
      <c r="O56" s="3"/>
      <c r="P56" s="3"/>
      <c r="Q56" s="8"/>
    </row>
    <row r="57" spans="1:17" x14ac:dyDescent="0.2">
      <c r="B57" s="7"/>
      <c r="C57" s="29" t="s">
        <v>365</v>
      </c>
      <c r="D57" s="3"/>
      <c r="E57" s="3"/>
      <c r="F57" s="3"/>
      <c r="G57" s="3"/>
      <c r="H57" s="3"/>
      <c r="I57" s="3"/>
      <c r="J57" s="3"/>
      <c r="K57" s="3"/>
      <c r="L57" s="3"/>
      <c r="M57" s="3"/>
      <c r="N57" s="3"/>
      <c r="O57" s="3"/>
      <c r="P57" s="3"/>
      <c r="Q57" s="8"/>
    </row>
    <row r="58" spans="1:17" x14ac:dyDescent="0.2">
      <c r="B58" s="7"/>
      <c r="C58" s="3" t="s">
        <v>337</v>
      </c>
      <c r="D58" s="3"/>
      <c r="E58" s="3"/>
      <c r="F58" s="3"/>
      <c r="G58" s="3"/>
      <c r="H58" s="3"/>
      <c r="I58" s="3"/>
      <c r="J58" s="3"/>
      <c r="K58" s="3"/>
      <c r="L58" s="3"/>
      <c r="M58" s="3"/>
      <c r="N58" s="3"/>
      <c r="O58" s="3"/>
      <c r="P58" s="3"/>
      <c r="Q58" s="8"/>
    </row>
    <row r="59" spans="1:17" x14ac:dyDescent="0.2">
      <c r="B59" s="7"/>
      <c r="C59" s="3" t="s">
        <v>348</v>
      </c>
      <c r="D59" s="3"/>
      <c r="E59" s="3"/>
      <c r="F59" s="3"/>
      <c r="G59" s="3"/>
      <c r="H59" s="3"/>
      <c r="I59" s="3"/>
      <c r="J59" s="3"/>
      <c r="K59" s="3"/>
      <c r="L59" s="3"/>
      <c r="M59" s="3"/>
      <c r="N59" s="3"/>
      <c r="O59" s="3"/>
      <c r="P59" s="3"/>
      <c r="Q59" s="8"/>
    </row>
    <row r="60" spans="1:17" x14ac:dyDescent="0.2">
      <c r="B60" s="7"/>
      <c r="C60" s="3"/>
      <c r="D60" s="3"/>
      <c r="E60" s="3"/>
      <c r="F60" s="3"/>
      <c r="G60" s="3"/>
      <c r="H60" s="3"/>
      <c r="I60" s="3"/>
      <c r="J60" s="3"/>
      <c r="K60" s="3"/>
      <c r="L60" s="3"/>
      <c r="M60" s="3"/>
      <c r="N60" s="3"/>
      <c r="O60" s="3"/>
      <c r="P60" s="3"/>
      <c r="Q60" s="8"/>
    </row>
    <row r="61" spans="1:17" x14ac:dyDescent="0.2">
      <c r="B61" s="7"/>
      <c r="C61" s="3"/>
      <c r="D61" s="439"/>
      <c r="E61" s="439"/>
      <c r="F61" s="3"/>
      <c r="G61" s="3"/>
      <c r="H61" s="3"/>
      <c r="I61" s="3"/>
      <c r="J61" s="3"/>
      <c r="K61" s="3"/>
      <c r="L61" s="3"/>
      <c r="M61" s="3"/>
      <c r="N61" s="3"/>
      <c r="O61" s="3"/>
      <c r="P61" s="3"/>
      <c r="Q61" s="8"/>
    </row>
    <row r="62" spans="1:17" x14ac:dyDescent="0.2">
      <c r="B62" s="7"/>
      <c r="C62" s="3"/>
      <c r="D62" s="12"/>
      <c r="E62" s="24"/>
      <c r="F62" s="24"/>
      <c r="G62" s="3"/>
      <c r="H62" s="3"/>
      <c r="I62" s="3"/>
      <c r="J62" s="3"/>
      <c r="K62" s="3"/>
      <c r="L62" s="3"/>
      <c r="M62" s="3"/>
      <c r="N62" s="3"/>
      <c r="O62" s="3"/>
      <c r="P62" s="3"/>
      <c r="Q62" s="8"/>
    </row>
    <row r="63" spans="1:17" x14ac:dyDescent="0.2">
      <c r="B63" s="7"/>
      <c r="C63" s="3"/>
      <c r="D63" s="12"/>
      <c r="E63" s="12"/>
      <c r="F63" s="12"/>
      <c r="G63" s="3"/>
      <c r="H63" s="3"/>
      <c r="I63" s="3"/>
      <c r="J63" s="3"/>
      <c r="K63" s="3"/>
      <c r="L63" s="3"/>
      <c r="M63" s="3"/>
      <c r="N63" s="3"/>
      <c r="O63" s="3"/>
      <c r="P63" s="3"/>
      <c r="Q63" s="8"/>
    </row>
    <row r="64" spans="1:17" x14ac:dyDescent="0.2">
      <c r="B64" s="7"/>
      <c r="C64" s="3"/>
      <c r="D64" s="12"/>
      <c r="E64" s="12"/>
      <c r="F64" s="12"/>
      <c r="G64" s="3"/>
      <c r="H64" s="3"/>
      <c r="I64" s="3"/>
      <c r="J64" s="3"/>
      <c r="K64" s="3"/>
      <c r="L64" s="3"/>
      <c r="M64" s="3"/>
      <c r="N64" s="3"/>
      <c r="O64" s="3"/>
      <c r="P64" s="3"/>
      <c r="Q64" s="8"/>
    </row>
    <row r="65" spans="2:17" x14ac:dyDescent="0.2">
      <c r="B65" s="7"/>
      <c r="C65" s="28"/>
      <c r="D65" s="3"/>
      <c r="E65" s="12"/>
      <c r="F65" s="12"/>
      <c r="G65" s="3"/>
      <c r="H65" s="3"/>
      <c r="I65" s="3"/>
      <c r="J65" s="3"/>
      <c r="K65" s="3"/>
      <c r="L65" s="3"/>
      <c r="M65" s="3"/>
      <c r="N65" s="3"/>
      <c r="O65" s="3"/>
      <c r="P65" s="3"/>
      <c r="Q65" s="8"/>
    </row>
    <row r="66" spans="2:17" x14ac:dyDescent="0.2">
      <c r="B66" s="7"/>
      <c r="C66" s="28" t="s">
        <v>349</v>
      </c>
      <c r="D66" s="3"/>
      <c r="E66" s="12"/>
      <c r="F66" s="12"/>
      <c r="G66" s="3"/>
      <c r="H66" s="3"/>
      <c r="I66" s="3"/>
      <c r="J66" s="3"/>
      <c r="K66" s="3"/>
      <c r="L66" s="3"/>
      <c r="M66" s="3"/>
      <c r="N66" s="3"/>
      <c r="O66" s="3"/>
      <c r="P66" s="3"/>
      <c r="Q66" s="8"/>
    </row>
    <row r="67" spans="2:17" x14ac:dyDescent="0.2">
      <c r="B67" s="7"/>
      <c r="C67" s="29" t="s">
        <v>366</v>
      </c>
      <c r="D67" s="3"/>
      <c r="E67" s="12"/>
      <c r="F67" s="12"/>
      <c r="G67" s="3"/>
      <c r="H67" s="3"/>
      <c r="I67" s="3"/>
      <c r="J67" s="3"/>
      <c r="K67" s="3"/>
      <c r="L67" s="3"/>
      <c r="M67" s="3"/>
      <c r="N67" s="3"/>
      <c r="O67" s="3"/>
      <c r="P67" s="3"/>
      <c r="Q67" s="8"/>
    </row>
    <row r="68" spans="2:17" x14ac:dyDescent="0.2">
      <c r="B68" s="7"/>
      <c r="C68" s="28" t="s">
        <v>335</v>
      </c>
      <c r="D68" s="3"/>
      <c r="E68" s="12"/>
      <c r="F68" s="12"/>
      <c r="G68" s="3"/>
      <c r="H68" s="3"/>
      <c r="I68" s="3"/>
      <c r="J68" s="3"/>
      <c r="K68" s="3"/>
      <c r="L68" s="3"/>
      <c r="M68" s="3"/>
      <c r="N68" s="3"/>
      <c r="O68" s="3"/>
      <c r="P68" s="3"/>
      <c r="Q68" s="8"/>
    </row>
    <row r="69" spans="2:17" x14ac:dyDescent="0.2">
      <c r="B69" s="7"/>
      <c r="C69" s="28" t="s">
        <v>336</v>
      </c>
      <c r="D69" s="3"/>
      <c r="E69" s="12"/>
      <c r="F69" s="12"/>
      <c r="G69" s="3"/>
      <c r="H69" s="3"/>
      <c r="I69" s="3"/>
      <c r="J69" s="3"/>
      <c r="K69" s="3"/>
      <c r="L69" s="3"/>
      <c r="M69" s="3"/>
      <c r="N69" s="3"/>
      <c r="O69" s="3"/>
      <c r="P69" s="3"/>
      <c r="Q69" s="8"/>
    </row>
    <row r="70" spans="2:17" x14ac:dyDescent="0.2">
      <c r="B70" s="7"/>
      <c r="C70" s="28"/>
      <c r="D70" s="3"/>
      <c r="E70" s="12"/>
      <c r="F70" s="12"/>
      <c r="G70" s="3"/>
      <c r="H70" s="3"/>
      <c r="I70" s="3"/>
      <c r="J70" s="3"/>
      <c r="K70" s="3"/>
      <c r="L70" s="3"/>
      <c r="M70" s="3"/>
      <c r="N70" s="3"/>
      <c r="O70" s="3"/>
      <c r="P70" s="3"/>
      <c r="Q70" s="8"/>
    </row>
    <row r="71" spans="2:17" x14ac:dyDescent="0.2">
      <c r="B71" s="7"/>
      <c r="C71" s="3"/>
      <c r="D71" s="3"/>
      <c r="E71" s="12"/>
      <c r="F71" s="12"/>
      <c r="G71" s="352"/>
      <c r="H71" s="3"/>
      <c r="I71" s="3"/>
      <c r="J71" s="3"/>
      <c r="K71" s="3"/>
      <c r="L71" s="3"/>
      <c r="M71" s="3"/>
      <c r="N71" s="3"/>
      <c r="O71" s="3"/>
      <c r="P71" s="3"/>
      <c r="Q71" s="8"/>
    </row>
    <row r="72" spans="2:17" x14ac:dyDescent="0.2">
      <c r="B72" s="7"/>
      <c r="C72" s="3"/>
      <c r="D72" s="3"/>
      <c r="E72" s="12"/>
      <c r="F72" s="12"/>
      <c r="G72" s="3"/>
      <c r="H72" s="3"/>
      <c r="I72" s="3"/>
      <c r="J72" s="189" t="s">
        <v>338</v>
      </c>
      <c r="K72" s="3"/>
      <c r="L72" s="3"/>
      <c r="M72" s="3"/>
      <c r="N72" s="3"/>
      <c r="O72" s="3"/>
      <c r="P72" s="3"/>
      <c r="Q72" s="8"/>
    </row>
    <row r="73" spans="2:17" x14ac:dyDescent="0.2">
      <c r="B73" s="7"/>
      <c r="C73" s="3"/>
      <c r="D73" s="3"/>
      <c r="E73" s="12"/>
      <c r="F73" s="352"/>
      <c r="G73" s="3"/>
      <c r="H73" s="3"/>
      <c r="I73" s="3"/>
      <c r="J73" s="3"/>
      <c r="K73" s="3"/>
      <c r="L73" s="3"/>
      <c r="M73" s="3"/>
      <c r="N73" s="3"/>
      <c r="O73" s="3"/>
      <c r="P73" s="3"/>
      <c r="Q73" s="8"/>
    </row>
    <row r="74" spans="2:17" x14ac:dyDescent="0.2">
      <c r="B74" s="7"/>
      <c r="C74" s="3"/>
      <c r="D74" s="3"/>
      <c r="E74" s="12"/>
      <c r="F74" s="12"/>
      <c r="G74" s="3"/>
      <c r="H74" s="3"/>
      <c r="I74" s="3"/>
      <c r="J74" s="3"/>
      <c r="K74" s="3"/>
      <c r="L74" s="3"/>
      <c r="M74" s="3"/>
      <c r="N74" s="3"/>
      <c r="O74" s="3"/>
      <c r="P74" s="3"/>
      <c r="Q74" s="8"/>
    </row>
    <row r="75" spans="2:17" x14ac:dyDescent="0.2">
      <c r="B75" s="7"/>
      <c r="C75" s="3"/>
      <c r="D75" s="3"/>
      <c r="E75" s="12"/>
      <c r="F75" s="12"/>
      <c r="G75" s="3"/>
      <c r="H75" s="3"/>
      <c r="I75" s="3"/>
      <c r="J75" s="3"/>
      <c r="K75" s="3"/>
      <c r="L75" s="3"/>
      <c r="M75" s="3"/>
      <c r="N75" s="3"/>
      <c r="O75" s="3"/>
      <c r="P75" s="3"/>
      <c r="Q75" s="8"/>
    </row>
    <row r="76" spans="2:17" x14ac:dyDescent="0.2">
      <c r="B76" s="7"/>
      <c r="C76" s="3" t="s">
        <v>367</v>
      </c>
      <c r="D76" s="3"/>
      <c r="E76" s="12"/>
      <c r="F76" s="12"/>
      <c r="G76" s="3"/>
      <c r="H76" s="3"/>
      <c r="I76" s="3"/>
      <c r="J76" s="3"/>
      <c r="K76" s="3"/>
      <c r="L76" s="3"/>
      <c r="M76" s="3"/>
      <c r="N76" s="3"/>
      <c r="O76" s="3"/>
      <c r="P76" s="3"/>
      <c r="Q76" s="8"/>
    </row>
    <row r="77" spans="2:17" x14ac:dyDescent="0.2">
      <c r="B77" s="7"/>
      <c r="C77" s="3"/>
      <c r="D77" s="3"/>
      <c r="E77" s="12"/>
      <c r="F77" s="12"/>
      <c r="G77" s="3"/>
      <c r="H77" s="3"/>
      <c r="I77" s="3"/>
      <c r="J77" s="3"/>
      <c r="K77" s="3"/>
      <c r="L77" s="3"/>
      <c r="M77" s="3"/>
      <c r="N77" s="3"/>
      <c r="O77" s="3"/>
      <c r="P77" s="3"/>
      <c r="Q77" s="8"/>
    </row>
    <row r="78" spans="2:17" x14ac:dyDescent="0.2">
      <c r="B78" s="7"/>
      <c r="C78" s="3"/>
      <c r="D78" s="3"/>
      <c r="E78" s="12"/>
      <c r="F78" s="12"/>
      <c r="G78" s="3"/>
      <c r="H78" s="3"/>
      <c r="I78" s="3"/>
      <c r="J78" s="3"/>
      <c r="K78" s="3"/>
      <c r="L78" s="3"/>
      <c r="M78" s="3"/>
      <c r="N78" s="3"/>
      <c r="O78" s="3"/>
      <c r="P78" s="3"/>
      <c r="Q78" s="8"/>
    </row>
    <row r="79" spans="2:17" x14ac:dyDescent="0.2">
      <c r="B79" s="7"/>
      <c r="C79" s="3"/>
      <c r="D79" s="3"/>
      <c r="E79" s="12"/>
      <c r="F79" s="12"/>
      <c r="G79" s="3"/>
      <c r="H79" s="3"/>
      <c r="I79" s="3"/>
      <c r="J79" s="3"/>
      <c r="K79" s="3"/>
      <c r="L79" s="3"/>
      <c r="M79" s="3"/>
      <c r="N79" s="3"/>
      <c r="O79" s="3"/>
      <c r="P79" s="3"/>
      <c r="Q79" s="8"/>
    </row>
    <row r="80" spans="2:17" x14ac:dyDescent="0.2">
      <c r="B80" s="7"/>
      <c r="C80" s="3"/>
      <c r="D80" s="3"/>
      <c r="E80" s="12"/>
      <c r="F80" s="12"/>
      <c r="G80" s="3"/>
      <c r="H80" s="3"/>
      <c r="I80" s="3"/>
      <c r="J80" s="3"/>
      <c r="K80" s="3"/>
      <c r="L80" s="3"/>
      <c r="M80" s="3"/>
      <c r="N80" s="3"/>
      <c r="O80" s="3"/>
      <c r="P80" s="3"/>
      <c r="Q80" s="8"/>
    </row>
    <row r="81" spans="2:17" x14ac:dyDescent="0.2">
      <c r="B81" s="7"/>
      <c r="C81" s="3"/>
      <c r="D81" s="3"/>
      <c r="E81" s="12"/>
      <c r="F81" s="12"/>
      <c r="G81" s="3"/>
      <c r="H81" s="3"/>
      <c r="I81" s="3"/>
      <c r="J81" s="3"/>
      <c r="K81" s="3"/>
      <c r="L81" s="3"/>
      <c r="M81" s="3"/>
      <c r="N81" s="3"/>
      <c r="O81" s="3"/>
      <c r="P81" s="3"/>
      <c r="Q81" s="8"/>
    </row>
    <row r="82" spans="2:17" x14ac:dyDescent="0.2">
      <c r="B82" s="7"/>
      <c r="C82" s="3"/>
      <c r="D82" s="3"/>
      <c r="E82" s="12"/>
      <c r="F82" s="12"/>
      <c r="G82" s="3"/>
      <c r="H82" s="3"/>
      <c r="I82" s="3"/>
      <c r="J82" s="3"/>
      <c r="K82" s="3"/>
      <c r="L82" s="3"/>
      <c r="M82" s="3"/>
      <c r="N82" s="3"/>
      <c r="O82" s="3"/>
      <c r="P82" s="3"/>
      <c r="Q82" s="8"/>
    </row>
    <row r="83" spans="2:17" x14ac:dyDescent="0.2">
      <c r="B83" s="7"/>
      <c r="C83" s="97" t="s">
        <v>368</v>
      </c>
      <c r="D83" s="3"/>
      <c r="E83" s="12"/>
      <c r="F83" s="12"/>
      <c r="G83" s="3"/>
      <c r="H83" s="3"/>
      <c r="I83" s="3"/>
      <c r="J83" s="3"/>
      <c r="K83" s="3"/>
      <c r="L83" s="3"/>
      <c r="M83" s="3"/>
      <c r="N83" s="3"/>
      <c r="O83" s="3"/>
      <c r="P83" s="3"/>
      <c r="Q83" s="8"/>
    </row>
    <row r="84" spans="2:17" x14ac:dyDescent="0.2">
      <c r="B84" s="7"/>
      <c r="C84" s="3"/>
      <c r="D84" s="12"/>
      <c r="E84" s="12"/>
      <c r="F84" s="12"/>
      <c r="G84" s="3"/>
      <c r="H84" s="3"/>
      <c r="I84" s="3"/>
      <c r="J84" s="3"/>
      <c r="K84" s="3"/>
      <c r="L84" s="3"/>
      <c r="M84" s="3"/>
      <c r="N84" s="3"/>
      <c r="O84" s="3"/>
      <c r="P84" s="3"/>
      <c r="Q84" s="8"/>
    </row>
    <row r="85" spans="2:17" x14ac:dyDescent="0.2">
      <c r="B85" s="7"/>
      <c r="C85" s="3"/>
      <c r="D85" s="12"/>
      <c r="E85" s="12"/>
      <c r="F85" s="12"/>
      <c r="G85" s="3"/>
      <c r="H85" s="3"/>
      <c r="I85" s="3"/>
      <c r="J85" s="3"/>
      <c r="K85" s="3"/>
      <c r="L85" s="3"/>
      <c r="M85" s="3"/>
      <c r="N85" s="3"/>
      <c r="O85" s="3"/>
      <c r="P85" s="3"/>
      <c r="Q85" s="8"/>
    </row>
    <row r="86" spans="2:17" x14ac:dyDescent="0.2">
      <c r="B86" s="7"/>
      <c r="C86" s="3"/>
      <c r="D86" s="12"/>
      <c r="E86" s="12"/>
      <c r="F86" s="12"/>
      <c r="G86" s="3"/>
      <c r="H86" s="3"/>
      <c r="I86" s="3"/>
      <c r="J86" s="3"/>
      <c r="K86" s="3"/>
      <c r="L86" s="3"/>
      <c r="M86" s="3"/>
      <c r="N86" s="3"/>
      <c r="O86" s="3"/>
      <c r="P86" s="3"/>
      <c r="Q86" s="8"/>
    </row>
    <row r="87" spans="2:17" x14ac:dyDescent="0.2">
      <c r="B87" s="7"/>
      <c r="C87" s="3"/>
      <c r="D87" s="352"/>
      <c r="E87" s="12"/>
      <c r="F87" s="12"/>
      <c r="G87" s="3"/>
      <c r="H87" s="3"/>
      <c r="I87" s="3"/>
      <c r="J87" s="3"/>
      <c r="K87" s="3"/>
      <c r="L87" s="3"/>
      <c r="M87" s="3"/>
      <c r="N87" s="3"/>
      <c r="O87" s="3"/>
      <c r="P87" s="3"/>
      <c r="Q87" s="8"/>
    </row>
    <row r="88" spans="2:17" x14ac:dyDescent="0.2">
      <c r="B88" s="7"/>
      <c r="C88" s="3"/>
      <c r="D88" s="12"/>
      <c r="E88" s="12"/>
      <c r="F88" s="12"/>
      <c r="G88" s="3"/>
      <c r="H88" s="3"/>
      <c r="I88" s="3"/>
      <c r="J88" s="3"/>
      <c r="K88" s="3"/>
      <c r="L88" s="3"/>
      <c r="M88" s="3"/>
      <c r="N88" s="3"/>
      <c r="O88" s="3"/>
      <c r="P88" s="3"/>
      <c r="Q88" s="8"/>
    </row>
    <row r="89" spans="2:17" x14ac:dyDescent="0.2">
      <c r="B89" s="7"/>
      <c r="C89" s="3"/>
      <c r="D89" s="12"/>
      <c r="E89" s="12"/>
      <c r="F89" s="12"/>
      <c r="G89" s="3"/>
      <c r="H89" s="3"/>
      <c r="I89" s="3"/>
      <c r="J89" s="3"/>
      <c r="K89" s="3"/>
      <c r="L89" s="3"/>
      <c r="M89" s="3"/>
      <c r="N89" s="3"/>
      <c r="O89" s="3"/>
      <c r="P89" s="3"/>
      <c r="Q89" s="8"/>
    </row>
    <row r="90" spans="2:17" x14ac:dyDescent="0.2">
      <c r="B90" s="7"/>
      <c r="C90" s="3"/>
      <c r="D90" s="12"/>
      <c r="E90" s="12"/>
      <c r="F90" s="12"/>
      <c r="G90" s="3"/>
      <c r="H90" s="3"/>
      <c r="I90" s="3"/>
      <c r="J90" s="3"/>
      <c r="K90" s="3"/>
      <c r="L90" s="3"/>
      <c r="M90" s="3"/>
      <c r="N90" s="3"/>
      <c r="O90" s="3"/>
      <c r="P90" s="3"/>
      <c r="Q90" s="8"/>
    </row>
    <row r="91" spans="2:17" x14ac:dyDescent="0.2">
      <c r="B91" s="7"/>
      <c r="C91" s="3"/>
      <c r="D91" s="12"/>
      <c r="E91" s="12"/>
      <c r="F91" s="12"/>
      <c r="G91" s="3"/>
      <c r="H91" s="3"/>
      <c r="I91" s="3"/>
      <c r="J91" s="3"/>
      <c r="K91" s="3"/>
      <c r="L91" s="3"/>
      <c r="M91" s="3"/>
      <c r="N91" s="3"/>
      <c r="O91" s="3"/>
      <c r="P91" s="3"/>
      <c r="Q91" s="8"/>
    </row>
    <row r="92" spans="2:17" x14ac:dyDescent="0.2">
      <c r="B92" s="7"/>
      <c r="C92" s="3"/>
      <c r="D92" s="12"/>
      <c r="E92" s="12"/>
      <c r="F92" s="12"/>
      <c r="G92" s="3"/>
      <c r="H92" s="3"/>
      <c r="I92" s="3"/>
      <c r="J92" s="3"/>
      <c r="K92" s="3"/>
      <c r="L92" s="3"/>
      <c r="M92" s="3"/>
      <c r="N92" s="3"/>
      <c r="O92" s="3"/>
      <c r="P92" s="3"/>
      <c r="Q92" s="8"/>
    </row>
    <row r="93" spans="2:17" x14ac:dyDescent="0.2">
      <c r="B93" s="7"/>
      <c r="C93" s="3"/>
      <c r="D93" s="12"/>
      <c r="E93" s="12"/>
      <c r="F93" s="12"/>
      <c r="G93" s="3"/>
      <c r="H93" s="3"/>
      <c r="I93" s="3"/>
      <c r="J93" s="3"/>
      <c r="K93" s="3"/>
      <c r="L93" s="3"/>
      <c r="M93" s="3"/>
      <c r="N93" s="3"/>
      <c r="O93" s="3"/>
      <c r="P93" s="3"/>
      <c r="Q93" s="8"/>
    </row>
    <row r="94" spans="2:17" x14ac:dyDescent="0.2">
      <c r="B94" s="7"/>
      <c r="C94" s="3"/>
      <c r="D94" s="12"/>
      <c r="E94" s="12"/>
      <c r="F94" s="12"/>
      <c r="G94" s="3"/>
      <c r="H94" s="3"/>
      <c r="I94" s="3"/>
      <c r="J94" s="3"/>
      <c r="K94" s="3"/>
      <c r="L94" s="3"/>
      <c r="M94" s="3"/>
      <c r="N94" s="3"/>
      <c r="O94" s="3"/>
      <c r="P94" s="3"/>
      <c r="Q94" s="8"/>
    </row>
    <row r="95" spans="2:17" x14ac:dyDescent="0.2">
      <c r="B95" s="7"/>
      <c r="C95" s="82" t="s">
        <v>42</v>
      </c>
      <c r="D95" s="12"/>
      <c r="E95" s="12"/>
      <c r="F95" s="12"/>
      <c r="G95" s="3"/>
      <c r="H95" s="3"/>
      <c r="I95" s="3"/>
      <c r="J95" s="3"/>
      <c r="K95" s="3"/>
      <c r="L95" s="3"/>
      <c r="M95" s="3"/>
      <c r="N95" s="3"/>
      <c r="O95" s="3"/>
      <c r="P95" s="3"/>
      <c r="Q95" s="8"/>
    </row>
    <row r="96" spans="2:17" x14ac:dyDescent="0.2">
      <c r="B96" s="7"/>
      <c r="C96" s="28" t="s">
        <v>343</v>
      </c>
      <c r="D96" s="12"/>
      <c r="E96" s="12"/>
      <c r="F96" s="12"/>
      <c r="G96" s="3"/>
      <c r="H96" s="3"/>
      <c r="I96" s="3"/>
      <c r="J96" s="3"/>
      <c r="K96" s="3"/>
      <c r="L96" s="3"/>
      <c r="M96" s="3"/>
      <c r="N96" s="3"/>
      <c r="O96" s="3"/>
      <c r="P96" s="3"/>
      <c r="Q96" s="8"/>
    </row>
    <row r="97" spans="2:17" x14ac:dyDescent="0.2">
      <c r="B97" s="7"/>
      <c r="C97" s="28" t="s">
        <v>344</v>
      </c>
      <c r="D97" s="12"/>
      <c r="E97" s="12"/>
      <c r="F97" s="12"/>
      <c r="G97" s="3"/>
      <c r="H97" s="3"/>
      <c r="I97" s="3"/>
      <c r="J97" s="3"/>
      <c r="K97" s="3"/>
      <c r="L97" s="3"/>
      <c r="M97" s="3"/>
      <c r="N97" s="3"/>
      <c r="O97" s="3"/>
      <c r="P97" s="3"/>
      <c r="Q97" s="8"/>
    </row>
    <row r="98" spans="2:17" x14ac:dyDescent="0.2">
      <c r="B98" s="7"/>
      <c r="C98" s="3" t="s">
        <v>345</v>
      </c>
      <c r="D98" s="12"/>
      <c r="E98" s="12"/>
      <c r="F98" s="12"/>
      <c r="G98" s="3"/>
      <c r="H98" s="3"/>
      <c r="I98" s="3"/>
      <c r="J98" s="3"/>
      <c r="K98" s="3"/>
      <c r="L98" s="3"/>
      <c r="M98" s="3"/>
      <c r="N98" s="3"/>
      <c r="O98" s="3"/>
      <c r="P98" s="3"/>
      <c r="Q98" s="8"/>
    </row>
    <row r="99" spans="2:17" x14ac:dyDescent="0.2">
      <c r="B99" s="7"/>
      <c r="C99" s="3"/>
      <c r="D99" s="12"/>
      <c r="E99" s="12"/>
      <c r="F99" s="12"/>
      <c r="G99" s="3"/>
      <c r="H99" s="3"/>
      <c r="I99" s="3"/>
      <c r="J99" s="3"/>
      <c r="K99" s="3"/>
      <c r="L99" s="3"/>
      <c r="M99" s="3"/>
      <c r="N99" s="3"/>
      <c r="O99" s="3"/>
      <c r="P99" s="3"/>
      <c r="Q99" s="8"/>
    </row>
    <row r="100" spans="2:17" x14ac:dyDescent="0.2">
      <c r="B100" s="7"/>
      <c r="C100" s="3"/>
      <c r="D100" s="12"/>
      <c r="E100" s="12"/>
      <c r="F100" s="12"/>
      <c r="G100" s="3"/>
      <c r="H100" s="3"/>
      <c r="I100" s="3"/>
      <c r="J100" s="3"/>
      <c r="K100" s="3"/>
      <c r="L100" s="3"/>
      <c r="M100" s="3"/>
      <c r="N100" s="3"/>
      <c r="O100" s="3"/>
      <c r="P100" s="3"/>
      <c r="Q100" s="8"/>
    </row>
    <row r="101" spans="2:17" x14ac:dyDescent="0.2">
      <c r="B101" s="7"/>
      <c r="C101" s="3"/>
      <c r="D101" s="12"/>
      <c r="E101" s="12"/>
      <c r="F101" s="12"/>
      <c r="G101" s="3"/>
      <c r="H101" s="3"/>
      <c r="I101" s="3"/>
      <c r="J101" s="3"/>
      <c r="K101" s="3"/>
      <c r="L101" s="3"/>
      <c r="M101" s="3"/>
      <c r="N101" s="3"/>
      <c r="O101" s="3"/>
      <c r="P101" s="3"/>
      <c r="Q101" s="8"/>
    </row>
    <row r="102" spans="2:17" x14ac:dyDescent="0.2">
      <c r="B102" s="7"/>
      <c r="C102" s="3"/>
      <c r="D102" s="12"/>
      <c r="E102" s="12"/>
      <c r="F102" s="12"/>
      <c r="G102" s="3"/>
      <c r="H102" s="3"/>
      <c r="I102" s="3"/>
      <c r="J102" s="3"/>
      <c r="K102" s="3"/>
      <c r="L102" s="3"/>
      <c r="M102" s="3"/>
      <c r="N102" s="3"/>
      <c r="O102" s="3"/>
      <c r="P102" s="3"/>
      <c r="Q102" s="8"/>
    </row>
    <row r="103" spans="2:17" x14ac:dyDescent="0.2">
      <c r="B103" s="7"/>
      <c r="C103" s="3"/>
      <c r="D103" s="12"/>
      <c r="E103" s="12"/>
      <c r="F103" s="12"/>
      <c r="G103" s="3"/>
      <c r="H103" s="3"/>
      <c r="I103" s="3"/>
      <c r="J103" s="3"/>
      <c r="K103" s="3"/>
      <c r="L103" s="3"/>
      <c r="M103" s="3"/>
      <c r="N103" s="3"/>
      <c r="O103" s="3"/>
      <c r="P103" s="3"/>
      <c r="Q103" s="8"/>
    </row>
    <row r="104" spans="2:17" x14ac:dyDescent="0.2">
      <c r="B104" s="7"/>
      <c r="C104" s="3"/>
      <c r="D104" s="12"/>
      <c r="E104" s="12"/>
      <c r="F104" s="12"/>
      <c r="G104" s="3"/>
      <c r="H104" s="3"/>
      <c r="I104" s="3"/>
      <c r="J104" s="3"/>
      <c r="K104" s="3"/>
      <c r="L104" s="3"/>
      <c r="M104" s="3"/>
      <c r="N104" s="3"/>
      <c r="O104" s="3"/>
      <c r="P104" s="3"/>
      <c r="Q104" s="8"/>
    </row>
    <row r="105" spans="2:17" x14ac:dyDescent="0.2">
      <c r="B105" s="7"/>
      <c r="C105" s="3"/>
      <c r="D105" s="12"/>
      <c r="E105" s="12"/>
      <c r="F105" s="12"/>
      <c r="G105" s="3"/>
      <c r="H105" s="3"/>
      <c r="I105" s="3"/>
      <c r="J105" s="3"/>
      <c r="K105" s="3"/>
      <c r="L105" s="3"/>
      <c r="M105" s="3"/>
      <c r="N105" s="3"/>
      <c r="O105" s="3"/>
      <c r="P105" s="3"/>
      <c r="Q105" s="8"/>
    </row>
    <row r="106" spans="2:17" x14ac:dyDescent="0.2">
      <c r="B106" s="7"/>
      <c r="C106" s="3"/>
      <c r="D106" s="12"/>
      <c r="E106" s="12"/>
      <c r="F106" s="12"/>
      <c r="G106" s="3"/>
      <c r="H106" s="3"/>
      <c r="I106" s="3"/>
      <c r="J106" s="3"/>
      <c r="K106" s="3"/>
      <c r="L106" s="3"/>
      <c r="M106" s="3"/>
      <c r="N106" s="3"/>
      <c r="O106" s="3"/>
      <c r="P106" s="3"/>
      <c r="Q106" s="8"/>
    </row>
    <row r="107" spans="2:17" x14ac:dyDescent="0.2">
      <c r="B107" s="7"/>
      <c r="C107" s="3"/>
      <c r="D107" s="12"/>
      <c r="E107" s="12"/>
      <c r="F107" s="12"/>
      <c r="G107" s="3"/>
      <c r="H107" s="3"/>
      <c r="I107" s="3"/>
      <c r="J107" s="3"/>
      <c r="K107" s="3"/>
      <c r="L107" s="3"/>
      <c r="M107" s="3"/>
      <c r="N107" s="3"/>
      <c r="O107" s="3"/>
      <c r="P107" s="3"/>
      <c r="Q107" s="8"/>
    </row>
    <row r="108" spans="2:17" x14ac:dyDescent="0.2">
      <c r="B108" s="7"/>
      <c r="C108" s="3"/>
      <c r="D108" s="12"/>
      <c r="E108" s="12"/>
      <c r="F108" s="12"/>
      <c r="G108" s="3"/>
      <c r="H108" s="3"/>
      <c r="I108" s="3"/>
      <c r="J108" s="3"/>
      <c r="K108" s="3"/>
      <c r="L108" s="3"/>
      <c r="M108" s="3"/>
      <c r="N108" s="3"/>
      <c r="O108" s="3"/>
      <c r="P108" s="3"/>
      <c r="Q108" s="8"/>
    </row>
    <row r="109" spans="2:17" x14ac:dyDescent="0.2">
      <c r="B109" s="7"/>
      <c r="C109" s="3"/>
      <c r="D109" s="12"/>
      <c r="E109" s="12"/>
      <c r="F109" s="12"/>
      <c r="G109" s="3"/>
      <c r="H109" s="3"/>
      <c r="I109" s="3"/>
      <c r="J109" s="3"/>
      <c r="K109" s="3"/>
      <c r="L109" s="3"/>
      <c r="M109" s="3"/>
      <c r="N109" s="3"/>
      <c r="O109" s="3"/>
      <c r="P109" s="3"/>
      <c r="Q109" s="8"/>
    </row>
    <row r="110" spans="2:17" x14ac:dyDescent="0.2">
      <c r="B110" s="7"/>
      <c r="C110" s="3"/>
      <c r="D110" s="12"/>
      <c r="E110" s="12"/>
      <c r="F110" s="12"/>
      <c r="G110" s="3"/>
      <c r="H110" s="3"/>
      <c r="I110" s="3"/>
      <c r="J110" s="3"/>
      <c r="K110" s="3"/>
      <c r="L110" s="3"/>
      <c r="M110" s="3"/>
      <c r="N110" s="3"/>
      <c r="O110" s="3"/>
      <c r="P110" s="3"/>
      <c r="Q110" s="8"/>
    </row>
    <row r="111" spans="2:17" x14ac:dyDescent="0.2">
      <c r="B111" s="7"/>
      <c r="C111" s="3"/>
      <c r="D111" s="12"/>
      <c r="E111" s="12"/>
      <c r="F111" s="12"/>
      <c r="G111" s="3"/>
      <c r="H111" s="3"/>
      <c r="I111" s="3"/>
      <c r="J111" s="3"/>
      <c r="K111" s="3"/>
      <c r="L111" s="3"/>
      <c r="M111" s="3"/>
      <c r="N111" s="3"/>
      <c r="O111" s="3"/>
      <c r="P111" s="3"/>
      <c r="Q111" s="8"/>
    </row>
    <row r="112" spans="2:17" x14ac:dyDescent="0.2">
      <c r="B112" s="7"/>
      <c r="C112" s="3"/>
      <c r="D112" s="12"/>
      <c r="E112" s="12"/>
      <c r="F112" s="12"/>
      <c r="G112" s="3"/>
      <c r="H112" s="3"/>
      <c r="I112" s="3"/>
      <c r="J112" s="3"/>
      <c r="K112" s="3"/>
      <c r="L112" s="3"/>
      <c r="M112" s="3"/>
      <c r="N112" s="3"/>
      <c r="O112" s="3"/>
      <c r="P112" s="3"/>
      <c r="Q112" s="8"/>
    </row>
    <row r="113" spans="2:17" x14ac:dyDescent="0.2">
      <c r="B113" s="7"/>
      <c r="C113" s="3"/>
      <c r="D113" s="12"/>
      <c r="E113" s="12"/>
      <c r="F113" s="12"/>
      <c r="G113" s="3"/>
      <c r="H113" s="3"/>
      <c r="I113" s="3"/>
      <c r="J113" s="3"/>
      <c r="K113" s="3"/>
      <c r="L113" s="3"/>
      <c r="M113" s="3"/>
      <c r="N113" s="3"/>
      <c r="O113" s="3"/>
      <c r="P113" s="3"/>
      <c r="Q113" s="8"/>
    </row>
    <row r="114" spans="2:17" x14ac:dyDescent="0.2">
      <c r="B114" s="7"/>
      <c r="C114" s="3"/>
      <c r="D114" s="12"/>
      <c r="E114" s="12"/>
      <c r="F114" s="12"/>
      <c r="G114" s="3"/>
      <c r="H114" s="3"/>
      <c r="I114" s="3"/>
      <c r="J114" s="3"/>
      <c r="K114" s="3"/>
      <c r="L114" s="3"/>
      <c r="M114" s="3"/>
      <c r="N114" s="3"/>
      <c r="O114" s="3"/>
      <c r="P114" s="3"/>
      <c r="Q114" s="8"/>
    </row>
    <row r="115" spans="2:17" x14ac:dyDescent="0.2">
      <c r="B115" s="7"/>
      <c r="C115" s="3"/>
      <c r="D115" s="12"/>
      <c r="E115" s="12"/>
      <c r="F115" s="12"/>
      <c r="G115" s="3"/>
      <c r="H115" s="3"/>
      <c r="I115" s="3"/>
      <c r="J115" s="3"/>
      <c r="K115" s="3"/>
      <c r="L115" s="3"/>
      <c r="M115" s="3"/>
      <c r="N115" s="3"/>
      <c r="O115" s="3"/>
      <c r="P115" s="3"/>
      <c r="Q115" s="8"/>
    </row>
    <row r="116" spans="2:17" x14ac:dyDescent="0.2">
      <c r="B116" s="7"/>
      <c r="C116" s="3"/>
      <c r="D116" s="12"/>
      <c r="E116" s="12"/>
      <c r="F116" s="12"/>
      <c r="G116" s="3"/>
      <c r="H116" s="3"/>
      <c r="I116" s="3"/>
      <c r="J116" s="3"/>
      <c r="K116" s="3"/>
      <c r="L116" s="3"/>
      <c r="M116" s="3"/>
      <c r="N116" s="3"/>
      <c r="O116" s="3"/>
      <c r="P116" s="3"/>
      <c r="Q116" s="8"/>
    </row>
    <row r="117" spans="2:17" x14ac:dyDescent="0.2">
      <c r="B117" s="7"/>
      <c r="C117" s="3"/>
      <c r="D117" s="12"/>
      <c r="E117" s="12"/>
      <c r="F117" s="12"/>
      <c r="G117" s="3"/>
      <c r="H117" s="3"/>
      <c r="I117" s="3"/>
      <c r="J117" s="3"/>
      <c r="K117" s="3"/>
      <c r="L117" s="3"/>
      <c r="M117" s="3"/>
      <c r="N117" s="3"/>
      <c r="O117" s="3"/>
      <c r="P117" s="3"/>
      <c r="Q117" s="8"/>
    </row>
    <row r="118" spans="2:17" x14ac:dyDescent="0.2">
      <c r="B118" s="7"/>
      <c r="C118" s="3"/>
      <c r="D118" s="12"/>
      <c r="E118" s="12"/>
      <c r="F118" s="12"/>
      <c r="G118" s="3"/>
      <c r="H118" s="3"/>
      <c r="I118" s="3"/>
      <c r="J118" s="3"/>
      <c r="K118" s="3"/>
      <c r="L118" s="3"/>
      <c r="M118" s="3"/>
      <c r="N118" s="3"/>
      <c r="O118" s="3"/>
      <c r="P118" s="3"/>
      <c r="Q118" s="8"/>
    </row>
    <row r="119" spans="2:17" x14ac:dyDescent="0.2">
      <c r="B119" s="80" t="s">
        <v>350</v>
      </c>
      <c r="C119" s="3"/>
      <c r="D119" s="12"/>
      <c r="E119" s="12"/>
      <c r="F119" s="12"/>
      <c r="G119" s="3"/>
      <c r="H119" s="3"/>
      <c r="I119" s="3"/>
      <c r="J119" s="3"/>
      <c r="K119" s="3"/>
      <c r="L119" s="3"/>
      <c r="M119" s="3"/>
      <c r="N119" s="3"/>
      <c r="O119" s="3"/>
      <c r="P119" s="3"/>
      <c r="Q119" s="8"/>
    </row>
    <row r="120" spans="2:17" x14ac:dyDescent="0.2">
      <c r="B120" s="7"/>
      <c r="C120" s="3" t="s">
        <v>351</v>
      </c>
      <c r="D120" s="12"/>
      <c r="E120" s="12"/>
      <c r="F120" s="12"/>
      <c r="G120" s="3"/>
      <c r="H120" s="3"/>
      <c r="I120" s="3"/>
      <c r="J120" s="3"/>
      <c r="K120" s="3"/>
      <c r="L120" s="3"/>
      <c r="M120" s="3"/>
      <c r="N120" s="3"/>
      <c r="O120" s="3"/>
      <c r="P120" s="3"/>
      <c r="Q120" s="8"/>
    </row>
    <row r="121" spans="2:17" x14ac:dyDescent="0.2">
      <c r="B121" s="7"/>
      <c r="C121" s="3" t="s">
        <v>352</v>
      </c>
      <c r="D121" s="12"/>
      <c r="E121" s="12"/>
      <c r="F121" s="12"/>
      <c r="G121" s="3"/>
      <c r="H121" s="3"/>
      <c r="I121" s="3"/>
      <c r="J121" s="3"/>
      <c r="K121" s="3"/>
      <c r="L121" s="3"/>
      <c r="M121" s="3"/>
      <c r="N121" s="3"/>
      <c r="O121" s="3"/>
      <c r="P121" s="3"/>
      <c r="Q121" s="8"/>
    </row>
    <row r="122" spans="2:17" x14ac:dyDescent="0.2">
      <c r="B122" s="7"/>
      <c r="C122" s="3" t="s">
        <v>339</v>
      </c>
      <c r="D122" s="12"/>
      <c r="E122" s="12"/>
      <c r="F122" s="12"/>
      <c r="G122" s="3"/>
      <c r="H122" s="3"/>
      <c r="I122" s="3"/>
      <c r="J122" s="3"/>
      <c r="K122" s="3"/>
      <c r="L122" s="3"/>
      <c r="M122" s="3"/>
      <c r="N122" s="3"/>
      <c r="O122" s="3"/>
      <c r="P122" s="3"/>
      <c r="Q122" s="8"/>
    </row>
    <row r="123" spans="2:17" x14ac:dyDescent="0.2">
      <c r="B123" s="7"/>
      <c r="C123" s="3"/>
      <c r="D123" s="12"/>
      <c r="E123" s="12"/>
      <c r="F123" s="12"/>
      <c r="G123" s="3"/>
      <c r="H123" s="3"/>
      <c r="I123" s="3"/>
      <c r="J123" s="3"/>
      <c r="K123" s="3"/>
      <c r="L123" s="3"/>
      <c r="M123" s="3"/>
      <c r="N123" s="3"/>
      <c r="O123" s="3"/>
      <c r="P123" s="3"/>
      <c r="Q123" s="8"/>
    </row>
    <row r="124" spans="2:17" x14ac:dyDescent="0.2">
      <c r="B124" s="7"/>
      <c r="C124" s="3"/>
      <c r="D124" s="12"/>
      <c r="E124" s="12"/>
      <c r="F124" s="12"/>
      <c r="G124" s="3"/>
      <c r="H124" s="3"/>
      <c r="I124" s="3"/>
      <c r="J124" s="3"/>
      <c r="K124" s="3"/>
      <c r="L124" s="3"/>
      <c r="M124" s="3"/>
      <c r="N124" s="3"/>
      <c r="O124" s="3"/>
      <c r="P124" s="3"/>
      <c r="Q124" s="8"/>
    </row>
    <row r="125" spans="2:17" x14ac:dyDescent="0.2">
      <c r="B125" s="7"/>
      <c r="C125" s="3"/>
      <c r="D125" s="12"/>
      <c r="E125" s="12"/>
      <c r="F125" s="12"/>
      <c r="G125" s="3"/>
      <c r="H125" s="3"/>
      <c r="I125" s="3"/>
      <c r="J125" s="3"/>
      <c r="K125" s="3"/>
      <c r="L125" s="3"/>
      <c r="M125" s="3"/>
      <c r="N125" s="3"/>
      <c r="O125" s="3"/>
      <c r="P125" s="3"/>
      <c r="Q125" s="8"/>
    </row>
    <row r="126" spans="2:17" x14ac:dyDescent="0.2">
      <c r="B126" s="7"/>
      <c r="C126" s="3"/>
      <c r="D126" s="12"/>
      <c r="E126" s="12"/>
      <c r="F126" s="12"/>
      <c r="G126" s="3"/>
      <c r="H126" s="3"/>
      <c r="I126" s="3"/>
      <c r="J126" s="3"/>
      <c r="K126" s="3"/>
      <c r="L126" s="3"/>
      <c r="M126" s="3"/>
      <c r="N126" s="3"/>
      <c r="O126" s="3"/>
      <c r="P126" s="3"/>
      <c r="Q126" s="8"/>
    </row>
    <row r="127" spans="2:17" x14ac:dyDescent="0.2">
      <c r="B127" s="7"/>
      <c r="C127" s="3"/>
      <c r="D127" s="12"/>
      <c r="E127" s="12"/>
      <c r="F127" s="12"/>
      <c r="G127" s="3"/>
      <c r="H127" s="3"/>
      <c r="I127" s="3"/>
      <c r="J127" s="3"/>
      <c r="K127" s="3"/>
      <c r="L127" s="3"/>
      <c r="M127" s="3"/>
      <c r="N127" s="3"/>
      <c r="O127" s="3"/>
      <c r="P127" s="3"/>
      <c r="Q127" s="8"/>
    </row>
    <row r="128" spans="2:17" x14ac:dyDescent="0.2">
      <c r="B128" s="7"/>
      <c r="C128" s="3"/>
      <c r="D128" s="12"/>
      <c r="E128" s="12"/>
      <c r="F128" s="12"/>
      <c r="G128" s="3"/>
      <c r="H128" s="3"/>
      <c r="I128" s="3"/>
      <c r="J128" s="3"/>
      <c r="K128" s="3"/>
      <c r="L128" s="3"/>
      <c r="M128" s="3"/>
      <c r="N128" s="3"/>
      <c r="O128" s="3"/>
      <c r="P128" s="3"/>
      <c r="Q128" s="8"/>
    </row>
    <row r="129" spans="2:17" x14ac:dyDescent="0.2">
      <c r="B129" s="7"/>
      <c r="C129" s="3"/>
      <c r="D129" s="12"/>
      <c r="E129" s="12"/>
      <c r="F129" s="12"/>
      <c r="G129" s="3"/>
      <c r="H129" s="3"/>
      <c r="I129" s="3"/>
      <c r="J129" s="3"/>
      <c r="K129" s="3"/>
      <c r="L129" s="3"/>
      <c r="M129" s="3"/>
      <c r="N129" s="3"/>
      <c r="O129" s="3"/>
      <c r="P129" s="3"/>
      <c r="Q129" s="8"/>
    </row>
    <row r="130" spans="2:17" x14ac:dyDescent="0.2">
      <c r="B130" s="7"/>
      <c r="C130" s="3"/>
      <c r="D130" s="12"/>
      <c r="E130" s="12"/>
      <c r="F130" s="3"/>
      <c r="G130" s="3"/>
      <c r="H130" s="3"/>
      <c r="I130" s="3"/>
      <c r="J130" s="3"/>
      <c r="K130" s="3"/>
      <c r="L130" s="3"/>
      <c r="M130" s="3"/>
      <c r="N130" s="3"/>
      <c r="O130" s="3"/>
      <c r="P130" s="3"/>
      <c r="Q130" s="8"/>
    </row>
    <row r="131" spans="2:17" x14ac:dyDescent="0.2">
      <c r="B131" s="80"/>
      <c r="C131" s="23"/>
      <c r="D131" s="3"/>
      <c r="E131" s="12"/>
      <c r="F131" s="3"/>
      <c r="G131" s="3"/>
      <c r="H131" s="3"/>
      <c r="I131" s="3"/>
      <c r="J131" s="3"/>
      <c r="K131" s="3"/>
      <c r="L131" s="3"/>
      <c r="M131" s="3"/>
      <c r="N131" s="3"/>
      <c r="O131" s="3"/>
      <c r="P131" s="3"/>
      <c r="Q131" s="8"/>
    </row>
    <row r="132" spans="2:17" x14ac:dyDescent="0.2">
      <c r="B132" s="7"/>
      <c r="C132" s="82"/>
      <c r="D132" s="3"/>
      <c r="E132" s="12"/>
      <c r="F132" s="3"/>
      <c r="G132" s="3"/>
      <c r="H132" s="3"/>
      <c r="I132" s="3"/>
      <c r="J132" s="3"/>
      <c r="K132" s="3"/>
      <c r="L132" s="3"/>
      <c r="M132" s="3"/>
      <c r="N132" s="3"/>
      <c r="O132" s="3"/>
      <c r="P132" s="3"/>
      <c r="Q132" s="8"/>
    </row>
    <row r="133" spans="2:17" x14ac:dyDescent="0.2">
      <c r="B133" s="80" t="s">
        <v>340</v>
      </c>
      <c r="C133" s="29"/>
      <c r="D133" s="3"/>
      <c r="E133" s="29"/>
      <c r="F133" s="3"/>
      <c r="G133" s="3"/>
      <c r="H133" s="3"/>
      <c r="I133" s="3"/>
      <c r="J133" s="3"/>
      <c r="K133" s="3"/>
      <c r="L133" s="3"/>
      <c r="M133" s="3"/>
      <c r="N133" s="3"/>
      <c r="O133" s="3"/>
      <c r="P133" s="3"/>
      <c r="Q133" s="8"/>
    </row>
    <row r="134" spans="2:17" x14ac:dyDescent="0.2">
      <c r="B134" s="7"/>
      <c r="C134" s="355" t="s">
        <v>353</v>
      </c>
      <c r="D134" s="3"/>
      <c r="E134" s="29"/>
      <c r="F134" s="3"/>
      <c r="G134" s="3"/>
      <c r="H134" s="3"/>
      <c r="I134" s="3"/>
      <c r="J134" s="3"/>
      <c r="K134" s="3"/>
      <c r="L134" s="3"/>
      <c r="M134" s="3"/>
      <c r="N134" s="3"/>
      <c r="O134" s="3"/>
      <c r="P134" s="3"/>
      <c r="Q134" s="8"/>
    </row>
    <row r="135" spans="2:17" x14ac:dyDescent="0.2">
      <c r="B135" s="7"/>
      <c r="C135" s="29"/>
      <c r="D135" s="3"/>
      <c r="E135" s="29"/>
      <c r="F135" s="3"/>
      <c r="G135" s="3"/>
      <c r="H135" s="3"/>
      <c r="I135" s="3"/>
      <c r="J135" s="3"/>
      <c r="K135" s="3"/>
      <c r="L135" s="3"/>
      <c r="M135" s="3"/>
      <c r="N135" s="3"/>
      <c r="O135" s="3"/>
      <c r="P135" s="3"/>
      <c r="Q135" s="8"/>
    </row>
    <row r="136" spans="2:17" x14ac:dyDescent="0.2">
      <c r="B136" s="7"/>
      <c r="C136" s="29"/>
      <c r="D136" s="3"/>
      <c r="E136" s="29"/>
      <c r="F136" s="3"/>
      <c r="G136" s="3"/>
      <c r="H136" s="3"/>
      <c r="I136" s="3"/>
      <c r="J136" s="3"/>
      <c r="K136" s="3"/>
      <c r="L136" s="3"/>
      <c r="M136" s="3"/>
      <c r="N136" s="3"/>
      <c r="O136" s="3"/>
      <c r="P136" s="3"/>
      <c r="Q136" s="8"/>
    </row>
    <row r="137" spans="2:17" x14ac:dyDescent="0.2">
      <c r="B137" s="7"/>
      <c r="C137" s="29"/>
      <c r="D137" s="3"/>
      <c r="E137" s="29"/>
      <c r="F137" s="3"/>
      <c r="G137" s="3"/>
      <c r="H137" s="3"/>
      <c r="I137" s="3"/>
      <c r="J137" s="3"/>
      <c r="K137" s="3"/>
      <c r="L137" s="3"/>
      <c r="M137" s="3"/>
      <c r="N137" s="3"/>
      <c r="O137" s="3"/>
      <c r="P137" s="3"/>
      <c r="Q137" s="8"/>
    </row>
    <row r="138" spans="2:17" x14ac:dyDescent="0.2">
      <c r="B138" s="7"/>
      <c r="C138" s="29"/>
      <c r="D138" s="29"/>
      <c r="E138" s="29"/>
      <c r="F138" s="29"/>
      <c r="G138" s="352"/>
      <c r="H138" s="29"/>
      <c r="I138" s="29"/>
      <c r="J138" s="29"/>
      <c r="K138" s="28"/>
      <c r="L138" s="28"/>
      <c r="M138" s="28"/>
      <c r="N138" s="28"/>
      <c r="O138" s="28"/>
      <c r="P138" s="28"/>
      <c r="Q138" s="8"/>
    </row>
    <row r="139" spans="2:17" x14ac:dyDescent="0.2">
      <c r="B139" s="7"/>
      <c r="C139" s="189"/>
      <c r="D139" s="3"/>
      <c r="E139" s="29"/>
      <c r="F139" s="3"/>
      <c r="G139" s="3"/>
      <c r="H139" s="3"/>
      <c r="I139" s="3"/>
      <c r="J139" s="3"/>
      <c r="K139" s="3"/>
      <c r="L139" s="3"/>
      <c r="M139" s="3"/>
      <c r="N139" s="3"/>
      <c r="O139" s="3"/>
      <c r="P139" s="3"/>
      <c r="Q139" s="8"/>
    </row>
    <row r="140" spans="2:17" x14ac:dyDescent="0.2">
      <c r="B140" s="7"/>
      <c r="C140" s="355" t="s">
        <v>341</v>
      </c>
      <c r="D140" s="3"/>
      <c r="E140" s="3"/>
      <c r="F140" s="3"/>
      <c r="G140" s="3"/>
      <c r="H140" s="3"/>
      <c r="I140" s="3"/>
      <c r="J140" s="3"/>
      <c r="K140" s="3"/>
      <c r="L140" s="3"/>
      <c r="M140" s="3"/>
      <c r="N140" s="3"/>
      <c r="O140" s="3"/>
      <c r="P140" s="3"/>
      <c r="Q140" s="8"/>
    </row>
    <row r="141" spans="2:17" x14ac:dyDescent="0.2">
      <c r="B141" s="7"/>
      <c r="C141" s="29" t="s">
        <v>342</v>
      </c>
      <c r="D141" s="3"/>
      <c r="E141" s="3"/>
      <c r="F141" s="3"/>
      <c r="G141" s="3"/>
      <c r="H141" s="3"/>
      <c r="I141" s="3"/>
      <c r="J141" s="3"/>
      <c r="K141" s="3"/>
      <c r="L141" s="3"/>
      <c r="M141" s="3"/>
      <c r="N141" s="3"/>
      <c r="O141" s="3"/>
      <c r="P141" s="3"/>
      <c r="Q141" s="8"/>
    </row>
    <row r="142" spans="2:17" x14ac:dyDescent="0.2">
      <c r="B142" s="7"/>
      <c r="C142" s="97"/>
      <c r="D142" s="3"/>
      <c r="E142" s="3"/>
      <c r="F142" s="3"/>
      <c r="G142" s="3"/>
      <c r="H142" s="3"/>
      <c r="I142" s="3"/>
      <c r="J142" s="3"/>
      <c r="K142" s="3"/>
      <c r="L142" s="3"/>
      <c r="M142" s="3"/>
      <c r="N142" s="3"/>
      <c r="O142" s="3"/>
      <c r="P142" s="3"/>
      <c r="Q142" s="8"/>
    </row>
    <row r="143" spans="2:17" x14ac:dyDescent="0.2">
      <c r="B143" s="7"/>
      <c r="C143" s="97"/>
      <c r="D143" s="3"/>
      <c r="E143" s="3"/>
      <c r="F143" s="3"/>
      <c r="G143" s="3"/>
      <c r="H143" s="3"/>
      <c r="I143" s="3"/>
      <c r="J143" s="3"/>
      <c r="K143" s="3"/>
      <c r="L143" s="3"/>
      <c r="M143" s="3"/>
      <c r="N143" s="3"/>
      <c r="O143" s="3"/>
      <c r="P143" s="3"/>
      <c r="Q143" s="8"/>
    </row>
    <row r="144" spans="2:17" x14ac:dyDescent="0.2">
      <c r="B144" s="7"/>
      <c r="C144" s="97"/>
      <c r="D144" s="3"/>
      <c r="E144" s="3"/>
      <c r="F144" s="3"/>
      <c r="G144" s="3"/>
      <c r="H144" s="3"/>
      <c r="I144" s="3"/>
      <c r="J144" s="3"/>
      <c r="K144" s="3"/>
      <c r="L144" s="3"/>
      <c r="M144" s="3"/>
      <c r="N144" s="3"/>
      <c r="O144" s="3"/>
      <c r="P144" s="3"/>
      <c r="Q144" s="8"/>
    </row>
    <row r="145" spans="1:17" x14ac:dyDescent="0.2">
      <c r="B145" s="7"/>
      <c r="C145" s="97"/>
      <c r="D145" s="3"/>
      <c r="E145" s="3"/>
      <c r="F145" s="3"/>
      <c r="G145" s="3"/>
      <c r="H145" s="3"/>
      <c r="I145" s="3"/>
      <c r="J145" s="3"/>
      <c r="K145" s="3"/>
      <c r="L145" s="3"/>
      <c r="M145" s="3"/>
      <c r="N145" s="3"/>
      <c r="O145" s="3"/>
      <c r="P145" s="3"/>
      <c r="Q145" s="8"/>
    </row>
    <row r="146" spans="1:17" x14ac:dyDescent="0.2">
      <c r="B146" s="7"/>
      <c r="C146" s="97"/>
      <c r="D146" s="3"/>
      <c r="E146" s="3"/>
      <c r="F146" s="3"/>
      <c r="G146" s="3"/>
      <c r="H146" s="3"/>
      <c r="I146" s="3"/>
      <c r="J146" s="3"/>
      <c r="K146" s="3"/>
      <c r="L146" s="3"/>
      <c r="M146" s="3"/>
      <c r="N146" s="3"/>
      <c r="O146" s="3"/>
      <c r="P146" s="3"/>
      <c r="Q146" s="8"/>
    </row>
    <row r="147" spans="1:17" x14ac:dyDescent="0.2">
      <c r="B147" s="7"/>
      <c r="C147" s="97"/>
      <c r="D147" s="3"/>
      <c r="E147" s="3"/>
      <c r="F147" s="3"/>
      <c r="G147" s="3"/>
      <c r="H147" s="3"/>
      <c r="I147" s="3"/>
      <c r="J147" s="3"/>
      <c r="K147" s="3"/>
      <c r="L147" s="3"/>
      <c r="M147" s="3"/>
      <c r="N147" s="3"/>
      <c r="O147" s="3"/>
      <c r="P147" s="3"/>
      <c r="Q147" s="8"/>
    </row>
    <row r="148" spans="1:17" x14ac:dyDescent="0.2">
      <c r="B148" s="7"/>
      <c r="C148" s="97" t="s">
        <v>346</v>
      </c>
      <c r="D148" s="3"/>
      <c r="E148" s="3"/>
      <c r="F148" s="3"/>
      <c r="G148" s="3"/>
      <c r="H148" s="3"/>
      <c r="I148" s="3"/>
      <c r="J148" s="3"/>
      <c r="K148" s="3"/>
      <c r="L148" s="3"/>
      <c r="M148" s="3"/>
      <c r="N148" s="3"/>
      <c r="O148" s="3"/>
      <c r="P148" s="3"/>
      <c r="Q148" s="8"/>
    </row>
    <row r="149" spans="1:17" x14ac:dyDescent="0.2">
      <c r="B149" s="7"/>
      <c r="C149" s="97"/>
      <c r="D149" s="3"/>
      <c r="E149" s="3"/>
      <c r="F149" s="3"/>
      <c r="G149" s="3"/>
      <c r="H149" s="3"/>
      <c r="I149" s="3"/>
      <c r="J149" s="3"/>
      <c r="K149" s="3"/>
      <c r="L149" s="3"/>
      <c r="M149" s="3"/>
      <c r="N149" s="3"/>
      <c r="O149" s="3"/>
      <c r="P149" s="3"/>
      <c r="Q149" s="8"/>
    </row>
    <row r="150" spans="1:17" x14ac:dyDescent="0.2">
      <c r="B150" s="7"/>
      <c r="C150" s="28"/>
      <c r="D150" s="3"/>
      <c r="E150" s="28"/>
      <c r="F150" s="3"/>
      <c r="G150" s="3"/>
      <c r="H150" s="3"/>
      <c r="I150" s="3"/>
      <c r="J150" s="3"/>
      <c r="K150" s="3"/>
      <c r="L150" s="3"/>
      <c r="M150" s="3"/>
      <c r="N150" s="3"/>
      <c r="O150" s="3"/>
      <c r="P150" s="3"/>
      <c r="Q150" s="8"/>
    </row>
    <row r="151" spans="1:17" x14ac:dyDescent="0.2">
      <c r="B151" s="443" t="s">
        <v>399</v>
      </c>
      <c r="C151" s="444"/>
      <c r="D151" s="444"/>
      <c r="E151" s="444"/>
      <c r="F151" s="444"/>
      <c r="G151" s="444"/>
      <c r="H151" s="444"/>
      <c r="I151" s="444"/>
      <c r="J151" s="444"/>
      <c r="K151" s="444"/>
      <c r="L151" s="444"/>
      <c r="M151" s="367"/>
      <c r="N151" s="367"/>
      <c r="O151" s="367"/>
      <c r="P151" s="367"/>
      <c r="Q151" s="368"/>
    </row>
    <row r="152" spans="1:17" x14ac:dyDescent="0.2">
      <c r="B152" s="440"/>
      <c r="C152" s="441"/>
      <c r="D152" s="441"/>
      <c r="E152" s="441"/>
      <c r="F152" s="441"/>
      <c r="G152" s="441"/>
      <c r="H152" s="441"/>
      <c r="I152" s="441"/>
      <c r="J152" s="441"/>
      <c r="K152" s="441"/>
      <c r="L152" s="441"/>
      <c r="M152" s="441"/>
      <c r="N152" s="441"/>
      <c r="O152" s="441"/>
      <c r="P152" s="441"/>
      <c r="Q152" s="442"/>
    </row>
    <row r="153" spans="1:17" x14ac:dyDescent="0.2">
      <c r="B153" s="445"/>
      <c r="C153" s="446"/>
      <c r="D153" s="446"/>
      <c r="E153" s="446"/>
      <c r="F153" s="446"/>
      <c r="G153" s="446"/>
      <c r="H153" s="446"/>
      <c r="I153" s="446"/>
      <c r="J153" s="446"/>
      <c r="K153" s="446"/>
      <c r="L153" s="446"/>
      <c r="M153" s="446"/>
      <c r="N153" s="446"/>
      <c r="O153" s="446"/>
      <c r="P153" s="446"/>
      <c r="Q153" s="447"/>
    </row>
    <row r="154" spans="1:17" ht="13.5" thickBot="1" x14ac:dyDescent="0.25">
      <c r="B154" s="43"/>
      <c r="C154" s="44"/>
      <c r="D154" s="44"/>
      <c r="E154" s="44"/>
      <c r="F154" s="44"/>
      <c r="G154" s="44"/>
      <c r="H154" s="44"/>
      <c r="I154" s="44"/>
      <c r="J154" s="44"/>
      <c r="K154" s="44"/>
      <c r="L154" s="44"/>
      <c r="M154" s="44"/>
      <c r="N154" s="44"/>
      <c r="O154" s="44"/>
      <c r="P154" s="44"/>
      <c r="Q154" s="11"/>
    </row>
    <row r="155" spans="1:17" hidden="1" x14ac:dyDescent="0.2">
      <c r="A155" s="6"/>
      <c r="L155" s="3"/>
      <c r="M155" s="3"/>
      <c r="N155" s="3"/>
      <c r="Q155" s="6"/>
    </row>
    <row r="156" spans="1:17" hidden="1" x14ac:dyDescent="0.2">
      <c r="A156" s="6"/>
      <c r="L156" s="3"/>
      <c r="M156" s="3"/>
      <c r="N156" s="3"/>
      <c r="Q156" s="6"/>
    </row>
    <row r="157" spans="1:17" hidden="1" x14ac:dyDescent="0.2">
      <c r="A157" s="6"/>
      <c r="L157" s="3"/>
      <c r="M157" s="3"/>
      <c r="N157" s="3"/>
      <c r="Q157" s="6"/>
    </row>
    <row r="158" spans="1:17" hidden="1" x14ac:dyDescent="0.2">
      <c r="A158" s="6"/>
      <c r="L158" s="3"/>
      <c r="M158" s="3"/>
      <c r="N158" s="3"/>
      <c r="Q158" s="6"/>
    </row>
    <row r="159" spans="1:17" hidden="1" x14ac:dyDescent="0.2">
      <c r="A159" s="6"/>
      <c r="L159" s="3"/>
      <c r="M159" s="3"/>
      <c r="N159" s="3"/>
      <c r="Q159" s="6"/>
    </row>
    <row r="160" spans="1:17" hidden="1" x14ac:dyDescent="0.2">
      <c r="A160" s="6"/>
      <c r="L160" s="3"/>
      <c r="M160" s="3"/>
      <c r="N160" s="3"/>
      <c r="Q160" s="6"/>
    </row>
    <row r="161" spans="1:17" hidden="1" x14ac:dyDescent="0.2">
      <c r="A161" s="6"/>
      <c r="Q161" s="6"/>
    </row>
    <row r="162" spans="1:17" hidden="1" x14ac:dyDescent="0.2">
      <c r="A162" s="6"/>
      <c r="Q162" s="6"/>
    </row>
    <row r="163" spans="1:17" hidden="1" x14ac:dyDescent="0.2">
      <c r="A163" s="6"/>
      <c r="Q163" s="6"/>
    </row>
    <row r="164" spans="1:17" hidden="1" x14ac:dyDescent="0.2">
      <c r="A164" s="6"/>
      <c r="Q164" s="6"/>
    </row>
    <row r="165" spans="1:17" hidden="1" x14ac:dyDescent="0.2">
      <c r="A165" s="6"/>
      <c r="Q165" s="6"/>
    </row>
    <row r="166" spans="1:17" hidden="1" x14ac:dyDescent="0.2">
      <c r="A166" s="6"/>
      <c r="Q166" s="6"/>
    </row>
    <row r="167" spans="1:17" hidden="1" x14ac:dyDescent="0.2">
      <c r="A167" s="6"/>
      <c r="Q167" s="6"/>
    </row>
    <row r="168" spans="1:17" hidden="1" x14ac:dyDescent="0.2">
      <c r="A168" s="6"/>
      <c r="Q168" s="6"/>
    </row>
    <row r="169" spans="1:17" hidden="1" x14ac:dyDescent="0.2">
      <c r="A169" s="6"/>
      <c r="Q169" s="6"/>
    </row>
    <row r="170" spans="1:17" hidden="1" x14ac:dyDescent="0.2">
      <c r="A170" s="6"/>
      <c r="Q170" s="6"/>
    </row>
    <row r="171" spans="1:17" hidden="1" x14ac:dyDescent="0.2">
      <c r="A171" s="6"/>
      <c r="Q171" s="6"/>
    </row>
    <row r="172" spans="1:17" hidden="1" x14ac:dyDescent="0.2">
      <c r="A172" s="6"/>
      <c r="Q172" s="6"/>
    </row>
    <row r="173" spans="1:17" hidden="1" x14ac:dyDescent="0.2">
      <c r="A173" s="6"/>
      <c r="Q173" s="6"/>
    </row>
    <row r="174" spans="1:17" hidden="1" x14ac:dyDescent="0.2">
      <c r="A174" s="6"/>
      <c r="Q174" s="6"/>
    </row>
    <row r="175" spans="1:17" hidden="1" x14ac:dyDescent="0.2">
      <c r="A175" s="6"/>
      <c r="Q175" s="6"/>
    </row>
    <row r="176" spans="1:17" hidden="1" x14ac:dyDescent="0.2">
      <c r="A176" s="6"/>
      <c r="Q176" s="6"/>
    </row>
    <row r="177" spans="1:17" hidden="1" x14ac:dyDescent="0.2">
      <c r="A177" s="6"/>
      <c r="Q177" s="6"/>
    </row>
    <row r="178" spans="1:17" hidden="1" x14ac:dyDescent="0.2">
      <c r="A178" s="6"/>
      <c r="Q178" s="6"/>
    </row>
    <row r="179" spans="1:17" hidden="1" x14ac:dyDescent="0.2">
      <c r="A179" s="6"/>
      <c r="Q179" s="6"/>
    </row>
    <row r="180" spans="1:17" hidden="1" x14ac:dyDescent="0.2">
      <c r="A180" s="6"/>
      <c r="Q180" s="6"/>
    </row>
    <row r="181" spans="1:17" hidden="1" x14ac:dyDescent="0.2">
      <c r="A181" s="6"/>
      <c r="Q181" s="6"/>
    </row>
    <row r="182" spans="1:17" hidden="1" x14ac:dyDescent="0.2">
      <c r="A182" s="6"/>
      <c r="Q182" s="6"/>
    </row>
    <row r="183" spans="1:17" hidden="1" x14ac:dyDescent="0.2">
      <c r="A183" s="6"/>
      <c r="Q183" s="6"/>
    </row>
    <row r="184" spans="1:17" hidden="1" x14ac:dyDescent="0.2">
      <c r="A184" s="6"/>
      <c r="Q184" s="6"/>
    </row>
    <row r="185" spans="1:17" hidden="1" x14ac:dyDescent="0.2">
      <c r="A185" s="6"/>
      <c r="Q185" s="6"/>
    </row>
    <row r="186" spans="1:17" hidden="1" x14ac:dyDescent="0.2">
      <c r="A186" s="6"/>
      <c r="Q186" s="6"/>
    </row>
    <row r="187" spans="1:17" hidden="1" x14ac:dyDescent="0.2">
      <c r="A187" s="6"/>
      <c r="Q187" s="6"/>
    </row>
    <row r="188" spans="1:17" hidden="1" x14ac:dyDescent="0.2">
      <c r="A188" s="6"/>
      <c r="Q188" s="6"/>
    </row>
    <row r="189" spans="1:17" hidden="1" x14ac:dyDescent="0.2">
      <c r="A189" s="6"/>
      <c r="Q189" s="6"/>
    </row>
    <row r="190" spans="1:17" hidden="1" x14ac:dyDescent="0.2">
      <c r="A190" s="6"/>
      <c r="Q190" s="6"/>
    </row>
    <row r="191" spans="1:17" hidden="1" x14ac:dyDescent="0.2">
      <c r="A191" s="6"/>
      <c r="Q191" s="6"/>
    </row>
    <row r="192" spans="1:17" hidden="1" x14ac:dyDescent="0.2">
      <c r="A192" s="6"/>
      <c r="Q192" s="6"/>
    </row>
    <row r="193" spans="1:17" hidden="1" x14ac:dyDescent="0.2">
      <c r="A193" s="6"/>
      <c r="Q193" s="6"/>
    </row>
    <row r="194" spans="1:17" hidden="1" x14ac:dyDescent="0.2">
      <c r="A194" s="6"/>
      <c r="Q194" s="6"/>
    </row>
    <row r="195" spans="1:17" hidden="1" x14ac:dyDescent="0.2">
      <c r="A195" s="6"/>
      <c r="Q195" s="6"/>
    </row>
    <row r="196" spans="1:17" hidden="1" x14ac:dyDescent="0.2">
      <c r="A196" s="6"/>
      <c r="Q196" s="6"/>
    </row>
    <row r="197" spans="1:17" hidden="1" x14ac:dyDescent="0.2">
      <c r="A197" s="6"/>
      <c r="Q197" s="6"/>
    </row>
    <row r="198" spans="1:17" hidden="1" x14ac:dyDescent="0.2">
      <c r="A198" s="6"/>
      <c r="Q198" s="6"/>
    </row>
    <row r="199" spans="1:17" hidden="1" x14ac:dyDescent="0.2">
      <c r="A199" s="6"/>
      <c r="Q199" s="6"/>
    </row>
    <row r="200" spans="1:17" hidden="1" x14ac:dyDescent="0.2">
      <c r="A200" s="6"/>
      <c r="Q200" s="6"/>
    </row>
    <row r="201" spans="1:17" hidden="1" x14ac:dyDescent="0.2">
      <c r="A201" s="6"/>
      <c r="Q201" s="6"/>
    </row>
    <row r="202" spans="1:17" hidden="1" x14ac:dyDescent="0.2">
      <c r="A202" s="6"/>
      <c r="Q202" s="6"/>
    </row>
    <row r="203" spans="1:17" hidden="1" x14ac:dyDescent="0.2">
      <c r="A203" s="6"/>
      <c r="Q203" s="6"/>
    </row>
    <row r="204" spans="1:17" hidden="1" x14ac:dyDescent="0.2">
      <c r="A204" s="6"/>
      <c r="Q204" s="6"/>
    </row>
    <row r="205" spans="1:17" hidden="1" x14ac:dyDescent="0.2">
      <c r="A205" s="6"/>
      <c r="Q205" s="6"/>
    </row>
    <row r="206" spans="1:17" hidden="1" x14ac:dyDescent="0.2">
      <c r="A206" s="6"/>
      <c r="Q206" s="6"/>
    </row>
    <row r="207" spans="1:17" hidden="1" x14ac:dyDescent="0.2">
      <c r="A207" s="6"/>
      <c r="Q207" s="6"/>
    </row>
    <row r="208" spans="1:17" hidden="1" x14ac:dyDescent="0.2">
      <c r="A208" s="6"/>
      <c r="Q208" s="6"/>
    </row>
    <row r="209" spans="1:17" hidden="1" x14ac:dyDescent="0.2">
      <c r="A209" s="6"/>
      <c r="Q209" s="6"/>
    </row>
    <row r="210" spans="1:17" hidden="1" x14ac:dyDescent="0.2">
      <c r="A210" s="6"/>
      <c r="Q210" s="6"/>
    </row>
    <row r="211" spans="1:17" hidden="1" x14ac:dyDescent="0.2">
      <c r="A211" s="6"/>
      <c r="Q211" s="6"/>
    </row>
    <row r="212" spans="1:17" hidden="1" x14ac:dyDescent="0.2">
      <c r="A212" s="6"/>
      <c r="Q212" s="6"/>
    </row>
    <row r="213" spans="1:17" hidden="1" x14ac:dyDescent="0.2">
      <c r="A213" s="6"/>
      <c r="Q213" s="6"/>
    </row>
    <row r="214" spans="1:17" hidden="1" x14ac:dyDescent="0.2">
      <c r="A214" s="6"/>
      <c r="Q214" s="6"/>
    </row>
    <row r="215" spans="1:17" hidden="1" x14ac:dyDescent="0.2">
      <c r="A215" s="6"/>
      <c r="Q215" s="6"/>
    </row>
    <row r="216" spans="1:17" hidden="1" x14ac:dyDescent="0.2">
      <c r="A216" s="6"/>
      <c r="Q216" s="6"/>
    </row>
    <row r="217" spans="1:17" hidden="1" x14ac:dyDescent="0.2">
      <c r="A217" s="6"/>
      <c r="Q217" s="6"/>
    </row>
    <row r="218" spans="1:17" hidden="1" x14ac:dyDescent="0.2">
      <c r="A218" s="6"/>
      <c r="Q218" s="6"/>
    </row>
    <row r="219" spans="1:17" hidden="1" x14ac:dyDescent="0.2">
      <c r="A219" s="6"/>
      <c r="Q219" s="6"/>
    </row>
    <row r="220" spans="1:17" hidden="1" x14ac:dyDescent="0.2">
      <c r="A220" s="6"/>
      <c r="Q220" s="6"/>
    </row>
    <row r="221" spans="1:17" hidden="1" x14ac:dyDescent="0.2">
      <c r="A221" s="6"/>
      <c r="Q221" s="6"/>
    </row>
    <row r="222" spans="1:17" hidden="1" x14ac:dyDescent="0.2">
      <c r="A222" s="6"/>
      <c r="Q222" s="6"/>
    </row>
    <row r="223" spans="1:17" hidden="1" x14ac:dyDescent="0.2">
      <c r="A223" s="6"/>
      <c r="Q223" s="6"/>
    </row>
    <row r="224" spans="1:17" hidden="1" x14ac:dyDescent="0.2">
      <c r="A224" s="6"/>
      <c r="Q224" s="6"/>
    </row>
    <row r="225" spans="1:17" hidden="1" x14ac:dyDescent="0.2">
      <c r="A225" s="6"/>
      <c r="Q225" s="6"/>
    </row>
    <row r="226" spans="1:17" hidden="1" x14ac:dyDescent="0.2">
      <c r="A226" s="6"/>
      <c r="Q226" s="6"/>
    </row>
    <row r="227" spans="1:17" hidden="1" x14ac:dyDescent="0.2">
      <c r="A227" s="6"/>
      <c r="Q227" s="6"/>
    </row>
    <row r="228" spans="1:17" hidden="1" x14ac:dyDescent="0.2">
      <c r="A228" s="6"/>
      <c r="Q228" s="6"/>
    </row>
    <row r="229" spans="1:17" hidden="1" x14ac:dyDescent="0.2">
      <c r="A229" s="6"/>
      <c r="Q229" s="6"/>
    </row>
    <row r="230" spans="1:17" hidden="1" x14ac:dyDescent="0.2">
      <c r="A230" s="6"/>
      <c r="Q230" s="6"/>
    </row>
    <row r="231" spans="1:17" hidden="1" x14ac:dyDescent="0.2">
      <c r="A231" s="6"/>
      <c r="Q231" s="6"/>
    </row>
    <row r="232" spans="1:17" hidden="1" x14ac:dyDescent="0.2">
      <c r="A232" s="6"/>
      <c r="Q232" s="6"/>
    </row>
    <row r="233" spans="1:17" hidden="1" x14ac:dyDescent="0.2">
      <c r="A233" s="6"/>
      <c r="Q233" s="6"/>
    </row>
    <row r="234" spans="1:17" hidden="1" x14ac:dyDescent="0.2">
      <c r="A234" s="6"/>
      <c r="Q234" s="6"/>
    </row>
    <row r="235" spans="1:17" hidden="1" x14ac:dyDescent="0.2">
      <c r="A235" s="6"/>
      <c r="Q235" s="6"/>
    </row>
    <row r="236" spans="1:17" hidden="1" x14ac:dyDescent="0.2">
      <c r="A236" s="6"/>
      <c r="Q236" s="6"/>
    </row>
    <row r="237" spans="1:17" hidden="1" x14ac:dyDescent="0.2">
      <c r="A237" s="6"/>
      <c r="Q237" s="6"/>
    </row>
    <row r="238" spans="1:17" hidden="1" x14ac:dyDescent="0.2">
      <c r="A238" s="6"/>
      <c r="Q238" s="6"/>
    </row>
    <row r="239" spans="1:17" hidden="1" x14ac:dyDescent="0.2">
      <c r="A239" s="6"/>
      <c r="Q239" s="6"/>
    </row>
    <row r="240" spans="1:17" hidden="1" x14ac:dyDescent="0.2">
      <c r="A240" s="6"/>
      <c r="Q240" s="6"/>
    </row>
    <row r="241" spans="1:17" hidden="1" x14ac:dyDescent="0.2">
      <c r="A241" s="6"/>
      <c r="Q241" s="6"/>
    </row>
    <row r="242" spans="1:17" hidden="1" x14ac:dyDescent="0.2">
      <c r="A242" s="6"/>
      <c r="Q242" s="6"/>
    </row>
    <row r="243" spans="1:17" hidden="1" x14ac:dyDescent="0.2">
      <c r="A243" s="6"/>
      <c r="Q243" s="6"/>
    </row>
    <row r="244" spans="1:17" hidden="1" x14ac:dyDescent="0.2">
      <c r="A244" s="6"/>
      <c r="Q244" s="6"/>
    </row>
    <row r="245" spans="1:17" hidden="1" x14ac:dyDescent="0.2">
      <c r="A245" s="6"/>
      <c r="Q245" s="6"/>
    </row>
    <row r="246" spans="1:17" hidden="1" x14ac:dyDescent="0.2">
      <c r="A246" s="6"/>
      <c r="Q246" s="6"/>
    </row>
    <row r="247" spans="1:17" hidden="1" x14ac:dyDescent="0.2">
      <c r="A247" s="6"/>
      <c r="Q247" s="6"/>
    </row>
    <row r="248" spans="1:17" hidden="1" x14ac:dyDescent="0.2">
      <c r="A248" s="6"/>
      <c r="Q248" s="6"/>
    </row>
    <row r="249" spans="1:17" hidden="1" x14ac:dyDescent="0.2">
      <c r="A249" s="6"/>
      <c r="Q249" s="6"/>
    </row>
    <row r="250" spans="1:17" hidden="1" x14ac:dyDescent="0.2">
      <c r="A250" s="6"/>
      <c r="Q250" s="6"/>
    </row>
    <row r="251" spans="1:17" hidden="1" x14ac:dyDescent="0.2">
      <c r="A251" s="6"/>
      <c r="Q251" s="6"/>
    </row>
    <row r="252" spans="1:17" hidden="1" x14ac:dyDescent="0.2">
      <c r="A252" s="6"/>
      <c r="Q252" s="6"/>
    </row>
    <row r="253" spans="1:17" hidden="1" x14ac:dyDescent="0.2">
      <c r="A253" s="6"/>
      <c r="Q253" s="6"/>
    </row>
    <row r="254" spans="1:17" hidden="1" x14ac:dyDescent="0.2">
      <c r="A254" s="6"/>
      <c r="Q254" s="6"/>
    </row>
    <row r="255" spans="1:17" hidden="1" x14ac:dyDescent="0.2">
      <c r="A255" s="6"/>
      <c r="Q255" s="6"/>
    </row>
    <row r="256" spans="1:17" hidden="1" x14ac:dyDescent="0.2">
      <c r="A256" s="6"/>
      <c r="Q256" s="6"/>
    </row>
    <row r="257" spans="1:17" hidden="1" x14ac:dyDescent="0.2">
      <c r="A257" s="6"/>
      <c r="Q257" s="6"/>
    </row>
    <row r="258" spans="1:17" hidden="1" x14ac:dyDescent="0.2">
      <c r="A258" s="6"/>
      <c r="Q258" s="6"/>
    </row>
    <row r="259" spans="1:17" hidden="1" x14ac:dyDescent="0.2">
      <c r="A259" s="6"/>
      <c r="Q259" s="6"/>
    </row>
    <row r="260" spans="1:17" hidden="1" x14ac:dyDescent="0.2">
      <c r="A260" s="6"/>
      <c r="Q260" s="6"/>
    </row>
    <row r="261" spans="1:17" hidden="1" x14ac:dyDescent="0.2">
      <c r="A261" s="6"/>
      <c r="Q261" s="6"/>
    </row>
    <row r="262" spans="1:17" hidden="1" x14ac:dyDescent="0.2">
      <c r="A262" s="6"/>
      <c r="Q262" s="6"/>
    </row>
    <row r="263" spans="1:17" hidden="1" x14ac:dyDescent="0.2">
      <c r="A263" s="6"/>
      <c r="Q263" s="6"/>
    </row>
    <row r="264" spans="1:17" hidden="1" x14ac:dyDescent="0.2">
      <c r="A264" s="6"/>
      <c r="Q264" s="6"/>
    </row>
    <row r="265" spans="1:17" hidden="1" x14ac:dyDescent="0.2">
      <c r="A265" s="6"/>
      <c r="Q265" s="6"/>
    </row>
    <row r="266" spans="1:17" hidden="1" x14ac:dyDescent="0.2">
      <c r="A266" s="6"/>
      <c r="Q266" s="6"/>
    </row>
    <row r="267" spans="1:17" hidden="1" x14ac:dyDescent="0.2">
      <c r="A267" s="6"/>
      <c r="Q267" s="6"/>
    </row>
    <row r="268" spans="1:17" hidden="1" x14ac:dyDescent="0.2">
      <c r="A268" s="6"/>
      <c r="Q268" s="6"/>
    </row>
    <row r="269" spans="1:17" hidden="1" x14ac:dyDescent="0.2">
      <c r="A269" s="6"/>
      <c r="Q269" s="6"/>
    </row>
    <row r="270" spans="1:17" hidden="1" x14ac:dyDescent="0.2">
      <c r="A270" s="6"/>
      <c r="Q270" s="6"/>
    </row>
    <row r="271" spans="1:17" hidden="1" x14ac:dyDescent="0.2">
      <c r="A271" s="6"/>
      <c r="Q271" s="6"/>
    </row>
    <row r="272" spans="1:17" hidden="1" x14ac:dyDescent="0.2">
      <c r="A272" s="6"/>
      <c r="Q272" s="6"/>
    </row>
    <row r="273" spans="1:17" hidden="1" x14ac:dyDescent="0.2">
      <c r="A273" s="6"/>
      <c r="Q273" s="6"/>
    </row>
    <row r="274" spans="1:17" hidden="1" x14ac:dyDescent="0.2">
      <c r="A274" s="6"/>
      <c r="Q274" s="6"/>
    </row>
    <row r="275" spans="1:17" hidden="1" x14ac:dyDescent="0.2">
      <c r="A275" s="6"/>
      <c r="Q275" s="6"/>
    </row>
    <row r="276" spans="1:17" hidden="1" x14ac:dyDescent="0.2">
      <c r="A276" s="6"/>
      <c r="Q276" s="6"/>
    </row>
    <row r="277" spans="1:17" hidden="1" x14ac:dyDescent="0.2">
      <c r="A277" s="6"/>
      <c r="Q277" s="6"/>
    </row>
    <row r="278" spans="1:17" hidden="1" x14ac:dyDescent="0.2">
      <c r="A278" s="6"/>
      <c r="Q278" s="6"/>
    </row>
    <row r="279" spans="1:17" hidden="1" x14ac:dyDescent="0.2">
      <c r="A279" s="6"/>
      <c r="Q279" s="6"/>
    </row>
    <row r="280" spans="1:17" hidden="1" x14ac:dyDescent="0.2">
      <c r="A280" s="6"/>
      <c r="Q280" s="6"/>
    </row>
    <row r="281" spans="1:17" hidden="1" x14ac:dyDescent="0.2">
      <c r="A281" s="6"/>
      <c r="Q281" s="6"/>
    </row>
    <row r="282" spans="1:17" hidden="1" x14ac:dyDescent="0.2">
      <c r="A282" s="6"/>
      <c r="Q282" s="6"/>
    </row>
    <row r="283" spans="1:17" hidden="1" x14ac:dyDescent="0.2">
      <c r="A283" s="6"/>
      <c r="Q283" s="6"/>
    </row>
    <row r="284" spans="1:17" hidden="1" x14ac:dyDescent="0.2">
      <c r="A284" s="6"/>
      <c r="Q284" s="6"/>
    </row>
    <row r="285" spans="1:17" hidden="1" x14ac:dyDescent="0.2">
      <c r="A285" s="6"/>
      <c r="Q285" s="6"/>
    </row>
    <row r="286" spans="1:17" hidden="1" x14ac:dyDescent="0.2">
      <c r="A286" s="6"/>
      <c r="Q286" s="6"/>
    </row>
    <row r="287" spans="1:17" hidden="1" x14ac:dyDescent="0.2">
      <c r="A287" s="6"/>
      <c r="Q287" s="6"/>
    </row>
    <row r="288" spans="1:17" hidden="1" x14ac:dyDescent="0.2">
      <c r="A288" s="6"/>
      <c r="Q288" s="6"/>
    </row>
    <row r="289" spans="1:17" hidden="1" x14ac:dyDescent="0.2">
      <c r="A289" s="6"/>
      <c r="Q289" s="6"/>
    </row>
    <row r="290" spans="1:17" hidden="1" x14ac:dyDescent="0.2">
      <c r="A290" s="6"/>
      <c r="Q290" s="6"/>
    </row>
    <row r="291" spans="1:17" hidden="1" x14ac:dyDescent="0.2">
      <c r="A291" s="6"/>
      <c r="Q291" s="6"/>
    </row>
    <row r="292" spans="1:17" hidden="1" x14ac:dyDescent="0.2">
      <c r="A292" s="6"/>
      <c r="Q292" s="6"/>
    </row>
    <row r="293" spans="1:17" hidden="1" x14ac:dyDescent="0.2">
      <c r="A293" s="6"/>
      <c r="Q293" s="6"/>
    </row>
    <row r="294" spans="1:17" hidden="1" x14ac:dyDescent="0.2">
      <c r="A294" s="6"/>
      <c r="Q294" s="6"/>
    </row>
    <row r="295" spans="1:17" hidden="1" x14ac:dyDescent="0.2">
      <c r="A295" s="6"/>
      <c r="Q295" s="6"/>
    </row>
    <row r="296" spans="1:17" hidden="1" x14ac:dyDescent="0.2">
      <c r="A296" s="6"/>
      <c r="Q296" s="6"/>
    </row>
    <row r="297" spans="1:17" hidden="1" x14ac:dyDescent="0.2">
      <c r="A297" s="6"/>
      <c r="Q297" s="6"/>
    </row>
    <row r="298" spans="1:17" hidden="1" x14ac:dyDescent="0.2">
      <c r="A298" s="6"/>
      <c r="Q298" s="6"/>
    </row>
    <row r="299" spans="1:17" hidden="1" x14ac:dyDescent="0.2">
      <c r="A299" s="6"/>
      <c r="Q299" s="6"/>
    </row>
    <row r="300" spans="1:17" hidden="1" x14ac:dyDescent="0.2">
      <c r="A300" s="6"/>
      <c r="Q300" s="6"/>
    </row>
    <row r="301" spans="1:17" hidden="1" x14ac:dyDescent="0.2">
      <c r="A301" s="6"/>
      <c r="Q301" s="6"/>
    </row>
    <row r="302" spans="1:17" hidden="1" x14ac:dyDescent="0.2">
      <c r="A302" s="6"/>
      <c r="Q302" s="6"/>
    </row>
    <row r="303" spans="1:17" hidden="1" x14ac:dyDescent="0.2">
      <c r="A303" s="6"/>
      <c r="Q303" s="6"/>
    </row>
    <row r="304" spans="1:17" hidden="1" x14ac:dyDescent="0.2">
      <c r="A304" s="6"/>
      <c r="Q304" s="6"/>
    </row>
    <row r="305" spans="1:17" hidden="1" x14ac:dyDescent="0.2">
      <c r="A305" s="6"/>
      <c r="Q305" s="6"/>
    </row>
    <row r="306" spans="1:17" hidden="1" x14ac:dyDescent="0.2">
      <c r="A306" s="6"/>
      <c r="Q306" s="6"/>
    </row>
    <row r="307" spans="1:17" hidden="1" x14ac:dyDescent="0.2">
      <c r="A307" s="6"/>
      <c r="Q307" s="6"/>
    </row>
    <row r="308" spans="1:17" hidden="1" x14ac:dyDescent="0.2">
      <c r="A308" s="6"/>
      <c r="Q308" s="6"/>
    </row>
    <row r="309" spans="1:17" hidden="1" x14ac:dyDescent="0.2">
      <c r="A309" s="6"/>
      <c r="Q309" s="6"/>
    </row>
    <row r="310" spans="1:17" hidden="1" x14ac:dyDescent="0.2">
      <c r="A310" s="6"/>
      <c r="Q310" s="6"/>
    </row>
    <row r="311" spans="1:17" hidden="1" x14ac:dyDescent="0.2">
      <c r="A311" s="6"/>
      <c r="Q311" s="6"/>
    </row>
    <row r="312" spans="1:17" hidden="1" x14ac:dyDescent="0.2">
      <c r="A312" s="6"/>
      <c r="Q312" s="6"/>
    </row>
    <row r="313" spans="1:17" hidden="1" x14ac:dyDescent="0.2">
      <c r="A313" s="6"/>
      <c r="Q313" s="6"/>
    </row>
    <row r="314" spans="1:17" hidden="1" x14ac:dyDescent="0.2">
      <c r="A314" s="6"/>
      <c r="Q314" s="6"/>
    </row>
    <row r="315" spans="1:17" hidden="1" x14ac:dyDescent="0.2">
      <c r="A315" s="6"/>
      <c r="Q315" s="6"/>
    </row>
    <row r="316" spans="1:17" hidden="1" x14ac:dyDescent="0.2">
      <c r="A316" s="6"/>
      <c r="Q316" s="6"/>
    </row>
    <row r="317" spans="1:17" hidden="1" x14ac:dyDescent="0.2">
      <c r="A317" s="6"/>
      <c r="Q317" s="6"/>
    </row>
    <row r="318" spans="1:17" hidden="1" x14ac:dyDescent="0.2">
      <c r="A318" s="6"/>
      <c r="Q318" s="6"/>
    </row>
    <row r="319" spans="1:17" hidden="1" x14ac:dyDescent="0.2">
      <c r="A319" s="6"/>
      <c r="Q319" s="6"/>
    </row>
    <row r="320" spans="1:17" hidden="1" x14ac:dyDescent="0.2">
      <c r="A320" s="6"/>
      <c r="Q320" s="6"/>
    </row>
    <row r="321" spans="1:17" hidden="1" x14ac:dyDescent="0.2">
      <c r="A321" s="6"/>
      <c r="Q321" s="6"/>
    </row>
    <row r="322" spans="1:17" hidden="1" x14ac:dyDescent="0.2">
      <c r="A322" s="6"/>
      <c r="Q322" s="6"/>
    </row>
    <row r="323" spans="1:17" hidden="1" x14ac:dyDescent="0.2">
      <c r="A323" s="6"/>
      <c r="Q323" s="6"/>
    </row>
    <row r="324" spans="1:17" hidden="1" x14ac:dyDescent="0.2">
      <c r="A324" s="6"/>
      <c r="Q324" s="6"/>
    </row>
    <row r="325" spans="1:17" hidden="1" x14ac:dyDescent="0.2">
      <c r="A325" s="6"/>
      <c r="Q325" s="6"/>
    </row>
    <row r="326" spans="1:17" hidden="1" x14ac:dyDescent="0.2">
      <c r="A326" s="6"/>
      <c r="Q326" s="6"/>
    </row>
    <row r="327" spans="1:17" hidden="1" x14ac:dyDescent="0.2">
      <c r="A327" s="6"/>
      <c r="Q327" s="6"/>
    </row>
    <row r="328" spans="1:17" hidden="1" x14ac:dyDescent="0.2">
      <c r="A328" s="6"/>
      <c r="Q328" s="6"/>
    </row>
    <row r="329" spans="1:17" hidden="1" x14ac:dyDescent="0.2">
      <c r="A329" s="6"/>
      <c r="Q329" s="6"/>
    </row>
    <row r="330" spans="1:17" hidden="1" x14ac:dyDescent="0.2">
      <c r="A330" s="6"/>
      <c r="Q330" s="6"/>
    </row>
    <row r="331" spans="1:17" hidden="1" x14ac:dyDescent="0.2">
      <c r="A331" s="6"/>
      <c r="Q331" s="6"/>
    </row>
    <row r="332" spans="1:17" hidden="1" x14ac:dyDescent="0.2">
      <c r="A332" s="6"/>
      <c r="Q332" s="6"/>
    </row>
    <row r="333" spans="1:17" hidden="1" x14ac:dyDescent="0.2">
      <c r="A333" s="6"/>
      <c r="Q333" s="6"/>
    </row>
    <row r="334" spans="1:17" hidden="1" x14ac:dyDescent="0.2">
      <c r="A334" s="6"/>
      <c r="Q334" s="6"/>
    </row>
    <row r="335" spans="1:17" hidden="1" x14ac:dyDescent="0.2">
      <c r="A335" s="6"/>
      <c r="Q335" s="6"/>
    </row>
    <row r="336" spans="1:17" hidden="1" x14ac:dyDescent="0.2">
      <c r="A336" s="6"/>
      <c r="Q336" s="6"/>
    </row>
    <row r="337" spans="1:17" hidden="1" x14ac:dyDescent="0.2">
      <c r="A337" s="6"/>
      <c r="Q337" s="6"/>
    </row>
    <row r="338" spans="1:17" hidden="1" x14ac:dyDescent="0.2">
      <c r="A338" s="6"/>
      <c r="Q338" s="6"/>
    </row>
    <row r="339" spans="1:17" hidden="1" x14ac:dyDescent="0.2">
      <c r="A339" s="6"/>
      <c r="Q339" s="6"/>
    </row>
    <row r="340" spans="1:17" hidden="1" x14ac:dyDescent="0.2">
      <c r="A340" s="6"/>
      <c r="Q340" s="6"/>
    </row>
    <row r="341" spans="1:17" hidden="1" x14ac:dyDescent="0.2">
      <c r="A341" s="6"/>
      <c r="Q341" s="6"/>
    </row>
    <row r="342" spans="1:17" hidden="1" x14ac:dyDescent="0.2">
      <c r="A342" s="6"/>
      <c r="Q342" s="6"/>
    </row>
    <row r="343" spans="1:17" hidden="1" x14ac:dyDescent="0.2">
      <c r="A343" s="6"/>
      <c r="Q343" s="6"/>
    </row>
    <row r="344" spans="1:17" hidden="1" x14ac:dyDescent="0.2">
      <c r="A344" s="6"/>
      <c r="Q344" s="6"/>
    </row>
    <row r="345" spans="1:17" hidden="1" x14ac:dyDescent="0.2">
      <c r="A345" s="6"/>
      <c r="Q345" s="6"/>
    </row>
    <row r="346" spans="1:17" hidden="1" x14ac:dyDescent="0.2">
      <c r="A346" s="6"/>
      <c r="Q346" s="6"/>
    </row>
    <row r="347" spans="1:17" hidden="1" x14ac:dyDescent="0.2">
      <c r="A347" s="6"/>
      <c r="Q347" s="6"/>
    </row>
    <row r="348" spans="1:17" hidden="1" x14ac:dyDescent="0.2">
      <c r="A348" s="6"/>
      <c r="Q348" s="6"/>
    </row>
    <row r="349" spans="1:17" hidden="1" x14ac:dyDescent="0.2">
      <c r="A349" s="6"/>
      <c r="Q349" s="6"/>
    </row>
    <row r="350" spans="1:17" hidden="1" x14ac:dyDescent="0.2">
      <c r="A350" s="6"/>
      <c r="Q350" s="6"/>
    </row>
    <row r="351" spans="1:17" hidden="1" x14ac:dyDescent="0.2">
      <c r="A351" s="6"/>
      <c r="Q351" s="6"/>
    </row>
    <row r="352" spans="1:17" hidden="1" x14ac:dyDescent="0.2">
      <c r="A352" s="6"/>
      <c r="Q352" s="6"/>
    </row>
    <row r="353" spans="1:17" hidden="1" x14ac:dyDescent="0.2">
      <c r="A353" s="6"/>
      <c r="Q353" s="6"/>
    </row>
    <row r="354" spans="1:17" hidden="1" x14ac:dyDescent="0.2">
      <c r="A354" s="6"/>
      <c r="Q354" s="6"/>
    </row>
    <row r="355" spans="1:17" hidden="1" x14ac:dyDescent="0.2">
      <c r="A355" s="6"/>
      <c r="Q355" s="6"/>
    </row>
    <row r="356" spans="1:17" hidden="1" x14ac:dyDescent="0.2">
      <c r="A356" s="6"/>
      <c r="Q356" s="6"/>
    </row>
    <row r="357" spans="1:17" hidden="1" x14ac:dyDescent="0.2">
      <c r="A357" s="6"/>
      <c r="Q357" s="6"/>
    </row>
    <row r="358" spans="1:17" hidden="1" x14ac:dyDescent="0.2">
      <c r="A358" s="6"/>
      <c r="Q358" s="6"/>
    </row>
    <row r="359" spans="1:17" hidden="1" x14ac:dyDescent="0.2">
      <c r="A359" s="6"/>
      <c r="Q359" s="6"/>
    </row>
    <row r="360" spans="1:17" hidden="1" x14ac:dyDescent="0.2">
      <c r="A360" s="6"/>
      <c r="Q360" s="6"/>
    </row>
    <row r="361" spans="1:17" hidden="1" x14ac:dyDescent="0.2">
      <c r="A361" s="6"/>
      <c r="Q361" s="6"/>
    </row>
    <row r="362" spans="1:17" hidden="1" x14ac:dyDescent="0.2">
      <c r="A362" s="6"/>
      <c r="Q362" s="6"/>
    </row>
    <row r="363" spans="1:17" hidden="1" x14ac:dyDescent="0.2">
      <c r="A363" s="6"/>
      <c r="Q363" s="6"/>
    </row>
    <row r="364" spans="1:17" hidden="1" x14ac:dyDescent="0.2">
      <c r="A364" s="6"/>
      <c r="Q364" s="6"/>
    </row>
    <row r="365" spans="1:17" hidden="1" x14ac:dyDescent="0.2">
      <c r="A365" s="6"/>
      <c r="Q365" s="6"/>
    </row>
    <row r="366" spans="1:17" hidden="1" x14ac:dyDescent="0.2">
      <c r="A366" s="6"/>
      <c r="Q366" s="6"/>
    </row>
    <row r="367" spans="1:17" hidden="1" x14ac:dyDescent="0.2">
      <c r="A367" s="6"/>
      <c r="Q367" s="6"/>
    </row>
    <row r="368" spans="1:17" hidden="1" x14ac:dyDescent="0.2">
      <c r="A368" s="6"/>
      <c r="Q368" s="6"/>
    </row>
    <row r="369" spans="1:17" hidden="1" x14ac:dyDescent="0.2">
      <c r="A369" s="6"/>
      <c r="Q369" s="6"/>
    </row>
    <row r="370" spans="1:17" hidden="1" x14ac:dyDescent="0.2">
      <c r="A370" s="6"/>
      <c r="Q370" s="6"/>
    </row>
    <row r="371" spans="1:17" hidden="1" x14ac:dyDescent="0.2">
      <c r="A371" s="6"/>
      <c r="Q371" s="6"/>
    </row>
    <row r="372" spans="1:17" hidden="1" x14ac:dyDescent="0.2">
      <c r="A372" s="6"/>
      <c r="Q372" s="6"/>
    </row>
    <row r="373" spans="1:17" hidden="1" x14ac:dyDescent="0.2">
      <c r="A373" s="6"/>
      <c r="Q373" s="6"/>
    </row>
    <row r="374" spans="1:17" hidden="1" x14ac:dyDescent="0.2">
      <c r="A374" s="6"/>
      <c r="Q374" s="6"/>
    </row>
    <row r="375" spans="1:17" hidden="1" x14ac:dyDescent="0.2">
      <c r="A375" s="6"/>
      <c r="Q375" s="6"/>
    </row>
    <row r="376" spans="1:17" hidden="1" x14ac:dyDescent="0.2">
      <c r="A376" s="6"/>
      <c r="Q376" s="6"/>
    </row>
    <row r="377" spans="1:17" hidden="1" x14ac:dyDescent="0.2">
      <c r="A377" s="6"/>
      <c r="Q377" s="6"/>
    </row>
    <row r="378" spans="1:17" hidden="1" x14ac:dyDescent="0.2">
      <c r="A378" s="6"/>
      <c r="Q378" s="6"/>
    </row>
    <row r="379" spans="1:17" hidden="1" x14ac:dyDescent="0.2">
      <c r="A379" s="6"/>
      <c r="Q379" s="6"/>
    </row>
    <row r="380" spans="1:17" hidden="1" x14ac:dyDescent="0.2">
      <c r="A380" s="6"/>
      <c r="Q380" s="6"/>
    </row>
    <row r="381" spans="1:17" hidden="1" x14ac:dyDescent="0.2">
      <c r="A381" s="6"/>
      <c r="Q381" s="6"/>
    </row>
    <row r="382" spans="1:17" hidden="1" x14ac:dyDescent="0.2">
      <c r="A382" s="6"/>
      <c r="Q382" s="6"/>
    </row>
    <row r="383" spans="1:17" hidden="1" x14ac:dyDescent="0.2">
      <c r="A383" s="6"/>
      <c r="Q383" s="6"/>
    </row>
    <row r="384" spans="1:17" hidden="1" x14ac:dyDescent="0.2">
      <c r="A384" s="6"/>
      <c r="Q384" s="6"/>
    </row>
    <row r="385" spans="1:17" hidden="1" x14ac:dyDescent="0.2">
      <c r="A385" s="6"/>
      <c r="Q385" s="6"/>
    </row>
    <row r="386" spans="1:17" hidden="1" x14ac:dyDescent="0.2">
      <c r="A386" s="6"/>
      <c r="Q386" s="6"/>
    </row>
    <row r="387" spans="1:17" hidden="1" x14ac:dyDescent="0.2">
      <c r="A387" s="6"/>
      <c r="Q387" s="6"/>
    </row>
    <row r="388" spans="1:17" hidden="1" x14ac:dyDescent="0.2">
      <c r="A388" s="6"/>
      <c r="Q388" s="6"/>
    </row>
    <row r="389" spans="1:17" hidden="1" x14ac:dyDescent="0.2">
      <c r="A389" s="6"/>
      <c r="Q389" s="6"/>
    </row>
    <row r="390" spans="1:17" hidden="1" x14ac:dyDescent="0.2">
      <c r="A390" s="6"/>
      <c r="Q390" s="6"/>
    </row>
    <row r="391" spans="1:17" hidden="1" x14ac:dyDescent="0.2">
      <c r="A391" s="6"/>
      <c r="Q391" s="6"/>
    </row>
    <row r="392" spans="1:17" hidden="1" x14ac:dyDescent="0.2">
      <c r="A392" s="6"/>
      <c r="Q392" s="6"/>
    </row>
    <row r="393" spans="1:17" hidden="1" x14ac:dyDescent="0.2">
      <c r="A393" s="6"/>
      <c r="Q393" s="6"/>
    </row>
    <row r="394" spans="1:17" hidden="1" x14ac:dyDescent="0.2">
      <c r="A394" s="6"/>
      <c r="Q394" s="6"/>
    </row>
    <row r="395" spans="1:17" hidden="1" x14ac:dyDescent="0.2">
      <c r="A395" s="6"/>
      <c r="Q395" s="6"/>
    </row>
    <row r="396" spans="1:17" hidden="1" x14ac:dyDescent="0.2">
      <c r="A396" s="6"/>
      <c r="Q396" s="6"/>
    </row>
    <row r="397" spans="1:17" hidden="1" x14ac:dyDescent="0.2">
      <c r="A397" s="6"/>
      <c r="Q397" s="6"/>
    </row>
    <row r="398" spans="1:17" hidden="1" x14ac:dyDescent="0.2">
      <c r="A398" s="6"/>
      <c r="Q398" s="6"/>
    </row>
    <row r="399" spans="1:17" hidden="1" x14ac:dyDescent="0.2">
      <c r="A399" s="6"/>
      <c r="Q399" s="6"/>
    </row>
    <row r="400" spans="1:17" hidden="1" x14ac:dyDescent="0.2">
      <c r="A400" s="6"/>
      <c r="Q400" s="6"/>
    </row>
    <row r="401" spans="1:17" hidden="1" x14ac:dyDescent="0.2">
      <c r="A401" s="6"/>
      <c r="Q401" s="6"/>
    </row>
    <row r="402" spans="1:17" hidden="1" x14ac:dyDescent="0.2">
      <c r="A402" s="6"/>
      <c r="Q402" s="6"/>
    </row>
    <row r="403" spans="1:17" hidden="1" x14ac:dyDescent="0.2">
      <c r="A403" s="6"/>
      <c r="Q403" s="6"/>
    </row>
    <row r="404" spans="1:17" hidden="1" x14ac:dyDescent="0.2">
      <c r="A404" s="6"/>
      <c r="Q404" s="6"/>
    </row>
    <row r="405" spans="1:17" hidden="1" x14ac:dyDescent="0.2">
      <c r="A405" s="6"/>
      <c r="Q405" s="6"/>
    </row>
    <row r="406" spans="1:17" hidden="1" x14ac:dyDescent="0.2">
      <c r="A406" s="6"/>
      <c r="Q406" s="6"/>
    </row>
    <row r="407" spans="1:17" hidden="1" x14ac:dyDescent="0.2">
      <c r="A407" s="6"/>
      <c r="Q407" s="6"/>
    </row>
    <row r="408" spans="1:17" hidden="1" x14ac:dyDescent="0.2">
      <c r="A408" s="6"/>
      <c r="Q408" s="6"/>
    </row>
    <row r="409" spans="1:17" hidden="1" x14ac:dyDescent="0.2">
      <c r="A409" s="6"/>
      <c r="Q409" s="6"/>
    </row>
    <row r="410" spans="1:17" hidden="1" x14ac:dyDescent="0.2">
      <c r="A410" s="6"/>
      <c r="Q410" s="6"/>
    </row>
    <row r="411" spans="1:17" hidden="1" x14ac:dyDescent="0.2">
      <c r="A411" s="6"/>
      <c r="Q411" s="6"/>
    </row>
    <row r="412" spans="1:17" hidden="1" x14ac:dyDescent="0.2">
      <c r="A412" s="6"/>
      <c r="Q412" s="6"/>
    </row>
    <row r="413" spans="1:17" hidden="1" x14ac:dyDescent="0.2">
      <c r="A413" s="6"/>
      <c r="Q413" s="6"/>
    </row>
    <row r="414" spans="1:17" hidden="1" x14ac:dyDescent="0.2">
      <c r="A414" s="6"/>
      <c r="Q414" s="6"/>
    </row>
    <row r="415" spans="1:17" hidden="1" x14ac:dyDescent="0.2">
      <c r="A415" s="6"/>
      <c r="Q415" s="6"/>
    </row>
    <row r="416" spans="1:17" hidden="1" x14ac:dyDescent="0.2">
      <c r="A416" s="6"/>
      <c r="Q416" s="6"/>
    </row>
    <row r="417" spans="1:17" hidden="1" x14ac:dyDescent="0.2">
      <c r="A417" s="6"/>
      <c r="Q417" s="6"/>
    </row>
    <row r="418" spans="1:17" hidden="1" x14ac:dyDescent="0.2">
      <c r="A418" s="6"/>
      <c r="Q418" s="6"/>
    </row>
    <row r="419" spans="1:17" hidden="1" x14ac:dyDescent="0.2">
      <c r="A419" s="6"/>
      <c r="Q419" s="6"/>
    </row>
    <row r="420" spans="1:17" hidden="1" x14ac:dyDescent="0.2">
      <c r="A420" s="6"/>
      <c r="Q420" s="6"/>
    </row>
    <row r="421" spans="1:17" hidden="1" x14ac:dyDescent="0.2">
      <c r="A421" s="6"/>
      <c r="Q421" s="6"/>
    </row>
    <row r="422" spans="1:17" hidden="1" x14ac:dyDescent="0.2">
      <c r="A422" s="6"/>
      <c r="Q422" s="6"/>
    </row>
    <row r="423" spans="1:17" hidden="1" x14ac:dyDescent="0.2">
      <c r="A423" s="6"/>
      <c r="Q423" s="6"/>
    </row>
    <row r="424" spans="1:17" hidden="1" x14ac:dyDescent="0.2">
      <c r="A424" s="6"/>
      <c r="Q424" s="6"/>
    </row>
    <row r="425" spans="1:17" hidden="1" x14ac:dyDescent="0.2">
      <c r="A425" s="6"/>
      <c r="Q425" s="6"/>
    </row>
    <row r="426" spans="1:17" hidden="1" x14ac:dyDescent="0.2">
      <c r="A426" s="6"/>
      <c r="Q426" s="6"/>
    </row>
    <row r="427" spans="1:17" hidden="1" x14ac:dyDescent="0.2">
      <c r="A427" s="6"/>
      <c r="Q427" s="6"/>
    </row>
    <row r="428" spans="1:17" hidden="1" x14ac:dyDescent="0.2">
      <c r="A428" s="6"/>
      <c r="Q428" s="6"/>
    </row>
    <row r="429" spans="1:17" hidden="1" x14ac:dyDescent="0.2">
      <c r="A429" s="6"/>
      <c r="Q429" s="6"/>
    </row>
    <row r="430" spans="1:17" hidden="1" x14ac:dyDescent="0.2">
      <c r="A430" s="6"/>
      <c r="Q430" s="6"/>
    </row>
    <row r="431" spans="1:17" hidden="1" x14ac:dyDescent="0.2">
      <c r="A431" s="6"/>
      <c r="Q431" s="6"/>
    </row>
    <row r="432" spans="1:17" hidden="1" x14ac:dyDescent="0.2">
      <c r="A432" s="6"/>
      <c r="Q432" s="6"/>
    </row>
    <row r="433" spans="1:17" hidden="1" x14ac:dyDescent="0.2">
      <c r="A433" s="6"/>
      <c r="Q433" s="6"/>
    </row>
    <row r="434" spans="1:17" hidden="1" x14ac:dyDescent="0.2">
      <c r="A434" s="6"/>
      <c r="Q434" s="6"/>
    </row>
    <row r="435" spans="1:17" hidden="1" x14ac:dyDescent="0.2">
      <c r="A435" s="6"/>
      <c r="Q435" s="6"/>
    </row>
    <row r="436" spans="1:17" hidden="1" x14ac:dyDescent="0.2">
      <c r="A436" s="6"/>
      <c r="Q436" s="6"/>
    </row>
    <row r="437" spans="1:17" hidden="1" x14ac:dyDescent="0.2">
      <c r="A437" s="6"/>
      <c r="Q437" s="6"/>
    </row>
    <row r="438" spans="1:17" hidden="1" x14ac:dyDescent="0.2">
      <c r="A438" s="6"/>
      <c r="Q438" s="6"/>
    </row>
    <row r="439" spans="1:17" hidden="1" x14ac:dyDescent="0.2">
      <c r="A439" s="6"/>
      <c r="Q439" s="6"/>
    </row>
    <row r="440" spans="1:17" hidden="1" x14ac:dyDescent="0.2">
      <c r="A440" s="6"/>
      <c r="Q440" s="6"/>
    </row>
    <row r="441" spans="1:17" hidden="1" x14ac:dyDescent="0.2">
      <c r="A441" s="6"/>
      <c r="Q441" s="6"/>
    </row>
    <row r="442" spans="1:17" hidden="1" x14ac:dyDescent="0.2">
      <c r="A442" s="6"/>
      <c r="Q442" s="6"/>
    </row>
    <row r="443" spans="1:17" hidden="1" x14ac:dyDescent="0.2">
      <c r="A443" s="6"/>
      <c r="Q443" s="6"/>
    </row>
    <row r="444" spans="1:17" hidden="1" x14ac:dyDescent="0.2">
      <c r="A444" s="6"/>
      <c r="Q444" s="6"/>
    </row>
    <row r="445" spans="1:17" hidden="1" x14ac:dyDescent="0.2">
      <c r="A445" s="6"/>
      <c r="Q445" s="6"/>
    </row>
    <row r="446" spans="1:17" hidden="1" x14ac:dyDescent="0.2">
      <c r="A446" s="6"/>
      <c r="Q446" s="6"/>
    </row>
    <row r="447" spans="1:17" hidden="1" x14ac:dyDescent="0.2">
      <c r="A447" s="6"/>
      <c r="Q447" s="6"/>
    </row>
    <row r="448" spans="1:17" hidden="1" x14ac:dyDescent="0.2">
      <c r="A448" s="6"/>
      <c r="Q448" s="6"/>
    </row>
    <row r="449" spans="1:17" hidden="1" x14ac:dyDescent="0.2">
      <c r="A449" s="6"/>
      <c r="Q449" s="6"/>
    </row>
    <row r="450" spans="1:17" hidden="1" x14ac:dyDescent="0.2">
      <c r="A450" s="6"/>
      <c r="Q450" s="6"/>
    </row>
    <row r="451" spans="1:17" hidden="1" x14ac:dyDescent="0.2">
      <c r="A451" s="6"/>
      <c r="Q451" s="6"/>
    </row>
    <row r="452" spans="1:17" hidden="1" x14ac:dyDescent="0.2">
      <c r="A452" s="6"/>
      <c r="Q452" s="6"/>
    </row>
    <row r="453" spans="1:17" hidden="1" x14ac:dyDescent="0.2">
      <c r="A453" s="6"/>
      <c r="Q453" s="6"/>
    </row>
    <row r="454" spans="1:17" hidden="1" x14ac:dyDescent="0.2">
      <c r="A454" s="6"/>
      <c r="Q454" s="6"/>
    </row>
    <row r="455" spans="1:17" hidden="1" x14ac:dyDescent="0.2">
      <c r="A455" s="6"/>
      <c r="Q455" s="6"/>
    </row>
    <row r="456" spans="1:17" hidden="1" x14ac:dyDescent="0.2">
      <c r="A456" s="6"/>
      <c r="Q456" s="6"/>
    </row>
    <row r="457" spans="1:17" hidden="1" x14ac:dyDescent="0.2">
      <c r="A457" s="6"/>
      <c r="Q457" s="6"/>
    </row>
    <row r="458" spans="1:17" hidden="1" x14ac:dyDescent="0.2">
      <c r="A458" s="6"/>
      <c r="Q458" s="6"/>
    </row>
    <row r="459" spans="1:17" hidden="1" x14ac:dyDescent="0.2">
      <c r="A459" s="6"/>
      <c r="Q459" s="6"/>
    </row>
    <row r="460" spans="1:17" hidden="1" x14ac:dyDescent="0.2">
      <c r="A460" s="6"/>
      <c r="Q460" s="6"/>
    </row>
    <row r="461" spans="1:17" hidden="1" x14ac:dyDescent="0.2">
      <c r="A461" s="6"/>
      <c r="Q461" s="6"/>
    </row>
    <row r="462" spans="1:17" hidden="1" x14ac:dyDescent="0.2">
      <c r="A462" s="6"/>
      <c r="Q462" s="6"/>
    </row>
    <row r="463" spans="1:17" hidden="1" x14ac:dyDescent="0.2">
      <c r="A463" s="6"/>
      <c r="Q463" s="6"/>
    </row>
    <row r="464" spans="1:17" hidden="1" x14ac:dyDescent="0.2">
      <c r="A464" s="6"/>
      <c r="Q464" s="6"/>
    </row>
    <row r="465" spans="1:17" hidden="1" x14ac:dyDescent="0.2">
      <c r="A465" s="6"/>
      <c r="Q465" s="6"/>
    </row>
    <row r="466" spans="1:17" hidden="1" x14ac:dyDescent="0.2">
      <c r="A466" s="6"/>
      <c r="Q466" s="6"/>
    </row>
    <row r="467" spans="1:17" hidden="1" x14ac:dyDescent="0.2">
      <c r="A467" s="6"/>
      <c r="Q467" s="6"/>
    </row>
    <row r="468" spans="1:17" hidden="1" x14ac:dyDescent="0.2">
      <c r="A468" s="6"/>
      <c r="Q468" s="6"/>
    </row>
    <row r="469" spans="1:17" hidden="1" x14ac:dyDescent="0.2">
      <c r="A469" s="6"/>
      <c r="Q469" s="6"/>
    </row>
    <row r="470" spans="1:17" hidden="1" x14ac:dyDescent="0.2">
      <c r="A470" s="6"/>
      <c r="Q470" s="6"/>
    </row>
    <row r="471" spans="1:17" hidden="1" x14ac:dyDescent="0.2">
      <c r="A471" s="6"/>
      <c r="Q471" s="6"/>
    </row>
    <row r="472" spans="1:17" hidden="1" x14ac:dyDescent="0.2">
      <c r="A472" s="6"/>
      <c r="Q472" s="6"/>
    </row>
    <row r="473" spans="1:17" hidden="1" x14ac:dyDescent="0.2">
      <c r="A473" s="6"/>
      <c r="Q473" s="6"/>
    </row>
    <row r="474" spans="1:17" hidden="1" x14ac:dyDescent="0.2">
      <c r="A474" s="6"/>
      <c r="Q474" s="6"/>
    </row>
    <row r="475" spans="1:17" hidden="1" x14ac:dyDescent="0.2">
      <c r="A475" s="6"/>
      <c r="Q475" s="6"/>
    </row>
    <row r="476" spans="1:17" hidden="1" x14ac:dyDescent="0.2">
      <c r="A476" s="6"/>
      <c r="Q476" s="6"/>
    </row>
    <row r="477" spans="1:17" hidden="1" x14ac:dyDescent="0.2">
      <c r="A477" s="6"/>
      <c r="Q477" s="6"/>
    </row>
    <row r="478" spans="1:17" hidden="1" x14ac:dyDescent="0.2">
      <c r="A478" s="6"/>
      <c r="Q478" s="6"/>
    </row>
    <row r="479" spans="1:17" hidden="1" x14ac:dyDescent="0.2">
      <c r="A479" s="6"/>
      <c r="Q479" s="6"/>
    </row>
    <row r="480" spans="1:17" hidden="1" x14ac:dyDescent="0.2">
      <c r="A480" s="6"/>
      <c r="Q480" s="6"/>
    </row>
    <row r="481" spans="1:17" hidden="1" x14ac:dyDescent="0.2">
      <c r="A481" s="6"/>
      <c r="Q481" s="6"/>
    </row>
    <row r="482" spans="1:17" hidden="1" x14ac:dyDescent="0.2">
      <c r="A482" s="6"/>
      <c r="Q482" s="6"/>
    </row>
    <row r="483" spans="1:17" hidden="1" x14ac:dyDescent="0.2">
      <c r="A483" s="6"/>
      <c r="Q483" s="6"/>
    </row>
    <row r="484" spans="1:17" hidden="1" x14ac:dyDescent="0.2">
      <c r="A484" s="6"/>
      <c r="Q484" s="6"/>
    </row>
    <row r="485" spans="1:17" hidden="1" x14ac:dyDescent="0.2">
      <c r="A485" s="6"/>
      <c r="Q485" s="6"/>
    </row>
    <row r="486" spans="1:17" hidden="1" x14ac:dyDescent="0.2">
      <c r="A486" s="6"/>
      <c r="Q486" s="6"/>
    </row>
    <row r="487" spans="1:17" hidden="1" x14ac:dyDescent="0.2">
      <c r="A487" s="6"/>
      <c r="Q487" s="6"/>
    </row>
    <row r="488" spans="1:17" hidden="1" x14ac:dyDescent="0.2">
      <c r="A488" s="6"/>
      <c r="Q488" s="6"/>
    </row>
    <row r="489" spans="1:17" hidden="1" x14ac:dyDescent="0.2">
      <c r="A489" s="6"/>
      <c r="Q489" s="6"/>
    </row>
    <row r="490" spans="1:17" hidden="1" x14ac:dyDescent="0.2">
      <c r="A490" s="6"/>
      <c r="Q490" s="6"/>
    </row>
    <row r="491" spans="1:17" hidden="1" x14ac:dyDescent="0.2">
      <c r="A491" s="6"/>
      <c r="Q491" s="6"/>
    </row>
    <row r="492" spans="1:17" hidden="1" x14ac:dyDescent="0.2">
      <c r="A492" s="6"/>
      <c r="Q492" s="6"/>
    </row>
    <row r="493" spans="1:17" hidden="1" x14ac:dyDescent="0.2">
      <c r="A493" s="6"/>
      <c r="Q493" s="6"/>
    </row>
    <row r="494" spans="1:17" hidden="1" x14ac:dyDescent="0.2">
      <c r="A494" s="6"/>
      <c r="Q494" s="6"/>
    </row>
    <row r="495" spans="1:17" hidden="1" x14ac:dyDescent="0.2">
      <c r="A495" s="6"/>
      <c r="Q495" s="6"/>
    </row>
    <row r="496" spans="1:17" hidden="1" x14ac:dyDescent="0.2">
      <c r="A496" s="6"/>
      <c r="Q496" s="6"/>
    </row>
    <row r="497" spans="1:17" hidden="1" x14ac:dyDescent="0.2">
      <c r="A497" s="6"/>
      <c r="Q497" s="6"/>
    </row>
    <row r="498" spans="1:17" hidden="1" x14ac:dyDescent="0.2">
      <c r="A498" s="6"/>
      <c r="Q498" s="6"/>
    </row>
    <row r="499" spans="1:17" hidden="1" x14ac:dyDescent="0.2">
      <c r="A499" s="6"/>
      <c r="Q499" s="6"/>
    </row>
    <row r="500" spans="1:17" hidden="1" x14ac:dyDescent="0.2">
      <c r="A500" s="6"/>
      <c r="Q500" s="6"/>
    </row>
    <row r="501" spans="1:17" hidden="1" x14ac:dyDescent="0.2">
      <c r="A501" s="6"/>
      <c r="Q501" s="6"/>
    </row>
    <row r="502" spans="1:17" hidden="1" x14ac:dyDescent="0.2">
      <c r="A502" s="6"/>
      <c r="Q502" s="6"/>
    </row>
    <row r="503" spans="1:17" hidden="1" x14ac:dyDescent="0.2">
      <c r="A503" s="6"/>
      <c r="Q503" s="6"/>
    </row>
    <row r="504" spans="1:17" hidden="1" x14ac:dyDescent="0.2">
      <c r="A504" s="6"/>
      <c r="Q504" s="6"/>
    </row>
    <row r="505" spans="1:17" hidden="1" x14ac:dyDescent="0.2">
      <c r="A505" s="6"/>
      <c r="Q505" s="6"/>
    </row>
    <row r="506" spans="1:17" hidden="1" x14ac:dyDescent="0.2">
      <c r="A506" s="6"/>
      <c r="Q506" s="6"/>
    </row>
    <row r="507" spans="1:17" hidden="1" x14ac:dyDescent="0.2">
      <c r="A507" s="6"/>
      <c r="Q507" s="6"/>
    </row>
    <row r="508" spans="1:17" hidden="1" x14ac:dyDescent="0.2">
      <c r="A508" s="6"/>
      <c r="Q508" s="6"/>
    </row>
    <row r="509" spans="1:17" hidden="1" x14ac:dyDescent="0.2">
      <c r="A509" s="6"/>
      <c r="Q509" s="6"/>
    </row>
    <row r="510" spans="1:17" hidden="1" x14ac:dyDescent="0.2">
      <c r="A510" s="6"/>
      <c r="Q510" s="6"/>
    </row>
    <row r="511" spans="1:17" hidden="1" x14ac:dyDescent="0.2">
      <c r="A511" s="6"/>
      <c r="Q511" s="6"/>
    </row>
    <row r="512" spans="1:17" hidden="1" x14ac:dyDescent="0.2">
      <c r="A512" s="6"/>
      <c r="Q512" s="6"/>
    </row>
    <row r="513" spans="1:17" hidden="1" x14ac:dyDescent="0.2">
      <c r="A513" s="6"/>
      <c r="Q513" s="6"/>
    </row>
    <row r="514" spans="1:17" hidden="1" x14ac:dyDescent="0.2">
      <c r="A514" s="6"/>
      <c r="Q514" s="6"/>
    </row>
    <row r="515" spans="1:17" hidden="1" x14ac:dyDescent="0.2">
      <c r="A515" s="6"/>
      <c r="Q515" s="6"/>
    </row>
    <row r="516" spans="1:17" hidden="1" x14ac:dyDescent="0.2">
      <c r="A516" s="6"/>
      <c r="Q516" s="6"/>
    </row>
    <row r="517" spans="1:17" hidden="1" x14ac:dyDescent="0.2">
      <c r="A517" s="6"/>
      <c r="Q517" s="6"/>
    </row>
    <row r="518" spans="1:17" hidden="1" x14ac:dyDescent="0.2">
      <c r="A518" s="6"/>
      <c r="Q518" s="6"/>
    </row>
    <row r="519" spans="1:17" hidden="1" x14ac:dyDescent="0.2">
      <c r="A519" s="6"/>
      <c r="Q519" s="6"/>
    </row>
    <row r="520" spans="1:17" hidden="1" x14ac:dyDescent="0.2">
      <c r="A520" s="6"/>
      <c r="Q520" s="6"/>
    </row>
    <row r="521" spans="1:17" hidden="1" x14ac:dyDescent="0.2">
      <c r="A521" s="6"/>
      <c r="Q521" s="6"/>
    </row>
    <row r="522" spans="1:17" hidden="1" x14ac:dyDescent="0.2">
      <c r="A522" s="6"/>
      <c r="Q522" s="6"/>
    </row>
    <row r="523" spans="1:17" hidden="1" x14ac:dyDescent="0.2">
      <c r="A523" s="6"/>
      <c r="Q523" s="6"/>
    </row>
    <row r="524" spans="1:17" hidden="1" x14ac:dyDescent="0.2">
      <c r="A524" s="6"/>
      <c r="Q524" s="6"/>
    </row>
    <row r="525" spans="1:17" hidden="1" x14ac:dyDescent="0.2">
      <c r="A525" s="6"/>
      <c r="Q525" s="6"/>
    </row>
    <row r="526" spans="1:17" hidden="1" x14ac:dyDescent="0.2">
      <c r="A526" s="6"/>
      <c r="Q526" s="6"/>
    </row>
    <row r="527" spans="1:17" hidden="1" x14ac:dyDescent="0.2">
      <c r="A527" s="6"/>
      <c r="Q527" s="6"/>
    </row>
    <row r="528" spans="1:17" hidden="1" x14ac:dyDescent="0.2">
      <c r="A528" s="6"/>
      <c r="Q528" s="6"/>
    </row>
    <row r="529" spans="1:17" hidden="1" x14ac:dyDescent="0.2">
      <c r="A529" s="6"/>
      <c r="Q529" s="6"/>
    </row>
    <row r="530" spans="1:17" hidden="1" x14ac:dyDescent="0.2">
      <c r="A530" s="6"/>
      <c r="Q530" s="6"/>
    </row>
    <row r="531" spans="1:17" hidden="1" x14ac:dyDescent="0.2">
      <c r="A531" s="6"/>
      <c r="Q531" s="6"/>
    </row>
    <row r="532" spans="1:17" hidden="1" x14ac:dyDescent="0.2">
      <c r="A532" s="6"/>
      <c r="Q532" s="6"/>
    </row>
    <row r="533" spans="1:17" hidden="1" x14ac:dyDescent="0.2">
      <c r="A533" s="6"/>
      <c r="Q533" s="6"/>
    </row>
    <row r="534" spans="1:17" hidden="1" x14ac:dyDescent="0.2">
      <c r="A534" s="6"/>
      <c r="Q534" s="6"/>
    </row>
    <row r="535" spans="1:17" hidden="1" x14ac:dyDescent="0.2">
      <c r="A535" s="6"/>
      <c r="Q535" s="6"/>
    </row>
    <row r="536" spans="1:17" hidden="1" x14ac:dyDescent="0.2">
      <c r="A536" s="6"/>
      <c r="Q536" s="6"/>
    </row>
    <row r="537" spans="1:17" hidden="1" x14ac:dyDescent="0.2">
      <c r="A537" s="6"/>
      <c r="Q537" s="6"/>
    </row>
    <row r="538" spans="1:17" hidden="1" x14ac:dyDescent="0.2">
      <c r="A538" s="6"/>
      <c r="Q538" s="6"/>
    </row>
    <row r="539" spans="1:17" hidden="1" x14ac:dyDescent="0.2">
      <c r="A539" s="6"/>
      <c r="Q539" s="6"/>
    </row>
    <row r="540" spans="1:17" hidden="1" x14ac:dyDescent="0.2">
      <c r="A540" s="6"/>
      <c r="Q540" s="6"/>
    </row>
    <row r="541" spans="1:17" hidden="1" x14ac:dyDescent="0.2">
      <c r="A541" s="6"/>
      <c r="Q541" s="6"/>
    </row>
    <row r="542" spans="1:17" hidden="1" x14ac:dyDescent="0.2">
      <c r="A542" s="6"/>
      <c r="Q542" s="6"/>
    </row>
    <row r="543" spans="1:17" hidden="1" x14ac:dyDescent="0.2">
      <c r="A543" s="6"/>
      <c r="Q543" s="6"/>
    </row>
    <row r="544" spans="1:17" hidden="1" x14ac:dyDescent="0.2">
      <c r="A544" s="6"/>
      <c r="Q544" s="6"/>
    </row>
    <row r="545" spans="1:17" hidden="1" x14ac:dyDescent="0.2">
      <c r="A545" s="6"/>
      <c r="Q545" s="6"/>
    </row>
    <row r="546" spans="1:17" hidden="1" x14ac:dyDescent="0.2">
      <c r="A546" s="6"/>
      <c r="Q546" s="6"/>
    </row>
    <row r="547" spans="1:17" hidden="1" x14ac:dyDescent="0.2">
      <c r="A547" s="6"/>
      <c r="Q547" s="6"/>
    </row>
    <row r="548" spans="1:17" hidden="1" x14ac:dyDescent="0.2">
      <c r="A548" s="6"/>
      <c r="Q548" s="6"/>
    </row>
    <row r="549" spans="1:17" hidden="1" x14ac:dyDescent="0.2">
      <c r="A549" s="6"/>
      <c r="Q549" s="6"/>
    </row>
    <row r="550" spans="1:17" hidden="1" x14ac:dyDescent="0.2">
      <c r="A550" s="6"/>
      <c r="Q550" s="6"/>
    </row>
    <row r="551" spans="1:17" hidden="1" x14ac:dyDescent="0.2">
      <c r="A551" s="6"/>
      <c r="Q551" s="6"/>
    </row>
    <row r="552" spans="1:17" hidden="1" x14ac:dyDescent="0.2">
      <c r="A552" s="6"/>
      <c r="Q552" s="6"/>
    </row>
    <row r="553" spans="1:17" hidden="1" x14ac:dyDescent="0.2">
      <c r="A553" s="6"/>
      <c r="Q553" s="6"/>
    </row>
    <row r="554" spans="1:17" hidden="1" x14ac:dyDescent="0.2">
      <c r="A554" s="6"/>
      <c r="Q554" s="6"/>
    </row>
    <row r="555" spans="1:17" hidden="1" x14ac:dyDescent="0.2">
      <c r="A555" s="6"/>
      <c r="Q555" s="6"/>
    </row>
    <row r="556" spans="1:17" hidden="1" x14ac:dyDescent="0.2">
      <c r="A556" s="6"/>
      <c r="Q556" s="6"/>
    </row>
    <row r="557" spans="1:17" hidden="1" x14ac:dyDescent="0.2">
      <c r="A557" s="6"/>
      <c r="Q557" s="6"/>
    </row>
    <row r="558" spans="1:17" hidden="1" x14ac:dyDescent="0.2">
      <c r="A558" s="6"/>
      <c r="Q558" s="6"/>
    </row>
    <row r="559" spans="1:17" hidden="1" x14ac:dyDescent="0.2">
      <c r="A559" s="6"/>
      <c r="Q559" s="6"/>
    </row>
    <row r="560" spans="1:17" hidden="1" x14ac:dyDescent="0.2">
      <c r="A560" s="6"/>
      <c r="Q560" s="6"/>
    </row>
    <row r="561" spans="1:17" hidden="1" x14ac:dyDescent="0.2">
      <c r="A561" s="6"/>
      <c r="Q561" s="6"/>
    </row>
    <row r="562" spans="1:17" hidden="1" x14ac:dyDescent="0.2">
      <c r="A562" s="6"/>
      <c r="Q562" s="6"/>
    </row>
    <row r="563" spans="1:17" hidden="1" x14ac:dyDescent="0.2">
      <c r="A563" s="6"/>
      <c r="Q563" s="6"/>
    </row>
    <row r="564" spans="1:17" hidden="1" x14ac:dyDescent="0.2">
      <c r="A564" s="6"/>
      <c r="Q564" s="6"/>
    </row>
    <row r="565" spans="1:17" hidden="1" x14ac:dyDescent="0.2">
      <c r="A565" s="6"/>
      <c r="Q565" s="6"/>
    </row>
    <row r="566" spans="1:17" hidden="1" x14ac:dyDescent="0.2">
      <c r="A566" s="6"/>
      <c r="Q566" s="6"/>
    </row>
    <row r="567" spans="1:17" hidden="1" x14ac:dyDescent="0.2">
      <c r="A567" s="6"/>
      <c r="Q567" s="6"/>
    </row>
    <row r="568" spans="1:17" hidden="1" x14ac:dyDescent="0.2">
      <c r="A568" s="6"/>
      <c r="Q568" s="6"/>
    </row>
    <row r="569" spans="1:17" hidden="1" x14ac:dyDescent="0.2">
      <c r="A569" s="6"/>
      <c r="Q569" s="6"/>
    </row>
    <row r="570" spans="1:17" hidden="1" x14ac:dyDescent="0.2">
      <c r="A570" s="6"/>
      <c r="Q570" s="6"/>
    </row>
    <row r="571" spans="1:17" hidden="1" x14ac:dyDescent="0.2">
      <c r="A571" s="6"/>
      <c r="Q571" s="6"/>
    </row>
    <row r="572" spans="1:17" hidden="1" x14ac:dyDescent="0.2">
      <c r="A572" s="6"/>
      <c r="Q572" s="6"/>
    </row>
    <row r="573" spans="1:17" hidden="1" x14ac:dyDescent="0.2">
      <c r="A573" s="6"/>
      <c r="Q573" s="6"/>
    </row>
    <row r="574" spans="1:17" hidden="1" x14ac:dyDescent="0.2">
      <c r="A574" s="6"/>
      <c r="Q574" s="6"/>
    </row>
    <row r="575" spans="1:17" hidden="1" x14ac:dyDescent="0.2">
      <c r="A575" s="6"/>
      <c r="Q575" s="6"/>
    </row>
    <row r="576" spans="1:17" hidden="1" x14ac:dyDescent="0.2">
      <c r="A576" s="6"/>
      <c r="Q576" s="6"/>
    </row>
    <row r="577" spans="1:17" hidden="1" x14ac:dyDescent="0.2">
      <c r="A577" s="6"/>
      <c r="Q577" s="6"/>
    </row>
    <row r="578" spans="1:17" hidden="1" x14ac:dyDescent="0.2">
      <c r="A578" s="6"/>
      <c r="Q578" s="6"/>
    </row>
    <row r="579" spans="1:17" hidden="1" x14ac:dyDescent="0.2">
      <c r="A579" s="6"/>
      <c r="Q579" s="6"/>
    </row>
    <row r="580" spans="1:17" hidden="1" x14ac:dyDescent="0.2">
      <c r="A580" s="6"/>
      <c r="Q580" s="6"/>
    </row>
    <row r="581" spans="1:17" hidden="1" x14ac:dyDescent="0.2">
      <c r="A581" s="6"/>
      <c r="Q581" s="6"/>
    </row>
    <row r="582" spans="1:17" hidden="1" x14ac:dyDescent="0.2">
      <c r="A582" s="6"/>
      <c r="Q582" s="6"/>
    </row>
    <row r="583" spans="1:17" hidden="1" x14ac:dyDescent="0.2">
      <c r="A583" s="6"/>
      <c r="Q583" s="6"/>
    </row>
    <row r="584" spans="1:17" hidden="1" x14ac:dyDescent="0.2">
      <c r="A584" s="6"/>
      <c r="Q584" s="6"/>
    </row>
    <row r="585" spans="1:17" hidden="1" x14ac:dyDescent="0.2">
      <c r="A585" s="6"/>
      <c r="Q585" s="6"/>
    </row>
    <row r="586" spans="1:17" hidden="1" x14ac:dyDescent="0.2">
      <c r="A586" s="6"/>
      <c r="Q586" s="6"/>
    </row>
    <row r="587" spans="1:17" hidden="1" x14ac:dyDescent="0.2">
      <c r="A587" s="6"/>
      <c r="Q587" s="6"/>
    </row>
    <row r="588" spans="1:17" hidden="1" x14ac:dyDescent="0.2">
      <c r="A588" s="6"/>
      <c r="Q588" s="6"/>
    </row>
    <row r="589" spans="1:17" hidden="1" x14ac:dyDescent="0.2">
      <c r="A589" s="6"/>
      <c r="Q589" s="6"/>
    </row>
    <row r="590" spans="1:17" hidden="1" x14ac:dyDescent="0.2">
      <c r="A590" s="6"/>
      <c r="Q590" s="6"/>
    </row>
    <row r="591" spans="1:17" hidden="1" x14ac:dyDescent="0.2">
      <c r="A591" s="6"/>
      <c r="Q591" s="6"/>
    </row>
    <row r="592" spans="1:17" hidden="1" x14ac:dyDescent="0.2">
      <c r="A592" s="6"/>
      <c r="Q592" s="6"/>
    </row>
    <row r="593" spans="1:17" hidden="1" x14ac:dyDescent="0.2">
      <c r="A593" s="6"/>
      <c r="Q593" s="6"/>
    </row>
    <row r="594" spans="1:17" hidden="1" x14ac:dyDescent="0.2">
      <c r="A594" s="6"/>
      <c r="Q594" s="6"/>
    </row>
    <row r="595" spans="1:17" hidden="1" x14ac:dyDescent="0.2">
      <c r="A595" s="6"/>
      <c r="Q595" s="6"/>
    </row>
    <row r="596" spans="1:17" hidden="1" x14ac:dyDescent="0.2">
      <c r="A596" s="6"/>
      <c r="Q596" s="6"/>
    </row>
    <row r="597" spans="1:17" hidden="1" x14ac:dyDescent="0.2">
      <c r="A597" s="6"/>
      <c r="Q597" s="6"/>
    </row>
    <row r="598" spans="1:17" hidden="1" x14ac:dyDescent="0.2">
      <c r="A598" s="6"/>
      <c r="Q598" s="6"/>
    </row>
    <row r="599" spans="1:17" hidden="1" x14ac:dyDescent="0.2">
      <c r="A599" s="6"/>
      <c r="Q599" s="6"/>
    </row>
    <row r="600" spans="1:17" hidden="1" x14ac:dyDescent="0.2">
      <c r="A600" s="6"/>
      <c r="Q600" s="6"/>
    </row>
    <row r="601" spans="1:17" hidden="1" x14ac:dyDescent="0.2">
      <c r="A601" s="6"/>
      <c r="Q601" s="6"/>
    </row>
    <row r="602" spans="1:17" hidden="1" x14ac:dyDescent="0.2">
      <c r="A602" s="6"/>
      <c r="Q602" s="6"/>
    </row>
    <row r="603" spans="1:17" hidden="1" x14ac:dyDescent="0.2">
      <c r="A603" s="6"/>
      <c r="Q603" s="6"/>
    </row>
    <row r="604" spans="1:17" hidden="1" x14ac:dyDescent="0.2">
      <c r="A604" s="6"/>
      <c r="Q604" s="6"/>
    </row>
    <row r="605" spans="1:17" hidden="1" x14ac:dyDescent="0.2">
      <c r="A605" s="6"/>
      <c r="Q605" s="6"/>
    </row>
    <row r="606" spans="1:17" hidden="1" x14ac:dyDescent="0.2">
      <c r="A606" s="6"/>
      <c r="Q606" s="6"/>
    </row>
    <row r="607" spans="1:17" hidden="1" x14ac:dyDescent="0.2">
      <c r="A607" s="6"/>
      <c r="Q607" s="6"/>
    </row>
    <row r="608" spans="1:17" hidden="1" x14ac:dyDescent="0.2">
      <c r="A608" s="6"/>
      <c r="Q608" s="6"/>
    </row>
    <row r="609" spans="1:17" hidden="1" x14ac:dyDescent="0.2">
      <c r="A609" s="6"/>
      <c r="Q609" s="6"/>
    </row>
    <row r="610" spans="1:17" hidden="1" x14ac:dyDescent="0.2">
      <c r="A610" s="6"/>
      <c r="Q610" s="6"/>
    </row>
    <row r="611" spans="1:17" hidden="1" x14ac:dyDescent="0.2">
      <c r="A611" s="6"/>
      <c r="Q611" s="6"/>
    </row>
    <row r="612" spans="1:17" hidden="1" x14ac:dyDescent="0.2">
      <c r="A612" s="6"/>
      <c r="Q612" s="6"/>
    </row>
    <row r="613" spans="1:17" hidden="1" x14ac:dyDescent="0.2">
      <c r="A613" s="6"/>
      <c r="Q613" s="6"/>
    </row>
    <row r="614" spans="1:17" hidden="1" x14ac:dyDescent="0.2">
      <c r="A614" s="6"/>
      <c r="Q614" s="6"/>
    </row>
    <row r="615" spans="1:17" hidden="1" x14ac:dyDescent="0.2">
      <c r="A615" s="6"/>
      <c r="Q615" s="6"/>
    </row>
    <row r="616" spans="1:17" hidden="1" x14ac:dyDescent="0.2">
      <c r="A616" s="6"/>
      <c r="Q616" s="6"/>
    </row>
    <row r="617" spans="1:17" hidden="1" x14ac:dyDescent="0.2">
      <c r="A617" s="6"/>
      <c r="Q617" s="6"/>
    </row>
    <row r="618" spans="1:17" hidden="1" x14ac:dyDescent="0.2">
      <c r="A618" s="6"/>
      <c r="Q618" s="6"/>
    </row>
    <row r="619" spans="1:17" hidden="1" x14ac:dyDescent="0.2">
      <c r="A619" s="6"/>
      <c r="Q619" s="6"/>
    </row>
    <row r="620" spans="1:17" hidden="1" x14ac:dyDescent="0.2">
      <c r="A620" s="6"/>
      <c r="Q620" s="6"/>
    </row>
    <row r="621" spans="1:17" hidden="1" x14ac:dyDescent="0.2">
      <c r="A621" s="6"/>
      <c r="Q621" s="6"/>
    </row>
    <row r="622" spans="1:17" hidden="1" x14ac:dyDescent="0.2">
      <c r="A622" s="6"/>
      <c r="Q622" s="6"/>
    </row>
    <row r="623" spans="1:17" hidden="1" x14ac:dyDescent="0.2">
      <c r="A623" s="6"/>
      <c r="Q623" s="6"/>
    </row>
    <row r="624" spans="1:17" hidden="1" x14ac:dyDescent="0.2">
      <c r="A624" s="6"/>
      <c r="Q624" s="6"/>
    </row>
    <row r="625" spans="1:17" hidden="1" x14ac:dyDescent="0.2">
      <c r="A625" s="6"/>
      <c r="Q625" s="6"/>
    </row>
    <row r="626" spans="1:17" hidden="1" x14ac:dyDescent="0.2">
      <c r="A626" s="6"/>
      <c r="Q626" s="6"/>
    </row>
    <row r="627" spans="1:17" hidden="1" x14ac:dyDescent="0.2">
      <c r="A627" s="6"/>
      <c r="Q627" s="6"/>
    </row>
    <row r="628" spans="1:17" hidden="1" x14ac:dyDescent="0.2">
      <c r="A628" s="6"/>
      <c r="Q628" s="6"/>
    </row>
    <row r="629" spans="1:17" hidden="1" x14ac:dyDescent="0.2">
      <c r="A629" s="6"/>
      <c r="Q629" s="6"/>
    </row>
    <row r="630" spans="1:17" hidden="1" x14ac:dyDescent="0.2">
      <c r="A630" s="6"/>
      <c r="Q630" s="6"/>
    </row>
    <row r="631" spans="1:17" hidden="1" x14ac:dyDescent="0.2">
      <c r="A631" s="6"/>
      <c r="Q631" s="6"/>
    </row>
    <row r="632" spans="1:17" hidden="1" x14ac:dyDescent="0.2">
      <c r="A632" s="6"/>
      <c r="Q632" s="6"/>
    </row>
    <row r="633" spans="1:17" hidden="1" x14ac:dyDescent="0.2">
      <c r="A633" s="6"/>
      <c r="Q633" s="6"/>
    </row>
    <row r="634" spans="1:17" hidden="1" x14ac:dyDescent="0.2">
      <c r="A634" s="6"/>
      <c r="Q634" s="6"/>
    </row>
    <row r="635" spans="1:17" hidden="1" x14ac:dyDescent="0.2">
      <c r="A635" s="6"/>
      <c r="Q635" s="6"/>
    </row>
    <row r="636" spans="1:17" hidden="1" x14ac:dyDescent="0.2">
      <c r="A636" s="6"/>
      <c r="Q636" s="6"/>
    </row>
    <row r="637" spans="1:17" hidden="1" x14ac:dyDescent="0.2">
      <c r="A637" s="6"/>
      <c r="Q637" s="6"/>
    </row>
    <row r="638" spans="1:17" hidden="1" x14ac:dyDescent="0.2">
      <c r="A638" s="6"/>
      <c r="Q638" s="6"/>
    </row>
    <row r="639" spans="1:17" hidden="1" x14ac:dyDescent="0.2">
      <c r="A639" s="6"/>
      <c r="Q639" s="6"/>
    </row>
    <row r="640" spans="1:17" hidden="1" x14ac:dyDescent="0.2">
      <c r="A640" s="6"/>
      <c r="Q640" s="6"/>
    </row>
    <row r="641" spans="1:17" hidden="1" x14ac:dyDescent="0.2">
      <c r="A641" s="6"/>
      <c r="Q641" s="6"/>
    </row>
    <row r="642" spans="1:17" hidden="1" x14ac:dyDescent="0.2">
      <c r="A642" s="6"/>
      <c r="Q642" s="6"/>
    </row>
    <row r="643" spans="1:17" hidden="1" x14ac:dyDescent="0.2">
      <c r="A643" s="6"/>
      <c r="Q643" s="6"/>
    </row>
    <row r="644" spans="1:17" hidden="1" x14ac:dyDescent="0.2">
      <c r="A644" s="6"/>
      <c r="Q644" s="6"/>
    </row>
    <row r="645" spans="1:17" hidden="1" x14ac:dyDescent="0.2">
      <c r="A645" s="6"/>
      <c r="Q645" s="6"/>
    </row>
    <row r="646" spans="1:17" hidden="1" x14ac:dyDescent="0.2">
      <c r="A646" s="6"/>
      <c r="Q646" s="6"/>
    </row>
    <row r="647" spans="1:17" hidden="1" x14ac:dyDescent="0.2">
      <c r="A647" s="6"/>
      <c r="Q647" s="6"/>
    </row>
    <row r="648" spans="1:17" hidden="1" x14ac:dyDescent="0.2">
      <c r="A648" s="6"/>
      <c r="Q648" s="6"/>
    </row>
    <row r="649" spans="1:17" hidden="1" x14ac:dyDescent="0.2">
      <c r="A649" s="6"/>
      <c r="Q649" s="6"/>
    </row>
    <row r="650" spans="1:17" hidden="1" x14ac:dyDescent="0.2">
      <c r="A650" s="6"/>
      <c r="Q650" s="6"/>
    </row>
    <row r="651" spans="1:17" hidden="1" x14ac:dyDescent="0.2">
      <c r="A651" s="6"/>
      <c r="Q651" s="6"/>
    </row>
    <row r="652" spans="1:17" hidden="1" x14ac:dyDescent="0.2">
      <c r="A652" s="6"/>
      <c r="Q652" s="6"/>
    </row>
    <row r="653" spans="1:17" hidden="1" x14ac:dyDescent="0.2">
      <c r="A653" s="6"/>
      <c r="Q653" s="6"/>
    </row>
    <row r="654" spans="1:17" hidden="1" x14ac:dyDescent="0.2">
      <c r="A654" s="6"/>
      <c r="Q654" s="6"/>
    </row>
    <row r="655" spans="1:17" hidden="1" x14ac:dyDescent="0.2">
      <c r="A655" s="6"/>
      <c r="Q655" s="6"/>
    </row>
    <row r="656" spans="1:17" hidden="1" x14ac:dyDescent="0.2">
      <c r="A656" s="6"/>
      <c r="Q656" s="6"/>
    </row>
    <row r="657" spans="1:17" hidden="1" x14ac:dyDescent="0.2">
      <c r="A657" s="6"/>
      <c r="Q657" s="6"/>
    </row>
    <row r="658" spans="1:17" hidden="1" x14ac:dyDescent="0.2">
      <c r="A658" s="6"/>
      <c r="Q658" s="6"/>
    </row>
    <row r="659" spans="1:17" hidden="1" x14ac:dyDescent="0.2">
      <c r="A659" s="6"/>
      <c r="Q659" s="6"/>
    </row>
    <row r="660" spans="1:17" hidden="1" x14ac:dyDescent="0.2">
      <c r="A660" s="6"/>
      <c r="Q660" s="6"/>
    </row>
    <row r="661" spans="1:17" hidden="1" x14ac:dyDescent="0.2">
      <c r="A661" s="6"/>
      <c r="Q661" s="6"/>
    </row>
    <row r="662" spans="1:17" hidden="1" x14ac:dyDescent="0.2">
      <c r="A662" s="6"/>
      <c r="Q662" s="6"/>
    </row>
    <row r="663" spans="1:17" hidden="1" x14ac:dyDescent="0.2">
      <c r="A663" s="6"/>
      <c r="Q663" s="6"/>
    </row>
    <row r="664" spans="1:17" hidden="1" x14ac:dyDescent="0.2">
      <c r="A664" s="6"/>
      <c r="Q664" s="6"/>
    </row>
    <row r="665" spans="1:17" hidden="1" x14ac:dyDescent="0.2">
      <c r="A665" s="6"/>
      <c r="Q665" s="6"/>
    </row>
    <row r="666" spans="1:17" hidden="1" x14ac:dyDescent="0.2">
      <c r="A666" s="6"/>
      <c r="Q666" s="6"/>
    </row>
    <row r="667" spans="1:17" hidden="1" x14ac:dyDescent="0.2">
      <c r="A667" s="6"/>
      <c r="Q667" s="6"/>
    </row>
    <row r="668" spans="1:17" hidden="1" x14ac:dyDescent="0.2">
      <c r="A668" s="6"/>
      <c r="Q668" s="6"/>
    </row>
    <row r="669" spans="1:17" hidden="1" x14ac:dyDescent="0.2">
      <c r="A669" s="6"/>
      <c r="Q669" s="6"/>
    </row>
    <row r="670" spans="1:17" hidden="1" x14ac:dyDescent="0.2">
      <c r="A670" s="6"/>
      <c r="Q670" s="6"/>
    </row>
    <row r="671" spans="1:17" hidden="1" x14ac:dyDescent="0.2">
      <c r="A671" s="6"/>
      <c r="Q671" s="6"/>
    </row>
    <row r="672" spans="1:17" hidden="1" x14ac:dyDescent="0.2">
      <c r="A672" s="6"/>
      <c r="Q672" s="6"/>
    </row>
    <row r="673" spans="1:17" hidden="1" x14ac:dyDescent="0.2">
      <c r="A673" s="6"/>
      <c r="Q673" s="6"/>
    </row>
    <row r="674" spans="1:17" hidden="1" x14ac:dyDescent="0.2">
      <c r="A674" s="6"/>
      <c r="Q674" s="6"/>
    </row>
    <row r="675" spans="1:17" hidden="1" x14ac:dyDescent="0.2">
      <c r="A675" s="6"/>
      <c r="Q675" s="6"/>
    </row>
    <row r="676" spans="1:17" hidden="1" x14ac:dyDescent="0.2">
      <c r="A676" s="6"/>
      <c r="Q676" s="6"/>
    </row>
    <row r="677" spans="1:17" hidden="1" x14ac:dyDescent="0.2">
      <c r="A677" s="6"/>
      <c r="Q677" s="6"/>
    </row>
    <row r="678" spans="1:17" hidden="1" x14ac:dyDescent="0.2">
      <c r="A678" s="6"/>
      <c r="Q678" s="6"/>
    </row>
    <row r="679" spans="1:17" hidden="1" x14ac:dyDescent="0.2">
      <c r="A679" s="6"/>
      <c r="Q679" s="6"/>
    </row>
    <row r="680" spans="1:17" hidden="1" x14ac:dyDescent="0.2">
      <c r="A680" s="6"/>
      <c r="Q680" s="6"/>
    </row>
    <row r="681" spans="1:17" hidden="1" x14ac:dyDescent="0.2">
      <c r="A681" s="6"/>
      <c r="Q681" s="6"/>
    </row>
    <row r="682" spans="1:17" hidden="1" x14ac:dyDescent="0.2">
      <c r="A682" s="6"/>
      <c r="Q682" s="6"/>
    </row>
    <row r="683" spans="1:17" hidden="1" x14ac:dyDescent="0.2">
      <c r="A683" s="6"/>
      <c r="Q683" s="6"/>
    </row>
    <row r="684" spans="1:17" hidden="1" x14ac:dyDescent="0.2">
      <c r="A684" s="6"/>
      <c r="Q684" s="6"/>
    </row>
    <row r="685" spans="1:17" hidden="1" x14ac:dyDescent="0.2">
      <c r="A685" s="6"/>
      <c r="Q685" s="6"/>
    </row>
    <row r="686" spans="1:17" hidden="1" x14ac:dyDescent="0.2">
      <c r="A686" s="6"/>
      <c r="Q686" s="6"/>
    </row>
    <row r="687" spans="1:17" hidden="1" x14ac:dyDescent="0.2">
      <c r="A687" s="6"/>
      <c r="Q687" s="6"/>
    </row>
    <row r="688" spans="1:17" hidden="1" x14ac:dyDescent="0.2">
      <c r="A688" s="6"/>
      <c r="Q688" s="6"/>
    </row>
    <row r="689" spans="1:17" hidden="1" x14ac:dyDescent="0.2">
      <c r="A689" s="6"/>
      <c r="Q689" s="6"/>
    </row>
    <row r="690" spans="1:17" hidden="1" x14ac:dyDescent="0.2">
      <c r="A690" s="6"/>
      <c r="Q690" s="6"/>
    </row>
    <row r="691" spans="1:17" hidden="1" x14ac:dyDescent="0.2">
      <c r="A691" s="6"/>
      <c r="Q691" s="6"/>
    </row>
    <row r="692" spans="1:17" hidden="1" x14ac:dyDescent="0.2">
      <c r="A692" s="6"/>
      <c r="Q692" s="6"/>
    </row>
    <row r="693" spans="1:17" hidden="1" x14ac:dyDescent="0.2">
      <c r="A693" s="6"/>
      <c r="Q693" s="6"/>
    </row>
    <row r="694" spans="1:17" hidden="1" x14ac:dyDescent="0.2">
      <c r="A694" s="6"/>
      <c r="Q694" s="6"/>
    </row>
    <row r="695" spans="1:17" hidden="1" x14ac:dyDescent="0.2">
      <c r="A695" s="6"/>
      <c r="Q695" s="6"/>
    </row>
    <row r="696" spans="1:17" hidden="1" x14ac:dyDescent="0.2">
      <c r="A696" s="6"/>
      <c r="Q696" s="6"/>
    </row>
    <row r="697" spans="1:17" hidden="1" x14ac:dyDescent="0.2">
      <c r="A697" s="6"/>
      <c r="Q697" s="6"/>
    </row>
    <row r="698" spans="1:17" hidden="1" x14ac:dyDescent="0.2">
      <c r="A698" s="6"/>
      <c r="Q698" s="6"/>
    </row>
    <row r="699" spans="1:17" hidden="1" x14ac:dyDescent="0.2">
      <c r="A699" s="6"/>
      <c r="Q699" s="6"/>
    </row>
    <row r="700" spans="1:17" hidden="1" x14ac:dyDescent="0.2">
      <c r="A700" s="6"/>
      <c r="Q700" s="6"/>
    </row>
    <row r="701" spans="1:17" hidden="1" x14ac:dyDescent="0.2">
      <c r="A701" s="6"/>
      <c r="Q701" s="6"/>
    </row>
    <row r="702" spans="1:17" hidden="1" x14ac:dyDescent="0.2">
      <c r="A702" s="6"/>
      <c r="Q702" s="6"/>
    </row>
    <row r="703" spans="1:17" hidden="1" x14ac:dyDescent="0.2">
      <c r="A703" s="6"/>
      <c r="Q703" s="6"/>
    </row>
    <row r="704" spans="1:17" hidden="1" x14ac:dyDescent="0.2">
      <c r="A704" s="6"/>
      <c r="Q704" s="6"/>
    </row>
    <row r="705" spans="1:17" hidden="1" x14ac:dyDescent="0.2">
      <c r="A705" s="6"/>
      <c r="Q705" s="6"/>
    </row>
    <row r="706" spans="1:17" hidden="1" x14ac:dyDescent="0.2">
      <c r="A706" s="6"/>
      <c r="Q706" s="6"/>
    </row>
    <row r="707" spans="1:17" hidden="1" x14ac:dyDescent="0.2">
      <c r="A707" s="6"/>
      <c r="Q707" s="6"/>
    </row>
    <row r="708" spans="1:17" hidden="1" x14ac:dyDescent="0.2">
      <c r="A708" s="6"/>
      <c r="Q708" s="6"/>
    </row>
    <row r="709" spans="1:17" hidden="1" x14ac:dyDescent="0.2">
      <c r="A709" s="6"/>
      <c r="Q709" s="6"/>
    </row>
    <row r="710" spans="1:17" hidden="1" x14ac:dyDescent="0.2">
      <c r="A710" s="6"/>
      <c r="Q710" s="6"/>
    </row>
    <row r="711" spans="1:17" hidden="1" x14ac:dyDescent="0.2">
      <c r="A711" s="6"/>
      <c r="Q711" s="6"/>
    </row>
    <row r="712" spans="1:17" hidden="1" x14ac:dyDescent="0.2">
      <c r="A712" s="6"/>
      <c r="Q712" s="6"/>
    </row>
    <row r="713" spans="1:17" hidden="1" x14ac:dyDescent="0.2">
      <c r="A713" s="6"/>
      <c r="Q713" s="6"/>
    </row>
    <row r="714" spans="1:17" hidden="1" x14ac:dyDescent="0.2">
      <c r="A714" s="6"/>
      <c r="Q714" s="6"/>
    </row>
    <row r="715" spans="1:17" hidden="1" x14ac:dyDescent="0.2">
      <c r="A715" s="6"/>
      <c r="Q715" s="6"/>
    </row>
    <row r="716" spans="1:17" hidden="1" x14ac:dyDescent="0.2">
      <c r="A716" s="6"/>
      <c r="Q716" s="6"/>
    </row>
    <row r="717" spans="1:17" hidden="1" x14ac:dyDescent="0.2">
      <c r="A717" s="6"/>
      <c r="Q717" s="6"/>
    </row>
    <row r="718" spans="1:17" hidden="1" x14ac:dyDescent="0.2">
      <c r="A718" s="6"/>
      <c r="Q718" s="6"/>
    </row>
    <row r="719" spans="1:17" hidden="1" x14ac:dyDescent="0.2">
      <c r="A719" s="6"/>
      <c r="Q719" s="6"/>
    </row>
    <row r="720" spans="1:17" hidden="1" x14ac:dyDescent="0.2">
      <c r="A720" s="6"/>
      <c r="Q720" s="6"/>
    </row>
    <row r="721" spans="1:17" hidden="1" x14ac:dyDescent="0.2">
      <c r="A721" s="6"/>
      <c r="Q721" s="6"/>
    </row>
    <row r="722" spans="1:17" hidden="1" x14ac:dyDescent="0.2">
      <c r="A722" s="6"/>
      <c r="Q722" s="6"/>
    </row>
    <row r="723" spans="1:17" hidden="1" x14ac:dyDescent="0.2">
      <c r="A723" s="6"/>
      <c r="Q723" s="6"/>
    </row>
    <row r="724" spans="1:17" hidden="1" x14ac:dyDescent="0.2">
      <c r="A724" s="6"/>
      <c r="Q724" s="6"/>
    </row>
    <row r="725" spans="1:17" hidden="1" x14ac:dyDescent="0.2">
      <c r="A725" s="6"/>
      <c r="Q725" s="6"/>
    </row>
    <row r="726" spans="1:17" hidden="1" x14ac:dyDescent="0.2">
      <c r="A726" s="6"/>
      <c r="Q726" s="6"/>
    </row>
    <row r="727" spans="1:17" hidden="1" x14ac:dyDescent="0.2">
      <c r="A727" s="6"/>
      <c r="Q727" s="6"/>
    </row>
    <row r="728" spans="1:17" hidden="1" x14ac:dyDescent="0.2">
      <c r="A728" s="6"/>
      <c r="Q728" s="6"/>
    </row>
    <row r="729" spans="1:17" hidden="1" x14ac:dyDescent="0.2">
      <c r="A729" s="6"/>
      <c r="Q729" s="6"/>
    </row>
    <row r="730" spans="1:17" hidden="1" x14ac:dyDescent="0.2">
      <c r="A730" s="6"/>
      <c r="Q730" s="6"/>
    </row>
    <row r="731" spans="1:17" hidden="1" x14ac:dyDescent="0.2">
      <c r="A731" s="6"/>
      <c r="Q731" s="6"/>
    </row>
    <row r="732" spans="1:17" hidden="1" x14ac:dyDescent="0.2">
      <c r="A732" s="6"/>
      <c r="Q732" s="6"/>
    </row>
    <row r="733" spans="1:17" hidden="1" x14ac:dyDescent="0.2">
      <c r="A733" s="6"/>
      <c r="Q733" s="6"/>
    </row>
    <row r="734" spans="1:17" hidden="1" x14ac:dyDescent="0.2">
      <c r="A734" s="6"/>
      <c r="Q734" s="6"/>
    </row>
    <row r="735" spans="1:17" hidden="1" x14ac:dyDescent="0.2">
      <c r="A735" s="6"/>
      <c r="Q735" s="6"/>
    </row>
    <row r="736" spans="1:17" hidden="1" x14ac:dyDescent="0.2">
      <c r="A736" s="6"/>
      <c r="Q736" s="6"/>
    </row>
    <row r="737" spans="1:17" hidden="1" x14ac:dyDescent="0.2">
      <c r="A737" s="6"/>
      <c r="Q737" s="6"/>
    </row>
    <row r="738" spans="1:17" hidden="1" x14ac:dyDescent="0.2">
      <c r="A738" s="6"/>
      <c r="Q738" s="6"/>
    </row>
    <row r="739" spans="1:17" hidden="1" x14ac:dyDescent="0.2">
      <c r="A739" s="6"/>
      <c r="Q739" s="6"/>
    </row>
    <row r="740" spans="1:17" hidden="1" x14ac:dyDescent="0.2">
      <c r="A740" s="6"/>
      <c r="Q740" s="6"/>
    </row>
    <row r="741" spans="1:17" hidden="1" x14ac:dyDescent="0.2">
      <c r="A741" s="6"/>
      <c r="Q741" s="6"/>
    </row>
    <row r="742" spans="1:17" hidden="1" x14ac:dyDescent="0.2">
      <c r="A742" s="6"/>
      <c r="Q742" s="6"/>
    </row>
    <row r="743" spans="1:17" hidden="1" x14ac:dyDescent="0.2">
      <c r="A743" s="6"/>
      <c r="Q743" s="6"/>
    </row>
    <row r="744" spans="1:17" hidden="1" x14ac:dyDescent="0.2">
      <c r="A744" s="6"/>
      <c r="Q744" s="6"/>
    </row>
    <row r="745" spans="1:17" hidden="1" x14ac:dyDescent="0.2">
      <c r="A745" s="6"/>
      <c r="Q745" s="6"/>
    </row>
    <row r="746" spans="1:17" hidden="1" x14ac:dyDescent="0.2">
      <c r="A746" s="6"/>
      <c r="Q746" s="6"/>
    </row>
    <row r="747" spans="1:17" hidden="1" x14ac:dyDescent="0.2">
      <c r="A747" s="6"/>
      <c r="Q747" s="6"/>
    </row>
    <row r="748" spans="1:17" hidden="1" x14ac:dyDescent="0.2">
      <c r="A748" s="6"/>
      <c r="Q748" s="6"/>
    </row>
    <row r="749" spans="1:17" hidden="1" x14ac:dyDescent="0.2">
      <c r="A749" s="6"/>
      <c r="Q749" s="6"/>
    </row>
    <row r="750" spans="1:17" hidden="1" x14ac:dyDescent="0.2">
      <c r="A750" s="6"/>
      <c r="Q750" s="6"/>
    </row>
    <row r="751" spans="1:17" hidden="1" x14ac:dyDescent="0.2">
      <c r="A751" s="6"/>
      <c r="Q751" s="6"/>
    </row>
    <row r="752" spans="1:17" hidden="1" x14ac:dyDescent="0.2">
      <c r="A752" s="6"/>
      <c r="Q752" s="6"/>
    </row>
    <row r="753" spans="1:17" hidden="1" x14ac:dyDescent="0.2">
      <c r="A753" s="6"/>
      <c r="Q753" s="6"/>
    </row>
    <row r="754" spans="1:17" hidden="1" x14ac:dyDescent="0.2">
      <c r="A754" s="6"/>
      <c r="Q754" s="6"/>
    </row>
    <row r="755" spans="1:17" hidden="1" x14ac:dyDescent="0.2">
      <c r="A755" s="6"/>
      <c r="Q755" s="6"/>
    </row>
    <row r="756" spans="1:17" hidden="1" x14ac:dyDescent="0.2">
      <c r="A756" s="6"/>
      <c r="Q756" s="6"/>
    </row>
    <row r="757" spans="1:17" hidden="1" x14ac:dyDescent="0.2">
      <c r="A757" s="6"/>
      <c r="Q757" s="6"/>
    </row>
    <row r="758" spans="1:17" hidden="1" x14ac:dyDescent="0.2">
      <c r="A758" s="6"/>
      <c r="Q758" s="6"/>
    </row>
    <row r="759" spans="1:17" hidden="1" x14ac:dyDescent="0.2">
      <c r="A759" s="6"/>
      <c r="Q759" s="6"/>
    </row>
    <row r="760" spans="1:17" hidden="1" x14ac:dyDescent="0.2">
      <c r="A760" s="6"/>
      <c r="Q760" s="6"/>
    </row>
    <row r="761" spans="1:17" hidden="1" x14ac:dyDescent="0.2">
      <c r="A761" s="6"/>
      <c r="Q761" s="6"/>
    </row>
    <row r="762" spans="1:17" hidden="1" x14ac:dyDescent="0.2">
      <c r="A762" s="6"/>
      <c r="Q762" s="6"/>
    </row>
    <row r="763" spans="1:17" hidden="1" x14ac:dyDescent="0.2">
      <c r="A763" s="6"/>
      <c r="Q763" s="6"/>
    </row>
    <row r="764" spans="1:17" hidden="1" x14ac:dyDescent="0.2">
      <c r="A764" s="6"/>
      <c r="Q764" s="6"/>
    </row>
    <row r="765" spans="1:17" hidden="1" x14ac:dyDescent="0.2">
      <c r="A765" s="6"/>
      <c r="Q765" s="6"/>
    </row>
    <row r="766" spans="1:17" hidden="1" x14ac:dyDescent="0.2">
      <c r="A766" s="6"/>
      <c r="Q766" s="6"/>
    </row>
    <row r="767" spans="1:17" hidden="1" x14ac:dyDescent="0.2">
      <c r="A767" s="6"/>
      <c r="Q767" s="6"/>
    </row>
    <row r="768" spans="1:17" hidden="1" x14ac:dyDescent="0.2">
      <c r="A768" s="6"/>
      <c r="Q768" s="6"/>
    </row>
    <row r="769" spans="1:17" hidden="1" x14ac:dyDescent="0.2">
      <c r="A769" s="6"/>
      <c r="Q769" s="6"/>
    </row>
    <row r="770" spans="1:17" hidden="1" x14ac:dyDescent="0.2">
      <c r="A770" s="6"/>
      <c r="Q770" s="6"/>
    </row>
    <row r="771" spans="1:17" hidden="1" x14ac:dyDescent="0.2">
      <c r="A771" s="6"/>
      <c r="Q771" s="6"/>
    </row>
    <row r="772" spans="1:17" hidden="1" x14ac:dyDescent="0.2">
      <c r="A772" s="6"/>
      <c r="Q772" s="6"/>
    </row>
    <row r="773" spans="1:17" hidden="1" x14ac:dyDescent="0.2">
      <c r="A773" s="6"/>
      <c r="Q773" s="6"/>
    </row>
    <row r="774" spans="1:17" hidden="1" x14ac:dyDescent="0.2">
      <c r="A774" s="6"/>
      <c r="Q774" s="6"/>
    </row>
    <row r="775" spans="1:17" hidden="1" x14ac:dyDescent="0.2">
      <c r="A775" s="6"/>
      <c r="Q775" s="6"/>
    </row>
    <row r="776" spans="1:17" hidden="1" x14ac:dyDescent="0.2">
      <c r="A776" s="6"/>
      <c r="Q776" s="6"/>
    </row>
    <row r="777" spans="1:17" hidden="1" x14ac:dyDescent="0.2">
      <c r="A777" s="6"/>
      <c r="Q777" s="6"/>
    </row>
    <row r="778" spans="1:17" hidden="1" x14ac:dyDescent="0.2">
      <c r="A778" s="6"/>
      <c r="Q778" s="6"/>
    </row>
    <row r="779" spans="1:17" hidden="1" x14ac:dyDescent="0.2">
      <c r="A779" s="6"/>
      <c r="Q779" s="6"/>
    </row>
    <row r="780" spans="1:17" hidden="1" x14ac:dyDescent="0.2">
      <c r="A780" s="6"/>
      <c r="Q780" s="6"/>
    </row>
    <row r="781" spans="1:17" hidden="1" x14ac:dyDescent="0.2">
      <c r="A781" s="6"/>
      <c r="Q781" s="6"/>
    </row>
    <row r="782" spans="1:17" hidden="1" x14ac:dyDescent="0.2">
      <c r="A782" s="6"/>
      <c r="Q782" s="6"/>
    </row>
    <row r="783" spans="1:17" hidden="1" x14ac:dyDescent="0.2">
      <c r="A783" s="6"/>
      <c r="Q783" s="6"/>
    </row>
    <row r="784" spans="1:17" hidden="1" x14ac:dyDescent="0.2">
      <c r="A784" s="6"/>
      <c r="Q784" s="6"/>
    </row>
    <row r="785" spans="1:17" hidden="1" x14ac:dyDescent="0.2">
      <c r="A785" s="6"/>
      <c r="Q785" s="6"/>
    </row>
    <row r="786" spans="1:17" hidden="1" x14ac:dyDescent="0.2">
      <c r="A786" s="6"/>
      <c r="Q786" s="6"/>
    </row>
    <row r="787" spans="1:17" hidden="1" x14ac:dyDescent="0.2">
      <c r="A787" s="6"/>
      <c r="Q787" s="6"/>
    </row>
    <row r="788" spans="1:17" hidden="1" x14ac:dyDescent="0.2">
      <c r="A788" s="6"/>
      <c r="Q788" s="6"/>
    </row>
    <row r="789" spans="1:17" hidden="1" x14ac:dyDescent="0.2">
      <c r="A789" s="6"/>
      <c r="Q789" s="6"/>
    </row>
    <row r="790" spans="1:17" hidden="1" x14ac:dyDescent="0.2">
      <c r="A790" s="6"/>
      <c r="Q790" s="6"/>
    </row>
    <row r="791" spans="1:17" hidden="1" x14ac:dyDescent="0.2">
      <c r="A791" s="6"/>
      <c r="Q791" s="6"/>
    </row>
    <row r="792" spans="1:17" hidden="1" x14ac:dyDescent="0.2">
      <c r="A792" s="6"/>
      <c r="Q792" s="6"/>
    </row>
    <row r="793" spans="1:17" hidden="1" x14ac:dyDescent="0.2">
      <c r="A793" s="6"/>
      <c r="Q793" s="6"/>
    </row>
    <row r="794" spans="1:17" hidden="1" x14ac:dyDescent="0.2">
      <c r="A794" s="6"/>
      <c r="Q794" s="6"/>
    </row>
    <row r="795" spans="1:17" hidden="1" x14ac:dyDescent="0.2">
      <c r="A795" s="6"/>
      <c r="Q795" s="6"/>
    </row>
    <row r="796" spans="1:17" hidden="1" x14ac:dyDescent="0.2">
      <c r="A796" s="6"/>
      <c r="Q796" s="6"/>
    </row>
    <row r="797" spans="1:17" hidden="1" x14ac:dyDescent="0.2">
      <c r="A797" s="6"/>
      <c r="Q797" s="6"/>
    </row>
    <row r="798" spans="1:17" hidden="1" x14ac:dyDescent="0.2">
      <c r="A798" s="6"/>
      <c r="Q798" s="6"/>
    </row>
    <row r="799" spans="1:17" hidden="1" x14ac:dyDescent="0.2">
      <c r="A799" s="6"/>
      <c r="Q799" s="6"/>
    </row>
    <row r="800" spans="1:17" hidden="1" x14ac:dyDescent="0.2">
      <c r="A800" s="6"/>
      <c r="Q800" s="6"/>
    </row>
    <row r="801" spans="1:17" hidden="1" x14ac:dyDescent="0.2">
      <c r="A801" s="6"/>
      <c r="Q801" s="6"/>
    </row>
    <row r="802" spans="1:17" hidden="1" x14ac:dyDescent="0.2">
      <c r="A802" s="6"/>
      <c r="Q802" s="6"/>
    </row>
    <row r="803" spans="1:17" hidden="1" x14ac:dyDescent="0.2">
      <c r="A803" s="6"/>
      <c r="Q803" s="6"/>
    </row>
    <row r="804" spans="1:17" hidden="1" x14ac:dyDescent="0.2">
      <c r="A804" s="6"/>
      <c r="Q804" s="6"/>
    </row>
    <row r="805" spans="1:17" hidden="1" x14ac:dyDescent="0.2">
      <c r="A805" s="6"/>
      <c r="Q805" s="6"/>
    </row>
    <row r="806" spans="1:17" hidden="1" x14ac:dyDescent="0.2">
      <c r="A806" s="6"/>
      <c r="Q806" s="6"/>
    </row>
    <row r="807" spans="1:17" hidden="1" x14ac:dyDescent="0.2">
      <c r="A807" s="6"/>
      <c r="Q807" s="6"/>
    </row>
    <row r="808" spans="1:17" hidden="1" x14ac:dyDescent="0.2">
      <c r="A808" s="6"/>
      <c r="Q808" s="6"/>
    </row>
    <row r="809" spans="1:17" hidden="1" x14ac:dyDescent="0.2">
      <c r="A809" s="6"/>
      <c r="Q809" s="6"/>
    </row>
    <row r="810" spans="1:17" hidden="1" x14ac:dyDescent="0.2">
      <c r="A810" s="6"/>
      <c r="Q810" s="6"/>
    </row>
    <row r="811" spans="1:17" hidden="1" x14ac:dyDescent="0.2">
      <c r="A811" s="6"/>
      <c r="Q811" s="6"/>
    </row>
    <row r="812" spans="1:17" hidden="1" x14ac:dyDescent="0.2">
      <c r="A812" s="6"/>
      <c r="Q812" s="6"/>
    </row>
    <row r="813" spans="1:17" hidden="1" x14ac:dyDescent="0.2">
      <c r="A813" s="6"/>
      <c r="Q813" s="6"/>
    </row>
    <row r="814" spans="1:17" hidden="1" x14ac:dyDescent="0.2">
      <c r="A814" s="6"/>
      <c r="Q814" s="6"/>
    </row>
    <row r="815" spans="1:17" hidden="1" x14ac:dyDescent="0.2">
      <c r="A815" s="6"/>
      <c r="Q815" s="6"/>
    </row>
    <row r="816" spans="1:17" hidden="1" x14ac:dyDescent="0.2">
      <c r="A816" s="6"/>
      <c r="Q816" s="6"/>
    </row>
    <row r="817" spans="1:17" hidden="1" x14ac:dyDescent="0.2">
      <c r="A817" s="6"/>
      <c r="Q817" s="6"/>
    </row>
    <row r="818" spans="1:17" hidden="1" x14ac:dyDescent="0.2">
      <c r="A818" s="6"/>
      <c r="Q818" s="6"/>
    </row>
    <row r="819" spans="1:17" hidden="1" x14ac:dyDescent="0.2">
      <c r="A819" s="6"/>
      <c r="Q819" s="6"/>
    </row>
    <row r="820" spans="1:17" hidden="1" x14ac:dyDescent="0.2">
      <c r="A820" s="6"/>
      <c r="Q820" s="6"/>
    </row>
    <row r="821" spans="1:17" hidden="1" x14ac:dyDescent="0.2">
      <c r="A821" s="6"/>
      <c r="Q821" s="6"/>
    </row>
    <row r="822" spans="1:17" hidden="1" x14ac:dyDescent="0.2">
      <c r="A822" s="6"/>
      <c r="Q822" s="6"/>
    </row>
    <row r="823" spans="1:17" hidden="1" x14ac:dyDescent="0.2">
      <c r="A823" s="6"/>
      <c r="Q823" s="6"/>
    </row>
    <row r="824" spans="1:17" hidden="1" x14ac:dyDescent="0.2">
      <c r="A824" s="6"/>
      <c r="Q824" s="6"/>
    </row>
    <row r="825" spans="1:17" hidden="1" x14ac:dyDescent="0.2">
      <c r="A825" s="6"/>
      <c r="Q825" s="6"/>
    </row>
    <row r="826" spans="1:17" hidden="1" x14ac:dyDescent="0.2">
      <c r="A826" s="6"/>
      <c r="Q826" s="6"/>
    </row>
    <row r="827" spans="1:17" hidden="1" x14ac:dyDescent="0.2">
      <c r="A827" s="6"/>
      <c r="Q827" s="6"/>
    </row>
    <row r="828" spans="1:17" hidden="1" x14ac:dyDescent="0.2">
      <c r="A828" s="6"/>
      <c r="Q828" s="6"/>
    </row>
    <row r="829" spans="1:17" hidden="1" x14ac:dyDescent="0.2">
      <c r="A829" s="6"/>
      <c r="Q829" s="6"/>
    </row>
    <row r="830" spans="1:17" hidden="1" x14ac:dyDescent="0.2">
      <c r="A830" s="6"/>
      <c r="Q830" s="6"/>
    </row>
    <row r="831" spans="1:17" hidden="1" x14ac:dyDescent="0.2">
      <c r="A831" s="6"/>
      <c r="Q831" s="6"/>
    </row>
    <row r="832" spans="1:17" hidden="1" x14ac:dyDescent="0.2">
      <c r="A832" s="6"/>
      <c r="Q832" s="6"/>
    </row>
    <row r="833" spans="1:17" hidden="1" x14ac:dyDescent="0.2">
      <c r="A833" s="6"/>
      <c r="Q833" s="6"/>
    </row>
    <row r="834" spans="1:17" hidden="1" x14ac:dyDescent="0.2">
      <c r="A834" s="6"/>
      <c r="Q834" s="6"/>
    </row>
    <row r="835" spans="1:17" hidden="1" x14ac:dyDescent="0.2">
      <c r="A835" s="6"/>
      <c r="Q835" s="6"/>
    </row>
    <row r="836" spans="1:17" hidden="1" x14ac:dyDescent="0.2">
      <c r="A836" s="6"/>
      <c r="Q836" s="6"/>
    </row>
    <row r="837" spans="1:17" hidden="1" x14ac:dyDescent="0.2">
      <c r="A837" s="6"/>
      <c r="Q837" s="6"/>
    </row>
    <row r="838" spans="1:17" hidden="1" x14ac:dyDescent="0.2">
      <c r="A838" s="6"/>
      <c r="Q838" s="6"/>
    </row>
    <row r="839" spans="1:17" hidden="1" x14ac:dyDescent="0.2">
      <c r="A839" s="6"/>
      <c r="Q839" s="6"/>
    </row>
    <row r="840" spans="1:17" hidden="1" x14ac:dyDescent="0.2">
      <c r="A840" s="6"/>
      <c r="Q840" s="6"/>
    </row>
    <row r="841" spans="1:17" hidden="1" x14ac:dyDescent="0.2">
      <c r="A841" s="6"/>
      <c r="Q841" s="6"/>
    </row>
    <row r="842" spans="1:17" hidden="1" x14ac:dyDescent="0.2">
      <c r="A842" s="6"/>
      <c r="Q842" s="6"/>
    </row>
    <row r="843" spans="1:17" hidden="1" x14ac:dyDescent="0.2">
      <c r="A843" s="6"/>
      <c r="Q843" s="6"/>
    </row>
    <row r="844" spans="1:17" hidden="1" x14ac:dyDescent="0.2">
      <c r="A844" s="6"/>
      <c r="Q844" s="6"/>
    </row>
    <row r="845" spans="1:17" hidden="1" x14ac:dyDescent="0.2">
      <c r="A845" s="6"/>
      <c r="Q845" s="6"/>
    </row>
    <row r="846" spans="1:17" hidden="1" x14ac:dyDescent="0.2">
      <c r="A846" s="6"/>
      <c r="Q846" s="6"/>
    </row>
    <row r="847" spans="1:17" hidden="1" x14ac:dyDescent="0.2">
      <c r="A847" s="6"/>
      <c r="Q847" s="6"/>
    </row>
    <row r="848" spans="1:17" hidden="1" x14ac:dyDescent="0.2">
      <c r="A848" s="6"/>
      <c r="Q848" s="6"/>
    </row>
    <row r="849" spans="1:17" hidden="1" x14ac:dyDescent="0.2">
      <c r="A849" s="6"/>
      <c r="Q849" s="6"/>
    </row>
    <row r="850" spans="1:17" hidden="1" x14ac:dyDescent="0.2">
      <c r="A850" s="6"/>
      <c r="Q850" s="6"/>
    </row>
    <row r="851" spans="1:17" hidden="1" x14ac:dyDescent="0.2">
      <c r="A851" s="6"/>
      <c r="Q851" s="6"/>
    </row>
    <row r="852" spans="1:17" hidden="1" x14ac:dyDescent="0.2">
      <c r="A852" s="6"/>
      <c r="Q852" s="6"/>
    </row>
    <row r="853" spans="1:17" hidden="1" x14ac:dyDescent="0.2">
      <c r="A853" s="6"/>
      <c r="Q853" s="6"/>
    </row>
    <row r="854" spans="1:17" hidden="1" x14ac:dyDescent="0.2">
      <c r="A854" s="6"/>
      <c r="Q854" s="6"/>
    </row>
    <row r="855" spans="1:17" hidden="1" x14ac:dyDescent="0.2">
      <c r="A855" s="6"/>
      <c r="Q855" s="6"/>
    </row>
    <row r="856" spans="1:17" hidden="1" x14ac:dyDescent="0.2">
      <c r="A856" s="6"/>
      <c r="Q856" s="6"/>
    </row>
    <row r="857" spans="1:17" hidden="1" x14ac:dyDescent="0.2">
      <c r="A857" s="6"/>
      <c r="Q857" s="6"/>
    </row>
    <row r="858" spans="1:17" hidden="1" x14ac:dyDescent="0.2">
      <c r="A858" s="6"/>
      <c r="Q858" s="6"/>
    </row>
    <row r="859" spans="1:17" hidden="1" x14ac:dyDescent="0.2">
      <c r="A859" s="6"/>
      <c r="Q859" s="6"/>
    </row>
    <row r="860" spans="1:17" hidden="1" x14ac:dyDescent="0.2">
      <c r="A860" s="6"/>
      <c r="Q860" s="6"/>
    </row>
    <row r="861" spans="1:17" hidden="1" x14ac:dyDescent="0.2">
      <c r="A861" s="6"/>
      <c r="Q861" s="6"/>
    </row>
    <row r="862" spans="1:17" hidden="1" x14ac:dyDescent="0.2">
      <c r="A862" s="6"/>
      <c r="Q862" s="6"/>
    </row>
    <row r="863" spans="1:17" hidden="1" x14ac:dyDescent="0.2">
      <c r="A863" s="6"/>
      <c r="Q863" s="6"/>
    </row>
    <row r="864" spans="1:17" hidden="1" x14ac:dyDescent="0.2">
      <c r="A864" s="6"/>
      <c r="Q864" s="6"/>
    </row>
    <row r="865" spans="1:17" hidden="1" x14ac:dyDescent="0.2">
      <c r="A865" s="6"/>
      <c r="Q865" s="6"/>
    </row>
    <row r="866" spans="1:17" hidden="1" x14ac:dyDescent="0.2">
      <c r="A866" s="6"/>
      <c r="Q866" s="6"/>
    </row>
    <row r="867" spans="1:17" hidden="1" x14ac:dyDescent="0.2">
      <c r="A867" s="6"/>
      <c r="Q867" s="6"/>
    </row>
    <row r="868" spans="1:17" hidden="1" x14ac:dyDescent="0.2">
      <c r="A868" s="6"/>
      <c r="Q868" s="6"/>
    </row>
    <row r="869" spans="1:17" hidden="1" x14ac:dyDescent="0.2">
      <c r="A869" s="6"/>
      <c r="Q869" s="6"/>
    </row>
    <row r="870" spans="1:17" hidden="1" x14ac:dyDescent="0.2">
      <c r="A870" s="6"/>
      <c r="Q870" s="6"/>
    </row>
    <row r="871" spans="1:17" hidden="1" x14ac:dyDescent="0.2">
      <c r="A871" s="6"/>
      <c r="Q871" s="6"/>
    </row>
    <row r="872" spans="1:17" hidden="1" x14ac:dyDescent="0.2">
      <c r="A872" s="6"/>
      <c r="Q872" s="6"/>
    </row>
    <row r="873" spans="1:17" hidden="1" x14ac:dyDescent="0.2">
      <c r="A873" s="6"/>
      <c r="Q873" s="6"/>
    </row>
    <row r="874" spans="1:17" hidden="1" x14ac:dyDescent="0.2">
      <c r="A874" s="6"/>
      <c r="Q874" s="6"/>
    </row>
    <row r="875" spans="1:17" hidden="1" x14ac:dyDescent="0.2">
      <c r="A875" s="6"/>
      <c r="Q875" s="6"/>
    </row>
    <row r="876" spans="1:17" hidden="1" x14ac:dyDescent="0.2">
      <c r="A876" s="6"/>
      <c r="Q876" s="6"/>
    </row>
    <row r="877" spans="1:17" hidden="1" x14ac:dyDescent="0.2">
      <c r="A877" s="6"/>
      <c r="Q877" s="6"/>
    </row>
    <row r="878" spans="1:17" hidden="1" x14ac:dyDescent="0.2">
      <c r="A878" s="6"/>
      <c r="Q878" s="6"/>
    </row>
    <row r="879" spans="1:17" hidden="1" x14ac:dyDescent="0.2">
      <c r="A879" s="6"/>
      <c r="Q879" s="6"/>
    </row>
    <row r="880" spans="1:17" hidden="1" x14ac:dyDescent="0.2">
      <c r="A880" s="6"/>
      <c r="Q880" s="6"/>
    </row>
    <row r="881" spans="1:17" hidden="1" x14ac:dyDescent="0.2">
      <c r="A881" s="6"/>
      <c r="Q881" s="6"/>
    </row>
    <row r="882" spans="1:17" hidden="1" x14ac:dyDescent="0.2">
      <c r="A882" s="6"/>
      <c r="Q882" s="6"/>
    </row>
    <row r="883" spans="1:17" hidden="1" x14ac:dyDescent="0.2">
      <c r="A883" s="6"/>
      <c r="Q883" s="6"/>
    </row>
    <row r="884" spans="1:17" hidden="1" x14ac:dyDescent="0.2">
      <c r="A884" s="6"/>
      <c r="Q884" s="6"/>
    </row>
    <row r="885" spans="1:17" hidden="1" x14ac:dyDescent="0.2">
      <c r="A885" s="6"/>
      <c r="Q885" s="6"/>
    </row>
    <row r="886" spans="1:17" hidden="1" x14ac:dyDescent="0.2">
      <c r="A886" s="6"/>
      <c r="Q886" s="6"/>
    </row>
    <row r="887" spans="1:17" hidden="1" x14ac:dyDescent="0.2">
      <c r="A887" s="6"/>
      <c r="Q887" s="6"/>
    </row>
    <row r="888" spans="1:17" hidden="1" x14ac:dyDescent="0.2">
      <c r="A888" s="6"/>
      <c r="Q888" s="6"/>
    </row>
    <row r="889" spans="1:17" hidden="1" x14ac:dyDescent="0.2">
      <c r="A889" s="6"/>
      <c r="Q889" s="6"/>
    </row>
    <row r="890" spans="1:17" hidden="1" x14ac:dyDescent="0.2">
      <c r="A890" s="6"/>
      <c r="Q890" s="6"/>
    </row>
    <row r="891" spans="1:17" hidden="1" x14ac:dyDescent="0.2">
      <c r="A891" s="6"/>
      <c r="Q891" s="6"/>
    </row>
    <row r="892" spans="1:17" hidden="1" x14ac:dyDescent="0.2">
      <c r="A892" s="6"/>
      <c r="Q892" s="6"/>
    </row>
    <row r="893" spans="1:17" hidden="1" x14ac:dyDescent="0.2">
      <c r="A893" s="6"/>
      <c r="Q893" s="6"/>
    </row>
    <row r="894" spans="1:17" hidden="1" x14ac:dyDescent="0.2">
      <c r="A894" s="6"/>
      <c r="Q894" s="6"/>
    </row>
    <row r="895" spans="1:17" hidden="1" x14ac:dyDescent="0.2">
      <c r="A895" s="6"/>
      <c r="Q895" s="6"/>
    </row>
    <row r="896" spans="1:17" hidden="1" x14ac:dyDescent="0.2">
      <c r="A896" s="6"/>
      <c r="Q896" s="6"/>
    </row>
    <row r="897" spans="1:17" hidden="1" x14ac:dyDescent="0.2">
      <c r="A897" s="6"/>
      <c r="Q897" s="6"/>
    </row>
    <row r="898" spans="1:17" hidden="1" x14ac:dyDescent="0.2">
      <c r="A898" s="6"/>
      <c r="Q898" s="6"/>
    </row>
    <row r="899" spans="1:17" hidden="1" x14ac:dyDescent="0.2">
      <c r="A899" s="6"/>
      <c r="Q899" s="6"/>
    </row>
    <row r="900" spans="1:17" hidden="1" x14ac:dyDescent="0.2">
      <c r="A900" s="6"/>
      <c r="Q900" s="6"/>
    </row>
    <row r="901" spans="1:17" hidden="1" x14ac:dyDescent="0.2">
      <c r="A901" s="6"/>
      <c r="Q901" s="6"/>
    </row>
    <row r="902" spans="1:17" hidden="1" x14ac:dyDescent="0.2">
      <c r="A902" s="6"/>
      <c r="Q902" s="6"/>
    </row>
    <row r="903" spans="1:17" hidden="1" x14ac:dyDescent="0.2">
      <c r="A903" s="6"/>
      <c r="Q903" s="6"/>
    </row>
    <row r="904" spans="1:17" hidden="1" x14ac:dyDescent="0.2">
      <c r="A904" s="6"/>
      <c r="Q904" s="6"/>
    </row>
    <row r="905" spans="1:17" hidden="1" x14ac:dyDescent="0.2">
      <c r="A905" s="6"/>
      <c r="Q905" s="6"/>
    </row>
    <row r="906" spans="1:17" hidden="1" x14ac:dyDescent="0.2">
      <c r="A906" s="6"/>
      <c r="Q906" s="6"/>
    </row>
    <row r="907" spans="1:17" hidden="1" x14ac:dyDescent="0.2">
      <c r="A907" s="6"/>
      <c r="Q907" s="6"/>
    </row>
    <row r="908" spans="1:17" hidden="1" x14ac:dyDescent="0.2">
      <c r="A908" s="6"/>
      <c r="Q908" s="6"/>
    </row>
    <row r="909" spans="1:17" hidden="1" x14ac:dyDescent="0.2">
      <c r="A909" s="6"/>
      <c r="Q909" s="6"/>
    </row>
    <row r="910" spans="1:17" hidden="1" x14ac:dyDescent="0.2">
      <c r="A910" s="6"/>
      <c r="Q910" s="6"/>
    </row>
    <row r="911" spans="1:17" hidden="1" x14ac:dyDescent="0.2">
      <c r="A911" s="6"/>
      <c r="Q911" s="6"/>
    </row>
    <row r="912" spans="1:17" hidden="1" x14ac:dyDescent="0.2">
      <c r="A912" s="6"/>
      <c r="Q912" s="6"/>
    </row>
    <row r="913" spans="1:17" hidden="1" x14ac:dyDescent="0.2">
      <c r="A913" s="6"/>
      <c r="Q913" s="6"/>
    </row>
    <row r="914" spans="1:17" hidden="1" x14ac:dyDescent="0.2">
      <c r="A914" s="6"/>
      <c r="Q914" s="6"/>
    </row>
    <row r="915" spans="1:17" hidden="1" x14ac:dyDescent="0.2">
      <c r="A915" s="6"/>
      <c r="Q915" s="6"/>
    </row>
    <row r="916" spans="1:17" hidden="1" x14ac:dyDescent="0.2">
      <c r="A916" s="6"/>
      <c r="Q916" s="6"/>
    </row>
    <row r="917" spans="1:17" hidden="1" x14ac:dyDescent="0.2">
      <c r="A917" s="6"/>
      <c r="Q917" s="6"/>
    </row>
    <row r="918" spans="1:17" hidden="1" x14ac:dyDescent="0.2">
      <c r="A918" s="6"/>
      <c r="Q918" s="6"/>
    </row>
    <row r="919" spans="1:17" hidden="1" x14ac:dyDescent="0.2">
      <c r="A919" s="6"/>
      <c r="Q919" s="6"/>
    </row>
    <row r="920" spans="1:17" hidden="1" x14ac:dyDescent="0.2">
      <c r="A920" s="6"/>
      <c r="Q920" s="6"/>
    </row>
    <row r="921" spans="1:17" hidden="1" x14ac:dyDescent="0.2">
      <c r="A921" s="6"/>
      <c r="Q921" s="6"/>
    </row>
    <row r="922" spans="1:17" hidden="1" x14ac:dyDescent="0.2">
      <c r="A922" s="6"/>
      <c r="Q922" s="6"/>
    </row>
    <row r="923" spans="1:17" hidden="1" x14ac:dyDescent="0.2">
      <c r="A923" s="6"/>
      <c r="Q923" s="6"/>
    </row>
    <row r="924" spans="1:17" hidden="1" x14ac:dyDescent="0.2">
      <c r="A924" s="6"/>
      <c r="Q924" s="6"/>
    </row>
    <row r="925" spans="1:17" hidden="1" x14ac:dyDescent="0.2">
      <c r="A925" s="6"/>
      <c r="Q925" s="6"/>
    </row>
    <row r="926" spans="1:17" hidden="1" x14ac:dyDescent="0.2">
      <c r="A926" s="6"/>
      <c r="Q926" s="6"/>
    </row>
    <row r="927" spans="1:17" hidden="1" x14ac:dyDescent="0.2">
      <c r="A927" s="6"/>
      <c r="Q927" s="6"/>
    </row>
    <row r="928" spans="1:17" hidden="1" x14ac:dyDescent="0.2">
      <c r="A928" s="6"/>
      <c r="Q928" s="6"/>
    </row>
    <row r="929" spans="1:17" hidden="1" x14ac:dyDescent="0.2">
      <c r="A929" s="6"/>
      <c r="Q929" s="6"/>
    </row>
    <row r="930" spans="1:17" hidden="1" x14ac:dyDescent="0.2">
      <c r="A930" s="6"/>
      <c r="Q930" s="6"/>
    </row>
    <row r="931" spans="1:17" hidden="1" x14ac:dyDescent="0.2">
      <c r="A931" s="6"/>
      <c r="Q931" s="6"/>
    </row>
    <row r="932" spans="1:17" hidden="1" x14ac:dyDescent="0.2">
      <c r="A932" s="6"/>
      <c r="Q932" s="6"/>
    </row>
    <row r="933" spans="1:17" hidden="1" x14ac:dyDescent="0.2">
      <c r="A933" s="6"/>
      <c r="Q933" s="6"/>
    </row>
    <row r="934" spans="1:17" hidden="1" x14ac:dyDescent="0.2">
      <c r="A934" s="6"/>
      <c r="Q934" s="6"/>
    </row>
    <row r="935" spans="1:17" hidden="1" x14ac:dyDescent="0.2">
      <c r="A935" s="6"/>
      <c r="Q935" s="6"/>
    </row>
    <row r="936" spans="1:17" hidden="1" x14ac:dyDescent="0.2">
      <c r="A936" s="6"/>
      <c r="Q936" s="6"/>
    </row>
    <row r="937" spans="1:17" hidden="1" x14ac:dyDescent="0.2">
      <c r="A937" s="6"/>
      <c r="Q937" s="6"/>
    </row>
    <row r="938" spans="1:17" hidden="1" x14ac:dyDescent="0.2">
      <c r="A938" s="6"/>
      <c r="Q938" s="6"/>
    </row>
    <row r="939" spans="1:17" hidden="1" x14ac:dyDescent="0.2">
      <c r="A939" s="6"/>
      <c r="Q939" s="6"/>
    </row>
    <row r="940" spans="1:17" hidden="1" x14ac:dyDescent="0.2">
      <c r="A940" s="6"/>
      <c r="Q940" s="6"/>
    </row>
    <row r="941" spans="1:17" hidden="1" x14ac:dyDescent="0.2">
      <c r="A941" s="6"/>
      <c r="Q941" s="6"/>
    </row>
    <row r="942" spans="1:17" hidden="1" x14ac:dyDescent="0.2">
      <c r="A942" s="6"/>
      <c r="Q942" s="6"/>
    </row>
    <row r="943" spans="1:17" hidden="1" x14ac:dyDescent="0.2">
      <c r="A943" s="6"/>
      <c r="Q943" s="6"/>
    </row>
    <row r="944" spans="1:17" hidden="1" x14ac:dyDescent="0.2">
      <c r="A944" s="6"/>
      <c r="Q944" s="6"/>
    </row>
    <row r="945" spans="1:17" hidden="1" x14ac:dyDescent="0.2">
      <c r="A945" s="6"/>
      <c r="Q945" s="6"/>
    </row>
    <row r="946" spans="1:17" hidden="1" x14ac:dyDescent="0.2">
      <c r="A946" s="6"/>
      <c r="Q946" s="6"/>
    </row>
    <row r="947" spans="1:17" hidden="1" x14ac:dyDescent="0.2">
      <c r="A947" s="6"/>
      <c r="Q947" s="6"/>
    </row>
    <row r="948" spans="1:17" hidden="1" x14ac:dyDescent="0.2">
      <c r="A948" s="6"/>
      <c r="Q948" s="6"/>
    </row>
    <row r="949" spans="1:17" hidden="1" x14ac:dyDescent="0.2">
      <c r="A949" s="6"/>
      <c r="Q949" s="6"/>
    </row>
    <row r="950" spans="1:17" hidden="1" x14ac:dyDescent="0.2">
      <c r="A950" s="6"/>
      <c r="Q950" s="6"/>
    </row>
    <row r="951" spans="1:17" hidden="1" x14ac:dyDescent="0.2">
      <c r="A951" s="6"/>
      <c r="Q951" s="6"/>
    </row>
    <row r="952" spans="1:17" hidden="1" x14ac:dyDescent="0.2">
      <c r="A952" s="6"/>
      <c r="Q952" s="6"/>
    </row>
    <row r="953" spans="1:17" hidden="1" x14ac:dyDescent="0.2">
      <c r="A953" s="6"/>
      <c r="Q953" s="6"/>
    </row>
    <row r="954" spans="1:17" hidden="1" x14ac:dyDescent="0.2">
      <c r="A954" s="6"/>
      <c r="Q954" s="6"/>
    </row>
    <row r="955" spans="1:17" hidden="1" x14ac:dyDescent="0.2">
      <c r="A955" s="6"/>
      <c r="Q955" s="6"/>
    </row>
    <row r="956" spans="1:17" hidden="1" x14ac:dyDescent="0.2">
      <c r="A956" s="6"/>
      <c r="Q956" s="6"/>
    </row>
    <row r="957" spans="1:17" hidden="1" x14ac:dyDescent="0.2">
      <c r="A957" s="6"/>
      <c r="Q957" s="6"/>
    </row>
    <row r="958" spans="1:17" hidden="1" x14ac:dyDescent="0.2">
      <c r="A958" s="6"/>
      <c r="Q958" s="6"/>
    </row>
    <row r="959" spans="1:17" hidden="1" x14ac:dyDescent="0.2">
      <c r="A959" s="6"/>
      <c r="Q959" s="6"/>
    </row>
    <row r="960" spans="1:17" hidden="1" x14ac:dyDescent="0.2">
      <c r="A960" s="6"/>
      <c r="Q960" s="6"/>
    </row>
    <row r="961" spans="1:17" hidden="1" x14ac:dyDescent="0.2">
      <c r="A961" s="6"/>
      <c r="Q961" s="6"/>
    </row>
    <row r="962" spans="1:17" hidden="1" x14ac:dyDescent="0.2">
      <c r="A962" s="6"/>
      <c r="Q962" s="6"/>
    </row>
    <row r="963" spans="1:17" hidden="1" x14ac:dyDescent="0.2">
      <c r="A963" s="6"/>
      <c r="Q963" s="6"/>
    </row>
    <row r="964" spans="1:17" hidden="1" x14ac:dyDescent="0.2">
      <c r="A964" s="6"/>
      <c r="Q964" s="6"/>
    </row>
    <row r="965" spans="1:17" hidden="1" x14ac:dyDescent="0.2">
      <c r="A965" s="6"/>
      <c r="Q965" s="6"/>
    </row>
    <row r="966" spans="1:17" hidden="1" x14ac:dyDescent="0.2">
      <c r="A966" s="6"/>
      <c r="Q966" s="6"/>
    </row>
    <row r="967" spans="1:17" hidden="1" x14ac:dyDescent="0.2">
      <c r="A967" s="6"/>
      <c r="Q967" s="6"/>
    </row>
    <row r="968" spans="1:17" hidden="1" x14ac:dyDescent="0.2">
      <c r="A968" s="6"/>
      <c r="Q968" s="6"/>
    </row>
    <row r="969" spans="1:17" hidden="1" x14ac:dyDescent="0.2">
      <c r="A969" s="6"/>
      <c r="Q969" s="6"/>
    </row>
    <row r="970" spans="1:17" hidden="1" x14ac:dyDescent="0.2">
      <c r="A970" s="6"/>
      <c r="Q970" s="6"/>
    </row>
    <row r="971" spans="1:17" hidden="1" x14ac:dyDescent="0.2">
      <c r="A971" s="6"/>
      <c r="Q971" s="6"/>
    </row>
    <row r="972" spans="1:17" hidden="1" x14ac:dyDescent="0.2">
      <c r="A972" s="6"/>
      <c r="Q972" s="6"/>
    </row>
    <row r="973" spans="1:17" hidden="1" x14ac:dyDescent="0.2">
      <c r="A973" s="6"/>
      <c r="Q973" s="6"/>
    </row>
    <row r="974" spans="1:17" hidden="1" x14ac:dyDescent="0.2">
      <c r="A974" s="6"/>
      <c r="Q974" s="6"/>
    </row>
    <row r="975" spans="1:17" hidden="1" x14ac:dyDescent="0.2">
      <c r="A975" s="6"/>
      <c r="Q975" s="6"/>
    </row>
    <row r="976" spans="1:17" hidden="1" x14ac:dyDescent="0.2">
      <c r="A976" s="6"/>
      <c r="Q976" s="6"/>
    </row>
    <row r="977" spans="1:17" hidden="1" x14ac:dyDescent="0.2">
      <c r="A977" s="6"/>
      <c r="Q977" s="6"/>
    </row>
    <row r="978" spans="1:17" hidden="1" x14ac:dyDescent="0.2">
      <c r="A978" s="6"/>
      <c r="Q978" s="6"/>
    </row>
    <row r="979" spans="1:17" hidden="1" x14ac:dyDescent="0.2">
      <c r="A979" s="6"/>
      <c r="Q979" s="6"/>
    </row>
    <row r="980" spans="1:17" hidden="1" x14ac:dyDescent="0.2">
      <c r="A980" s="6"/>
      <c r="Q980" s="6"/>
    </row>
    <row r="981" spans="1:17" hidden="1" x14ac:dyDescent="0.2">
      <c r="A981" s="6"/>
      <c r="Q981" s="6"/>
    </row>
    <row r="982" spans="1:17" hidden="1" x14ac:dyDescent="0.2">
      <c r="A982" s="6"/>
      <c r="Q982" s="6"/>
    </row>
    <row r="983" spans="1:17" hidden="1" x14ac:dyDescent="0.2">
      <c r="A983" s="6"/>
      <c r="Q983" s="6"/>
    </row>
    <row r="984" spans="1:17" hidden="1" x14ac:dyDescent="0.2">
      <c r="A984" s="6"/>
      <c r="Q984" s="6"/>
    </row>
    <row r="985" spans="1:17" hidden="1" x14ac:dyDescent="0.2">
      <c r="A985" s="6"/>
      <c r="Q985" s="6"/>
    </row>
    <row r="986" spans="1:17" hidden="1" x14ac:dyDescent="0.2">
      <c r="A986" s="6"/>
      <c r="Q986" s="6"/>
    </row>
    <row r="987" spans="1:17" hidden="1" x14ac:dyDescent="0.2">
      <c r="A987" s="6"/>
      <c r="Q987" s="6"/>
    </row>
    <row r="988" spans="1:17" hidden="1" x14ac:dyDescent="0.2">
      <c r="A988" s="6"/>
      <c r="Q988" s="6"/>
    </row>
    <row r="989" spans="1:17" hidden="1" x14ac:dyDescent="0.2">
      <c r="A989" s="6"/>
      <c r="Q989" s="6"/>
    </row>
    <row r="990" spans="1:17" hidden="1" x14ac:dyDescent="0.2">
      <c r="A990" s="6"/>
      <c r="Q990" s="6"/>
    </row>
    <row r="991" spans="1:17" hidden="1" x14ac:dyDescent="0.2">
      <c r="A991" s="6"/>
      <c r="Q991" s="6"/>
    </row>
    <row r="992" spans="1:17" hidden="1" x14ac:dyDescent="0.2">
      <c r="A992" s="6"/>
      <c r="Q992" s="6"/>
    </row>
    <row r="993" spans="1:17" hidden="1" x14ac:dyDescent="0.2">
      <c r="A993" s="6"/>
      <c r="Q993" s="6"/>
    </row>
    <row r="994" spans="1:17" hidden="1" x14ac:dyDescent="0.2">
      <c r="A994" s="6"/>
      <c r="Q994" s="6"/>
    </row>
    <row r="995" spans="1:17" hidden="1" x14ac:dyDescent="0.2">
      <c r="A995" s="6"/>
      <c r="Q995" s="6"/>
    </row>
    <row r="996" spans="1:17" hidden="1" x14ac:dyDescent="0.2">
      <c r="A996" s="6"/>
      <c r="Q996" s="6"/>
    </row>
    <row r="997" spans="1:17" hidden="1" x14ac:dyDescent="0.2">
      <c r="A997" s="6"/>
      <c r="Q997" s="6"/>
    </row>
    <row r="998" spans="1:17" hidden="1" x14ac:dyDescent="0.2">
      <c r="A998" s="6"/>
      <c r="Q998" s="6"/>
    </row>
    <row r="999" spans="1:17" hidden="1" x14ac:dyDescent="0.2">
      <c r="A999" s="6"/>
      <c r="Q999" s="6"/>
    </row>
    <row r="1000" spans="1:17" hidden="1" x14ac:dyDescent="0.2">
      <c r="A1000" s="6"/>
      <c r="Q1000" s="6"/>
    </row>
    <row r="1001" spans="1:17" hidden="1" x14ac:dyDescent="0.2">
      <c r="A1001" s="6"/>
      <c r="Q1001" s="6"/>
    </row>
    <row r="1002" spans="1:17" hidden="1" x14ac:dyDescent="0.2">
      <c r="A1002" s="6"/>
      <c r="Q1002" s="6"/>
    </row>
    <row r="1003" spans="1:17" hidden="1" x14ac:dyDescent="0.2">
      <c r="A1003" s="6"/>
      <c r="Q1003" s="6"/>
    </row>
    <row r="1004" spans="1:17" hidden="1" x14ac:dyDescent="0.2">
      <c r="A1004" s="6"/>
      <c r="Q1004" s="6"/>
    </row>
    <row r="1005" spans="1:17" hidden="1" x14ac:dyDescent="0.2">
      <c r="A1005" s="6"/>
      <c r="Q1005" s="6"/>
    </row>
    <row r="1006" spans="1:17" hidden="1" x14ac:dyDescent="0.2">
      <c r="A1006" s="6"/>
      <c r="Q1006" s="6"/>
    </row>
    <row r="1007" spans="1:17" hidden="1" x14ac:dyDescent="0.2">
      <c r="A1007" s="6"/>
      <c r="Q1007" s="6"/>
    </row>
    <row r="1008" spans="1:17" hidden="1" x14ac:dyDescent="0.2">
      <c r="A1008" s="6"/>
      <c r="Q1008" s="6"/>
    </row>
    <row r="1009" spans="1:17" hidden="1" x14ac:dyDescent="0.2">
      <c r="A1009" s="6"/>
      <c r="Q1009" s="6"/>
    </row>
    <row r="1010" spans="1:17" hidden="1" x14ac:dyDescent="0.2">
      <c r="A1010" s="6"/>
      <c r="Q1010" s="6"/>
    </row>
    <row r="1011" spans="1:17" hidden="1" x14ac:dyDescent="0.2">
      <c r="A1011" s="6"/>
      <c r="Q1011" s="6"/>
    </row>
    <row r="1012" spans="1:17" hidden="1" x14ac:dyDescent="0.2">
      <c r="A1012" s="6"/>
      <c r="Q1012" s="6"/>
    </row>
    <row r="1013" spans="1:17" hidden="1" x14ac:dyDescent="0.2">
      <c r="A1013" s="6"/>
      <c r="Q1013" s="6"/>
    </row>
    <row r="1014" spans="1:17" hidden="1" x14ac:dyDescent="0.2">
      <c r="A1014" s="6"/>
      <c r="Q1014" s="6"/>
    </row>
    <row r="1015" spans="1:17" hidden="1" x14ac:dyDescent="0.2">
      <c r="A1015" s="6"/>
      <c r="Q1015" s="6"/>
    </row>
    <row r="1016" spans="1:17" hidden="1" x14ac:dyDescent="0.2">
      <c r="A1016" s="6"/>
      <c r="Q1016" s="6"/>
    </row>
    <row r="1017" spans="1:17" hidden="1" x14ac:dyDescent="0.2">
      <c r="A1017" s="6"/>
      <c r="Q1017" s="6"/>
    </row>
    <row r="1018" spans="1:17" hidden="1" x14ac:dyDescent="0.2">
      <c r="A1018" s="6"/>
      <c r="Q1018" s="6"/>
    </row>
    <row r="1019" spans="1:17" hidden="1" x14ac:dyDescent="0.2">
      <c r="A1019" s="6"/>
      <c r="Q1019" s="6"/>
    </row>
    <row r="1020" spans="1:17" hidden="1" x14ac:dyDescent="0.2">
      <c r="A1020" s="6"/>
      <c r="Q1020" s="6"/>
    </row>
    <row r="1021" spans="1:17" hidden="1" x14ac:dyDescent="0.2">
      <c r="A1021" s="6"/>
      <c r="Q1021" s="6"/>
    </row>
    <row r="1022" spans="1:17" hidden="1" x14ac:dyDescent="0.2">
      <c r="A1022" s="6"/>
      <c r="Q1022" s="6"/>
    </row>
    <row r="1023" spans="1:17" hidden="1" x14ac:dyDescent="0.2">
      <c r="A1023" s="6"/>
      <c r="Q1023" s="6"/>
    </row>
    <row r="1024" spans="1:17" hidden="1" x14ac:dyDescent="0.2">
      <c r="A1024" s="6"/>
      <c r="Q1024" s="6"/>
    </row>
    <row r="1025" spans="1:17" hidden="1" x14ac:dyDescent="0.2">
      <c r="A1025" s="6"/>
      <c r="Q1025" s="6"/>
    </row>
    <row r="1026" spans="1:17" hidden="1" x14ac:dyDescent="0.2">
      <c r="A1026" s="6"/>
      <c r="Q1026" s="6"/>
    </row>
    <row r="1027" spans="1:17" hidden="1" x14ac:dyDescent="0.2">
      <c r="A1027" s="6"/>
      <c r="Q1027" s="6"/>
    </row>
    <row r="1028" spans="1:17" hidden="1" x14ac:dyDescent="0.2">
      <c r="A1028" s="6"/>
      <c r="Q1028" s="6"/>
    </row>
    <row r="1029" spans="1:17" hidden="1" x14ac:dyDescent="0.2">
      <c r="A1029" s="6"/>
      <c r="Q1029" s="6"/>
    </row>
    <row r="1030" spans="1:17" hidden="1" x14ac:dyDescent="0.2">
      <c r="A1030" s="6"/>
      <c r="Q1030" s="6"/>
    </row>
    <row r="1031" spans="1:17" hidden="1" x14ac:dyDescent="0.2">
      <c r="A1031" s="6"/>
      <c r="Q1031" s="6"/>
    </row>
    <row r="1032" spans="1:17" hidden="1" x14ac:dyDescent="0.2">
      <c r="A1032" s="6"/>
      <c r="Q1032" s="6"/>
    </row>
    <row r="1033" spans="1:17" hidden="1" x14ac:dyDescent="0.2">
      <c r="A1033" s="6"/>
      <c r="Q1033" s="6"/>
    </row>
    <row r="1034" spans="1:17" hidden="1" x14ac:dyDescent="0.2">
      <c r="A1034" s="6"/>
      <c r="Q1034" s="6"/>
    </row>
    <row r="1035" spans="1:17" hidden="1" x14ac:dyDescent="0.2">
      <c r="A1035" s="6"/>
      <c r="Q1035" s="6"/>
    </row>
    <row r="1036" spans="1:17" hidden="1" x14ac:dyDescent="0.2">
      <c r="A1036" s="6"/>
      <c r="Q1036" s="6"/>
    </row>
    <row r="1037" spans="1:17" hidden="1" x14ac:dyDescent="0.2">
      <c r="A1037" s="6"/>
      <c r="Q1037" s="6"/>
    </row>
    <row r="1038" spans="1:17" hidden="1" x14ac:dyDescent="0.2">
      <c r="A1038" s="6"/>
      <c r="Q1038" s="6"/>
    </row>
    <row r="1039" spans="1:17" hidden="1" x14ac:dyDescent="0.2">
      <c r="A1039" s="6"/>
      <c r="Q1039" s="6"/>
    </row>
    <row r="1040" spans="1:17" hidden="1" x14ac:dyDescent="0.2">
      <c r="A1040" s="6"/>
      <c r="Q1040" s="6"/>
    </row>
    <row r="1041" spans="1:17" hidden="1" x14ac:dyDescent="0.2">
      <c r="A1041" s="6"/>
      <c r="Q1041" s="6"/>
    </row>
    <row r="1042" spans="1:17" hidden="1" x14ac:dyDescent="0.2">
      <c r="A1042" s="6"/>
      <c r="Q1042" s="6"/>
    </row>
    <row r="1043" spans="1:17" hidden="1" x14ac:dyDescent="0.2">
      <c r="A1043" s="6"/>
      <c r="Q1043" s="6"/>
    </row>
    <row r="1044" spans="1:17" hidden="1" x14ac:dyDescent="0.2">
      <c r="A1044" s="6"/>
      <c r="Q1044" s="6"/>
    </row>
    <row r="1045" spans="1:17" hidden="1" x14ac:dyDescent="0.2">
      <c r="A1045" s="6"/>
      <c r="Q1045" s="6"/>
    </row>
    <row r="1046" spans="1:17" hidden="1" x14ac:dyDescent="0.2">
      <c r="A1046" s="6"/>
      <c r="Q1046" s="6"/>
    </row>
    <row r="1047" spans="1:17" hidden="1" x14ac:dyDescent="0.2">
      <c r="A1047" s="6"/>
      <c r="Q1047" s="6"/>
    </row>
    <row r="1048" spans="1:17" hidden="1" x14ac:dyDescent="0.2">
      <c r="A1048" s="6"/>
      <c r="Q1048" s="6"/>
    </row>
    <row r="1049" spans="1:17" hidden="1" x14ac:dyDescent="0.2">
      <c r="A1049" s="6"/>
      <c r="Q1049" s="6"/>
    </row>
    <row r="1050" spans="1:17" hidden="1" x14ac:dyDescent="0.2">
      <c r="A1050" s="6"/>
      <c r="Q1050" s="6"/>
    </row>
    <row r="1051" spans="1:17" hidden="1" x14ac:dyDescent="0.2">
      <c r="A1051" s="6"/>
      <c r="Q1051" s="6"/>
    </row>
    <row r="1052" spans="1:17" hidden="1" x14ac:dyDescent="0.2">
      <c r="A1052" s="6"/>
      <c r="Q1052" s="6"/>
    </row>
    <row r="1053" spans="1:17" hidden="1" x14ac:dyDescent="0.2">
      <c r="A1053" s="6"/>
      <c r="Q1053" s="6"/>
    </row>
    <row r="1054" spans="1:17" hidden="1" x14ac:dyDescent="0.2">
      <c r="A1054" s="6"/>
      <c r="Q1054" s="6"/>
    </row>
    <row r="1055" spans="1:17" hidden="1" x14ac:dyDescent="0.2">
      <c r="A1055" s="6"/>
      <c r="Q1055" s="6"/>
    </row>
    <row r="1056" spans="1:17" hidden="1" x14ac:dyDescent="0.2">
      <c r="A1056" s="6"/>
      <c r="Q1056" s="6"/>
    </row>
    <row r="1057" spans="1:17" hidden="1" x14ac:dyDescent="0.2">
      <c r="A1057" s="6"/>
      <c r="Q1057" s="6"/>
    </row>
    <row r="1058" spans="1:17" hidden="1" x14ac:dyDescent="0.2">
      <c r="A1058" s="6"/>
      <c r="Q1058" s="6"/>
    </row>
    <row r="1059" spans="1:17" hidden="1" x14ac:dyDescent="0.2">
      <c r="A1059" s="6"/>
      <c r="Q1059" s="6"/>
    </row>
    <row r="1060" spans="1:17" hidden="1" x14ac:dyDescent="0.2">
      <c r="A1060" s="6"/>
      <c r="Q1060" s="6"/>
    </row>
    <row r="1061" spans="1:17" hidden="1" x14ac:dyDescent="0.2">
      <c r="A1061" s="6"/>
      <c r="Q1061" s="6"/>
    </row>
    <row r="1062" spans="1:17" hidden="1" x14ac:dyDescent="0.2">
      <c r="A1062" s="6"/>
      <c r="Q1062" s="6"/>
    </row>
    <row r="1063" spans="1:17" hidden="1" x14ac:dyDescent="0.2">
      <c r="A1063" s="6"/>
      <c r="Q1063" s="6"/>
    </row>
    <row r="1064" spans="1:17" hidden="1" x14ac:dyDescent="0.2">
      <c r="A1064" s="6"/>
      <c r="Q1064" s="6"/>
    </row>
    <row r="1065" spans="1:17" hidden="1" x14ac:dyDescent="0.2">
      <c r="A1065" s="6"/>
      <c r="Q1065" s="6"/>
    </row>
    <row r="1066" spans="1:17" hidden="1" x14ac:dyDescent="0.2">
      <c r="A1066" s="6"/>
      <c r="Q1066" s="6"/>
    </row>
    <row r="1067" spans="1:17" hidden="1" x14ac:dyDescent="0.2">
      <c r="A1067" s="6"/>
      <c r="Q1067" s="6"/>
    </row>
    <row r="1068" spans="1:17" hidden="1" x14ac:dyDescent="0.2">
      <c r="A1068" s="6"/>
      <c r="Q1068" s="6"/>
    </row>
    <row r="1069" spans="1:17" hidden="1" x14ac:dyDescent="0.2">
      <c r="A1069" s="6"/>
      <c r="Q1069" s="6"/>
    </row>
    <row r="1070" spans="1:17" hidden="1" x14ac:dyDescent="0.2">
      <c r="A1070" s="6"/>
      <c r="Q1070" s="6"/>
    </row>
    <row r="1071" spans="1:17" hidden="1" x14ac:dyDescent="0.2">
      <c r="A1071" s="6"/>
      <c r="Q1071" s="6"/>
    </row>
    <row r="1072" spans="1:17" hidden="1" x14ac:dyDescent="0.2">
      <c r="A1072" s="6"/>
      <c r="Q1072" s="6"/>
    </row>
    <row r="1073" spans="1:17" hidden="1" x14ac:dyDescent="0.2">
      <c r="A1073" s="6"/>
      <c r="Q1073" s="6"/>
    </row>
    <row r="1074" spans="1:17" hidden="1" x14ac:dyDescent="0.2">
      <c r="A1074" s="6"/>
      <c r="Q1074" s="6"/>
    </row>
    <row r="1075" spans="1:17" hidden="1" x14ac:dyDescent="0.2">
      <c r="A1075" s="6"/>
      <c r="Q1075" s="6"/>
    </row>
    <row r="1076" spans="1:17" hidden="1" x14ac:dyDescent="0.2">
      <c r="A1076" s="6"/>
      <c r="Q1076" s="6"/>
    </row>
    <row r="1077" spans="1:17" hidden="1" x14ac:dyDescent="0.2">
      <c r="A1077" s="6"/>
      <c r="Q1077" s="6"/>
    </row>
    <row r="1078" spans="1:17" hidden="1" x14ac:dyDescent="0.2">
      <c r="A1078" s="6"/>
      <c r="Q1078" s="6"/>
    </row>
    <row r="1079" spans="1:17" hidden="1" x14ac:dyDescent="0.2">
      <c r="A1079" s="6"/>
      <c r="Q1079" s="6"/>
    </row>
    <row r="1080" spans="1:17" hidden="1" x14ac:dyDescent="0.2">
      <c r="A1080" s="6"/>
      <c r="Q1080" s="6"/>
    </row>
    <row r="1081" spans="1:17" hidden="1" x14ac:dyDescent="0.2">
      <c r="A1081" s="6"/>
      <c r="Q1081" s="6"/>
    </row>
    <row r="1082" spans="1:17" hidden="1" x14ac:dyDescent="0.2">
      <c r="A1082" s="6"/>
      <c r="Q1082" s="6"/>
    </row>
    <row r="1083" spans="1:17" hidden="1" x14ac:dyDescent="0.2">
      <c r="A1083" s="6"/>
      <c r="Q1083" s="6"/>
    </row>
    <row r="1084" spans="1:17" hidden="1" x14ac:dyDescent="0.2">
      <c r="A1084" s="6"/>
      <c r="Q1084" s="6"/>
    </row>
    <row r="1085" spans="1:17" hidden="1" x14ac:dyDescent="0.2">
      <c r="A1085" s="6"/>
      <c r="Q1085" s="6"/>
    </row>
    <row r="1086" spans="1:17" hidden="1" x14ac:dyDescent="0.2">
      <c r="A1086" s="6"/>
      <c r="Q1086" s="6"/>
    </row>
    <row r="1087" spans="1:17" hidden="1" x14ac:dyDescent="0.2">
      <c r="A1087" s="6"/>
      <c r="Q1087" s="6"/>
    </row>
    <row r="1088" spans="1:17" hidden="1" x14ac:dyDescent="0.2">
      <c r="A1088" s="6"/>
      <c r="Q1088" s="6"/>
    </row>
    <row r="1089" spans="1:17" hidden="1" x14ac:dyDescent="0.2">
      <c r="A1089" s="6"/>
      <c r="Q1089" s="6"/>
    </row>
    <row r="1090" spans="1:17" hidden="1" x14ac:dyDescent="0.2">
      <c r="A1090" s="6"/>
      <c r="Q1090" s="6"/>
    </row>
    <row r="1091" spans="1:17" hidden="1" x14ac:dyDescent="0.2">
      <c r="A1091" s="6"/>
      <c r="Q1091" s="6"/>
    </row>
    <row r="1092" spans="1:17" hidden="1" x14ac:dyDescent="0.2">
      <c r="A1092" s="6"/>
      <c r="Q1092" s="6"/>
    </row>
    <row r="1093" spans="1:17" hidden="1" x14ac:dyDescent="0.2">
      <c r="A1093" s="6"/>
      <c r="Q1093" s="6"/>
    </row>
    <row r="1094" spans="1:17" hidden="1" x14ac:dyDescent="0.2">
      <c r="A1094" s="6"/>
      <c r="Q1094" s="6"/>
    </row>
    <row r="1095" spans="1:17" hidden="1" x14ac:dyDescent="0.2">
      <c r="A1095" s="6"/>
      <c r="Q1095" s="6"/>
    </row>
    <row r="1096" spans="1:17" hidden="1" x14ac:dyDescent="0.2">
      <c r="A1096" s="6"/>
      <c r="Q1096" s="6"/>
    </row>
    <row r="1097" spans="1:17" hidden="1" x14ac:dyDescent="0.2">
      <c r="A1097" s="6"/>
      <c r="Q1097" s="6"/>
    </row>
    <row r="1098" spans="1:17" hidden="1" x14ac:dyDescent="0.2">
      <c r="A1098" s="6"/>
      <c r="Q1098" s="6"/>
    </row>
    <row r="1099" spans="1:17" hidden="1" x14ac:dyDescent="0.2">
      <c r="A1099" s="6"/>
      <c r="Q1099" s="6"/>
    </row>
    <row r="1100" spans="1:17" hidden="1" x14ac:dyDescent="0.2">
      <c r="A1100" s="6"/>
      <c r="Q1100" s="6"/>
    </row>
    <row r="1101" spans="1:17" hidden="1" x14ac:dyDescent="0.2">
      <c r="A1101" s="6"/>
      <c r="Q1101" s="6"/>
    </row>
    <row r="1102" spans="1:17" hidden="1" x14ac:dyDescent="0.2">
      <c r="A1102" s="6"/>
      <c r="Q1102" s="6"/>
    </row>
    <row r="1103" spans="1:17" hidden="1" x14ac:dyDescent="0.2">
      <c r="A1103" s="6"/>
      <c r="Q1103" s="6"/>
    </row>
    <row r="1104" spans="1:17" hidden="1" x14ac:dyDescent="0.2">
      <c r="A1104" s="6"/>
      <c r="Q1104" s="6"/>
    </row>
    <row r="1105" spans="1:17" hidden="1" x14ac:dyDescent="0.2">
      <c r="A1105" s="6"/>
      <c r="Q1105" s="6"/>
    </row>
    <row r="1106" spans="1:17" hidden="1" x14ac:dyDescent="0.2">
      <c r="A1106" s="6"/>
      <c r="Q1106" s="6"/>
    </row>
    <row r="1107" spans="1:17" hidden="1" x14ac:dyDescent="0.2">
      <c r="A1107" s="6"/>
      <c r="Q1107" s="6"/>
    </row>
    <row r="1108" spans="1:17" hidden="1" x14ac:dyDescent="0.2">
      <c r="A1108" s="6"/>
      <c r="Q1108" s="6"/>
    </row>
    <row r="1109" spans="1:17" hidden="1" x14ac:dyDescent="0.2">
      <c r="A1109" s="6"/>
      <c r="Q1109" s="6"/>
    </row>
    <row r="1110" spans="1:17" hidden="1" x14ac:dyDescent="0.2">
      <c r="A1110" s="6"/>
      <c r="Q1110" s="6"/>
    </row>
    <row r="1111" spans="1:17" hidden="1" x14ac:dyDescent="0.2">
      <c r="A1111" s="6"/>
      <c r="Q1111" s="6"/>
    </row>
    <row r="1112" spans="1:17" hidden="1" x14ac:dyDescent="0.2">
      <c r="A1112" s="6"/>
      <c r="Q1112" s="6"/>
    </row>
    <row r="1113" spans="1:17" hidden="1" x14ac:dyDescent="0.2">
      <c r="A1113" s="6"/>
      <c r="Q1113" s="6"/>
    </row>
    <row r="1114" spans="1:17" hidden="1" x14ac:dyDescent="0.2">
      <c r="A1114" s="6"/>
      <c r="Q1114" s="6"/>
    </row>
    <row r="1115" spans="1:17" hidden="1" x14ac:dyDescent="0.2">
      <c r="A1115" s="6"/>
      <c r="Q1115" s="6"/>
    </row>
    <row r="1116" spans="1:17" hidden="1" x14ac:dyDescent="0.2">
      <c r="A1116" s="6"/>
      <c r="Q1116" s="6"/>
    </row>
    <row r="1117" spans="1:17" hidden="1" x14ac:dyDescent="0.2">
      <c r="A1117" s="6"/>
      <c r="Q1117" s="6"/>
    </row>
    <row r="1118" spans="1:17" hidden="1" x14ac:dyDescent="0.2">
      <c r="A1118" s="6"/>
      <c r="Q1118" s="6"/>
    </row>
    <row r="1119" spans="1:17" hidden="1" x14ac:dyDescent="0.2">
      <c r="A1119" s="6"/>
      <c r="Q1119" s="6"/>
    </row>
    <row r="1120" spans="1:17" hidden="1" x14ac:dyDescent="0.2">
      <c r="A1120" s="6"/>
      <c r="Q1120" s="6"/>
    </row>
    <row r="1121" spans="1:17" hidden="1" x14ac:dyDescent="0.2">
      <c r="A1121" s="6"/>
      <c r="Q1121" s="6"/>
    </row>
    <row r="1122" spans="1:17" hidden="1" x14ac:dyDescent="0.2">
      <c r="A1122" s="6"/>
      <c r="Q1122" s="6"/>
    </row>
    <row r="1123" spans="1:17" hidden="1" x14ac:dyDescent="0.2">
      <c r="A1123" s="6"/>
      <c r="Q1123" s="6"/>
    </row>
    <row r="1124" spans="1:17" hidden="1" x14ac:dyDescent="0.2">
      <c r="A1124" s="6"/>
      <c r="Q1124" s="6"/>
    </row>
    <row r="1125" spans="1:17" hidden="1" x14ac:dyDescent="0.2">
      <c r="A1125" s="6"/>
      <c r="Q1125" s="6"/>
    </row>
    <row r="1126" spans="1:17" hidden="1" x14ac:dyDescent="0.2">
      <c r="A1126" s="6"/>
      <c r="Q1126" s="6"/>
    </row>
    <row r="1127" spans="1:17" hidden="1" x14ac:dyDescent="0.2">
      <c r="A1127" s="6"/>
      <c r="Q1127" s="6"/>
    </row>
    <row r="1128" spans="1:17" hidden="1" x14ac:dyDescent="0.2">
      <c r="A1128" s="6"/>
      <c r="Q1128" s="6"/>
    </row>
    <row r="1129" spans="1:17" hidden="1" x14ac:dyDescent="0.2">
      <c r="A1129" s="6"/>
      <c r="Q1129" s="6"/>
    </row>
    <row r="1130" spans="1:17" hidden="1" x14ac:dyDescent="0.2">
      <c r="A1130" s="6"/>
      <c r="Q1130" s="6"/>
    </row>
    <row r="1131" spans="1:17" hidden="1" x14ac:dyDescent="0.2">
      <c r="A1131" s="6"/>
      <c r="Q1131" s="6"/>
    </row>
    <row r="1132" spans="1:17" hidden="1" x14ac:dyDescent="0.2">
      <c r="A1132" s="6"/>
      <c r="Q1132" s="6"/>
    </row>
    <row r="1133" spans="1:17" hidden="1" x14ac:dyDescent="0.2">
      <c r="A1133" s="6"/>
      <c r="Q1133" s="6"/>
    </row>
    <row r="1134" spans="1:17" hidden="1" x14ac:dyDescent="0.2">
      <c r="A1134" s="6"/>
      <c r="Q1134" s="6"/>
    </row>
    <row r="1135" spans="1:17" hidden="1" x14ac:dyDescent="0.2">
      <c r="A1135" s="6"/>
      <c r="Q1135" s="6"/>
    </row>
    <row r="1136" spans="1:17" hidden="1" x14ac:dyDescent="0.2">
      <c r="A1136" s="6"/>
      <c r="Q1136" s="6"/>
    </row>
    <row r="1137" spans="1:17" hidden="1" x14ac:dyDescent="0.2">
      <c r="A1137" s="6"/>
      <c r="Q1137" s="6"/>
    </row>
    <row r="1138" spans="1:17" hidden="1" x14ac:dyDescent="0.2">
      <c r="A1138" s="6"/>
      <c r="Q1138" s="6"/>
    </row>
    <row r="1139" spans="1:17" hidden="1" x14ac:dyDescent="0.2">
      <c r="A1139" s="6"/>
      <c r="Q1139" s="6"/>
    </row>
    <row r="1140" spans="1:17" hidden="1" x14ac:dyDescent="0.2">
      <c r="A1140" s="6"/>
      <c r="Q1140" s="6"/>
    </row>
    <row r="1141" spans="1:17" hidden="1" x14ac:dyDescent="0.2">
      <c r="A1141" s="6"/>
      <c r="Q1141" s="6"/>
    </row>
    <row r="1142" spans="1:17" hidden="1" x14ac:dyDescent="0.2">
      <c r="A1142" s="6"/>
      <c r="Q1142" s="6"/>
    </row>
    <row r="1143" spans="1:17" hidden="1" x14ac:dyDescent="0.2">
      <c r="A1143" s="6"/>
      <c r="Q1143" s="6"/>
    </row>
    <row r="1144" spans="1:17" hidden="1" x14ac:dyDescent="0.2">
      <c r="A1144" s="6"/>
      <c r="Q1144" s="6"/>
    </row>
    <row r="1145" spans="1:17" hidden="1" x14ac:dyDescent="0.2">
      <c r="A1145" s="6"/>
      <c r="Q1145" s="6"/>
    </row>
    <row r="1146" spans="1:17" hidden="1" x14ac:dyDescent="0.2">
      <c r="A1146" s="6"/>
      <c r="Q1146" s="6"/>
    </row>
    <row r="1147" spans="1:17" hidden="1" x14ac:dyDescent="0.2">
      <c r="A1147" s="6"/>
      <c r="Q1147" s="6"/>
    </row>
    <row r="1148" spans="1:17" hidden="1" x14ac:dyDescent="0.2">
      <c r="A1148" s="6"/>
      <c r="Q1148" s="6"/>
    </row>
    <row r="1149" spans="1:17" hidden="1" x14ac:dyDescent="0.2">
      <c r="A1149" s="6"/>
      <c r="Q1149" s="6"/>
    </row>
    <row r="1150" spans="1:17" hidden="1" x14ac:dyDescent="0.2">
      <c r="A1150" s="6"/>
      <c r="Q1150" s="6"/>
    </row>
    <row r="1151" spans="1:17" hidden="1" x14ac:dyDescent="0.2">
      <c r="A1151" s="6"/>
      <c r="Q1151" s="6"/>
    </row>
    <row r="1152" spans="1:17" hidden="1" x14ac:dyDescent="0.2">
      <c r="A1152" s="6"/>
      <c r="Q1152" s="6"/>
    </row>
    <row r="1153" spans="1:17" hidden="1" x14ac:dyDescent="0.2">
      <c r="A1153" s="6"/>
      <c r="Q1153" s="6"/>
    </row>
    <row r="1154" spans="1:17" hidden="1" x14ac:dyDescent="0.2">
      <c r="A1154" s="6"/>
      <c r="Q1154" s="6"/>
    </row>
    <row r="1155" spans="1:17" hidden="1" x14ac:dyDescent="0.2">
      <c r="A1155" s="6"/>
      <c r="Q1155" s="6"/>
    </row>
    <row r="1156" spans="1:17" hidden="1" x14ac:dyDescent="0.2">
      <c r="A1156" s="6"/>
      <c r="Q1156" s="6"/>
    </row>
    <row r="1157" spans="1:17" hidden="1" x14ac:dyDescent="0.2">
      <c r="A1157" s="6"/>
      <c r="Q1157" s="6"/>
    </row>
    <row r="1158" spans="1:17" hidden="1" x14ac:dyDescent="0.2">
      <c r="A1158" s="6"/>
      <c r="Q1158" s="6"/>
    </row>
    <row r="1159" spans="1:17" hidden="1" x14ac:dyDescent="0.2">
      <c r="A1159" s="6"/>
      <c r="Q1159" s="6"/>
    </row>
    <row r="1160" spans="1:17" hidden="1" x14ac:dyDescent="0.2">
      <c r="A1160" s="6"/>
      <c r="Q1160" s="6"/>
    </row>
    <row r="1161" spans="1:17" hidden="1" x14ac:dyDescent="0.2">
      <c r="A1161" s="6"/>
      <c r="Q1161" s="6"/>
    </row>
    <row r="1162" spans="1:17" hidden="1" x14ac:dyDescent="0.2">
      <c r="A1162" s="6"/>
      <c r="Q1162" s="6"/>
    </row>
    <row r="1163" spans="1:17" hidden="1" x14ac:dyDescent="0.2">
      <c r="A1163" s="6"/>
      <c r="Q1163" s="6"/>
    </row>
    <row r="1164" spans="1:17" hidden="1" x14ac:dyDescent="0.2">
      <c r="A1164" s="6"/>
      <c r="Q1164" s="6"/>
    </row>
    <row r="1165" spans="1:17" hidden="1" x14ac:dyDescent="0.2">
      <c r="A1165" s="6"/>
      <c r="Q1165" s="6"/>
    </row>
    <row r="1166" spans="1:17" hidden="1" x14ac:dyDescent="0.2">
      <c r="A1166" s="6"/>
      <c r="Q1166" s="6"/>
    </row>
    <row r="1167" spans="1:17" hidden="1" x14ac:dyDescent="0.2">
      <c r="A1167" s="6"/>
      <c r="Q1167" s="6"/>
    </row>
    <row r="1168" spans="1:17" hidden="1" x14ac:dyDescent="0.2">
      <c r="A1168" s="6"/>
      <c r="Q1168" s="6"/>
    </row>
    <row r="1169" spans="1:17" hidden="1" x14ac:dyDescent="0.2">
      <c r="A1169" s="6"/>
      <c r="Q1169" s="6"/>
    </row>
    <row r="1170" spans="1:17" hidden="1" x14ac:dyDescent="0.2">
      <c r="A1170" s="6"/>
      <c r="Q1170" s="6"/>
    </row>
    <row r="1171" spans="1:17" hidden="1" x14ac:dyDescent="0.2">
      <c r="A1171" s="6"/>
      <c r="B1171" s="6"/>
      <c r="C1171" s="6"/>
      <c r="D1171" s="6"/>
      <c r="E1171" s="6"/>
      <c r="F1171" s="6"/>
      <c r="G1171" s="6"/>
      <c r="H1171" s="6"/>
      <c r="I1171" s="6"/>
      <c r="J1171" s="6"/>
      <c r="K1171" s="6"/>
      <c r="L1171" s="6"/>
      <c r="M1171" s="6"/>
      <c r="N1171" s="6"/>
      <c r="O1171" s="6"/>
      <c r="P1171" s="6"/>
      <c r="Q1171" s="6"/>
    </row>
    <row r="1172" spans="1:17" hidden="1" x14ac:dyDescent="0.2">
      <c r="A1172" s="6"/>
      <c r="B1172" s="6"/>
      <c r="C1172" s="6"/>
      <c r="D1172" s="6"/>
      <c r="E1172" s="6"/>
      <c r="F1172" s="6"/>
      <c r="G1172" s="6"/>
      <c r="H1172" s="6"/>
      <c r="I1172" s="6"/>
      <c r="J1172" s="6"/>
      <c r="K1172" s="6"/>
      <c r="L1172" s="6"/>
      <c r="M1172" s="6"/>
      <c r="N1172" s="6"/>
      <c r="O1172" s="6"/>
      <c r="P1172" s="6"/>
      <c r="Q1172" s="6"/>
    </row>
    <row r="1173" spans="1:17" hidden="1" x14ac:dyDescent="0.2">
      <c r="A1173" s="6"/>
      <c r="B1173" s="6"/>
      <c r="C1173" s="6"/>
      <c r="D1173" s="6"/>
      <c r="E1173" s="6"/>
      <c r="F1173" s="6"/>
      <c r="G1173" s="6"/>
      <c r="H1173" s="6"/>
      <c r="I1173" s="6"/>
      <c r="J1173" s="6"/>
      <c r="K1173" s="6"/>
      <c r="L1173" s="6"/>
      <c r="M1173" s="6"/>
      <c r="N1173" s="6"/>
      <c r="O1173" s="6"/>
      <c r="P1173" s="6"/>
      <c r="Q1173" s="6"/>
    </row>
    <row r="1174" spans="1:17" hidden="1" x14ac:dyDescent="0.2">
      <c r="A1174" s="6"/>
      <c r="B1174" s="6"/>
      <c r="C1174" s="6"/>
      <c r="D1174" s="6"/>
      <c r="E1174" s="6"/>
      <c r="F1174" s="6"/>
      <c r="G1174" s="6"/>
      <c r="H1174" s="6"/>
      <c r="I1174" s="6"/>
      <c r="J1174" s="6"/>
      <c r="K1174" s="6"/>
      <c r="L1174" s="6"/>
      <c r="M1174" s="6"/>
      <c r="N1174" s="6"/>
      <c r="O1174" s="6"/>
      <c r="P1174" s="6"/>
      <c r="Q1174" s="6"/>
    </row>
    <row r="1175" spans="1:17" hidden="1" x14ac:dyDescent="0.2">
      <c r="A1175" s="6"/>
      <c r="B1175" s="6"/>
      <c r="C1175" s="6"/>
      <c r="D1175" s="6"/>
      <c r="E1175" s="6"/>
      <c r="F1175" s="6"/>
      <c r="G1175" s="6"/>
      <c r="H1175" s="6"/>
      <c r="I1175" s="6"/>
      <c r="J1175" s="6"/>
      <c r="K1175" s="6"/>
      <c r="L1175" s="6"/>
      <c r="M1175" s="6"/>
      <c r="N1175" s="6"/>
      <c r="O1175" s="6"/>
      <c r="P1175" s="6"/>
      <c r="Q1175" s="6"/>
    </row>
    <row r="1176" spans="1:17" hidden="1" x14ac:dyDescent="0.2">
      <c r="A1176" s="6"/>
      <c r="B1176" s="6"/>
      <c r="C1176" s="6"/>
      <c r="D1176" s="6"/>
      <c r="E1176" s="6"/>
      <c r="F1176" s="6"/>
      <c r="G1176" s="6"/>
      <c r="H1176" s="6"/>
      <c r="I1176" s="6"/>
      <c r="J1176" s="6"/>
      <c r="K1176" s="6"/>
      <c r="L1176" s="6"/>
      <c r="M1176" s="6"/>
      <c r="N1176" s="6"/>
      <c r="O1176" s="6"/>
      <c r="P1176" s="6"/>
      <c r="Q1176" s="6"/>
    </row>
    <row r="1177" spans="1:17" hidden="1" x14ac:dyDescent="0.2">
      <c r="A1177" s="6"/>
      <c r="B1177" s="6"/>
      <c r="C1177" s="6"/>
      <c r="D1177" s="6"/>
      <c r="E1177" s="6"/>
      <c r="F1177" s="6"/>
      <c r="G1177" s="6"/>
      <c r="H1177" s="6"/>
      <c r="I1177" s="6"/>
      <c r="J1177" s="6"/>
      <c r="K1177" s="6"/>
      <c r="L1177" s="6"/>
      <c r="M1177" s="6"/>
      <c r="N1177" s="6"/>
      <c r="O1177" s="6"/>
      <c r="P1177" s="6"/>
      <c r="Q1177" s="6"/>
    </row>
    <row r="1178" spans="1:17" hidden="1" x14ac:dyDescent="0.2">
      <c r="A1178" s="6"/>
      <c r="B1178" s="6"/>
      <c r="C1178" s="6"/>
      <c r="D1178" s="6"/>
      <c r="E1178" s="6"/>
      <c r="F1178" s="6"/>
      <c r="G1178" s="6"/>
      <c r="H1178" s="6"/>
      <c r="I1178" s="6"/>
      <c r="J1178" s="6"/>
      <c r="K1178" s="6"/>
      <c r="L1178" s="6"/>
      <c r="M1178" s="6"/>
      <c r="N1178" s="6"/>
      <c r="O1178" s="6"/>
      <c r="P1178" s="6"/>
      <c r="Q1178" s="6"/>
    </row>
    <row r="1179" spans="1:17" hidden="1" x14ac:dyDescent="0.2">
      <c r="A1179" s="6"/>
      <c r="B1179" s="6"/>
      <c r="C1179" s="6"/>
      <c r="D1179" s="6"/>
      <c r="E1179" s="6"/>
      <c r="F1179" s="6"/>
      <c r="G1179" s="6"/>
      <c r="H1179" s="6"/>
      <c r="I1179" s="6"/>
      <c r="J1179" s="6"/>
      <c r="K1179" s="6"/>
      <c r="L1179" s="6"/>
      <c r="M1179" s="6"/>
      <c r="N1179" s="6"/>
      <c r="O1179" s="6"/>
      <c r="P1179" s="6"/>
      <c r="Q1179" s="6"/>
    </row>
    <row r="1180" spans="1:17" hidden="1" x14ac:dyDescent="0.2">
      <c r="A1180" s="6"/>
      <c r="B1180" s="6"/>
      <c r="C1180" s="6"/>
      <c r="D1180" s="6"/>
      <c r="E1180" s="6"/>
      <c r="F1180" s="6"/>
      <c r="G1180" s="6"/>
      <c r="H1180" s="6"/>
      <c r="I1180" s="6"/>
      <c r="J1180" s="6"/>
      <c r="K1180" s="6"/>
      <c r="L1180" s="6"/>
      <c r="M1180" s="6"/>
      <c r="N1180" s="6"/>
      <c r="O1180" s="6"/>
      <c r="P1180" s="6"/>
      <c r="Q1180" s="6"/>
    </row>
    <row r="1181" spans="1:17" hidden="1" x14ac:dyDescent="0.2">
      <c r="A1181" s="6"/>
      <c r="B1181" s="6"/>
      <c r="C1181" s="6"/>
      <c r="D1181" s="6"/>
      <c r="E1181" s="6"/>
      <c r="F1181" s="6"/>
      <c r="G1181" s="6"/>
      <c r="H1181" s="6"/>
      <c r="I1181" s="6"/>
      <c r="J1181" s="6"/>
      <c r="K1181" s="6"/>
      <c r="L1181" s="6"/>
      <c r="M1181" s="6"/>
      <c r="N1181" s="6"/>
      <c r="O1181" s="6"/>
      <c r="P1181" s="6"/>
      <c r="Q1181" s="6"/>
    </row>
    <row r="1182" spans="1:17" hidden="1" x14ac:dyDescent="0.2">
      <c r="A1182" s="6"/>
      <c r="B1182" s="6"/>
      <c r="C1182" s="6"/>
      <c r="D1182" s="6"/>
      <c r="E1182" s="6"/>
      <c r="F1182" s="6"/>
      <c r="G1182" s="6"/>
      <c r="H1182" s="6"/>
      <c r="I1182" s="6"/>
      <c r="J1182" s="6"/>
      <c r="K1182" s="6"/>
      <c r="L1182" s="6"/>
      <c r="M1182" s="6"/>
      <c r="N1182" s="6"/>
      <c r="O1182" s="6"/>
      <c r="P1182" s="6"/>
      <c r="Q1182" s="6"/>
    </row>
    <row r="1183" spans="1:17" hidden="1" x14ac:dyDescent="0.2">
      <c r="A1183" s="6"/>
      <c r="B1183" s="6"/>
      <c r="C1183" s="6"/>
      <c r="D1183" s="6"/>
      <c r="E1183" s="6"/>
      <c r="F1183" s="6"/>
      <c r="G1183" s="6"/>
      <c r="H1183" s="6"/>
      <c r="I1183" s="6"/>
      <c r="J1183" s="6"/>
      <c r="K1183" s="6"/>
      <c r="L1183" s="6"/>
      <c r="M1183" s="6"/>
      <c r="N1183" s="6"/>
      <c r="O1183" s="6"/>
      <c r="P1183" s="6"/>
      <c r="Q1183" s="6"/>
    </row>
    <row r="1184" spans="1:17" hidden="1" x14ac:dyDescent="0.2">
      <c r="A1184" s="6"/>
      <c r="B1184" s="6"/>
      <c r="C1184" s="6"/>
      <c r="D1184" s="6"/>
      <c r="E1184" s="6"/>
      <c r="F1184" s="6"/>
      <c r="G1184" s="6"/>
      <c r="H1184" s="6"/>
      <c r="I1184" s="6"/>
      <c r="J1184" s="6"/>
      <c r="K1184" s="6"/>
      <c r="L1184" s="6"/>
      <c r="M1184" s="6"/>
      <c r="N1184" s="6"/>
      <c r="O1184" s="6"/>
      <c r="P1184" s="6"/>
      <c r="Q1184" s="6"/>
    </row>
    <row r="1185" spans="1:17" hidden="1" x14ac:dyDescent="0.2">
      <c r="A1185" s="6"/>
      <c r="B1185" s="6"/>
      <c r="C1185" s="6"/>
      <c r="D1185" s="6"/>
      <c r="E1185" s="6"/>
      <c r="F1185" s="6"/>
      <c r="G1185" s="6"/>
      <c r="H1185" s="6"/>
      <c r="I1185" s="6"/>
      <c r="J1185" s="6"/>
      <c r="K1185" s="6"/>
      <c r="L1185" s="6"/>
      <c r="M1185" s="6"/>
      <c r="N1185" s="6"/>
      <c r="O1185" s="6"/>
      <c r="P1185" s="6"/>
      <c r="Q1185" s="6"/>
    </row>
    <row r="1186" spans="1:17" hidden="1" x14ac:dyDescent="0.2">
      <c r="A1186" s="6"/>
      <c r="B1186" s="6"/>
      <c r="C1186" s="6"/>
      <c r="D1186" s="6"/>
      <c r="E1186" s="6"/>
      <c r="F1186" s="6"/>
      <c r="G1186" s="6"/>
      <c r="H1186" s="6"/>
      <c r="I1186" s="6"/>
      <c r="J1186" s="6"/>
      <c r="K1186" s="6"/>
      <c r="L1186" s="6"/>
      <c r="M1186" s="6"/>
      <c r="N1186" s="6"/>
      <c r="O1186" s="6"/>
      <c r="P1186" s="6"/>
      <c r="Q1186" s="6"/>
    </row>
    <row r="1187" spans="1:17" hidden="1" x14ac:dyDescent="0.2">
      <c r="A1187" s="6"/>
      <c r="B1187" s="6"/>
      <c r="C1187" s="6"/>
      <c r="D1187" s="6"/>
      <c r="E1187" s="6"/>
      <c r="F1187" s="6"/>
      <c r="G1187" s="6"/>
      <c r="H1187" s="6"/>
      <c r="I1187" s="6"/>
      <c r="J1187" s="6"/>
      <c r="K1187" s="6"/>
      <c r="L1187" s="6"/>
      <c r="M1187" s="6"/>
      <c r="N1187" s="6"/>
      <c r="O1187" s="6"/>
      <c r="P1187" s="6"/>
      <c r="Q1187" s="6"/>
    </row>
    <row r="1188" spans="1:17" hidden="1" x14ac:dyDescent="0.2">
      <c r="A1188" s="6"/>
      <c r="B1188" s="6"/>
      <c r="C1188" s="6"/>
      <c r="D1188" s="6"/>
      <c r="E1188" s="6"/>
      <c r="F1188" s="6"/>
      <c r="G1188" s="6"/>
      <c r="H1188" s="6"/>
      <c r="I1188" s="6"/>
      <c r="J1188" s="6"/>
      <c r="K1188" s="6"/>
      <c r="L1188" s="6"/>
      <c r="M1188" s="6"/>
      <c r="N1188" s="6"/>
      <c r="O1188" s="6"/>
      <c r="P1188" s="6"/>
      <c r="Q1188" s="6"/>
    </row>
    <row r="1189" spans="1:17" hidden="1" x14ac:dyDescent="0.2">
      <c r="A1189" s="6"/>
      <c r="B1189" s="6"/>
      <c r="C1189" s="6"/>
      <c r="D1189" s="6"/>
      <c r="E1189" s="6"/>
      <c r="F1189" s="6"/>
      <c r="G1189" s="6"/>
      <c r="H1189" s="6"/>
      <c r="I1189" s="6"/>
      <c r="J1189" s="6"/>
      <c r="K1189" s="6"/>
      <c r="L1189" s="6"/>
      <c r="M1189" s="6"/>
      <c r="N1189" s="6"/>
      <c r="O1189" s="6"/>
      <c r="P1189" s="6"/>
      <c r="Q1189" s="6"/>
    </row>
    <row r="1190" spans="1:17" hidden="1" x14ac:dyDescent="0.2">
      <c r="A1190" s="6"/>
      <c r="B1190" s="6"/>
      <c r="C1190" s="6"/>
      <c r="D1190" s="6"/>
      <c r="E1190" s="6"/>
      <c r="F1190" s="6"/>
      <c r="G1190" s="6"/>
      <c r="H1190" s="6"/>
      <c r="I1190" s="6"/>
      <c r="J1190" s="6"/>
      <c r="K1190" s="6"/>
      <c r="L1190" s="6"/>
      <c r="M1190" s="6"/>
      <c r="N1190" s="6"/>
      <c r="O1190" s="6"/>
      <c r="P1190" s="6"/>
      <c r="Q1190" s="6"/>
    </row>
    <row r="1191" spans="1:17" hidden="1" x14ac:dyDescent="0.2">
      <c r="A1191" s="6"/>
      <c r="B1191" s="6"/>
      <c r="C1191" s="6"/>
      <c r="D1191" s="6"/>
      <c r="E1191" s="6"/>
      <c r="F1191" s="6"/>
      <c r="G1191" s="6"/>
      <c r="H1191" s="6"/>
      <c r="I1191" s="6"/>
      <c r="J1191" s="6"/>
      <c r="K1191" s="6"/>
      <c r="L1191" s="6"/>
      <c r="M1191" s="6"/>
      <c r="N1191" s="6"/>
      <c r="O1191" s="6"/>
      <c r="P1191" s="6"/>
      <c r="Q1191" s="6"/>
    </row>
    <row r="1192" spans="1:17" hidden="1" x14ac:dyDescent="0.2">
      <c r="A1192" s="6"/>
      <c r="B1192" s="6"/>
      <c r="C1192" s="6"/>
      <c r="D1192" s="6"/>
      <c r="E1192" s="6"/>
      <c r="F1192" s="6"/>
      <c r="G1192" s="6"/>
      <c r="H1192" s="6"/>
      <c r="I1192" s="6"/>
      <c r="J1192" s="6"/>
      <c r="K1192" s="6"/>
      <c r="L1192" s="6"/>
      <c r="M1192" s="6"/>
      <c r="N1192" s="6"/>
      <c r="O1192" s="6"/>
      <c r="P1192" s="6"/>
      <c r="Q1192" s="6"/>
    </row>
    <row r="1193" spans="1:17" hidden="1" x14ac:dyDescent="0.2">
      <c r="A1193" s="6"/>
      <c r="B1193" s="6"/>
      <c r="C1193" s="6"/>
      <c r="D1193" s="6"/>
      <c r="E1193" s="6"/>
      <c r="F1193" s="6"/>
      <c r="G1193" s="6"/>
      <c r="H1193" s="6"/>
      <c r="I1193" s="6"/>
      <c r="J1193" s="6"/>
      <c r="K1193" s="6"/>
      <c r="L1193" s="6"/>
      <c r="M1193" s="6"/>
      <c r="N1193" s="6"/>
      <c r="O1193" s="6"/>
      <c r="P1193" s="6"/>
      <c r="Q1193" s="6"/>
    </row>
    <row r="1194" spans="1:17" hidden="1" x14ac:dyDescent="0.2">
      <c r="A1194" s="6"/>
      <c r="B1194" s="6"/>
      <c r="C1194" s="6"/>
      <c r="D1194" s="6"/>
      <c r="E1194" s="6"/>
      <c r="F1194" s="6"/>
      <c r="G1194" s="6"/>
      <c r="H1194" s="6"/>
      <c r="I1194" s="6"/>
      <c r="J1194" s="6"/>
      <c r="K1194" s="6"/>
      <c r="L1194" s="6"/>
      <c r="M1194" s="6"/>
      <c r="N1194" s="6"/>
      <c r="O1194" s="6"/>
      <c r="P1194" s="6"/>
      <c r="Q1194" s="6"/>
    </row>
    <row r="1195" spans="1:17" hidden="1" x14ac:dyDescent="0.2">
      <c r="A1195" s="6"/>
      <c r="B1195" s="6"/>
      <c r="C1195" s="6"/>
      <c r="D1195" s="6"/>
      <c r="E1195" s="6"/>
      <c r="F1195" s="6"/>
      <c r="G1195" s="6"/>
      <c r="H1195" s="6"/>
      <c r="I1195" s="6"/>
      <c r="J1195" s="6"/>
      <c r="K1195" s="6"/>
      <c r="L1195" s="6"/>
      <c r="M1195" s="6"/>
      <c r="N1195" s="6"/>
      <c r="O1195" s="6"/>
      <c r="P1195" s="6"/>
      <c r="Q1195" s="6"/>
    </row>
    <row r="1196" spans="1:17" hidden="1" x14ac:dyDescent="0.2">
      <c r="A1196" s="6"/>
      <c r="B1196" s="6"/>
      <c r="C1196" s="6"/>
      <c r="D1196" s="6"/>
      <c r="E1196" s="6"/>
      <c r="F1196" s="6"/>
      <c r="G1196" s="6"/>
      <c r="H1196" s="6"/>
      <c r="I1196" s="6"/>
      <c r="J1196" s="6"/>
      <c r="K1196" s="6"/>
      <c r="L1196" s="6"/>
      <c r="M1196" s="6"/>
      <c r="N1196" s="6"/>
      <c r="O1196" s="6"/>
      <c r="P1196" s="6"/>
      <c r="Q1196" s="6"/>
    </row>
    <row r="1197" spans="1:17" hidden="1" x14ac:dyDescent="0.2">
      <c r="A1197" s="6"/>
      <c r="B1197" s="6"/>
      <c r="C1197" s="6"/>
      <c r="D1197" s="6"/>
      <c r="E1197" s="6"/>
      <c r="F1197" s="6"/>
      <c r="G1197" s="6"/>
      <c r="H1197" s="6"/>
      <c r="I1197" s="6"/>
      <c r="J1197" s="6"/>
      <c r="K1197" s="6"/>
      <c r="L1197" s="6"/>
      <c r="M1197" s="6"/>
      <c r="N1197" s="6"/>
      <c r="O1197" s="6"/>
      <c r="P1197" s="6"/>
      <c r="Q1197" s="6"/>
    </row>
    <row r="1198" spans="1:17" hidden="1" x14ac:dyDescent="0.2">
      <c r="A1198" s="6"/>
      <c r="B1198" s="6"/>
      <c r="C1198" s="6"/>
      <c r="D1198" s="6"/>
      <c r="E1198" s="6"/>
      <c r="F1198" s="6"/>
      <c r="G1198" s="6"/>
      <c r="H1198" s="6"/>
      <c r="I1198" s="6"/>
      <c r="J1198" s="6"/>
      <c r="K1198" s="6"/>
      <c r="L1198" s="6"/>
      <c r="M1198" s="6"/>
      <c r="N1198" s="6"/>
      <c r="O1198" s="6"/>
      <c r="P1198" s="6"/>
      <c r="Q1198" s="6"/>
    </row>
    <row r="1199" spans="1:17" hidden="1" x14ac:dyDescent="0.2">
      <c r="A1199" s="6"/>
      <c r="B1199" s="6"/>
      <c r="C1199" s="6"/>
      <c r="D1199" s="6"/>
      <c r="E1199" s="6"/>
      <c r="F1199" s="6"/>
      <c r="G1199" s="6"/>
      <c r="H1199" s="6"/>
      <c r="I1199" s="6"/>
      <c r="J1199" s="6"/>
      <c r="K1199" s="6"/>
      <c r="L1199" s="6"/>
      <c r="M1199" s="6"/>
      <c r="N1199" s="6"/>
      <c r="O1199" s="6"/>
      <c r="P1199" s="6"/>
      <c r="Q1199" s="6"/>
    </row>
    <row r="1200" spans="1:17" hidden="1" x14ac:dyDescent="0.2">
      <c r="A1200" s="6"/>
      <c r="B1200" s="6"/>
      <c r="C1200" s="6"/>
      <c r="D1200" s="6"/>
      <c r="E1200" s="6"/>
      <c r="F1200" s="6"/>
      <c r="G1200" s="6"/>
      <c r="H1200" s="6"/>
      <c r="I1200" s="6"/>
      <c r="J1200" s="6"/>
      <c r="K1200" s="6"/>
      <c r="L1200" s="6"/>
      <c r="M1200" s="6"/>
      <c r="N1200" s="6"/>
      <c r="O1200" s="6"/>
      <c r="P1200" s="6"/>
      <c r="Q1200" s="6"/>
    </row>
    <row r="1201" spans="1:17" hidden="1" x14ac:dyDescent="0.2">
      <c r="A1201" s="6"/>
      <c r="B1201" s="6"/>
      <c r="C1201" s="6"/>
      <c r="D1201" s="6"/>
      <c r="E1201" s="6"/>
      <c r="F1201" s="6"/>
      <c r="G1201" s="6"/>
      <c r="H1201" s="6"/>
      <c r="I1201" s="6"/>
      <c r="J1201" s="6"/>
      <c r="K1201" s="6"/>
      <c r="L1201" s="6"/>
      <c r="M1201" s="6"/>
      <c r="N1201" s="6"/>
      <c r="O1201" s="6"/>
      <c r="P1201" s="6"/>
      <c r="Q1201" s="6"/>
    </row>
    <row r="1202" spans="1:17" hidden="1" x14ac:dyDescent="0.2">
      <c r="A1202" s="6"/>
      <c r="B1202" s="6"/>
      <c r="C1202" s="6"/>
      <c r="D1202" s="6"/>
      <c r="E1202" s="6"/>
      <c r="F1202" s="6"/>
      <c r="G1202" s="6"/>
      <c r="H1202" s="6"/>
      <c r="I1202" s="6"/>
      <c r="J1202" s="6"/>
      <c r="K1202" s="6"/>
      <c r="L1202" s="6"/>
      <c r="M1202" s="6"/>
      <c r="N1202" s="6"/>
      <c r="O1202" s="6"/>
      <c r="P1202" s="6"/>
      <c r="Q1202" s="6"/>
    </row>
    <row r="1203" spans="1:17" hidden="1" x14ac:dyDescent="0.2">
      <c r="A1203" s="6"/>
      <c r="B1203" s="6"/>
      <c r="C1203" s="6"/>
      <c r="D1203" s="6"/>
      <c r="E1203" s="6"/>
      <c r="F1203" s="6"/>
      <c r="G1203" s="6"/>
      <c r="H1203" s="6"/>
      <c r="I1203" s="6"/>
      <c r="J1203" s="6"/>
      <c r="K1203" s="6"/>
      <c r="L1203" s="6"/>
      <c r="M1203" s="6"/>
      <c r="N1203" s="6"/>
      <c r="O1203" s="6"/>
      <c r="P1203" s="6"/>
      <c r="Q1203" s="6"/>
    </row>
    <row r="1204" spans="1:17" hidden="1" x14ac:dyDescent="0.2">
      <c r="A1204" s="6"/>
      <c r="B1204" s="6"/>
      <c r="C1204" s="6"/>
      <c r="D1204" s="6"/>
      <c r="E1204" s="6"/>
      <c r="F1204" s="6"/>
      <c r="G1204" s="6"/>
      <c r="H1204" s="6"/>
      <c r="I1204" s="6"/>
      <c r="J1204" s="6"/>
      <c r="K1204" s="6"/>
      <c r="L1204" s="6"/>
      <c r="M1204" s="6"/>
      <c r="N1204" s="6"/>
      <c r="O1204" s="6"/>
      <c r="P1204" s="6"/>
      <c r="Q1204" s="6"/>
    </row>
    <row r="1205" spans="1:17" hidden="1" x14ac:dyDescent="0.2">
      <c r="A1205" s="6"/>
      <c r="B1205" s="6"/>
      <c r="C1205" s="6"/>
      <c r="D1205" s="6"/>
      <c r="E1205" s="6"/>
      <c r="F1205" s="6"/>
      <c r="G1205" s="6"/>
      <c r="H1205" s="6"/>
      <c r="I1205" s="6"/>
      <c r="J1205" s="6"/>
      <c r="K1205" s="6"/>
      <c r="L1205" s="6"/>
      <c r="M1205" s="6"/>
      <c r="N1205" s="6"/>
      <c r="O1205" s="6"/>
      <c r="P1205" s="6"/>
      <c r="Q1205" s="6"/>
    </row>
    <row r="1206" spans="1:17" hidden="1" x14ac:dyDescent="0.2">
      <c r="A1206" s="6"/>
      <c r="B1206" s="6"/>
      <c r="C1206" s="6"/>
      <c r="D1206" s="6"/>
      <c r="E1206" s="6"/>
      <c r="F1206" s="6"/>
      <c r="G1206" s="6"/>
      <c r="H1206" s="6"/>
      <c r="I1206" s="6"/>
      <c r="J1206" s="6"/>
      <c r="K1206" s="6"/>
      <c r="L1206" s="6"/>
      <c r="M1206" s="6"/>
      <c r="N1206" s="6"/>
      <c r="O1206" s="6"/>
      <c r="P1206" s="6"/>
      <c r="Q1206" s="6"/>
    </row>
    <row r="1207" spans="1:17" hidden="1" x14ac:dyDescent="0.2">
      <c r="A1207" s="6"/>
      <c r="B1207" s="6"/>
      <c r="C1207" s="6"/>
      <c r="D1207" s="6"/>
      <c r="E1207" s="6"/>
      <c r="F1207" s="6"/>
      <c r="G1207" s="6"/>
      <c r="H1207" s="6"/>
      <c r="I1207" s="6"/>
      <c r="J1207" s="6"/>
      <c r="K1207" s="6"/>
      <c r="L1207" s="6"/>
      <c r="M1207" s="6"/>
      <c r="N1207" s="6"/>
      <c r="O1207" s="6"/>
      <c r="P1207" s="6"/>
      <c r="Q1207" s="6"/>
    </row>
    <row r="1208" spans="1:17" hidden="1" x14ac:dyDescent="0.2">
      <c r="A1208" s="6"/>
      <c r="B1208" s="6"/>
      <c r="C1208" s="6"/>
      <c r="D1208" s="6"/>
      <c r="E1208" s="6"/>
      <c r="F1208" s="6"/>
      <c r="G1208" s="6"/>
      <c r="H1208" s="6"/>
      <c r="I1208" s="6"/>
      <c r="J1208" s="6"/>
      <c r="K1208" s="6"/>
      <c r="L1208" s="6"/>
      <c r="M1208" s="6"/>
      <c r="N1208" s="6"/>
      <c r="O1208" s="6"/>
      <c r="P1208" s="6"/>
      <c r="Q1208" s="6"/>
    </row>
    <row r="1209" spans="1:17" hidden="1" x14ac:dyDescent="0.2">
      <c r="A1209" s="6"/>
      <c r="B1209" s="6"/>
      <c r="C1209" s="6"/>
      <c r="D1209" s="6"/>
      <c r="E1209" s="6"/>
      <c r="F1209" s="6"/>
      <c r="G1209" s="6"/>
      <c r="H1209" s="6"/>
      <c r="I1209" s="6"/>
      <c r="J1209" s="6"/>
      <c r="K1209" s="6"/>
      <c r="L1209" s="6"/>
      <c r="M1209" s="6"/>
      <c r="N1209" s="6"/>
      <c r="O1209" s="6"/>
      <c r="P1209" s="6"/>
      <c r="Q1209" s="6"/>
    </row>
    <row r="1210" spans="1:17" hidden="1" x14ac:dyDescent="0.2">
      <c r="A1210" s="6"/>
      <c r="B1210" s="6"/>
      <c r="C1210" s="6"/>
      <c r="D1210" s="6"/>
      <c r="E1210" s="6"/>
      <c r="F1210" s="6"/>
      <c r="G1210" s="6"/>
      <c r="H1210" s="6"/>
      <c r="I1210" s="6"/>
      <c r="J1210" s="6"/>
      <c r="K1210" s="6"/>
      <c r="L1210" s="6"/>
      <c r="M1210" s="6"/>
      <c r="N1210" s="6"/>
      <c r="O1210" s="6"/>
      <c r="P1210" s="6"/>
      <c r="Q1210" s="6"/>
    </row>
    <row r="1211" spans="1:17" hidden="1" x14ac:dyDescent="0.2">
      <c r="A1211" s="6"/>
      <c r="B1211" s="6"/>
      <c r="C1211" s="6"/>
      <c r="D1211" s="6"/>
      <c r="E1211" s="6"/>
      <c r="F1211" s="6"/>
      <c r="G1211" s="6"/>
      <c r="H1211" s="6"/>
      <c r="I1211" s="6"/>
      <c r="J1211" s="6"/>
      <c r="K1211" s="6"/>
      <c r="L1211" s="6"/>
      <c r="M1211" s="6"/>
      <c r="N1211" s="6"/>
      <c r="O1211" s="6"/>
      <c r="P1211" s="6"/>
      <c r="Q1211" s="6"/>
    </row>
    <row r="1212" spans="1:17" hidden="1" x14ac:dyDescent="0.2">
      <c r="A1212" s="6"/>
      <c r="B1212" s="6"/>
      <c r="C1212" s="6"/>
      <c r="D1212" s="6"/>
      <c r="E1212" s="6"/>
      <c r="F1212" s="6"/>
      <c r="G1212" s="6"/>
      <c r="H1212" s="6"/>
      <c r="I1212" s="6"/>
      <c r="J1212" s="6"/>
      <c r="K1212" s="6"/>
      <c r="L1212" s="6"/>
      <c r="M1212" s="6"/>
      <c r="N1212" s="6"/>
      <c r="O1212" s="6"/>
      <c r="P1212" s="6"/>
      <c r="Q1212" s="6"/>
    </row>
    <row r="1213" spans="1:17" hidden="1" x14ac:dyDescent="0.2">
      <c r="A1213" s="6"/>
      <c r="B1213" s="6"/>
      <c r="C1213" s="6"/>
      <c r="D1213" s="6"/>
      <c r="E1213" s="6"/>
      <c r="F1213" s="6"/>
      <c r="G1213" s="6"/>
      <c r="H1213" s="6"/>
      <c r="I1213" s="6"/>
      <c r="J1213" s="6"/>
      <c r="K1213" s="6"/>
      <c r="L1213" s="6"/>
      <c r="M1213" s="6"/>
      <c r="N1213" s="6"/>
      <c r="O1213" s="6"/>
      <c r="P1213" s="6"/>
      <c r="Q1213" s="6"/>
    </row>
    <row r="1214" spans="1:17" hidden="1" x14ac:dyDescent="0.2">
      <c r="A1214" s="6"/>
      <c r="B1214" s="6"/>
      <c r="C1214" s="6"/>
      <c r="D1214" s="6"/>
      <c r="E1214" s="6"/>
      <c r="F1214" s="6"/>
      <c r="G1214" s="6"/>
      <c r="H1214" s="6"/>
      <c r="I1214" s="6"/>
      <c r="J1214" s="6"/>
      <c r="K1214" s="6"/>
      <c r="L1214" s="6"/>
      <c r="M1214" s="6"/>
      <c r="N1214" s="6"/>
      <c r="O1214" s="6"/>
      <c r="P1214" s="6"/>
      <c r="Q1214" s="6"/>
    </row>
    <row r="1215" spans="1:17" hidden="1" x14ac:dyDescent="0.2">
      <c r="A1215" s="6"/>
      <c r="B1215" s="6"/>
      <c r="C1215" s="6"/>
      <c r="D1215" s="6"/>
      <c r="E1215" s="6"/>
      <c r="F1215" s="6"/>
      <c r="G1215" s="6"/>
      <c r="H1215" s="6"/>
      <c r="I1215" s="6"/>
      <c r="J1215" s="6"/>
      <c r="K1215" s="6"/>
      <c r="L1215" s="6"/>
      <c r="M1215" s="6"/>
      <c r="N1215" s="6"/>
      <c r="O1215" s="6"/>
      <c r="P1215" s="6"/>
      <c r="Q1215" s="6"/>
    </row>
    <row r="1216" spans="1:17" hidden="1" x14ac:dyDescent="0.2">
      <c r="A1216" s="6"/>
      <c r="B1216" s="6"/>
      <c r="C1216" s="6"/>
      <c r="D1216" s="6"/>
      <c r="E1216" s="6"/>
      <c r="F1216" s="6"/>
      <c r="G1216" s="6"/>
      <c r="H1216" s="6"/>
      <c r="I1216" s="6"/>
      <c r="J1216" s="6"/>
      <c r="K1216" s="6"/>
      <c r="L1216" s="6"/>
      <c r="M1216" s="6"/>
      <c r="N1216" s="6"/>
      <c r="O1216" s="6"/>
      <c r="P1216" s="6"/>
      <c r="Q1216" s="6"/>
    </row>
    <row r="1217" spans="1:17" hidden="1" x14ac:dyDescent="0.2">
      <c r="A1217" s="6"/>
      <c r="B1217" s="6"/>
      <c r="C1217" s="6"/>
      <c r="D1217" s="6"/>
      <c r="E1217" s="6"/>
      <c r="F1217" s="6"/>
      <c r="G1217" s="6"/>
      <c r="H1217" s="6"/>
      <c r="I1217" s="6"/>
      <c r="J1217" s="6"/>
      <c r="K1217" s="6"/>
      <c r="L1217" s="6"/>
      <c r="M1217" s="6"/>
      <c r="N1217" s="6"/>
      <c r="O1217" s="6"/>
      <c r="P1217" s="6"/>
      <c r="Q1217" s="6"/>
    </row>
    <row r="1218" spans="1:17" hidden="1" x14ac:dyDescent="0.2">
      <c r="A1218" s="6"/>
      <c r="B1218" s="6"/>
      <c r="C1218" s="6"/>
      <c r="D1218" s="6"/>
      <c r="E1218" s="6"/>
      <c r="F1218" s="6"/>
      <c r="G1218" s="6"/>
      <c r="H1218" s="6"/>
      <c r="I1218" s="6"/>
      <c r="J1218" s="6"/>
      <c r="K1218" s="6"/>
      <c r="L1218" s="6"/>
      <c r="M1218" s="6"/>
      <c r="N1218" s="6"/>
      <c r="O1218" s="6"/>
      <c r="P1218" s="6"/>
      <c r="Q1218" s="6"/>
    </row>
    <row r="1219" spans="1:17" hidden="1" x14ac:dyDescent="0.2">
      <c r="A1219" s="6"/>
      <c r="B1219" s="6"/>
      <c r="C1219" s="6"/>
      <c r="D1219" s="6"/>
      <c r="E1219" s="6"/>
      <c r="F1219" s="6"/>
      <c r="G1219" s="6"/>
      <c r="H1219" s="6"/>
      <c r="I1219" s="6"/>
      <c r="J1219" s="6"/>
      <c r="K1219" s="6"/>
      <c r="L1219" s="6"/>
      <c r="M1219" s="6"/>
      <c r="N1219" s="6"/>
      <c r="O1219" s="6"/>
      <c r="P1219" s="6"/>
      <c r="Q1219" s="6"/>
    </row>
    <row r="1220" spans="1:17" hidden="1" x14ac:dyDescent="0.2">
      <c r="A1220" s="6"/>
      <c r="B1220" s="6"/>
      <c r="C1220" s="6"/>
      <c r="D1220" s="6"/>
      <c r="E1220" s="6"/>
      <c r="F1220" s="6"/>
      <c r="G1220" s="6"/>
      <c r="H1220" s="6"/>
      <c r="I1220" s="6"/>
      <c r="J1220" s="6"/>
      <c r="K1220" s="6"/>
      <c r="L1220" s="6"/>
      <c r="M1220" s="6"/>
      <c r="N1220" s="6"/>
      <c r="O1220" s="6"/>
      <c r="P1220" s="6"/>
      <c r="Q1220" s="6"/>
    </row>
    <row r="1221" spans="1:17" hidden="1" x14ac:dyDescent="0.2">
      <c r="A1221" s="6"/>
      <c r="B1221" s="6"/>
      <c r="C1221" s="6"/>
      <c r="D1221" s="6"/>
      <c r="E1221" s="6"/>
      <c r="F1221" s="6"/>
      <c r="G1221" s="6"/>
      <c r="H1221" s="6"/>
      <c r="I1221" s="6"/>
      <c r="J1221" s="6"/>
      <c r="K1221" s="6"/>
      <c r="L1221" s="6"/>
      <c r="M1221" s="6"/>
      <c r="N1221" s="6"/>
      <c r="O1221" s="6"/>
      <c r="P1221" s="6"/>
      <c r="Q1221" s="6"/>
    </row>
    <row r="1222" spans="1:17" hidden="1" x14ac:dyDescent="0.2">
      <c r="A1222" s="6"/>
      <c r="B1222" s="6"/>
      <c r="C1222" s="6"/>
      <c r="D1222" s="6"/>
      <c r="E1222" s="6"/>
      <c r="F1222" s="6"/>
      <c r="G1222" s="6"/>
      <c r="H1222" s="6"/>
      <c r="I1222" s="6"/>
      <c r="J1222" s="6"/>
      <c r="K1222" s="6"/>
      <c r="L1222" s="6"/>
      <c r="M1222" s="6"/>
      <c r="N1222" s="6"/>
      <c r="O1222" s="6"/>
      <c r="P1222" s="6"/>
      <c r="Q1222" s="6"/>
    </row>
    <row r="1223" spans="1:17" hidden="1" x14ac:dyDescent="0.2">
      <c r="A1223" s="6"/>
      <c r="B1223" s="6"/>
      <c r="C1223" s="6"/>
      <c r="D1223" s="6"/>
      <c r="E1223" s="6"/>
      <c r="F1223" s="6"/>
      <c r="G1223" s="6"/>
      <c r="H1223" s="6"/>
      <c r="I1223" s="6"/>
      <c r="J1223" s="6"/>
      <c r="K1223" s="6"/>
      <c r="L1223" s="6"/>
      <c r="M1223" s="6"/>
      <c r="N1223" s="6"/>
      <c r="O1223" s="6"/>
      <c r="P1223" s="6"/>
      <c r="Q1223" s="6"/>
    </row>
    <row r="1224" spans="1:17" hidden="1" x14ac:dyDescent="0.2">
      <c r="A1224" s="6"/>
      <c r="B1224" s="6"/>
      <c r="C1224" s="6"/>
      <c r="D1224" s="6"/>
      <c r="E1224" s="6"/>
      <c r="F1224" s="6"/>
      <c r="G1224" s="6"/>
      <c r="H1224" s="6"/>
      <c r="I1224" s="6"/>
      <c r="J1224" s="6"/>
      <c r="K1224" s="6"/>
      <c r="L1224" s="6"/>
      <c r="M1224" s="6"/>
      <c r="N1224" s="6"/>
      <c r="O1224" s="6"/>
      <c r="P1224" s="6"/>
      <c r="Q1224" s="6"/>
    </row>
    <row r="1225" spans="1:17" hidden="1" x14ac:dyDescent="0.2">
      <c r="A1225" s="6"/>
      <c r="B1225" s="6"/>
      <c r="C1225" s="6"/>
      <c r="D1225" s="6"/>
      <c r="E1225" s="6"/>
      <c r="F1225" s="6"/>
      <c r="G1225" s="6"/>
      <c r="H1225" s="6"/>
      <c r="I1225" s="6"/>
      <c r="J1225" s="6"/>
      <c r="K1225" s="6"/>
      <c r="L1225" s="6"/>
      <c r="M1225" s="6"/>
      <c r="N1225" s="6"/>
      <c r="O1225" s="6"/>
      <c r="P1225" s="6"/>
      <c r="Q1225" s="6"/>
    </row>
    <row r="1226" spans="1:17" hidden="1" x14ac:dyDescent="0.2">
      <c r="A1226" s="6"/>
      <c r="B1226" s="6"/>
      <c r="C1226" s="6"/>
      <c r="D1226" s="6"/>
      <c r="E1226" s="6"/>
      <c r="F1226" s="6"/>
      <c r="G1226" s="6"/>
      <c r="H1226" s="6"/>
      <c r="I1226" s="6"/>
      <c r="J1226" s="6"/>
      <c r="K1226" s="6"/>
      <c r="L1226" s="6"/>
      <c r="M1226" s="6"/>
      <c r="N1226" s="6"/>
      <c r="O1226" s="6"/>
      <c r="P1226" s="6"/>
      <c r="Q1226" s="6"/>
    </row>
    <row r="1227" spans="1:17" hidden="1" x14ac:dyDescent="0.2">
      <c r="A1227" s="6"/>
      <c r="B1227" s="6"/>
      <c r="C1227" s="6"/>
      <c r="D1227" s="6"/>
      <c r="E1227" s="6"/>
      <c r="F1227" s="6"/>
      <c r="G1227" s="6"/>
      <c r="H1227" s="6"/>
      <c r="I1227" s="6"/>
      <c r="J1227" s="6"/>
      <c r="K1227" s="6"/>
      <c r="L1227" s="6"/>
      <c r="M1227" s="6"/>
      <c r="N1227" s="6"/>
      <c r="O1227" s="6"/>
      <c r="P1227" s="6"/>
      <c r="Q1227" s="6"/>
    </row>
    <row r="1228" spans="1:17" hidden="1" x14ac:dyDescent="0.2">
      <c r="A1228" s="6"/>
      <c r="B1228" s="6"/>
      <c r="C1228" s="6"/>
      <c r="D1228" s="6"/>
      <c r="E1228" s="6"/>
      <c r="F1228" s="6"/>
      <c r="G1228" s="6"/>
      <c r="H1228" s="6"/>
      <c r="I1228" s="6"/>
      <c r="J1228" s="6"/>
      <c r="K1228" s="6"/>
      <c r="L1228" s="6"/>
      <c r="M1228" s="6"/>
      <c r="N1228" s="6"/>
      <c r="O1228" s="6"/>
      <c r="P1228" s="6"/>
      <c r="Q1228" s="6"/>
    </row>
    <row r="1229" spans="1:17" hidden="1" x14ac:dyDescent="0.2">
      <c r="A1229" s="6"/>
      <c r="B1229" s="6"/>
      <c r="C1229" s="6"/>
      <c r="D1229" s="6"/>
      <c r="E1229" s="6"/>
      <c r="F1229" s="6"/>
      <c r="G1229" s="6"/>
      <c r="H1229" s="6"/>
      <c r="I1229" s="6"/>
      <c r="J1229" s="6"/>
      <c r="K1229" s="6"/>
      <c r="L1229" s="6"/>
      <c r="M1229" s="6"/>
      <c r="N1229" s="6"/>
      <c r="O1229" s="6"/>
      <c r="P1229" s="6"/>
      <c r="Q1229" s="6"/>
    </row>
    <row r="1230" spans="1:17" hidden="1" x14ac:dyDescent="0.2">
      <c r="A1230" s="6"/>
      <c r="B1230" s="6"/>
      <c r="C1230" s="6"/>
      <c r="D1230" s="6"/>
      <c r="E1230" s="6"/>
      <c r="F1230" s="6"/>
      <c r="G1230" s="6"/>
      <c r="H1230" s="6"/>
      <c r="I1230" s="6"/>
      <c r="J1230" s="6"/>
      <c r="K1230" s="6"/>
      <c r="L1230" s="6"/>
      <c r="M1230" s="6"/>
      <c r="N1230" s="6"/>
      <c r="O1230" s="6"/>
      <c r="P1230" s="6"/>
      <c r="Q1230" s="6"/>
    </row>
    <row r="1231" spans="1:17" hidden="1" x14ac:dyDescent="0.2">
      <c r="A1231" s="6"/>
      <c r="B1231" s="6"/>
      <c r="C1231" s="6"/>
      <c r="D1231" s="6"/>
      <c r="E1231" s="6"/>
      <c r="F1231" s="6"/>
      <c r="G1231" s="6"/>
      <c r="H1231" s="6"/>
      <c r="I1231" s="6"/>
      <c r="J1231" s="6"/>
      <c r="K1231" s="6"/>
      <c r="L1231" s="6"/>
      <c r="M1231" s="6"/>
      <c r="N1231" s="6"/>
      <c r="O1231" s="6"/>
      <c r="P1231" s="6"/>
      <c r="Q1231" s="6"/>
    </row>
    <row r="1232" spans="1:17" hidden="1" x14ac:dyDescent="0.2">
      <c r="A1232" s="6"/>
      <c r="B1232" s="6"/>
      <c r="C1232" s="6"/>
      <c r="D1232" s="6"/>
      <c r="E1232" s="6"/>
      <c r="F1232" s="6"/>
      <c r="G1232" s="6"/>
      <c r="H1232" s="6"/>
      <c r="I1232" s="6"/>
      <c r="J1232" s="6"/>
      <c r="K1232" s="6"/>
      <c r="L1232" s="6"/>
      <c r="M1232" s="6"/>
      <c r="N1232" s="6"/>
      <c r="O1232" s="6"/>
      <c r="P1232" s="6"/>
      <c r="Q1232" s="6"/>
    </row>
    <row r="1233" spans="1:17" hidden="1" x14ac:dyDescent="0.2">
      <c r="A1233" s="6"/>
      <c r="B1233" s="6"/>
      <c r="C1233" s="6"/>
      <c r="D1233" s="6"/>
      <c r="E1233" s="6"/>
      <c r="F1233" s="6"/>
      <c r="G1233" s="6"/>
      <c r="H1233" s="6"/>
      <c r="I1233" s="6"/>
      <c r="J1233" s="6"/>
      <c r="K1233" s="6"/>
      <c r="L1233" s="6"/>
      <c r="M1233" s="6"/>
      <c r="N1233" s="6"/>
      <c r="O1233" s="6"/>
      <c r="P1233" s="6"/>
      <c r="Q1233" s="6"/>
    </row>
    <row r="1234" spans="1:17" hidden="1" x14ac:dyDescent="0.2">
      <c r="A1234" s="6"/>
      <c r="B1234" s="6"/>
      <c r="C1234" s="6"/>
      <c r="D1234" s="6"/>
      <c r="E1234" s="6"/>
      <c r="F1234" s="6"/>
      <c r="G1234" s="6"/>
      <c r="H1234" s="6"/>
      <c r="I1234" s="6"/>
      <c r="J1234" s="6"/>
      <c r="K1234" s="6"/>
      <c r="L1234" s="6"/>
      <c r="M1234" s="6"/>
      <c r="N1234" s="6"/>
      <c r="O1234" s="6"/>
      <c r="P1234" s="6"/>
      <c r="Q1234" s="6"/>
    </row>
    <row r="1235" spans="1:17" hidden="1" x14ac:dyDescent="0.2">
      <c r="A1235" s="6"/>
      <c r="B1235" s="6"/>
      <c r="C1235" s="6"/>
      <c r="D1235" s="6"/>
      <c r="E1235" s="6"/>
      <c r="F1235" s="6"/>
      <c r="G1235" s="6"/>
      <c r="H1235" s="6"/>
      <c r="I1235" s="6"/>
      <c r="J1235" s="6"/>
      <c r="K1235" s="6"/>
      <c r="L1235" s="6"/>
      <c r="M1235" s="6"/>
      <c r="N1235" s="6"/>
      <c r="O1235" s="6"/>
      <c r="P1235" s="6"/>
      <c r="Q1235" s="6"/>
    </row>
    <row r="1236" spans="1:17" hidden="1" x14ac:dyDescent="0.2">
      <c r="A1236" s="6"/>
      <c r="B1236" s="6"/>
      <c r="C1236" s="6"/>
      <c r="D1236" s="6"/>
      <c r="E1236" s="6"/>
      <c r="F1236" s="6"/>
      <c r="G1236" s="6"/>
      <c r="H1236" s="6"/>
      <c r="I1236" s="6"/>
      <c r="J1236" s="6"/>
      <c r="K1236" s="6"/>
      <c r="L1236" s="6"/>
      <c r="M1236" s="6"/>
      <c r="N1236" s="6"/>
      <c r="O1236" s="6"/>
      <c r="P1236" s="6"/>
      <c r="Q1236" s="6"/>
    </row>
    <row r="1237" spans="1:17" hidden="1" x14ac:dyDescent="0.2">
      <c r="A1237" s="6"/>
      <c r="B1237" s="6"/>
      <c r="C1237" s="6"/>
      <c r="D1237" s="6"/>
      <c r="E1237" s="6"/>
      <c r="F1237" s="6"/>
      <c r="G1237" s="6"/>
      <c r="H1237" s="6"/>
      <c r="I1237" s="6"/>
      <c r="J1237" s="6"/>
      <c r="K1237" s="6"/>
      <c r="L1237" s="6"/>
      <c r="M1237" s="6"/>
      <c r="N1237" s="6"/>
      <c r="O1237" s="6"/>
      <c r="P1237" s="6"/>
      <c r="Q1237" s="6"/>
    </row>
    <row r="1238" spans="1:17" hidden="1" x14ac:dyDescent="0.2">
      <c r="A1238" s="6"/>
      <c r="B1238" s="6"/>
      <c r="C1238" s="6"/>
      <c r="D1238" s="6"/>
      <c r="E1238" s="6"/>
      <c r="F1238" s="6"/>
      <c r="G1238" s="6"/>
      <c r="H1238" s="6"/>
      <c r="I1238" s="6"/>
      <c r="J1238" s="6"/>
      <c r="K1238" s="6"/>
      <c r="L1238" s="6"/>
      <c r="M1238" s="6"/>
      <c r="N1238" s="6"/>
      <c r="O1238" s="6"/>
      <c r="P1238" s="6"/>
      <c r="Q1238" s="6"/>
    </row>
    <row r="1239" spans="1:17" hidden="1" x14ac:dyDescent="0.2">
      <c r="A1239" s="6"/>
      <c r="B1239" s="6"/>
      <c r="C1239" s="6"/>
      <c r="D1239" s="6"/>
      <c r="E1239" s="6"/>
      <c r="F1239" s="6"/>
      <c r="G1239" s="6"/>
      <c r="H1239" s="6"/>
      <c r="I1239" s="6"/>
      <c r="J1239" s="6"/>
      <c r="K1239" s="6"/>
      <c r="L1239" s="6"/>
      <c r="M1239" s="6"/>
      <c r="N1239" s="6"/>
      <c r="O1239" s="6"/>
      <c r="P1239" s="6"/>
      <c r="Q1239" s="6"/>
    </row>
    <row r="1240" spans="1:17" hidden="1" x14ac:dyDescent="0.2">
      <c r="A1240" s="6"/>
      <c r="B1240" s="6"/>
      <c r="C1240" s="6"/>
      <c r="D1240" s="6"/>
      <c r="E1240" s="6"/>
      <c r="F1240" s="6"/>
      <c r="G1240" s="6"/>
      <c r="H1240" s="6"/>
      <c r="I1240" s="6"/>
      <c r="J1240" s="6"/>
      <c r="K1240" s="6"/>
      <c r="L1240" s="6"/>
      <c r="M1240" s="6"/>
      <c r="N1240" s="6"/>
      <c r="O1240" s="6"/>
      <c r="P1240" s="6"/>
      <c r="Q1240" s="6"/>
    </row>
    <row r="1241" spans="1:17" hidden="1" x14ac:dyDescent="0.2">
      <c r="A1241" s="6"/>
      <c r="B1241" s="6"/>
      <c r="C1241" s="6"/>
      <c r="D1241" s="6"/>
      <c r="E1241" s="6"/>
      <c r="F1241" s="6"/>
      <c r="G1241" s="6"/>
      <c r="H1241" s="6"/>
      <c r="I1241" s="6"/>
      <c r="J1241" s="6"/>
      <c r="K1241" s="6"/>
      <c r="L1241" s="6"/>
      <c r="M1241" s="6"/>
      <c r="N1241" s="6"/>
      <c r="O1241" s="6"/>
      <c r="P1241" s="6"/>
      <c r="Q1241" s="6"/>
    </row>
    <row r="1242" spans="1:17" hidden="1" x14ac:dyDescent="0.2">
      <c r="A1242" s="6"/>
      <c r="B1242" s="6"/>
      <c r="C1242" s="6"/>
      <c r="D1242" s="6"/>
      <c r="E1242" s="6"/>
      <c r="F1242" s="6"/>
      <c r="G1242" s="6"/>
      <c r="H1242" s="6"/>
      <c r="I1242" s="6"/>
      <c r="J1242" s="6"/>
      <c r="K1242" s="6"/>
      <c r="L1242" s="6"/>
      <c r="M1242" s="6"/>
      <c r="N1242" s="6"/>
      <c r="O1242" s="6"/>
      <c r="P1242" s="6"/>
      <c r="Q1242" s="6"/>
    </row>
    <row r="1243" spans="1:17" hidden="1" x14ac:dyDescent="0.2">
      <c r="A1243" s="6"/>
      <c r="B1243" s="6"/>
      <c r="C1243" s="6"/>
      <c r="D1243" s="6"/>
      <c r="E1243" s="6"/>
      <c r="F1243" s="6"/>
      <c r="G1243" s="6"/>
      <c r="H1243" s="6"/>
      <c r="I1243" s="6"/>
      <c r="J1243" s="6"/>
      <c r="K1243" s="6"/>
      <c r="L1243" s="6"/>
      <c r="M1243" s="6"/>
      <c r="N1243" s="6"/>
      <c r="O1243" s="6"/>
      <c r="P1243" s="6"/>
      <c r="Q1243" s="6"/>
    </row>
    <row r="1244" spans="1:17" hidden="1" x14ac:dyDescent="0.2">
      <c r="A1244" s="6"/>
      <c r="B1244" s="6"/>
      <c r="C1244" s="6"/>
      <c r="D1244" s="6"/>
      <c r="E1244" s="6"/>
      <c r="F1244" s="6"/>
      <c r="G1244" s="6"/>
      <c r="H1244" s="6"/>
      <c r="I1244" s="6"/>
      <c r="J1244" s="6"/>
      <c r="K1244" s="6"/>
      <c r="L1244" s="6"/>
      <c r="M1244" s="6"/>
      <c r="N1244" s="6"/>
      <c r="O1244" s="6"/>
      <c r="P1244" s="6"/>
      <c r="Q1244" s="6"/>
    </row>
    <row r="1245" spans="1:17" hidden="1" x14ac:dyDescent="0.2">
      <c r="A1245" s="6"/>
      <c r="B1245" s="6"/>
      <c r="C1245" s="6"/>
      <c r="D1245" s="6"/>
      <c r="E1245" s="6"/>
      <c r="F1245" s="6"/>
      <c r="G1245" s="6"/>
      <c r="H1245" s="6"/>
      <c r="I1245" s="6"/>
      <c r="J1245" s="6"/>
      <c r="K1245" s="6"/>
      <c r="L1245" s="6"/>
      <c r="M1245" s="6"/>
      <c r="N1245" s="6"/>
      <c r="O1245" s="6"/>
      <c r="P1245" s="6"/>
      <c r="Q1245" s="6"/>
    </row>
    <row r="1246" spans="1:17" hidden="1" x14ac:dyDescent="0.2">
      <c r="A1246" s="6"/>
      <c r="B1246" s="6"/>
      <c r="C1246" s="6"/>
      <c r="D1246" s="6"/>
      <c r="E1246" s="6"/>
      <c r="F1246" s="6"/>
      <c r="G1246" s="6"/>
      <c r="H1246" s="6"/>
      <c r="I1246" s="6"/>
      <c r="J1246" s="6"/>
      <c r="K1246" s="6"/>
      <c r="L1246" s="6"/>
      <c r="M1246" s="6"/>
      <c r="N1246" s="6"/>
      <c r="O1246" s="6"/>
      <c r="P1246" s="6"/>
      <c r="Q1246" s="6"/>
    </row>
    <row r="1247" spans="1:17" hidden="1" x14ac:dyDescent="0.2">
      <c r="A1247" s="6"/>
      <c r="B1247" s="6"/>
      <c r="C1247" s="6"/>
      <c r="D1247" s="6"/>
      <c r="E1247" s="6"/>
      <c r="F1247" s="6"/>
      <c r="G1247" s="6"/>
      <c r="H1247" s="6"/>
      <c r="I1247" s="6"/>
      <c r="J1247" s="6"/>
      <c r="K1247" s="6"/>
      <c r="L1247" s="6"/>
      <c r="M1247" s="6"/>
      <c r="N1247" s="6"/>
      <c r="O1247" s="6"/>
      <c r="P1247" s="6"/>
      <c r="Q1247" s="6"/>
    </row>
    <row r="1248" spans="1:17" hidden="1" x14ac:dyDescent="0.2">
      <c r="A1248" s="6"/>
      <c r="B1248" s="6"/>
      <c r="C1248" s="6"/>
      <c r="D1248" s="6"/>
      <c r="E1248" s="6"/>
      <c r="F1248" s="6"/>
      <c r="G1248" s="6"/>
      <c r="H1248" s="6"/>
      <c r="I1248" s="6"/>
      <c r="J1248" s="6"/>
      <c r="K1248" s="6"/>
      <c r="L1248" s="6"/>
      <c r="M1248" s="6"/>
      <c r="N1248" s="6"/>
      <c r="O1248" s="6"/>
      <c r="P1248" s="6"/>
      <c r="Q1248" s="6"/>
    </row>
    <row r="1249" spans="1:17" hidden="1" x14ac:dyDescent="0.2">
      <c r="A1249" s="6"/>
      <c r="B1249" s="6"/>
      <c r="C1249" s="6"/>
      <c r="D1249" s="6"/>
      <c r="E1249" s="6"/>
      <c r="F1249" s="6"/>
      <c r="G1249" s="6"/>
      <c r="H1249" s="6"/>
      <c r="I1249" s="6"/>
      <c r="J1249" s="6"/>
      <c r="K1249" s="6"/>
      <c r="L1249" s="6"/>
      <c r="M1249" s="6"/>
      <c r="N1249" s="6"/>
      <c r="O1249" s="6"/>
      <c r="P1249" s="6"/>
      <c r="Q1249" s="6"/>
    </row>
    <row r="1250" spans="1:17" hidden="1" x14ac:dyDescent="0.2">
      <c r="A1250" s="6"/>
      <c r="B1250" s="6"/>
      <c r="C1250" s="6"/>
      <c r="D1250" s="6"/>
      <c r="E1250" s="6"/>
      <c r="F1250" s="6"/>
      <c r="G1250" s="6"/>
      <c r="H1250" s="6"/>
      <c r="I1250" s="6"/>
      <c r="J1250" s="6"/>
      <c r="K1250" s="6"/>
      <c r="L1250" s="6"/>
      <c r="M1250" s="6"/>
      <c r="N1250" s="6"/>
      <c r="O1250" s="6"/>
      <c r="P1250" s="6"/>
      <c r="Q1250" s="6"/>
    </row>
    <row r="1251" spans="1:17" hidden="1" x14ac:dyDescent="0.2">
      <c r="A1251" s="6"/>
      <c r="B1251" s="6"/>
      <c r="C1251" s="6"/>
      <c r="D1251" s="6"/>
      <c r="E1251" s="6"/>
      <c r="F1251" s="6"/>
      <c r="G1251" s="6"/>
      <c r="H1251" s="6"/>
      <c r="I1251" s="6"/>
      <c r="J1251" s="6"/>
      <c r="K1251" s="6"/>
      <c r="L1251" s="6"/>
      <c r="M1251" s="6"/>
      <c r="N1251" s="6"/>
      <c r="O1251" s="6"/>
      <c r="P1251" s="6"/>
      <c r="Q1251" s="6"/>
    </row>
    <row r="1252" spans="1:17" hidden="1" x14ac:dyDescent="0.2">
      <c r="A1252" s="6"/>
      <c r="B1252" s="6"/>
      <c r="C1252" s="6"/>
      <c r="D1252" s="6"/>
      <c r="E1252" s="6"/>
      <c r="F1252" s="6"/>
      <c r="G1252" s="6"/>
      <c r="H1252" s="6"/>
      <c r="I1252" s="6"/>
      <c r="J1252" s="6"/>
      <c r="K1252" s="6"/>
      <c r="L1252" s="6"/>
      <c r="M1252" s="6"/>
      <c r="N1252" s="6"/>
      <c r="O1252" s="6"/>
      <c r="P1252" s="6"/>
      <c r="Q1252" s="6"/>
    </row>
    <row r="1253" spans="1:17" hidden="1" x14ac:dyDescent="0.2">
      <c r="A1253" s="6"/>
      <c r="B1253" s="6"/>
      <c r="C1253" s="6"/>
      <c r="D1253" s="6"/>
      <c r="E1253" s="6"/>
      <c r="F1253" s="6"/>
      <c r="G1253" s="6"/>
      <c r="H1253" s="6"/>
      <c r="I1253" s="6"/>
      <c r="J1253" s="6"/>
      <c r="K1253" s="6"/>
      <c r="L1253" s="6"/>
      <c r="M1253" s="6"/>
      <c r="N1253" s="6"/>
      <c r="O1253" s="6"/>
      <c r="P1253" s="6"/>
      <c r="Q1253" s="6"/>
    </row>
    <row r="1254" spans="1:17" hidden="1" x14ac:dyDescent="0.2">
      <c r="A1254" s="6"/>
      <c r="B1254" s="6"/>
      <c r="C1254" s="6"/>
      <c r="D1254" s="6"/>
      <c r="E1254" s="6"/>
      <c r="F1254" s="6"/>
      <c r="G1254" s="6"/>
      <c r="H1254" s="6"/>
      <c r="I1254" s="6"/>
      <c r="J1254" s="6"/>
      <c r="K1254" s="6"/>
      <c r="L1254" s="6"/>
      <c r="M1254" s="6"/>
      <c r="N1254" s="6"/>
      <c r="O1254" s="6"/>
      <c r="P1254" s="6"/>
      <c r="Q1254" s="6"/>
    </row>
    <row r="1255" spans="1:17" hidden="1" x14ac:dyDescent="0.2">
      <c r="A1255" s="6"/>
      <c r="B1255" s="6"/>
      <c r="C1255" s="6"/>
      <c r="D1255" s="6"/>
      <c r="E1255" s="6"/>
      <c r="F1255" s="6"/>
      <c r="G1255" s="6"/>
      <c r="H1255" s="6"/>
      <c r="I1255" s="6"/>
      <c r="J1255" s="6"/>
      <c r="K1255" s="6"/>
      <c r="L1255" s="6"/>
      <c r="M1255" s="6"/>
      <c r="N1255" s="6"/>
      <c r="O1255" s="6"/>
      <c r="P1255" s="6"/>
      <c r="Q1255" s="6"/>
    </row>
    <row r="1256" spans="1:17" hidden="1" x14ac:dyDescent="0.2">
      <c r="A1256" s="6"/>
      <c r="B1256" s="6"/>
      <c r="C1256" s="6"/>
      <c r="D1256" s="6"/>
      <c r="E1256" s="6"/>
      <c r="F1256" s="6"/>
      <c r="G1256" s="6"/>
      <c r="H1256" s="6"/>
      <c r="I1256" s="6"/>
      <c r="J1256" s="6"/>
      <c r="K1256" s="6"/>
      <c r="L1256" s="6"/>
      <c r="M1256" s="6"/>
      <c r="N1256" s="6"/>
      <c r="O1256" s="6"/>
      <c r="P1256" s="6"/>
      <c r="Q1256" s="6"/>
    </row>
    <row r="1257" spans="1:17" hidden="1" x14ac:dyDescent="0.2">
      <c r="A1257" s="6"/>
      <c r="B1257" s="6"/>
      <c r="C1257" s="6"/>
      <c r="D1257" s="6"/>
      <c r="E1257" s="6"/>
      <c r="F1257" s="6"/>
      <c r="G1257" s="6"/>
      <c r="H1257" s="6"/>
      <c r="I1257" s="6"/>
      <c r="J1257" s="6"/>
      <c r="K1257" s="6"/>
      <c r="L1257" s="6"/>
      <c r="M1257" s="6"/>
      <c r="N1257" s="6"/>
      <c r="O1257" s="6"/>
      <c r="P1257" s="6"/>
      <c r="Q1257" s="6"/>
    </row>
    <row r="1258" spans="1:17" hidden="1" x14ac:dyDescent="0.2">
      <c r="A1258" s="6"/>
      <c r="B1258" s="6"/>
      <c r="C1258" s="6"/>
      <c r="D1258" s="6"/>
      <c r="E1258" s="6"/>
      <c r="F1258" s="6"/>
      <c r="G1258" s="6"/>
      <c r="H1258" s="6"/>
      <c r="I1258" s="6"/>
      <c r="J1258" s="6"/>
      <c r="K1258" s="6"/>
      <c r="L1258" s="6"/>
      <c r="M1258" s="6"/>
      <c r="N1258" s="6"/>
      <c r="O1258" s="6"/>
      <c r="P1258" s="6"/>
      <c r="Q1258" s="6"/>
    </row>
    <row r="1259" spans="1:17" hidden="1" x14ac:dyDescent="0.2">
      <c r="A1259" s="6"/>
      <c r="B1259" s="6"/>
      <c r="C1259" s="6"/>
      <c r="D1259" s="6"/>
      <c r="E1259" s="6"/>
      <c r="F1259" s="6"/>
      <c r="G1259" s="6"/>
      <c r="H1259" s="6"/>
      <c r="I1259" s="6"/>
      <c r="J1259" s="6"/>
      <c r="K1259" s="6"/>
      <c r="L1259" s="6"/>
      <c r="M1259" s="6"/>
      <c r="N1259" s="6"/>
      <c r="O1259" s="6"/>
      <c r="P1259" s="6"/>
      <c r="Q1259" s="6"/>
    </row>
    <row r="1260" spans="1:17" hidden="1" x14ac:dyDescent="0.2">
      <c r="A1260" s="6"/>
      <c r="B1260" s="6"/>
      <c r="C1260" s="6"/>
      <c r="D1260" s="6"/>
      <c r="E1260" s="6"/>
      <c r="F1260" s="6"/>
      <c r="G1260" s="6"/>
      <c r="H1260" s="6"/>
      <c r="I1260" s="6"/>
      <c r="J1260" s="6"/>
      <c r="K1260" s="6"/>
      <c r="L1260" s="6"/>
      <c r="M1260" s="6"/>
      <c r="N1260" s="6"/>
      <c r="O1260" s="6"/>
      <c r="P1260" s="6"/>
      <c r="Q1260" s="6"/>
    </row>
    <row r="1261" spans="1:17" hidden="1" x14ac:dyDescent="0.2">
      <c r="A1261" s="6"/>
      <c r="B1261" s="6"/>
      <c r="C1261" s="6"/>
      <c r="D1261" s="6"/>
      <c r="E1261" s="6"/>
      <c r="F1261" s="6"/>
      <c r="G1261" s="6"/>
      <c r="H1261" s="6"/>
      <c r="I1261" s="6"/>
      <c r="J1261" s="6"/>
      <c r="K1261" s="6"/>
      <c r="L1261" s="6"/>
      <c r="M1261" s="6"/>
      <c r="N1261" s="6"/>
      <c r="O1261" s="6"/>
      <c r="P1261" s="6"/>
      <c r="Q1261" s="6"/>
    </row>
    <row r="1262" spans="1:17" hidden="1" x14ac:dyDescent="0.2">
      <c r="A1262" s="6"/>
      <c r="B1262" s="6"/>
      <c r="C1262" s="6"/>
      <c r="D1262" s="6"/>
      <c r="E1262" s="6"/>
      <c r="F1262" s="6"/>
      <c r="G1262" s="6"/>
      <c r="H1262" s="6"/>
      <c r="I1262" s="6"/>
      <c r="J1262" s="6"/>
      <c r="K1262" s="6"/>
      <c r="L1262" s="6"/>
      <c r="M1262" s="6"/>
      <c r="N1262" s="6"/>
      <c r="O1262" s="6"/>
      <c r="P1262" s="6"/>
      <c r="Q1262" s="6"/>
    </row>
    <row r="1263" spans="1:17" hidden="1" x14ac:dyDescent="0.2">
      <c r="A1263" s="6"/>
      <c r="B1263" s="6"/>
      <c r="C1263" s="6"/>
      <c r="D1263" s="6"/>
      <c r="E1263" s="6"/>
      <c r="F1263" s="6"/>
      <c r="G1263" s="6"/>
      <c r="H1263" s="6"/>
      <c r="I1263" s="6"/>
      <c r="J1263" s="6"/>
      <c r="K1263" s="6"/>
      <c r="L1263" s="6"/>
      <c r="M1263" s="6"/>
      <c r="N1263" s="6"/>
      <c r="O1263" s="6"/>
      <c r="P1263" s="6"/>
      <c r="Q1263" s="6"/>
    </row>
    <row r="1264" spans="1:17" hidden="1" x14ac:dyDescent="0.2">
      <c r="A1264" s="6"/>
      <c r="B1264" s="6"/>
      <c r="C1264" s="6"/>
      <c r="D1264" s="6"/>
      <c r="E1264" s="6"/>
      <c r="F1264" s="6"/>
      <c r="G1264" s="6"/>
      <c r="H1264" s="6"/>
      <c r="I1264" s="6"/>
      <c r="J1264" s="6"/>
      <c r="K1264" s="6"/>
      <c r="L1264" s="6"/>
      <c r="M1264" s="6"/>
      <c r="N1264" s="6"/>
      <c r="O1264" s="6"/>
      <c r="P1264" s="6"/>
      <c r="Q1264" s="6"/>
    </row>
    <row r="1265" spans="1:17" hidden="1" x14ac:dyDescent="0.2">
      <c r="A1265" s="6"/>
      <c r="B1265" s="6"/>
      <c r="C1265" s="6"/>
      <c r="D1265" s="6"/>
      <c r="E1265" s="6"/>
      <c r="F1265" s="6"/>
      <c r="G1265" s="6"/>
      <c r="H1265" s="6"/>
      <c r="I1265" s="6"/>
      <c r="J1265" s="6"/>
      <c r="K1265" s="6"/>
      <c r="L1265" s="6"/>
      <c r="M1265" s="6"/>
      <c r="N1265" s="6"/>
      <c r="O1265" s="6"/>
      <c r="P1265" s="6"/>
      <c r="Q1265" s="6"/>
    </row>
    <row r="1266" spans="1:17" hidden="1" x14ac:dyDescent="0.2">
      <c r="A1266" s="6"/>
      <c r="B1266" s="6"/>
      <c r="C1266" s="6"/>
      <c r="D1266" s="6"/>
      <c r="E1266" s="6"/>
      <c r="F1266" s="6"/>
      <c r="G1266" s="6"/>
      <c r="H1266" s="6"/>
      <c r="I1266" s="6"/>
      <c r="J1266" s="6"/>
      <c r="K1266" s="6"/>
      <c r="L1266" s="6"/>
      <c r="M1266" s="6"/>
      <c r="N1266" s="6"/>
      <c r="O1266" s="6"/>
      <c r="P1266" s="6"/>
      <c r="Q1266" s="6"/>
    </row>
    <row r="1267" spans="1:17" hidden="1" x14ac:dyDescent="0.2">
      <c r="A1267" s="6"/>
      <c r="B1267" s="6"/>
      <c r="C1267" s="6"/>
      <c r="D1267" s="6"/>
      <c r="E1267" s="6"/>
      <c r="F1267" s="6"/>
      <c r="G1267" s="6"/>
      <c r="H1267" s="6"/>
      <c r="I1267" s="6"/>
      <c r="J1267" s="6"/>
      <c r="K1267" s="6"/>
      <c r="L1267" s="6"/>
      <c r="M1267" s="6"/>
      <c r="N1267" s="6"/>
      <c r="O1267" s="6"/>
      <c r="P1267" s="6"/>
      <c r="Q1267" s="6"/>
    </row>
    <row r="1268" spans="1:17" hidden="1" x14ac:dyDescent="0.2">
      <c r="A1268" s="6"/>
      <c r="B1268" s="6"/>
      <c r="C1268" s="6"/>
      <c r="D1268" s="6"/>
      <c r="E1268" s="6"/>
      <c r="F1268" s="6"/>
      <c r="G1268" s="6"/>
      <c r="H1268" s="6"/>
      <c r="I1268" s="6"/>
      <c r="J1268" s="6"/>
      <c r="K1268" s="6"/>
      <c r="L1268" s="6"/>
      <c r="M1268" s="6"/>
      <c r="N1268" s="6"/>
      <c r="O1268" s="6"/>
      <c r="P1268" s="6"/>
      <c r="Q1268" s="6"/>
    </row>
    <row r="1269" spans="1:17" hidden="1" x14ac:dyDescent="0.2">
      <c r="A1269" s="6"/>
      <c r="B1269" s="6"/>
      <c r="C1269" s="6"/>
      <c r="D1269" s="6"/>
      <c r="E1269" s="6"/>
      <c r="F1269" s="6"/>
      <c r="G1269" s="6"/>
      <c r="H1269" s="6"/>
      <c r="I1269" s="6"/>
      <c r="J1269" s="6"/>
      <c r="K1269" s="6"/>
      <c r="L1269" s="6"/>
      <c r="M1269" s="6"/>
      <c r="N1269" s="6"/>
      <c r="O1269" s="6"/>
      <c r="P1269" s="6"/>
      <c r="Q1269" s="6"/>
    </row>
    <row r="1270" spans="1:17" hidden="1" x14ac:dyDescent="0.2">
      <c r="A1270" s="6"/>
      <c r="B1270" s="6"/>
      <c r="C1270" s="6"/>
      <c r="D1270" s="6"/>
      <c r="E1270" s="6"/>
      <c r="F1270" s="6"/>
      <c r="G1270" s="6"/>
      <c r="H1270" s="6"/>
      <c r="I1270" s="6"/>
      <c r="J1270" s="6"/>
      <c r="K1270" s="6"/>
      <c r="L1270" s="6"/>
      <c r="M1270" s="6"/>
      <c r="N1270" s="6"/>
      <c r="O1270" s="6"/>
      <c r="P1270" s="6"/>
      <c r="Q1270" s="6"/>
    </row>
    <row r="1271" spans="1:17" hidden="1" x14ac:dyDescent="0.2">
      <c r="A1271" s="6"/>
      <c r="B1271" s="6"/>
      <c r="C1271" s="6"/>
      <c r="D1271" s="6"/>
      <c r="E1271" s="6"/>
      <c r="F1271" s="6"/>
      <c r="G1271" s="6"/>
      <c r="H1271" s="6"/>
      <c r="I1271" s="6"/>
      <c r="J1271" s="6"/>
      <c r="K1271" s="6"/>
      <c r="L1271" s="6"/>
      <c r="M1271" s="6"/>
      <c r="N1271" s="6"/>
      <c r="O1271" s="6"/>
      <c r="P1271" s="6"/>
      <c r="Q1271" s="6"/>
    </row>
    <row r="1272" spans="1:17" hidden="1" x14ac:dyDescent="0.2">
      <c r="A1272" s="6"/>
      <c r="B1272" s="6"/>
      <c r="C1272" s="6"/>
      <c r="D1272" s="6"/>
      <c r="E1272" s="6"/>
      <c r="F1272" s="6"/>
      <c r="G1272" s="6"/>
      <c r="H1272" s="6"/>
      <c r="I1272" s="6"/>
      <c r="J1272" s="6"/>
      <c r="K1272" s="6"/>
      <c r="L1272" s="6"/>
      <c r="M1272" s="6"/>
      <c r="N1272" s="6"/>
      <c r="O1272" s="6"/>
      <c r="P1272" s="6"/>
      <c r="Q1272" s="6"/>
    </row>
    <row r="1273" spans="1:17" hidden="1" x14ac:dyDescent="0.2">
      <c r="A1273" s="6"/>
      <c r="B1273" s="6"/>
      <c r="C1273" s="6"/>
      <c r="D1273" s="6"/>
      <c r="E1273" s="6"/>
      <c r="F1273" s="6"/>
      <c r="G1273" s="6"/>
      <c r="H1273" s="6"/>
      <c r="I1273" s="6"/>
      <c r="J1273" s="6"/>
      <c r="K1273" s="6"/>
      <c r="L1273" s="6"/>
      <c r="M1273" s="6"/>
      <c r="N1273" s="6"/>
      <c r="O1273" s="6"/>
      <c r="P1273" s="6"/>
      <c r="Q1273" s="6"/>
    </row>
    <row r="1274" spans="1:17" hidden="1" x14ac:dyDescent="0.2">
      <c r="A1274" s="6"/>
      <c r="B1274" s="6"/>
      <c r="C1274" s="6"/>
      <c r="D1274" s="6"/>
      <c r="E1274" s="6"/>
      <c r="F1274" s="6"/>
      <c r="G1274" s="6"/>
      <c r="H1274" s="6"/>
      <c r="I1274" s="6"/>
      <c r="J1274" s="6"/>
      <c r="K1274" s="6"/>
      <c r="L1274" s="6"/>
      <c r="M1274" s="6"/>
      <c r="N1274" s="6"/>
      <c r="O1274" s="6"/>
      <c r="P1274" s="6"/>
      <c r="Q1274" s="6"/>
    </row>
    <row r="1275" spans="1:17" hidden="1" x14ac:dyDescent="0.2">
      <c r="A1275" s="6"/>
      <c r="B1275" s="6"/>
      <c r="C1275" s="6"/>
      <c r="D1275" s="6"/>
      <c r="E1275" s="6"/>
      <c r="F1275" s="6"/>
      <c r="G1275" s="6"/>
      <c r="H1275" s="6"/>
      <c r="I1275" s="6"/>
      <c r="J1275" s="6"/>
      <c r="K1275" s="6"/>
      <c r="L1275" s="6"/>
      <c r="M1275" s="6"/>
      <c r="N1275" s="6"/>
      <c r="O1275" s="6"/>
      <c r="P1275" s="6"/>
      <c r="Q1275" s="6"/>
    </row>
    <row r="1276" spans="1:17" hidden="1" x14ac:dyDescent="0.2">
      <c r="A1276" s="6"/>
      <c r="B1276" s="6"/>
      <c r="C1276" s="6"/>
      <c r="D1276" s="6"/>
      <c r="E1276" s="6"/>
      <c r="F1276" s="6"/>
      <c r="G1276" s="6"/>
      <c r="H1276" s="6"/>
      <c r="I1276" s="6"/>
      <c r="J1276" s="6"/>
      <c r="K1276" s="6"/>
      <c r="L1276" s="6"/>
      <c r="M1276" s="6"/>
      <c r="N1276" s="6"/>
      <c r="O1276" s="6"/>
      <c r="P1276" s="6"/>
      <c r="Q1276" s="6"/>
    </row>
    <row r="1277" spans="1:17" hidden="1" x14ac:dyDescent="0.2">
      <c r="A1277" s="6"/>
      <c r="B1277" s="6"/>
      <c r="C1277" s="6"/>
      <c r="D1277" s="6"/>
      <c r="E1277" s="6"/>
      <c r="F1277" s="6"/>
      <c r="G1277" s="6"/>
      <c r="H1277" s="6"/>
      <c r="I1277" s="6"/>
      <c r="J1277" s="6"/>
      <c r="K1277" s="6"/>
      <c r="L1277" s="6"/>
      <c r="M1277" s="6"/>
      <c r="N1277" s="6"/>
      <c r="O1277" s="6"/>
      <c r="P1277" s="6"/>
      <c r="Q1277" s="6"/>
    </row>
    <row r="1278" spans="1:17" hidden="1" x14ac:dyDescent="0.2">
      <c r="A1278" s="6"/>
      <c r="B1278" s="6"/>
      <c r="C1278" s="6"/>
      <c r="D1278" s="6"/>
      <c r="E1278" s="6"/>
      <c r="F1278" s="6"/>
      <c r="G1278" s="6"/>
      <c r="H1278" s="6"/>
      <c r="I1278" s="6"/>
      <c r="J1278" s="6"/>
      <c r="K1278" s="6"/>
      <c r="L1278" s="6"/>
      <c r="M1278" s="6"/>
      <c r="N1278" s="6"/>
      <c r="O1278" s="6"/>
      <c r="P1278" s="6"/>
      <c r="Q1278" s="6"/>
    </row>
    <row r="1279" spans="1:17" hidden="1" x14ac:dyDescent="0.2">
      <c r="A1279" s="6"/>
      <c r="B1279" s="6"/>
      <c r="C1279" s="6"/>
      <c r="D1279" s="6"/>
      <c r="E1279" s="6"/>
      <c r="F1279" s="6"/>
      <c r="G1279" s="6"/>
      <c r="H1279" s="6"/>
      <c r="I1279" s="6"/>
      <c r="J1279" s="6"/>
      <c r="K1279" s="6"/>
      <c r="L1279" s="6"/>
      <c r="M1279" s="6"/>
      <c r="N1279" s="6"/>
      <c r="O1279" s="6"/>
      <c r="P1279" s="6"/>
      <c r="Q1279" s="6"/>
    </row>
    <row r="1280" spans="1:17" hidden="1" x14ac:dyDescent="0.2">
      <c r="A1280" s="6"/>
      <c r="B1280" s="6"/>
      <c r="C1280" s="6"/>
      <c r="D1280" s="6"/>
      <c r="E1280" s="6"/>
      <c r="F1280" s="6"/>
      <c r="G1280" s="6"/>
      <c r="H1280" s="6"/>
      <c r="I1280" s="6"/>
      <c r="J1280" s="6"/>
      <c r="K1280" s="6"/>
      <c r="L1280" s="6"/>
      <c r="M1280" s="6"/>
      <c r="N1280" s="6"/>
      <c r="O1280" s="6"/>
      <c r="P1280" s="6"/>
      <c r="Q1280" s="6"/>
    </row>
    <row r="1281" spans="1:17" hidden="1" x14ac:dyDescent="0.2">
      <c r="A1281" s="6"/>
      <c r="B1281" s="6"/>
      <c r="C1281" s="6"/>
      <c r="D1281" s="6"/>
      <c r="E1281" s="6"/>
      <c r="F1281" s="6"/>
      <c r="G1281" s="6"/>
      <c r="H1281" s="6"/>
      <c r="I1281" s="6"/>
      <c r="J1281" s="6"/>
      <c r="K1281" s="6"/>
      <c r="L1281" s="6"/>
      <c r="M1281" s="6"/>
      <c r="N1281" s="6"/>
      <c r="O1281" s="6"/>
      <c r="P1281" s="6"/>
      <c r="Q1281" s="6"/>
    </row>
    <row r="1282" spans="1:17" hidden="1" x14ac:dyDescent="0.2">
      <c r="A1282" s="6"/>
      <c r="B1282" s="6"/>
      <c r="C1282" s="6"/>
      <c r="D1282" s="6"/>
      <c r="E1282" s="6"/>
      <c r="F1282" s="6"/>
      <c r="G1282" s="6"/>
      <c r="H1282" s="6"/>
      <c r="I1282" s="6"/>
      <c r="J1282" s="6"/>
      <c r="K1282" s="6"/>
      <c r="L1282" s="6"/>
      <c r="M1282" s="6"/>
      <c r="N1282" s="6"/>
      <c r="O1282" s="6"/>
      <c r="P1282" s="6"/>
      <c r="Q1282" s="6"/>
    </row>
    <row r="1283" spans="1:17" hidden="1" x14ac:dyDescent="0.2">
      <c r="A1283" s="6"/>
      <c r="B1283" s="6"/>
      <c r="C1283" s="6"/>
      <c r="D1283" s="6"/>
      <c r="E1283" s="6"/>
      <c r="F1283" s="6"/>
      <c r="G1283" s="6"/>
      <c r="H1283" s="6"/>
      <c r="I1283" s="6"/>
      <c r="J1283" s="6"/>
      <c r="K1283" s="6"/>
      <c r="L1283" s="6"/>
      <c r="M1283" s="6"/>
      <c r="N1283" s="6"/>
      <c r="O1283" s="6"/>
      <c r="P1283" s="6"/>
      <c r="Q1283" s="6"/>
    </row>
    <row r="1284" spans="1:17" hidden="1" x14ac:dyDescent="0.2">
      <c r="A1284" s="6"/>
      <c r="B1284" s="6"/>
      <c r="C1284" s="6"/>
      <c r="D1284" s="6"/>
      <c r="E1284" s="6"/>
      <c r="F1284" s="6"/>
      <c r="G1284" s="6"/>
      <c r="H1284" s="6"/>
      <c r="I1284" s="6"/>
      <c r="J1284" s="6"/>
      <c r="K1284" s="6"/>
      <c r="L1284" s="6"/>
      <c r="M1284" s="6"/>
      <c r="N1284" s="6"/>
      <c r="O1284" s="6"/>
      <c r="P1284" s="6"/>
      <c r="Q1284" s="6"/>
    </row>
    <row r="1285" spans="1:17" hidden="1" x14ac:dyDescent="0.2">
      <c r="A1285" s="6"/>
      <c r="B1285" s="6"/>
      <c r="C1285" s="6"/>
      <c r="D1285" s="6"/>
      <c r="E1285" s="6"/>
      <c r="F1285" s="6"/>
      <c r="G1285" s="6"/>
      <c r="H1285" s="6"/>
      <c r="I1285" s="6"/>
      <c r="J1285" s="6"/>
      <c r="K1285" s="6"/>
      <c r="L1285" s="6"/>
      <c r="M1285" s="6"/>
      <c r="N1285" s="6"/>
      <c r="O1285" s="6"/>
      <c r="P1285" s="6"/>
      <c r="Q1285" s="6"/>
    </row>
    <row r="1286" spans="1:17" hidden="1" x14ac:dyDescent="0.2">
      <c r="A1286" s="6"/>
      <c r="B1286" s="6"/>
      <c r="C1286" s="6"/>
      <c r="D1286" s="6"/>
      <c r="E1286" s="6"/>
      <c r="F1286" s="6"/>
      <c r="G1286" s="6"/>
      <c r="H1286" s="6"/>
      <c r="I1286" s="6"/>
      <c r="J1286" s="6"/>
      <c r="K1286" s="6"/>
      <c r="L1286" s="6"/>
      <c r="M1286" s="6"/>
      <c r="N1286" s="6"/>
      <c r="O1286" s="6"/>
      <c r="P1286" s="6"/>
      <c r="Q1286" s="6"/>
    </row>
    <row r="1287" spans="1:17" hidden="1" x14ac:dyDescent="0.2">
      <c r="A1287" s="6"/>
      <c r="B1287" s="6"/>
      <c r="C1287" s="6"/>
      <c r="D1287" s="6"/>
      <c r="E1287" s="6"/>
      <c r="F1287" s="6"/>
      <c r="G1287" s="6"/>
      <c r="H1287" s="6"/>
      <c r="I1287" s="6"/>
      <c r="J1287" s="6"/>
      <c r="K1287" s="6"/>
      <c r="L1287" s="6"/>
      <c r="M1287" s="6"/>
      <c r="N1287" s="6"/>
      <c r="O1287" s="6"/>
      <c r="P1287" s="6"/>
      <c r="Q1287" s="6"/>
    </row>
    <row r="1288" spans="1:17" hidden="1" x14ac:dyDescent="0.2">
      <c r="A1288" s="6"/>
      <c r="B1288" s="6"/>
      <c r="C1288" s="6"/>
      <c r="D1288" s="6"/>
      <c r="E1288" s="6"/>
      <c r="F1288" s="6"/>
      <c r="G1288" s="6"/>
      <c r="H1288" s="6"/>
      <c r="I1288" s="6"/>
      <c r="J1288" s="6"/>
      <c r="K1288" s="6"/>
      <c r="L1288" s="6"/>
      <c r="M1288" s="6"/>
      <c r="N1288" s="6"/>
      <c r="O1288" s="6"/>
      <c r="P1288" s="6"/>
      <c r="Q1288" s="6"/>
    </row>
    <row r="1289" spans="1:17" hidden="1" x14ac:dyDescent="0.2">
      <c r="A1289" s="6"/>
      <c r="B1289" s="6"/>
      <c r="C1289" s="6"/>
      <c r="D1289" s="6"/>
      <c r="E1289" s="6"/>
      <c r="F1289" s="6"/>
      <c r="G1289" s="6"/>
      <c r="H1289" s="6"/>
      <c r="I1289" s="6"/>
      <c r="J1289" s="6"/>
      <c r="K1289" s="6"/>
      <c r="L1289" s="6"/>
      <c r="M1289" s="6"/>
      <c r="N1289" s="6"/>
      <c r="O1289" s="6"/>
      <c r="P1289" s="6"/>
      <c r="Q1289" s="6"/>
    </row>
    <row r="1290" spans="1:17" hidden="1" x14ac:dyDescent="0.2">
      <c r="A1290" s="6"/>
      <c r="B1290" s="6"/>
      <c r="C1290" s="6"/>
      <c r="D1290" s="6"/>
      <c r="E1290" s="6"/>
      <c r="F1290" s="6"/>
      <c r="G1290" s="6"/>
      <c r="H1290" s="6"/>
      <c r="I1290" s="6"/>
      <c r="J1290" s="6"/>
      <c r="K1290" s="6"/>
      <c r="L1290" s="6"/>
      <c r="M1290" s="6"/>
      <c r="N1290" s="6"/>
      <c r="O1290" s="6"/>
      <c r="P1290" s="6"/>
      <c r="Q1290" s="6"/>
    </row>
    <row r="1291" spans="1:17" hidden="1" x14ac:dyDescent="0.2">
      <c r="A1291" s="6"/>
      <c r="B1291" s="6"/>
      <c r="C1291" s="6"/>
      <c r="D1291" s="6"/>
      <c r="E1291" s="6"/>
      <c r="F1291" s="6"/>
      <c r="G1291" s="6"/>
      <c r="H1291" s="6"/>
      <c r="I1291" s="6"/>
      <c r="J1291" s="6"/>
      <c r="K1291" s="6"/>
      <c r="L1291" s="6"/>
      <c r="M1291" s="6"/>
      <c r="N1291" s="6"/>
      <c r="O1291" s="6"/>
      <c r="P1291" s="6"/>
      <c r="Q1291" s="6"/>
    </row>
    <row r="1292" spans="1:17" hidden="1" x14ac:dyDescent="0.2">
      <c r="A1292" s="6"/>
      <c r="B1292" s="6"/>
      <c r="C1292" s="6"/>
      <c r="D1292" s="6"/>
      <c r="E1292" s="6"/>
      <c r="F1292" s="6"/>
      <c r="G1292" s="6"/>
      <c r="H1292" s="6"/>
      <c r="I1292" s="6"/>
      <c r="J1292" s="6"/>
      <c r="K1292" s="6"/>
      <c r="L1292" s="6"/>
      <c r="M1292" s="6"/>
      <c r="N1292" s="6"/>
      <c r="O1292" s="6"/>
      <c r="P1292" s="6"/>
      <c r="Q1292" s="6"/>
    </row>
    <row r="1293" spans="1:17" hidden="1" x14ac:dyDescent="0.2">
      <c r="A1293" s="6"/>
      <c r="B1293" s="6"/>
      <c r="C1293" s="6"/>
      <c r="D1293" s="6"/>
      <c r="E1293" s="6"/>
      <c r="F1293" s="6"/>
      <c r="G1293" s="6"/>
      <c r="H1293" s="6"/>
      <c r="I1293" s="6"/>
      <c r="J1293" s="6"/>
      <c r="K1293" s="6"/>
      <c r="L1293" s="6"/>
      <c r="M1293" s="6"/>
      <c r="N1293" s="6"/>
      <c r="O1293" s="6"/>
      <c r="P1293" s="6"/>
      <c r="Q1293" s="6"/>
    </row>
    <row r="1294" spans="1:17" hidden="1" x14ac:dyDescent="0.2">
      <c r="A1294" s="6"/>
      <c r="B1294" s="6"/>
      <c r="C1294" s="6"/>
      <c r="D1294" s="6"/>
      <c r="E1294" s="6"/>
      <c r="F1294" s="6"/>
      <c r="G1294" s="6"/>
      <c r="H1294" s="6"/>
      <c r="I1294" s="6"/>
      <c r="J1294" s="6"/>
      <c r="K1294" s="6"/>
      <c r="L1294" s="6"/>
      <c r="M1294" s="6"/>
      <c r="N1294" s="6"/>
      <c r="O1294" s="6"/>
      <c r="P1294" s="6"/>
      <c r="Q1294" s="6"/>
    </row>
    <row r="1295" spans="1:17" hidden="1" x14ac:dyDescent="0.2">
      <c r="A1295" s="6"/>
      <c r="B1295" s="6"/>
      <c r="C1295" s="6"/>
      <c r="D1295" s="6"/>
      <c r="E1295" s="6"/>
      <c r="F1295" s="6"/>
      <c r="G1295" s="6"/>
      <c r="H1295" s="6"/>
      <c r="I1295" s="6"/>
      <c r="J1295" s="6"/>
      <c r="K1295" s="6"/>
      <c r="L1295" s="6"/>
      <c r="M1295" s="6"/>
      <c r="N1295" s="6"/>
      <c r="O1295" s="6"/>
      <c r="P1295" s="6"/>
      <c r="Q1295" s="6"/>
    </row>
    <row r="1296" spans="1:17" hidden="1" x14ac:dyDescent="0.2">
      <c r="A1296" s="6"/>
      <c r="B1296" s="6"/>
      <c r="C1296" s="6"/>
      <c r="D1296" s="6"/>
      <c r="E1296" s="6"/>
      <c r="F1296" s="6"/>
      <c r="G1296" s="6"/>
      <c r="H1296" s="6"/>
      <c r="I1296" s="6"/>
      <c r="J1296" s="6"/>
      <c r="K1296" s="6"/>
      <c r="L1296" s="6"/>
      <c r="M1296" s="6"/>
      <c r="N1296" s="6"/>
      <c r="O1296" s="6"/>
      <c r="P1296" s="6"/>
      <c r="Q1296" s="6"/>
    </row>
    <row r="1297" spans="1:17" hidden="1" x14ac:dyDescent="0.2">
      <c r="A1297" s="6"/>
      <c r="B1297" s="6"/>
      <c r="C1297" s="6"/>
      <c r="D1297" s="6"/>
      <c r="E1297" s="6"/>
      <c r="F1297" s="6"/>
      <c r="G1297" s="6"/>
      <c r="H1297" s="6"/>
      <c r="I1297" s="6"/>
      <c r="J1297" s="6"/>
      <c r="K1297" s="6"/>
      <c r="L1297" s="6"/>
      <c r="M1297" s="6"/>
      <c r="N1297" s="6"/>
      <c r="O1297" s="6"/>
      <c r="P1297" s="6"/>
      <c r="Q1297" s="6"/>
    </row>
    <row r="1298" spans="1:17" hidden="1" x14ac:dyDescent="0.2">
      <c r="A1298" s="6"/>
      <c r="B1298" s="6"/>
      <c r="C1298" s="6"/>
      <c r="D1298" s="6"/>
      <c r="E1298" s="6"/>
      <c r="F1298" s="6"/>
      <c r="G1298" s="6"/>
      <c r="H1298" s="6"/>
      <c r="I1298" s="6"/>
      <c r="J1298" s="6"/>
      <c r="K1298" s="6"/>
      <c r="L1298" s="6"/>
      <c r="M1298" s="6"/>
      <c r="N1298" s="6"/>
      <c r="O1298" s="6"/>
      <c r="P1298" s="6"/>
      <c r="Q1298" s="6"/>
    </row>
    <row r="1299" spans="1:17" hidden="1" x14ac:dyDescent="0.2">
      <c r="A1299" s="6"/>
      <c r="B1299" s="6"/>
      <c r="C1299" s="6"/>
      <c r="D1299" s="6"/>
      <c r="E1299" s="6"/>
      <c r="F1299" s="6"/>
      <c r="G1299" s="6"/>
      <c r="H1299" s="6"/>
      <c r="I1299" s="6"/>
      <c r="J1299" s="6"/>
      <c r="K1299" s="6"/>
      <c r="L1299" s="6"/>
      <c r="M1299" s="6"/>
      <c r="N1299" s="6"/>
      <c r="O1299" s="6"/>
      <c r="P1299" s="6"/>
      <c r="Q1299" s="6"/>
    </row>
    <row r="1300" spans="1:17" hidden="1" x14ac:dyDescent="0.2">
      <c r="A1300" s="6"/>
      <c r="B1300" s="6"/>
      <c r="C1300" s="6"/>
      <c r="D1300" s="6"/>
      <c r="E1300" s="6"/>
      <c r="F1300" s="6"/>
      <c r="G1300" s="6"/>
      <c r="H1300" s="6"/>
      <c r="I1300" s="6"/>
      <c r="J1300" s="6"/>
      <c r="K1300" s="6"/>
      <c r="L1300" s="6"/>
      <c r="M1300" s="6"/>
      <c r="N1300" s="6"/>
      <c r="O1300" s="6"/>
      <c r="P1300" s="6"/>
      <c r="Q1300" s="6"/>
    </row>
    <row r="1301" spans="1:17" hidden="1" x14ac:dyDescent="0.2">
      <c r="A1301" s="6"/>
      <c r="B1301" s="6"/>
      <c r="C1301" s="6"/>
      <c r="D1301" s="6"/>
      <c r="E1301" s="6"/>
      <c r="F1301" s="6"/>
      <c r="G1301" s="6"/>
      <c r="H1301" s="6"/>
      <c r="I1301" s="6"/>
      <c r="J1301" s="6"/>
      <c r="K1301" s="6"/>
      <c r="L1301" s="6"/>
      <c r="M1301" s="6"/>
      <c r="N1301" s="6"/>
      <c r="O1301" s="6"/>
      <c r="P1301" s="6"/>
      <c r="Q1301" s="6"/>
    </row>
    <row r="1302" spans="1:17" hidden="1" x14ac:dyDescent="0.2">
      <c r="A1302" s="6"/>
      <c r="B1302" s="6"/>
      <c r="C1302" s="6"/>
      <c r="D1302" s="6"/>
      <c r="E1302" s="6"/>
      <c r="F1302" s="6"/>
      <c r="G1302" s="6"/>
      <c r="H1302" s="6"/>
      <c r="I1302" s="6"/>
      <c r="J1302" s="6"/>
      <c r="K1302" s="6"/>
      <c r="L1302" s="6"/>
      <c r="M1302" s="6"/>
      <c r="N1302" s="6"/>
      <c r="O1302" s="6"/>
      <c r="P1302" s="6"/>
      <c r="Q1302" s="6"/>
    </row>
    <row r="1303" spans="1:17" hidden="1" x14ac:dyDescent="0.2">
      <c r="A1303" s="6"/>
      <c r="B1303" s="6"/>
      <c r="C1303" s="6"/>
      <c r="D1303" s="6"/>
      <c r="E1303" s="6"/>
      <c r="F1303" s="6"/>
      <c r="G1303" s="6"/>
      <c r="H1303" s="6"/>
      <c r="I1303" s="6"/>
      <c r="J1303" s="6"/>
      <c r="K1303" s="6"/>
      <c r="L1303" s="6"/>
      <c r="M1303" s="6"/>
      <c r="N1303" s="6"/>
      <c r="O1303" s="6"/>
      <c r="P1303" s="6"/>
      <c r="Q1303" s="6"/>
    </row>
    <row r="1304" spans="1:17" hidden="1" x14ac:dyDescent="0.2">
      <c r="A1304" s="6"/>
      <c r="B1304" s="6"/>
      <c r="C1304" s="6"/>
      <c r="D1304" s="6"/>
      <c r="E1304" s="6"/>
      <c r="F1304" s="6"/>
      <c r="G1304" s="6"/>
      <c r="H1304" s="6"/>
      <c r="I1304" s="6"/>
      <c r="J1304" s="6"/>
      <c r="K1304" s="6"/>
      <c r="L1304" s="6"/>
      <c r="M1304" s="6"/>
      <c r="N1304" s="6"/>
      <c r="O1304" s="6"/>
      <c r="P1304" s="6"/>
      <c r="Q1304" s="6"/>
    </row>
    <row r="1305" spans="1:17" hidden="1" x14ac:dyDescent="0.2">
      <c r="A1305" s="6"/>
      <c r="B1305" s="6"/>
      <c r="C1305" s="6"/>
      <c r="D1305" s="6"/>
      <c r="E1305" s="6"/>
      <c r="F1305" s="6"/>
      <c r="G1305" s="6"/>
      <c r="H1305" s="6"/>
      <c r="I1305" s="6"/>
      <c r="J1305" s="6"/>
      <c r="K1305" s="6"/>
      <c r="L1305" s="6"/>
      <c r="M1305" s="6"/>
      <c r="N1305" s="6"/>
      <c r="O1305" s="6"/>
      <c r="P1305" s="6"/>
      <c r="Q1305" s="6"/>
    </row>
    <row r="1306" spans="1:17" hidden="1" x14ac:dyDescent="0.2">
      <c r="A1306" s="6"/>
      <c r="B1306" s="6"/>
      <c r="C1306" s="6"/>
      <c r="D1306" s="6"/>
      <c r="E1306" s="6"/>
      <c r="F1306" s="6"/>
      <c r="G1306" s="6"/>
      <c r="H1306" s="6"/>
      <c r="I1306" s="6"/>
      <c r="J1306" s="6"/>
      <c r="K1306" s="6"/>
      <c r="L1306" s="6"/>
      <c r="M1306" s="6"/>
      <c r="N1306" s="6"/>
      <c r="O1306" s="6"/>
      <c r="P1306" s="6"/>
      <c r="Q1306" s="6"/>
    </row>
    <row r="1307" spans="1:17" hidden="1" x14ac:dyDescent="0.2">
      <c r="A1307" s="6"/>
      <c r="B1307" s="6"/>
      <c r="C1307" s="6"/>
      <c r="D1307" s="6"/>
      <c r="E1307" s="6"/>
      <c r="F1307" s="6"/>
      <c r="G1307" s="6"/>
      <c r="H1307" s="6"/>
      <c r="I1307" s="6"/>
      <c r="J1307" s="6"/>
      <c r="K1307" s="6"/>
      <c r="L1307" s="6"/>
      <c r="M1307" s="6"/>
      <c r="N1307" s="6"/>
      <c r="O1307" s="6"/>
      <c r="P1307" s="6"/>
      <c r="Q1307" s="6"/>
    </row>
    <row r="1308" spans="1:17" hidden="1" x14ac:dyDescent="0.2">
      <c r="A1308" s="6"/>
      <c r="B1308" s="6"/>
      <c r="C1308" s="6"/>
      <c r="D1308" s="6"/>
      <c r="E1308" s="6"/>
      <c r="F1308" s="6"/>
      <c r="G1308" s="6"/>
      <c r="H1308" s="6"/>
      <c r="I1308" s="6"/>
      <c r="J1308" s="6"/>
      <c r="K1308" s="6"/>
      <c r="L1308" s="6"/>
      <c r="M1308" s="6"/>
      <c r="N1308" s="6"/>
      <c r="O1308" s="6"/>
      <c r="P1308" s="6"/>
      <c r="Q1308" s="6"/>
    </row>
    <row r="1309" spans="1:17" hidden="1" x14ac:dyDescent="0.2">
      <c r="A1309" s="6"/>
      <c r="B1309" s="6"/>
      <c r="C1309" s="6"/>
      <c r="D1309" s="6"/>
      <c r="E1309" s="6"/>
      <c r="F1309" s="6"/>
      <c r="G1309" s="6"/>
      <c r="H1309" s="6"/>
      <c r="I1309" s="6"/>
      <c r="J1309" s="6"/>
      <c r="K1309" s="6"/>
      <c r="L1309" s="6"/>
      <c r="M1309" s="6"/>
      <c r="N1309" s="6"/>
      <c r="O1309" s="6"/>
      <c r="P1309" s="6"/>
      <c r="Q1309" s="6"/>
    </row>
    <row r="1310" spans="1:17" hidden="1" x14ac:dyDescent="0.2">
      <c r="A1310" s="6"/>
      <c r="B1310" s="6"/>
      <c r="C1310" s="6"/>
      <c r="D1310" s="6"/>
      <c r="E1310" s="6"/>
      <c r="F1310" s="6"/>
      <c r="G1310" s="6"/>
      <c r="H1310" s="6"/>
      <c r="I1310" s="6"/>
      <c r="J1310" s="6"/>
      <c r="K1310" s="6"/>
      <c r="L1310" s="6"/>
      <c r="M1310" s="6"/>
      <c r="N1310" s="6"/>
      <c r="O1310" s="6"/>
      <c r="P1310" s="6"/>
      <c r="Q1310" s="6"/>
    </row>
    <row r="1311" spans="1:17" hidden="1" x14ac:dyDescent="0.2">
      <c r="A1311" s="6"/>
      <c r="B1311" s="6"/>
      <c r="C1311" s="6"/>
      <c r="D1311" s="6"/>
      <c r="E1311" s="6"/>
      <c r="F1311" s="6"/>
      <c r="G1311" s="6"/>
      <c r="H1311" s="6"/>
      <c r="I1311" s="6"/>
      <c r="J1311" s="6"/>
      <c r="K1311" s="6"/>
      <c r="L1311" s="6"/>
      <c r="M1311" s="6"/>
      <c r="N1311" s="6"/>
      <c r="O1311" s="6"/>
      <c r="P1311" s="6"/>
      <c r="Q1311" s="6"/>
    </row>
    <row r="1312" spans="1:17" hidden="1" x14ac:dyDescent="0.2">
      <c r="A1312" s="6"/>
      <c r="B1312" s="6"/>
      <c r="C1312" s="6"/>
      <c r="D1312" s="6"/>
      <c r="E1312" s="6"/>
      <c r="F1312" s="6"/>
      <c r="G1312" s="6"/>
      <c r="H1312" s="6"/>
      <c r="I1312" s="6"/>
      <c r="J1312" s="6"/>
      <c r="K1312" s="6"/>
      <c r="L1312" s="6"/>
      <c r="M1312" s="6"/>
      <c r="N1312" s="6"/>
      <c r="O1312" s="6"/>
      <c r="P1312" s="6"/>
      <c r="Q1312" s="6"/>
    </row>
    <row r="1313" spans="1:17" hidden="1" x14ac:dyDescent="0.2">
      <c r="A1313" s="6"/>
      <c r="B1313" s="6"/>
      <c r="C1313" s="6"/>
      <c r="D1313" s="6"/>
      <c r="E1313" s="6"/>
      <c r="F1313" s="6"/>
      <c r="G1313" s="6"/>
      <c r="H1313" s="6"/>
      <c r="I1313" s="6"/>
      <c r="J1313" s="6"/>
      <c r="K1313" s="6"/>
      <c r="L1313" s="6"/>
      <c r="M1313" s="6"/>
      <c r="N1313" s="6"/>
      <c r="O1313" s="6"/>
      <c r="P1313" s="6"/>
      <c r="Q1313" s="6"/>
    </row>
    <row r="1314" spans="1:17" hidden="1" x14ac:dyDescent="0.2">
      <c r="A1314" s="6"/>
      <c r="B1314" s="6"/>
      <c r="C1314" s="6"/>
      <c r="D1314" s="6"/>
      <c r="E1314" s="6"/>
      <c r="F1314" s="6"/>
      <c r="G1314" s="6"/>
      <c r="H1314" s="6"/>
      <c r="I1314" s="6"/>
      <c r="J1314" s="6"/>
      <c r="K1314" s="6"/>
      <c r="L1314" s="6"/>
      <c r="M1314" s="6"/>
      <c r="N1314" s="6"/>
      <c r="O1314" s="6"/>
      <c r="P1314" s="6"/>
      <c r="Q1314" s="6"/>
    </row>
    <row r="1315" spans="1:17" hidden="1" x14ac:dyDescent="0.2">
      <c r="A1315" s="6"/>
      <c r="B1315" s="6"/>
      <c r="C1315" s="6"/>
      <c r="D1315" s="6"/>
      <c r="E1315" s="6"/>
      <c r="F1315" s="6"/>
      <c r="G1315" s="6"/>
      <c r="H1315" s="6"/>
      <c r="I1315" s="6"/>
      <c r="J1315" s="6"/>
      <c r="K1315" s="6"/>
      <c r="L1315" s="6"/>
      <c r="M1315" s="6"/>
      <c r="N1315" s="6"/>
      <c r="O1315" s="6"/>
      <c r="P1315" s="6"/>
      <c r="Q1315" s="6"/>
    </row>
    <row r="1316" spans="1:17" hidden="1" x14ac:dyDescent="0.2">
      <c r="A1316" s="6"/>
      <c r="B1316" s="6"/>
      <c r="C1316" s="6"/>
      <c r="D1316" s="6"/>
      <c r="E1316" s="6"/>
      <c r="F1316" s="6"/>
      <c r="G1316" s="6"/>
      <c r="H1316" s="6"/>
      <c r="I1316" s="6"/>
      <c r="J1316" s="6"/>
      <c r="K1316" s="6"/>
      <c r="L1316" s="6"/>
      <c r="M1316" s="6"/>
      <c r="N1316" s="6"/>
      <c r="O1316" s="6"/>
      <c r="P1316" s="6"/>
      <c r="Q1316" s="6"/>
    </row>
    <row r="1317" spans="1:17" hidden="1" x14ac:dyDescent="0.2">
      <c r="A1317" s="6"/>
      <c r="B1317" s="6"/>
      <c r="C1317" s="6"/>
      <c r="D1317" s="6"/>
      <c r="E1317" s="6"/>
      <c r="F1317" s="6"/>
      <c r="G1317" s="6"/>
      <c r="H1317" s="6"/>
      <c r="I1317" s="6"/>
      <c r="J1317" s="6"/>
      <c r="K1317" s="6"/>
      <c r="L1317" s="6"/>
      <c r="M1317" s="6"/>
      <c r="N1317" s="6"/>
      <c r="O1317" s="6"/>
      <c r="P1317" s="6"/>
      <c r="Q1317" s="6"/>
    </row>
    <row r="1318" spans="1:17" hidden="1" x14ac:dyDescent="0.2">
      <c r="A1318" s="6"/>
      <c r="B1318" s="6"/>
      <c r="C1318" s="6"/>
      <c r="D1318" s="6"/>
      <c r="E1318" s="6"/>
      <c r="F1318" s="6"/>
      <c r="G1318" s="6"/>
      <c r="H1318" s="6"/>
      <c r="I1318" s="6"/>
      <c r="J1318" s="6"/>
      <c r="K1318" s="6"/>
      <c r="L1318" s="6"/>
      <c r="M1318" s="6"/>
      <c r="N1318" s="6"/>
      <c r="O1318" s="6"/>
      <c r="P1318" s="6"/>
      <c r="Q1318" s="6"/>
    </row>
    <row r="1319" spans="1:17" hidden="1" x14ac:dyDescent="0.2">
      <c r="A1319" s="6"/>
      <c r="B1319" s="6"/>
      <c r="C1319" s="6"/>
      <c r="D1319" s="6"/>
      <c r="E1319" s="6"/>
      <c r="F1319" s="6"/>
      <c r="G1319" s="6"/>
      <c r="H1319" s="6"/>
      <c r="I1319" s="6"/>
      <c r="J1319" s="6"/>
      <c r="K1319" s="6"/>
      <c r="L1319" s="6"/>
      <c r="M1319" s="6"/>
      <c r="N1319" s="6"/>
      <c r="O1319" s="6"/>
      <c r="P1319" s="6"/>
      <c r="Q1319" s="6"/>
    </row>
    <row r="1320" spans="1:17" hidden="1" x14ac:dyDescent="0.2">
      <c r="A1320" s="6"/>
      <c r="B1320" s="6"/>
      <c r="C1320" s="6"/>
      <c r="D1320" s="6"/>
      <c r="E1320" s="6"/>
      <c r="F1320" s="6"/>
      <c r="G1320" s="6"/>
      <c r="H1320" s="6"/>
      <c r="I1320" s="6"/>
      <c r="J1320" s="6"/>
      <c r="K1320" s="6"/>
      <c r="L1320" s="6"/>
      <c r="M1320" s="6"/>
      <c r="N1320" s="6"/>
      <c r="O1320" s="6"/>
      <c r="P1320" s="6"/>
      <c r="Q1320" s="6"/>
    </row>
    <row r="1321" spans="1:17" hidden="1" x14ac:dyDescent="0.2">
      <c r="A1321" s="6"/>
      <c r="B1321" s="6"/>
      <c r="C1321" s="6"/>
      <c r="D1321" s="6"/>
      <c r="E1321" s="6"/>
      <c r="F1321" s="6"/>
      <c r="G1321" s="6"/>
      <c r="H1321" s="6"/>
      <c r="I1321" s="6"/>
      <c r="J1321" s="6"/>
      <c r="K1321" s="6"/>
      <c r="L1321" s="6"/>
      <c r="M1321" s="6"/>
      <c r="N1321" s="6"/>
      <c r="O1321" s="6"/>
      <c r="P1321" s="6"/>
      <c r="Q1321" s="6"/>
    </row>
    <row r="1322" spans="1:17" hidden="1" x14ac:dyDescent="0.2">
      <c r="A1322" s="6"/>
      <c r="B1322" s="6"/>
      <c r="C1322" s="6"/>
      <c r="D1322" s="6"/>
      <c r="E1322" s="6"/>
      <c r="F1322" s="6"/>
      <c r="G1322" s="6"/>
      <c r="H1322" s="6"/>
      <c r="I1322" s="6"/>
      <c r="J1322" s="6"/>
      <c r="K1322" s="6"/>
      <c r="L1322" s="6"/>
      <c r="M1322" s="6"/>
      <c r="N1322" s="6"/>
      <c r="O1322" s="6"/>
      <c r="P1322" s="6"/>
      <c r="Q1322" s="6"/>
    </row>
    <row r="1323" spans="1:17" hidden="1" x14ac:dyDescent="0.2">
      <c r="A1323" s="6"/>
      <c r="B1323" s="6"/>
      <c r="C1323" s="6"/>
      <c r="D1323" s="6"/>
      <c r="E1323" s="6"/>
      <c r="F1323" s="6"/>
      <c r="G1323" s="6"/>
      <c r="H1323" s="6"/>
      <c r="I1323" s="6"/>
      <c r="J1323" s="6"/>
      <c r="K1323" s="6"/>
      <c r="L1323" s="6"/>
      <c r="M1323" s="6"/>
      <c r="N1323" s="6"/>
      <c r="O1323" s="6"/>
      <c r="P1323" s="6"/>
      <c r="Q1323" s="6"/>
    </row>
    <row r="1324" spans="1:17" hidden="1" x14ac:dyDescent="0.2">
      <c r="A1324" s="6"/>
      <c r="B1324" s="6"/>
      <c r="C1324" s="6"/>
      <c r="D1324" s="6"/>
      <c r="E1324" s="6"/>
      <c r="F1324" s="6"/>
      <c r="G1324" s="6"/>
      <c r="H1324" s="6"/>
      <c r="I1324" s="6"/>
      <c r="J1324" s="6"/>
      <c r="K1324" s="6"/>
      <c r="L1324" s="6"/>
      <c r="M1324" s="6"/>
      <c r="N1324" s="6"/>
      <c r="O1324" s="6"/>
      <c r="P1324" s="6"/>
      <c r="Q1324" s="6"/>
    </row>
    <row r="1325" spans="1:17" hidden="1" x14ac:dyDescent="0.2">
      <c r="A1325" s="6"/>
      <c r="B1325" s="6"/>
      <c r="C1325" s="6"/>
      <c r="D1325" s="6"/>
      <c r="E1325" s="6"/>
      <c r="F1325" s="6"/>
      <c r="G1325" s="6"/>
      <c r="H1325" s="6"/>
      <c r="I1325" s="6"/>
      <c r="J1325" s="6"/>
      <c r="K1325" s="6"/>
      <c r="L1325" s="6"/>
      <c r="M1325" s="6"/>
      <c r="N1325" s="6"/>
      <c r="O1325" s="6"/>
      <c r="P1325" s="6"/>
      <c r="Q1325" s="6"/>
    </row>
    <row r="1326" spans="1:17" hidden="1" x14ac:dyDescent="0.2">
      <c r="A1326" s="6"/>
      <c r="B1326" s="6"/>
      <c r="C1326" s="6"/>
      <c r="D1326" s="6"/>
      <c r="E1326" s="6"/>
      <c r="F1326" s="6"/>
      <c r="G1326" s="6"/>
      <c r="H1326" s="6"/>
      <c r="I1326" s="6"/>
      <c r="J1326" s="6"/>
      <c r="K1326" s="6"/>
      <c r="L1326" s="6"/>
      <c r="M1326" s="6"/>
      <c r="N1326" s="6"/>
      <c r="O1326" s="6"/>
      <c r="P1326" s="6"/>
      <c r="Q1326" s="6"/>
    </row>
    <row r="1327" spans="1:17" hidden="1" x14ac:dyDescent="0.2">
      <c r="A1327" s="6"/>
      <c r="B1327" s="6"/>
      <c r="C1327" s="6"/>
      <c r="D1327" s="6"/>
      <c r="E1327" s="6"/>
      <c r="F1327" s="6"/>
      <c r="G1327" s="6"/>
      <c r="H1327" s="6"/>
      <c r="I1327" s="6"/>
      <c r="J1327" s="6"/>
      <c r="K1327" s="6"/>
      <c r="L1327" s="6"/>
      <c r="M1327" s="6"/>
      <c r="N1327" s="6"/>
      <c r="O1327" s="6"/>
      <c r="P1327" s="6"/>
      <c r="Q1327" s="6"/>
    </row>
    <row r="1328" spans="1:17" hidden="1" x14ac:dyDescent="0.2">
      <c r="A1328" s="6"/>
      <c r="B1328" s="6"/>
      <c r="C1328" s="6"/>
      <c r="D1328" s="6"/>
      <c r="E1328" s="6"/>
      <c r="F1328" s="6"/>
      <c r="G1328" s="6"/>
      <c r="H1328" s="6"/>
      <c r="I1328" s="6"/>
      <c r="J1328" s="6"/>
      <c r="K1328" s="6"/>
      <c r="L1328" s="6"/>
      <c r="M1328" s="6"/>
      <c r="N1328" s="6"/>
      <c r="O1328" s="6"/>
      <c r="P1328" s="6"/>
      <c r="Q1328" s="6"/>
    </row>
    <row r="1329" spans="1:17" hidden="1" x14ac:dyDescent="0.2">
      <c r="A1329" s="6"/>
      <c r="B1329" s="6"/>
      <c r="C1329" s="6"/>
      <c r="D1329" s="6"/>
      <c r="E1329" s="6"/>
      <c r="F1329" s="6"/>
      <c r="G1329" s="6"/>
      <c r="H1329" s="6"/>
      <c r="I1329" s="6"/>
      <c r="J1329" s="6"/>
      <c r="K1329" s="6"/>
      <c r="L1329" s="6"/>
      <c r="M1329" s="6"/>
      <c r="N1329" s="6"/>
      <c r="O1329" s="6"/>
      <c r="P1329" s="6"/>
      <c r="Q1329" s="6"/>
    </row>
    <row r="1330" spans="1:17" hidden="1" x14ac:dyDescent="0.2">
      <c r="A1330" s="6"/>
      <c r="B1330" s="6"/>
      <c r="C1330" s="6"/>
      <c r="D1330" s="6"/>
      <c r="E1330" s="6"/>
      <c r="F1330" s="6"/>
      <c r="G1330" s="6"/>
      <c r="H1330" s="6"/>
      <c r="I1330" s="6"/>
      <c r="J1330" s="6"/>
      <c r="K1330" s="6"/>
      <c r="L1330" s="6"/>
      <c r="M1330" s="6"/>
      <c r="N1330" s="6"/>
      <c r="O1330" s="6"/>
      <c r="P1330" s="6"/>
      <c r="Q1330" s="6"/>
    </row>
    <row r="1331" spans="1:17" hidden="1" x14ac:dyDescent="0.2">
      <c r="A1331" s="6"/>
      <c r="B1331" s="6"/>
      <c r="C1331" s="6"/>
      <c r="D1331" s="6"/>
      <c r="E1331" s="6"/>
      <c r="F1331" s="6"/>
      <c r="G1331" s="6"/>
      <c r="H1331" s="6"/>
      <c r="I1331" s="6"/>
      <c r="J1331" s="6"/>
      <c r="K1331" s="6"/>
      <c r="L1331" s="6"/>
      <c r="M1331" s="6"/>
      <c r="N1331" s="6"/>
      <c r="O1331" s="6"/>
      <c r="P1331" s="6"/>
      <c r="Q1331" s="6"/>
    </row>
    <row r="1332" spans="1:17" hidden="1" x14ac:dyDescent="0.2">
      <c r="A1332" s="6"/>
      <c r="B1332" s="6"/>
      <c r="C1332" s="6"/>
      <c r="D1332" s="6"/>
      <c r="E1332" s="6"/>
      <c r="F1332" s="6"/>
      <c r="G1332" s="6"/>
      <c r="H1332" s="6"/>
      <c r="I1332" s="6"/>
      <c r="J1332" s="6"/>
      <c r="K1332" s="6"/>
      <c r="L1332" s="6"/>
      <c r="M1332" s="6"/>
      <c r="N1332" s="6"/>
      <c r="O1332" s="6"/>
      <c r="P1332" s="6"/>
      <c r="Q1332" s="6"/>
    </row>
    <row r="1333" spans="1:17" hidden="1" x14ac:dyDescent="0.2">
      <c r="A1333" s="6"/>
      <c r="B1333" s="6"/>
      <c r="C1333" s="6"/>
      <c r="D1333" s="6"/>
      <c r="E1333" s="6"/>
      <c r="F1333" s="6"/>
      <c r="G1333" s="6"/>
      <c r="H1333" s="6"/>
      <c r="I1333" s="6"/>
      <c r="J1333" s="6"/>
      <c r="K1333" s="6"/>
      <c r="L1333" s="6"/>
      <c r="M1333" s="6"/>
      <c r="N1333" s="6"/>
      <c r="O1333" s="6"/>
      <c r="P1333" s="6"/>
      <c r="Q1333" s="6"/>
    </row>
    <row r="1334" spans="1:17" hidden="1" x14ac:dyDescent="0.2">
      <c r="A1334" s="6"/>
      <c r="B1334" s="6"/>
      <c r="C1334" s="6"/>
      <c r="D1334" s="6"/>
      <c r="E1334" s="6"/>
      <c r="F1334" s="6"/>
      <c r="G1334" s="6"/>
      <c r="H1334" s="6"/>
      <c r="I1334" s="6"/>
      <c r="J1334" s="6"/>
      <c r="K1334" s="6"/>
      <c r="L1334" s="6"/>
      <c r="M1334" s="6"/>
      <c r="N1334" s="6"/>
      <c r="O1334" s="6"/>
      <c r="P1334" s="6"/>
      <c r="Q1334" s="6"/>
    </row>
    <row r="1335" spans="1:17" hidden="1" x14ac:dyDescent="0.2">
      <c r="A1335" s="6"/>
      <c r="B1335" s="6"/>
      <c r="C1335" s="6"/>
      <c r="D1335" s="6"/>
      <c r="E1335" s="6"/>
      <c r="F1335" s="6"/>
      <c r="G1335" s="6"/>
      <c r="H1335" s="6"/>
      <c r="I1335" s="6"/>
      <c r="J1335" s="6"/>
      <c r="K1335" s="6"/>
      <c r="L1335" s="6"/>
      <c r="M1335" s="6"/>
      <c r="N1335" s="6"/>
      <c r="O1335" s="6"/>
      <c r="P1335" s="6"/>
      <c r="Q1335" s="6"/>
    </row>
    <row r="1336" spans="1:17" hidden="1" x14ac:dyDescent="0.2">
      <c r="A1336" s="6"/>
      <c r="B1336" s="6"/>
      <c r="C1336" s="6"/>
      <c r="D1336" s="6"/>
      <c r="E1336" s="6"/>
      <c r="F1336" s="6"/>
      <c r="G1336" s="6"/>
      <c r="H1336" s="6"/>
      <c r="I1336" s="6"/>
      <c r="J1336" s="6"/>
      <c r="K1336" s="6"/>
      <c r="L1336" s="6"/>
      <c r="M1336" s="6"/>
      <c r="N1336" s="6"/>
      <c r="O1336" s="6"/>
      <c r="P1336" s="6"/>
      <c r="Q1336" s="6"/>
    </row>
    <row r="1337" spans="1:17" hidden="1" x14ac:dyDescent="0.2">
      <c r="A1337" s="6"/>
      <c r="B1337" s="6"/>
      <c r="C1337" s="6"/>
      <c r="D1337" s="6"/>
      <c r="E1337" s="6"/>
      <c r="F1337" s="6"/>
      <c r="G1337" s="6"/>
      <c r="H1337" s="6"/>
      <c r="I1337" s="6"/>
      <c r="J1337" s="6"/>
      <c r="K1337" s="6"/>
      <c r="L1337" s="6"/>
      <c r="M1337" s="6"/>
      <c r="N1337" s="6"/>
      <c r="O1337" s="6"/>
      <c r="P1337" s="6"/>
      <c r="Q1337" s="6"/>
    </row>
    <row r="1338" spans="1:17" hidden="1" x14ac:dyDescent="0.2">
      <c r="A1338" s="6"/>
      <c r="B1338" s="6"/>
      <c r="C1338" s="6"/>
      <c r="D1338" s="6"/>
      <c r="E1338" s="6"/>
      <c r="F1338" s="6"/>
      <c r="G1338" s="6"/>
      <c r="H1338" s="6"/>
      <c r="I1338" s="6"/>
      <c r="J1338" s="6"/>
      <c r="K1338" s="6"/>
      <c r="L1338" s="6"/>
      <c r="M1338" s="6"/>
      <c r="N1338" s="6"/>
      <c r="O1338" s="6"/>
      <c r="P1338" s="6"/>
      <c r="Q1338" s="6"/>
    </row>
    <row r="1339" spans="1:17" hidden="1" x14ac:dyDescent="0.2">
      <c r="A1339" s="6"/>
      <c r="B1339" s="6"/>
      <c r="C1339" s="6"/>
      <c r="D1339" s="6"/>
      <c r="E1339" s="6"/>
      <c r="F1339" s="6"/>
      <c r="G1339" s="6"/>
      <c r="H1339" s="6"/>
      <c r="I1339" s="6"/>
      <c r="J1339" s="6"/>
      <c r="K1339" s="6"/>
      <c r="L1339" s="6"/>
      <c r="M1339" s="6"/>
      <c r="N1339" s="6"/>
      <c r="O1339" s="6"/>
      <c r="P1339" s="6"/>
      <c r="Q1339" s="6"/>
    </row>
    <row r="1340" spans="1:17" hidden="1" x14ac:dyDescent="0.2">
      <c r="A1340" s="6"/>
      <c r="B1340" s="6"/>
      <c r="C1340" s="6"/>
      <c r="D1340" s="6"/>
      <c r="E1340" s="6"/>
      <c r="F1340" s="6"/>
      <c r="G1340" s="6"/>
      <c r="H1340" s="6"/>
      <c r="I1340" s="6"/>
      <c r="J1340" s="6"/>
      <c r="K1340" s="6"/>
      <c r="L1340" s="6"/>
      <c r="M1340" s="6"/>
      <c r="N1340" s="6"/>
      <c r="O1340" s="6"/>
      <c r="P1340" s="6"/>
      <c r="Q1340" s="6"/>
    </row>
    <row r="1341" spans="1:17" hidden="1" x14ac:dyDescent="0.2">
      <c r="A1341" s="6"/>
      <c r="B1341" s="6"/>
      <c r="C1341" s="6"/>
      <c r="D1341" s="6"/>
      <c r="E1341" s="6"/>
      <c r="F1341" s="6"/>
      <c r="G1341" s="6"/>
      <c r="H1341" s="6"/>
      <c r="I1341" s="6"/>
      <c r="J1341" s="6"/>
      <c r="K1341" s="6"/>
      <c r="L1341" s="6"/>
      <c r="M1341" s="6"/>
      <c r="N1341" s="6"/>
      <c r="O1341" s="6"/>
      <c r="P1341" s="6"/>
      <c r="Q1341" s="6"/>
    </row>
    <row r="1342" spans="1:17" hidden="1" x14ac:dyDescent="0.2">
      <c r="A1342" s="6"/>
      <c r="B1342" s="6"/>
      <c r="C1342" s="6"/>
      <c r="D1342" s="6"/>
      <c r="E1342" s="6"/>
      <c r="F1342" s="6"/>
      <c r="G1342" s="6"/>
      <c r="H1342" s="6"/>
      <c r="I1342" s="6"/>
      <c r="J1342" s="6"/>
      <c r="K1342" s="6"/>
      <c r="L1342" s="6"/>
      <c r="M1342" s="6"/>
      <c r="N1342" s="6"/>
      <c r="O1342" s="6"/>
      <c r="P1342" s="6"/>
      <c r="Q1342" s="6"/>
    </row>
    <row r="1343" spans="1:17" hidden="1" x14ac:dyDescent="0.2">
      <c r="A1343" s="6"/>
      <c r="B1343" s="6"/>
      <c r="C1343" s="6"/>
      <c r="D1343" s="6"/>
      <c r="E1343" s="6"/>
      <c r="F1343" s="6"/>
      <c r="G1343" s="6"/>
      <c r="H1343" s="6"/>
      <c r="I1343" s="6"/>
      <c r="J1343" s="6"/>
      <c r="K1343" s="6"/>
      <c r="L1343" s="6"/>
      <c r="M1343" s="6"/>
      <c r="N1343" s="6"/>
      <c r="O1343" s="6"/>
      <c r="P1343" s="6"/>
      <c r="Q1343" s="6"/>
    </row>
    <row r="1344" spans="1:17" hidden="1" x14ac:dyDescent="0.2">
      <c r="A1344" s="6"/>
      <c r="B1344" s="6"/>
      <c r="C1344" s="6"/>
      <c r="D1344" s="6"/>
      <c r="E1344" s="6"/>
      <c r="F1344" s="6"/>
      <c r="G1344" s="6"/>
      <c r="H1344" s="6"/>
      <c r="I1344" s="6"/>
      <c r="J1344" s="6"/>
      <c r="K1344" s="6"/>
      <c r="L1344" s="6"/>
      <c r="M1344" s="6"/>
      <c r="N1344" s="6"/>
      <c r="O1344" s="6"/>
      <c r="P1344" s="6"/>
      <c r="Q1344" s="6"/>
    </row>
    <row r="1345" spans="1:17" hidden="1" x14ac:dyDescent="0.2">
      <c r="A1345" s="6"/>
      <c r="B1345" s="6"/>
      <c r="C1345" s="6"/>
      <c r="D1345" s="6"/>
      <c r="E1345" s="6"/>
      <c r="F1345" s="6"/>
      <c r="G1345" s="6"/>
      <c r="H1345" s="6"/>
      <c r="I1345" s="6"/>
      <c r="J1345" s="6"/>
      <c r="K1345" s="6"/>
      <c r="L1345" s="6"/>
      <c r="M1345" s="6"/>
      <c r="N1345" s="6"/>
      <c r="O1345" s="6"/>
      <c r="P1345" s="6"/>
      <c r="Q1345" s="6"/>
    </row>
    <row r="1346" spans="1:17" hidden="1" x14ac:dyDescent="0.2">
      <c r="A1346" s="6"/>
      <c r="B1346" s="6"/>
      <c r="C1346" s="6"/>
      <c r="D1346" s="6"/>
      <c r="E1346" s="6"/>
      <c r="F1346" s="6"/>
      <c r="G1346" s="6"/>
      <c r="H1346" s="6"/>
      <c r="I1346" s="6"/>
      <c r="J1346" s="6"/>
      <c r="K1346" s="6"/>
      <c r="L1346" s="6"/>
      <c r="M1346" s="6"/>
      <c r="N1346" s="6"/>
      <c r="O1346" s="6"/>
      <c r="P1346" s="6"/>
      <c r="Q1346" s="6"/>
    </row>
    <row r="1347" spans="1:17" hidden="1" x14ac:dyDescent="0.2">
      <c r="A1347" s="6"/>
      <c r="B1347" s="6"/>
      <c r="C1347" s="6"/>
      <c r="D1347" s="6"/>
      <c r="E1347" s="6"/>
      <c r="F1347" s="6"/>
      <c r="G1347" s="6"/>
      <c r="H1347" s="6"/>
      <c r="I1347" s="6"/>
      <c r="J1347" s="6"/>
      <c r="K1347" s="6"/>
      <c r="L1347" s="6"/>
      <c r="M1347" s="6"/>
      <c r="N1347" s="6"/>
      <c r="O1347" s="6"/>
      <c r="P1347" s="6"/>
      <c r="Q1347" s="6"/>
    </row>
    <row r="1348" spans="1:17" hidden="1" x14ac:dyDescent="0.2">
      <c r="A1348" s="6"/>
      <c r="B1348" s="6"/>
      <c r="C1348" s="6"/>
      <c r="D1348" s="6"/>
      <c r="E1348" s="6"/>
      <c r="F1348" s="6"/>
      <c r="G1348" s="6"/>
      <c r="H1348" s="6"/>
      <c r="I1348" s="6"/>
      <c r="J1348" s="6"/>
      <c r="K1348" s="6"/>
      <c r="L1348" s="6"/>
      <c r="M1348" s="6"/>
      <c r="N1348" s="6"/>
      <c r="O1348" s="6"/>
      <c r="P1348" s="6"/>
      <c r="Q1348" s="6"/>
    </row>
    <row r="1349" spans="1:17" hidden="1" x14ac:dyDescent="0.2">
      <c r="A1349" s="6"/>
      <c r="B1349" s="6"/>
      <c r="C1349" s="6"/>
      <c r="D1349" s="6"/>
      <c r="E1349" s="6"/>
      <c r="F1349" s="6"/>
      <c r="G1349" s="6"/>
      <c r="H1349" s="6"/>
      <c r="I1349" s="6"/>
      <c r="J1349" s="6"/>
      <c r="K1349" s="6"/>
      <c r="L1349" s="6"/>
      <c r="M1349" s="6"/>
      <c r="N1349" s="6"/>
      <c r="O1349" s="6"/>
      <c r="P1349" s="6"/>
      <c r="Q1349" s="6"/>
    </row>
    <row r="1350" spans="1:17" hidden="1" x14ac:dyDescent="0.2"/>
    <row r="1351" spans="1:17" hidden="1" x14ac:dyDescent="0.2"/>
    <row r="1352" spans="1:17" hidden="1" x14ac:dyDescent="0.2"/>
    <row r="1353" spans="1:17" hidden="1" x14ac:dyDescent="0.2"/>
    <row r="1354" spans="1:17" hidden="1" x14ac:dyDescent="0.2"/>
    <row r="1355" spans="1:17" hidden="1" x14ac:dyDescent="0.2"/>
    <row r="1356" spans="1:17" hidden="1" x14ac:dyDescent="0.2"/>
    <row r="1357" spans="1:17" hidden="1" x14ac:dyDescent="0.2"/>
    <row r="1358" spans="1:17" hidden="1" x14ac:dyDescent="0.2"/>
    <row r="1359" spans="1:17" hidden="1" x14ac:dyDescent="0.2"/>
    <row r="1360" spans="1:17" hidden="1" x14ac:dyDescent="0.2"/>
    <row r="1361" hidden="1" x14ac:dyDescent="0.2"/>
    <row r="1362" hidden="1" x14ac:dyDescent="0.2"/>
    <row r="1363" hidden="1" x14ac:dyDescent="0.2"/>
    <row r="1364" hidden="1" x14ac:dyDescent="0.2"/>
    <row r="1365" hidden="1" x14ac:dyDescent="0.2"/>
    <row r="1366" hidden="1" x14ac:dyDescent="0.2"/>
    <row r="1367" hidden="1" x14ac:dyDescent="0.2"/>
    <row r="1368" hidden="1" x14ac:dyDescent="0.2"/>
    <row r="1369" hidden="1" x14ac:dyDescent="0.2"/>
    <row r="1370" hidden="1" x14ac:dyDescent="0.2"/>
    <row r="1371" hidden="1" x14ac:dyDescent="0.2"/>
    <row r="1372" hidden="1" x14ac:dyDescent="0.2"/>
    <row r="1373" hidden="1" x14ac:dyDescent="0.2"/>
    <row r="1374" hidden="1" x14ac:dyDescent="0.2"/>
    <row r="1375" hidden="1" x14ac:dyDescent="0.2"/>
    <row r="1376"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row r="1423" hidden="1" x14ac:dyDescent="0.2"/>
    <row r="1424" hidden="1" x14ac:dyDescent="0.2"/>
    <row r="1425" hidden="1" x14ac:dyDescent="0.2"/>
    <row r="1426" hidden="1" x14ac:dyDescent="0.2"/>
    <row r="1427" hidden="1" x14ac:dyDescent="0.2"/>
    <row r="1428" hidden="1" x14ac:dyDescent="0.2"/>
    <row r="1429" hidden="1" x14ac:dyDescent="0.2"/>
    <row r="1430" hidden="1" x14ac:dyDescent="0.2"/>
    <row r="1431" hidden="1" x14ac:dyDescent="0.2"/>
    <row r="1432" hidden="1" x14ac:dyDescent="0.2"/>
    <row r="1433" hidden="1" x14ac:dyDescent="0.2"/>
    <row r="1434" hidden="1" x14ac:dyDescent="0.2"/>
    <row r="1435" hidden="1" x14ac:dyDescent="0.2"/>
    <row r="1436" hidden="1" x14ac:dyDescent="0.2"/>
    <row r="1437" hidden="1" x14ac:dyDescent="0.2"/>
    <row r="1438" hidden="1" x14ac:dyDescent="0.2"/>
    <row r="1439" hidden="1" x14ac:dyDescent="0.2"/>
    <row r="1440" hidden="1" x14ac:dyDescent="0.2"/>
    <row r="1441" hidden="1" x14ac:dyDescent="0.2"/>
    <row r="1442" hidden="1" x14ac:dyDescent="0.2"/>
    <row r="1443" hidden="1" x14ac:dyDescent="0.2"/>
    <row r="1444" hidden="1" x14ac:dyDescent="0.2"/>
    <row r="1445" hidden="1" x14ac:dyDescent="0.2"/>
    <row r="1446" hidden="1" x14ac:dyDescent="0.2"/>
    <row r="1447" hidden="1" x14ac:dyDescent="0.2"/>
    <row r="1448" hidden="1" x14ac:dyDescent="0.2"/>
    <row r="1449" hidden="1" x14ac:dyDescent="0.2"/>
    <row r="1450" hidden="1" x14ac:dyDescent="0.2"/>
    <row r="1451" hidden="1" x14ac:dyDescent="0.2"/>
    <row r="1452" hidden="1" x14ac:dyDescent="0.2"/>
    <row r="1453" hidden="1" x14ac:dyDescent="0.2"/>
    <row r="1454" hidden="1" x14ac:dyDescent="0.2"/>
    <row r="1455" hidden="1" x14ac:dyDescent="0.2"/>
    <row r="1456" hidden="1" x14ac:dyDescent="0.2"/>
    <row r="1457" hidden="1" x14ac:dyDescent="0.2"/>
    <row r="1458" hidden="1" x14ac:dyDescent="0.2"/>
    <row r="1459" hidden="1" x14ac:dyDescent="0.2"/>
    <row r="1460" hidden="1" x14ac:dyDescent="0.2"/>
    <row r="1461" hidden="1" x14ac:dyDescent="0.2"/>
    <row r="1462" hidden="1" x14ac:dyDescent="0.2"/>
    <row r="1463" hidden="1" x14ac:dyDescent="0.2"/>
    <row r="1464" x14ac:dyDescent="0.2"/>
    <row r="1465" hidden="1" x14ac:dyDescent="0.2"/>
    <row r="1466" x14ac:dyDescent="0.2"/>
  </sheetData>
  <sheetProtection algorithmName="SHA-512" hashValue="cX4Gk2x21GOj+9H1IAhLzFfyy0PmZgXHy4ScT45x8tJoBoyukN1JopcLiBFGFYRgF3aFaKv0A2pHUAu9GRrrzw==" saltValue="Vph8dttCeQ/uXKMy8TFMng==" spinCount="100000" sheet="1" objects="1" selectLockedCells="1"/>
  <dataConsolidate/>
  <mergeCells count="6">
    <mergeCell ref="B2:Q2"/>
    <mergeCell ref="D61:E61"/>
    <mergeCell ref="B153:Q153"/>
    <mergeCell ref="B152:Q152"/>
    <mergeCell ref="B12:Q12"/>
    <mergeCell ref="B151:L151"/>
  </mergeCells>
  <phoneticPr fontId="3" type="noConversion"/>
  <printOptions horizontalCentered="1" verticalCentered="1"/>
  <pageMargins left="0.39370078740157483" right="0.39370078740157483" top="0.39370078740157483" bottom="0.39370078740157483" header="0.31496062992125984" footer="0.31496062992125984"/>
  <pageSetup paperSize="9" scale="40" orientation="portrait"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1</xdr:col>
                <xdr:colOff>47625</xdr:colOff>
                <xdr:row>4</xdr:row>
                <xdr:rowOff>0</xdr:rowOff>
              </from>
              <to>
                <xdr:col>3</xdr:col>
                <xdr:colOff>809625</xdr:colOff>
                <xdr:row>4</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1</xdr:col>
                <xdr:colOff>104775</xdr:colOff>
                <xdr:row>4</xdr:row>
                <xdr:rowOff>0</xdr:rowOff>
              </from>
              <to>
                <xdr:col>3</xdr:col>
                <xdr:colOff>790575</xdr:colOff>
                <xdr:row>4</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1</xdr:col>
                <xdr:colOff>66675</xdr:colOff>
                <xdr:row>4</xdr:row>
                <xdr:rowOff>0</xdr:rowOff>
              </from>
              <to>
                <xdr:col>3</xdr:col>
                <xdr:colOff>704850</xdr:colOff>
                <xdr:row>4</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1</xdr:col>
                <xdr:colOff>66675</xdr:colOff>
                <xdr:row>4</xdr:row>
                <xdr:rowOff>0</xdr:rowOff>
              </from>
              <to>
                <xdr:col>3</xdr:col>
                <xdr:colOff>647700</xdr:colOff>
                <xdr:row>4</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49" r:id="rId12">
          <objectPr defaultSize="0" autoPict="0" r:id="rId13">
            <anchor moveWithCells="1">
              <from>
                <xdr:col>3</xdr:col>
                <xdr:colOff>161925</xdr:colOff>
                <xdr:row>60</xdr:row>
                <xdr:rowOff>28575</xdr:rowOff>
              </from>
              <to>
                <xdr:col>5</xdr:col>
                <xdr:colOff>314325</xdr:colOff>
                <xdr:row>63</xdr:row>
                <xdr:rowOff>133350</xdr:rowOff>
              </to>
            </anchor>
          </objectPr>
        </oleObject>
      </mc:Choice>
      <mc:Fallback>
        <oleObject progId="Equation.3" shapeId="30749" r:id="rId12"/>
      </mc:Fallback>
    </mc:AlternateContent>
    <mc:AlternateContent xmlns:mc="http://schemas.openxmlformats.org/markup-compatibility/2006">
      <mc:Choice Requires="x14">
        <oleObject progId="Equation.3" shapeId="30750" r:id="rId14">
          <objectPr defaultSize="0" autoPict="0" r:id="rId15">
            <anchor moveWithCells="1" sizeWithCells="1">
              <from>
                <xdr:col>3</xdr:col>
                <xdr:colOff>76200</xdr:colOff>
                <xdr:row>69</xdr:row>
                <xdr:rowOff>152400</xdr:rowOff>
              </from>
              <to>
                <xdr:col>4</xdr:col>
                <xdr:colOff>428625</xdr:colOff>
                <xdr:row>74</xdr:row>
                <xdr:rowOff>19050</xdr:rowOff>
              </to>
            </anchor>
          </objectPr>
        </oleObject>
      </mc:Choice>
      <mc:Fallback>
        <oleObject progId="Equation.3" shapeId="30750" r:id="rId14"/>
      </mc:Fallback>
    </mc:AlternateContent>
    <mc:AlternateContent xmlns:mc="http://schemas.openxmlformats.org/markup-compatibility/2006">
      <mc:Choice Requires="x14">
        <oleObject progId="Equation.3" shapeId="30751" r:id="rId16">
          <objectPr defaultSize="0" autoPict="0" r:id="rId17">
            <anchor moveWithCells="1" sizeWithCells="1">
              <from>
                <xdr:col>6</xdr:col>
                <xdr:colOff>304800</xdr:colOff>
                <xdr:row>69</xdr:row>
                <xdr:rowOff>95250</xdr:rowOff>
              </from>
              <to>
                <xdr:col>8</xdr:col>
                <xdr:colOff>342900</xdr:colOff>
                <xdr:row>74</xdr:row>
                <xdr:rowOff>85725</xdr:rowOff>
              </to>
            </anchor>
          </objectPr>
        </oleObject>
      </mc:Choice>
      <mc:Fallback>
        <oleObject progId="Equation.3" shapeId="30751" r:id="rId16"/>
      </mc:Fallback>
    </mc:AlternateContent>
    <mc:AlternateContent xmlns:mc="http://schemas.openxmlformats.org/markup-compatibility/2006">
      <mc:Choice Requires="x14">
        <oleObject progId="Equation.3" shapeId="30752" r:id="rId18">
          <objectPr defaultSize="0" autoPict="0" r:id="rId19">
            <anchor moveWithCells="1" sizeWithCells="1">
              <from>
                <xdr:col>2</xdr:col>
                <xdr:colOff>733425</xdr:colOff>
                <xdr:row>77</xdr:row>
                <xdr:rowOff>85725</xdr:rowOff>
              </from>
              <to>
                <xdr:col>7</xdr:col>
                <xdr:colOff>114300</xdr:colOff>
                <xdr:row>81</xdr:row>
                <xdr:rowOff>95250</xdr:rowOff>
              </to>
            </anchor>
          </objectPr>
        </oleObject>
      </mc:Choice>
      <mc:Fallback>
        <oleObject progId="Equation.3" shapeId="30752" r:id="rId18"/>
      </mc:Fallback>
    </mc:AlternateContent>
    <mc:AlternateContent xmlns:mc="http://schemas.openxmlformats.org/markup-compatibility/2006">
      <mc:Choice Requires="x14">
        <oleObject progId="Equation.3" shapeId="30753" r:id="rId20">
          <objectPr defaultSize="0" autoPict="0" r:id="rId21">
            <anchor moveWithCells="1" sizeWithCells="1">
              <from>
                <xdr:col>2</xdr:col>
                <xdr:colOff>523875</xdr:colOff>
                <xdr:row>134</xdr:row>
                <xdr:rowOff>85725</xdr:rowOff>
              </from>
              <to>
                <xdr:col>6</xdr:col>
                <xdr:colOff>276225</xdr:colOff>
                <xdr:row>138</xdr:row>
                <xdr:rowOff>104775</xdr:rowOff>
              </to>
            </anchor>
          </objectPr>
        </oleObject>
      </mc:Choice>
      <mc:Fallback>
        <oleObject progId="Equation.3" shapeId="30753" r:id="rId20"/>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pageSetUpPr fitToPage="1"/>
  </sheetPr>
  <dimension ref="A1:K23"/>
  <sheetViews>
    <sheetView showGridLines="0" showRowColHeaders="0" showZeros="0" showOutlineSymbols="0" zoomScale="87" zoomScaleNormal="100" workbookViewId="0">
      <selection activeCell="B8" sqref="B8:K8"/>
    </sheetView>
  </sheetViews>
  <sheetFormatPr baseColWidth="10" defaultColWidth="0" defaultRowHeight="12.75" zeroHeight="1" x14ac:dyDescent="0.2"/>
  <cols>
    <col min="1" max="1" width="3.7109375" style="1" customWidth="1"/>
    <col min="2" max="2" width="19.42578125" style="1" customWidth="1"/>
    <col min="3" max="3" width="15.85546875" style="1" customWidth="1"/>
    <col min="4" max="4" width="16.7109375" style="1" customWidth="1"/>
    <col min="5" max="5" width="17.28515625" style="1" customWidth="1"/>
    <col min="6" max="6" width="17.140625" style="1" customWidth="1"/>
    <col min="7" max="8" width="20.7109375" style="1" customWidth="1"/>
    <col min="9" max="9" width="2.42578125" style="1" customWidth="1"/>
    <col min="10" max="10" width="11.42578125" style="1" customWidth="1"/>
    <col min="11" max="11" width="13.7109375" style="1" customWidth="1"/>
    <col min="12" max="12" width="5.7109375" style="1" customWidth="1"/>
    <col min="13" max="16384" width="0" style="1" hidden="1"/>
  </cols>
  <sheetData>
    <row r="1" spans="1:11" ht="11.25" customHeight="1" thickBot="1" x14ac:dyDescent="0.25">
      <c r="A1" s="115" t="s">
        <v>176</v>
      </c>
    </row>
    <row r="2" spans="1:11" ht="53.25" customHeight="1" thickBot="1" x14ac:dyDescent="0.25">
      <c r="B2" s="457" t="s">
        <v>379</v>
      </c>
      <c r="C2" s="458"/>
      <c r="D2" s="458"/>
      <c r="E2" s="458"/>
      <c r="F2" s="458"/>
      <c r="G2" s="458"/>
      <c r="H2" s="458"/>
      <c r="I2" s="458"/>
      <c r="J2" s="458"/>
      <c r="K2" s="459"/>
    </row>
    <row r="3" spans="1:11" ht="45" customHeight="1" thickBot="1" x14ac:dyDescent="0.25">
      <c r="B3" s="466" t="s">
        <v>355</v>
      </c>
      <c r="C3" s="467"/>
      <c r="D3" s="467"/>
      <c r="E3" s="467"/>
      <c r="F3" s="467"/>
      <c r="G3" s="467"/>
      <c r="H3" s="467"/>
      <c r="I3" s="467"/>
      <c r="J3" s="467"/>
      <c r="K3" s="468"/>
    </row>
    <row r="4" spans="1:11" ht="39" customHeight="1" x14ac:dyDescent="0.2">
      <c r="B4" s="460" t="s">
        <v>107</v>
      </c>
      <c r="C4" s="461"/>
      <c r="D4" s="461"/>
      <c r="E4" s="461"/>
      <c r="F4" s="461"/>
      <c r="G4" s="461"/>
      <c r="H4" s="461"/>
      <c r="I4" s="461"/>
      <c r="J4" s="461"/>
      <c r="K4" s="462"/>
    </row>
    <row r="5" spans="1:11" ht="34.5" customHeight="1" x14ac:dyDescent="0.2">
      <c r="B5" s="463" t="s">
        <v>378</v>
      </c>
      <c r="C5" s="464"/>
      <c r="D5" s="464"/>
      <c r="E5" s="464"/>
      <c r="F5" s="464"/>
      <c r="G5" s="464"/>
      <c r="H5" s="464"/>
      <c r="I5" s="464"/>
      <c r="J5" s="464"/>
      <c r="K5" s="465"/>
    </row>
    <row r="6" spans="1:11" ht="54" customHeight="1" x14ac:dyDescent="0.2">
      <c r="B6" s="463" t="s">
        <v>380</v>
      </c>
      <c r="C6" s="464"/>
      <c r="D6" s="464"/>
      <c r="E6" s="464"/>
      <c r="F6" s="464"/>
      <c r="G6" s="464"/>
      <c r="H6" s="464"/>
      <c r="I6" s="464"/>
      <c r="J6" s="464"/>
      <c r="K6" s="465"/>
    </row>
    <row r="7" spans="1:11" ht="30" customHeight="1" x14ac:dyDescent="0.3">
      <c r="B7" s="454" t="s">
        <v>108</v>
      </c>
      <c r="C7" s="455"/>
      <c r="D7" s="455"/>
      <c r="E7" s="455"/>
      <c r="F7" s="455"/>
      <c r="G7" s="455"/>
      <c r="H7" s="455"/>
      <c r="I7" s="455"/>
      <c r="J7" s="455"/>
      <c r="K7" s="456"/>
    </row>
    <row r="8" spans="1:11" ht="24.75" customHeight="1" x14ac:dyDescent="0.2">
      <c r="B8" s="451" t="s">
        <v>356</v>
      </c>
      <c r="C8" s="452"/>
      <c r="D8" s="452"/>
      <c r="E8" s="452"/>
      <c r="F8" s="452"/>
      <c r="G8" s="452"/>
      <c r="H8" s="452"/>
      <c r="I8" s="452"/>
      <c r="J8" s="452"/>
      <c r="K8" s="453"/>
    </row>
    <row r="9" spans="1:11" x14ac:dyDescent="0.2">
      <c r="B9" s="109"/>
      <c r="C9" s="110"/>
      <c r="D9" s="110"/>
      <c r="E9" s="110"/>
      <c r="F9" s="110"/>
      <c r="G9" s="110"/>
      <c r="H9" s="110"/>
      <c r="I9" s="110"/>
      <c r="J9" s="3"/>
      <c r="K9" s="8"/>
    </row>
    <row r="10" spans="1:11" ht="20.25" customHeight="1" x14ac:dyDescent="0.3">
      <c r="B10" s="454" t="s">
        <v>112</v>
      </c>
      <c r="C10" s="455"/>
      <c r="D10" s="455"/>
      <c r="E10" s="455"/>
      <c r="F10" s="455"/>
      <c r="G10" s="455"/>
      <c r="H10" s="455"/>
      <c r="I10" s="455"/>
      <c r="J10" s="455"/>
      <c r="K10" s="456"/>
    </row>
    <row r="11" spans="1:11" ht="24.75" customHeight="1" x14ac:dyDescent="0.2">
      <c r="B11" s="451" t="s">
        <v>401</v>
      </c>
      <c r="C11" s="452"/>
      <c r="D11" s="452"/>
      <c r="E11" s="452"/>
      <c r="F11" s="452"/>
      <c r="G11" s="452"/>
      <c r="H11" s="452"/>
      <c r="I11" s="452"/>
      <c r="J11" s="452"/>
      <c r="K11" s="453"/>
    </row>
    <row r="12" spans="1:11" ht="12.75" customHeight="1" thickBot="1" x14ac:dyDescent="0.25">
      <c r="B12" s="165"/>
      <c r="C12" s="166"/>
      <c r="D12" s="166"/>
      <c r="E12" s="166"/>
      <c r="F12" s="166"/>
      <c r="G12" s="166"/>
      <c r="H12" s="166"/>
      <c r="I12" s="108"/>
      <c r="J12" s="44"/>
      <c r="K12" s="11"/>
    </row>
    <row r="13" spans="1:11" ht="12.95" customHeight="1" x14ac:dyDescent="0.2">
      <c r="B13" s="168" t="s">
        <v>174</v>
      </c>
      <c r="C13" s="170"/>
      <c r="D13" s="170"/>
      <c r="E13" s="170"/>
      <c r="F13" s="170"/>
      <c r="G13" s="170"/>
      <c r="H13" s="170"/>
      <c r="I13" s="171"/>
      <c r="J13" s="172"/>
      <c r="K13" s="173"/>
    </row>
    <row r="14" spans="1:11" ht="12.95" customHeight="1" x14ac:dyDescent="0.2">
      <c r="B14" s="169" t="s">
        <v>173</v>
      </c>
      <c r="C14" s="174"/>
      <c r="D14" s="174"/>
      <c r="E14" s="174"/>
      <c r="F14" s="174"/>
      <c r="G14" s="174"/>
      <c r="H14" s="174"/>
      <c r="I14" s="175"/>
      <c r="J14" s="176"/>
      <c r="K14" s="177"/>
    </row>
    <row r="15" spans="1:11" ht="12.95" customHeight="1" x14ac:dyDescent="0.2">
      <c r="B15" s="178"/>
      <c r="C15" s="167" t="s">
        <v>175</v>
      </c>
      <c r="D15" s="174"/>
      <c r="E15" s="174"/>
      <c r="F15" s="174"/>
      <c r="G15" s="174"/>
      <c r="H15" s="174"/>
      <c r="I15" s="175"/>
      <c r="J15" s="176"/>
      <c r="K15" s="177"/>
    </row>
    <row r="16" spans="1:11" ht="12.95" customHeight="1" x14ac:dyDescent="0.2">
      <c r="B16" s="178"/>
      <c r="C16" s="167" t="s">
        <v>177</v>
      </c>
      <c r="D16" s="174"/>
      <c r="E16" s="174"/>
      <c r="F16" s="174"/>
      <c r="G16" s="174"/>
      <c r="H16" s="174"/>
      <c r="I16" s="175"/>
      <c r="J16" s="176"/>
      <c r="K16" s="177"/>
    </row>
    <row r="17" spans="2:11" ht="12.95" customHeight="1" x14ac:dyDescent="0.2">
      <c r="B17" s="178"/>
      <c r="C17" s="167" t="s">
        <v>172</v>
      </c>
      <c r="D17" s="175"/>
      <c r="E17" s="175"/>
      <c r="F17" s="175"/>
      <c r="G17" s="175"/>
      <c r="H17" s="175"/>
      <c r="I17" s="175"/>
      <c r="J17" s="176"/>
      <c r="K17" s="177"/>
    </row>
    <row r="18" spans="2:11" ht="12.95" customHeight="1" x14ac:dyDescent="0.2">
      <c r="B18" s="178"/>
      <c r="C18" s="167" t="s">
        <v>178</v>
      </c>
      <c r="D18" s="175"/>
      <c r="E18" s="175"/>
      <c r="F18" s="175"/>
      <c r="G18" s="175"/>
      <c r="H18" s="175"/>
      <c r="I18" s="175"/>
      <c r="J18" s="176"/>
      <c r="K18" s="177"/>
    </row>
    <row r="19" spans="2:11" ht="12.95" customHeight="1" x14ac:dyDescent="0.2">
      <c r="B19" s="178"/>
      <c r="C19" s="167" t="s">
        <v>381</v>
      </c>
      <c r="D19" s="175"/>
      <c r="E19" s="176"/>
      <c r="F19" s="175"/>
      <c r="G19" s="175"/>
      <c r="H19" s="175"/>
      <c r="I19" s="175"/>
      <c r="J19" s="176"/>
      <c r="K19" s="177"/>
    </row>
    <row r="20" spans="2:11" ht="9" customHeight="1" thickBot="1" x14ac:dyDescent="0.25">
      <c r="B20" s="179"/>
      <c r="C20" s="180"/>
      <c r="D20" s="180"/>
      <c r="E20" s="180"/>
      <c r="F20" s="180"/>
      <c r="G20" s="180"/>
      <c r="H20" s="180"/>
      <c r="I20" s="180"/>
      <c r="J20" s="181"/>
      <c r="K20" s="182"/>
    </row>
    <row r="21" spans="2:11" ht="12.75" customHeight="1" x14ac:dyDescent="0.2">
      <c r="C21" s="107"/>
      <c r="D21" s="107"/>
      <c r="E21" s="107"/>
      <c r="F21" s="107"/>
      <c r="G21" s="107"/>
      <c r="H21" s="107"/>
      <c r="I21" s="107"/>
    </row>
    <row r="22" spans="2:11" hidden="1" x14ac:dyDescent="0.2">
      <c r="C22" s="107"/>
      <c r="D22" s="107"/>
      <c r="E22" s="107"/>
      <c r="F22" s="107"/>
      <c r="G22" s="107"/>
      <c r="H22" s="107"/>
      <c r="I22" s="107"/>
    </row>
    <row r="23" spans="2:11" ht="12.75" hidden="1" customHeight="1" x14ac:dyDescent="0.2">
      <c r="C23" s="107"/>
      <c r="D23" s="107"/>
      <c r="E23" s="107"/>
      <c r="F23" s="107"/>
      <c r="G23" s="107"/>
      <c r="H23" s="107"/>
      <c r="I23" s="107"/>
    </row>
  </sheetData>
  <sheetProtection algorithmName="SHA-512" hashValue="3UgzgoetIJRrxdczKN2YM75C/MwNeBK+CGLuaD9Erp20gshd3hSIR2CE7h9yQWFLLxd7/p/15zX0J+Elog9TGg==" saltValue="3xo+nQdz4raHKZaAdxIOsw==" spinCount="100000" sheet="1" objects="1" scenarios="1" selectLockedCells="1"/>
  <mergeCells count="9">
    <mergeCell ref="B8:K8"/>
    <mergeCell ref="B10:K10"/>
    <mergeCell ref="B11:K11"/>
    <mergeCell ref="B2:K2"/>
    <mergeCell ref="B4:K4"/>
    <mergeCell ref="B5:K5"/>
    <mergeCell ref="B6:K6"/>
    <mergeCell ref="B3:K3"/>
    <mergeCell ref="B7:K7"/>
  </mergeCells>
  <phoneticPr fontId="3" type="noConversion"/>
  <hyperlinks>
    <hyperlink ref="B8" r:id="rId1"/>
    <hyperlink ref="A1" location="about!A1" tooltip="A" display="about!A1"/>
    <hyperlink ref="B11" r:id="rId2"/>
  </hyperlinks>
  <pageMargins left="0.39370078740157483" right="0.39370078740157483" top="0.39370078740157483" bottom="0.39370078740157483" header="0.51181102362204722" footer="0.51181102362204722"/>
  <pageSetup paperSize="9" scale="86"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4:U1017"/>
  <sheetViews>
    <sheetView showRowColHeaders="0" showOutlineSymbols="0" topLeftCell="D1" workbookViewId="0">
      <selection activeCell="J4" sqref="J4"/>
    </sheetView>
  </sheetViews>
  <sheetFormatPr baseColWidth="10" defaultRowHeight="12.75" x14ac:dyDescent="0.2"/>
  <cols>
    <col min="1" max="1" width="11.42578125" style="323"/>
    <col min="2" max="9" width="11.5703125" style="323" bestFit="1" customWidth="1"/>
    <col min="10" max="11" width="11.5703125" style="323" customWidth="1"/>
    <col min="12" max="21" width="11.5703125" style="323" bestFit="1" customWidth="1"/>
    <col min="22" max="16384" width="11.42578125" style="323"/>
  </cols>
  <sheetData>
    <row r="4" spans="1:21" ht="51" x14ac:dyDescent="0.2">
      <c r="L4" s="323" t="s">
        <v>24</v>
      </c>
      <c r="N4" s="323">
        <f>IF('chromatographic performances'!E10="ACN",10^(-2.063+(601.9/('chromatographic performances'!$E$11+273))+0.0709*'chromatographic performances'!$E$12/100+((62*'chromatographic performances'!$E$12/100)/('chromatographic performances'!$E$11+273))+0.5043*('chromatographic performances'!$E$12/100)*('chromatographic performances'!$E$12/100)-(345.8*('chromatographic performances'!$E$12/100)*('chromatographic performances'!$E$12/100)/('chromatographic performances'!$E$11+273))),10^(-2.429+(714/('chromatographic performances'!$E$11+273))-1.859*'chromatographic performances'!$E$12/100+((911.7*'chromatographic performances'!$E$12/100)/('chromatographic performances'!$E$11+273))+1.8586*('chromatographic performances'!$E$12/100)*('chromatographic performances'!$E$12/100)-(968.1*('chromatographic performances'!$E$12/100)*('chromatographic performances'!$E$12/100)/('chromatographic performances'!$E$11+273))))</f>
        <v>0.8546025249448872</v>
      </c>
    </row>
    <row r="5" spans="1:21" ht="38.25" x14ac:dyDescent="0.2">
      <c r="L5" s="323" t="s">
        <v>23</v>
      </c>
      <c r="N5" s="323">
        <f>IF('chromatographic performances'!$E$10="acn",(0.0000000000069*((('chromatographic performances'!$E$12/100)*1*41)+((1-'chromatographic performances'!$E$12/100)*2.26*18))^0.5*(273+'chromatographic performances'!$E$11))/($N$4*('chromatographic performances'!$E$14^0.6)),(0.0000000000069*((('chromatographic performances'!$E$12/100)*1.9*32)+((1-'chromatographic performances'!$E$12/100)*2.26*18))^0.5*(273+'chromatographic performances'!$E$11))/(N4*('chromatographic performances'!$E$14^0.6)))</f>
        <v>6.5055228329594832E-10</v>
      </c>
    </row>
    <row r="6" spans="1:21" x14ac:dyDescent="0.2">
      <c r="A6" s="324"/>
      <c r="O6" s="323">
        <v>1</v>
      </c>
      <c r="Q6" s="323">
        <v>2</v>
      </c>
      <c r="U6" s="323">
        <v>2</v>
      </c>
    </row>
    <row r="7" spans="1:21" x14ac:dyDescent="0.2">
      <c r="N7" s="323" t="s">
        <v>9</v>
      </c>
      <c r="O7" s="323" t="s">
        <v>7</v>
      </c>
      <c r="P7" s="323" t="s">
        <v>7</v>
      </c>
      <c r="R7" s="323" t="s">
        <v>32</v>
      </c>
    </row>
    <row r="8" spans="1:21" ht="25.5" x14ac:dyDescent="0.2">
      <c r="C8" s="323" t="s">
        <v>170</v>
      </c>
      <c r="D8" s="323" t="s">
        <v>27</v>
      </c>
      <c r="E8" s="323" t="s">
        <v>28</v>
      </c>
      <c r="F8" s="323" t="s">
        <v>29</v>
      </c>
      <c r="G8" s="323" t="s">
        <v>30</v>
      </c>
      <c r="H8" s="323" t="s">
        <v>31</v>
      </c>
      <c r="I8" s="323" t="s">
        <v>26</v>
      </c>
      <c r="J8" s="323" t="s">
        <v>264</v>
      </c>
      <c r="K8" s="323" t="s">
        <v>265</v>
      </c>
      <c r="L8" s="323" t="s">
        <v>8</v>
      </c>
      <c r="M8" s="323" t="s">
        <v>10</v>
      </c>
      <c r="N8" s="323" t="s">
        <v>26</v>
      </c>
      <c r="O8" s="323" t="s">
        <v>26</v>
      </c>
      <c r="P8" s="323" t="s">
        <v>117</v>
      </c>
      <c r="Q8" s="323" t="s">
        <v>11</v>
      </c>
      <c r="R8" s="323" t="s">
        <v>26</v>
      </c>
      <c r="S8" s="323" t="s">
        <v>118</v>
      </c>
      <c r="U8" s="323" t="s">
        <v>11</v>
      </c>
    </row>
    <row r="9" spans="1:21" x14ac:dyDescent="0.2">
      <c r="A9" s="323" t="s">
        <v>4</v>
      </c>
      <c r="B9" s="323">
        <f>IF('chromatographic performances'!$E$6="Acquity",I9,IF('chromatographic performances'!$E$6="Zorbax Eclipse XDB",H9,IF('chromatographic performances'!$E$6="Acquity Shield",D9,IF('chromatographic performances'!$E$6="Hypersil GOLD",E9,IF('chromatographic performances'!$E$6="Zorbax Extend",F9,IF('chromatographic performances'!$E$6="Zorbax Stable bond",G9,IF('chromatographic performances'!$E$6="Acquity Phenyl",J9,IF('chromatographic performances'!$E$6="Acquity HILIC",K9,C9))))))))</f>
        <v>1</v>
      </c>
      <c r="C9" s="323">
        <v>1</v>
      </c>
      <c r="D9" s="323">
        <v>0.1</v>
      </c>
      <c r="E9" s="323">
        <v>0.67</v>
      </c>
      <c r="F9" s="323">
        <v>0.79</v>
      </c>
      <c r="G9" s="323">
        <v>0.8</v>
      </c>
      <c r="H9" s="323">
        <v>0.21</v>
      </c>
      <c r="I9" s="323">
        <v>0.8</v>
      </c>
      <c r="J9" s="323">
        <v>0.4</v>
      </c>
      <c r="K9" s="323">
        <v>1.7</v>
      </c>
      <c r="L9" s="323">
        <v>0.03</v>
      </c>
      <c r="M9" s="323">
        <f>(L9*$N$5)/('chromatographic performances'!$E$9/1000000)*1000</f>
        <v>1.1480334411104968E-2</v>
      </c>
      <c r="N9" s="323">
        <f>B$9*$L9^(1/3)+B$10/$L9+B$11*$L9</f>
        <v>133.64555658392871</v>
      </c>
      <c r="O9" s="323">
        <f>'chromatographic performances'!$E$7/(N9*'chromatographic performances'!$E$9/1000)</f>
        <v>220.07289623139786</v>
      </c>
      <c r="P9" s="323">
        <f>FLOOR(O9,10)</f>
        <v>220</v>
      </c>
      <c r="Q9" s="323">
        <f>(M9*60)*(3.1415927*'chromatographic performances'!$E$8*'chromatographic performances'!$E$8*0.6/4)</f>
        <v>1.4314807653978057</v>
      </c>
      <c r="R9" s="323">
        <f>1.1*(B$12*'chromatographic performances'!$E$7*0.001*$M9*0.001*$N$4*0.001/('chromatographic performances'!$E$9*0.000001)^2/100000)</f>
        <v>1.4003765206448335</v>
      </c>
      <c r="S9" s="323">
        <f>IF(P9&gt;$P$1017,S8,P9)</f>
        <v>220</v>
      </c>
      <c r="T9" s="323" t="str">
        <f t="shared" ref="T9:T72" si="0">IF(S11-S10&gt;=0,"",P9)</f>
        <v/>
      </c>
      <c r="U9" s="323">
        <f>(M9*60)*(3.1415927*'chromatographic performances'!$E$8*'chromatographic performances'!$E$8*0.6/4)</f>
        <v>1.4314807653978057</v>
      </c>
    </row>
    <row r="10" spans="1:21" x14ac:dyDescent="0.2">
      <c r="A10" s="323" t="s">
        <v>5</v>
      </c>
      <c r="B10" s="323">
        <f>IF('chromatographic performances'!$E$6="Acquity",I10,IF('chromatographic performances'!$E$6="Zorbax Eclipse XDB",H10,IF('chromatographic performances'!$E$6="Acquity Shield",D10,IF('chromatographic performances'!$E$6="Hypersil GOLD",E10,IF('chromatographic performances'!$E$6="Zorbax Extend",F10,IF('chromatographic performances'!$E$6="Zorbax Stable bond",G10,IF('chromatographic performances'!$E$6="Acquity Phenyl",J10,IF('chromatographic performances'!$E$6="Acquity HILIC",K10,C10))))))))</f>
        <v>4</v>
      </c>
      <c r="C10" s="323">
        <v>4</v>
      </c>
      <c r="D10" s="323">
        <v>6</v>
      </c>
      <c r="E10" s="323">
        <v>7.34</v>
      </c>
      <c r="F10" s="323">
        <v>4.7</v>
      </c>
      <c r="G10" s="323">
        <v>6.92</v>
      </c>
      <c r="H10" s="323">
        <v>6.82</v>
      </c>
      <c r="I10" s="323">
        <v>6.2</v>
      </c>
      <c r="J10" s="323">
        <v>5</v>
      </c>
      <c r="K10" s="323">
        <v>1.5</v>
      </c>
      <c r="L10" s="323">
        <v>0.06</v>
      </c>
      <c r="M10" s="323">
        <f>(L10*$N$5)/('chromatographic performances'!$E$9/1000000)*1000</f>
        <v>2.2960668822209936E-2</v>
      </c>
      <c r="N10" s="323">
        <f t="shared" ref="N10:N55" si="1">B$9*$L10^(1/3)+B$10/$L10+B$11*$L10</f>
        <v>67.061153430783563</v>
      </c>
      <c r="O10" s="323">
        <f>'chromatographic performances'!$E$7/(N10*'chromatographic performances'!$E$9/1000)</f>
        <v>438.58125309817979</v>
      </c>
      <c r="P10" s="323">
        <f t="shared" ref="P10:P73" si="2">FLOOR(O10,10)</f>
        <v>430</v>
      </c>
      <c r="Q10" s="323">
        <f>(M10*60)*(3.1415927*'chromatographic performances'!$E$8*'chromatographic performances'!$E$8*0.6/4)</f>
        <v>2.8629615307956113</v>
      </c>
      <c r="R10" s="323">
        <f>1.1*(B$12*'chromatographic performances'!$E$7*0.001*$M10*0.001*$N$4*0.001/('chromatographic performances'!$E$9*0.000001)^2/100000)</f>
        <v>2.8007530412896671</v>
      </c>
      <c r="S10" s="323">
        <f t="shared" ref="S10:S72" si="3">IF(P10&gt;$P$1017,S9,P10)</f>
        <v>430</v>
      </c>
      <c r="T10" s="323" t="str">
        <f t="shared" si="0"/>
        <v/>
      </c>
      <c r="U10" s="323">
        <f>(M10*60)*(3.1415927*'chromatographic performances'!$E$8*'chromatographic performances'!$E$8*0.6/4)</f>
        <v>2.8629615307956113</v>
      </c>
    </row>
    <row r="11" spans="1:21" x14ac:dyDescent="0.2">
      <c r="A11" s="323" t="s">
        <v>6</v>
      </c>
      <c r="B11" s="323">
        <f>IF('chromatographic performances'!$E$6="Acquity",I11,IF('chromatographic performances'!$E$6="Zorbax Eclipse XDB",H11,IF('chromatographic performances'!$E$6="Acquity Shield",D11,IF('chromatographic performances'!$E$6="Hypersil GOLD",E11,IF('chromatographic performances'!$E$6="Zorbax Extend",F11,IF('chromatographic performances'!$E$6="Zorbax Stable bond",G11,IF('chromatographic performances'!$E$6="Acquity Phenyl",J11,IF('chromatographic performances'!$E$6="Acquity HILIC",K11,C11))))))))</f>
        <v>0.05</v>
      </c>
      <c r="C11" s="323">
        <v>0.05</v>
      </c>
      <c r="D11" s="323">
        <v>0.18</v>
      </c>
      <c r="E11" s="323">
        <v>0.04</v>
      </c>
      <c r="F11" s="323">
        <v>0.04</v>
      </c>
      <c r="G11" s="323">
        <v>0.05</v>
      </c>
      <c r="H11" s="323">
        <v>0.2</v>
      </c>
      <c r="I11" s="323">
        <v>0.06</v>
      </c>
      <c r="J11" s="323">
        <v>0.16</v>
      </c>
      <c r="K11" s="323">
        <v>0.01</v>
      </c>
      <c r="L11" s="323">
        <v>0.09</v>
      </c>
      <c r="M11" s="323">
        <f>(L11*$N$5)/('chromatographic performances'!$E$9/1000000)*1000</f>
        <v>3.4441003233314914E-2</v>
      </c>
      <c r="N11" s="323">
        <f t="shared" si="1"/>
        <v>44.897084919100159</v>
      </c>
      <c r="O11" s="323">
        <f>'chromatographic performances'!$E$7/(N11*'chromatographic performances'!$E$9/1000)</f>
        <v>655.0929700420254</v>
      </c>
      <c r="P11" s="323">
        <f t="shared" si="2"/>
        <v>650</v>
      </c>
      <c r="Q11" s="323">
        <f>(M11*60)*(3.1415927*'chromatographic performances'!$E$8*'chromatographic performances'!$E$8*0.6/4)</f>
        <v>4.2944422961934183</v>
      </c>
      <c r="R11" s="323">
        <f>1.1*(B$12*'chromatographic performances'!$E$7*0.001*$M11*0.001*$N$4*0.001/('chromatographic performances'!$E$9*0.000001)^2/100000)</f>
        <v>4.2011295619345015</v>
      </c>
      <c r="S11" s="323">
        <f t="shared" si="3"/>
        <v>650</v>
      </c>
      <c r="T11" s="323" t="str">
        <f t="shared" si="0"/>
        <v/>
      </c>
      <c r="U11" s="323">
        <f>(M11*60)*(3.1415927*'chromatographic performances'!$E$8*'chromatographic performances'!$E$8*0.6/4)</f>
        <v>4.2944422961934183</v>
      </c>
    </row>
    <row r="12" spans="1:21" x14ac:dyDescent="0.2">
      <c r="A12" s="325" t="s">
        <v>22</v>
      </c>
      <c r="B12" s="323">
        <f>IF('chromatographic performances'!$E$6="Acquity",I12,IF('chromatographic performances'!$E$6="Zorbax Eclipse XDB",H12,IF('chromatographic performances'!$E$6="Acquity Shield",D12,IF('chromatographic performances'!$E$6="Hypersil GOLD",E12,IF('chromatographic performances'!$E$6="Zorbax Extend",F12,IF('chromatographic performances'!$E$6="Zorbax Stable bond",G12,IF('chromatographic performances'!$E$6="Acquity Phenyl",J12,IF('chromatographic performances'!$E$6="Acquity HILIC",K12,C12))))))))</f>
        <v>750</v>
      </c>
      <c r="C12" s="323">
        <v>750</v>
      </c>
      <c r="D12" s="323">
        <v>810</v>
      </c>
      <c r="E12" s="323">
        <v>630</v>
      </c>
      <c r="F12" s="323">
        <v>720</v>
      </c>
      <c r="G12" s="323">
        <v>830</v>
      </c>
      <c r="H12" s="323">
        <v>640</v>
      </c>
      <c r="I12" s="323">
        <v>690</v>
      </c>
      <c r="J12" s="323">
        <v>750</v>
      </c>
      <c r="K12" s="323">
        <v>510</v>
      </c>
      <c r="L12" s="323">
        <v>0.12</v>
      </c>
      <c r="M12" s="323">
        <f>(L12*$N$5)/('chromatographic performances'!$E$9/1000000)*1000</f>
        <v>4.5921337644419871E-2</v>
      </c>
      <c r="N12" s="323">
        <f t="shared" si="1"/>
        <v>33.832575748199432</v>
      </c>
      <c r="O12" s="323">
        <f>'chromatographic performances'!$E$7/(N12*'chromatographic performances'!$E$9/1000)</f>
        <v>869.33270835720054</v>
      </c>
      <c r="P12" s="323">
        <f t="shared" si="2"/>
        <v>860</v>
      </c>
      <c r="Q12" s="323">
        <f>(M12*60)*(3.1415927*'chromatographic performances'!$E$8*'chromatographic performances'!$E$8*0.6/4)</f>
        <v>5.7259230615912227</v>
      </c>
      <c r="R12" s="323">
        <f>1.1*(B$12*'chromatographic performances'!$E$7*0.001*$M12*0.001*$N$4*0.001/('chromatographic performances'!$E$9*0.000001)^2/100000)</f>
        <v>5.6015060825793341</v>
      </c>
      <c r="S12" s="323">
        <f t="shared" si="3"/>
        <v>860</v>
      </c>
      <c r="T12" s="323" t="str">
        <f t="shared" si="0"/>
        <v/>
      </c>
      <c r="U12" s="323">
        <f>(M12*60)*(3.1415927*'chromatographic performances'!$E$8*'chromatographic performances'!$E$8*0.6/4)</f>
        <v>5.7259230615912227</v>
      </c>
    </row>
    <row r="13" spans="1:21" x14ac:dyDescent="0.2">
      <c r="L13" s="323">
        <v>0.15</v>
      </c>
      <c r="M13" s="323">
        <f>(L13*$N$5)/('chromatographic performances'!$E$9/1000000)*1000</f>
        <v>5.7401672055524842E-2</v>
      </c>
      <c r="N13" s="323">
        <f t="shared" si="1"/>
        <v>27.205495951257973</v>
      </c>
      <c r="O13" s="323">
        <f>'chromatographic performances'!$E$7/(N13*'chromatographic performances'!$E$9/1000)</f>
        <v>1081.0964357561129</v>
      </c>
      <c r="P13" s="323">
        <f t="shared" si="2"/>
        <v>1080</v>
      </c>
      <c r="Q13" s="323">
        <f>(M13*60)*(3.1415927*'chromatographic performances'!$E$8*'chromatographic performances'!$E$8*0.6/4)</f>
        <v>7.1574038269890297</v>
      </c>
      <c r="R13" s="323">
        <f>1.1*(B$12*'chromatographic performances'!$E$7*0.001*$M13*0.001*$N$4*0.001/('chromatographic performances'!$E$9*0.000001)^2/100000)</f>
        <v>7.0018826032241668</v>
      </c>
      <c r="S13" s="323">
        <f t="shared" si="3"/>
        <v>1080</v>
      </c>
      <c r="T13" s="323" t="str">
        <f t="shared" si="0"/>
        <v/>
      </c>
      <c r="U13" s="323">
        <f>(M13*60)*(3.1415927*'chromatographic performances'!$E$8*'chromatographic performances'!$E$8*0.6/4)</f>
        <v>7.1574038269890297</v>
      </c>
    </row>
    <row r="14" spans="1:21" x14ac:dyDescent="0.2">
      <c r="L14" s="323">
        <v>0.18</v>
      </c>
      <c r="M14" s="323">
        <f>(L14*$N$5)/('chromatographic performances'!$E$9/1000000)*1000</f>
        <v>6.8882006466629828E-2</v>
      </c>
      <c r="N14" s="323">
        <f t="shared" si="1"/>
        <v>22.795843839550837</v>
      </c>
      <c r="O14" s="323">
        <f>'chromatographic performances'!$E$7/(N14*'chromatographic performances'!$E$9/1000)</f>
        <v>1290.2248722573229</v>
      </c>
      <c r="P14" s="323">
        <f t="shared" si="2"/>
        <v>1290</v>
      </c>
      <c r="Q14" s="323">
        <f>(M14*60)*(3.1415927*'chromatographic performances'!$E$8*'chromatographic performances'!$E$8*0.6/4)</f>
        <v>8.5888845923868367</v>
      </c>
      <c r="R14" s="323">
        <f>1.1*(B$12*'chromatographic performances'!$E$7*0.001*$M14*0.001*$N$4*0.001/('chromatographic performances'!$E$9*0.000001)^2/100000)</f>
        <v>8.402259123869003</v>
      </c>
      <c r="S14" s="323">
        <f t="shared" si="3"/>
        <v>1290</v>
      </c>
      <c r="T14" s="323" t="str">
        <f t="shared" si="0"/>
        <v/>
      </c>
      <c r="U14" s="323">
        <f>(M14*60)*(3.1415927*'chromatographic performances'!$E$8*'chromatographic performances'!$E$8*0.6/4)</f>
        <v>8.5888845923868367</v>
      </c>
    </row>
    <row r="15" spans="1:21" x14ac:dyDescent="0.2">
      <c r="L15" s="323">
        <v>0.21</v>
      </c>
      <c r="M15" s="323">
        <f>(L15*$N$5)/('chromatographic performances'!$E$9/1000000)*1000</f>
        <v>8.0362340877734806E-2</v>
      </c>
      <c r="N15" s="323">
        <f t="shared" si="1"/>
        <v>19.652511242895361</v>
      </c>
      <c r="O15" s="323">
        <f>'chromatographic performances'!$E$7/(N15*'chromatographic performances'!$E$9/1000)</f>
        <v>1496.5906566528538</v>
      </c>
      <c r="P15" s="323">
        <f t="shared" si="2"/>
        <v>1490</v>
      </c>
      <c r="Q15" s="323">
        <f>(M15*60)*(3.1415927*'chromatographic performances'!$E$8*'chromatographic performances'!$E$8*0.6/4)</f>
        <v>10.020365357784645</v>
      </c>
      <c r="R15" s="323">
        <f>1.1*(B$12*'chromatographic performances'!$E$7*0.001*$M15*0.001*$N$4*0.001/('chromatographic performances'!$E$9*0.000001)^2/100000)</f>
        <v>9.8026356445138383</v>
      </c>
      <c r="S15" s="323">
        <f t="shared" si="3"/>
        <v>1490</v>
      </c>
      <c r="T15" s="323" t="str">
        <f t="shared" si="0"/>
        <v/>
      </c>
      <c r="U15" s="323">
        <f>(M15*60)*(3.1415927*'chromatographic performances'!$E$8*'chromatographic performances'!$E$8*0.6/4)</f>
        <v>10.020365357784645</v>
      </c>
    </row>
    <row r="16" spans="1:21" x14ac:dyDescent="0.2">
      <c r="L16" s="323">
        <v>0.24</v>
      </c>
      <c r="M16" s="323">
        <f>(L16*$N$5)/('chromatographic performances'!$E$9/1000000)*1000</f>
        <v>9.1842675288839742E-2</v>
      </c>
      <c r="N16" s="323">
        <f t="shared" si="1"/>
        <v>17.30011316785744</v>
      </c>
      <c r="O16" s="323">
        <f>'chromatographic performances'!$E$7/(N16*'chromatographic performances'!$E$9/1000)</f>
        <v>1700.0908849849391</v>
      </c>
      <c r="P16" s="323">
        <f t="shared" si="2"/>
        <v>1700</v>
      </c>
      <c r="Q16" s="323">
        <f>(M16*60)*(3.1415927*'chromatographic performances'!$E$8*'chromatographic performances'!$E$8*0.6/4)</f>
        <v>11.451846123182445</v>
      </c>
      <c r="R16" s="323">
        <f>1.1*(B$12*'chromatographic performances'!$E$7*0.001*$M16*0.001*$N$4*0.001/('chromatographic performances'!$E$9*0.000001)^2/100000)</f>
        <v>11.203012165158668</v>
      </c>
      <c r="S16" s="323">
        <f t="shared" si="3"/>
        <v>1700</v>
      </c>
      <c r="T16" s="323" t="str">
        <f t="shared" si="0"/>
        <v/>
      </c>
      <c r="U16" s="323">
        <f>(M16*60)*(3.1415927*'chromatographic performances'!$E$8*'chromatographic performances'!$E$8*0.6/4)</f>
        <v>11.451846123182445</v>
      </c>
    </row>
    <row r="17" spans="4:21" x14ac:dyDescent="0.2">
      <c r="L17" s="323">
        <v>0.27</v>
      </c>
      <c r="M17" s="323">
        <f>(L17*$N$5)/('chromatographic performances'!$E$9/1000000)*1000</f>
        <v>0.10332300969994473</v>
      </c>
      <c r="N17" s="323">
        <f t="shared" si="1"/>
        <v>15.474645221824378</v>
      </c>
      <c r="O17" s="323">
        <f>'chromatographic performances'!$E$7/(N17*'chromatographic performances'!$E$9/1000)</f>
        <v>1900.6422625057676</v>
      </c>
      <c r="P17" s="323">
        <f t="shared" si="2"/>
        <v>1900</v>
      </c>
      <c r="Q17" s="323">
        <f>(M17*60)*(3.1415927*'chromatographic performances'!$E$8*'chromatographic performances'!$E$8*0.6/4)</f>
        <v>12.883326888580255</v>
      </c>
      <c r="R17" s="323">
        <f>1.1*(B$12*'chromatographic performances'!$E$7*0.001*$M17*0.001*$N$4*0.001/('chromatographic performances'!$E$9*0.000001)^2/100000)</f>
        <v>12.603388685803504</v>
      </c>
      <c r="S17" s="323">
        <f t="shared" si="3"/>
        <v>1900</v>
      </c>
      <c r="T17" s="323" t="str">
        <f t="shared" si="0"/>
        <v/>
      </c>
      <c r="U17" s="323">
        <f>(M17*60)*(3.1415927*'chromatographic performances'!$E$8*'chromatographic performances'!$E$8*0.6/4)</f>
        <v>12.883326888580255</v>
      </c>
    </row>
    <row r="18" spans="4:21" x14ac:dyDescent="0.2">
      <c r="L18" s="323">
        <v>0.3</v>
      </c>
      <c r="M18" s="323">
        <f>(L18*$N$5)/('chromatographic performances'!$E$9/1000000)*1000</f>
        <v>0.11480334411104968</v>
      </c>
      <c r="N18" s="323">
        <f t="shared" si="1"/>
        <v>14.017766283415504</v>
      </c>
      <c r="O18" s="323">
        <f>'chromatographic performances'!$E$7/(N18*'chromatographic performances'!$E$9/1000)</f>
        <v>2098.1777061499142</v>
      </c>
      <c r="P18" s="323">
        <f t="shared" si="2"/>
        <v>2090</v>
      </c>
      <c r="Q18" s="323">
        <f>(M18*60)*(3.1415927*'chromatographic performances'!$E$8*'chromatographic performances'!$E$8*0.6/4)</f>
        <v>14.314807653978059</v>
      </c>
      <c r="R18" s="323">
        <f>1.1*(B$12*'chromatographic performances'!$E$7*0.001*$M18*0.001*$N$4*0.001/('chromatographic performances'!$E$9*0.000001)^2/100000)</f>
        <v>14.003765206448334</v>
      </c>
      <c r="S18" s="323">
        <f t="shared" si="3"/>
        <v>2090</v>
      </c>
      <c r="T18" s="323" t="str">
        <f t="shared" si="0"/>
        <v/>
      </c>
      <c r="U18" s="323">
        <f>(M18*60)*(3.1415927*'chromatographic performances'!$E$8*'chromatographic performances'!$E$8*0.6/4)</f>
        <v>14.314807653978059</v>
      </c>
    </row>
    <row r="19" spans="4:21" x14ac:dyDescent="0.2">
      <c r="L19" s="323">
        <v>0.33</v>
      </c>
      <c r="M19" s="323">
        <f>(L19*$N$5)/('chromatographic performances'!$E$9/1000000)*1000</f>
        <v>0.12628367852215469</v>
      </c>
      <c r="N19" s="323">
        <f t="shared" si="1"/>
        <v>12.82875444421324</v>
      </c>
      <c r="O19" s="323">
        <f>'chromatographic performances'!$E$7/(N19*'chromatographic performances'!$E$9/1000)</f>
        <v>2292.6438286570628</v>
      </c>
      <c r="P19" s="323">
        <f t="shared" si="2"/>
        <v>2290</v>
      </c>
      <c r="Q19" s="323">
        <f>(M19*60)*(3.1415927*'chromatographic performances'!$E$8*'chromatographic performances'!$E$8*0.6/4)</f>
        <v>15.746288419375869</v>
      </c>
      <c r="R19" s="323">
        <f>1.1*(B$12*'chromatographic performances'!$E$7*0.001*$M19*0.001*$N$4*0.001/('chromatographic performances'!$E$9*0.000001)^2/100000)</f>
        <v>15.404141727093171</v>
      </c>
      <c r="S19" s="323">
        <f t="shared" si="3"/>
        <v>2290</v>
      </c>
      <c r="T19" s="323" t="str">
        <f t="shared" si="0"/>
        <v/>
      </c>
      <c r="U19" s="323">
        <f>(M19*60)*(3.1415927*'chromatographic performances'!$E$8*'chromatographic performances'!$E$8*0.6/4)</f>
        <v>15.746288419375869</v>
      </c>
    </row>
    <row r="20" spans="4:21" x14ac:dyDescent="0.2">
      <c r="L20" s="323">
        <v>0.36</v>
      </c>
      <c r="M20" s="323">
        <f>(L20*$N$5)/('chromatographic performances'!$E$9/1000000)*1000</f>
        <v>0.13776401293325966</v>
      </c>
      <c r="N20" s="323">
        <f t="shared" si="1"/>
        <v>11.840489772009123</v>
      </c>
      <c r="O20" s="323">
        <f>'chromatographic performances'!$E$7/(N20*'chromatographic performances'!$E$9/1000)</f>
        <v>2483.9989960053567</v>
      </c>
      <c r="P20" s="323">
        <f t="shared" si="2"/>
        <v>2480</v>
      </c>
      <c r="Q20" s="323">
        <f>(M20*60)*(3.1415927*'chromatographic performances'!$E$8*'chromatographic performances'!$E$8*0.6/4)</f>
        <v>17.177769184773673</v>
      </c>
      <c r="R20" s="323">
        <f>1.1*(B$12*'chromatographic performances'!$E$7*0.001*$M20*0.001*$N$4*0.001/('chromatographic performances'!$E$9*0.000001)^2/100000)</f>
        <v>16.804518247738006</v>
      </c>
      <c r="S20" s="323">
        <f t="shared" si="3"/>
        <v>2480</v>
      </c>
      <c r="T20" s="323" t="str">
        <f t="shared" si="0"/>
        <v/>
      </c>
      <c r="U20" s="323">
        <f>(M20*60)*(3.1415927*'chromatographic performances'!$E$8*'chromatographic performances'!$E$8*0.6/4)</f>
        <v>17.177769184773673</v>
      </c>
    </row>
    <row r="21" spans="4:21" x14ac:dyDescent="0.2">
      <c r="L21" s="323">
        <v>0.39</v>
      </c>
      <c r="M21" s="323">
        <f>(L21*$N$5)/('chromatographic performances'!$E$9/1000000)*1000</f>
        <v>0.14924434734436462</v>
      </c>
      <c r="N21" s="323">
        <f t="shared" si="1"/>
        <v>11.006524613816536</v>
      </c>
      <c r="O21" s="323">
        <f>'chromatographic performances'!$E$7/(N21*'chromatographic performances'!$E$9/1000)</f>
        <v>2672.2117778178272</v>
      </c>
      <c r="P21" s="323">
        <f t="shared" si="2"/>
        <v>2670</v>
      </c>
      <c r="Q21" s="323">
        <f>(M21*60)*(3.1415927*'chromatographic performances'!$E$8*'chromatographic performances'!$E$8*0.6/4)</f>
        <v>18.609249950171478</v>
      </c>
      <c r="R21" s="323">
        <f>1.1*(B$12*'chromatographic performances'!$E$7*0.001*$M21*0.001*$N$4*0.001/('chromatographic performances'!$E$9*0.000001)^2/100000)</f>
        <v>18.204894768382839</v>
      </c>
      <c r="S21" s="323">
        <f t="shared" si="3"/>
        <v>2670</v>
      </c>
      <c r="T21" s="323" t="str">
        <f t="shared" si="0"/>
        <v/>
      </c>
      <c r="U21" s="323">
        <f>(M21*60)*(3.1415927*'chromatographic performances'!$E$8*'chromatographic performances'!$E$8*0.6/4)</f>
        <v>18.609249950171478</v>
      </c>
    </row>
    <row r="22" spans="4:21" x14ac:dyDescent="0.2">
      <c r="L22" s="323">
        <v>0.42</v>
      </c>
      <c r="M22" s="323">
        <f>(L22*$N$5)/('chromatographic performances'!$E$9/1000000)*1000</f>
        <v>0.16072468175546961</v>
      </c>
      <c r="N22" s="323">
        <f t="shared" si="1"/>
        <v>10.293696762531376</v>
      </c>
      <c r="O22" s="323">
        <f>'chromatographic performances'!$E$7/(N22*'chromatographic performances'!$E$9/1000)</f>
        <v>2857.2596788492879</v>
      </c>
      <c r="P22" s="323">
        <f t="shared" si="2"/>
        <v>2850</v>
      </c>
      <c r="Q22" s="323">
        <f>(M22*60)*(3.1415927*'chromatographic performances'!$E$8*'chromatographic performances'!$E$8*0.6/4)</f>
        <v>20.040730715569289</v>
      </c>
      <c r="R22" s="323">
        <f>1.1*(B$12*'chromatographic performances'!$E$7*0.001*$M22*0.001*$N$4*0.001/('chromatographic performances'!$E$9*0.000001)^2/100000)</f>
        <v>19.605271289027677</v>
      </c>
      <c r="S22" s="323">
        <f t="shared" si="3"/>
        <v>2850</v>
      </c>
      <c r="T22" s="323" t="str">
        <f t="shared" si="0"/>
        <v/>
      </c>
      <c r="U22" s="323">
        <f>(M22*60)*(3.1415927*'chromatographic performances'!$E$8*'chromatographic performances'!$E$8*0.6/4)</f>
        <v>20.040730715569289</v>
      </c>
    </row>
    <row r="23" spans="4:21" x14ac:dyDescent="0.2">
      <c r="L23" s="323">
        <v>0.45</v>
      </c>
      <c r="M23" s="323">
        <f>(L23*$N$5)/('chromatographic performances'!$E$9/1000000)*1000</f>
        <v>0.17220501616657455</v>
      </c>
      <c r="N23" s="323">
        <f t="shared" si="1"/>
        <v>9.6776983212824437</v>
      </c>
      <c r="O23" s="323">
        <f>'chromatographic performances'!$E$7/(N23*'chromatographic performances'!$E$9/1000)</f>
        <v>3039.1280787501178</v>
      </c>
      <c r="P23" s="323">
        <f t="shared" si="2"/>
        <v>3030</v>
      </c>
      <c r="Q23" s="323">
        <f>(M23*60)*(3.1415927*'chromatographic performances'!$E$8*'chromatographic performances'!$E$8*0.6/4)</f>
        <v>21.47221148096709</v>
      </c>
      <c r="R23" s="323">
        <f>1.1*(B$12*'chromatographic performances'!$E$7*0.001*$M23*0.001*$N$4*0.001/('chromatographic performances'!$E$9*0.000001)^2/100000)</f>
        <v>21.005647809672503</v>
      </c>
      <c r="S23" s="323">
        <f t="shared" si="3"/>
        <v>3030</v>
      </c>
      <c r="T23" s="323" t="str">
        <f t="shared" si="0"/>
        <v/>
      </c>
      <c r="U23" s="323">
        <f>(M23*60)*(3.1415927*'chromatographic performances'!$E$8*'chromatographic performances'!$E$8*0.6/4)</f>
        <v>21.47221148096709</v>
      </c>
    </row>
    <row r="24" spans="4:21" x14ac:dyDescent="0.2">
      <c r="L24" s="323">
        <v>0.48</v>
      </c>
      <c r="M24" s="323">
        <f>(L24*$N$5)/('chromatographic performances'!$E$9/1000000)*1000</f>
        <v>0.18368535057767948</v>
      </c>
      <c r="N24" s="323">
        <f t="shared" si="1"/>
        <v>9.1403068615671064</v>
      </c>
      <c r="O24" s="323">
        <f>'chromatographic performances'!$E$7/(N24*'chromatographic performances'!$E$9/1000)</f>
        <v>3217.809330838998</v>
      </c>
      <c r="P24" s="323">
        <f t="shared" si="2"/>
        <v>3210</v>
      </c>
      <c r="Q24" s="323">
        <f>(M24*60)*(3.1415927*'chromatographic performances'!$E$8*'chromatographic performances'!$E$8*0.6/4)</f>
        <v>22.903692246364891</v>
      </c>
      <c r="R24" s="323">
        <f>1.1*(B$12*'chromatographic performances'!$E$7*0.001*$M24*0.001*$N$4*0.001/('chromatographic performances'!$E$9*0.000001)^2/100000)</f>
        <v>22.406024330317337</v>
      </c>
      <c r="S24" s="323">
        <f t="shared" si="3"/>
        <v>3210</v>
      </c>
      <c r="T24" s="323" t="str">
        <f t="shared" si="0"/>
        <v/>
      </c>
      <c r="U24" s="323">
        <f>(M24*60)*(3.1415927*'chromatographic performances'!$E$8*'chromatographic performances'!$E$8*0.6/4)</f>
        <v>22.903692246364891</v>
      </c>
    </row>
    <row r="25" spans="4:21" x14ac:dyDescent="0.2">
      <c r="L25" s="323">
        <v>0.51</v>
      </c>
      <c r="M25" s="323">
        <f>(L25*$N$5)/('chromatographic performances'!$E$9/1000000)*1000</f>
        <v>0.19516568498878448</v>
      </c>
      <c r="N25" s="323">
        <f t="shared" si="1"/>
        <v>8.6675942289473618</v>
      </c>
      <c r="O25" s="323">
        <f>'chromatographic performances'!$E$7/(N25*'chromatographic performances'!$E$9/1000)</f>
        <v>3393.301985417731</v>
      </c>
      <c r="P25" s="323">
        <f t="shared" si="2"/>
        <v>3390</v>
      </c>
      <c r="Q25" s="323">
        <f>(M25*60)*(3.1415927*'chromatographic performances'!$E$8*'chromatographic performances'!$E$8*0.6/4)</f>
        <v>24.335173011762699</v>
      </c>
      <c r="R25" s="323">
        <f>1.1*(B$12*'chromatographic performances'!$E$7*0.001*$M25*0.001*$N$4*0.001/('chromatographic performances'!$E$9*0.000001)^2/100000)</f>
        <v>23.80640085096217</v>
      </c>
      <c r="S25" s="323">
        <f t="shared" si="3"/>
        <v>3390</v>
      </c>
      <c r="T25" s="323" t="str">
        <f t="shared" si="0"/>
        <v/>
      </c>
      <c r="U25" s="323">
        <f>(M25*60)*(3.1415927*'chromatographic performances'!$E$8*'chromatographic performances'!$E$8*0.6/4)</f>
        <v>24.335173011762699</v>
      </c>
    </row>
    <row r="26" spans="4:21" x14ac:dyDescent="0.2">
      <c r="L26" s="323">
        <v>0.54</v>
      </c>
      <c r="M26" s="323">
        <f>(L26*$N$5)/('chromatographic performances'!$E$9/1000000)*1000</f>
        <v>0.20664601939988947</v>
      </c>
      <c r="N26" s="323">
        <f t="shared" si="1"/>
        <v>8.248732692385877</v>
      </c>
      <c r="O26" s="323">
        <f>'chromatographic performances'!$E$7/(N26*'chromatographic performances'!$E$9/1000)</f>
        <v>3565.6101128154323</v>
      </c>
      <c r="P26" s="323">
        <f t="shared" si="2"/>
        <v>3560</v>
      </c>
      <c r="Q26" s="323">
        <f>(M26*60)*(3.1415927*'chromatographic performances'!$E$8*'chromatographic performances'!$E$8*0.6/4)</f>
        <v>25.76665377716051</v>
      </c>
      <c r="R26" s="323">
        <f>1.1*(B$12*'chromatographic performances'!$E$7*0.001*$M26*0.001*$N$4*0.001/('chromatographic performances'!$E$9*0.000001)^2/100000)</f>
        <v>25.206777371607007</v>
      </c>
      <c r="S26" s="323">
        <f t="shared" si="3"/>
        <v>3560</v>
      </c>
      <c r="T26" s="323" t="str">
        <f t="shared" si="0"/>
        <v/>
      </c>
      <c r="U26" s="323">
        <f>(M26*60)*(3.1415927*'chromatographic performances'!$E$8*'chromatographic performances'!$E$8*0.6/4)</f>
        <v>25.76665377716051</v>
      </c>
    </row>
    <row r="27" spans="4:21" x14ac:dyDescent="0.2">
      <c r="D27" s="323">
        <v>60</v>
      </c>
      <c r="L27" s="323">
        <v>0.56999999999999995</v>
      </c>
      <c r="M27" s="323">
        <f>(L27*$N$5)/('chromatographic performances'!$E$9/1000000)*1000</f>
        <v>0.21812635381099441</v>
      </c>
      <c r="N27" s="323">
        <f t="shared" si="1"/>
        <v>7.8751782938340931</v>
      </c>
      <c r="O27" s="323">
        <f>'chromatographic performances'!$E$7/(N27*'chromatographic performances'!$E$9/1000)</f>
        <v>3734.7427078457931</v>
      </c>
      <c r="P27" s="323">
        <f t="shared" si="2"/>
        <v>3730</v>
      </c>
      <c r="Q27" s="323">
        <f>(M27*60)*(3.1415927*'chromatographic performances'!$E$8*'chromatographic performances'!$E$8*0.6/4)</f>
        <v>27.198134542558311</v>
      </c>
      <c r="R27" s="323">
        <f>1.1*(B$12*'chromatographic performances'!$E$7*0.001*$M27*0.001*$N$4*0.001/('chromatographic performances'!$E$9*0.000001)^2/100000)</f>
        <v>26.60715389225183</v>
      </c>
      <c r="S27" s="323">
        <f t="shared" si="3"/>
        <v>3730</v>
      </c>
      <c r="T27" s="323" t="str">
        <f t="shared" si="0"/>
        <v/>
      </c>
      <c r="U27" s="323">
        <f>(M27*60)*(3.1415927*'chromatographic performances'!$E$8*'chromatographic performances'!$E$8*0.6/4)</f>
        <v>27.198134542558311</v>
      </c>
    </row>
    <row r="28" spans="4:21" x14ac:dyDescent="0.2">
      <c r="L28" s="323">
        <v>0.6</v>
      </c>
      <c r="M28" s="323">
        <f>(L28*$N$5)/('chromatographic performances'!$E$9/1000000)*1000</f>
        <v>0.22960668822209937</v>
      </c>
      <c r="N28" s="323">
        <f t="shared" si="1"/>
        <v>7.540099331968416</v>
      </c>
      <c r="O28" s="323">
        <f>'chromatographic performances'!$E$7/(N28*'chromatographic performances'!$E$9/1000)</f>
        <v>3900.713161852223</v>
      </c>
      <c r="P28" s="323">
        <f t="shared" si="2"/>
        <v>3900</v>
      </c>
      <c r="Q28" s="323">
        <f>(M28*60)*(3.1415927*'chromatographic performances'!$E$8*'chromatographic performances'!$E$8*0.6/4)</f>
        <v>28.629615307956119</v>
      </c>
      <c r="R28" s="323">
        <f>1.1*(B$12*'chromatographic performances'!$E$7*0.001*$M28*0.001*$N$4*0.001/('chromatographic performances'!$E$9*0.000001)^2/100000)</f>
        <v>28.007530412896667</v>
      </c>
      <c r="S28" s="323">
        <f t="shared" si="3"/>
        <v>3900</v>
      </c>
      <c r="T28" s="323" t="str">
        <f t="shared" si="0"/>
        <v/>
      </c>
      <c r="U28" s="323">
        <f>(M28*60)*(3.1415927*'chromatographic performances'!$E$8*'chromatographic performances'!$E$8*0.6/4)</f>
        <v>28.629615307956119</v>
      </c>
    </row>
    <row r="29" spans="4:21" x14ac:dyDescent="0.2">
      <c r="L29" s="323">
        <v>0.63</v>
      </c>
      <c r="M29" s="323">
        <f>(L29*$N$5)/('chromatographic performances'!$E$9/1000000)*1000</f>
        <v>0.24108702263320436</v>
      </c>
      <c r="N29" s="323">
        <f t="shared" si="1"/>
        <v>7.2379682374376886</v>
      </c>
      <c r="O29" s="323">
        <f>'chromatographic performances'!$E$7/(N29*'chromatographic performances'!$E$9/1000)</f>
        <v>4063.5387916947261</v>
      </c>
      <c r="P29" s="323">
        <f t="shared" si="2"/>
        <v>4060</v>
      </c>
      <c r="Q29" s="323">
        <f>(M29*60)*(3.1415927*'chromatographic performances'!$E$8*'chromatographic performances'!$E$8*0.6/4)</f>
        <v>30.061096073353923</v>
      </c>
      <c r="R29" s="323">
        <f>1.1*(B$12*'chromatographic performances'!$E$7*0.001*$M29*0.001*$N$4*0.001/('chromatographic performances'!$E$9*0.000001)^2/100000)</f>
        <v>29.407906933541511</v>
      </c>
      <c r="S29" s="323">
        <f t="shared" si="3"/>
        <v>4060</v>
      </c>
      <c r="T29" s="323" t="str">
        <f t="shared" si="0"/>
        <v/>
      </c>
      <c r="U29" s="323">
        <f>(M29*60)*(3.1415927*'chromatographic performances'!$E$8*'chromatographic performances'!$E$8*0.6/4)</f>
        <v>30.061096073353923</v>
      </c>
    </row>
    <row r="30" spans="4:21" x14ac:dyDescent="0.2">
      <c r="L30" s="323">
        <v>0.66</v>
      </c>
      <c r="M30" s="323">
        <f>(L30*$N$5)/('chromatographic performances'!$E$9/1000000)*1000</f>
        <v>0.25256735704430938</v>
      </c>
      <c r="N30" s="323">
        <f t="shared" si="1"/>
        <v>6.9642648297234224</v>
      </c>
      <c r="O30" s="323">
        <f>'chromatographic performances'!$E$7/(N30*'chromatographic performances'!$E$9/1000)</f>
        <v>4223.2404173306559</v>
      </c>
      <c r="P30" s="323">
        <f t="shared" si="2"/>
        <v>4220</v>
      </c>
      <c r="Q30" s="323">
        <f>(M30*60)*(3.1415927*'chromatographic performances'!$E$8*'chromatographic performances'!$E$8*0.6/4)</f>
        <v>31.492576838751738</v>
      </c>
      <c r="R30" s="323">
        <f>1.1*(B$12*'chromatographic performances'!$E$7*0.001*$M30*0.001*$N$4*0.001/('chromatographic performances'!$E$9*0.000001)^2/100000)</f>
        <v>30.808283454186341</v>
      </c>
      <c r="S30" s="323">
        <f t="shared" si="3"/>
        <v>4220</v>
      </c>
      <c r="T30" s="323" t="str">
        <f t="shared" si="0"/>
        <v/>
      </c>
      <c r="U30" s="323">
        <f>(M30*60)*(3.1415927*'chromatographic performances'!$E$8*'chromatographic performances'!$E$8*0.6/4)</f>
        <v>31.492576838751738</v>
      </c>
    </row>
    <row r="31" spans="4:21" x14ac:dyDescent="0.2">
      <c r="L31" s="323">
        <v>0.69</v>
      </c>
      <c r="M31" s="323">
        <f>(L31*$N$5)/('chromatographic performances'!$E$9/1000000)*1000</f>
        <v>0.26404769145541429</v>
      </c>
      <c r="N31" s="323">
        <f t="shared" si="1"/>
        <v>6.7152570415157244</v>
      </c>
      <c r="O31" s="323">
        <f>'chromatographic performances'!$E$7/(N31*'chromatographic performances'!$E$9/1000)</f>
        <v>4379.8419813344517</v>
      </c>
      <c r="P31" s="323">
        <f t="shared" si="2"/>
        <v>4370</v>
      </c>
      <c r="Q31" s="323">
        <f>(M31*60)*(3.1415927*'chromatographic performances'!$E$8*'chromatographic performances'!$E$8*0.6/4)</f>
        <v>32.924057604149532</v>
      </c>
      <c r="R31" s="323">
        <f>1.1*(B$12*'chromatographic performances'!$E$7*0.001*$M31*0.001*$N$4*0.001/('chromatographic performances'!$E$9*0.000001)^2/100000)</f>
        <v>32.208659974831164</v>
      </c>
      <c r="S31" s="323">
        <f t="shared" si="3"/>
        <v>4370</v>
      </c>
      <c r="T31" s="323" t="str">
        <f t="shared" si="0"/>
        <v/>
      </c>
      <c r="U31" s="323">
        <f>(M31*60)*(3.1415927*'chromatographic performances'!$E$8*'chromatographic performances'!$E$8*0.6/4)</f>
        <v>32.924057604149532</v>
      </c>
    </row>
    <row r="32" spans="4:21" x14ac:dyDescent="0.2">
      <c r="L32" s="323">
        <v>0.72</v>
      </c>
      <c r="M32" s="323">
        <f>(L32*$N$5)/('chromatographic performances'!$E$9/1000000)*1000</f>
        <v>0.27552802586651931</v>
      </c>
      <c r="N32" s="323">
        <f t="shared" si="1"/>
        <v>6.4878365048669879</v>
      </c>
      <c r="O32" s="323">
        <f>'chromatographic performances'!$E$7/(N32*'chromatographic performances'!$E$9/1000)</f>
        <v>4533.3702049702542</v>
      </c>
      <c r="P32" s="323">
        <f t="shared" si="2"/>
        <v>4530</v>
      </c>
      <c r="Q32" s="323">
        <f>(M32*60)*(3.1415927*'chromatographic performances'!$E$8*'chromatographic performances'!$E$8*0.6/4)</f>
        <v>34.355538369547347</v>
      </c>
      <c r="R32" s="323">
        <f>1.1*(B$12*'chromatographic performances'!$E$7*0.001*$M32*0.001*$N$4*0.001/('chromatographic performances'!$E$9*0.000001)^2/100000)</f>
        <v>33.609036495476012</v>
      </c>
      <c r="S32" s="323">
        <f t="shared" si="3"/>
        <v>4530</v>
      </c>
      <c r="T32" s="323" t="str">
        <f t="shared" si="0"/>
        <v/>
      </c>
      <c r="U32" s="323">
        <f>(M32*60)*(3.1415927*'chromatographic performances'!$E$8*'chromatographic performances'!$E$8*0.6/4)</f>
        <v>34.355538369547347</v>
      </c>
    </row>
    <row r="33" spans="12:21" x14ac:dyDescent="0.2">
      <c r="L33" s="323">
        <v>0.75</v>
      </c>
      <c r="M33" s="323">
        <f>(L33*$N$5)/('chromatographic performances'!$E$9/1000000)*1000</f>
        <v>0.28700836027762422</v>
      </c>
      <c r="N33" s="323">
        <f t="shared" si="1"/>
        <v>6.2793936297494026</v>
      </c>
      <c r="O33" s="323">
        <f>'chromatographic performances'!$E$7/(N33*'chromatographic performances'!$E$9/1000)</f>
        <v>4683.8542763970845</v>
      </c>
      <c r="P33" s="323">
        <f t="shared" si="2"/>
        <v>4680</v>
      </c>
      <c r="Q33" s="323">
        <f>(M33*60)*(3.1415927*'chromatographic performances'!$E$8*'chromatographic performances'!$E$8*0.6/4)</f>
        <v>35.787019134945147</v>
      </c>
      <c r="R33" s="323">
        <f>1.1*(B$12*'chromatographic performances'!$E$7*0.001*$M33*0.001*$N$4*0.001/('chromatographic performances'!$E$9*0.000001)^2/100000)</f>
        <v>35.009413016120831</v>
      </c>
      <c r="S33" s="323">
        <f t="shared" si="3"/>
        <v>4680</v>
      </c>
      <c r="T33" s="323" t="str">
        <f t="shared" si="0"/>
        <v/>
      </c>
      <c r="U33" s="323">
        <f>(M33*60)*(3.1415927*'chromatographic performances'!$E$8*'chromatographic performances'!$E$8*0.6/4)</f>
        <v>35.787019134945147</v>
      </c>
    </row>
    <row r="34" spans="12:21" x14ac:dyDescent="0.2">
      <c r="L34" s="323">
        <v>0.78</v>
      </c>
      <c r="M34" s="323">
        <f>(L34*$N$5)/('chromatographic performances'!$E$9/1000000)*1000</f>
        <v>0.29848869468872924</v>
      </c>
      <c r="N34" s="323">
        <f t="shared" si="1"/>
        <v>6.0877215364567165</v>
      </c>
      <c r="O34" s="323">
        <f>'chromatographic performances'!$E$7/(N34*'chromatographic performances'!$E$9/1000)</f>
        <v>4831.3255673322255</v>
      </c>
      <c r="P34" s="323">
        <f t="shared" si="2"/>
        <v>4830</v>
      </c>
      <c r="Q34" s="323">
        <f>(M34*60)*(3.1415927*'chromatographic performances'!$E$8*'chromatographic performances'!$E$8*0.6/4)</f>
        <v>37.218499900342955</v>
      </c>
      <c r="R34" s="323">
        <f>1.1*(B$12*'chromatographic performances'!$E$7*0.001*$M34*0.001*$N$4*0.001/('chromatographic performances'!$E$9*0.000001)^2/100000)</f>
        <v>36.409789536765679</v>
      </c>
      <c r="S34" s="323">
        <f t="shared" si="3"/>
        <v>4830</v>
      </c>
      <c r="T34" s="323" t="str">
        <f t="shared" si="0"/>
        <v/>
      </c>
      <c r="U34" s="323">
        <f>(M34*60)*(3.1415927*'chromatographic performances'!$E$8*'chromatographic performances'!$E$8*0.6/4)</f>
        <v>37.218499900342955</v>
      </c>
    </row>
    <row r="35" spans="12:21" x14ac:dyDescent="0.2">
      <c r="L35" s="323">
        <v>0.81</v>
      </c>
      <c r="M35" s="323">
        <f>(L35*$N$5)/('chromatographic performances'!$E$9/1000000)*1000</f>
        <v>0.30996902909983426</v>
      </c>
      <c r="N35" s="323">
        <f t="shared" si="1"/>
        <v>5.9109413567244289</v>
      </c>
      <c r="O35" s="323">
        <f>'chromatographic performances'!$E$7/(N35*'chromatographic performances'!$E$9/1000)</f>
        <v>4975.8173750823671</v>
      </c>
      <c r="P35" s="323">
        <f t="shared" si="2"/>
        <v>4970</v>
      </c>
      <c r="Q35" s="323">
        <f>(M35*60)*(3.1415927*'chromatographic performances'!$E$8*'chromatographic performances'!$E$8*0.6/4)</f>
        <v>38.64998066574077</v>
      </c>
      <c r="R35" s="323">
        <f>1.1*(B$12*'chromatographic performances'!$E$7*0.001*$M35*0.001*$N$4*0.001/('chromatographic performances'!$E$9*0.000001)^2/100000)</f>
        <v>37.810166057410513</v>
      </c>
      <c r="S35" s="323">
        <f t="shared" si="3"/>
        <v>4970</v>
      </c>
      <c r="T35" s="323" t="str">
        <f t="shared" si="0"/>
        <v/>
      </c>
      <c r="U35" s="323">
        <f>(M35*60)*(3.1415927*'chromatographic performances'!$E$8*'chromatographic performances'!$E$8*0.6/4)</f>
        <v>38.64998066574077</v>
      </c>
    </row>
    <row r="36" spans="12:21" x14ac:dyDescent="0.2">
      <c r="L36" s="323">
        <v>0.84</v>
      </c>
      <c r="M36" s="323">
        <f>(L36*$N$5)/('chromatographic performances'!$E$9/1000000)*1000</f>
        <v>0.32144936351093922</v>
      </c>
      <c r="N36" s="323">
        <f t="shared" si="1"/>
        <v>5.7474435579680687</v>
      </c>
      <c r="O36" s="323">
        <f>'chromatographic performances'!$E$7/(N36*'chromatographic performances'!$E$9/1000)</f>
        <v>5117.3646873150819</v>
      </c>
      <c r="P36" s="323">
        <f t="shared" si="2"/>
        <v>5110</v>
      </c>
      <c r="Q36" s="323">
        <f>(M36*60)*(3.1415927*'chromatographic performances'!$E$8*'chromatographic performances'!$E$8*0.6/4)</f>
        <v>40.081461431138578</v>
      </c>
      <c r="R36" s="323">
        <f>1.1*(B$12*'chromatographic performances'!$E$7*0.001*$M36*0.001*$N$4*0.001/('chromatographic performances'!$E$9*0.000001)^2/100000)</f>
        <v>39.210542578055353</v>
      </c>
      <c r="S36" s="323">
        <f t="shared" si="3"/>
        <v>5110</v>
      </c>
      <c r="T36" s="323" t="str">
        <f t="shared" si="0"/>
        <v/>
      </c>
      <c r="U36" s="323">
        <f>(M36*60)*(3.1415927*'chromatographic performances'!$E$8*'chromatographic performances'!$E$8*0.6/4)</f>
        <v>40.081461431138578</v>
      </c>
    </row>
    <row r="37" spans="12:21" x14ac:dyDescent="0.2">
      <c r="L37" s="323">
        <v>0.87</v>
      </c>
      <c r="M37" s="323">
        <f>(L37*$N$5)/('chromatographic performances'!$E$9/1000000)*1000</f>
        <v>0.33292969792204408</v>
      </c>
      <c r="N37" s="323">
        <f t="shared" si="1"/>
        <v>5.5958414203612907</v>
      </c>
      <c r="O37" s="323">
        <f>'chromatographic performances'!$E$7/(N37*'chromatographic performances'!$E$9/1000)</f>
        <v>5256.0039673146075</v>
      </c>
      <c r="P37" s="323">
        <f t="shared" si="2"/>
        <v>5250</v>
      </c>
      <c r="Q37" s="323">
        <f>(M37*60)*(3.1415927*'chromatographic performances'!$E$8*'chromatographic performances'!$E$8*0.6/4)</f>
        <v>41.512942196536372</v>
      </c>
      <c r="R37" s="323">
        <f>1.1*(B$12*'chromatographic performances'!$E$7*0.001*$M37*0.001*$N$4*0.001/('chromatographic performances'!$E$9*0.000001)^2/100000)</f>
        <v>40.61091909870018</v>
      </c>
      <c r="S37" s="323">
        <f t="shared" si="3"/>
        <v>5250</v>
      </c>
      <c r="T37" s="323" t="str">
        <f t="shared" si="0"/>
        <v/>
      </c>
      <c r="U37" s="323">
        <f>(M37*60)*(3.1415927*'chromatographic performances'!$E$8*'chromatographic performances'!$E$8*0.6/4)</f>
        <v>41.512942196536372</v>
      </c>
    </row>
    <row r="38" spans="12:21" x14ac:dyDescent="0.2">
      <c r="L38" s="323">
        <v>0.9</v>
      </c>
      <c r="M38" s="323">
        <f>(L38*$N$5)/('chromatographic performances'!$E$9/1000000)*1000</f>
        <v>0.3444100323331491</v>
      </c>
      <c r="N38" s="323">
        <f t="shared" si="1"/>
        <v>5.4549338290500744</v>
      </c>
      <c r="O38" s="323">
        <f>'chromatographic performances'!$E$7/(N38*'chromatographic performances'!$E$9/1000)</f>
        <v>5391.7729577673244</v>
      </c>
      <c r="P38" s="323">
        <f t="shared" si="2"/>
        <v>5390</v>
      </c>
      <c r="Q38" s="323">
        <f>(M38*60)*(3.1415927*'chromatographic performances'!$E$8*'chromatographic performances'!$E$8*0.6/4)</f>
        <v>42.94442296193418</v>
      </c>
      <c r="R38" s="323">
        <f>1.1*(B$12*'chromatographic performances'!$E$7*0.001*$M38*0.001*$N$4*0.001/('chromatographic performances'!$E$9*0.000001)^2/100000)</f>
        <v>42.011295619345006</v>
      </c>
      <c r="S38" s="323">
        <f t="shared" si="3"/>
        <v>5390</v>
      </c>
      <c r="T38" s="323" t="str">
        <f t="shared" si="0"/>
        <v/>
      </c>
      <c r="U38" s="323">
        <f>(M38*60)*(3.1415927*'chromatographic performances'!$E$8*'chromatographic performances'!$E$8*0.6/4)</f>
        <v>42.94442296193418</v>
      </c>
    </row>
    <row r="39" spans="12:21" x14ac:dyDescent="0.2">
      <c r="L39" s="323">
        <v>0.93</v>
      </c>
      <c r="M39" s="323">
        <f>(L39*$N$5)/('chromatographic performances'!$E$9/1000000)*1000</f>
        <v>0.35589036674425412</v>
      </c>
      <c r="N39" s="323">
        <f t="shared" si="1"/>
        <v>5.3236752764857114</v>
      </c>
      <c r="O39" s="323">
        <f>'chromatographic performances'!$E$7/(N39*'chromatographic performances'!$E$9/1000)</f>
        <v>5524.7105013696073</v>
      </c>
      <c r="P39" s="323">
        <f t="shared" si="2"/>
        <v>5520</v>
      </c>
      <c r="Q39" s="323">
        <f>(M39*60)*(3.1415927*'chromatographic performances'!$E$8*'chromatographic performances'!$E$8*0.6/4)</f>
        <v>44.375903727331995</v>
      </c>
      <c r="R39" s="323">
        <f>1.1*(B$12*'chromatographic performances'!$E$7*0.001*$M39*0.001*$N$4*0.001/('chromatographic performances'!$E$9*0.000001)^2/100000)</f>
        <v>43.411672139989847</v>
      </c>
      <c r="S39" s="323">
        <f t="shared" si="3"/>
        <v>5520</v>
      </c>
      <c r="T39" s="323" t="str">
        <f t="shared" si="0"/>
        <v/>
      </c>
      <c r="U39" s="323">
        <f>(M39*60)*(3.1415927*'chromatographic performances'!$E$8*'chromatographic performances'!$E$8*0.6/4)</f>
        <v>44.375903727331995</v>
      </c>
    </row>
    <row r="40" spans="12:21" x14ac:dyDescent="0.2">
      <c r="L40" s="323">
        <v>0.96</v>
      </c>
      <c r="M40" s="323">
        <f>(L40*$N$5)/('chromatographic performances'!$E$9/1000000)*1000</f>
        <v>0.36737070115535897</v>
      </c>
      <c r="N40" s="323">
        <f t="shared" si="1"/>
        <v>5.2011514963988548</v>
      </c>
      <c r="O40" s="323">
        <f>'chromatographic performances'!$E$7/(N40*'chromatographic performances'!$E$9/1000)</f>
        <v>5654.856376755477</v>
      </c>
      <c r="P40" s="323">
        <f t="shared" si="2"/>
        <v>5650</v>
      </c>
      <c r="Q40" s="323">
        <f>(M40*60)*(3.1415927*'chromatographic performances'!$E$8*'chromatographic performances'!$E$8*0.6/4)</f>
        <v>45.807384492729781</v>
      </c>
      <c r="R40" s="323">
        <f>1.1*(B$12*'chromatographic performances'!$E$7*0.001*$M40*0.001*$N$4*0.001/('chromatographic performances'!$E$9*0.000001)^2/100000)</f>
        <v>44.812048660634673</v>
      </c>
      <c r="S40" s="323">
        <f t="shared" si="3"/>
        <v>5650</v>
      </c>
      <c r="T40" s="323" t="str">
        <f t="shared" si="0"/>
        <v/>
      </c>
      <c r="U40" s="323">
        <f>(M40*60)*(3.1415927*'chromatographic performances'!$E$8*'chromatographic performances'!$E$8*0.6/4)</f>
        <v>45.807384492729781</v>
      </c>
    </row>
    <row r="41" spans="12:21" x14ac:dyDescent="0.2">
      <c r="L41" s="323">
        <v>0.99</v>
      </c>
      <c r="M41" s="323">
        <f>(L41*$N$5)/('chromatographic performances'!$E$9/1000000)*1000</f>
        <v>0.37885103556646399</v>
      </c>
      <c r="N41" s="323">
        <f t="shared" si="1"/>
        <v>5.0865595338166374</v>
      </c>
      <c r="O41" s="323">
        <f>'chromatographic performances'!$E$7/(N41*'chromatographic performances'!$E$9/1000)</f>
        <v>5782.2511484130009</v>
      </c>
      <c r="P41" s="323">
        <f t="shared" si="2"/>
        <v>5780</v>
      </c>
      <c r="Q41" s="323">
        <f>(M41*60)*(3.1415927*'chromatographic performances'!$E$8*'chromatographic performances'!$E$8*0.6/4)</f>
        <v>47.238865258127596</v>
      </c>
      <c r="R41" s="323">
        <f>1.1*(B$12*'chromatographic performances'!$E$7*0.001*$M41*0.001*$N$4*0.001/('chromatographic performances'!$E$9*0.000001)^2/100000)</f>
        <v>46.212425181279499</v>
      </c>
      <c r="S41" s="323">
        <f t="shared" si="3"/>
        <v>5780</v>
      </c>
      <c r="T41" s="323" t="str">
        <f t="shared" si="0"/>
        <v/>
      </c>
      <c r="U41" s="323">
        <f>(M41*60)*(3.1415927*'chromatographic performances'!$E$8*'chromatographic performances'!$E$8*0.6/4)</f>
        <v>47.238865258127596</v>
      </c>
    </row>
    <row r="42" spans="12:21" x14ac:dyDescent="0.2">
      <c r="L42" s="323">
        <v>1.02</v>
      </c>
      <c r="M42" s="323">
        <f>(L42*$N$5)/('chromatographic performances'!$E$9/1000000)*1000</f>
        <v>0.39033136997756895</v>
      </c>
      <c r="N42" s="323">
        <f t="shared" si="1"/>
        <v>4.979191337011093</v>
      </c>
      <c r="O42" s="323">
        <f>'chromatographic performances'!$E$7/(N42*'chromatographic performances'!$E$9/1000)</f>
        <v>5906.9360294030466</v>
      </c>
      <c r="P42" s="323">
        <f t="shared" si="2"/>
        <v>5900</v>
      </c>
      <c r="Q42" s="323">
        <f>(M42*60)*(3.1415927*'chromatographic performances'!$E$8*'chromatographic performances'!$E$8*0.6/4)</f>
        <v>48.670346023525397</v>
      </c>
      <c r="R42" s="323">
        <f>1.1*(B$12*'chromatographic performances'!$E$7*0.001*$M42*0.001*$N$4*0.001/('chromatographic performances'!$E$9*0.000001)^2/100000)</f>
        <v>47.61280170192434</v>
      </c>
      <c r="S42" s="323">
        <f t="shared" si="3"/>
        <v>5900</v>
      </c>
      <c r="T42" s="323" t="str">
        <f t="shared" si="0"/>
        <v/>
      </c>
      <c r="U42" s="323">
        <f>(M42*60)*(3.1415927*'chromatographic performances'!$E$8*'chromatographic performances'!$E$8*0.6/4)</f>
        <v>48.670346023525397</v>
      </c>
    </row>
    <row r="43" spans="12:21" x14ac:dyDescent="0.2">
      <c r="L43" s="323">
        <v>1.05</v>
      </c>
      <c r="M43" s="323">
        <f>(L43*$N$5)/('chromatographic performances'!$E$9/1000000)*1000</f>
        <v>0.40181170438867392</v>
      </c>
      <c r="N43" s="323">
        <f t="shared" si="1"/>
        <v>4.878420166338663</v>
      </c>
      <c r="O43" s="323">
        <f>'chromatographic performances'!$E$7/(N43*'chromatographic performances'!$E$9/1000)</f>
        <v>6028.9527558173368</v>
      </c>
      <c r="P43" s="323">
        <f t="shared" si="2"/>
        <v>6020</v>
      </c>
      <c r="Q43" s="323">
        <f>(M43*60)*(3.1415927*'chromatographic performances'!$E$8*'chromatographic performances'!$E$8*0.6/4)</f>
        <v>50.101826788923205</v>
      </c>
      <c r="R43" s="323">
        <f>1.1*(B$12*'chromatographic performances'!$E$7*0.001*$M43*0.001*$N$4*0.001/('chromatographic performances'!$E$9*0.000001)^2/100000)</f>
        <v>49.013178222569174</v>
      </c>
      <c r="S43" s="323">
        <f t="shared" si="3"/>
        <v>6020</v>
      </c>
      <c r="T43" s="323" t="str">
        <f t="shared" si="0"/>
        <v/>
      </c>
      <c r="U43" s="323">
        <f>(M43*60)*(3.1415927*'chromatographic performances'!$E$8*'chromatographic performances'!$E$8*0.6/4)</f>
        <v>50.101826788923205</v>
      </c>
    </row>
    <row r="44" spans="12:21" x14ac:dyDescent="0.2">
      <c r="L44" s="323">
        <v>1.08</v>
      </c>
      <c r="M44" s="323">
        <f>(L44*$N$5)/('chromatographic performances'!$E$9/1000000)*1000</f>
        <v>0.41329203879977894</v>
      </c>
      <c r="N44" s="323">
        <f t="shared" si="1"/>
        <v>4.7836892717097221</v>
      </c>
      <c r="O44" s="323">
        <f>'chromatographic performances'!$E$7/(N44*'chromatographic performances'!$E$9/1000)</f>
        <v>6148.3434720186988</v>
      </c>
      <c r="P44" s="323">
        <f t="shared" si="2"/>
        <v>6140</v>
      </c>
      <c r="Q44" s="323">
        <f>(M44*60)*(3.1415927*'chromatographic performances'!$E$8*'chromatographic performances'!$E$8*0.6/4)</f>
        <v>51.53330755432102</v>
      </c>
      <c r="R44" s="323">
        <f>1.1*(B$12*'chromatographic performances'!$E$7*0.001*$M44*0.001*$N$4*0.001/('chromatographic performances'!$E$9*0.000001)^2/100000)</f>
        <v>50.413554743214014</v>
      </c>
      <c r="S44" s="323">
        <f t="shared" si="3"/>
        <v>6140</v>
      </c>
      <c r="T44" s="323" t="str">
        <f t="shared" si="0"/>
        <v/>
      </c>
      <c r="U44" s="323">
        <f>(M44*60)*(3.1415927*'chromatographic performances'!$E$8*'chromatographic performances'!$E$8*0.6/4)</f>
        <v>51.53330755432102</v>
      </c>
    </row>
    <row r="45" spans="12:21" x14ac:dyDescent="0.2">
      <c r="L45" s="323">
        <v>1.1100000000000001</v>
      </c>
      <c r="M45" s="323">
        <f>(L45*$N$5)/('chromatographic performances'!$E$9/1000000)*1000</f>
        <v>0.4247723732108839</v>
      </c>
      <c r="N45" s="323">
        <f t="shared" si="1"/>
        <v>4.69450240905201</v>
      </c>
      <c r="O45" s="323">
        <f>'chromatographic performances'!$E$7/(N45*'chromatographic performances'!$E$9/1000)</f>
        <v>6265.1506257979863</v>
      </c>
      <c r="P45" s="323">
        <f t="shared" si="2"/>
        <v>6260</v>
      </c>
      <c r="Q45" s="323">
        <f>(M45*60)*(3.1415927*'chromatographic performances'!$E$8*'chromatographic performances'!$E$8*0.6/4)</f>
        <v>52.964788319718828</v>
      </c>
      <c r="R45" s="323">
        <f>1.1*(B$12*'chromatographic performances'!$E$7*0.001*$M45*0.001*$N$4*0.001/('chromatographic performances'!$E$9*0.000001)^2/100000)</f>
        <v>51.813931263858841</v>
      </c>
      <c r="S45" s="323">
        <f t="shared" si="3"/>
        <v>6260</v>
      </c>
      <c r="T45" s="323" t="str">
        <f t="shared" si="0"/>
        <v/>
      </c>
      <c r="U45" s="323">
        <f>(M45*60)*(3.1415927*'chromatographic performances'!$E$8*'chromatographic performances'!$E$8*0.6/4)</f>
        <v>52.964788319718828</v>
      </c>
    </row>
    <row r="46" spans="12:21" x14ac:dyDescent="0.2">
      <c r="L46" s="323">
        <v>1.1399999999999999</v>
      </c>
      <c r="M46" s="323">
        <f>(L46*$N$5)/('chromatographic performances'!$E$9/1000000)*1000</f>
        <v>0.43625270762198881</v>
      </c>
      <c r="N46" s="323">
        <f t="shared" si="1"/>
        <v>4.6104158566468811</v>
      </c>
      <c r="O46" s="323">
        <f>'chromatographic performances'!$E$7/(N46*'chromatographic performances'!$E$9/1000)</f>
        <v>6379.4168726621765</v>
      </c>
      <c r="P46" s="323">
        <f t="shared" si="2"/>
        <v>6370</v>
      </c>
      <c r="Q46" s="323">
        <f>(M46*60)*(3.1415927*'chromatographic performances'!$E$8*'chromatographic performances'!$E$8*0.6/4)</f>
        <v>54.396269085116622</v>
      </c>
      <c r="R46" s="323">
        <f>1.1*(B$12*'chromatographic performances'!$E$7*0.001*$M46*0.001*$N$4*0.001/('chromatographic performances'!$E$9*0.000001)^2/100000)</f>
        <v>53.21430778450366</v>
      </c>
      <c r="S46" s="323">
        <f t="shared" si="3"/>
        <v>6370</v>
      </c>
      <c r="T46" s="323" t="str">
        <f t="shared" si="0"/>
        <v/>
      </c>
      <c r="U46" s="323">
        <f>(M46*60)*(3.1415927*'chromatographic performances'!$E$8*'chromatographic performances'!$E$8*0.6/4)</f>
        <v>54.396269085116622</v>
      </c>
    </row>
    <row r="47" spans="12:21" x14ac:dyDescent="0.2">
      <c r="L47" s="323">
        <v>1.17</v>
      </c>
      <c r="M47" s="323">
        <f>(L47*$N$5)/('chromatographic performances'!$E$9/1000000)*1000</f>
        <v>0.44773304203309378</v>
      </c>
      <c r="N47" s="323">
        <f t="shared" si="1"/>
        <v>4.5310316618330511</v>
      </c>
      <c r="O47" s="323">
        <f>'chromatographic performances'!$E$7/(N47*'chromatographic performances'!$E$9/1000)</f>
        <v>6491.184988538279</v>
      </c>
      <c r="P47" s="323">
        <f t="shared" si="2"/>
        <v>6490</v>
      </c>
      <c r="Q47" s="323">
        <f>(M47*60)*(3.1415927*'chromatographic performances'!$E$8*'chromatographic performances'!$E$8*0.6/4)</f>
        <v>55.827749850514429</v>
      </c>
      <c r="R47" s="323">
        <f>1.1*(B$12*'chromatographic performances'!$E$7*0.001*$M47*0.001*$N$4*0.001/('chromatographic performances'!$E$9*0.000001)^2/100000)</f>
        <v>54.614684305148515</v>
      </c>
      <c r="S47" s="323">
        <f t="shared" si="3"/>
        <v>6490</v>
      </c>
      <c r="T47" s="323" t="str">
        <f t="shared" si="0"/>
        <v/>
      </c>
      <c r="U47" s="323">
        <f>(M47*60)*(3.1415927*'chromatographic performances'!$E$8*'chromatographic performances'!$E$8*0.6/4)</f>
        <v>55.827749850514429</v>
      </c>
    </row>
    <row r="48" spans="12:21" x14ac:dyDescent="0.2">
      <c r="L48" s="323">
        <v>1.2</v>
      </c>
      <c r="M48" s="323">
        <f>(L48*$N$5)/('chromatographic performances'!$E$9/1000000)*1000</f>
        <v>0.45921337644419874</v>
      </c>
      <c r="N48" s="323">
        <f t="shared" si="1"/>
        <v>4.4559919025159447</v>
      </c>
      <c r="O48" s="323">
        <f>'chromatographic performances'!$E$7/(N48*'chromatographic performances'!$E$9/1000)</f>
        <v>6600.4977902396695</v>
      </c>
      <c r="P48" s="323">
        <f t="shared" si="2"/>
        <v>6600</v>
      </c>
      <c r="Q48" s="323">
        <f>(M48*60)*(3.1415927*'chromatographic performances'!$E$8*'chromatographic performances'!$E$8*0.6/4)</f>
        <v>57.259230615912237</v>
      </c>
      <c r="R48" s="323">
        <f>1.1*(B$12*'chromatographic performances'!$E$7*0.001*$M48*0.001*$N$4*0.001/('chromatographic performances'!$E$9*0.000001)^2/100000)</f>
        <v>56.015060825793334</v>
      </c>
      <c r="S48" s="323">
        <f t="shared" si="3"/>
        <v>6600</v>
      </c>
      <c r="T48" s="323" t="str">
        <f t="shared" si="0"/>
        <v/>
      </c>
      <c r="U48" s="323">
        <f>(M48*60)*(3.1415927*'chromatographic performances'!$E$8*'chromatographic performances'!$E$8*0.6/4)</f>
        <v>57.259230615912237</v>
      </c>
    </row>
    <row r="49" spans="12:21" x14ac:dyDescent="0.2">
      <c r="L49" s="323">
        <v>1.23</v>
      </c>
      <c r="M49" s="323">
        <f>(L49*$N$5)/('chromatographic performances'!$E$9/1000000)*1000</f>
        <v>0.47069371085530376</v>
      </c>
      <c r="N49" s="323">
        <f t="shared" si="1"/>
        <v>4.3849737900159758</v>
      </c>
      <c r="O49" s="323">
        <f>'chromatographic performances'!$E$7/(N49*'chromatographic performances'!$E$9/1000)</f>
        <v>6707.3980630965643</v>
      </c>
      <c r="P49" s="323">
        <f t="shared" si="2"/>
        <v>6700</v>
      </c>
      <c r="Q49" s="323">
        <f>(M49*60)*(3.1415927*'chromatographic performances'!$E$8*'chromatographic performances'!$E$8*0.6/4)</f>
        <v>58.690711381310038</v>
      </c>
      <c r="R49" s="323">
        <f>1.1*(B$12*'chromatographic performances'!$E$7*0.001*$M49*0.001*$N$4*0.001/('chromatographic performances'!$E$9*0.000001)^2/100000)</f>
        <v>57.415437346438189</v>
      </c>
      <c r="S49" s="323">
        <f t="shared" si="3"/>
        <v>6700</v>
      </c>
      <c r="T49" s="323" t="str">
        <f t="shared" si="0"/>
        <v/>
      </c>
      <c r="U49" s="323">
        <f>(M49*60)*(3.1415927*'chromatographic performances'!$E$8*'chromatographic performances'!$E$8*0.6/4)</f>
        <v>58.690711381310038</v>
      </c>
    </row>
    <row r="50" spans="12:21" x14ac:dyDescent="0.2">
      <c r="L50" s="323">
        <v>1.26</v>
      </c>
      <c r="M50" s="323">
        <f>(L50*$N$5)/('chromatographic performances'!$E$9/1000000)*1000</f>
        <v>0.48217404526640872</v>
      </c>
      <c r="N50" s="323">
        <f t="shared" si="1"/>
        <v>4.3176854728584653</v>
      </c>
      <c r="O50" s="323">
        <f>'chromatographic performances'!$E$7/(N50*'chromatographic performances'!$E$9/1000)</f>
        <v>6811.9284952015487</v>
      </c>
      <c r="P50" s="323">
        <f t="shared" si="2"/>
        <v>6810</v>
      </c>
      <c r="Q50" s="323">
        <f>(M50*60)*(3.1415927*'chromatographic performances'!$E$8*'chromatographic performances'!$E$8*0.6/4)</f>
        <v>60.122192146707846</v>
      </c>
      <c r="R50" s="323">
        <f>1.1*(B$12*'chromatographic performances'!$E$7*0.001*$M50*0.001*$N$4*0.001/('chromatographic performances'!$E$9*0.000001)^2/100000)</f>
        <v>58.815813867083023</v>
      </c>
      <c r="S50" s="323">
        <f t="shared" si="3"/>
        <v>6810</v>
      </c>
      <c r="T50" s="323" t="str">
        <f t="shared" si="0"/>
        <v/>
      </c>
      <c r="U50" s="323">
        <f>(M50*60)*(3.1415927*'chromatographic performances'!$E$8*'chromatographic performances'!$E$8*0.6/4)</f>
        <v>60.122192146707846</v>
      </c>
    </row>
    <row r="51" spans="12:21" x14ac:dyDescent="0.2">
      <c r="L51" s="323">
        <v>1.29</v>
      </c>
      <c r="M51" s="323">
        <f>(L51*$N$5)/('chromatographic performances'!$E$9/1000000)*1000</f>
        <v>0.49365437967751374</v>
      </c>
      <c r="N51" s="323">
        <f t="shared" si="1"/>
        <v>4.2538624272513816</v>
      </c>
      <c r="O51" s="323">
        <f>'chromatographic performances'!$E$7/(N51*'chromatographic performances'!$E$9/1000)</f>
        <v>6914.131617765237</v>
      </c>
      <c r="P51" s="323">
        <f t="shared" si="2"/>
        <v>6910</v>
      </c>
      <c r="Q51" s="323">
        <f>(M51*60)*(3.1415927*'chromatographic performances'!$E$8*'chromatographic performances'!$E$8*0.6/4)</f>
        <v>61.553672912105661</v>
      </c>
      <c r="R51" s="323">
        <f>1.1*(B$12*'chromatographic performances'!$E$7*0.001*$M51*0.001*$N$4*0.001/('chromatographic performances'!$E$9*0.000001)^2/100000)</f>
        <v>60.216190387727835</v>
      </c>
      <c r="S51" s="323">
        <f t="shared" si="3"/>
        <v>6910</v>
      </c>
      <c r="T51" s="323" t="str">
        <f t="shared" si="0"/>
        <v/>
      </c>
      <c r="U51" s="323">
        <f>(M51*60)*(3.1415927*'chromatographic performances'!$E$8*'chromatographic performances'!$E$8*0.6/4)</f>
        <v>61.553672912105661</v>
      </c>
    </row>
    <row r="52" spans="12:21" x14ac:dyDescent="0.2">
      <c r="L52" s="323">
        <v>1.32</v>
      </c>
      <c r="M52" s="323">
        <f>(L52*$N$5)/('chromatographic performances'!$E$9/1000000)*1000</f>
        <v>0.50513471408861876</v>
      </c>
      <c r="N52" s="323">
        <f t="shared" si="1"/>
        <v>4.193264340789554</v>
      </c>
      <c r="O52" s="323">
        <f>'chromatographic performances'!$E$7/(N52*'chromatographic performances'!$E$9/1000)</f>
        <v>7014.0497511169033</v>
      </c>
      <c r="P52" s="323">
        <f t="shared" si="2"/>
        <v>7010</v>
      </c>
      <c r="Q52" s="323">
        <f>(M52*60)*(3.1415927*'chromatographic performances'!$E$8*'chromatographic performances'!$E$8*0.6/4)</f>
        <v>62.985153677503476</v>
      </c>
      <c r="R52" s="323">
        <f>1.1*(B$12*'chromatographic performances'!$E$7*0.001*$M52*0.001*$N$4*0.001/('chromatographic performances'!$E$9*0.000001)^2/100000)</f>
        <v>61.616566908372683</v>
      </c>
      <c r="S52" s="323">
        <f t="shared" si="3"/>
        <v>7010</v>
      </c>
      <c r="T52" s="323" t="str">
        <f t="shared" si="0"/>
        <v/>
      </c>
      <c r="U52" s="323">
        <f>(M52*60)*(3.1415927*'chromatographic performances'!$E$8*'chromatographic performances'!$E$8*0.6/4)</f>
        <v>62.985153677503476</v>
      </c>
    </row>
    <row r="53" spans="12:21" x14ac:dyDescent="0.2">
      <c r="L53" s="323">
        <v>1.35</v>
      </c>
      <c r="M53" s="323">
        <f>(L53*$N$5)/('chromatographic performances'!$E$9/1000000)*1000</f>
        <v>0.51661504849972362</v>
      </c>
      <c r="N53" s="323">
        <f t="shared" si="1"/>
        <v>4.1356724125550786</v>
      </c>
      <c r="O53" s="323">
        <f>'chromatographic performances'!$E$7/(N53*'chromatographic performances'!$E$9/1000)</f>
        <v>7111.7249559210941</v>
      </c>
      <c r="P53" s="323">
        <f t="shared" si="2"/>
        <v>7110</v>
      </c>
      <c r="Q53" s="323">
        <f>(M53*60)*(3.1415927*'chromatographic performances'!$E$8*'chromatographic performances'!$E$8*0.6/4)</f>
        <v>64.41663444290127</v>
      </c>
      <c r="R53" s="323">
        <f>1.1*(B$12*'chromatographic performances'!$E$7*0.001*$M53*0.001*$N$4*0.001/('chromatographic performances'!$E$9*0.000001)^2/100000)</f>
        <v>63.016943429017509</v>
      </c>
      <c r="S53" s="323">
        <f t="shared" si="3"/>
        <v>7110</v>
      </c>
      <c r="T53" s="323" t="str">
        <f t="shared" si="0"/>
        <v/>
      </c>
      <c r="U53" s="323">
        <f>(M53*60)*(3.1415927*'chromatographic performances'!$E$8*'chromatographic performances'!$E$8*0.6/4)</f>
        <v>64.41663444290127</v>
      </c>
    </row>
    <row r="54" spans="12:21" x14ac:dyDescent="0.2">
      <c r="L54" s="323">
        <v>1.38</v>
      </c>
      <c r="M54" s="323">
        <f>(L54*$N$5)/('chromatographic performances'!$E$9/1000000)*1000</f>
        <v>0.52809538291082858</v>
      </c>
      <c r="N54" s="323">
        <f t="shared" si="1"/>
        <v>4.0808870061586333</v>
      </c>
      <c r="O54" s="323">
        <f>'chromatographic performances'!$E$7/(N54*'chromatographic performances'!$E$9/1000)</f>
        <v>7207.198989213829</v>
      </c>
      <c r="P54" s="323">
        <f t="shared" si="2"/>
        <v>7200</v>
      </c>
      <c r="Q54" s="323">
        <f>(M54*60)*(3.1415927*'chromatographic performances'!$E$8*'chromatographic performances'!$E$8*0.6/4)</f>
        <v>65.848115208299063</v>
      </c>
      <c r="R54" s="323">
        <f>1.1*(B$12*'chromatographic performances'!$E$7*0.001*$M54*0.001*$N$4*0.001/('chromatographic performances'!$E$9*0.000001)^2/100000)</f>
        <v>64.417319949662328</v>
      </c>
      <c r="S54" s="323">
        <f t="shared" si="3"/>
        <v>7200</v>
      </c>
      <c r="T54" s="323" t="str">
        <f t="shared" si="0"/>
        <v/>
      </c>
      <c r="U54" s="323">
        <f>(M54*60)*(3.1415927*'chromatographic performances'!$E$8*'chromatographic performances'!$E$8*0.6/4)</f>
        <v>65.848115208299063</v>
      </c>
    </row>
    <row r="55" spans="12:21" x14ac:dyDescent="0.2">
      <c r="L55" s="323">
        <v>1.41</v>
      </c>
      <c r="M55" s="323">
        <f>(L55*$N$5)/('chromatographic performances'!$E$9/1000000)*1000</f>
        <v>0.53957571732193355</v>
      </c>
      <c r="N55" s="323">
        <f t="shared" si="1"/>
        <v>4.0287256030782128</v>
      </c>
      <c r="O55" s="323">
        <f>'chromatographic performances'!$E$7/(N55*'chromatographic performances'!$E$9/1000)</f>
        <v>7300.5132648919598</v>
      </c>
      <c r="P55" s="323">
        <f t="shared" si="2"/>
        <v>7300</v>
      </c>
      <c r="Q55" s="323">
        <f>(M55*60)*(3.1415927*'chromatographic performances'!$E$8*'chromatographic performances'!$E$8*0.6/4)</f>
        <v>67.279595973696871</v>
      </c>
      <c r="R55" s="323">
        <f>1.1*(B$12*'chromatographic performances'!$E$7*0.001*$M55*0.001*$N$4*0.001/('chromatographic performances'!$E$9*0.000001)^2/100000)</f>
        <v>65.817696470307169</v>
      </c>
      <c r="S55" s="323">
        <f t="shared" si="3"/>
        <v>7300</v>
      </c>
      <c r="T55" s="323" t="str">
        <f t="shared" si="0"/>
        <v/>
      </c>
      <c r="U55" s="323">
        <f>(M55*60)*(3.1415927*'chromatographic performances'!$E$8*'chromatographic performances'!$E$8*0.6/4)</f>
        <v>67.279595973696871</v>
      </c>
    </row>
    <row r="56" spans="12:21" x14ac:dyDescent="0.2">
      <c r="L56" s="323">
        <v>1.44</v>
      </c>
      <c r="M56" s="323">
        <f>(L56*$N$5)/('chromatographic performances'!$E$9/1000000)*1000</f>
        <v>0.55105605173303862</v>
      </c>
      <c r="N56" s="323">
        <f>B$9*$L56^(1/3)+B$10/$L56+B$11*$L56</f>
        <v>3.9790210124350116</v>
      </c>
      <c r="O56" s="323">
        <f>'chromatographic performances'!$E$7/(N56*'chromatographic performances'!$E$9/1000)</f>
        <v>7391.7088183164578</v>
      </c>
      <c r="P56" s="323">
        <f t="shared" si="2"/>
        <v>7390</v>
      </c>
      <c r="Q56" s="323">
        <f>(M56*60)*(3.1415927*'chromatographic performances'!$E$8*'chromatographic performances'!$E$8*0.6/4)</f>
        <v>68.711076739094693</v>
      </c>
      <c r="R56" s="323">
        <f>1.1*(B$12*'chromatographic performances'!$E$7*0.001*$M56*0.001*$N$4*0.001/('chromatographic performances'!$E$9*0.000001)^2/100000)</f>
        <v>67.218072990952024</v>
      </c>
      <c r="S56" s="323">
        <f t="shared" si="3"/>
        <v>7390</v>
      </c>
      <c r="T56" s="323" t="str">
        <f t="shared" si="0"/>
        <v/>
      </c>
      <c r="U56" s="323">
        <f>(M56*60)*(3.1415927*'chromatographic performances'!$E$8*'chromatographic performances'!$E$8*0.6/4)</f>
        <v>68.711076739094693</v>
      </c>
    </row>
    <row r="57" spans="12:21" x14ac:dyDescent="0.2">
      <c r="L57" s="323">
        <v>1.47</v>
      </c>
      <c r="M57" s="323">
        <f>(L57*$N$5)/('chromatographic performances'!$E$9/1000000)*1000</f>
        <v>0.56253638614414359</v>
      </c>
      <c r="N57" s="323">
        <f>B$9*$L57^(1/3)+B$10/$L57+B$11*$L57</f>
        <v>3.9316198005147438</v>
      </c>
      <c r="O57" s="323">
        <f>'chromatographic performances'!$E$7/(N57*'chromatographic performances'!$E$9/1000)</f>
        <v>7480.8262747154859</v>
      </c>
      <c r="P57" s="323">
        <f t="shared" si="2"/>
        <v>7480</v>
      </c>
      <c r="Q57" s="323">
        <f>(M57*60)*(3.1415927*'chromatographic performances'!$E$8*'chromatographic performances'!$E$8*0.6/4)</f>
        <v>70.142557504492501</v>
      </c>
      <c r="R57" s="323">
        <f>1.1*(B$12*'chromatographic performances'!$E$7*0.001*$M57*0.001*$N$4*0.001/('chromatographic performances'!$E$9*0.000001)^2/100000)</f>
        <v>68.618449511596864</v>
      </c>
      <c r="S57" s="323">
        <f t="shared" si="3"/>
        <v>7480</v>
      </c>
      <c r="T57" s="323" t="str">
        <f t="shared" si="0"/>
        <v/>
      </c>
      <c r="U57" s="323">
        <f>(M57*60)*(3.1415927*'chromatographic performances'!$E$8*'chromatographic performances'!$E$8*0.6/4)</f>
        <v>70.142557504492501</v>
      </c>
    </row>
    <row r="58" spans="12:21" x14ac:dyDescent="0.2">
      <c r="L58" s="323">
        <v>1.5</v>
      </c>
      <c r="M58" s="323">
        <f>(L58*$N$5)/('chromatographic performances'!$E$9/1000000)*1000</f>
        <v>0.57401672055524844</v>
      </c>
      <c r="N58" s="323">
        <f t="shared" ref="N58:N120" si="4">B$9*$L58^(1/3)+B$10/$L58+B$11*$L58</f>
        <v>3.8863809092199988</v>
      </c>
      <c r="O58" s="323">
        <f>'chromatographic performances'!$E$7/(N58*'chromatographic performances'!$E$9/1000)</f>
        <v>7567.9058210959893</v>
      </c>
      <c r="P58" s="323">
        <f t="shared" si="2"/>
        <v>7560</v>
      </c>
      <c r="Q58" s="323">
        <f>(M58*60)*(3.1415927*'chromatographic performances'!$E$8*'chromatographic performances'!$E$8*0.6/4)</f>
        <v>71.574038269890295</v>
      </c>
      <c r="R58" s="323">
        <f>1.1*(B$12*'chromatographic performances'!$E$7*0.001*$M58*0.001*$N$4*0.001/('chromatographic performances'!$E$9*0.000001)^2/100000)</f>
        <v>70.018826032241662</v>
      </c>
      <c r="S58" s="323">
        <f t="shared" si="3"/>
        <v>7560</v>
      </c>
      <c r="T58" s="323" t="str">
        <f t="shared" si="0"/>
        <v/>
      </c>
      <c r="U58" s="323">
        <f>(M58*60)*(3.1415927*'chromatographic performances'!$E$8*'chromatographic performances'!$E$8*0.6/4)</f>
        <v>71.574038269890295</v>
      </c>
    </row>
    <row r="59" spans="12:21" x14ac:dyDescent="0.2">
      <c r="L59" s="323">
        <v>1.53</v>
      </c>
      <c r="M59" s="323">
        <f>(L59*$N$5)/('chromatographic performances'!$E$9/1000000)*1000</f>
        <v>0.5854970549663534</v>
      </c>
      <c r="N59" s="323">
        <f t="shared" si="4"/>
        <v>3.8431744374784076</v>
      </c>
      <c r="O59" s="323">
        <f>'chromatographic performances'!$E$7/(N59*'chromatographic performances'!$E$9/1000)</f>
        <v>7652.9871813937407</v>
      </c>
      <c r="P59" s="323">
        <f t="shared" si="2"/>
        <v>7650</v>
      </c>
      <c r="Q59" s="323">
        <f>(M59*60)*(3.1415927*'chromatographic performances'!$E$8*'chromatographic performances'!$E$8*0.6/4)</f>
        <v>73.005519035288103</v>
      </c>
      <c r="R59" s="323">
        <f>1.1*(B$12*'chromatographic performances'!$E$7*0.001*$M59*0.001*$N$4*0.001/('chromatographic performances'!$E$9*0.000001)^2/100000)</f>
        <v>71.419202552886503</v>
      </c>
      <c r="S59" s="323">
        <f t="shared" si="3"/>
        <v>7650</v>
      </c>
      <c r="T59" s="323" t="str">
        <f t="shared" si="0"/>
        <v/>
      </c>
      <c r="U59" s="323">
        <f>(M59*60)*(3.1415927*'chromatographic performances'!$E$8*'chromatographic performances'!$E$8*0.6/4)</f>
        <v>73.005519035288103</v>
      </c>
    </row>
    <row r="60" spans="12:21" x14ac:dyDescent="0.2">
      <c r="L60" s="323">
        <v>1.56</v>
      </c>
      <c r="M60" s="323">
        <f>(L60*$N$5)/('chromatographic performances'!$E$9/1000000)*1000</f>
        <v>0.59697738937745848</v>
      </c>
      <c r="N60" s="323">
        <f t="shared" si="4"/>
        <v>3.8018805636323632</v>
      </c>
      <c r="O60" s="323">
        <f>'chromatographic performances'!$E$7/(N60*'chromatographic performances'!$E$9/1000)</f>
        <v>7736.10959461125</v>
      </c>
      <c r="P60" s="323">
        <f t="shared" si="2"/>
        <v>7730</v>
      </c>
      <c r="Q60" s="323">
        <f>(M60*60)*(3.1415927*'chromatographic performances'!$E$8*'chromatographic performances'!$E$8*0.6/4)</f>
        <v>74.436999800685911</v>
      </c>
      <c r="R60" s="323">
        <f>1.1*(B$12*'chromatographic performances'!$E$7*0.001*$M60*0.001*$N$4*0.001/('chromatographic performances'!$E$9*0.000001)^2/100000)</f>
        <v>72.819579073531358</v>
      </c>
      <c r="S60" s="323">
        <f t="shared" si="3"/>
        <v>7730</v>
      </c>
      <c r="T60" s="323" t="str">
        <f t="shared" si="0"/>
        <v/>
      </c>
      <c r="U60" s="323">
        <f>(M60*60)*(3.1415927*'chromatographic performances'!$E$8*'chromatographic performances'!$E$8*0.6/4)</f>
        <v>74.436999800685911</v>
      </c>
    </row>
    <row r="61" spans="12:21" x14ac:dyDescent="0.2">
      <c r="L61" s="323">
        <v>1.59</v>
      </c>
      <c r="M61" s="323">
        <f>(L61*$N$5)/('chromatographic performances'!$E$9/1000000)*1000</f>
        <v>0.60845772378856344</v>
      </c>
      <c r="N61" s="323">
        <f t="shared" si="4"/>
        <v>3.7623885901569634</v>
      </c>
      <c r="O61" s="323">
        <f>'chromatographic performances'!$E$7/(N61*'chromatographic performances'!$E$9/1000)</f>
        <v>7817.311795710958</v>
      </c>
      <c r="P61" s="323">
        <f t="shared" si="2"/>
        <v>7810</v>
      </c>
      <c r="Q61" s="323">
        <f>(M61*60)*(3.1415927*'chromatographic performances'!$E$8*'chromatographic performances'!$E$8*0.6/4)</f>
        <v>75.868480566083733</v>
      </c>
      <c r="R61" s="323">
        <f>1.1*(B$12*'chromatographic performances'!$E$7*0.001*$M61*0.001*$N$4*0.001/('chromatographic performances'!$E$9*0.000001)^2/100000)</f>
        <v>74.219955594176184</v>
      </c>
      <c r="S61" s="323">
        <f t="shared" si="3"/>
        <v>7810</v>
      </c>
      <c r="T61" s="323" t="str">
        <f t="shared" si="0"/>
        <v/>
      </c>
      <c r="U61" s="323">
        <f>(M61*60)*(3.1415927*'chromatographic performances'!$E$8*'chromatographic performances'!$E$8*0.6/4)</f>
        <v>75.868480566083733</v>
      </c>
    </row>
    <row r="62" spans="12:21" x14ac:dyDescent="0.2">
      <c r="L62" s="323">
        <v>1.62</v>
      </c>
      <c r="M62" s="323">
        <f>(L62*$N$5)/('chromatographic performances'!$E$9/1000000)*1000</f>
        <v>0.61993805819966852</v>
      </c>
      <c r="N62" s="323">
        <f t="shared" si="4"/>
        <v>3.7245960948197947</v>
      </c>
      <c r="O62" s="323">
        <f>'chromatographic performances'!$E$7/(N62*'chromatographic performances'!$E$9/1000)</f>
        <v>7896.6319990477705</v>
      </c>
      <c r="P62" s="323">
        <f t="shared" si="2"/>
        <v>7890</v>
      </c>
      <c r="Q62" s="323">
        <f>(M62*60)*(3.1415927*'chromatographic performances'!$E$8*'chromatographic performances'!$E$8*0.6/4)</f>
        <v>77.299961331481541</v>
      </c>
      <c r="R62" s="323">
        <f>1.1*(B$12*'chromatographic performances'!$E$7*0.001*$M62*0.001*$N$4*0.001/('chromatographic performances'!$E$9*0.000001)^2/100000)</f>
        <v>75.620332114821025</v>
      </c>
      <c r="S62" s="323">
        <f t="shared" si="3"/>
        <v>7890</v>
      </c>
      <c r="T62" s="323" t="str">
        <f t="shared" si="0"/>
        <v/>
      </c>
      <c r="U62" s="323">
        <f>(M62*60)*(3.1415927*'chromatographic performances'!$E$8*'chromatographic performances'!$E$8*0.6/4)</f>
        <v>77.299961331481541</v>
      </c>
    </row>
    <row r="63" spans="12:21" x14ac:dyDescent="0.2">
      <c r="L63" s="323">
        <v>1.65</v>
      </c>
      <c r="M63" s="323">
        <f>(L63*$N$5)/('chromatographic performances'!$E$9/1000000)*1000</f>
        <v>0.63141839261077337</v>
      </c>
      <c r="N63" s="323">
        <f t="shared" si="4"/>
        <v>3.6884081747099255</v>
      </c>
      <c r="O63" s="323">
        <f>'chromatographic performances'!$E$7/(N63*'chromatographic performances'!$E$9/1000)</f>
        <v>7974.1078841404096</v>
      </c>
      <c r="P63" s="323">
        <f t="shared" si="2"/>
        <v>7970</v>
      </c>
      <c r="Q63" s="323">
        <f>(M63*60)*(3.1415927*'chromatographic performances'!$E$8*'chromatographic performances'!$E$8*0.6/4)</f>
        <v>78.73144209687932</v>
      </c>
      <c r="R63" s="323">
        <f>1.1*(B$12*'chromatographic performances'!$E$7*0.001*$M63*0.001*$N$4*0.001/('chromatographic performances'!$E$9*0.000001)^2/100000)</f>
        <v>77.020708635465866</v>
      </c>
      <c r="S63" s="323">
        <f t="shared" si="3"/>
        <v>7970</v>
      </c>
      <c r="T63" s="323" t="str">
        <f t="shared" si="0"/>
        <v/>
      </c>
      <c r="U63" s="323">
        <f>(M63*60)*(3.1415927*'chromatographic performances'!$E$8*'chromatographic performances'!$E$8*0.6/4)</f>
        <v>78.73144209687932</v>
      </c>
    </row>
    <row r="64" spans="12:21" x14ac:dyDescent="0.2">
      <c r="L64" s="323">
        <v>1.68</v>
      </c>
      <c r="M64" s="323">
        <f>(L64*$N$5)/('chromatographic performances'!$E$9/1000000)*1000</f>
        <v>0.64289872702187845</v>
      </c>
      <c r="N64" s="323">
        <f t="shared" si="4"/>
        <v>3.6537367715050069</v>
      </c>
      <c r="O64" s="323">
        <f>'chromatographic performances'!$E$7/(N64*'chromatographic performances'!$E$9/1000)</f>
        <v>8049.7765835953705</v>
      </c>
      <c r="P64" s="323">
        <f t="shared" si="2"/>
        <v>8040</v>
      </c>
      <c r="Q64" s="323">
        <f>(M64*60)*(3.1415927*'chromatographic performances'!$E$8*'chromatographic performances'!$E$8*0.6/4)</f>
        <v>80.162922862277156</v>
      </c>
      <c r="R64" s="323">
        <f>1.1*(B$12*'chromatographic performances'!$E$7*0.001*$M64*0.001*$N$4*0.001/('chromatographic performances'!$E$9*0.000001)^2/100000)</f>
        <v>78.421085156110706</v>
      </c>
      <c r="S64" s="323">
        <f t="shared" si="3"/>
        <v>8040</v>
      </c>
      <c r="T64" s="323" t="str">
        <f t="shared" si="0"/>
        <v/>
      </c>
      <c r="U64" s="323">
        <f>(M64*60)*(3.1415927*'chromatographic performances'!$E$8*'chromatographic performances'!$E$8*0.6/4)</f>
        <v>80.162922862277156</v>
      </c>
    </row>
    <row r="65" spans="12:21" x14ac:dyDescent="0.2">
      <c r="L65" s="323">
        <v>1.71</v>
      </c>
      <c r="M65" s="323">
        <f>(L65*$N$5)/('chromatographic performances'!$E$9/1000000)*1000</f>
        <v>0.65437906143298319</v>
      </c>
      <c r="N65" s="323">
        <f t="shared" si="4"/>
        <v>3.6205000679800565</v>
      </c>
      <c r="O65" s="323">
        <f>'chromatographic performances'!$E$7/(N65*'chromatographic performances'!$E$9/1000)</f>
        <v>8123.6746730104933</v>
      </c>
      <c r="P65" s="323">
        <f t="shared" si="2"/>
        <v>8120</v>
      </c>
      <c r="Q65" s="323">
        <f>(M65*60)*(3.1415927*'chromatographic performances'!$E$8*'chromatographic performances'!$E$8*0.6/4)</f>
        <v>81.594403627674922</v>
      </c>
      <c r="R65" s="323">
        <f>1.1*(B$12*'chromatographic performances'!$E$7*0.001*$M65*0.001*$N$4*0.001/('chromatographic performances'!$E$9*0.000001)^2/100000)</f>
        <v>79.821461676755519</v>
      </c>
      <c r="S65" s="323">
        <f t="shared" si="3"/>
        <v>8120</v>
      </c>
      <c r="T65" s="323" t="str">
        <f t="shared" si="0"/>
        <v/>
      </c>
      <c r="U65" s="323">
        <f>(M65*60)*(3.1415927*'chromatographic performances'!$E$8*'chromatographic performances'!$E$8*0.6/4)</f>
        <v>81.594403627674922</v>
      </c>
    </row>
    <row r="66" spans="12:21" x14ac:dyDescent="0.2">
      <c r="L66" s="323">
        <v>1.74</v>
      </c>
      <c r="M66" s="323">
        <f>(L66*$N$5)/('chromatographic performances'!$E$9/1000000)*1000</f>
        <v>0.66585939584408815</v>
      </c>
      <c r="N66" s="323">
        <f t="shared" si="4"/>
        <v>3.58862194714226</v>
      </c>
      <c r="O66" s="323">
        <f>'chromatographic performances'!$E$7/(N66*'chromatographic performances'!$E$9/1000)</f>
        <v>8195.8381626975024</v>
      </c>
      <c r="P66" s="323">
        <f t="shared" si="2"/>
        <v>8190</v>
      </c>
      <c r="Q66" s="323">
        <f>(M66*60)*(3.1415927*'chromatographic performances'!$E$8*'chromatographic performances'!$E$8*0.6/4)</f>
        <v>83.025884393072744</v>
      </c>
      <c r="R66" s="323">
        <f>1.1*(B$12*'chromatographic performances'!$E$7*0.001*$M66*0.001*$N$4*0.001/('chromatographic performances'!$E$9*0.000001)^2/100000)</f>
        <v>81.221838197400359</v>
      </c>
      <c r="S66" s="323">
        <f t="shared" si="3"/>
        <v>8190</v>
      </c>
      <c r="T66" s="323" t="str">
        <f t="shared" si="0"/>
        <v/>
      </c>
      <c r="U66" s="323">
        <f>(M66*60)*(3.1415927*'chromatographic performances'!$E$8*'chromatographic performances'!$E$8*0.6/4)</f>
        <v>83.025884393072744</v>
      </c>
    </row>
    <row r="67" spans="12:21" x14ac:dyDescent="0.2">
      <c r="L67" s="323">
        <v>1.77</v>
      </c>
      <c r="M67" s="323">
        <f>(L67*$N$5)/('chromatographic performances'!$E$9/1000000)*1000</f>
        <v>0.67733973025519323</v>
      </c>
      <c r="N67" s="323">
        <f t="shared" si="4"/>
        <v>3.5580315065460435</v>
      </c>
      <c r="O67" s="323">
        <f>'chromatographic performances'!$E$7/(N67*'chromatographic performances'!$E$9/1000)</f>
        <v>8266.3024910742861</v>
      </c>
      <c r="P67" s="323">
        <f t="shared" si="2"/>
        <v>8260</v>
      </c>
      <c r="Q67" s="323">
        <f>(M67*60)*(3.1415927*'chromatographic performances'!$E$8*'chromatographic performances'!$E$8*0.6/4)</f>
        <v>84.457365158470552</v>
      </c>
      <c r="R67" s="323">
        <f>1.1*(B$12*'chromatographic performances'!$E$7*0.001*$M67*0.001*$N$4*0.001/('chromatographic performances'!$E$9*0.000001)^2/100000)</f>
        <v>82.622214718045157</v>
      </c>
      <c r="S67" s="323">
        <f t="shared" si="3"/>
        <v>8260</v>
      </c>
      <c r="T67" s="323" t="str">
        <f t="shared" si="0"/>
        <v/>
      </c>
      <c r="U67" s="323">
        <f>(M67*60)*(3.1415927*'chromatographic performances'!$E$8*'chromatographic performances'!$E$8*0.6/4)</f>
        <v>84.457365158470552</v>
      </c>
    </row>
    <row r="68" spans="12:21" x14ac:dyDescent="0.2">
      <c r="L68" s="323">
        <v>1.8</v>
      </c>
      <c r="M68" s="323">
        <f>(L68*$N$5)/('chromatographic performances'!$E$9/1000000)*1000</f>
        <v>0.68882006466629819</v>
      </c>
      <c r="N68" s="323">
        <f t="shared" si="4"/>
        <v>3.5286626213369021</v>
      </c>
      <c r="O68" s="323">
        <f>'chromatographic performances'!$E$7/(N68*'chromatographic performances'!$E$9/1000)</f>
        <v>8335.102519588323</v>
      </c>
      <c r="P68" s="323">
        <f t="shared" si="2"/>
        <v>8330</v>
      </c>
      <c r="Q68" s="323">
        <f>(M68*60)*(3.1415927*'chromatographic performances'!$E$8*'chromatographic performances'!$E$8*0.6/4)</f>
        <v>85.888845923868359</v>
      </c>
      <c r="R68" s="323">
        <f>1.1*(B$12*'chromatographic performances'!$E$7*0.001*$M68*0.001*$N$4*0.001/('chromatographic performances'!$E$9*0.000001)^2/100000)</f>
        <v>84.022591238690012</v>
      </c>
      <c r="S68" s="323">
        <f t="shared" si="3"/>
        <v>8330</v>
      </c>
      <c r="T68" s="323" t="str">
        <f t="shared" si="0"/>
        <v/>
      </c>
      <c r="U68" s="323">
        <f>(M68*60)*(3.1415927*'chromatographic performances'!$E$8*'chromatographic performances'!$E$8*0.6/4)</f>
        <v>85.888845923868359</v>
      </c>
    </row>
    <row r="69" spans="12:21" x14ac:dyDescent="0.2">
      <c r="L69" s="323">
        <v>1.83</v>
      </c>
      <c r="M69" s="323">
        <f>(L69*$N$5)/('chromatographic performances'!$E$9/1000000)*1000</f>
        <v>0.70030039907740327</v>
      </c>
      <c r="N69" s="323">
        <f t="shared" si="4"/>
        <v>3.5004535504198628</v>
      </c>
      <c r="O69" s="323">
        <f>'chromatographic performances'!$E$7/(N69*'chromatographic performances'!$E$9/1000)</f>
        <v>8402.2725290425733</v>
      </c>
      <c r="P69" s="323">
        <f t="shared" si="2"/>
        <v>8400</v>
      </c>
      <c r="Q69" s="323">
        <f>(M69*60)*(3.1415927*'chromatographic performances'!$E$8*'chromatographic performances'!$E$8*0.6/4)</f>
        <v>87.320326689266182</v>
      </c>
      <c r="R69" s="323">
        <f>1.1*(B$12*'chromatographic performances'!$E$7*0.001*$M69*0.001*$N$4*0.001/('chromatographic performances'!$E$9*0.000001)^2/100000)</f>
        <v>85.422967759334853</v>
      </c>
      <c r="S69" s="323">
        <f t="shared" si="3"/>
        <v>8400</v>
      </c>
      <c r="T69" s="323" t="str">
        <f t="shared" si="0"/>
        <v/>
      </c>
      <c r="U69" s="323">
        <f>(M69*60)*(3.1415927*'chromatographic performances'!$E$8*'chromatographic performances'!$E$8*0.6/4)</f>
        <v>87.320326689266182</v>
      </c>
    </row>
    <row r="70" spans="12:21" x14ac:dyDescent="0.2">
      <c r="L70" s="323">
        <v>1.86</v>
      </c>
      <c r="M70" s="323">
        <f>(L70*$N$5)/('chromatographic performances'!$E$9/1000000)*1000</f>
        <v>0.71178073348850823</v>
      </c>
      <c r="N70" s="323">
        <f t="shared" si="4"/>
        <v>3.4733465808727022</v>
      </c>
      <c r="O70" s="323">
        <f>'chromatographic performances'!$E$7/(N70*'chromatographic performances'!$E$9/1000)</f>
        <v>8467.8462172042873</v>
      </c>
      <c r="P70" s="323">
        <f t="shared" si="2"/>
        <v>8460</v>
      </c>
      <c r="Q70" s="323">
        <f>(M70*60)*(3.1415927*'chromatographic performances'!$E$8*'chromatographic performances'!$E$8*0.6/4)</f>
        <v>88.751807454663989</v>
      </c>
      <c r="R70" s="323">
        <f>1.1*(B$12*'chromatographic performances'!$E$7*0.001*$M70*0.001*$N$4*0.001/('chromatographic performances'!$E$9*0.000001)^2/100000)</f>
        <v>86.823344279979693</v>
      </c>
      <c r="S70" s="323">
        <f t="shared" si="3"/>
        <v>8460</v>
      </c>
      <c r="T70" s="323" t="str">
        <f t="shared" si="0"/>
        <v/>
      </c>
      <c r="U70" s="323">
        <f>(M70*60)*(3.1415927*'chromatographic performances'!$E$8*'chromatographic performances'!$E$8*0.6/4)</f>
        <v>88.751807454663989</v>
      </c>
    </row>
    <row r="71" spans="12:21" x14ac:dyDescent="0.2">
      <c r="L71" s="323">
        <v>1.89</v>
      </c>
      <c r="M71" s="323">
        <f>(L71*$N$5)/('chromatographic performances'!$E$9/1000000)*1000</f>
        <v>0.72326106789961309</v>
      </c>
      <c r="N71" s="323">
        <f t="shared" si="4"/>
        <v>3.4472877063446838</v>
      </c>
      <c r="O71" s="323">
        <f>'chromatographic performances'!$E$7/(N71*'chromatographic performances'!$E$9/1000)</f>
        <v>8531.8566975858794</v>
      </c>
      <c r="P71" s="323">
        <f t="shared" si="2"/>
        <v>8530</v>
      </c>
      <c r="Q71" s="323">
        <f>(M71*60)*(3.1415927*'chromatographic performances'!$E$8*'chromatographic performances'!$E$8*0.6/4)</f>
        <v>90.183288220061769</v>
      </c>
      <c r="R71" s="323">
        <f>1.1*(B$12*'chromatographic performances'!$E$7*0.001*$M71*0.001*$N$4*0.001/('chromatographic performances'!$E$9*0.000001)^2/100000)</f>
        <v>88.223720800624506</v>
      </c>
      <c r="S71" s="323">
        <f t="shared" si="3"/>
        <v>8530</v>
      </c>
      <c r="T71" s="323" t="str">
        <f t="shared" si="0"/>
        <v/>
      </c>
      <c r="U71" s="323">
        <f>(M71*60)*(3.1415927*'chromatographic performances'!$E$8*'chromatographic performances'!$E$8*0.6/4)</f>
        <v>90.183288220061769</v>
      </c>
    </row>
    <row r="72" spans="12:21" x14ac:dyDescent="0.2">
      <c r="L72" s="323">
        <v>1.92</v>
      </c>
      <c r="M72" s="323">
        <f>(L72*$N$5)/('chromatographic performances'!$E$9/1000000)*1000</f>
        <v>0.73474140231071794</v>
      </c>
      <c r="N72" s="323">
        <f t="shared" si="4"/>
        <v>3.422226335714877</v>
      </c>
      <c r="O72" s="323">
        <f>'chromatographic performances'!$E$7/(N72*'chromatographic performances'!$E$9/1000)</f>
        <v>8594.3364992948264</v>
      </c>
      <c r="P72" s="323">
        <f t="shared" si="2"/>
        <v>8590</v>
      </c>
      <c r="Q72" s="323">
        <f>(M72*60)*(3.1415927*'chromatographic performances'!$E$8*'chromatographic performances'!$E$8*0.6/4)</f>
        <v>91.614768985459563</v>
      </c>
      <c r="R72" s="323">
        <f>1.1*(B$12*'chromatographic performances'!$E$7*0.001*$M72*0.001*$N$4*0.001/('chromatographic performances'!$E$9*0.000001)^2/100000)</f>
        <v>89.624097321269346</v>
      </c>
      <c r="S72" s="323">
        <f t="shared" si="3"/>
        <v>8590</v>
      </c>
      <c r="T72" s="323" t="str">
        <f t="shared" si="0"/>
        <v/>
      </c>
      <c r="U72" s="323">
        <f>(M72*60)*(3.1415927*'chromatographic performances'!$E$8*'chromatographic performances'!$E$8*0.6/4)</f>
        <v>91.614768985459563</v>
      </c>
    </row>
    <row r="73" spans="12:21" x14ac:dyDescent="0.2">
      <c r="L73" s="323">
        <v>1.95</v>
      </c>
      <c r="M73" s="323">
        <f>(L73*$N$5)/('chromatographic performances'!$E$9/1000000)*1000</f>
        <v>0.74622173672182301</v>
      </c>
      <c r="N73" s="323">
        <f t="shared" si="4"/>
        <v>3.3981150287434425</v>
      </c>
      <c r="O73" s="323">
        <f>'chromatographic performances'!$E$7/(N73*'chromatographic performances'!$E$9/1000)</f>
        <v>8655.3175678571006</v>
      </c>
      <c r="P73" s="323">
        <f t="shared" si="2"/>
        <v>8650</v>
      </c>
      <c r="Q73" s="323">
        <f>(M73*60)*(3.1415927*'chromatographic performances'!$E$8*'chromatographic performances'!$E$8*0.6/4)</f>
        <v>93.046249750857385</v>
      </c>
      <c r="R73" s="323">
        <f>1.1*(B$12*'chromatographic performances'!$E$7*0.001*$M73*0.001*$N$4*0.001/('chromatographic performances'!$E$9*0.000001)^2/100000)</f>
        <v>91.024473841914187</v>
      </c>
      <c r="S73" s="323">
        <f t="shared" ref="S73:S136" si="5">IF(P73&gt;$P$1017,S72,P73)</f>
        <v>8650</v>
      </c>
      <c r="T73" s="323" t="str">
        <f t="shared" ref="T73:T136" si="6">IF(S75-S74&gt;=0,"",P73)</f>
        <v/>
      </c>
      <c r="U73" s="323">
        <f>(M73*60)*(3.1415927*'chromatographic performances'!$E$8*'chromatographic performances'!$E$8*0.6/4)</f>
        <v>93.046249750857385</v>
      </c>
    </row>
    <row r="74" spans="12:21" x14ac:dyDescent="0.2">
      <c r="L74" s="323">
        <v>1.98</v>
      </c>
      <c r="M74" s="323">
        <f>(L74*$N$5)/('chromatographic performances'!$E$9/1000000)*1000</f>
        <v>0.75770207113292798</v>
      </c>
      <c r="N74" s="323">
        <f t="shared" si="4"/>
        <v>3.3749092558459117</v>
      </c>
      <c r="O74" s="323">
        <f>'chromatographic performances'!$E$7/(N74*'chromatographic performances'!$E$9/1000)</f>
        <v>8714.8312669255392</v>
      </c>
      <c r="P74" s="323">
        <f t="shared" ref="P74:P137" si="7">FLOOR(O74,10)</f>
        <v>8710</v>
      </c>
      <c r="Q74" s="323">
        <f>(M74*60)*(3.1415927*'chromatographic performances'!$E$8*'chromatographic performances'!$E$8*0.6/4)</f>
        <v>94.477730516255193</v>
      </c>
      <c r="R74" s="323">
        <f>1.1*(B$12*'chromatographic performances'!$E$7*0.001*$M74*0.001*$N$4*0.001/('chromatographic performances'!$E$9*0.000001)^2/100000)</f>
        <v>92.424850362558999</v>
      </c>
      <c r="S74" s="323">
        <f t="shared" si="5"/>
        <v>8710</v>
      </c>
      <c r="T74" s="323" t="str">
        <f t="shared" si="6"/>
        <v/>
      </c>
      <c r="U74" s="323">
        <f>(M74*60)*(3.1415927*'chromatographic performances'!$E$8*'chromatographic performances'!$E$8*0.6/4)</f>
        <v>94.477730516255193</v>
      </c>
    </row>
    <row r="75" spans="12:21" x14ac:dyDescent="0.2">
      <c r="L75" s="323">
        <v>2.0099999999999998</v>
      </c>
      <c r="M75" s="323">
        <f>(L75*$N$5)/('chromatographic performances'!$E$9/1000000)*1000</f>
        <v>0.76918240554403294</v>
      </c>
      <c r="N75" s="323">
        <f t="shared" si="4"/>
        <v>3.3525671794637777</v>
      </c>
      <c r="O75" s="323">
        <f>'chromatographic performances'!$E$7/(N75*'chromatographic performances'!$E$9/1000)</f>
        <v>8772.908380790921</v>
      </c>
      <c r="P75" s="323">
        <f t="shared" si="7"/>
        <v>8770</v>
      </c>
      <c r="Q75" s="323">
        <f>(M75*60)*(3.1415927*'chromatographic performances'!$E$8*'chromatographic performances'!$E$8*0.6/4)</f>
        <v>95.909211281653</v>
      </c>
      <c r="R75" s="323">
        <f>1.1*(B$12*'chromatographic performances'!$E$7*0.001*$M75*0.001*$N$4*0.001/('chromatographic performances'!$E$9*0.000001)^2/100000)</f>
        <v>93.82522688320384</v>
      </c>
      <c r="S75" s="323">
        <f t="shared" si="5"/>
        <v>8770</v>
      </c>
      <c r="T75" s="323" t="str">
        <f t="shared" si="6"/>
        <v/>
      </c>
      <c r="U75" s="323">
        <f>(M75*60)*(3.1415927*'chromatographic performances'!$E$8*'chromatographic performances'!$E$8*0.6/4)</f>
        <v>95.909211281653</v>
      </c>
    </row>
    <row r="76" spans="12:21" x14ac:dyDescent="0.2">
      <c r="L76" s="323">
        <v>2.04</v>
      </c>
      <c r="M76" s="323">
        <f>(L76*$N$5)/('chromatographic performances'!$E$9/1000000)*1000</f>
        <v>0.78066273995513791</v>
      </c>
      <c r="N76" s="323">
        <f t="shared" si="4"/>
        <v>3.3310494548024896</v>
      </c>
      <c r="O76" s="323">
        <f>'chromatographic performances'!$E$7/(N76*'chromatographic performances'!$E$9/1000)</f>
        <v>8829.5791176196417</v>
      </c>
      <c r="P76" s="323">
        <f t="shared" si="7"/>
        <v>8820</v>
      </c>
      <c r="Q76" s="323">
        <f>(M76*60)*(3.1415927*'chromatographic performances'!$E$8*'chromatographic performances'!$E$8*0.6/4)</f>
        <v>97.340692047050794</v>
      </c>
      <c r="R76" s="323">
        <f>1.1*(B$12*'chromatographic performances'!$E$7*0.001*$M76*0.001*$N$4*0.001/('chromatographic performances'!$E$9*0.000001)^2/100000)</f>
        <v>95.22560340384868</v>
      </c>
      <c r="S76" s="323">
        <f t="shared" si="5"/>
        <v>8820</v>
      </c>
      <c r="T76" s="323" t="str">
        <f t="shared" si="6"/>
        <v/>
      </c>
      <c r="U76" s="323">
        <f>(M76*60)*(3.1415927*'chromatographic performances'!$E$8*'chromatographic performances'!$E$8*0.6/4)</f>
        <v>97.340692047050794</v>
      </c>
    </row>
    <row r="77" spans="12:21" x14ac:dyDescent="0.2">
      <c r="L77" s="323">
        <v>2.0699999999999998</v>
      </c>
      <c r="M77" s="323">
        <f>(L77*$N$5)/('chromatographic performances'!$E$9/1000000)*1000</f>
        <v>0.79214307436624287</v>
      </c>
      <c r="N77" s="323">
        <f t="shared" si="4"/>
        <v>3.3103190479668538</v>
      </c>
      <c r="O77" s="323">
        <f>'chromatographic performances'!$E$7/(N77*'chromatographic performances'!$E$9/1000)</f>
        <v>8884.8731133473684</v>
      </c>
      <c r="P77" s="323">
        <f t="shared" si="7"/>
        <v>8880</v>
      </c>
      <c r="Q77" s="323">
        <f>(M77*60)*(3.1415927*'chromatographic performances'!$E$8*'chromatographic performances'!$E$8*0.6/4)</f>
        <v>98.772172812448616</v>
      </c>
      <c r="R77" s="323">
        <f>1.1*(B$12*'chromatographic performances'!$E$7*0.001*$M77*0.001*$N$4*0.001/('chromatographic performances'!$E$9*0.000001)^2/100000)</f>
        <v>96.625979924493507</v>
      </c>
      <c r="S77" s="323">
        <f t="shared" si="5"/>
        <v>8880</v>
      </c>
      <c r="T77" s="323" t="str">
        <f t="shared" si="6"/>
        <v/>
      </c>
      <c r="U77" s="323">
        <f>(M77*60)*(3.1415927*'chromatographic performances'!$E$8*'chromatographic performances'!$E$8*0.6/4)</f>
        <v>98.772172812448616</v>
      </c>
    </row>
    <row r="78" spans="12:21" x14ac:dyDescent="0.2">
      <c r="L78" s="323">
        <v>2.1</v>
      </c>
      <c r="M78" s="323">
        <f>(L78*$N$5)/('chromatographic performances'!$E$9/1000000)*1000</f>
        <v>0.80362340877734784</v>
      </c>
      <c r="N78" s="323">
        <f t="shared" si="4"/>
        <v>3.2903410697493989</v>
      </c>
      <c r="O78" s="323">
        <f>'chromatographic performances'!$E$7/(N78*'chromatographic performances'!$E$9/1000)</f>
        <v>8938.8194361633268</v>
      </c>
      <c r="P78" s="323">
        <f t="shared" si="7"/>
        <v>8930</v>
      </c>
      <c r="Q78" s="323">
        <f>(M78*60)*(3.1415927*'chromatographic performances'!$E$8*'chromatographic performances'!$E$8*0.6/4)</f>
        <v>100.20365357784641</v>
      </c>
      <c r="R78" s="323">
        <f>1.1*(B$12*'chromatographic performances'!$E$7*0.001*$M78*0.001*$N$4*0.001/('chromatographic performances'!$E$9*0.000001)^2/100000)</f>
        <v>98.026356445138347</v>
      </c>
      <c r="S78" s="323">
        <f t="shared" si="5"/>
        <v>8930</v>
      </c>
      <c r="T78" s="323" t="str">
        <f t="shared" si="6"/>
        <v/>
      </c>
      <c r="U78" s="323">
        <f>(M78*60)*(3.1415927*'chromatographic performances'!$E$8*'chromatographic performances'!$E$8*0.6/4)</f>
        <v>100.20365357784641</v>
      </c>
    </row>
    <row r="79" spans="12:21" x14ac:dyDescent="0.2">
      <c r="L79" s="323">
        <v>2.13</v>
      </c>
      <c r="M79" s="323">
        <f>(L79*$N$5)/('chromatographic performances'!$E$9/1000000)*1000</f>
        <v>0.8151037431884528</v>
      </c>
      <c r="N79" s="323">
        <f t="shared" si="4"/>
        <v>3.2710826235242085</v>
      </c>
      <c r="O79" s="323">
        <f>'chromatographic performances'!$E$7/(N79*'chromatographic performances'!$E$9/1000)</f>
        <v>8991.4465915246801</v>
      </c>
      <c r="P79" s="323">
        <f t="shared" si="7"/>
        <v>8990</v>
      </c>
      <c r="Q79" s="323">
        <f>(M79*60)*(3.1415927*'chromatographic performances'!$E$8*'chromatographic performances'!$E$8*0.6/4)</f>
        <v>101.6351343432442</v>
      </c>
      <c r="R79" s="323">
        <f>1.1*(B$12*'chromatographic performances'!$E$7*0.001*$M79*0.001*$N$4*0.001/('chromatographic performances'!$E$9*0.000001)^2/100000)</f>
        <v>99.426732965783188</v>
      </c>
      <c r="S79" s="323">
        <f t="shared" si="5"/>
        <v>8990</v>
      </c>
      <c r="T79" s="323" t="str">
        <f t="shared" si="6"/>
        <v/>
      </c>
      <c r="U79" s="323">
        <f>(M79*60)*(3.1415927*'chromatographic performances'!$E$8*'chromatographic performances'!$E$8*0.6/4)</f>
        <v>101.6351343432442</v>
      </c>
    </row>
    <row r="80" spans="12:21" x14ac:dyDescent="0.2">
      <c r="L80" s="323">
        <v>2.16</v>
      </c>
      <c r="M80" s="323">
        <f>(L80*$N$5)/('chromatographic performances'!$E$9/1000000)*1000</f>
        <v>0.82658407759955788</v>
      </c>
      <c r="N80" s="323">
        <f t="shared" si="4"/>
        <v>3.2525126658709822</v>
      </c>
      <c r="O80" s="323">
        <f>'chromatographic performances'!$E$7/(N80*'chromatographic performances'!$E$9/1000)</f>
        <v>9042.7825276450531</v>
      </c>
      <c r="P80" s="323">
        <f t="shared" si="7"/>
        <v>9040</v>
      </c>
      <c r="Q80" s="323">
        <f>(M80*60)*(3.1415927*'chromatographic performances'!$E$8*'chromatographic performances'!$E$8*0.6/4)</f>
        <v>103.06661510864204</v>
      </c>
      <c r="R80" s="323">
        <f>1.1*(B$12*'chromatographic performances'!$E$7*0.001*$M80*0.001*$N$4*0.001/('chromatographic performances'!$E$9*0.000001)^2/100000)</f>
        <v>100.82710948642803</v>
      </c>
      <c r="S80" s="323">
        <f t="shared" si="5"/>
        <v>9040</v>
      </c>
      <c r="T80" s="323" t="str">
        <f t="shared" si="6"/>
        <v/>
      </c>
      <c r="U80" s="323">
        <f>(M80*60)*(3.1415927*'chromatographic performances'!$E$8*'chromatographic performances'!$E$8*0.6/4)</f>
        <v>103.06661510864204</v>
      </c>
    </row>
    <row r="81" spans="12:21" x14ac:dyDescent="0.2">
      <c r="L81" s="323">
        <v>2.19</v>
      </c>
      <c r="M81" s="323">
        <f>(L81*$N$5)/('chromatographic performances'!$E$9/1000000)*1000</f>
        <v>0.83806441201066284</v>
      </c>
      <c r="N81" s="323">
        <f t="shared" si="4"/>
        <v>3.2346018787051247</v>
      </c>
      <c r="O81" s="323">
        <f>'chromatographic performances'!$E$7/(N81*'chromatographic performances'!$E$9/1000)</f>
        <v>9092.8546414053471</v>
      </c>
      <c r="P81" s="323">
        <f t="shared" si="7"/>
        <v>9090</v>
      </c>
      <c r="Q81" s="323">
        <f>(M81*60)*(3.1415927*'chromatographic performances'!$E$8*'chromatographic performances'!$E$8*0.6/4)</f>
        <v>104.49809587403983</v>
      </c>
      <c r="R81" s="323">
        <f>1.1*(B$12*'chromatographic performances'!$E$7*0.001*$M81*0.001*$N$4*0.001/('chromatographic performances'!$E$9*0.000001)^2/100000)</f>
        <v>102.22748600707287</v>
      </c>
      <c r="S81" s="323">
        <f t="shared" si="5"/>
        <v>9090</v>
      </c>
      <c r="T81" s="323" t="str">
        <f t="shared" si="6"/>
        <v/>
      </c>
      <c r="U81" s="323">
        <f>(M81*60)*(3.1415927*'chromatographic performances'!$E$8*'chromatographic performances'!$E$8*0.6/4)</f>
        <v>104.49809587403983</v>
      </c>
    </row>
    <row r="82" spans="12:21" x14ac:dyDescent="0.2">
      <c r="L82" s="323">
        <v>2.2200000000000002</v>
      </c>
      <c r="M82" s="323">
        <f>(L82*$N$5)/('chromatographic performances'!$E$9/1000000)*1000</f>
        <v>0.8495447464217678</v>
      </c>
      <c r="N82" s="323">
        <f t="shared" si="4"/>
        <v>3.2173225518222552</v>
      </c>
      <c r="O82" s="323">
        <f>'chromatographic performances'!$E$7/(N82*'chromatographic performances'!$E$9/1000)</f>
        <v>9141.6897846390493</v>
      </c>
      <c r="P82" s="323">
        <f t="shared" si="7"/>
        <v>9140</v>
      </c>
      <c r="Q82" s="323">
        <f>(M82*60)*(3.1415927*'chromatographic performances'!$E$8*'chromatographic performances'!$E$8*0.6/4)</f>
        <v>105.92957663943766</v>
      </c>
      <c r="R82" s="323">
        <f>1.1*(B$12*'chromatographic performances'!$E$7*0.001*$M82*0.001*$N$4*0.001/('chromatographic performances'!$E$9*0.000001)^2/100000)</f>
        <v>103.62786252771768</v>
      </c>
      <c r="S82" s="323">
        <f t="shared" si="5"/>
        <v>9140</v>
      </c>
      <c r="T82" s="323" t="str">
        <f t="shared" si="6"/>
        <v/>
      </c>
      <c r="U82" s="323">
        <f>(M82*60)*(3.1415927*'chromatographic performances'!$E$8*'chromatographic performances'!$E$8*0.6/4)</f>
        <v>105.92957663943766</v>
      </c>
    </row>
    <row r="83" spans="12:21" x14ac:dyDescent="0.2">
      <c r="L83" s="323">
        <v>2.25</v>
      </c>
      <c r="M83" s="323">
        <f>(L83*$N$5)/('chromatographic performances'!$E$9/1000000)*1000</f>
        <v>0.86102508083287277</v>
      </c>
      <c r="N83" s="323">
        <f t="shared" si="4"/>
        <v>3.2006484748822257</v>
      </c>
      <c r="O83" s="323">
        <f>'chromatographic performances'!$E$7/(N83*'chromatographic performances'!$E$9/1000)</f>
        <v>9189.31427074778</v>
      </c>
      <c r="P83" s="323">
        <f t="shared" si="7"/>
        <v>9180</v>
      </c>
      <c r="Q83" s="323">
        <f>(M83*60)*(3.1415927*'chromatographic performances'!$E$8*'chromatographic performances'!$E$8*0.6/4)</f>
        <v>107.36105740483545</v>
      </c>
      <c r="R83" s="323">
        <f>1.1*(B$12*'chromatographic performances'!$E$7*0.001*$M83*0.001*$N$4*0.001/('chromatographic performances'!$E$9*0.000001)^2/100000)</f>
        <v>105.02823904836254</v>
      </c>
      <c r="S83" s="323">
        <f t="shared" si="5"/>
        <v>9180</v>
      </c>
      <c r="T83" s="323" t="str">
        <f t="shared" si="6"/>
        <v/>
      </c>
      <c r="U83" s="323">
        <f>(M83*60)*(3.1415927*'chromatographic performances'!$E$8*'chromatographic performances'!$E$8*0.6/4)</f>
        <v>107.36105740483545</v>
      </c>
    </row>
    <row r="84" spans="12:21" x14ac:dyDescent="0.2">
      <c r="L84" s="323">
        <v>2.2799999999999998</v>
      </c>
      <c r="M84" s="323">
        <f>(L84*$N$5)/('chromatographic performances'!$E$9/1000000)*1000</f>
        <v>0.87250541524397762</v>
      </c>
      <c r="N84" s="323">
        <f t="shared" si="4"/>
        <v>3.1845548379605595</v>
      </c>
      <c r="O84" s="323">
        <f>'chromatographic performances'!$E$7/(N84*'chromatographic performances'!$E$9/1000)</f>
        <v>9235.7538816062988</v>
      </c>
      <c r="P84" s="323">
        <f t="shared" si="7"/>
        <v>9230</v>
      </c>
      <c r="Q84" s="323">
        <f>(M84*60)*(3.1415927*'chromatographic performances'!$E$8*'chromatographic performances'!$E$8*0.6/4)</f>
        <v>108.79253817023324</v>
      </c>
      <c r="R84" s="323">
        <f>1.1*(B$12*'chromatographic performances'!$E$7*0.001*$M84*0.001*$N$4*0.001/('chromatographic performances'!$E$9*0.000001)^2/100000)</f>
        <v>106.42861556900732</v>
      </c>
      <c r="S84" s="323">
        <f t="shared" si="5"/>
        <v>9230</v>
      </c>
      <c r="T84" s="323" t="str">
        <f t="shared" si="6"/>
        <v/>
      </c>
      <c r="U84" s="323">
        <f>(M84*60)*(3.1415927*'chromatographic performances'!$E$8*'chromatographic performances'!$E$8*0.6/4)</f>
        <v>108.79253817023324</v>
      </c>
    </row>
    <row r="85" spans="12:21" x14ac:dyDescent="0.2">
      <c r="L85" s="323">
        <v>2.31</v>
      </c>
      <c r="M85" s="323">
        <f>(L85*$N$5)/('chromatographic performances'!$E$9/1000000)*1000</f>
        <v>0.8839857496550827</v>
      </c>
      <c r="N85" s="323">
        <f t="shared" si="4"/>
        <v>3.1690181398860404</v>
      </c>
      <c r="O85" s="323">
        <f>'chromatographic performances'!$E$7/(N85*'chromatographic performances'!$E$9/1000)</f>
        <v>9281.0338747193218</v>
      </c>
      <c r="P85" s="323">
        <f t="shared" si="7"/>
        <v>9280</v>
      </c>
      <c r="Q85" s="323">
        <f>(M85*60)*(3.1415927*'chromatographic performances'!$E$8*'chromatographic performances'!$E$8*0.6/4)</f>
        <v>110.22401893563107</v>
      </c>
      <c r="R85" s="323">
        <f>1.1*(B$12*'chromatographic performances'!$E$7*0.001*$M85*0.001*$N$4*0.001/('chromatographic performances'!$E$9*0.000001)^2/100000)</f>
        <v>107.82899208965219</v>
      </c>
      <c r="S85" s="323">
        <f t="shared" si="5"/>
        <v>9280</v>
      </c>
      <c r="T85" s="323" t="str">
        <f t="shared" si="6"/>
        <v/>
      </c>
      <c r="U85" s="323">
        <f>(M85*60)*(3.1415927*'chromatographic performances'!$E$8*'chromatographic performances'!$E$8*0.6/4)</f>
        <v>110.22401893563107</v>
      </c>
    </row>
    <row r="86" spans="12:21" x14ac:dyDescent="0.2">
      <c r="L86" s="323">
        <v>2.34</v>
      </c>
      <c r="M86" s="323">
        <f>(L86*$N$5)/('chromatographic performances'!$E$9/1000000)*1000</f>
        <v>0.89546608406618755</v>
      </c>
      <c r="N86" s="323">
        <f t="shared" si="4"/>
        <v>3.1540161036634826</v>
      </c>
      <c r="O86" s="323">
        <f>'chromatographic performances'!$E$7/(N86*'chromatographic performances'!$E$9/1000)</f>
        <v>9325.1789905954247</v>
      </c>
      <c r="P86" s="323">
        <f t="shared" si="7"/>
        <v>9320</v>
      </c>
      <c r="Q86" s="323">
        <f>(M86*60)*(3.1415927*'chromatographic performances'!$E$8*'chromatographic performances'!$E$8*0.6/4)</f>
        <v>111.65549970102886</v>
      </c>
      <c r="R86" s="323">
        <f>1.1*(B$12*'chromatographic performances'!$E$7*0.001*$M86*0.001*$N$4*0.001/('chromatographic performances'!$E$9*0.000001)^2/100000)</f>
        <v>109.22936861029703</v>
      </c>
      <c r="S86" s="323">
        <f t="shared" si="5"/>
        <v>9320</v>
      </c>
      <c r="T86" s="323" t="str">
        <f t="shared" si="6"/>
        <v/>
      </c>
      <c r="U86" s="323">
        <f>(M86*60)*(3.1415927*'chromatographic performances'!$E$8*'chromatographic performances'!$E$8*0.6/4)</f>
        <v>111.65549970102886</v>
      </c>
    </row>
    <row r="87" spans="12:21" x14ac:dyDescent="0.2">
      <c r="L87" s="323">
        <v>2.37</v>
      </c>
      <c r="M87" s="323">
        <f>(L87*$N$5)/('chromatographic performances'!$E$9/1000000)*1000</f>
        <v>0.90694641847729274</v>
      </c>
      <c r="N87" s="323">
        <f t="shared" si="4"/>
        <v>3.1395275983518456</v>
      </c>
      <c r="O87" s="323">
        <f>'chromatographic performances'!$E$7/(N87*'chromatographic performances'!$E$9/1000)</f>
        <v>9368.2134603061349</v>
      </c>
      <c r="P87" s="323">
        <f t="shared" si="7"/>
        <v>9360</v>
      </c>
      <c r="Q87" s="323">
        <f>(M87*60)*(3.1415927*'chromatographic performances'!$E$8*'chromatographic performances'!$E$8*0.6/4)</f>
        <v>113.08698046642668</v>
      </c>
      <c r="R87" s="323">
        <f>1.1*(B$12*'chromatographic performances'!$E$7*0.001*$M87*0.001*$N$4*0.001/('chromatographic performances'!$E$9*0.000001)^2/100000)</f>
        <v>110.62974513094187</v>
      </c>
      <c r="S87" s="323">
        <f t="shared" si="5"/>
        <v>9360</v>
      </c>
      <c r="T87" s="323" t="str">
        <f t="shared" si="6"/>
        <v/>
      </c>
      <c r="U87" s="323">
        <f>(M87*60)*(3.1415927*'chromatographic performances'!$E$8*'chromatographic performances'!$E$8*0.6/4)</f>
        <v>113.08698046642668</v>
      </c>
    </row>
    <row r="88" spans="12:21" x14ac:dyDescent="0.2">
      <c r="L88" s="323">
        <v>2.4</v>
      </c>
      <c r="M88" s="323">
        <f>(L88*$N$5)/('chromatographic performances'!$E$9/1000000)*1000</f>
        <v>0.91842675288839748</v>
      </c>
      <c r="N88" s="323">
        <f t="shared" si="4"/>
        <v>3.1255325668310059</v>
      </c>
      <c r="O88" s="323">
        <f>'chromatographic performances'!$E$7/(N88*'chromatographic performances'!$E$9/1000)</f>
        <v>9410.1610132007336</v>
      </c>
      <c r="P88" s="323">
        <f t="shared" si="7"/>
        <v>9410</v>
      </c>
      <c r="Q88" s="323">
        <f>(M88*60)*(3.1415927*'chromatographic performances'!$E$8*'chromatographic performances'!$E$8*0.6/4)</f>
        <v>114.51846123182447</v>
      </c>
      <c r="R88" s="323">
        <f>1.1*(B$12*'chromatographic performances'!$E$7*0.001*$M88*0.001*$N$4*0.001/('chromatographic performances'!$E$9*0.000001)^2/100000)</f>
        <v>112.03012165158667</v>
      </c>
      <c r="S88" s="323">
        <f t="shared" si="5"/>
        <v>9410</v>
      </c>
      <c r="T88" s="323" t="str">
        <f t="shared" si="6"/>
        <v/>
      </c>
      <c r="U88" s="323">
        <f>(M88*60)*(3.1415927*'chromatographic performances'!$E$8*'chromatographic performances'!$E$8*0.6/4)</f>
        <v>114.51846123182447</v>
      </c>
    </row>
    <row r="89" spans="12:21" x14ac:dyDescent="0.2">
      <c r="L89" s="323">
        <v>2.4300000000000002</v>
      </c>
      <c r="M89" s="323">
        <f>(L89*$N$5)/('chromatographic performances'!$E$9/1000000)*1000</f>
        <v>0.92990708729950267</v>
      </c>
      <c r="N89" s="323">
        <f t="shared" si="4"/>
        <v>3.1120119589465736</v>
      </c>
      <c r="O89" s="323">
        <f>'chromatographic performances'!$E$7/(N89*'chromatographic performances'!$E$9/1000)</f>
        <v>9451.0448847498428</v>
      </c>
      <c r="P89" s="323">
        <f t="shared" si="7"/>
        <v>9450</v>
      </c>
      <c r="Q89" s="323">
        <f>(M89*60)*(3.1415927*'chromatographic performances'!$E$8*'chromatographic performances'!$E$8*0.6/4)</f>
        <v>115.9499419972223</v>
      </c>
      <c r="R89" s="323">
        <f>1.1*(B$12*'chromatographic performances'!$E$7*0.001*$M89*0.001*$N$4*0.001/('chromatographic performances'!$E$9*0.000001)^2/100000)</f>
        <v>113.43049817223155</v>
      </c>
      <c r="S89" s="323">
        <f t="shared" si="5"/>
        <v>9450</v>
      </c>
      <c r="T89" s="323" t="str">
        <f t="shared" si="6"/>
        <v/>
      </c>
      <c r="U89" s="323">
        <f>(M89*60)*(3.1415927*'chromatographic performances'!$E$8*'chromatographic performances'!$E$8*0.6/4)</f>
        <v>115.9499419972223</v>
      </c>
    </row>
    <row r="90" spans="12:21" x14ac:dyDescent="0.2">
      <c r="L90" s="323">
        <v>2.46</v>
      </c>
      <c r="M90" s="323">
        <f>(L90*$N$5)/('chromatographic performances'!$E$9/1000000)*1000</f>
        <v>0.94138742171060752</v>
      </c>
      <c r="N90" s="323">
        <f t="shared" si="4"/>
        <v>3.0989476695720963</v>
      </c>
      <c r="O90" s="323">
        <f>'chromatographic performances'!$E$7/(N90*'chromatographic performances'!$E$9/1000)</f>
        <v>9490.8878244928655</v>
      </c>
      <c r="P90" s="323">
        <f t="shared" si="7"/>
        <v>9490</v>
      </c>
      <c r="Q90" s="323">
        <f>(M90*60)*(3.1415927*'chromatographic performances'!$E$8*'chromatographic performances'!$E$8*0.6/4)</f>
        <v>117.38142276262008</v>
      </c>
      <c r="R90" s="323">
        <f>1.1*(B$12*'chromatographic performances'!$E$7*0.001*$M90*0.001*$N$4*0.001/('chromatographic performances'!$E$9*0.000001)^2/100000)</f>
        <v>114.83087469287638</v>
      </c>
      <c r="S90" s="323">
        <f t="shared" si="5"/>
        <v>9490</v>
      </c>
      <c r="T90" s="323" t="str">
        <f t="shared" si="6"/>
        <v/>
      </c>
      <c r="U90" s="323">
        <f>(M90*60)*(3.1415927*'chromatographic performances'!$E$8*'chromatographic performances'!$E$8*0.6/4)</f>
        <v>117.38142276262008</v>
      </c>
    </row>
    <row r="91" spans="12:21" x14ac:dyDescent="0.2">
      <c r="L91" s="323">
        <v>2.4900000000000002</v>
      </c>
      <c r="M91" s="323">
        <f>(L91*$N$5)/('chromatographic performances'!$E$9/1000000)*1000</f>
        <v>0.95286775612171259</v>
      </c>
      <c r="N91" s="323">
        <f t="shared" si="4"/>
        <v>3.086322481172489</v>
      </c>
      <c r="O91" s="323">
        <f>'chromatographic performances'!$E$7/(N91*'chromatographic performances'!$E$9/1000)</f>
        <v>9529.7121040666079</v>
      </c>
      <c r="P91" s="323">
        <f t="shared" si="7"/>
        <v>9520</v>
      </c>
      <c r="Q91" s="323">
        <f>(M91*60)*(3.1415927*'chromatographic performances'!$E$8*'chromatographic performances'!$E$8*0.6/4)</f>
        <v>118.81290352801791</v>
      </c>
      <c r="R91" s="323">
        <f>1.1*(B$12*'chromatographic performances'!$E$7*0.001*$M91*0.001*$N$4*0.001/('chromatographic performances'!$E$9*0.000001)^2/100000)</f>
        <v>116.2312512135212</v>
      </c>
      <c r="S91" s="323">
        <f t="shared" si="5"/>
        <v>9520</v>
      </c>
      <c r="T91" s="323" t="str">
        <f t="shared" si="6"/>
        <v/>
      </c>
      <c r="U91" s="323">
        <f>(M91*60)*(3.1415927*'chromatographic performances'!$E$8*'chromatographic performances'!$E$8*0.6/4)</f>
        <v>118.81290352801791</v>
      </c>
    </row>
    <row r="92" spans="12:21" x14ac:dyDescent="0.2">
      <c r="L92" s="323">
        <v>2.52</v>
      </c>
      <c r="M92" s="323">
        <f>(L92*$N$5)/('chromatographic performances'!$E$9/1000000)*1000</f>
        <v>0.96434809053281745</v>
      </c>
      <c r="N92" s="323">
        <f t="shared" si="4"/>
        <v>3.0741200104922606</v>
      </c>
      <c r="O92" s="323">
        <f>'chromatographic performances'!$E$7/(N92*'chromatographic performances'!$E$9/1000)</f>
        <v>9567.5395252941453</v>
      </c>
      <c r="P92" s="323">
        <f t="shared" si="7"/>
        <v>9560</v>
      </c>
      <c r="Q92" s="323">
        <f>(M92*60)*(3.1415927*'chromatographic performances'!$E$8*'chromatographic performances'!$E$8*0.6/4)</f>
        <v>120.24438429341569</v>
      </c>
      <c r="R92" s="323">
        <f>1.1*(B$12*'chromatographic performances'!$E$7*0.001*$M92*0.001*$N$4*0.001/('chromatographic performances'!$E$9*0.000001)^2/100000)</f>
        <v>117.63162773416605</v>
      </c>
      <c r="S92" s="323">
        <f t="shared" si="5"/>
        <v>9560</v>
      </c>
      <c r="T92" s="323" t="str">
        <f t="shared" si="6"/>
        <v/>
      </c>
      <c r="U92" s="323">
        <f>(M92*60)*(3.1415927*'chromatographic performances'!$E$8*'chromatographic performances'!$E$8*0.6/4)</f>
        <v>120.24438429341569</v>
      </c>
    </row>
    <row r="93" spans="12:21" x14ac:dyDescent="0.2">
      <c r="L93" s="323">
        <v>2.5499999999999998</v>
      </c>
      <c r="M93" s="323">
        <f>(L93*$N$5)/('chromatographic performances'!$E$9/1000000)*1000</f>
        <v>0.97582842494392241</v>
      </c>
      <c r="N93" s="323">
        <f t="shared" si="4"/>
        <v>3.0623246590276265</v>
      </c>
      <c r="O93" s="323">
        <f>'chromatographic performances'!$E$7/(N93*'chromatographic performances'!$E$9/1000)</f>
        <v>9604.3914283149225</v>
      </c>
      <c r="P93" s="323">
        <f t="shared" si="7"/>
        <v>9600</v>
      </c>
      <c r="Q93" s="323">
        <f>(M93*60)*(3.1415927*'chromatographic performances'!$E$8*'chromatographic performances'!$E$8*0.6/4)</f>
        <v>121.67586505881351</v>
      </c>
      <c r="R93" s="323">
        <f>1.1*(B$12*'chromatographic performances'!$E$7*0.001*$M93*0.001*$N$4*0.001/('chromatographic performances'!$E$9*0.000001)^2/100000)</f>
        <v>119.03200425481084</v>
      </c>
      <c r="S93" s="323">
        <f t="shared" si="5"/>
        <v>9560</v>
      </c>
      <c r="T93" s="323" t="str">
        <f t="shared" si="6"/>
        <v/>
      </c>
      <c r="U93" s="323">
        <f>(M93*60)*(3.1415927*'chromatographic performances'!$E$8*'chromatographic performances'!$E$8*0.6/4)</f>
        <v>121.67586505881351</v>
      </c>
    </row>
    <row r="94" spans="12:21" x14ac:dyDescent="0.2">
      <c r="L94" s="323">
        <v>2.58</v>
      </c>
      <c r="M94" s="323">
        <f>(L94*$N$5)/('chromatographic performances'!$E$9/1000000)*1000</f>
        <v>0.98730875935502749</v>
      </c>
      <c r="N94" s="323">
        <f t="shared" si="4"/>
        <v>3.0509215669733991</v>
      </c>
      <c r="O94" s="323">
        <f>'chromatographic performances'!$E$7/(N94*'chromatographic performances'!$E$9/1000)</f>
        <v>9640.2886997385704</v>
      </c>
      <c r="P94" s="323">
        <f t="shared" si="7"/>
        <v>9640</v>
      </c>
      <c r="Q94" s="323">
        <f>(M94*60)*(3.1415927*'chromatographic performances'!$E$8*'chromatographic performances'!$E$8*0.6/4)</f>
        <v>123.10734582421132</v>
      </c>
      <c r="R94" s="323">
        <f>1.1*(B$12*'chromatographic performances'!$E$7*0.001*$M94*0.001*$N$4*0.001/('chromatographic performances'!$E$9*0.000001)^2/100000)</f>
        <v>120.43238077545567</v>
      </c>
      <c r="S94" s="323">
        <f t="shared" si="5"/>
        <v>9560</v>
      </c>
      <c r="T94" s="323" t="str">
        <f t="shared" si="6"/>
        <v/>
      </c>
      <c r="U94" s="323">
        <f>(M94*60)*(3.1415927*'chromatographic performances'!$E$8*'chromatographic performances'!$E$8*0.6/4)</f>
        <v>123.10734582421132</v>
      </c>
    </row>
    <row r="95" spans="12:21" x14ac:dyDescent="0.2">
      <c r="L95" s="323">
        <v>2.61</v>
      </c>
      <c r="M95" s="323">
        <f>(L95*$N$5)/('chromatographic performances'!$E$9/1000000)*1000</f>
        <v>0.99878909376613234</v>
      </c>
      <c r="N95" s="323">
        <f t="shared" si="4"/>
        <v>3.039896570364029</v>
      </c>
      <c r="O95" s="323">
        <f>'chromatographic performances'!$E$7/(N95*'chromatographic performances'!$E$9/1000)</f>
        <v>9675.2517808065695</v>
      </c>
      <c r="P95" s="323">
        <f t="shared" si="7"/>
        <v>9670</v>
      </c>
      <c r="Q95" s="323">
        <f>(M95*60)*(3.1415927*'chromatographic performances'!$E$8*'chromatographic performances'!$E$8*0.6/4)</f>
        <v>124.53882658960912</v>
      </c>
      <c r="R95" s="323">
        <f>1.1*(B$12*'chromatographic performances'!$E$7*0.001*$M95*0.001*$N$4*0.001/('chromatographic performances'!$E$9*0.000001)^2/100000)</f>
        <v>121.83275729610052</v>
      </c>
      <c r="S95" s="323">
        <f t="shared" si="5"/>
        <v>9560</v>
      </c>
      <c r="T95" s="323" t="str">
        <f t="shared" si="6"/>
        <v/>
      </c>
      <c r="U95" s="323">
        <f>(M95*60)*(3.1415927*'chromatographic performances'!$E$8*'chromatographic performances'!$E$8*0.6/4)</f>
        <v>124.53882658960912</v>
      </c>
    </row>
    <row r="96" spans="12:21" x14ac:dyDescent="0.2">
      <c r="L96" s="323">
        <v>2.64</v>
      </c>
      <c r="M96" s="323">
        <f>(L96*$N$5)/('chromatographic performances'!$E$9/1000000)*1000</f>
        <v>1.0102694281772375</v>
      </c>
      <c r="N96" s="323">
        <f t="shared" si="4"/>
        <v>3.0292361611537522</v>
      </c>
      <c r="O96" s="323">
        <f>'chromatographic performances'!$E$7/(N96*'chromatographic performances'!$E$9/1000)</f>
        <v>9709.3006755472725</v>
      </c>
      <c r="P96" s="323">
        <f t="shared" si="7"/>
        <v>9700</v>
      </c>
      <c r="Q96" s="323">
        <f>(M96*60)*(3.1415927*'chromatographic performances'!$E$8*'chromatographic performances'!$E$8*0.6/4)</f>
        <v>125.97030735500695</v>
      </c>
      <c r="R96" s="323">
        <f>1.1*(B$12*'chromatographic performances'!$E$7*0.001*$M96*0.001*$N$4*0.001/('chromatographic performances'!$E$9*0.000001)^2/100000)</f>
        <v>123.23313381674537</v>
      </c>
      <c r="S96" s="323">
        <f t="shared" si="5"/>
        <v>9560</v>
      </c>
      <c r="T96" s="323" t="str">
        <f t="shared" si="6"/>
        <v/>
      </c>
      <c r="U96" s="323">
        <f>(M96*60)*(3.1415927*'chromatographic performances'!$E$8*'chromatographic performances'!$E$8*0.6/4)</f>
        <v>125.97030735500695</v>
      </c>
    </row>
    <row r="97" spans="12:21" x14ac:dyDescent="0.2">
      <c r="L97" s="323">
        <v>2.67</v>
      </c>
      <c r="M97" s="323">
        <f>(L97*$N$5)/('chromatographic performances'!$E$9/1000000)*1000</f>
        <v>1.0217497625883423</v>
      </c>
      <c r="N97" s="323">
        <f t="shared" si="4"/>
        <v>3.0189274500038046</v>
      </c>
      <c r="O97" s="323">
        <f>'chromatographic performances'!$E$7/(N97*'chromatographic performances'!$E$9/1000)</f>
        <v>9742.4549589110811</v>
      </c>
      <c r="P97" s="323">
        <f t="shared" si="7"/>
        <v>9740</v>
      </c>
      <c r="Q97" s="323">
        <f>(M97*60)*(3.1415927*'chromatographic performances'!$E$8*'chromatographic performances'!$E$8*0.6/4)</f>
        <v>127.40178812040473</v>
      </c>
      <c r="R97" s="323">
        <f>1.1*(B$12*'chromatographic performances'!$E$7*0.001*$M97*0.001*$N$4*0.001/('chromatographic performances'!$E$9*0.000001)^2/100000)</f>
        <v>124.63351033739021</v>
      </c>
      <c r="S97" s="323">
        <f t="shared" si="5"/>
        <v>9560</v>
      </c>
      <c r="T97" s="323" t="str">
        <f t="shared" si="6"/>
        <v/>
      </c>
      <c r="U97" s="323">
        <f>(M97*60)*(3.1415927*'chromatographic performances'!$E$8*'chromatographic performances'!$E$8*0.6/4)</f>
        <v>127.40178812040473</v>
      </c>
    </row>
    <row r="98" spans="12:21" x14ac:dyDescent="0.2">
      <c r="L98" s="323">
        <v>2.7</v>
      </c>
      <c r="M98" s="323">
        <f>(L98*$N$5)/('chromatographic performances'!$E$9/1000000)*1000</f>
        <v>1.0332300969994472</v>
      </c>
      <c r="N98" s="323">
        <f t="shared" si="4"/>
        <v>3.0089581315653149</v>
      </c>
      <c r="O98" s="323">
        <f>'chromatographic performances'!$E$7/(N98*'chromatographic performances'!$E$9/1000)</f>
        <v>9774.7337848738407</v>
      </c>
      <c r="P98" s="323">
        <f t="shared" si="7"/>
        <v>9770</v>
      </c>
      <c r="Q98" s="323">
        <f>(M98*60)*(3.1415927*'chromatographic performances'!$E$8*'chromatographic performances'!$E$8*0.6/4)</f>
        <v>128.83326888580254</v>
      </c>
      <c r="R98" s="323">
        <f>1.1*(B$12*'chromatographic performances'!$E$7*0.001*$M98*0.001*$N$4*0.001/('chromatographic performances'!$E$9*0.000001)^2/100000)</f>
        <v>126.03388685803502</v>
      </c>
      <c r="S98" s="323">
        <f t="shared" si="5"/>
        <v>9560</v>
      </c>
      <c r="T98" s="323" t="str">
        <f t="shared" si="6"/>
        <v/>
      </c>
      <c r="U98" s="323">
        <f>(M98*60)*(3.1415927*'chromatographic performances'!$E$8*'chromatographic performances'!$E$8*0.6/4)</f>
        <v>128.83326888580254</v>
      </c>
    </row>
    <row r="99" spans="12:21" x14ac:dyDescent="0.2">
      <c r="L99" s="323">
        <v>2.73</v>
      </c>
      <c r="M99" s="323">
        <f>(L99*$N$5)/('chromatographic performances'!$E$9/1000000)*1000</f>
        <v>1.0447104314105522</v>
      </c>
      <c r="N99" s="323">
        <f t="shared" si="4"/>
        <v>2.9993164520651501</v>
      </c>
      <c r="O99" s="323">
        <f>'chromatographic performances'!$E$7/(N99*'chromatographic performances'!$E$9/1000)</f>
        <v>9806.1558944976186</v>
      </c>
      <c r="P99" s="323">
        <f t="shared" si="7"/>
        <v>9800</v>
      </c>
      <c r="Q99" s="323">
        <f>(M99*60)*(3.1415927*'chromatographic performances'!$E$8*'chromatographic performances'!$E$8*0.6/4)</f>
        <v>130.26474965120033</v>
      </c>
      <c r="R99" s="323">
        <f>1.1*(B$12*'chromatographic performances'!$E$7*0.001*$M99*0.001*$N$4*0.001/('chromatographic performances'!$E$9*0.000001)^2/100000)</f>
        <v>127.43426337867986</v>
      </c>
      <c r="S99" s="323">
        <f t="shared" si="5"/>
        <v>9560</v>
      </c>
      <c r="T99" s="323" t="str">
        <f t="shared" si="6"/>
        <v/>
      </c>
      <c r="U99" s="323">
        <f>(M99*60)*(3.1415927*'chromatographic performances'!$E$8*'chromatographic performances'!$E$8*0.6/4)</f>
        <v>130.26474965120033</v>
      </c>
    </row>
    <row r="100" spans="12:21" x14ac:dyDescent="0.2">
      <c r="L100" s="323">
        <v>2.76</v>
      </c>
      <c r="M100" s="323">
        <f>(L100*$N$5)/('chromatographic performances'!$E$9/1000000)*1000</f>
        <v>1.0561907658216572</v>
      </c>
      <c r="N100" s="323">
        <f t="shared" si="4"/>
        <v>2.9899911790187721</v>
      </c>
      <c r="O100" s="323">
        <f>'chromatographic performances'!$E$7/(N100*'chromatographic performances'!$E$9/1000)</f>
        <v>9836.7396239391037</v>
      </c>
      <c r="P100" s="323">
        <f t="shared" si="7"/>
        <v>9830</v>
      </c>
      <c r="Q100" s="323">
        <f>(M100*60)*(3.1415927*'chromatographic performances'!$E$8*'chromatographic performances'!$E$8*0.6/4)</f>
        <v>131.69623041659813</v>
      </c>
      <c r="R100" s="323">
        <f>1.1*(B$12*'chromatographic performances'!$E$7*0.001*$M100*0.001*$N$4*0.001/('chromatographic performances'!$E$9*0.000001)^2/100000)</f>
        <v>128.83463989932466</v>
      </c>
      <c r="S100" s="323">
        <f t="shared" si="5"/>
        <v>9560</v>
      </c>
      <c r="T100" s="323" t="str">
        <f t="shared" si="6"/>
        <v/>
      </c>
      <c r="U100" s="323">
        <f>(M100*60)*(3.1415927*'chromatographic performances'!$E$8*'chromatographic performances'!$E$8*0.6/4)</f>
        <v>131.69623041659813</v>
      </c>
    </row>
    <row r="101" spans="12:21" x14ac:dyDescent="0.2">
      <c r="L101" s="323">
        <v>2.79</v>
      </c>
      <c r="M101" s="323">
        <f>(L101*$N$5)/('chromatographic performances'!$E$9/1000000)*1000</f>
        <v>1.0676711002327623</v>
      </c>
      <c r="N101" s="323">
        <f t="shared" si="4"/>
        <v>2.9809715729093647</v>
      </c>
      <c r="O101" s="323">
        <f>'chromatographic performances'!$E$7/(N101*'chromatographic performances'!$E$9/1000)</f>
        <v>9866.5029123968125</v>
      </c>
      <c r="P101" s="323">
        <f t="shared" si="7"/>
        <v>9860</v>
      </c>
      <c r="Q101" s="323">
        <f>(M101*60)*(3.1415927*'chromatographic performances'!$E$8*'chromatographic performances'!$E$8*0.6/4)</f>
        <v>133.12771118199598</v>
      </c>
      <c r="R101" s="323">
        <f>1.1*(B$12*'chromatographic performances'!$E$7*0.001*$M101*0.001*$N$4*0.001/('chromatographic performances'!$E$9*0.000001)^2/100000)</f>
        <v>130.23501641996955</v>
      </c>
      <c r="S101" s="323">
        <f t="shared" si="5"/>
        <v>9560</v>
      </c>
      <c r="T101" s="323" t="str">
        <f t="shared" si="6"/>
        <v/>
      </c>
      <c r="U101" s="323">
        <f>(M101*60)*(3.1415927*'chromatographic performances'!$E$8*'chromatographic performances'!$E$8*0.6/4)</f>
        <v>133.12771118199598</v>
      </c>
    </row>
    <row r="102" spans="12:21" x14ac:dyDescent="0.2">
      <c r="L102" s="323">
        <v>2.82</v>
      </c>
      <c r="M102" s="323">
        <f>(L102*$N$5)/('chromatographic performances'!$E$9/1000000)*1000</f>
        <v>1.0791514346438671</v>
      </c>
      <c r="N102" s="323">
        <f t="shared" si="4"/>
        <v>2.9722473606861817</v>
      </c>
      <c r="O102" s="323">
        <f>'chromatographic performances'!$E$7/(N102*'chromatographic performances'!$E$9/1000)</f>
        <v>9895.4633099892017</v>
      </c>
      <c r="P102" s="323">
        <f t="shared" si="7"/>
        <v>9890</v>
      </c>
      <c r="Q102" s="323">
        <f>(M102*60)*(3.1415927*'chromatographic performances'!$E$8*'chromatographic performances'!$E$8*0.6/4)</f>
        <v>134.55919194739374</v>
      </c>
      <c r="R102" s="323">
        <f>1.1*(B$12*'chromatographic performances'!$E$7*0.001*$M102*0.001*$N$4*0.001/('chromatographic performances'!$E$9*0.000001)^2/100000)</f>
        <v>131.63539294061434</v>
      </c>
      <c r="S102" s="323">
        <f t="shared" si="5"/>
        <v>9560</v>
      </c>
      <c r="T102" s="323" t="str">
        <f t="shared" si="6"/>
        <v/>
      </c>
      <c r="U102" s="323">
        <f>(M102*60)*(3.1415927*'chromatographic performances'!$E$8*'chromatographic performances'!$E$8*0.6/4)</f>
        <v>134.55919194739374</v>
      </c>
    </row>
    <row r="103" spans="12:21" x14ac:dyDescent="0.2">
      <c r="L103" s="323">
        <v>2.85</v>
      </c>
      <c r="M103" s="323">
        <f>(L103*$N$5)/('chromatographic performances'!$E$9/1000000)*1000</f>
        <v>1.0906317690549721</v>
      </c>
      <c r="N103" s="323">
        <f t="shared" si="4"/>
        <v>2.9638087109475157</v>
      </c>
      <c r="O103" s="323">
        <f>'chromatographic performances'!$E$7/(N103*'chromatographic performances'!$E$9/1000)</f>
        <v>9923.6379855566156</v>
      </c>
      <c r="P103" s="323">
        <f t="shared" si="7"/>
        <v>9920</v>
      </c>
      <c r="Q103" s="323">
        <f>(M103*60)*(3.1415927*'chromatographic performances'!$E$8*'chromatographic performances'!$E$8*0.6/4)</f>
        <v>135.99067271279156</v>
      </c>
      <c r="R103" s="323">
        <f>1.1*(B$12*'chromatographic performances'!$E$7*0.001*$M103*0.001*$N$4*0.001/('chromatographic performances'!$E$9*0.000001)^2/100000)</f>
        <v>133.03576946125921</v>
      </c>
      <c r="S103" s="323">
        <f t="shared" si="5"/>
        <v>9560</v>
      </c>
      <c r="T103" s="323" t="str">
        <f t="shared" si="6"/>
        <v/>
      </c>
      <c r="U103" s="323">
        <f>(M103*60)*(3.1415927*'chromatographic performances'!$E$8*'chromatographic performances'!$E$8*0.6/4)</f>
        <v>135.99067271279156</v>
      </c>
    </row>
    <row r="104" spans="12:21" x14ac:dyDescent="0.2">
      <c r="L104" s="323">
        <v>2.88</v>
      </c>
      <c r="M104" s="323">
        <f>(L104*$N$5)/('chromatographic performances'!$E$9/1000000)*1000</f>
        <v>1.1021121034660772</v>
      </c>
      <c r="N104" s="323">
        <f t="shared" si="4"/>
        <v>2.9556462106849137</v>
      </c>
      <c r="O104" s="323">
        <f>'chromatographic performances'!$E$7/(N104*'chromatographic performances'!$E$9/1000)</f>
        <v>9951.0437343807625</v>
      </c>
      <c r="P104" s="323">
        <f t="shared" si="7"/>
        <v>9950</v>
      </c>
      <c r="Q104" s="323">
        <f>(M104*60)*(3.1415927*'chromatographic performances'!$E$8*'chromatographic performances'!$E$8*0.6/4)</f>
        <v>137.42215347818939</v>
      </c>
      <c r="R104" s="323">
        <f>1.1*(B$12*'chromatographic performances'!$E$7*0.001*$M104*0.001*$N$4*0.001/('chromatographic performances'!$E$9*0.000001)^2/100000)</f>
        <v>134.43614598190405</v>
      </c>
      <c r="S104" s="323">
        <f t="shared" si="5"/>
        <v>9560</v>
      </c>
      <c r="T104" s="323" t="str">
        <f t="shared" si="6"/>
        <v/>
      </c>
      <c r="U104" s="323">
        <f>(M104*60)*(3.1415927*'chromatographic performances'!$E$8*'chromatographic performances'!$E$8*0.6/4)</f>
        <v>137.42215347818939</v>
      </c>
    </row>
    <row r="105" spans="12:21" x14ac:dyDescent="0.2">
      <c r="L105" s="323">
        <v>2.91</v>
      </c>
      <c r="M105" s="323">
        <f>(L105*$N$5)/('chromatographic performances'!$E$9/1000000)*1000</f>
        <v>1.1135924378771822</v>
      </c>
      <c r="N105" s="323">
        <f t="shared" si="4"/>
        <v>2.9477508434754864</v>
      </c>
      <c r="O105" s="323">
        <f>'chromatographic performances'!$E$7/(N105*'chromatographic performances'!$E$9/1000)</f>
        <v>9977.6969858161428</v>
      </c>
      <c r="P105" s="323">
        <f t="shared" si="7"/>
        <v>9970</v>
      </c>
      <c r="Q105" s="323">
        <f>(M105*60)*(3.1415927*'chromatographic performances'!$E$8*'chromatographic performances'!$E$8*0.6/4)</f>
        <v>138.85363424358721</v>
      </c>
      <c r="R105" s="323">
        <f>1.1*(B$12*'chromatographic performances'!$E$7*0.001*$M105*0.001*$N$4*0.001/('chromatographic performances'!$E$9*0.000001)^2/100000)</f>
        <v>135.83652250254889</v>
      </c>
      <c r="S105" s="323">
        <f t="shared" si="5"/>
        <v>9560</v>
      </c>
      <c r="T105" s="323" t="str">
        <f t="shared" si="6"/>
        <v/>
      </c>
      <c r="U105" s="323">
        <f>(M105*60)*(3.1415927*'chromatographic performances'!$E$8*'chromatographic performances'!$E$8*0.6/4)</f>
        <v>138.85363424358721</v>
      </c>
    </row>
    <row r="106" spans="12:21" x14ac:dyDescent="0.2">
      <c r="L106" s="323">
        <v>2.94</v>
      </c>
      <c r="M106" s="323">
        <f>(L106*$N$5)/('chromatographic performances'!$E$9/1000000)*1000</f>
        <v>1.1250727722882872</v>
      </c>
      <c r="N106" s="323">
        <f t="shared" si="4"/>
        <v>2.9401139690184128</v>
      </c>
      <c r="O106" s="323">
        <f>'chromatographic performances'!$E$7/(N106*'chromatographic performances'!$E$9/1000)</f>
        <v>10003.613810828487</v>
      </c>
      <c r="P106" s="323">
        <f t="shared" si="7"/>
        <v>10000</v>
      </c>
      <c r="Q106" s="323">
        <f>(M106*60)*(3.1415927*'chromatographic performances'!$E$8*'chromatographic performances'!$E$8*0.6/4)</f>
        <v>140.285115008985</v>
      </c>
      <c r="R106" s="323">
        <f>1.1*(B$12*'chromatographic performances'!$E$7*0.001*$M106*0.001*$N$4*0.001/('chromatographic performances'!$E$9*0.000001)^2/100000)</f>
        <v>137.23689902319373</v>
      </c>
      <c r="S106" s="323">
        <f t="shared" si="5"/>
        <v>9560</v>
      </c>
      <c r="T106" s="323" t="str">
        <f t="shared" si="6"/>
        <v/>
      </c>
      <c r="U106" s="323">
        <f>(M106*60)*(3.1415927*'chromatographic performances'!$E$8*'chromatographic performances'!$E$8*0.6/4)</f>
        <v>140.285115008985</v>
      </c>
    </row>
    <row r="107" spans="12:21" x14ac:dyDescent="0.2">
      <c r="L107" s="323">
        <v>2.97</v>
      </c>
      <c r="M107" s="323">
        <f>(L107*$N$5)/('chromatographic performances'!$E$9/1000000)*1000</f>
        <v>1.1365531066993919</v>
      </c>
      <c r="N107" s="323">
        <f t="shared" si="4"/>
        <v>2.9327273039201818</v>
      </c>
      <c r="O107" s="323">
        <f>'chromatographic performances'!$E$7/(N107*'chromatographic performances'!$E$9/1000)</f>
        <v>10028.809929435853</v>
      </c>
      <c r="P107" s="323">
        <f t="shared" si="7"/>
        <v>10020</v>
      </c>
      <c r="Q107" s="323">
        <f>(M107*60)*(3.1415927*'chromatographic performances'!$E$8*'chromatographic performances'!$E$8*0.6/4)</f>
        <v>141.71659577438277</v>
      </c>
      <c r="R107" s="323">
        <f>1.1*(B$12*'chromatographic performances'!$E$7*0.001*$M107*0.001*$N$4*0.001/('chromatographic performances'!$E$9*0.000001)^2/100000)</f>
        <v>138.63727554383851</v>
      </c>
      <c r="S107" s="323">
        <f t="shared" si="5"/>
        <v>9560</v>
      </c>
      <c r="T107" s="323" t="str">
        <f t="shared" si="6"/>
        <v/>
      </c>
      <c r="U107" s="323">
        <f>(M107*60)*(3.1415927*'chromatographic performances'!$E$8*'chromatographic performances'!$E$8*0.6/4)</f>
        <v>141.71659577438277</v>
      </c>
    </row>
    <row r="108" spans="12:21" x14ac:dyDescent="0.2">
      <c r="L108" s="323">
        <v>3</v>
      </c>
      <c r="M108" s="323">
        <f>(L108*$N$5)/('chromatographic performances'!$E$9/1000000)*1000</f>
        <v>1.1480334411104969</v>
      </c>
      <c r="N108" s="323">
        <f t="shared" si="4"/>
        <v>2.9255829036407417</v>
      </c>
      <c r="O108" s="323">
        <f>'chromatographic performances'!$E$7/(N108*'chromatographic performances'!$E$9/1000)</f>
        <v>10053.30071804866</v>
      </c>
      <c r="P108" s="323">
        <f t="shared" si="7"/>
        <v>10050</v>
      </c>
      <c r="Q108" s="323">
        <f>(M108*60)*(3.1415927*'chromatographic performances'!$E$8*'chromatographic performances'!$E$8*0.6/4)</f>
        <v>143.14807653978059</v>
      </c>
      <c r="R108" s="323">
        <f>1.1*(B$12*'chromatographic performances'!$E$7*0.001*$M108*0.001*$N$4*0.001/('chromatographic performances'!$E$9*0.000001)^2/100000)</f>
        <v>140.03765206448332</v>
      </c>
      <c r="S108" s="323">
        <f t="shared" si="5"/>
        <v>9560</v>
      </c>
      <c r="T108" s="323" t="str">
        <f t="shared" si="6"/>
        <v/>
      </c>
      <c r="U108" s="323">
        <f>(M108*60)*(3.1415927*'chromatographic performances'!$E$8*'chromatographic performances'!$E$8*0.6/4)</f>
        <v>143.14807653978059</v>
      </c>
    </row>
    <row r="109" spans="12:21" x14ac:dyDescent="0.2">
      <c r="L109" s="323">
        <v>3.03</v>
      </c>
      <c r="M109" s="323">
        <f>(L109*$N$5)/('chromatographic performances'!$E$9/1000000)*1000</f>
        <v>1.1595137755216021</v>
      </c>
      <c r="N109" s="323">
        <f t="shared" si="4"/>
        <v>2.9186731455197461</v>
      </c>
      <c r="O109" s="323">
        <f>'chromatographic performances'!$E$7/(N109*'chromatographic performances'!$E$9/1000)</f>
        <v>10077.10121670538</v>
      </c>
      <c r="P109" s="323">
        <f t="shared" si="7"/>
        <v>10070</v>
      </c>
      <c r="Q109" s="323">
        <f>(M109*60)*(3.1415927*'chromatographic performances'!$E$8*'chromatographic performances'!$E$8*0.6/4)</f>
        <v>144.57955730517841</v>
      </c>
      <c r="R109" s="323">
        <f>1.1*(B$12*'chromatographic performances'!$E$7*0.001*$M109*0.001*$N$4*0.001/('chromatographic performances'!$E$9*0.000001)^2/100000)</f>
        <v>141.43802858512819</v>
      </c>
      <c r="S109" s="323">
        <f t="shared" si="5"/>
        <v>9560</v>
      </c>
      <c r="T109" s="323" t="str">
        <f t="shared" si="6"/>
        <v/>
      </c>
      <c r="U109" s="323">
        <f>(M109*60)*(3.1415927*'chromatographic performances'!$E$8*'chromatographic performances'!$E$8*0.6/4)</f>
        <v>144.57955730517841</v>
      </c>
    </row>
    <row r="110" spans="12:21" x14ac:dyDescent="0.2">
      <c r="L110" s="323">
        <v>3.06</v>
      </c>
      <c r="M110" s="323">
        <f>(L110*$N$5)/('chromatographic performances'!$E$9/1000000)*1000</f>
        <v>1.1709941099327068</v>
      </c>
      <c r="N110" s="323">
        <f t="shared" si="4"/>
        <v>2.9119907128084122</v>
      </c>
      <c r="O110" s="323">
        <f>'chromatographic performances'!$E$7/(N110*'chromatographic performances'!$E$9/1000)</f>
        <v>10100.226136201085</v>
      </c>
      <c r="P110" s="323">
        <f t="shared" si="7"/>
        <v>10100</v>
      </c>
      <c r="Q110" s="323">
        <f>(M110*60)*(3.1415927*'chromatographic performances'!$E$8*'chromatographic performances'!$E$8*0.6/4)</f>
        <v>146.01103807057621</v>
      </c>
      <c r="R110" s="323">
        <f>1.1*(B$12*'chromatographic performances'!$E$7*0.001*$M110*0.001*$N$4*0.001/('chromatographic performances'!$E$9*0.000001)^2/100000)</f>
        <v>142.83840510577301</v>
      </c>
      <c r="S110" s="323">
        <f t="shared" si="5"/>
        <v>9560</v>
      </c>
      <c r="T110" s="323" t="str">
        <f t="shared" si="6"/>
        <v/>
      </c>
      <c r="U110" s="323">
        <f>(M110*60)*(3.1415927*'chromatographic performances'!$E$8*'chromatographic performances'!$E$8*0.6/4)</f>
        <v>146.01103807057621</v>
      </c>
    </row>
    <row r="111" spans="12:21" x14ac:dyDescent="0.2">
      <c r="L111" s="323">
        <v>3.09</v>
      </c>
      <c r="M111" s="323">
        <f>(L111*$N$5)/('chromatographic performances'!$E$9/1000000)*1000</f>
        <v>1.1824744443438118</v>
      </c>
      <c r="N111" s="323">
        <f t="shared" si="4"/>
        <v>2.9055285796383288</v>
      </c>
      <c r="O111" s="323">
        <f>'chromatographic performances'!$E$7/(N111*'chromatographic performances'!$E$9/1000)</f>
        <v>10122.689865106555</v>
      </c>
      <c r="P111" s="323">
        <f t="shared" si="7"/>
        <v>10120</v>
      </c>
      <c r="Q111" s="323">
        <f>(M111*60)*(3.1415927*'chromatographic performances'!$E$8*'chromatographic performances'!$E$8*0.6/4)</f>
        <v>147.442518835974</v>
      </c>
      <c r="R111" s="323">
        <f>1.1*(B$12*'chromatographic performances'!$E$7*0.001*$M111*0.001*$N$4*0.001/('chromatographic performances'!$E$9*0.000001)^2/100000)</f>
        <v>144.23878162641785</v>
      </c>
      <c r="S111" s="323">
        <f t="shared" si="5"/>
        <v>9560</v>
      </c>
      <c r="T111" s="323" t="str">
        <f t="shared" si="6"/>
        <v/>
      </c>
      <c r="U111" s="323">
        <f>(M111*60)*(3.1415927*'chromatographic performances'!$E$8*'chromatographic performances'!$E$8*0.6/4)</f>
        <v>147.442518835974</v>
      </c>
    </row>
    <row r="112" spans="12:21" x14ac:dyDescent="0.2">
      <c r="L112" s="323">
        <v>3.12</v>
      </c>
      <c r="M112" s="323">
        <f>(L112*$N$5)/('chromatographic performances'!$E$9/1000000)*1000</f>
        <v>1.193954778754917</v>
      </c>
      <c r="N112" s="323">
        <f t="shared" si="4"/>
        <v>2.8992799968638425</v>
      </c>
      <c r="O112" s="323">
        <f>'chromatographic performances'!$E$7/(N112*'chromatographic performances'!$E$9/1000)</f>
        <v>10144.506476675975</v>
      </c>
      <c r="P112" s="323">
        <f t="shared" si="7"/>
        <v>10140</v>
      </c>
      <c r="Q112" s="323">
        <f>(M112*60)*(3.1415927*'chromatographic performances'!$E$8*'chromatographic performances'!$E$8*0.6/4)</f>
        <v>148.87399960137182</v>
      </c>
      <c r="R112" s="323">
        <f>1.1*(B$12*'chromatographic performances'!$E$7*0.001*$M112*0.001*$N$4*0.001/('chromatographic performances'!$E$9*0.000001)^2/100000)</f>
        <v>145.63915814706272</v>
      </c>
      <c r="S112" s="323">
        <f t="shared" si="5"/>
        <v>9560</v>
      </c>
      <c r="T112" s="323" t="str">
        <f t="shared" si="6"/>
        <v/>
      </c>
      <c r="U112" s="323">
        <f>(M112*60)*(3.1415927*'chromatographic performances'!$E$8*'chromatographic performances'!$E$8*0.6/4)</f>
        <v>148.87399960137182</v>
      </c>
    </row>
    <row r="113" spans="12:21" x14ac:dyDescent="0.2">
      <c r="L113" s="323">
        <v>3.15</v>
      </c>
      <c r="M113" s="323">
        <f>(L113*$N$5)/('chromatographic performances'!$E$9/1000000)*1000</f>
        <v>1.2054351131660219</v>
      </c>
      <c r="N113" s="323">
        <f t="shared" si="4"/>
        <v>2.8932384787195073</v>
      </c>
      <c r="O113" s="323">
        <f>'chromatographic performances'!$E$7/(N113*'chromatographic performances'!$E$9/1000)</f>
        <v>10165.689735641648</v>
      </c>
      <c r="P113" s="323">
        <f t="shared" si="7"/>
        <v>10160</v>
      </c>
      <c r="Q113" s="323">
        <f>(M113*60)*(3.1415927*'chromatographic performances'!$E$8*'chromatographic performances'!$E$8*0.6/4)</f>
        <v>150.30548036676964</v>
      </c>
      <c r="R113" s="323">
        <f>1.1*(B$12*'chromatographic performances'!$E$7*0.001*$M113*0.001*$N$4*0.001/('chromatographic performances'!$E$9*0.000001)^2/100000)</f>
        <v>147.03953466770756</v>
      </c>
      <c r="S113" s="323">
        <f t="shared" si="5"/>
        <v>9560</v>
      </c>
      <c r="T113" s="323" t="str">
        <f t="shared" si="6"/>
        <v/>
      </c>
      <c r="U113" s="323">
        <f>(M113*60)*(3.1415927*'chromatographic performances'!$E$8*'chromatographic performances'!$E$8*0.6/4)</f>
        <v>150.30548036676964</v>
      </c>
    </row>
    <row r="114" spans="12:21" x14ac:dyDescent="0.2">
      <c r="L114" s="323">
        <v>3.18</v>
      </c>
      <c r="M114" s="323">
        <f>(L114*$N$5)/('chromatographic performances'!$E$9/1000000)*1000</f>
        <v>1.2169154475771269</v>
      </c>
      <c r="N114" s="323">
        <f t="shared" si="4"/>
        <v>2.8873977902384906</v>
      </c>
      <c r="O114" s="323">
        <f>'chromatographic performances'!$E$7/(N114*'chromatographic performances'!$E$9/1000)</f>
        <v>10186.253104894504</v>
      </c>
      <c r="P114" s="323">
        <f t="shared" si="7"/>
        <v>10180</v>
      </c>
      <c r="Q114" s="323">
        <f>(M114*60)*(3.1415927*'chromatographic performances'!$E$8*'chromatographic performances'!$E$8*0.6/4)</f>
        <v>151.73696113216747</v>
      </c>
      <c r="R114" s="323">
        <f>1.1*(B$12*'chromatographic performances'!$E$7*0.001*$M114*0.001*$N$4*0.001/('chromatographic performances'!$E$9*0.000001)^2/100000)</f>
        <v>148.43991118835237</v>
      </c>
      <c r="S114" s="323">
        <f t="shared" si="5"/>
        <v>9560</v>
      </c>
      <c r="T114" s="323" t="str">
        <f t="shared" si="6"/>
        <v/>
      </c>
      <c r="U114" s="323">
        <f>(M114*60)*(3.1415927*'chromatographic performances'!$E$8*'chromatographic performances'!$E$8*0.6/4)</f>
        <v>151.73696113216747</v>
      </c>
    </row>
    <row r="115" spans="12:21" x14ac:dyDescent="0.2">
      <c r="L115" s="323">
        <v>3.21</v>
      </c>
      <c r="M115" s="323">
        <f>(L115*$N$5)/('chromatographic performances'!$E$9/1000000)*1000</f>
        <v>1.2283957819882316</v>
      </c>
      <c r="N115" s="323">
        <f t="shared" si="4"/>
        <v>2.8817519353819216</v>
      </c>
      <c r="O115" s="323">
        <f>'chromatographic performances'!$E$7/(N115*'chromatographic performances'!$E$9/1000)</f>
        <v>10206.209752049454</v>
      </c>
      <c r="P115" s="323">
        <f t="shared" si="7"/>
        <v>10200</v>
      </c>
      <c r="Q115" s="323">
        <f>(M115*60)*(3.1415927*'chromatographic performances'!$E$8*'chromatographic performances'!$E$8*0.6/4)</f>
        <v>153.1684418975652</v>
      </c>
      <c r="R115" s="323">
        <f>1.1*(B$12*'chromatographic performances'!$E$7*0.001*$M115*0.001*$N$4*0.001/('chromatographic performances'!$E$9*0.000001)^2/100000)</f>
        <v>149.84028770899718</v>
      </c>
      <c r="S115" s="323">
        <f t="shared" si="5"/>
        <v>9560</v>
      </c>
      <c r="T115" s="323" t="str">
        <f t="shared" si="6"/>
        <v/>
      </c>
      <c r="U115" s="323">
        <f>(M115*60)*(3.1415927*'chromatographic performances'!$E$8*'chromatographic performances'!$E$8*0.6/4)</f>
        <v>153.1684418975652</v>
      </c>
    </row>
    <row r="116" spans="12:21" x14ac:dyDescent="0.2">
      <c r="L116" s="323">
        <v>3.24</v>
      </c>
      <c r="M116" s="323">
        <f>(L116*$N$5)/('chromatographic performances'!$E$9/1000000)*1000</f>
        <v>1.239876116399337</v>
      </c>
      <c r="N116" s="323">
        <f t="shared" si="4"/>
        <v>2.8762951458328496</v>
      </c>
      <c r="O116" s="323">
        <f>'chromatographic performances'!$E$7/(N116*'chromatographic performances'!$E$9/1000)</f>
        <v>10225.572555894985</v>
      </c>
      <c r="P116" s="323">
        <f t="shared" si="7"/>
        <v>10220</v>
      </c>
      <c r="Q116" s="323">
        <f>(M116*60)*(3.1415927*'chromatographic performances'!$E$8*'chromatographic performances'!$E$8*0.6/4)</f>
        <v>154.59992266296308</v>
      </c>
      <c r="R116" s="323">
        <f>1.1*(B$12*'chromatographic performances'!$E$7*0.001*$M116*0.001*$N$4*0.001/('chromatographic performances'!$E$9*0.000001)^2/100000)</f>
        <v>151.24066422964205</v>
      </c>
      <c r="S116" s="323">
        <f t="shared" si="5"/>
        <v>9560</v>
      </c>
      <c r="T116" s="323" t="str">
        <f t="shared" si="6"/>
        <v/>
      </c>
      <c r="U116" s="323">
        <f>(M116*60)*(3.1415927*'chromatographic performances'!$E$8*'chromatographic performances'!$E$8*0.6/4)</f>
        <v>154.59992266296308</v>
      </c>
    </row>
    <row r="117" spans="12:21" x14ac:dyDescent="0.2">
      <c r="L117" s="323">
        <v>3.27</v>
      </c>
      <c r="M117" s="323">
        <f>(L117*$N$5)/('chromatographic performances'!$E$9/1000000)*1000</f>
        <v>1.2513564508104418</v>
      </c>
      <c r="N117" s="323">
        <f t="shared" si="4"/>
        <v>2.871021870411929</v>
      </c>
      <c r="O117" s="323">
        <f>'chromatographic performances'!$E$7/(N117*'chromatographic performances'!$E$9/1000)</f>
        <v>10244.354112726562</v>
      </c>
      <c r="P117" s="323">
        <f t="shared" si="7"/>
        <v>10240</v>
      </c>
      <c r="Q117" s="323">
        <f>(M117*60)*(3.1415927*'chromatographic performances'!$E$8*'chromatographic performances'!$E$8*0.6/4)</f>
        <v>156.03140342836087</v>
      </c>
      <c r="R117" s="323">
        <f>1.1*(B$12*'chromatographic performances'!$E$7*0.001*$M117*0.001*$N$4*0.001/('chromatographic performances'!$E$9*0.000001)^2/100000)</f>
        <v>152.64104075028683</v>
      </c>
      <c r="S117" s="323">
        <f t="shared" si="5"/>
        <v>9560</v>
      </c>
      <c r="T117" s="323" t="str">
        <f t="shared" si="6"/>
        <v/>
      </c>
      <c r="U117" s="323">
        <f>(M117*60)*(3.1415927*'chromatographic performances'!$E$8*'chromatographic performances'!$E$8*0.6/4)</f>
        <v>156.03140342836087</v>
      </c>
    </row>
    <row r="118" spans="12:21" x14ac:dyDescent="0.2">
      <c r="L118" s="323">
        <v>3.3</v>
      </c>
      <c r="M118" s="323">
        <f>(L118*$N$5)/('chromatographic performances'!$E$9/1000000)*1000</f>
        <v>1.2628367852215467</v>
      </c>
      <c r="N118" s="323">
        <f t="shared" si="4"/>
        <v>2.8659267650750397</v>
      </c>
      <c r="O118" s="323">
        <f>'chromatographic performances'!$E$7/(N118*'chromatographic performances'!$E$9/1000)</f>
        <v>10262.566742563729</v>
      </c>
      <c r="P118" s="323">
        <f t="shared" si="7"/>
        <v>10260</v>
      </c>
      <c r="Q118" s="323">
        <f>(M118*60)*(3.1415927*'chromatographic performances'!$E$8*'chromatographic performances'!$E$8*0.6/4)</f>
        <v>157.46288419375864</v>
      </c>
      <c r="R118" s="323">
        <f>1.1*(B$12*'chromatographic performances'!$E$7*0.001*$M118*0.001*$N$4*0.001/('chromatographic performances'!$E$9*0.000001)^2/100000)</f>
        <v>154.04141727093173</v>
      </c>
      <c r="S118" s="323">
        <f t="shared" si="5"/>
        <v>9560</v>
      </c>
      <c r="T118" s="323" t="str">
        <f t="shared" si="6"/>
        <v/>
      </c>
      <c r="U118" s="323">
        <f>(M118*60)*(3.1415927*'chromatographic performances'!$E$8*'chromatographic performances'!$E$8*0.6/4)</f>
        <v>157.46288419375864</v>
      </c>
    </row>
    <row r="119" spans="12:21" x14ac:dyDescent="0.2">
      <c r="L119" s="323">
        <v>3.33</v>
      </c>
      <c r="M119" s="323">
        <f>(L119*$N$5)/('chromatographic performances'!$E$9/1000000)*1000</f>
        <v>1.2743171196326517</v>
      </c>
      <c r="N119" s="323">
        <f t="shared" si="4"/>
        <v>2.8610046834559695</v>
      </c>
      <c r="O119" s="323">
        <f>'chromatographic performances'!$E$7/(N119*'chromatographic performances'!$E$9/1000)</f>
        <v>10280.22249525094</v>
      </c>
      <c r="P119" s="323">
        <f t="shared" si="7"/>
        <v>10280</v>
      </c>
      <c r="Q119" s="323">
        <f>(M119*60)*(3.1415927*'chromatographic performances'!$E$8*'chromatographic performances'!$E$8*0.6/4)</f>
        <v>158.89436495915646</v>
      </c>
      <c r="R119" s="323">
        <f>1.1*(B$12*'chromatographic performances'!$E$7*0.001*$M119*0.001*$N$4*0.001/('chromatographic performances'!$E$9*0.000001)^2/100000)</f>
        <v>155.44179379157652</v>
      </c>
      <c r="S119" s="323">
        <f t="shared" si="5"/>
        <v>9560</v>
      </c>
      <c r="T119" s="323" t="str">
        <f t="shared" si="6"/>
        <v/>
      </c>
      <c r="U119" s="323">
        <f>(M119*60)*(3.1415927*'chromatographic performances'!$E$8*'chromatographic performances'!$E$8*0.6/4)</f>
        <v>158.89436495915646</v>
      </c>
    </row>
    <row r="120" spans="12:21" x14ac:dyDescent="0.2">
      <c r="L120" s="323">
        <v>3.36</v>
      </c>
      <c r="M120" s="323">
        <f>(L120*$N$5)/('chromatographic performances'!$E$9/1000000)*1000</f>
        <v>1.2857974540437569</v>
      </c>
      <c r="N120" s="323">
        <f t="shared" si="4"/>
        <v>2.856250667919892</v>
      </c>
      <c r="O120" s="323">
        <f>'chromatographic performances'!$E$7/(N120*'chromatographic performances'!$E$9/1000)</f>
        <v>10297.333156442435</v>
      </c>
      <c r="P120" s="323">
        <f t="shared" si="7"/>
        <v>10290</v>
      </c>
      <c r="Q120" s="323">
        <f>(M120*60)*(3.1415927*'chromatographic performances'!$E$8*'chromatographic performances'!$E$8*0.6/4)</f>
        <v>160.32584572455431</v>
      </c>
      <c r="R120" s="323">
        <f>1.1*(B$12*'chromatographic performances'!$E$7*0.001*$M120*0.001*$N$4*0.001/('chromatographic performances'!$E$9*0.000001)^2/100000)</f>
        <v>156.84217031222141</v>
      </c>
      <c r="S120" s="323">
        <f t="shared" si="5"/>
        <v>9560</v>
      </c>
      <c r="T120" s="323" t="str">
        <f t="shared" si="6"/>
        <v/>
      </c>
      <c r="U120" s="323">
        <f>(M120*60)*(3.1415927*'chromatographic performances'!$E$8*'chromatographic performances'!$E$8*0.6/4)</f>
        <v>160.32584572455431</v>
      </c>
    </row>
    <row r="121" spans="12:21" x14ac:dyDescent="0.2">
      <c r="L121" s="323">
        <v>3.39</v>
      </c>
      <c r="M121" s="323">
        <f>(L121*$N$5)/('chromatographic performances'!$E$9/1000000)*1000</f>
        <v>1.2972777884548616</v>
      </c>
      <c r="N121" s="323">
        <f t="shared" ref="N121:N184" si="8">B$9*$L121^(1/3)+B$10/$L121+B$11*$L121</f>
        <v>2.8516599410958401</v>
      </c>
      <c r="O121" s="323">
        <f>'chromatographic performances'!$E$7/(N121*'chromatographic performances'!$E$9/1000)</f>
        <v>10313.910253471513</v>
      </c>
      <c r="P121" s="323">
        <f t="shared" si="7"/>
        <v>10310</v>
      </c>
      <c r="Q121" s="323">
        <f>(M121*60)*(3.1415927*'chromatographic performances'!$E$8*'chromatographic performances'!$E$8*0.6/4)</f>
        <v>161.75732648995208</v>
      </c>
      <c r="R121" s="323">
        <f>1.1*(B$12*'chromatographic performances'!$E$7*0.001*$M121*0.001*$N$4*0.001/('chromatographic performances'!$E$9*0.000001)^2/100000)</f>
        <v>158.24254683286622</v>
      </c>
      <c r="S121" s="323">
        <f t="shared" si="5"/>
        <v>9560</v>
      </c>
      <c r="T121" s="323" t="str">
        <f t="shared" si="6"/>
        <v/>
      </c>
      <c r="U121" s="323">
        <f>(M121*60)*(3.1415927*'chromatographic performances'!$E$8*'chromatographic performances'!$E$8*0.6/4)</f>
        <v>161.75732648995208</v>
      </c>
    </row>
    <row r="122" spans="12:21" x14ac:dyDescent="0.2">
      <c r="L122" s="323">
        <v>3.42</v>
      </c>
      <c r="M122" s="323">
        <f>(L122*$N$5)/('chromatographic performances'!$E$9/1000000)*1000</f>
        <v>1.3087581228659664</v>
      </c>
      <c r="N122" s="323">
        <f t="shared" si="8"/>
        <v>2.8472278978585863</v>
      </c>
      <c r="O122" s="323">
        <f>'chromatographic performances'!$E$7/(N122*'chromatographic performances'!$E$9/1000)</f>
        <v>10329.965061104902</v>
      </c>
      <c r="P122" s="323">
        <f t="shared" si="7"/>
        <v>10320</v>
      </c>
      <c r="Q122" s="323">
        <f>(M122*60)*(3.1415927*'chromatographic performances'!$E$8*'chromatographic performances'!$E$8*0.6/4)</f>
        <v>163.18880725534984</v>
      </c>
      <c r="R122" s="323">
        <f>1.1*(B$12*'chromatographic performances'!$E$7*0.001*$M122*0.001*$N$4*0.001/('chromatographic performances'!$E$9*0.000001)^2/100000)</f>
        <v>159.64292335351104</v>
      </c>
      <c r="S122" s="323">
        <f t="shared" si="5"/>
        <v>9560</v>
      </c>
      <c r="T122" s="323" t="str">
        <f t="shared" si="6"/>
        <v/>
      </c>
      <c r="U122" s="323">
        <f>(M122*60)*(3.1415927*'chromatographic performances'!$E$8*'chromatographic performances'!$E$8*0.6/4)</f>
        <v>163.18880725534984</v>
      </c>
    </row>
    <row r="123" spans="12:21" x14ac:dyDescent="0.2">
      <c r="L123" s="323">
        <v>3.45</v>
      </c>
      <c r="M123" s="323">
        <f>(L123*$N$5)/('chromatographic performances'!$E$9/1000000)*1000</f>
        <v>1.3202384572770716</v>
      </c>
      <c r="N123" s="323">
        <f t="shared" si="8"/>
        <v>2.8429500977324413</v>
      </c>
      <c r="O123" s="323">
        <f>'chromatographic performances'!$E$7/(N123*'chromatographic performances'!$E$9/1000)</f>
        <v>10345.508607182868</v>
      </c>
      <c r="P123" s="323">
        <f t="shared" si="7"/>
        <v>10340</v>
      </c>
      <c r="Q123" s="323">
        <f>(M123*60)*(3.1415927*'chromatographic performances'!$E$8*'chromatographic performances'!$E$8*0.6/4)</f>
        <v>164.62028802074769</v>
      </c>
      <c r="R123" s="323">
        <f>1.1*(B$12*'chromatographic performances'!$E$7*0.001*$M123*0.001*$N$4*0.001/('chromatographic performances'!$E$9*0.000001)^2/100000)</f>
        <v>161.04329987415585</v>
      </c>
      <c r="S123" s="323">
        <f t="shared" si="5"/>
        <v>9560</v>
      </c>
      <c r="T123" s="323" t="str">
        <f t="shared" si="6"/>
        <v/>
      </c>
      <c r="U123" s="323">
        <f>(M123*60)*(3.1415927*'chromatographic performances'!$E$8*'chromatographic performances'!$E$8*0.6/4)</f>
        <v>164.62028802074769</v>
      </c>
    </row>
    <row r="124" spans="12:21" x14ac:dyDescent="0.2">
      <c r="L124" s="323">
        <v>3.48</v>
      </c>
      <c r="M124" s="323">
        <f>(L124*$N$5)/('chromatographic performances'!$E$9/1000000)*1000</f>
        <v>1.3317187916881763</v>
      </c>
      <c r="N124" s="323">
        <f t="shared" si="8"/>
        <v>2.8388222576913411</v>
      </c>
      <c r="O124" s="323">
        <f>'chromatographic performances'!$E$7/(N124*'chromatographic performances'!$E$9/1000)</f>
        <v>10360.551678146041</v>
      </c>
      <c r="P124" s="323">
        <f t="shared" si="7"/>
        <v>10360</v>
      </c>
      <c r="Q124" s="323">
        <f>(M124*60)*(3.1415927*'chromatographic performances'!$E$8*'chromatographic performances'!$E$8*0.6/4)</f>
        <v>166.05176878614549</v>
      </c>
      <c r="R124" s="323">
        <f>1.1*(B$12*'chromatographic performances'!$E$7*0.001*$M124*0.001*$N$4*0.001/('chromatographic performances'!$E$9*0.000001)^2/100000)</f>
        <v>162.44367639480072</v>
      </c>
      <c r="S124" s="323">
        <f t="shared" si="5"/>
        <v>9560</v>
      </c>
      <c r="T124" s="323" t="str">
        <f t="shared" si="6"/>
        <v/>
      </c>
      <c r="U124" s="323">
        <f>(M124*60)*(3.1415927*'chromatographic performances'!$E$8*'chromatographic performances'!$E$8*0.6/4)</f>
        <v>166.05176878614549</v>
      </c>
    </row>
    <row r="125" spans="12:21" x14ac:dyDescent="0.2">
      <c r="L125" s="323">
        <v>3.51</v>
      </c>
      <c r="M125" s="323">
        <f>(L125*$N$5)/('chromatographic performances'!$E$9/1000000)*1000</f>
        <v>1.3431991260992815</v>
      </c>
      <c r="N125" s="323">
        <f t="shared" si="8"/>
        <v>2.8348402453314052</v>
      </c>
      <c r="O125" s="323">
        <f>'chromatographic performances'!$E$7/(N125*'chromatographic performances'!$E$9/1000)</f>
        <v>10375.104824449812</v>
      </c>
      <c r="P125" s="323">
        <f t="shared" si="7"/>
        <v>10370</v>
      </c>
      <c r="Q125" s="323">
        <f>(M125*60)*(3.1415927*'chromatographic performances'!$E$8*'chromatographic performances'!$E$8*0.6/4)</f>
        <v>167.48324955154328</v>
      </c>
      <c r="R125" s="323">
        <f>1.1*(B$12*'chromatographic performances'!$E$7*0.001*$M125*0.001*$N$4*0.001/('chromatographic performances'!$E$9*0.000001)^2/100000)</f>
        <v>163.84405291544553</v>
      </c>
      <c r="S125" s="323">
        <f t="shared" si="5"/>
        <v>9560</v>
      </c>
      <c r="T125" s="323" t="str">
        <f t="shared" si="6"/>
        <v/>
      </c>
      <c r="U125" s="323">
        <f>(M125*60)*(3.1415927*'chromatographic performances'!$E$8*'chromatographic performances'!$E$8*0.6/4)</f>
        <v>167.48324955154328</v>
      </c>
    </row>
    <row r="126" spans="12:21" x14ac:dyDescent="0.2">
      <c r="L126" s="323">
        <v>3.54</v>
      </c>
      <c r="M126" s="323">
        <f>(L126*$N$5)/('chromatographic performances'!$E$9/1000000)*1000</f>
        <v>1.3546794605103865</v>
      </c>
      <c r="N126" s="323">
        <f t="shared" si="8"/>
        <v>2.8310000723937176</v>
      </c>
      <c r="O126" s="323">
        <f>'chromatographic performances'!$E$7/(N126*'chromatographic performances'!$E$9/1000)</f>
        <v>10389.178365867576</v>
      </c>
      <c r="P126" s="323">
        <f t="shared" si="7"/>
        <v>10380</v>
      </c>
      <c r="Q126" s="323">
        <f>(M126*60)*(3.1415927*'chromatographic performances'!$E$8*'chromatographic performances'!$E$8*0.6/4)</f>
        <v>168.9147303169411</v>
      </c>
      <c r="R126" s="323">
        <f>1.1*(B$12*'chromatographic performances'!$E$7*0.001*$M126*0.001*$N$4*0.001/('chromatographic performances'!$E$9*0.000001)^2/100000)</f>
        <v>165.24442943609031</v>
      </c>
      <c r="S126" s="323">
        <f t="shared" si="5"/>
        <v>9560</v>
      </c>
      <c r="T126" s="323" t="str">
        <f t="shared" si="6"/>
        <v/>
      </c>
      <c r="U126" s="323">
        <f>(M126*60)*(3.1415927*'chromatographic performances'!$E$8*'chromatographic performances'!$E$8*0.6/4)</f>
        <v>168.9147303169411</v>
      </c>
    </row>
    <row r="127" spans="12:21" x14ac:dyDescent="0.2">
      <c r="L127" s="323">
        <v>3.57</v>
      </c>
      <c r="M127" s="323">
        <f>(L127*$N$5)/('chromatographic performances'!$E$9/1000000)*1000</f>
        <v>1.3661597949214912</v>
      </c>
      <c r="N127" s="323">
        <f t="shared" si="8"/>
        <v>2.8272978886166276</v>
      </c>
      <c r="O127" s="323">
        <f>'chromatographic performances'!$E$7/(N127*'chromatographic performances'!$E$9/1000)</f>
        <v>10402.78239668381</v>
      </c>
      <c r="P127" s="323">
        <f t="shared" si="7"/>
        <v>10400</v>
      </c>
      <c r="Q127" s="323">
        <f>(M127*60)*(3.1415927*'chromatographic performances'!$E$8*'chromatographic performances'!$E$8*0.6/4)</f>
        <v>170.3462110823389</v>
      </c>
      <c r="R127" s="323">
        <f>1.1*(B$12*'chromatographic performances'!$E$7*0.001*$M127*0.001*$N$4*0.001/('chromatographic performances'!$E$9*0.000001)^2/100000)</f>
        <v>166.64480595673521</v>
      </c>
      <c r="S127" s="323">
        <f t="shared" si="5"/>
        <v>9560</v>
      </c>
      <c r="T127" s="323" t="str">
        <f t="shared" si="6"/>
        <v/>
      </c>
      <c r="U127" s="323">
        <f>(M127*60)*(3.1415927*'chromatographic performances'!$E$8*'chromatographic performances'!$E$8*0.6/4)</f>
        <v>170.3462110823389</v>
      </c>
    </row>
    <row r="128" spans="12:21" x14ac:dyDescent="0.2">
      <c r="L128" s="323">
        <v>3.6</v>
      </c>
      <c r="M128" s="323">
        <f>(L128*$N$5)/('chromatographic performances'!$E$9/1000000)*1000</f>
        <v>1.3776401293325964</v>
      </c>
      <c r="N128" s="323">
        <f t="shared" si="8"/>
        <v>2.8237299758982175</v>
      </c>
      <c r="O128" s="323">
        <f>'chromatographic performances'!$E$7/(N128*'chromatographic performances'!$E$9/1000)</f>
        <v>10415.926790778423</v>
      </c>
      <c r="P128" s="323">
        <f t="shared" si="7"/>
        <v>10410</v>
      </c>
      <c r="Q128" s="323">
        <f>(M128*60)*(3.1415927*'chromatographic performances'!$E$8*'chromatographic performances'!$E$8*0.6/4)</f>
        <v>171.77769184773672</v>
      </c>
      <c r="R128" s="323">
        <f>1.1*(B$12*'chromatographic performances'!$E$7*0.001*$M128*0.001*$N$4*0.001/('chromatographic performances'!$E$9*0.000001)^2/100000)</f>
        <v>168.04518247738002</v>
      </c>
      <c r="S128" s="323">
        <f t="shared" si="5"/>
        <v>9560</v>
      </c>
      <c r="T128" s="323" t="str">
        <f t="shared" si="6"/>
        <v/>
      </c>
      <c r="U128" s="323">
        <f>(M128*60)*(3.1415927*'chromatographic performances'!$E$8*'chromatographic performances'!$E$8*0.6/4)</f>
        <v>171.77769184773672</v>
      </c>
    </row>
    <row r="129" spans="12:21" x14ac:dyDescent="0.2">
      <c r="L129" s="323">
        <v>3.63</v>
      </c>
      <c r="M129" s="323">
        <f>(L129*$N$5)/('chromatographic performances'!$E$9/1000000)*1000</f>
        <v>1.3891204637437014</v>
      </c>
      <c r="N129" s="323">
        <f t="shared" si="8"/>
        <v>2.8202927427509046</v>
      </c>
      <c r="O129" s="323">
        <f>'chromatographic performances'!$E$7/(N129*'chromatographic performances'!$E$9/1000)</f>
        <v>10428.621206603613</v>
      </c>
      <c r="P129" s="323">
        <f t="shared" si="7"/>
        <v>10420</v>
      </c>
      <c r="Q129" s="323">
        <f>(M129*60)*(3.1415927*'chromatographic performances'!$E$8*'chromatographic performances'!$E$8*0.6/4)</f>
        <v>173.20917261313451</v>
      </c>
      <c r="R129" s="323">
        <f>1.1*(B$12*'chromatographic performances'!$E$7*0.001*$M129*0.001*$N$4*0.001/('chromatographic performances'!$E$9*0.000001)^2/100000)</f>
        <v>169.44555899802489</v>
      </c>
      <c r="S129" s="323">
        <f t="shared" si="5"/>
        <v>9560</v>
      </c>
      <c r="T129" s="323" t="str">
        <f t="shared" si="6"/>
        <v/>
      </c>
      <c r="U129" s="323">
        <f>(M129*60)*(3.1415927*'chromatographic performances'!$E$8*'chromatographic performances'!$E$8*0.6/4)</f>
        <v>173.20917261313451</v>
      </c>
    </row>
    <row r="130" spans="12:21" x14ac:dyDescent="0.2">
      <c r="L130" s="323">
        <v>3.66</v>
      </c>
      <c r="M130" s="323">
        <f>(L130*$N$5)/('chromatographic performances'!$E$9/1000000)*1000</f>
        <v>1.4006007981548065</v>
      </c>
      <c r="N130" s="323">
        <f t="shared" si="8"/>
        <v>2.8169827190312957</v>
      </c>
      <c r="O130" s="323">
        <f>'chromatographic performances'!$E$7/(N130*'chromatographic performances'!$E$9/1000)</f>
        <v>10440.875092054692</v>
      </c>
      <c r="P130" s="323">
        <f t="shared" si="7"/>
        <v>10440</v>
      </c>
      <c r="Q130" s="323">
        <f>(M130*60)*(3.1415927*'chromatographic performances'!$E$8*'chromatographic performances'!$E$8*0.6/4)</f>
        <v>174.64065337853236</v>
      </c>
      <c r="R130" s="323">
        <f>1.1*(B$12*'chromatographic performances'!$E$7*0.001*$M130*0.001*$N$4*0.001/('chromatographic performances'!$E$9*0.000001)^2/100000)</f>
        <v>170.84593551866971</v>
      </c>
      <c r="S130" s="323">
        <f t="shared" si="5"/>
        <v>9560</v>
      </c>
      <c r="T130" s="323" t="str">
        <f t="shared" si="6"/>
        <v/>
      </c>
      <c r="U130" s="323">
        <f>(M130*60)*(3.1415927*'chromatographic performances'!$E$8*'chromatographic performances'!$E$8*0.6/4)</f>
        <v>174.64065337853236</v>
      </c>
    </row>
    <row r="131" spans="12:21" x14ac:dyDescent="0.2">
      <c r="L131" s="323">
        <v>3.69</v>
      </c>
      <c r="M131" s="323">
        <f>(L131*$N$5)/('chromatographic performances'!$E$9/1000000)*1000</f>
        <v>1.4120811325659113</v>
      </c>
      <c r="N131" s="323">
        <f t="shared" si="8"/>
        <v>2.8137965509295428</v>
      </c>
      <c r="O131" s="323">
        <f>'chromatographic performances'!$E$7/(N131*'chromatographic performances'!$E$9/1000)</f>
        <v>10452.697689236318</v>
      </c>
      <c r="P131" s="323">
        <f t="shared" si="7"/>
        <v>10450</v>
      </c>
      <c r="Q131" s="323">
        <f>(M131*60)*(3.1415927*'chromatographic performances'!$E$8*'chromatographic performances'!$E$8*0.6/4)</f>
        <v>176.07213414393013</v>
      </c>
      <c r="R131" s="323">
        <f>1.1*(B$12*'chromatographic performances'!$E$7*0.001*$M131*0.001*$N$4*0.001/('chromatographic performances'!$E$9*0.000001)^2/100000)</f>
        <v>172.24631203931449</v>
      </c>
      <c r="S131" s="323">
        <f t="shared" si="5"/>
        <v>9560</v>
      </c>
      <c r="T131" s="323" t="str">
        <f t="shared" si="6"/>
        <v/>
      </c>
      <c r="U131" s="323">
        <f>(M131*60)*(3.1415927*'chromatographic performances'!$E$8*'chromatographic performances'!$E$8*0.6/4)</f>
        <v>176.07213414393013</v>
      </c>
    </row>
    <row r="132" spans="12:21" x14ac:dyDescent="0.2">
      <c r="L132" s="323">
        <v>3.72</v>
      </c>
      <c r="M132" s="323">
        <f>(L132*$N$5)/('chromatographic performances'!$E$9/1000000)*1000</f>
        <v>1.4235614669770165</v>
      </c>
      <c r="N132" s="323">
        <f t="shared" si="8"/>
        <v>2.8107309962034575</v>
      </c>
      <c r="O132" s="323">
        <f>'chromatographic performances'!$E$7/(N132*'chromatographic performances'!$E$9/1000)</f>
        <v>10464.098039125676</v>
      </c>
      <c r="P132" s="323">
        <f t="shared" si="7"/>
        <v>10460</v>
      </c>
      <c r="Q132" s="323">
        <f>(M132*60)*(3.1415927*'chromatographic performances'!$E$8*'chromatographic performances'!$E$8*0.6/4)</f>
        <v>177.50361490932798</v>
      </c>
      <c r="R132" s="323">
        <f>1.1*(B$12*'chromatographic performances'!$E$7*0.001*$M132*0.001*$N$4*0.001/('chromatographic performances'!$E$9*0.000001)^2/100000)</f>
        <v>173.64668855995939</v>
      </c>
      <c r="S132" s="323">
        <f t="shared" si="5"/>
        <v>9560</v>
      </c>
      <c r="T132" s="323" t="str">
        <f t="shared" si="6"/>
        <v/>
      </c>
      <c r="U132" s="323">
        <f>(M132*60)*(3.1415927*'chromatographic performances'!$E$8*'chromatographic performances'!$E$8*0.6/4)</f>
        <v>177.50361490932798</v>
      </c>
    </row>
    <row r="133" spans="12:21" x14ac:dyDescent="0.2">
      <c r="L133" s="323">
        <v>3.75</v>
      </c>
      <c r="M133" s="323">
        <f>(L133*$N$5)/('chromatographic performances'!$E$9/1000000)*1000</f>
        <v>1.4350418013881214</v>
      </c>
      <c r="N133" s="323">
        <f t="shared" si="8"/>
        <v>2.8077829196435959</v>
      </c>
      <c r="O133" s="323">
        <f>'chromatographic performances'!$E$7/(N133*'chromatographic performances'!$E$9/1000)</f>
        <v>10475.084986134085</v>
      </c>
      <c r="P133" s="323">
        <f t="shared" si="7"/>
        <v>10470</v>
      </c>
      <c r="Q133" s="323">
        <f>(M133*60)*(3.1415927*'chromatographic performances'!$E$8*'chromatographic performances'!$E$8*0.6/4)</f>
        <v>178.93509567472577</v>
      </c>
      <c r="R133" s="323">
        <f>1.1*(B$12*'chromatographic performances'!$E$7*0.001*$M133*0.001*$N$4*0.001/('chromatographic performances'!$E$9*0.000001)^2/100000)</f>
        <v>175.04706508060426</v>
      </c>
      <c r="S133" s="323">
        <f t="shared" si="5"/>
        <v>9560</v>
      </c>
      <c r="T133" s="323" t="str">
        <f t="shared" si="6"/>
        <v/>
      </c>
      <c r="U133" s="323">
        <f>(M133*60)*(3.1415927*'chromatographic performances'!$E$8*'chromatographic performances'!$E$8*0.6/4)</f>
        <v>178.93509567472577</v>
      </c>
    </row>
    <row r="134" spans="12:21" x14ac:dyDescent="0.2">
      <c r="L134" s="323">
        <v>3.78</v>
      </c>
      <c r="M134" s="323">
        <f>(L134*$N$5)/('chromatographic performances'!$E$9/1000000)*1000</f>
        <v>1.4465221357992262</v>
      </c>
      <c r="N134" s="323">
        <f t="shared" si="8"/>
        <v>2.8049492887563896</v>
      </c>
      <c r="O134" s="323">
        <f>'chromatographic performances'!$E$7/(N134*'chromatographic performances'!$E$9/1000)</f>
        <v>10485.667182568723</v>
      </c>
      <c r="P134" s="323">
        <f t="shared" si="7"/>
        <v>10480</v>
      </c>
      <c r="Q134" s="323">
        <f>(M134*60)*(3.1415927*'chromatographic performances'!$E$8*'chromatographic performances'!$E$8*0.6/4)</f>
        <v>180.36657644012354</v>
      </c>
      <c r="R134" s="323">
        <f>1.1*(B$12*'chromatographic performances'!$E$7*0.001*$M134*0.001*$N$4*0.001/('chromatographic performances'!$E$9*0.000001)^2/100000)</f>
        <v>176.44744160124901</v>
      </c>
      <c r="S134" s="323">
        <f t="shared" si="5"/>
        <v>9560</v>
      </c>
      <c r="T134" s="323" t="str">
        <f t="shared" si="6"/>
        <v/>
      </c>
      <c r="U134" s="323">
        <f>(M134*60)*(3.1415927*'chromatographic performances'!$E$8*'chromatographic performances'!$E$8*0.6/4)</f>
        <v>180.36657644012354</v>
      </c>
    </row>
    <row r="135" spans="12:21" x14ac:dyDescent="0.2">
      <c r="L135" s="323">
        <v>3.81</v>
      </c>
      <c r="M135" s="323">
        <f>(L135*$N$5)/('chromatographic performances'!$E$9/1000000)*1000</f>
        <v>1.4580024702103311</v>
      </c>
      <c r="N135" s="323">
        <f t="shared" si="8"/>
        <v>2.8022271696532357</v>
      </c>
      <c r="O135" s="323">
        <f>'chromatographic performances'!$E$7/(N135*'chromatographic performances'!$E$9/1000)</f>
        <v>10495.853092996007</v>
      </c>
      <c r="P135" s="323">
        <f t="shared" si="7"/>
        <v>10490</v>
      </c>
      <c r="Q135" s="323">
        <f>(M135*60)*(3.1415927*'chromatographic performances'!$E$8*'chromatographic performances'!$E$8*0.6/4)</f>
        <v>181.79805720552136</v>
      </c>
      <c r="R135" s="323">
        <f>1.1*(B$12*'chromatographic performances'!$E$7*0.001*$M135*0.001*$N$4*0.001/('chromatographic performances'!$E$9*0.000001)^2/100000)</f>
        <v>177.84781812189388</v>
      </c>
      <c r="S135" s="323">
        <f t="shared" si="5"/>
        <v>9560</v>
      </c>
      <c r="T135" s="323" t="str">
        <f t="shared" si="6"/>
        <v/>
      </c>
      <c r="U135" s="323">
        <f>(M135*60)*(3.1415927*'chromatographic performances'!$E$8*'chromatographic performances'!$E$8*0.6/4)</f>
        <v>181.79805720552136</v>
      </c>
    </row>
    <row r="136" spans="12:21" x14ac:dyDescent="0.2">
      <c r="L136" s="323">
        <v>3.84</v>
      </c>
      <c r="M136" s="323">
        <f>(L136*$N$5)/('chromatographic performances'!$E$9/1000000)*1000</f>
        <v>1.4694828046214359</v>
      </c>
      <c r="N136" s="323">
        <f t="shared" si="8"/>
        <v>2.7996137231342124</v>
      </c>
      <c r="O136" s="323">
        <f>'chromatographic performances'!$E$7/(N136*'chromatographic performances'!$E$9/1000)</f>
        <v>10505.650998508258</v>
      </c>
      <c r="P136" s="323">
        <f t="shared" si="7"/>
        <v>10500</v>
      </c>
      <c r="Q136" s="323">
        <f>(M136*60)*(3.1415927*'chromatographic performances'!$E$8*'chromatographic performances'!$E$8*0.6/4)</f>
        <v>183.22953797091913</v>
      </c>
      <c r="R136" s="323">
        <f>1.1*(B$12*'chromatographic performances'!$E$7*0.001*$M136*0.001*$N$4*0.001/('chromatographic performances'!$E$9*0.000001)^2/100000)</f>
        <v>179.24819464253869</v>
      </c>
      <c r="S136" s="323">
        <f t="shared" si="5"/>
        <v>9560</v>
      </c>
      <c r="T136" s="323" t="str">
        <f t="shared" si="6"/>
        <v/>
      </c>
      <c r="U136" s="323">
        <f>(M136*60)*(3.1415927*'chromatographic performances'!$E$8*'chromatographic performances'!$E$8*0.6/4)</f>
        <v>183.22953797091913</v>
      </c>
    </row>
    <row r="137" spans="12:21" x14ac:dyDescent="0.2">
      <c r="L137" s="323">
        <v>3.87</v>
      </c>
      <c r="M137" s="323">
        <f>(L137*$N$5)/('chromatographic performances'!$E$9/1000000)*1000</f>
        <v>1.4809631390325413</v>
      </c>
      <c r="N137" s="323">
        <f t="shared" si="8"/>
        <v>2.7971062009557732</v>
      </c>
      <c r="O137" s="323">
        <f>'chromatographic performances'!$E$7/(N137*'chromatographic performances'!$E$9/1000)</f>
        <v>10515.069000895401</v>
      </c>
      <c r="P137" s="323">
        <f t="shared" si="7"/>
        <v>10510</v>
      </c>
      <c r="Q137" s="323">
        <f>(M137*60)*(3.1415927*'chromatographic performances'!$E$8*'chromatographic performances'!$E$8*0.6/4)</f>
        <v>184.66101873631698</v>
      </c>
      <c r="R137" s="323">
        <f>1.1*(B$12*'chromatographic performances'!$E$7*0.001*$M137*0.001*$N$4*0.001/('chromatographic performances'!$E$9*0.000001)^2/100000)</f>
        <v>180.64857116318356</v>
      </c>
      <c r="S137" s="323">
        <f t="shared" ref="S137:S151" si="9">IF(P137&gt;$P$1017,S136,P137)</f>
        <v>9560</v>
      </c>
      <c r="T137" s="323" t="str">
        <f t="shared" ref="T137:T200" si="10">IF(S139-S138&gt;=0,"",P137)</f>
        <v/>
      </c>
      <c r="U137" s="323">
        <f>(M137*60)*(3.1415927*'chromatographic performances'!$E$8*'chromatographic performances'!$E$8*0.6/4)</f>
        <v>184.66101873631698</v>
      </c>
    </row>
    <row r="138" spans="12:21" x14ac:dyDescent="0.2">
      <c r="L138" s="323">
        <v>3.9</v>
      </c>
      <c r="M138" s="323">
        <f>(L138*$N$5)/('chromatographic performances'!$E$9/1000000)*1000</f>
        <v>1.492443473443646</v>
      </c>
      <c r="N138" s="323">
        <f t="shared" si="8"/>
        <v>2.7947019422724693</v>
      </c>
      <c r="O138" s="323">
        <f>'chromatographic performances'!$E$7/(N138*'chromatographic performances'!$E$9/1000)</f>
        <v>10524.115026723252</v>
      </c>
      <c r="P138" s="323">
        <f t="shared" ref="P138:P201" si="11">FLOOR(O138,10)</f>
        <v>10520</v>
      </c>
      <c r="Q138" s="323">
        <f>(M138*60)*(3.1415927*'chromatographic performances'!$E$8*'chromatographic performances'!$E$8*0.6/4)</f>
        <v>186.09249950171477</v>
      </c>
      <c r="R138" s="323">
        <f>1.1*(B$12*'chromatographic performances'!$E$7*0.001*$M138*0.001*$N$4*0.001/('chromatographic performances'!$E$9*0.000001)^2/100000)</f>
        <v>182.04894768382837</v>
      </c>
      <c r="S138" s="323">
        <f t="shared" si="9"/>
        <v>9560</v>
      </c>
      <c r="T138" s="323" t="str">
        <f t="shared" si="10"/>
        <v/>
      </c>
      <c r="U138" s="323">
        <f>(M138*60)*(3.1415927*'chromatographic performances'!$E$8*'chromatographic performances'!$E$8*0.6/4)</f>
        <v>186.09249950171477</v>
      </c>
    </row>
    <row r="139" spans="12:21" x14ac:dyDescent="0.2">
      <c r="L139" s="323">
        <v>3.93</v>
      </c>
      <c r="M139" s="323">
        <f>(L139*$N$5)/('chromatographic performances'!$E$9/1000000)*1000</f>
        <v>1.503923807854751</v>
      </c>
      <c r="N139" s="323">
        <f t="shared" si="8"/>
        <v>2.7923983702433204</v>
      </c>
      <c r="O139" s="323">
        <f>'chromatographic performances'!$E$7/(N139*'chromatographic performances'!$E$9/1000)</f>
        <v>10532.796831320135</v>
      </c>
      <c r="P139" s="323">
        <f t="shared" si="11"/>
        <v>10530</v>
      </c>
      <c r="Q139" s="323">
        <f>(M139*60)*(3.1415927*'chromatographic performances'!$E$8*'chromatographic performances'!$E$8*0.6/4)</f>
        <v>187.52398026711259</v>
      </c>
      <c r="R139" s="323">
        <f>1.1*(B$12*'chromatographic performances'!$E$7*0.001*$M139*0.001*$N$4*0.001/('chromatographic performances'!$E$9*0.000001)^2/100000)</f>
        <v>183.44932420447321</v>
      </c>
      <c r="S139" s="323">
        <f t="shared" si="9"/>
        <v>9560</v>
      </c>
      <c r="T139" s="323" t="str">
        <f t="shared" si="10"/>
        <v/>
      </c>
      <c r="U139" s="323">
        <f>(M139*60)*(3.1415927*'chromatographic performances'!$E$8*'chromatographic performances'!$E$8*0.6/4)</f>
        <v>187.52398026711259</v>
      </c>
    </row>
    <row r="140" spans="12:21" x14ac:dyDescent="0.2">
      <c r="L140" s="323">
        <v>3.96</v>
      </c>
      <c r="M140" s="323">
        <f>(L140*$N$5)/('chromatographic performances'!$E$9/1000000)*1000</f>
        <v>1.515404142265856</v>
      </c>
      <c r="N140" s="323">
        <f t="shared" si="8"/>
        <v>2.7901929887940504</v>
      </c>
      <c r="O140" s="323">
        <f>'chromatographic performances'!$E$7/(N140*'chromatographic performances'!$E$9/1000)</f>
        <v>10541.122002673519</v>
      </c>
      <c r="P140" s="323">
        <f t="shared" si="11"/>
        <v>10540</v>
      </c>
      <c r="Q140" s="323">
        <f>(M140*60)*(3.1415927*'chromatographic performances'!$E$8*'chromatographic performances'!$E$8*0.6/4)</f>
        <v>188.95546103251039</v>
      </c>
      <c r="R140" s="323">
        <f>1.1*(B$12*'chromatographic performances'!$E$7*0.001*$M140*0.001*$N$4*0.001/('chromatographic performances'!$E$9*0.000001)^2/100000)</f>
        <v>184.849700725118</v>
      </c>
      <c r="S140" s="323">
        <f t="shared" si="9"/>
        <v>9560</v>
      </c>
      <c r="T140" s="323" t="str">
        <f t="shared" si="10"/>
        <v/>
      </c>
      <c r="U140" s="323">
        <f>(M140*60)*(3.1415927*'chromatographic performances'!$E$8*'chromatographic performances'!$E$8*0.6/4)</f>
        <v>188.95546103251039</v>
      </c>
    </row>
    <row r="141" spans="12:21" x14ac:dyDescent="0.2">
      <c r="L141" s="323">
        <v>3.99</v>
      </c>
      <c r="M141" s="323">
        <f>(L141*$N$5)/('chromatographic performances'!$E$9/1000000)*1000</f>
        <v>1.5268844766769611</v>
      </c>
      <c r="N141" s="323">
        <f t="shared" si="8"/>
        <v>2.7880833795269302</v>
      </c>
      <c r="O141" s="323">
        <f>'chromatographic performances'!$E$7/(N141*'chromatographic performances'!$E$9/1000)</f>
        <v>10549.097965238332</v>
      </c>
      <c r="P141" s="323">
        <f t="shared" si="11"/>
        <v>10540</v>
      </c>
      <c r="Q141" s="323">
        <f>(M141*60)*(3.1415927*'chromatographic performances'!$E$8*'chromatographic performances'!$E$8*0.6/4)</f>
        <v>190.38694179790821</v>
      </c>
      <c r="R141" s="323">
        <f>1.1*(B$12*'chromatographic performances'!$E$7*0.001*$M141*0.001*$N$4*0.001/('chromatographic performances'!$E$9*0.000001)^2/100000)</f>
        <v>186.25007724576292</v>
      </c>
      <c r="S141" s="323">
        <f t="shared" si="9"/>
        <v>9560</v>
      </c>
      <c r="T141" s="323" t="str">
        <f t="shared" si="10"/>
        <v/>
      </c>
      <c r="U141" s="323">
        <f>(M141*60)*(3.1415927*'chromatographic performances'!$E$8*'chromatographic performances'!$E$8*0.6/4)</f>
        <v>190.38694179790821</v>
      </c>
    </row>
    <row r="142" spans="12:21" x14ac:dyDescent="0.2">
      <c r="L142" s="323">
        <v>4.0199999999999996</v>
      </c>
      <c r="M142" s="323">
        <f>(L142*$N$5)/('chromatographic performances'!$E$9/1000000)*1000</f>
        <v>1.5383648110880659</v>
      </c>
      <c r="N142" s="323">
        <f t="shared" si="8"/>
        <v>2.7860671987704566</v>
      </c>
      <c r="O142" s="323">
        <f>'chromatographic performances'!$E$7/(N142*'chromatographic performances'!$E$9/1000)</f>
        <v>10556.731983658654</v>
      </c>
      <c r="P142" s="323">
        <f t="shared" si="11"/>
        <v>10550</v>
      </c>
      <c r="Q142" s="323">
        <f>(M142*60)*(3.1415927*'chromatographic performances'!$E$8*'chromatographic performances'!$E$8*0.6/4)</f>
        <v>191.818422563306</v>
      </c>
      <c r="R142" s="323">
        <f>1.1*(B$12*'chromatographic performances'!$E$7*0.001*$M142*0.001*$N$4*0.001/('chromatographic performances'!$E$9*0.000001)^2/100000)</f>
        <v>187.65045376640768</v>
      </c>
      <c r="S142" s="323">
        <f t="shared" si="9"/>
        <v>9560</v>
      </c>
      <c r="T142" s="323" t="str">
        <f t="shared" si="10"/>
        <v/>
      </c>
      <c r="U142" s="323">
        <f>(M142*60)*(3.1415927*'chromatographic performances'!$E$8*'chromatographic performances'!$E$8*0.6/4)</f>
        <v>191.818422563306</v>
      </c>
    </row>
    <row r="143" spans="12:21" x14ac:dyDescent="0.2">
      <c r="L143" s="323">
        <v>4.05</v>
      </c>
      <c r="M143" s="323">
        <f>(L143*$N$5)/('chromatographic performances'!$E$9/1000000)*1000</f>
        <v>1.5498451454991709</v>
      </c>
      <c r="N143" s="323">
        <f t="shared" si="8"/>
        <v>2.7841421747615711</v>
      </c>
      <c r="O143" s="323">
        <f>'chromatographic performances'!$E$7/(N143*'chromatographic performances'!$E$9/1000)</f>
        <v>10564.031166404469</v>
      </c>
      <c r="P143" s="323">
        <f t="shared" si="11"/>
        <v>10560</v>
      </c>
      <c r="Q143" s="323">
        <f>(M143*60)*(3.1415927*'chromatographic performances'!$E$8*'chromatographic performances'!$E$8*0.6/4)</f>
        <v>193.24990332870379</v>
      </c>
      <c r="R143" s="323">
        <f>1.1*(B$12*'chromatographic performances'!$E$7*0.001*$M143*0.001*$N$4*0.001/('chromatographic performances'!$E$9*0.000001)^2/100000)</f>
        <v>189.05083028705255</v>
      </c>
      <c r="S143" s="323">
        <f t="shared" si="9"/>
        <v>9560</v>
      </c>
      <c r="T143" s="323" t="str">
        <f t="shared" si="10"/>
        <v/>
      </c>
      <c r="U143" s="323">
        <f>(M143*60)*(3.1415927*'chromatographic performances'!$E$8*'chromatographic performances'!$E$8*0.6/4)</f>
        <v>193.24990332870379</v>
      </c>
    </row>
    <row r="144" spans="12:21" x14ac:dyDescent="0.2">
      <c r="L144" s="323">
        <v>4.08</v>
      </c>
      <c r="M144" s="323">
        <f>(L144*$N$5)/('chromatographic performances'!$E$9/1000000)*1000</f>
        <v>1.5613254799102758</v>
      </c>
      <c r="N144" s="323">
        <f t="shared" si="8"/>
        <v>2.7823061049535478</v>
      </c>
      <c r="O144" s="323">
        <f>'chromatographic performances'!$E$7/(N144*'chromatographic performances'!$E$9/1000)</f>
        <v>10571.002469325136</v>
      </c>
      <c r="P144" s="323">
        <f t="shared" si="11"/>
        <v>10570</v>
      </c>
      <c r="Q144" s="323">
        <f>(M144*60)*(3.1415927*'chromatographic performances'!$E$8*'chromatographic performances'!$E$8*0.6/4)</f>
        <v>194.68138409410159</v>
      </c>
      <c r="R144" s="323">
        <f>1.1*(B$12*'chromatographic performances'!$E$7*0.001*$M144*0.001*$N$4*0.001/('chromatographic performances'!$E$9*0.000001)^2/100000)</f>
        <v>190.45120680769736</v>
      </c>
      <c r="S144" s="323">
        <f t="shared" si="9"/>
        <v>9560</v>
      </c>
      <c r="T144" s="323" t="str">
        <f t="shared" si="10"/>
        <v/>
      </c>
      <c r="U144" s="323">
        <f>(M144*60)*(3.1415927*'chromatographic performances'!$E$8*'chromatographic performances'!$E$8*0.6/4)</f>
        <v>194.68138409410159</v>
      </c>
    </row>
    <row r="145" spans="12:21" x14ac:dyDescent="0.2">
      <c r="L145" s="323">
        <v>4.1100000000000003</v>
      </c>
      <c r="M145" s="323">
        <f>(L145*$N$5)/('chromatographic performances'!$E$9/1000000)*1000</f>
        <v>1.5728058143213812</v>
      </c>
      <c r="N145" s="323">
        <f t="shared" si="8"/>
        <v>2.7805568534430778</v>
      </c>
      <c r="O145" s="323">
        <f>'chromatographic performances'!$E$7/(N145*'chromatographic performances'!$E$9/1000)</f>
        <v>10577.652699121281</v>
      </c>
      <c r="P145" s="323">
        <f t="shared" si="11"/>
        <v>10570</v>
      </c>
      <c r="Q145" s="323">
        <f>(M145*60)*(3.1415927*'chromatographic performances'!$E$8*'chromatographic performances'!$E$8*0.6/4)</f>
        <v>196.11286485949947</v>
      </c>
      <c r="R145" s="323">
        <f>1.1*(B$12*'chromatographic performances'!$E$7*0.001*$M145*0.001*$N$4*0.001/('chromatographic performances'!$E$9*0.000001)^2/100000)</f>
        <v>191.85158332834226</v>
      </c>
      <c r="S145" s="323">
        <f t="shared" si="9"/>
        <v>9560</v>
      </c>
      <c r="T145" s="323" t="str">
        <f t="shared" si="10"/>
        <v/>
      </c>
      <c r="U145" s="323">
        <f>(M145*60)*(3.1415927*'chromatographic performances'!$E$8*'chromatographic performances'!$E$8*0.6/4)</f>
        <v>196.11286485949947</v>
      </c>
    </row>
    <row r="146" spans="12:21" x14ac:dyDescent="0.2">
      <c r="L146" s="323">
        <v>4.1399999999999997</v>
      </c>
      <c r="M146" s="323">
        <f>(L146*$N$5)/('chromatographic performances'!$E$9/1000000)*1000</f>
        <v>1.5842861487324857</v>
      </c>
      <c r="N146" s="323">
        <f t="shared" si="8"/>
        <v>2.7788923485104675</v>
      </c>
      <c r="O146" s="323">
        <f>'chromatographic performances'!$E$7/(N146*'chromatographic performances'!$E$9/1000)</f>
        <v>10583.98851673673</v>
      </c>
      <c r="P146" s="323">
        <f t="shared" si="11"/>
        <v>10580</v>
      </c>
      <c r="Q146" s="323">
        <f>(M146*60)*(3.1415927*'chromatographic performances'!$E$8*'chromatographic performances'!$E$8*0.6/4)</f>
        <v>197.54434562489723</v>
      </c>
      <c r="R146" s="323">
        <f>1.1*(B$12*'chromatographic performances'!$E$7*0.001*$M146*0.001*$N$4*0.001/('chromatographic performances'!$E$9*0.000001)^2/100000)</f>
        <v>193.25195984898701</v>
      </c>
      <c r="S146" s="323">
        <f t="shared" si="9"/>
        <v>9560</v>
      </c>
      <c r="T146" s="323" t="str">
        <f t="shared" si="10"/>
        <v/>
      </c>
      <c r="U146" s="323">
        <f>(M146*60)*(3.1415927*'chromatographic performances'!$E$8*'chromatographic performances'!$E$8*0.6/4)</f>
        <v>197.54434562489723</v>
      </c>
    </row>
    <row r="147" spans="12:21" x14ac:dyDescent="0.2">
      <c r="L147" s="323">
        <v>4.17</v>
      </c>
      <c r="M147" s="323">
        <f>(L147*$N$5)/('chromatographic performances'!$E$9/1000000)*1000</f>
        <v>1.5957664831435909</v>
      </c>
      <c r="N147" s="323">
        <f t="shared" si="8"/>
        <v>2.7773105802672058</v>
      </c>
      <c r="O147" s="323">
        <f>'chromatographic performances'!$E$7/(N147*'chromatographic performances'!$E$9/1000)</f>
        <v>10590.016440672125</v>
      </c>
      <c r="P147" s="323">
        <f t="shared" si="11"/>
        <v>10590</v>
      </c>
      <c r="Q147" s="323">
        <f>(M147*60)*(3.1415927*'chromatographic performances'!$E$8*'chromatographic performances'!$E$8*0.6/4)</f>
        <v>198.97582639029503</v>
      </c>
      <c r="R147" s="323">
        <f>1.1*(B$12*'chromatographic performances'!$E$7*0.001*$M147*0.001*$N$4*0.001/('chromatographic performances'!$E$9*0.000001)^2/100000)</f>
        <v>194.65233636963191</v>
      </c>
      <c r="S147" s="323">
        <f t="shared" si="9"/>
        <v>9560</v>
      </c>
      <c r="T147" s="323" t="str">
        <f t="shared" si="10"/>
        <v/>
      </c>
      <c r="U147" s="323">
        <f>(M147*60)*(3.1415927*'chromatographic performances'!$E$8*'chromatographic performances'!$E$8*0.6/4)</f>
        <v>198.97582639029503</v>
      </c>
    </row>
    <row r="148" spans="12:21" x14ac:dyDescent="0.2">
      <c r="L148" s="323">
        <v>4.2</v>
      </c>
      <c r="M148" s="323">
        <f>(L148*$N$5)/('chromatographic performances'!$E$9/1000000)*1000</f>
        <v>1.6072468175546957</v>
      </c>
      <c r="N148" s="323">
        <f t="shared" si="8"/>
        <v>2.775809598405496</v>
      </c>
      <c r="O148" s="323">
        <f>'chromatographic performances'!$E$7/(N148*'chromatographic performances'!$E$9/1000)</f>
        <v>10595.742850221899</v>
      </c>
      <c r="P148" s="323">
        <f t="shared" si="11"/>
        <v>10590</v>
      </c>
      <c r="Q148" s="323">
        <f>(M148*60)*(3.1415927*'chromatographic performances'!$E$8*'chromatographic performances'!$E$8*0.6/4)</f>
        <v>200.40730715569282</v>
      </c>
      <c r="R148" s="323">
        <f>1.1*(B$12*'chromatographic performances'!$E$7*0.001*$M148*0.001*$N$4*0.001/('chromatographic performances'!$E$9*0.000001)^2/100000)</f>
        <v>196.05271289027669</v>
      </c>
      <c r="S148" s="323">
        <f t="shared" si="9"/>
        <v>9560</v>
      </c>
      <c r="T148" s="323" t="str">
        <f t="shared" si="10"/>
        <v/>
      </c>
      <c r="U148" s="323">
        <f>(M148*60)*(3.1415927*'chromatographic performances'!$E$8*'chromatographic performances'!$E$8*0.6/4)</f>
        <v>200.40730715569282</v>
      </c>
    </row>
    <row r="149" spans="12:21" x14ac:dyDescent="0.2">
      <c r="L149" s="323">
        <v>4.2300000000000004</v>
      </c>
      <c r="M149" s="323">
        <f>(L149*$N$5)/('chromatographic performances'!$E$9/1000000)*1000</f>
        <v>1.6187271519658011</v>
      </c>
      <c r="N149" s="323">
        <f t="shared" si="8"/>
        <v>2.7743875100446544</v>
      </c>
      <c r="O149" s="323">
        <f>'chromatographic performances'!$E$7/(N149*'chromatographic performances'!$E$9/1000)</f>
        <v>10601.173988636132</v>
      </c>
      <c r="P149" s="323">
        <f t="shared" si="11"/>
        <v>10600</v>
      </c>
      <c r="Q149" s="323">
        <f>(M149*60)*(3.1415927*'chromatographic performances'!$E$8*'chromatographic performances'!$E$8*0.6/4)</f>
        <v>201.8387879210907</v>
      </c>
      <c r="R149" s="323">
        <f>1.1*(B$12*'chromatographic performances'!$E$7*0.001*$M149*0.001*$N$4*0.001/('chromatographic performances'!$E$9*0.000001)^2/100000)</f>
        <v>197.45308941092159</v>
      </c>
      <c r="S149" s="323">
        <f t="shared" si="9"/>
        <v>9560</v>
      </c>
      <c r="T149" s="323" t="str">
        <f t="shared" si="10"/>
        <v/>
      </c>
      <c r="U149" s="323">
        <f>(M149*60)*(3.1415927*'chromatographic performances'!$E$8*'chromatographic performances'!$E$8*0.6/4)</f>
        <v>201.8387879210907</v>
      </c>
    </row>
    <row r="150" spans="12:21" x14ac:dyDescent="0.2">
      <c r="L150" s="323">
        <v>4.26</v>
      </c>
      <c r="M150" s="323">
        <f>(L150*$N$5)/('chromatographic performances'!$E$9/1000000)*1000</f>
        <v>1.6302074863769056</v>
      </c>
      <c r="N150" s="323">
        <f t="shared" si="8"/>
        <v>2.7730424776695557</v>
      </c>
      <c r="O150" s="323">
        <f>'chromatographic performances'!$E$7/(N150*'chromatographic performances'!$E$9/1000)</f>
        <v>10606.315966208993</v>
      </c>
      <c r="P150" s="323">
        <f t="shared" si="11"/>
        <v>10600</v>
      </c>
      <c r="Q150" s="323">
        <f>(M150*60)*(3.1415927*'chromatographic performances'!$E$8*'chromatographic performances'!$E$8*0.6/4)</f>
        <v>203.27026868648841</v>
      </c>
      <c r="R150" s="323">
        <f>1.1*(B$12*'chromatographic performances'!$E$7*0.001*$M150*0.001*$N$4*0.001/('chromatographic performances'!$E$9*0.000001)^2/100000)</f>
        <v>198.85346593156638</v>
      </c>
      <c r="S150" s="323">
        <f t="shared" si="9"/>
        <v>9560</v>
      </c>
      <c r="T150" s="323" t="str">
        <f t="shared" si="10"/>
        <v/>
      </c>
      <c r="U150" s="323">
        <f>(M150*60)*(3.1415927*'chromatographic performances'!$E$8*'chromatographic performances'!$E$8*0.6/4)</f>
        <v>203.27026868648841</v>
      </c>
    </row>
    <row r="151" spans="12:21" x14ac:dyDescent="0.2">
      <c r="L151" s="323">
        <v>4.29</v>
      </c>
      <c r="M151" s="323">
        <f>(L151*$N$5)/('chromatographic performances'!$E$9/1000000)*1000</f>
        <v>1.6416878207880106</v>
      </c>
      <c r="N151" s="323">
        <f t="shared" si="8"/>
        <v>2.771772717156594</v>
      </c>
      <c r="O151" s="323">
        <f>'chromatographic performances'!$E$7/(N151*'chromatographic performances'!$E$9/1000)</f>
        <v>10611.17476329525</v>
      </c>
      <c r="P151" s="323">
        <f t="shared" si="11"/>
        <v>10610</v>
      </c>
      <c r="Q151" s="323">
        <f>(M151*60)*(3.1415927*'chromatographic performances'!$E$8*'chromatographic performances'!$E$8*0.6/4)</f>
        <v>204.70174945188623</v>
      </c>
      <c r="R151" s="323">
        <f>1.1*(B$12*'chromatographic performances'!$E$7*0.001*$M151*0.001*$N$4*0.001/('chromatographic performances'!$E$9*0.000001)^2/100000)</f>
        <v>200.25384245221116</v>
      </c>
      <c r="S151" s="323">
        <f t="shared" si="9"/>
        <v>9560</v>
      </c>
      <c r="T151" s="323" t="str">
        <f t="shared" si="10"/>
        <v/>
      </c>
      <c r="U151" s="323">
        <f>(M151*60)*(3.1415927*'chromatographic performances'!$E$8*'chromatographic performances'!$E$8*0.6/4)</f>
        <v>204.70174945188623</v>
      </c>
    </row>
    <row r="152" spans="12:21" x14ac:dyDescent="0.2">
      <c r="L152" s="323">
        <v>4.32</v>
      </c>
      <c r="M152" s="323">
        <f>(L152*$N$5)/('chromatographic performances'!$E$9/1000000)*1000</f>
        <v>1.6531681551991158</v>
      </c>
      <c r="N152" s="323">
        <f t="shared" si="8"/>
        <v>2.77057649588287</v>
      </c>
      <c r="O152" s="323">
        <f>'chromatographic performances'!$E$7/(N152*'chromatographic performances'!$E$9/1000)</f>
        <v>10615.756233256438</v>
      </c>
      <c r="P152" s="323">
        <f t="shared" si="11"/>
        <v>10610</v>
      </c>
      <c r="Q152" s="323">
        <f>(M152*60)*(3.1415927*'chromatographic performances'!$E$8*'chromatographic performances'!$E$8*0.6/4)</f>
        <v>206.13323021728408</v>
      </c>
      <c r="R152" s="323">
        <f>1.1*(B$12*'chromatographic performances'!$E$7*0.001*$M152*0.001*$N$4*0.001/('chromatographic performances'!$E$9*0.000001)^2/100000)</f>
        <v>201.65421897285606</v>
      </c>
      <c r="S152" s="323">
        <f>IF(P152&gt;$P$1017,S151,P152)</f>
        <v>9560</v>
      </c>
      <c r="T152" s="323" t="str">
        <f t="shared" si="10"/>
        <v/>
      </c>
      <c r="U152" s="323">
        <f>(M152*60)*(3.1415927*'chromatographic performances'!$E$8*'chromatographic performances'!$E$8*0.6/4)</f>
        <v>206.13323021728408</v>
      </c>
    </row>
    <row r="153" spans="12:21" x14ac:dyDescent="0.2">
      <c r="L153" s="323">
        <v>4.3499999999999996</v>
      </c>
      <c r="M153" s="323">
        <f>(L153*$N$5)/('chromatographic performances'!$E$9/1000000)*1000</f>
        <v>1.6646484896102203</v>
      </c>
      <c r="N153" s="323">
        <f t="shared" si="8"/>
        <v>2.7694521309145492</v>
      </c>
      <c r="O153" s="323">
        <f>'chromatographic performances'!$E$7/(N153*'chromatographic performances'!$E$9/1000)</f>
        <v>10620.066105338236</v>
      </c>
      <c r="P153" s="323">
        <f t="shared" si="11"/>
        <v>10620</v>
      </c>
      <c r="Q153" s="323">
        <f>(M153*60)*(3.1415927*'chromatographic performances'!$E$8*'chromatographic performances'!$E$8*0.6/4)</f>
        <v>207.56471098268185</v>
      </c>
      <c r="R153" s="323">
        <f>1.1*(B$12*'chromatographic performances'!$E$7*0.001*$M153*0.001*$N$4*0.001/('chromatographic performances'!$E$9*0.000001)^2/100000)</f>
        <v>203.05459549350084</v>
      </c>
      <c r="S153" s="323">
        <f t="shared" ref="S153:S216" si="12">IF(P153&gt;$P$1017,S152,P153)</f>
        <v>9560</v>
      </c>
      <c r="T153" s="323" t="str">
        <f t="shared" si="10"/>
        <v/>
      </c>
      <c r="U153" s="323">
        <f>(M153*60)*(3.1415927*'chromatographic performances'!$E$8*'chromatographic performances'!$E$8*0.6/4)</f>
        <v>207.56471098268185</v>
      </c>
    </row>
    <row r="154" spans="12:21" x14ac:dyDescent="0.2">
      <c r="L154" s="323">
        <v>4.38</v>
      </c>
      <c r="M154" s="323">
        <f>(L154*$N$5)/('chromatographic performances'!$E$9/1000000)*1000</f>
        <v>1.6761288240213257</v>
      </c>
      <c r="N154" s="323">
        <f t="shared" si="8"/>
        <v>2.7683979872705766</v>
      </c>
      <c r="O154" s="323">
        <f>'chromatographic performances'!$E$7/(N154*'chromatographic performances'!$E$9/1000)</f>
        <v>10624.109987480539</v>
      </c>
      <c r="P154" s="323">
        <f t="shared" si="11"/>
        <v>10620</v>
      </c>
      <c r="Q154" s="323">
        <f>(M154*60)*(3.1415927*'chromatographic performances'!$E$8*'chromatographic performances'!$E$8*0.6/4)</f>
        <v>208.99619174807967</v>
      </c>
      <c r="R154" s="323">
        <f>1.1*(B$12*'chromatographic performances'!$E$7*0.001*$M154*0.001*$N$4*0.001/('chromatographic performances'!$E$9*0.000001)^2/100000)</f>
        <v>204.45497201414574</v>
      </c>
      <c r="S154" s="323">
        <f t="shared" si="12"/>
        <v>9560</v>
      </c>
      <c r="T154" s="323" t="str">
        <f t="shared" si="10"/>
        <v/>
      </c>
      <c r="U154" s="323">
        <f>(M154*60)*(3.1415927*'chromatographic performances'!$E$8*'chromatographic performances'!$E$8*0.6/4)</f>
        <v>208.99619174807967</v>
      </c>
    </row>
    <row r="155" spans="12:21" x14ac:dyDescent="0.2">
      <c r="L155" s="323">
        <v>4.41</v>
      </c>
      <c r="M155" s="323">
        <f>(L155*$N$5)/('chromatographic performances'!$E$9/1000000)*1000</f>
        <v>1.6876091584324306</v>
      </c>
      <c r="N155" s="323">
        <f t="shared" si="8"/>
        <v>2.7674124762581176</v>
      </c>
      <c r="O155" s="323">
        <f>'chromatographic performances'!$E$7/(N155*'chromatographic performances'!$E$9/1000)</f>
        <v>10627.89336906173</v>
      </c>
      <c r="P155" s="323">
        <f t="shared" si="11"/>
        <v>10620</v>
      </c>
      <c r="Q155" s="323">
        <f>(M155*60)*(3.1415927*'chromatographic performances'!$E$8*'chromatographic performances'!$E$8*0.6/4)</f>
        <v>210.42767251347749</v>
      </c>
      <c r="R155" s="323">
        <f>1.1*(B$12*'chromatographic performances'!$E$7*0.001*$M155*0.001*$N$4*0.001/('chromatographic performances'!$E$9*0.000001)^2/100000)</f>
        <v>205.85534853479058</v>
      </c>
      <c r="S155" s="323">
        <f t="shared" si="12"/>
        <v>9560</v>
      </c>
      <c r="T155" s="323" t="str">
        <f t="shared" si="10"/>
        <v/>
      </c>
      <c r="U155" s="323">
        <f>(M155*60)*(3.1415927*'chromatographic performances'!$E$8*'chromatographic performances'!$E$8*0.6/4)</f>
        <v>210.42767251347749</v>
      </c>
    </row>
    <row r="156" spans="12:21" x14ac:dyDescent="0.2">
      <c r="L156" s="323">
        <v>4.4400000000000004</v>
      </c>
      <c r="M156" s="323">
        <f>(L156*$N$5)/('chromatographic performances'!$E$9/1000000)*1000</f>
        <v>1.6990894928435356</v>
      </c>
      <c r="N156" s="323">
        <f t="shared" si="8"/>
        <v>2.7664940538763179</v>
      </c>
      <c r="O156" s="323">
        <f>'chromatographic performances'!$E$7/(N156*'chromatographic performances'!$E$9/1000)</f>
        <v>10631.421623578617</v>
      </c>
      <c r="P156" s="323">
        <f t="shared" si="11"/>
        <v>10630</v>
      </c>
      <c r="Q156" s="323">
        <f>(M156*60)*(3.1415927*'chromatographic performances'!$E$8*'chromatographic performances'!$E$8*0.6/4)</f>
        <v>211.85915327887531</v>
      </c>
      <c r="R156" s="323">
        <f>1.1*(B$12*'chromatographic performances'!$E$7*0.001*$M156*0.001*$N$4*0.001/('chromatographic performances'!$E$9*0.000001)^2/100000)</f>
        <v>207.25572505543536</v>
      </c>
      <c r="S156" s="323">
        <f t="shared" si="12"/>
        <v>9560</v>
      </c>
      <c r="T156" s="323" t="str">
        <f t="shared" si="10"/>
        <v/>
      </c>
      <c r="U156" s="323">
        <f>(M156*60)*(3.1415927*'chromatographic performances'!$E$8*'chromatographic performances'!$E$8*0.6/4)</f>
        <v>211.85915327887531</v>
      </c>
    </row>
    <row r="157" spans="12:21" x14ac:dyDescent="0.2">
      <c r="L157" s="323">
        <v>4.47</v>
      </c>
      <c r="M157" s="323">
        <f>(L157*$N$5)/('chromatographic performances'!$E$9/1000000)*1000</f>
        <v>1.7105698272546406</v>
      </c>
      <c r="N157" s="323">
        <f t="shared" si="8"/>
        <v>2.7656412192851376</v>
      </c>
      <c r="O157" s="323">
        <f>'chromatographic performances'!$E$7/(N157*'chromatographic performances'!$E$9/1000)</f>
        <v>10634.700011263463</v>
      </c>
      <c r="P157" s="323">
        <f t="shared" si="11"/>
        <v>10630</v>
      </c>
      <c r="Q157" s="323">
        <f>(M157*60)*(3.1415927*'chromatographic performances'!$E$8*'chromatographic performances'!$E$8*0.6/4)</f>
        <v>213.29063404427311</v>
      </c>
      <c r="R157" s="323">
        <f>1.1*(B$12*'chromatographic performances'!$E$7*0.001*$M157*0.001*$N$4*0.001/('chromatographic performances'!$E$9*0.000001)^2/100000)</f>
        <v>208.6561015760802</v>
      </c>
      <c r="S157" s="323">
        <f t="shared" si="12"/>
        <v>9560</v>
      </c>
      <c r="T157" s="323" t="str">
        <f t="shared" si="10"/>
        <v/>
      </c>
      <c r="U157" s="323">
        <f>(M157*60)*(3.1415927*'chromatographic performances'!$E$8*'chromatographic performances'!$E$8*0.6/4)</f>
        <v>213.29063404427311</v>
      </c>
    </row>
    <row r="158" spans="12:21" x14ac:dyDescent="0.2">
      <c r="L158" s="323">
        <v>4.5</v>
      </c>
      <c r="M158" s="323">
        <f>(L158*$N$5)/('chromatographic performances'!$E$9/1000000)*1000</f>
        <v>1.7220501616657455</v>
      </c>
      <c r="N158" s="323">
        <f t="shared" si="8"/>
        <v>2.7648525133362023</v>
      </c>
      <c r="O158" s="323">
        <f>'chromatographic performances'!$E$7/(N158*'chromatographic performances'!$E$9/1000)</f>
        <v>10637.733681639576</v>
      </c>
      <c r="P158" s="323">
        <f t="shared" si="11"/>
        <v>10630</v>
      </c>
      <c r="Q158" s="323">
        <f>(M158*60)*(3.1415927*'chromatographic performances'!$E$8*'chromatographic performances'!$E$8*0.6/4)</f>
        <v>214.7221148096709</v>
      </c>
      <c r="R158" s="323">
        <f>1.1*(B$12*'chromatographic performances'!$E$7*0.001*$M158*0.001*$N$4*0.001/('chromatographic performances'!$E$9*0.000001)^2/100000)</f>
        <v>210.05647809672507</v>
      </c>
      <c r="S158" s="323">
        <f t="shared" si="12"/>
        <v>9560</v>
      </c>
      <c r="T158" s="323" t="str">
        <f t="shared" si="10"/>
        <v/>
      </c>
      <c r="U158" s="323">
        <f>(M158*60)*(3.1415927*'chromatographic performances'!$E$8*'chromatographic performances'!$E$8*0.6/4)</f>
        <v>214.7221148096709</v>
      </c>
    </row>
    <row r="159" spans="12:21" x14ac:dyDescent="0.2">
      <c r="L159" s="323">
        <v>4.53</v>
      </c>
      <c r="M159" s="323">
        <f>(L159*$N$5)/('chromatographic performances'!$E$9/1000000)*1000</f>
        <v>1.7335304960768507</v>
      </c>
      <c r="N159" s="323">
        <f t="shared" si="8"/>
        <v>2.7641265171627718</v>
      </c>
      <c r="O159" s="323">
        <f>'chromatographic performances'!$E$7/(N159*'chromatographic performances'!$E$9/1000)</f>
        <v>10640.527676016785</v>
      </c>
      <c r="P159" s="323">
        <f t="shared" si="11"/>
        <v>10640</v>
      </c>
      <c r="Q159" s="323">
        <f>(M159*60)*(3.1415927*'chromatographic performances'!$E$8*'chromatographic performances'!$E$8*0.6/4)</f>
        <v>216.15359557506872</v>
      </c>
      <c r="R159" s="323">
        <f>1.1*(B$12*'chromatographic performances'!$E$7*0.001*$M159*0.001*$N$4*0.001/('chromatographic performances'!$E$9*0.000001)^2/100000)</f>
        <v>211.45685461736994</v>
      </c>
      <c r="S159" s="323">
        <f t="shared" si="12"/>
        <v>9560</v>
      </c>
      <c r="T159" s="323" t="str">
        <f t="shared" si="10"/>
        <v/>
      </c>
      <c r="U159" s="323">
        <f>(M159*60)*(3.1415927*'chromatographic performances'!$E$8*'chromatographic performances'!$E$8*0.6/4)</f>
        <v>216.15359557506872</v>
      </c>
    </row>
    <row r="160" spans="12:21" x14ac:dyDescent="0.2">
      <c r="L160" s="323">
        <v>4.5599999999999996</v>
      </c>
      <c r="M160" s="323">
        <f>(L160*$N$5)/('chromatographic performances'!$E$9/1000000)*1000</f>
        <v>1.7450108304879552</v>
      </c>
      <c r="N160" s="323">
        <f t="shared" si="8"/>
        <v>2.7634618508260793</v>
      </c>
      <c r="O160" s="323">
        <f>'chromatographic performances'!$E$7/(N160*'chromatographic performances'!$E$9/1000)</f>
        <v>10643.086929928242</v>
      </c>
      <c r="P160" s="323">
        <f t="shared" si="11"/>
        <v>10640</v>
      </c>
      <c r="Q160" s="323">
        <f>(M160*60)*(3.1415927*'chromatographic performances'!$E$8*'chromatographic performances'!$E$8*0.6/4)</f>
        <v>217.58507634046649</v>
      </c>
      <c r="R160" s="323">
        <f>1.1*(B$12*'chromatographic performances'!$E$7*0.001*$M160*0.001*$N$4*0.001/('chromatographic performances'!$E$9*0.000001)^2/100000)</f>
        <v>212.85723113801464</v>
      </c>
      <c r="S160" s="323">
        <f t="shared" si="12"/>
        <v>9560</v>
      </c>
      <c r="T160" s="323" t="str">
        <f t="shared" si="10"/>
        <v/>
      </c>
      <c r="U160" s="323">
        <f>(M160*60)*(3.1415927*'chromatographic performances'!$E$8*'chromatographic performances'!$E$8*0.6/4)</f>
        <v>217.58507634046649</v>
      </c>
    </row>
    <row r="161" spans="12:21" x14ac:dyDescent="0.2">
      <c r="L161" s="323">
        <v>4.59</v>
      </c>
      <c r="M161" s="323">
        <f>(L161*$N$5)/('chromatographic performances'!$E$9/1000000)*1000</f>
        <v>1.7564911648990607</v>
      </c>
      <c r="N161" s="323">
        <f t="shared" si="8"/>
        <v>2.7628571720154458</v>
      </c>
      <c r="O161" s="323">
        <f>'chromatographic performances'!$E$7/(N161*'chromatographic performances'!$E$9/1000)</f>
        <v>10645.416275509853</v>
      </c>
      <c r="P161" s="323">
        <f t="shared" si="11"/>
        <v>10640</v>
      </c>
      <c r="Q161" s="323">
        <f>(M161*60)*(3.1415927*'chromatographic performances'!$E$8*'chromatographic performances'!$E$8*0.6/4)</f>
        <v>219.01655710586436</v>
      </c>
      <c r="R161" s="323">
        <f>1.1*(B$12*'chromatographic performances'!$E$7*0.001*$M161*0.001*$N$4*0.001/('chromatographic performances'!$E$9*0.000001)^2/100000)</f>
        <v>214.25760765865962</v>
      </c>
      <c r="S161" s="323">
        <f t="shared" si="12"/>
        <v>9560</v>
      </c>
      <c r="T161" s="323" t="str">
        <f t="shared" si="10"/>
        <v/>
      </c>
      <c r="U161" s="323">
        <f>(M161*60)*(3.1415927*'chromatographic performances'!$E$8*'chromatographic performances'!$E$8*0.6/4)</f>
        <v>219.01655710586436</v>
      </c>
    </row>
    <row r="162" spans="12:21" x14ac:dyDescent="0.2">
      <c r="L162" s="323">
        <v>4.62</v>
      </c>
      <c r="M162" s="323">
        <f>(L162*$N$5)/('chromatographic performances'!$E$9/1000000)*1000</f>
        <v>1.7679714993101654</v>
      </c>
      <c r="N162" s="323">
        <f t="shared" si="8"/>
        <v>2.7623111747996916</v>
      </c>
      <c r="O162" s="323">
        <f>'chromatographic performances'!$E$7/(N162*'chromatographic performances'!$E$9/1000)</f>
        <v>10647.520443823692</v>
      </c>
      <c r="P162" s="323">
        <f t="shared" si="11"/>
        <v>10640</v>
      </c>
      <c r="Q162" s="323">
        <f>(M162*60)*(3.1415927*'chromatographic performances'!$E$8*'chromatographic performances'!$E$8*0.6/4)</f>
        <v>220.44803787126213</v>
      </c>
      <c r="R162" s="323">
        <f>1.1*(B$12*'chromatographic performances'!$E$7*0.001*$M162*0.001*$N$4*0.001/('chromatographic performances'!$E$9*0.000001)^2/100000)</f>
        <v>215.65798417930438</v>
      </c>
      <c r="S162" s="323">
        <f t="shared" si="12"/>
        <v>9560</v>
      </c>
      <c r="T162" s="323" t="str">
        <f t="shared" si="10"/>
        <v/>
      </c>
      <c r="U162" s="323">
        <f>(M162*60)*(3.1415927*'chromatographic performances'!$E$8*'chromatographic performances'!$E$8*0.6/4)</f>
        <v>220.44803787126213</v>
      </c>
    </row>
    <row r="163" spans="12:21" x14ac:dyDescent="0.2">
      <c r="L163" s="323">
        <v>4.6500000000000004</v>
      </c>
      <c r="M163" s="323">
        <f>(L163*$N$5)/('chromatographic performances'!$E$9/1000000)*1000</f>
        <v>1.7794518337212704</v>
      </c>
      <c r="N163" s="323">
        <f t="shared" si="8"/>
        <v>2.761822588427528</v>
      </c>
      <c r="O163" s="323">
        <f>'chromatographic performances'!$E$7/(N163*'chromatographic performances'!$E$9/1000)</f>
        <v>10649.404067126647</v>
      </c>
      <c r="P163" s="323">
        <f t="shared" si="11"/>
        <v>10640</v>
      </c>
      <c r="Q163" s="323">
        <f>(M163*60)*(3.1415927*'chromatographic performances'!$E$8*'chromatographic performances'!$E$8*0.6/4)</f>
        <v>221.87951863665992</v>
      </c>
      <c r="R163" s="323">
        <f>1.1*(B$12*'chromatographic performances'!$E$7*0.001*$M163*0.001*$N$4*0.001/('chromatographic performances'!$E$9*0.000001)^2/100000)</f>
        <v>217.05836069994928</v>
      </c>
      <c r="S163" s="323">
        <f t="shared" si="12"/>
        <v>9560</v>
      </c>
      <c r="T163" s="323" t="str">
        <f t="shared" si="10"/>
        <v/>
      </c>
      <c r="U163" s="323">
        <f>(M163*60)*(3.1415927*'chromatographic performances'!$E$8*'chromatographic performances'!$E$8*0.6/4)</f>
        <v>221.87951863665992</v>
      </c>
    </row>
    <row r="164" spans="12:21" x14ac:dyDescent="0.2">
      <c r="L164" s="323">
        <v>4.68</v>
      </c>
      <c r="M164" s="323">
        <f>(L164*$N$5)/('chromatographic performances'!$E$9/1000000)*1000</f>
        <v>1.7909321681323751</v>
      </c>
      <c r="N164" s="323">
        <f t="shared" si="8"/>
        <v>2.7613901761746935</v>
      </c>
      <c r="O164" s="323">
        <f>'chromatographic performances'!$E$7/(N164*'chromatographic performances'!$E$9/1000)</f>
        <v>10651.071681085636</v>
      </c>
      <c r="P164" s="323">
        <f t="shared" si="11"/>
        <v>10650</v>
      </c>
      <c r="Q164" s="323">
        <f>(M164*60)*(3.1415927*'chromatographic performances'!$E$8*'chromatographic performances'!$E$8*0.6/4)</f>
        <v>223.31099940205772</v>
      </c>
      <c r="R164" s="323">
        <f>1.1*(B$12*'chromatographic performances'!$E$7*0.001*$M164*0.001*$N$4*0.001/('chromatographic performances'!$E$9*0.000001)^2/100000)</f>
        <v>218.45873722059406</v>
      </c>
      <c r="S164" s="323">
        <f t="shared" si="12"/>
        <v>9560</v>
      </c>
      <c r="T164" s="323" t="str">
        <f t="shared" si="10"/>
        <v/>
      </c>
      <c r="U164" s="323">
        <f>(M164*60)*(3.1415927*'chromatographic performances'!$E$8*'chromatographic performances'!$E$8*0.6/4)</f>
        <v>223.31099940205772</v>
      </c>
    </row>
    <row r="165" spans="12:21" x14ac:dyDescent="0.2">
      <c r="L165" s="323">
        <v>4.71</v>
      </c>
      <c r="M165" s="323">
        <f>(L165*$N$5)/('chromatographic performances'!$E$9/1000000)*1000</f>
        <v>1.8024125025434803</v>
      </c>
      <c r="N165" s="323">
        <f t="shared" si="8"/>
        <v>2.7610127342357433</v>
      </c>
      <c r="O165" s="323">
        <f>'chromatographic performances'!$E$7/(N165*'chromatographic performances'!$E$9/1000)</f>
        <v>10652.527726940607</v>
      </c>
      <c r="P165" s="323">
        <f t="shared" si="11"/>
        <v>10650</v>
      </c>
      <c r="Q165" s="323">
        <f>(M165*60)*(3.1415927*'chromatographic performances'!$E$8*'chromatographic performances'!$E$8*0.6/4)</f>
        <v>224.74248016745554</v>
      </c>
      <c r="R165" s="323">
        <f>1.1*(B$12*'chromatographic performances'!$E$7*0.001*$M165*0.001*$N$4*0.001/('chromatographic performances'!$E$9*0.000001)^2/100000)</f>
        <v>219.85911374123887</v>
      </c>
      <c r="S165" s="323">
        <f t="shared" si="12"/>
        <v>9560</v>
      </c>
      <c r="T165" s="323" t="str">
        <f t="shared" si="10"/>
        <v/>
      </c>
      <c r="U165" s="323">
        <f>(M165*60)*(3.1415927*'chromatographic performances'!$E$8*'chromatographic performances'!$E$8*0.6/4)</f>
        <v>224.74248016745554</v>
      </c>
    </row>
    <row r="166" spans="12:21" x14ac:dyDescent="0.2">
      <c r="L166" s="323">
        <v>4.74</v>
      </c>
      <c r="M166" s="323">
        <f>(L166*$N$5)/('chromatographic performances'!$E$9/1000000)*1000</f>
        <v>1.8138928369545855</v>
      </c>
      <c r="N166" s="323">
        <f t="shared" si="8"/>
        <v>2.7606890906584933</v>
      </c>
      <c r="O166" s="323">
        <f>'chromatographic performances'!$E$7/(N166*'chromatographic performances'!$E$9/1000)</f>
        <v>10653.776553616515</v>
      </c>
      <c r="P166" s="323">
        <f t="shared" si="11"/>
        <v>10650</v>
      </c>
      <c r="Q166" s="323">
        <f>(M166*60)*(3.1415927*'chromatographic performances'!$E$8*'chromatographic performances'!$E$8*0.6/4)</f>
        <v>226.17396093285336</v>
      </c>
      <c r="R166" s="323">
        <f>1.1*(B$12*'chromatographic performances'!$E$7*0.001*$M166*0.001*$N$4*0.001/('chromatographic performances'!$E$9*0.000001)^2/100000)</f>
        <v>221.25949026188374</v>
      </c>
      <c r="S166" s="323">
        <f t="shared" si="12"/>
        <v>9560</v>
      </c>
      <c r="T166" s="323" t="str">
        <f t="shared" si="10"/>
        <v/>
      </c>
      <c r="U166" s="323">
        <f>(M166*60)*(3.1415927*'chromatographic performances'!$E$8*'chromatographic performances'!$E$8*0.6/4)</f>
        <v>226.17396093285336</v>
      </c>
    </row>
    <row r="167" spans="12:21" x14ac:dyDescent="0.2">
      <c r="L167" s="323">
        <v>4.7699999999999996</v>
      </c>
      <c r="M167" s="323">
        <f>(L167*$N$5)/('chromatographic performances'!$E$9/1000000)*1000</f>
        <v>1.82537317136569</v>
      </c>
      <c r="N167" s="323">
        <f t="shared" si="8"/>
        <v>2.7604181043192213</v>
      </c>
      <c r="O167" s="323">
        <f>'chromatographic performances'!$E$7/(N167*'chromatographic performances'!$E$9/1000)</f>
        <v>10654.822419785545</v>
      </c>
      <c r="P167" s="323">
        <f t="shared" si="11"/>
        <v>10650</v>
      </c>
      <c r="Q167" s="323">
        <f>(M167*60)*(3.1415927*'chromatographic performances'!$E$8*'chromatographic performances'!$E$8*0.6/4)</f>
        <v>227.60544169825113</v>
      </c>
      <c r="R167" s="323">
        <f>1.1*(B$12*'chromatographic performances'!$E$7*0.001*$M167*0.001*$N$4*0.001/('chromatographic performances'!$E$9*0.000001)^2/100000)</f>
        <v>222.65986678252852</v>
      </c>
      <c r="S167" s="323">
        <f t="shared" si="12"/>
        <v>9560</v>
      </c>
      <c r="T167" s="323" t="str">
        <f t="shared" si="10"/>
        <v/>
      </c>
      <c r="U167" s="323">
        <f>(M167*60)*(3.1415927*'chromatographic performances'!$E$8*'chromatographic performances'!$E$8*0.6/4)</f>
        <v>227.60544169825113</v>
      </c>
    </row>
    <row r="168" spans="12:21" x14ac:dyDescent="0.2">
      <c r="L168" s="323">
        <v>4.8</v>
      </c>
      <c r="M168" s="323">
        <f>(L168*$N$5)/('chromatographic performances'!$E$9/1000000)*1000</f>
        <v>1.836853505776795</v>
      </c>
      <c r="N168" s="323">
        <f t="shared" si="8"/>
        <v>2.7601986639368317</v>
      </c>
      <c r="O168" s="323">
        <f>'chromatographic performances'!$E$7/(N168*'chromatographic performances'!$E$9/1000)</f>
        <v>10655.669495880698</v>
      </c>
      <c r="P168" s="323">
        <f t="shared" si="11"/>
        <v>10650</v>
      </c>
      <c r="Q168" s="323">
        <f>(M168*60)*(3.1415927*'chromatographic performances'!$E$8*'chromatographic performances'!$E$8*0.6/4)</f>
        <v>229.03692246364895</v>
      </c>
      <c r="R168" s="323">
        <f>1.1*(B$12*'chromatographic performances'!$E$7*0.001*$M168*0.001*$N$4*0.001/('chromatographic performances'!$E$9*0.000001)^2/100000)</f>
        <v>224.06024330317334</v>
      </c>
      <c r="S168" s="323">
        <f t="shared" si="12"/>
        <v>9560</v>
      </c>
      <c r="T168" s="323" t="str">
        <f t="shared" si="10"/>
        <v/>
      </c>
      <c r="U168" s="323">
        <f>(M168*60)*(3.1415927*'chromatographic performances'!$E$8*'chromatographic performances'!$E$8*0.6/4)</f>
        <v>229.03692246364895</v>
      </c>
    </row>
    <row r="169" spans="12:21" x14ac:dyDescent="0.2">
      <c r="L169" s="323">
        <v>4.83</v>
      </c>
      <c r="M169" s="323">
        <f>(L169*$N$5)/('chromatographic performances'!$E$9/1000000)*1000</f>
        <v>1.8483338401879004</v>
      </c>
      <c r="N169" s="323">
        <f t="shared" si="8"/>
        <v>2.7600296871242702</v>
      </c>
      <c r="O169" s="323">
        <f>'chromatographic performances'!$E$7/(N169*'chromatographic performances'!$E$9/1000)</f>
        <v>10656.321866061902</v>
      </c>
      <c r="P169" s="323">
        <f t="shared" si="11"/>
        <v>10650</v>
      </c>
      <c r="Q169" s="323">
        <f>(M169*60)*(3.1415927*'chromatographic performances'!$E$8*'chromatographic performances'!$E$8*0.6/4)</f>
        <v>230.46840322904677</v>
      </c>
      <c r="R169" s="323">
        <f>1.1*(B$12*'chromatographic performances'!$E$7*0.001*$M169*0.001*$N$4*0.001/('chromatographic performances'!$E$9*0.000001)^2/100000)</f>
        <v>225.46061982381823</v>
      </c>
      <c r="S169" s="323">
        <f t="shared" si="12"/>
        <v>9560</v>
      </c>
      <c r="T169" s="323" t="str">
        <f t="shared" si="10"/>
        <v/>
      </c>
      <c r="U169" s="323">
        <f>(M169*60)*(3.1415927*'chromatographic performances'!$E$8*'chromatographic performances'!$E$8*0.6/4)</f>
        <v>230.46840322904677</v>
      </c>
    </row>
    <row r="170" spans="12:21" x14ac:dyDescent="0.2">
      <c r="L170" s="323">
        <v>4.8600000000000003</v>
      </c>
      <c r="M170" s="323">
        <f>(L170*$N$5)/('chromatographic performances'!$E$9/1000000)*1000</f>
        <v>1.8598141745990053</v>
      </c>
      <c r="N170" s="323">
        <f t="shared" si="8"/>
        <v>2.7599101194755629</v>
      </c>
      <c r="O170" s="323">
        <f>'chromatographic performances'!$E$7/(N170*'chromatographic performances'!$E$9/1000)</f>
        <v>10656.783530135819</v>
      </c>
      <c r="P170" s="323">
        <f t="shared" si="11"/>
        <v>10650</v>
      </c>
      <c r="Q170" s="323">
        <f>(M170*60)*(3.1415927*'chromatographic performances'!$E$8*'chromatographic performances'!$E$8*0.6/4)</f>
        <v>231.89988399444459</v>
      </c>
      <c r="R170" s="323">
        <f>1.1*(B$12*'chromatographic performances'!$E$7*0.001*$M170*0.001*$N$4*0.001/('chromatographic performances'!$E$9*0.000001)^2/100000)</f>
        <v>226.8609963444631</v>
      </c>
      <c r="S170" s="323">
        <f t="shared" si="12"/>
        <v>9560</v>
      </c>
      <c r="T170" s="323" t="str">
        <f t="shared" si="10"/>
        <v/>
      </c>
      <c r="U170" s="323">
        <f>(M170*60)*(3.1415927*'chromatographic performances'!$E$8*'chromatographic performances'!$E$8*0.6/4)</f>
        <v>231.89988399444459</v>
      </c>
    </row>
    <row r="171" spans="12:21" x14ac:dyDescent="0.2">
      <c r="L171" s="323">
        <v>4.8899999999999997</v>
      </c>
      <c r="M171" s="323">
        <f>(L171*$N$5)/('chromatographic performances'!$E$9/1000000)*1000</f>
        <v>1.8712945090101101</v>
      </c>
      <c r="N171" s="323">
        <f t="shared" si="8"/>
        <v>2.7598389336869409</v>
      </c>
      <c r="O171" s="323">
        <f>'chromatographic performances'!$E$7/(N171*'chromatographic performances'!$E$9/1000)</f>
        <v>10657.058405430351</v>
      </c>
      <c r="P171" s="323">
        <f t="shared" si="11"/>
        <v>10650</v>
      </c>
      <c r="Q171" s="323">
        <f>(M171*60)*(3.1415927*'chromatographic performances'!$E$8*'chromatographic performances'!$E$8*0.6/4)</f>
        <v>233.33136475984239</v>
      </c>
      <c r="R171" s="323">
        <f>1.1*(B$12*'chromatographic performances'!$E$7*0.001*$M171*0.001*$N$4*0.001/('chromatographic performances'!$E$9*0.000001)^2/100000)</f>
        <v>228.26137286510786</v>
      </c>
      <c r="S171" s="323">
        <f t="shared" si="12"/>
        <v>9560</v>
      </c>
      <c r="T171" s="323" t="str">
        <f t="shared" si="10"/>
        <v/>
      </c>
      <c r="U171" s="323">
        <f>(M171*60)*(3.1415927*'chromatographic performances'!$E$8*'chromatographic performances'!$E$8*0.6/4)</f>
        <v>233.33136475984239</v>
      </c>
    </row>
    <row r="172" spans="12:21" x14ac:dyDescent="0.2">
      <c r="L172" s="323">
        <v>4.92</v>
      </c>
      <c r="M172" s="323">
        <f>(L172*$N$5)/('chromatographic performances'!$E$9/1000000)*1000</f>
        <v>1.882774843421215</v>
      </c>
      <c r="N172" s="323">
        <f t="shared" si="8"/>
        <v>2.7598151287105774</v>
      </c>
      <c r="O172" s="323">
        <f>'chromatographic performances'!$E$7/(N172*'chromatographic performances'!$E$9/1000)</f>
        <v>10657.150328625063</v>
      </c>
      <c r="P172" s="323">
        <f t="shared" si="11"/>
        <v>10650</v>
      </c>
      <c r="Q172" s="323">
        <f>(M172*60)*(3.1415927*'chromatographic performances'!$E$8*'chromatographic performances'!$E$8*0.6/4)</f>
        <v>234.76284552524015</v>
      </c>
      <c r="R172" s="323">
        <f>1.1*(B$12*'chromatographic performances'!$E$7*0.001*$M172*0.001*$N$4*0.001/('chromatographic performances'!$E$9*0.000001)^2/100000)</f>
        <v>229.66174938575276</v>
      </c>
      <c r="S172" s="323">
        <f t="shared" si="12"/>
        <v>9560</v>
      </c>
      <c r="T172" s="323" t="str">
        <f t="shared" si="10"/>
        <v/>
      </c>
      <c r="U172" s="323">
        <f>(M172*60)*(3.1415927*'chromatographic performances'!$E$8*'chromatographic performances'!$E$8*0.6/4)</f>
        <v>234.76284552524015</v>
      </c>
    </row>
    <row r="173" spans="12:21" x14ac:dyDescent="0.2">
      <c r="L173" s="323">
        <v>4.95</v>
      </c>
      <c r="M173" s="323">
        <f>(L173*$N$5)/('chromatographic performances'!$E$9/1000000)*1000</f>
        <v>1.8942551778323204</v>
      </c>
      <c r="N173" s="323">
        <f t="shared" si="8"/>
        <v>2.759837728939543</v>
      </c>
      <c r="O173" s="323">
        <f>'chromatographic performances'!$E$7/(N173*'chromatographic performances'!$E$9/1000)</f>
        <v>10657.063057538426</v>
      </c>
      <c r="P173" s="323">
        <f t="shared" si="11"/>
        <v>10650</v>
      </c>
      <c r="Q173" s="323">
        <f>(M173*60)*(3.1415927*'chromatographic performances'!$E$8*'chromatographic performances'!$E$8*0.6/4)</f>
        <v>236.19432629063803</v>
      </c>
      <c r="R173" s="323">
        <f>1.1*(B$12*'chromatographic performances'!$E$7*0.001*$M173*0.001*$N$4*0.001/('chromatographic performances'!$E$9*0.000001)^2/100000)</f>
        <v>231.06212590639757</v>
      </c>
      <c r="S173" s="323">
        <f t="shared" si="12"/>
        <v>9560</v>
      </c>
      <c r="T173" s="323" t="str">
        <f t="shared" si="10"/>
        <v/>
      </c>
      <c r="U173" s="323">
        <f>(M173*60)*(3.1415927*'chromatographic performances'!$E$8*'chromatographic performances'!$E$8*0.6/4)</f>
        <v>236.19432629063803</v>
      </c>
    </row>
    <row r="174" spans="12:21" x14ac:dyDescent="0.2">
      <c r="L174" s="323">
        <v>4.9800000000000004</v>
      </c>
      <c r="M174" s="323">
        <f>(L174*$N$5)/('chromatographic performances'!$E$9/1000000)*1000</f>
        <v>1.9057355122434252</v>
      </c>
      <c r="N174" s="323">
        <f t="shared" si="8"/>
        <v>2.7599057834226506</v>
      </c>
      <c r="O174" s="323">
        <f>'chromatographic performances'!$E$7/(N174*'chromatographic performances'!$E$9/1000)</f>
        <v>10656.80027287303</v>
      </c>
      <c r="P174" s="323">
        <f t="shared" si="11"/>
        <v>10650</v>
      </c>
      <c r="Q174" s="323">
        <f>(M174*60)*(3.1415927*'chromatographic performances'!$E$8*'chromatographic performances'!$E$8*0.6/4)</f>
        <v>237.62580705603582</v>
      </c>
      <c r="R174" s="323">
        <f>1.1*(B$12*'chromatographic performances'!$E$7*0.001*$M174*0.001*$N$4*0.001/('chromatographic performances'!$E$9*0.000001)^2/100000)</f>
        <v>232.46250242704241</v>
      </c>
      <c r="S174" s="323">
        <f t="shared" si="12"/>
        <v>9560</v>
      </c>
      <c r="T174" s="323" t="str">
        <f t="shared" si="10"/>
        <v/>
      </c>
      <c r="U174" s="323">
        <f>(M174*60)*(3.1415927*'chromatographic performances'!$E$8*'chromatographic performances'!$E$8*0.6/4)</f>
        <v>237.62580705603582</v>
      </c>
    </row>
    <row r="175" spans="12:21" x14ac:dyDescent="0.2">
      <c r="L175" s="323">
        <v>5.01</v>
      </c>
      <c r="M175" s="323">
        <f>(L175*$N$5)/('chromatographic performances'!$E$9/1000000)*1000</f>
        <v>1.9172158466545299</v>
      </c>
      <c r="N175" s="323">
        <f t="shared" si="8"/>
        <v>2.7600183651079213</v>
      </c>
      <c r="O175" s="323">
        <f>'chromatographic performances'!$E$7/(N175*'chromatographic performances'!$E$9/1000)</f>
        <v>10656.36557991972</v>
      </c>
      <c r="P175" s="323">
        <f t="shared" si="11"/>
        <v>10650</v>
      </c>
      <c r="Q175" s="323">
        <f>(M175*60)*(3.1415927*'chromatographic performances'!$E$8*'chromatographic performances'!$E$8*0.6/4)</f>
        <v>239.05728782143362</v>
      </c>
      <c r="R175" s="323">
        <f>1.1*(B$12*'chromatographic performances'!$E$7*0.001*$M175*0.001*$N$4*0.001/('chromatographic performances'!$E$9*0.000001)^2/100000)</f>
        <v>233.86287894768725</v>
      </c>
      <c r="S175" s="323">
        <f t="shared" si="12"/>
        <v>9560</v>
      </c>
      <c r="T175" s="323" t="str">
        <f t="shared" si="10"/>
        <v/>
      </c>
      <c r="U175" s="323">
        <f>(M175*60)*(3.1415927*'chromatographic performances'!$E$8*'chromatographic performances'!$E$8*0.6/4)</f>
        <v>239.05728782143362</v>
      </c>
    </row>
    <row r="176" spans="12:21" x14ac:dyDescent="0.2">
      <c r="L176" s="323">
        <v>5.04</v>
      </c>
      <c r="M176" s="323">
        <f>(L176*$N$5)/('chromatographic performances'!$E$9/1000000)*1000</f>
        <v>1.9286961810656349</v>
      </c>
      <c r="N176" s="323">
        <f t="shared" si="8"/>
        <v>2.760174570113473</v>
      </c>
      <c r="O176" s="323">
        <f>'chromatographic performances'!$E$7/(N176*'chromatographic performances'!$E$9/1000)</f>
        <v>10655.762510221668</v>
      </c>
      <c r="P176" s="323">
        <f t="shared" si="11"/>
        <v>10650</v>
      </c>
      <c r="Q176" s="323">
        <f>(M176*60)*(3.1415927*'chromatographic performances'!$E$8*'chromatographic performances'!$E$8*0.6/4)</f>
        <v>240.48876858683138</v>
      </c>
      <c r="R176" s="323">
        <f>1.1*(B$12*'chromatographic performances'!$E$7*0.001*$M176*0.001*$N$4*0.001/('chromatographic performances'!$E$9*0.000001)^2/100000)</f>
        <v>235.26325546833209</v>
      </c>
      <c r="S176" s="323">
        <f t="shared" si="12"/>
        <v>9560</v>
      </c>
      <c r="T176" s="323" t="str">
        <f t="shared" si="10"/>
        <v/>
      </c>
      <c r="U176" s="323">
        <f>(M176*60)*(3.1415927*'chromatographic performances'!$E$8*'chromatographic performances'!$E$8*0.6/4)</f>
        <v>240.48876858683138</v>
      </c>
    </row>
    <row r="177" spans="12:21" x14ac:dyDescent="0.2">
      <c r="L177" s="323">
        <v>5.07</v>
      </c>
      <c r="M177" s="323">
        <f>(L177*$N$5)/('chromatographic performances'!$E$9/1000000)*1000</f>
        <v>1.9401765154767401</v>
      </c>
      <c r="N177" s="323">
        <f t="shared" si="8"/>
        <v>2.760373517024679</v>
      </c>
      <c r="O177" s="323">
        <f>'chromatographic performances'!$E$7/(N177*'chromatographic performances'!$E$9/1000)</f>
        <v>10654.994523199304</v>
      </c>
      <c r="P177" s="323">
        <f t="shared" si="11"/>
        <v>10650</v>
      </c>
      <c r="Q177" s="323">
        <f>(M177*60)*(3.1415927*'chromatographic performances'!$E$8*'chromatographic performances'!$E$8*0.6/4)</f>
        <v>241.92024935222923</v>
      </c>
      <c r="R177" s="323">
        <f>1.1*(B$12*'chromatographic performances'!$E$7*0.001*$M177*0.001*$N$4*0.001/('chromatographic performances'!$E$9*0.000001)^2/100000)</f>
        <v>236.66363198897693</v>
      </c>
      <c r="S177" s="323">
        <f t="shared" si="12"/>
        <v>9560</v>
      </c>
      <c r="T177" s="323" t="str">
        <f t="shared" si="10"/>
        <v/>
      </c>
      <c r="U177" s="323">
        <f>(M177*60)*(3.1415927*'chromatographic performances'!$E$8*'chromatographic performances'!$E$8*0.6/4)</f>
        <v>241.92024935222923</v>
      </c>
    </row>
    <row r="178" spans="12:21" x14ac:dyDescent="0.2">
      <c r="L178" s="323">
        <v>5.0999999999999996</v>
      </c>
      <c r="M178" s="323">
        <f>(L178*$N$5)/('chromatographic performances'!$E$9/1000000)*1000</f>
        <v>1.9516568498878448</v>
      </c>
      <c r="N178" s="323">
        <f t="shared" si="8"/>
        <v>2.7606143462165118</v>
      </c>
      <c r="O178" s="323">
        <f>'chromatographic performances'!$E$7/(N178*'chromatographic performances'!$E$9/1000)</f>
        <v>10654.065007737096</v>
      </c>
      <c r="P178" s="323">
        <f t="shared" si="11"/>
        <v>10650</v>
      </c>
      <c r="Q178" s="323">
        <f>(M178*60)*(3.1415927*'chromatographic performances'!$E$8*'chromatographic performances'!$E$8*0.6/4)</f>
        <v>243.35173011762703</v>
      </c>
      <c r="R178" s="323">
        <f>1.1*(B$12*'chromatographic performances'!$E$7*0.001*$M178*0.001*$N$4*0.001/('chromatographic performances'!$E$9*0.000001)^2/100000)</f>
        <v>238.06400850962169</v>
      </c>
      <c r="S178" s="323">
        <f t="shared" si="12"/>
        <v>9560</v>
      </c>
      <c r="T178" s="323" t="str">
        <f t="shared" si="10"/>
        <v/>
      </c>
      <c r="U178" s="323">
        <f>(M178*60)*(3.1415927*'chromatographic performances'!$E$8*'chromatographic performances'!$E$8*0.6/4)</f>
        <v>243.35173011762703</v>
      </c>
    </row>
    <row r="179" spans="12:21" x14ac:dyDescent="0.2">
      <c r="L179" s="323">
        <v>5.13</v>
      </c>
      <c r="M179" s="323">
        <f>(L179*$N$5)/('chromatographic performances'!$E$9/1000000)*1000</f>
        <v>1.9631371842989496</v>
      </c>
      <c r="N179" s="323">
        <f t="shared" si="8"/>
        <v>2.7608962192000184</v>
      </c>
      <c r="O179" s="323">
        <f>'chromatographic performances'!$E$7/(N179*'chromatographic performances'!$E$9/1000)</f>
        <v>10652.977283733084</v>
      </c>
      <c r="P179" s="323">
        <f t="shared" si="11"/>
        <v>10650</v>
      </c>
      <c r="Q179" s="323">
        <f>(M179*60)*(3.1415927*'chromatographic performances'!$E$8*'chromatographic performances'!$E$8*0.6/4)</f>
        <v>244.78321088302476</v>
      </c>
      <c r="R179" s="323">
        <f>1.1*(B$12*'chromatographic performances'!$E$7*0.001*$M179*0.001*$N$4*0.001/('chromatographic performances'!$E$9*0.000001)^2/100000)</f>
        <v>239.46438503026647</v>
      </c>
      <c r="S179" s="323">
        <f t="shared" si="12"/>
        <v>9560</v>
      </c>
      <c r="T179" s="323" t="str">
        <f t="shared" si="10"/>
        <v/>
      </c>
      <c r="U179" s="323">
        <f>(M179*60)*(3.1415927*'chromatographic performances'!$E$8*'chromatographic performances'!$E$8*0.6/4)</f>
        <v>244.78321088302476</v>
      </c>
    </row>
    <row r="180" spans="12:21" x14ac:dyDescent="0.2">
      <c r="L180" s="323">
        <v>5.16</v>
      </c>
      <c r="M180" s="323">
        <f>(L180*$N$5)/('chromatographic performances'!$E$9/1000000)*1000</f>
        <v>1.974617518710055</v>
      </c>
      <c r="N180" s="323">
        <f t="shared" si="8"/>
        <v>2.7612183179919501</v>
      </c>
      <c r="O180" s="323">
        <f>'chromatographic performances'!$E$7/(N180*'chromatographic performances'!$E$9/1000)</f>
        <v>10651.734603612063</v>
      </c>
      <c r="P180" s="323">
        <f t="shared" si="11"/>
        <v>10650</v>
      </c>
      <c r="Q180" s="323">
        <f>(M180*60)*(3.1415927*'chromatographic performances'!$E$8*'chromatographic performances'!$E$8*0.6/4)</f>
        <v>246.21469164842264</v>
      </c>
      <c r="R180" s="323">
        <f>1.1*(B$12*'chromatographic performances'!$E$7*0.001*$M180*0.001*$N$4*0.001/('chromatographic performances'!$E$9*0.000001)^2/100000)</f>
        <v>240.86476155091134</v>
      </c>
      <c r="S180" s="323">
        <f t="shared" si="12"/>
        <v>9560</v>
      </c>
      <c r="T180" s="323" t="str">
        <f t="shared" si="10"/>
        <v/>
      </c>
      <c r="U180" s="323">
        <f>(M180*60)*(3.1415927*'chromatographic performances'!$E$8*'chromatographic performances'!$E$8*0.6/4)</f>
        <v>246.21469164842264</v>
      </c>
    </row>
    <row r="181" spans="12:21" x14ac:dyDescent="0.2">
      <c r="L181" s="323">
        <v>5.19</v>
      </c>
      <c r="M181" s="323">
        <f>(L181*$N$5)/('chromatographic performances'!$E$9/1000000)*1000</f>
        <v>1.9860978531211602</v>
      </c>
      <c r="N181" s="323">
        <f t="shared" si="8"/>
        <v>2.7615798445065902</v>
      </c>
      <c r="O181" s="323">
        <f>'chromatographic performances'!$E$7/(N181*'chromatographic performances'!$E$9/1000)</f>
        <v>10650.340153803281</v>
      </c>
      <c r="P181" s="323">
        <f t="shared" si="11"/>
        <v>10650</v>
      </c>
      <c r="Q181" s="323">
        <f>(M181*60)*(3.1415927*'chromatographic performances'!$E$8*'chromatographic performances'!$E$8*0.6/4)</f>
        <v>247.64617241382049</v>
      </c>
      <c r="R181" s="323">
        <f>1.1*(B$12*'chromatographic performances'!$E$7*0.001*$M181*0.001*$N$4*0.001/('chromatographic performances'!$E$9*0.000001)^2/100000)</f>
        <v>242.26513807155629</v>
      </c>
      <c r="S181" s="323">
        <f t="shared" si="12"/>
        <v>9560</v>
      </c>
      <c r="T181" s="323" t="str">
        <f t="shared" si="10"/>
        <v/>
      </c>
      <c r="U181" s="323">
        <f>(M181*60)*(3.1415927*'chromatographic performances'!$E$8*'chromatographic performances'!$E$8*0.6/4)</f>
        <v>247.64617241382049</v>
      </c>
    </row>
    <row r="182" spans="12:21" x14ac:dyDescent="0.2">
      <c r="L182" s="323">
        <v>5.22</v>
      </c>
      <c r="M182" s="323">
        <f>(L182*$N$5)/('chromatographic performances'!$E$9/1000000)*1000</f>
        <v>1.9975781875322647</v>
      </c>
      <c r="N182" s="323">
        <f t="shared" si="8"/>
        <v>2.7619800199688807</v>
      </c>
      <c r="O182" s="323">
        <f>'chromatographic performances'!$E$7/(N182*'chromatographic performances'!$E$9/1000)</f>
        <v>10648.797056183535</v>
      </c>
      <c r="P182" s="323">
        <f t="shared" si="11"/>
        <v>10640</v>
      </c>
      <c r="Q182" s="323">
        <f>(M182*60)*(3.1415927*'chromatographic performances'!$E$8*'chromatographic performances'!$E$8*0.6/4)</f>
        <v>249.07765317921823</v>
      </c>
      <c r="R182" s="323">
        <f>1.1*(B$12*'chromatographic performances'!$E$7*0.001*$M182*0.001*$N$4*0.001/('chromatographic performances'!$E$9*0.000001)^2/100000)</f>
        <v>243.66551459220105</v>
      </c>
      <c r="S182" s="323">
        <f t="shared" si="12"/>
        <v>9560</v>
      </c>
      <c r="T182" s="323" t="str">
        <f t="shared" si="10"/>
        <v/>
      </c>
      <c r="U182" s="323">
        <f>(M182*60)*(3.1415927*'chromatographic performances'!$E$8*'chromatographic performances'!$E$8*0.6/4)</f>
        <v>249.07765317921823</v>
      </c>
    </row>
    <row r="183" spans="12:21" x14ac:dyDescent="0.2">
      <c r="L183" s="323">
        <v>5.25</v>
      </c>
      <c r="M183" s="323">
        <f>(L183*$N$5)/('chromatographic performances'!$E$9/1000000)*1000</f>
        <v>2.0090585219433699</v>
      </c>
      <c r="N183" s="323">
        <f t="shared" si="8"/>
        <v>2.7624180843479866</v>
      </c>
      <c r="O183" s="323">
        <f>'chromatographic performances'!$E$7/(N183*'chromatographic performances'!$E$9/1000)</f>
        <v>10647.108369486516</v>
      </c>
      <c r="P183" s="323">
        <f t="shared" si="11"/>
        <v>10640</v>
      </c>
      <c r="Q183" s="323">
        <f>(M183*60)*(3.1415927*'chromatographic performances'!$E$8*'chromatographic performances'!$E$8*0.6/4)</f>
        <v>250.50913394461605</v>
      </c>
      <c r="R183" s="323">
        <f>1.1*(B$12*'chromatographic performances'!$E$7*0.001*$M183*0.001*$N$4*0.001/('chromatographic performances'!$E$9*0.000001)^2/100000)</f>
        <v>245.06589111284589</v>
      </c>
      <c r="S183" s="323">
        <f t="shared" si="12"/>
        <v>9560</v>
      </c>
      <c r="T183" s="323" t="str">
        <f t="shared" si="10"/>
        <v/>
      </c>
      <c r="U183" s="323">
        <f>(M183*60)*(3.1415927*'chromatographic performances'!$E$8*'chromatographic performances'!$E$8*0.6/4)</f>
        <v>250.50913394461605</v>
      </c>
    </row>
    <row r="184" spans="12:21" x14ac:dyDescent="0.2">
      <c r="L184" s="323">
        <v>5.28</v>
      </c>
      <c r="M184" s="323">
        <f>(L184*$N$5)/('chromatographic performances'!$E$9/1000000)*1000</f>
        <v>2.0205388563544751</v>
      </c>
      <c r="N184" s="323">
        <f t="shared" si="8"/>
        <v>2.7628932958104802</v>
      </c>
      <c r="O184" s="323">
        <f>'chromatographic performances'!$E$7/(N184*'chromatographic performances'!$E$9/1000)</f>
        <v>10645.277090679163</v>
      </c>
      <c r="P184" s="323">
        <f t="shared" si="11"/>
        <v>10640</v>
      </c>
      <c r="Q184" s="323">
        <f>(M184*60)*(3.1415927*'chromatographic performances'!$E$8*'chromatographic performances'!$E$8*0.6/4)</f>
        <v>251.9406147100139</v>
      </c>
      <c r="R184" s="323">
        <f>1.1*(B$12*'chromatographic performances'!$E$7*0.001*$M184*0.001*$N$4*0.001/('chromatographic performances'!$E$9*0.000001)^2/100000)</f>
        <v>246.46626763349073</v>
      </c>
      <c r="S184" s="323">
        <f t="shared" si="12"/>
        <v>9560</v>
      </c>
      <c r="T184" s="323" t="str">
        <f t="shared" si="10"/>
        <v/>
      </c>
      <c r="U184" s="323">
        <f>(M184*60)*(3.1415927*'chromatographic performances'!$E$8*'chromatographic performances'!$E$8*0.6/4)</f>
        <v>251.9406147100139</v>
      </c>
    </row>
    <row r="185" spans="12:21" x14ac:dyDescent="0.2">
      <c r="L185" s="323">
        <v>5.31</v>
      </c>
      <c r="M185" s="323">
        <f>(L185*$N$5)/('chromatographic performances'!$E$9/1000000)*1000</f>
        <v>2.0320191907655794</v>
      </c>
      <c r="N185" s="323">
        <f t="shared" ref="N185:N248" si="13">B$9*$L185^(1/3)+B$10/$L185+B$11*$L185</f>
        <v>2.7634049301923516</v>
      </c>
      <c r="O185" s="323">
        <f>'chromatographic performances'!$E$7/(N185*'chromatographic performances'!$E$9/1000)</f>
        <v>10643.306156305909</v>
      </c>
      <c r="P185" s="323">
        <f t="shared" si="11"/>
        <v>10640</v>
      </c>
      <c r="Q185" s="323">
        <f>(M185*60)*(3.1415927*'chromatographic performances'!$E$8*'chromatographic performances'!$E$8*0.6/4)</f>
        <v>253.37209547541161</v>
      </c>
      <c r="R185" s="323">
        <f>1.1*(B$12*'chromatographic performances'!$E$7*0.001*$M185*0.001*$N$4*0.001/('chromatographic performances'!$E$9*0.000001)^2/100000)</f>
        <v>247.86664415413549</v>
      </c>
      <c r="S185" s="323">
        <f t="shared" si="12"/>
        <v>9560</v>
      </c>
      <c r="T185" s="323" t="str">
        <f t="shared" si="10"/>
        <v/>
      </c>
      <c r="U185" s="323">
        <f>(M185*60)*(3.1415927*'chromatographic performances'!$E$8*'chromatographic performances'!$E$8*0.6/4)</f>
        <v>253.37209547541161</v>
      </c>
    </row>
    <row r="186" spans="12:21" x14ac:dyDescent="0.2">
      <c r="L186" s="323">
        <v>5.34</v>
      </c>
      <c r="M186" s="323">
        <f>(L186*$N$5)/('chromatographic performances'!$E$9/1000000)*1000</f>
        <v>2.0434995251766845</v>
      </c>
      <c r="N186" s="323">
        <f t="shared" si="13"/>
        <v>2.7639522804891139</v>
      </c>
      <c r="O186" s="323">
        <f>'chromatographic performances'!$E$7/(N186*'chromatographic performances'!$E$9/1000)</f>
        <v>10641.198443801497</v>
      </c>
      <c r="P186" s="323">
        <f t="shared" si="11"/>
        <v>10640</v>
      </c>
      <c r="Q186" s="323">
        <f>(M186*60)*(3.1415927*'chromatographic performances'!$E$8*'chromatographic performances'!$E$8*0.6/4)</f>
        <v>254.80357624080946</v>
      </c>
      <c r="R186" s="323">
        <f>1.1*(B$12*'chromatographic performances'!$E$7*0.001*$M186*0.001*$N$4*0.001/('chromatographic performances'!$E$9*0.000001)^2/100000)</f>
        <v>249.26702067478041</v>
      </c>
      <c r="S186" s="323">
        <f t="shared" si="12"/>
        <v>9560</v>
      </c>
      <c r="T186" s="323" t="str">
        <f t="shared" si="10"/>
        <v/>
      </c>
      <c r="U186" s="323">
        <f>(M186*60)*(3.1415927*'chromatographic performances'!$E$8*'chromatographic performances'!$E$8*0.6/4)</f>
        <v>254.80357624080946</v>
      </c>
    </row>
    <row r="187" spans="12:21" x14ac:dyDescent="0.2">
      <c r="L187" s="323">
        <v>5.37</v>
      </c>
      <c r="M187" s="323">
        <f>(L187*$N$5)/('chromatographic performances'!$E$9/1000000)*1000</f>
        <v>2.0549798595877902</v>
      </c>
      <c r="N187" s="323">
        <f t="shared" si="13"/>
        <v>2.764534656363268</v>
      </c>
      <c r="O187" s="323">
        <f>'chromatographic performances'!$E$7/(N187*'chromatographic performances'!$E$9/1000)</f>
        <v>10638.956772773248</v>
      </c>
      <c r="P187" s="323">
        <f t="shared" si="11"/>
        <v>10630</v>
      </c>
      <c r="Q187" s="323">
        <f>(M187*60)*(3.1415927*'chromatographic performances'!$E$8*'chromatographic performances'!$E$8*0.6/4)</f>
        <v>256.23505700620734</v>
      </c>
      <c r="R187" s="323">
        <f>1.1*(B$12*'chromatographic performances'!$E$7*0.001*$M187*0.001*$N$4*0.001/('chromatographic performances'!$E$9*0.000001)^2/100000)</f>
        <v>250.66739719542531</v>
      </c>
      <c r="S187" s="323">
        <f t="shared" si="12"/>
        <v>9560</v>
      </c>
      <c r="T187" s="323" t="str">
        <f t="shared" si="10"/>
        <v/>
      </c>
      <c r="U187" s="323">
        <f>(M187*60)*(3.1415927*'chromatographic performances'!$E$8*'chromatographic performances'!$E$8*0.6/4)</f>
        <v>256.23505700620734</v>
      </c>
    </row>
    <row r="188" spans="12:21" x14ac:dyDescent="0.2">
      <c r="L188" s="323">
        <v>5.4</v>
      </c>
      <c r="M188" s="323">
        <f>(L188*$N$5)/('chromatographic performances'!$E$9/1000000)*1000</f>
        <v>2.0664601939988945</v>
      </c>
      <c r="N188" s="323">
        <f t="shared" si="13"/>
        <v>2.7651513836684605</v>
      </c>
      <c r="O188" s="323">
        <f>'chromatographic performances'!$E$7/(N188*'chromatographic performances'!$E$9/1000)</f>
        <v>10636.583906253432</v>
      </c>
      <c r="P188" s="323">
        <f t="shared" si="11"/>
        <v>10630</v>
      </c>
      <c r="Q188" s="323">
        <f>(M188*60)*(3.1415927*'chromatographic performances'!$E$8*'chromatographic performances'!$E$8*0.6/4)</f>
        <v>257.66653777160508</v>
      </c>
      <c r="R188" s="323">
        <f>1.1*(B$12*'chromatographic performances'!$E$7*0.001*$M188*0.001*$N$4*0.001/('chromatographic performances'!$E$9*0.000001)^2/100000)</f>
        <v>252.06777371607004</v>
      </c>
      <c r="S188" s="323">
        <f t="shared" si="12"/>
        <v>9560</v>
      </c>
      <c r="T188" s="323" t="str">
        <f t="shared" si="10"/>
        <v/>
      </c>
      <c r="U188" s="323">
        <f>(M188*60)*(3.1415927*'chromatographic performances'!$E$8*'chromatographic performances'!$E$8*0.6/4)</f>
        <v>257.66653777160508</v>
      </c>
    </row>
    <row r="189" spans="12:21" x14ac:dyDescent="0.2">
      <c r="L189" s="323">
        <v>5.43</v>
      </c>
      <c r="M189" s="323">
        <f>(L189*$N$5)/('chromatographic performances'!$E$9/1000000)*1000</f>
        <v>2.0779405284099997</v>
      </c>
      <c r="N189" s="323">
        <f t="shared" si="13"/>
        <v>2.765801803989675</v>
      </c>
      <c r="O189" s="323">
        <f>'chromatographic performances'!$E$7/(N189*'chromatographic performances'!$E$9/1000)</f>
        <v>10634.082551922491</v>
      </c>
      <c r="P189" s="323">
        <f t="shared" si="11"/>
        <v>10630</v>
      </c>
      <c r="Q189" s="323">
        <f>(M189*60)*(3.1415927*'chromatographic performances'!$E$8*'chromatographic performances'!$E$8*0.6/4)</f>
        <v>259.09801853700287</v>
      </c>
      <c r="R189" s="323">
        <f>1.1*(B$12*'chromatographic performances'!$E$7*0.001*$M189*0.001*$N$4*0.001/('chromatographic performances'!$E$9*0.000001)^2/100000)</f>
        <v>253.46815023671488</v>
      </c>
      <c r="S189" s="323">
        <f t="shared" si="12"/>
        <v>9560</v>
      </c>
      <c r="T189" s="323" t="str">
        <f t="shared" si="10"/>
        <v/>
      </c>
      <c r="U189" s="323">
        <f>(M189*60)*(3.1415927*'chromatographic performances'!$E$8*'chromatographic performances'!$E$8*0.6/4)</f>
        <v>259.09801853700287</v>
      </c>
    </row>
    <row r="190" spans="12:21" x14ac:dyDescent="0.2">
      <c r="L190" s="323">
        <v>5.46</v>
      </c>
      <c r="M190" s="323">
        <f>(L190*$N$5)/('chromatographic performances'!$E$9/1000000)*1000</f>
        <v>2.0894208628211044</v>
      </c>
      <c r="N190" s="323">
        <f t="shared" si="13"/>
        <v>2.7664852741988359</v>
      </c>
      <c r="O190" s="323">
        <f>'chromatographic performances'!$E$7/(N190*'chromatographic performances'!$E$9/1000)</f>
        <v>10631.455363303856</v>
      </c>
      <c r="P190" s="323">
        <f t="shared" si="11"/>
        <v>10630</v>
      </c>
      <c r="Q190" s="323">
        <f>(M190*60)*(3.1415927*'chromatographic performances'!$E$8*'chromatographic performances'!$E$8*0.6/4)</f>
        <v>260.52949930240067</v>
      </c>
      <c r="R190" s="323">
        <f>1.1*(B$12*'chromatographic performances'!$E$7*0.001*$M190*0.001*$N$4*0.001/('chromatographic performances'!$E$9*0.000001)^2/100000)</f>
        <v>254.86852675735972</v>
      </c>
      <c r="S190" s="323">
        <f t="shared" si="12"/>
        <v>9560</v>
      </c>
      <c r="T190" s="323" t="str">
        <f t="shared" si="10"/>
        <v/>
      </c>
      <c r="U190" s="323">
        <f>(M190*60)*(3.1415927*'chromatographic performances'!$E$8*'chromatographic performances'!$E$8*0.6/4)</f>
        <v>260.52949930240067</v>
      </c>
    </row>
    <row r="191" spans="12:21" x14ac:dyDescent="0.2">
      <c r="L191" s="323">
        <v>5.49</v>
      </c>
      <c r="M191" s="323">
        <f>(L191*$N$5)/('chromatographic performances'!$E$9/1000000)*1000</f>
        <v>2.1009011972322096</v>
      </c>
      <c r="N191" s="323">
        <f t="shared" si="13"/>
        <v>2.7672011660252243</v>
      </c>
      <c r="O191" s="323">
        <f>'chromatographic performances'!$E$7/(N191*'chromatographic performances'!$E$9/1000)</f>
        <v>10628.704940931009</v>
      </c>
      <c r="P191" s="323">
        <f t="shared" si="11"/>
        <v>10620</v>
      </c>
      <c r="Q191" s="323">
        <f>(M191*60)*(3.1415927*'chromatographic performances'!$E$8*'chromatographic performances'!$E$8*0.6/4)</f>
        <v>261.96098006779852</v>
      </c>
      <c r="R191" s="323">
        <f>1.1*(B$12*'chromatographic performances'!$E$7*0.001*$M191*0.001*$N$4*0.001/('chromatographic performances'!$E$9*0.000001)^2/100000)</f>
        <v>256.26890327800459</v>
      </c>
      <c r="S191" s="323">
        <f t="shared" si="12"/>
        <v>9560</v>
      </c>
      <c r="T191" s="323" t="str">
        <f t="shared" si="10"/>
        <v/>
      </c>
      <c r="U191" s="323">
        <f>(M191*60)*(3.1415927*'chromatographic performances'!$E$8*'chromatographic performances'!$E$8*0.6/4)</f>
        <v>261.96098006779852</v>
      </c>
    </row>
    <row r="192" spans="12:21" x14ac:dyDescent="0.2">
      <c r="L192" s="323">
        <v>5.52</v>
      </c>
      <c r="M192" s="323">
        <f>(L192*$N$5)/('chromatographic performances'!$E$9/1000000)*1000</f>
        <v>2.1123815316433143</v>
      </c>
      <c r="N192" s="323">
        <f t="shared" si="13"/>
        <v>2.7679488656401423</v>
      </c>
      <c r="O192" s="323">
        <f>'chromatographic performances'!$E$7/(N192*'chromatographic performances'!$E$9/1000)</f>
        <v>10625.833833487493</v>
      </c>
      <c r="P192" s="323">
        <f t="shared" si="11"/>
        <v>10620</v>
      </c>
      <c r="Q192" s="323">
        <f>(M192*60)*(3.1415927*'chromatographic performances'!$E$8*'chromatographic performances'!$E$8*0.6/4)</f>
        <v>263.39246083319625</v>
      </c>
      <c r="R192" s="323">
        <f>1.1*(B$12*'chromatographic performances'!$E$7*0.001*$M192*0.001*$N$4*0.001/('chromatographic performances'!$E$9*0.000001)^2/100000)</f>
        <v>257.66927979864931</v>
      </c>
      <c r="S192" s="323">
        <f t="shared" si="12"/>
        <v>9560</v>
      </c>
      <c r="T192" s="323" t="str">
        <f t="shared" si="10"/>
        <v/>
      </c>
      <c r="U192" s="323">
        <f>(M192*60)*(3.1415927*'chromatographic performances'!$E$8*'chromatographic performances'!$E$8*0.6/4)</f>
        <v>263.39246083319625</v>
      </c>
    </row>
    <row r="193" spans="12:21" x14ac:dyDescent="0.2">
      <c r="L193" s="323">
        <v>5.55</v>
      </c>
      <c r="M193" s="323">
        <f>(L193*$N$5)/('chromatographic performances'!$E$9/1000000)*1000</f>
        <v>2.1238618660544195</v>
      </c>
      <c r="N193" s="323">
        <f t="shared" si="13"/>
        <v>2.7687277732552804</v>
      </c>
      <c r="O193" s="323">
        <f>'chromatographic performances'!$E$7/(N193*'chromatographic performances'!$E$9/1000)</f>
        <v>10622.844538920494</v>
      </c>
      <c r="P193" s="323">
        <f t="shared" si="11"/>
        <v>10620</v>
      </c>
      <c r="Q193" s="323">
        <f>(M193*60)*(3.1415927*'chromatographic performances'!$E$8*'chromatographic performances'!$E$8*0.6/4)</f>
        <v>264.8239415985941</v>
      </c>
      <c r="R193" s="323">
        <f>1.1*(B$12*'chromatographic performances'!$E$7*0.001*$M193*0.001*$N$4*0.001/('chromatographic performances'!$E$9*0.000001)^2/100000)</f>
        <v>259.06965631929427</v>
      </c>
      <c r="S193" s="323">
        <f t="shared" si="12"/>
        <v>9560</v>
      </c>
      <c r="T193" s="323" t="str">
        <f t="shared" si="10"/>
        <v/>
      </c>
      <c r="U193" s="323">
        <f>(M193*60)*(3.1415927*'chromatographic performances'!$E$8*'chromatographic performances'!$E$8*0.6/4)</f>
        <v>264.8239415985941</v>
      </c>
    </row>
    <row r="194" spans="12:21" x14ac:dyDescent="0.2">
      <c r="L194" s="323">
        <v>5.58</v>
      </c>
      <c r="M194" s="323">
        <f>(L194*$N$5)/('chromatographic performances'!$E$9/1000000)*1000</f>
        <v>2.1353422004655247</v>
      </c>
      <c r="N194" s="323">
        <f t="shared" si="13"/>
        <v>2.7695373027342551</v>
      </c>
      <c r="O194" s="323">
        <f>'chromatographic performances'!$E$7/(N194*'chromatographic performances'!$E$9/1000)</f>
        <v>10619.739505528694</v>
      </c>
      <c r="P194" s="323">
        <f t="shared" si="11"/>
        <v>10610</v>
      </c>
      <c r="Q194" s="323">
        <f>(M194*60)*(3.1415927*'chromatographic performances'!$E$8*'chromatographic performances'!$E$8*0.6/4)</f>
        <v>266.25542236399195</v>
      </c>
      <c r="R194" s="323">
        <f>1.1*(B$12*'chromatographic performances'!$E$7*0.001*$M194*0.001*$N$4*0.001/('chromatographic performances'!$E$9*0.000001)^2/100000)</f>
        <v>260.47003283993911</v>
      </c>
      <c r="S194" s="323">
        <f t="shared" si="12"/>
        <v>9560</v>
      </c>
      <c r="T194" s="323" t="str">
        <f t="shared" si="10"/>
        <v/>
      </c>
      <c r="U194" s="323">
        <f>(M194*60)*(3.1415927*'chromatographic performances'!$E$8*'chromatographic performances'!$E$8*0.6/4)</f>
        <v>266.25542236399195</v>
      </c>
    </row>
    <row r="195" spans="12:21" x14ac:dyDescent="0.2">
      <c r="L195" s="323">
        <v>5.61</v>
      </c>
      <c r="M195" s="323">
        <f>(L195*$N$5)/('chromatographic performances'!$E$9/1000000)*1000</f>
        <v>2.1468225348766294</v>
      </c>
      <c r="N195" s="323">
        <f t="shared" si="13"/>
        <v>2.7703768812168379</v>
      </c>
      <c r="O195" s="323">
        <f>'chromatographic performances'!$E$7/(N195*'chromatographic performances'!$E$9/1000)</f>
        <v>10616.521133024964</v>
      </c>
      <c r="P195" s="323">
        <f t="shared" si="11"/>
        <v>10610</v>
      </c>
      <c r="Q195" s="323">
        <f>(M195*60)*(3.1415927*'chromatographic performances'!$E$8*'chromatographic performances'!$E$8*0.6/4)</f>
        <v>267.68690312938975</v>
      </c>
      <c r="R195" s="323">
        <f>1.1*(B$12*'chromatographic performances'!$E$7*0.001*$M195*0.001*$N$4*0.001/('chromatographic performances'!$E$9*0.000001)^2/100000)</f>
        <v>261.87040936058384</v>
      </c>
      <c r="S195" s="323">
        <f t="shared" si="12"/>
        <v>9560</v>
      </c>
      <c r="T195" s="323" t="str">
        <f t="shared" si="10"/>
        <v/>
      </c>
      <c r="U195" s="323">
        <f>(M195*60)*(3.1415927*'chromatographic performances'!$E$8*'chromatographic performances'!$E$8*0.6/4)</f>
        <v>267.68690312938975</v>
      </c>
    </row>
    <row r="196" spans="12:21" x14ac:dyDescent="0.2">
      <c r="L196" s="323">
        <v>5.64</v>
      </c>
      <c r="M196" s="323">
        <f>(L196*$N$5)/('chromatographic performances'!$E$9/1000000)*1000</f>
        <v>2.1583028692877342</v>
      </c>
      <c r="N196" s="323">
        <f t="shared" si="13"/>
        <v>2.7712459487553782</v>
      </c>
      <c r="O196" s="323">
        <f>'chromatographic performances'!$E$7/(N196*'chromatographic performances'!$E$9/1000)</f>
        <v>10613.191773574539</v>
      </c>
      <c r="P196" s="323">
        <f t="shared" si="11"/>
        <v>10610</v>
      </c>
      <c r="Q196" s="323">
        <f>(M196*60)*(3.1415927*'chromatographic performances'!$E$8*'chromatographic performances'!$E$8*0.6/4)</f>
        <v>269.11838389478748</v>
      </c>
      <c r="R196" s="323">
        <f>1.1*(B$12*'chromatographic performances'!$E$7*0.001*$M196*0.001*$N$4*0.001/('chromatographic performances'!$E$9*0.000001)^2/100000)</f>
        <v>263.27078588122868</v>
      </c>
      <c r="S196" s="323">
        <f t="shared" si="12"/>
        <v>9560</v>
      </c>
      <c r="T196" s="323" t="str">
        <f t="shared" si="10"/>
        <v/>
      </c>
      <c r="U196" s="323">
        <f>(M196*60)*(3.1415927*'chromatographic performances'!$E$8*'chromatographic performances'!$E$8*0.6/4)</f>
        <v>269.11838389478748</v>
      </c>
    </row>
    <row r="197" spans="12:21" x14ac:dyDescent="0.2">
      <c r="L197" s="323">
        <v>5.67</v>
      </c>
      <c r="M197" s="323">
        <f>(L197*$N$5)/('chromatographic performances'!$E$9/1000000)*1000</f>
        <v>2.1697832036988394</v>
      </c>
      <c r="N197" s="323">
        <f t="shared" si="13"/>
        <v>2.7721439579629776</v>
      </c>
      <c r="O197" s="323">
        <f>'chromatographic performances'!$E$7/(N197*'chromatographic performances'!$E$9/1000)</f>
        <v>10609.753732809266</v>
      </c>
      <c r="P197" s="323">
        <f t="shared" si="11"/>
        <v>10600</v>
      </c>
      <c r="Q197" s="323">
        <f>(M197*60)*(3.1415927*'chromatographic performances'!$E$8*'chromatographic performances'!$E$8*0.6/4)</f>
        <v>270.54986466018534</v>
      </c>
      <c r="R197" s="323">
        <f>1.1*(B$12*'chromatographic performances'!$E$7*0.001*$M197*0.001*$N$4*0.001/('chromatographic performances'!$E$9*0.000001)^2/100000)</f>
        <v>264.67116240187352</v>
      </c>
      <c r="S197" s="323">
        <f t="shared" si="12"/>
        <v>9560</v>
      </c>
      <c r="T197" s="323" t="str">
        <f t="shared" si="10"/>
        <v/>
      </c>
      <c r="U197" s="323">
        <f>(M197*60)*(3.1415927*'chromatographic performances'!$E$8*'chromatographic performances'!$E$8*0.6/4)</f>
        <v>270.54986466018534</v>
      </c>
    </row>
    <row r="198" spans="12:21" x14ac:dyDescent="0.2">
      <c r="L198" s="323">
        <v>5.7</v>
      </c>
      <c r="M198" s="323">
        <f>(L198*$N$5)/('chromatographic performances'!$E$9/1000000)*1000</f>
        <v>2.1812635381099441</v>
      </c>
      <c r="N198" s="323">
        <f t="shared" si="13"/>
        <v>2.7730703736729687</v>
      </c>
      <c r="O198" s="323">
        <f>'chromatographic performances'!$E$7/(N198*'chromatographic performances'!$E$9/1000)</f>
        <v>10606.209270818495</v>
      </c>
      <c r="P198" s="323">
        <f t="shared" si="11"/>
        <v>10600</v>
      </c>
      <c r="Q198" s="323">
        <f>(M198*60)*(3.1415927*'chromatographic performances'!$E$8*'chromatographic performances'!$E$8*0.6/4)</f>
        <v>271.98134542558313</v>
      </c>
      <c r="R198" s="323">
        <f>1.1*(B$12*'chromatographic performances'!$E$7*0.001*$M198*0.001*$N$4*0.001/('chromatographic performances'!$E$9*0.000001)^2/100000)</f>
        <v>266.07153892251841</v>
      </c>
      <c r="S198" s="323">
        <f t="shared" si="12"/>
        <v>9560</v>
      </c>
      <c r="T198" s="323" t="str">
        <f t="shared" si="10"/>
        <v/>
      </c>
      <c r="U198" s="323">
        <f>(M198*60)*(3.1415927*'chromatographic performances'!$E$8*'chromatographic performances'!$E$8*0.6/4)</f>
        <v>271.98134542558313</v>
      </c>
    </row>
    <row r="199" spans="12:21" x14ac:dyDescent="0.2">
      <c r="L199" s="323">
        <v>5.73</v>
      </c>
      <c r="M199" s="323">
        <f>(L199*$N$5)/('chromatographic performances'!$E$9/1000000)*1000</f>
        <v>2.1927438725210497</v>
      </c>
      <c r="N199" s="323">
        <f t="shared" si="13"/>
        <v>2.7740246726092841</v>
      </c>
      <c r="O199" s="323">
        <f>'chromatographic performances'!$E$7/(N199*'chromatographic performances'!$E$9/1000)</f>
        <v>10602.560603117225</v>
      </c>
      <c r="P199" s="323">
        <f t="shared" si="11"/>
        <v>10600</v>
      </c>
      <c r="Q199" s="323">
        <f>(M199*60)*(3.1415927*'chromatographic performances'!$E$8*'chromatographic performances'!$E$8*0.6/4)</f>
        <v>273.41282619098104</v>
      </c>
      <c r="R199" s="323">
        <f>1.1*(B$12*'chromatographic performances'!$E$7*0.001*$M199*0.001*$N$4*0.001/('chromatographic performances'!$E$9*0.000001)^2/100000)</f>
        <v>267.47191544316325</v>
      </c>
      <c r="S199" s="323">
        <f t="shared" si="12"/>
        <v>9560</v>
      </c>
      <c r="T199" s="323" t="str">
        <f t="shared" si="10"/>
        <v/>
      </c>
      <c r="U199" s="323">
        <f>(M199*60)*(3.1415927*'chromatographic performances'!$E$8*'chromatographic performances'!$E$8*0.6/4)</f>
        <v>273.41282619098104</v>
      </c>
    </row>
    <row r="200" spans="12:21" x14ac:dyDescent="0.2">
      <c r="L200" s="323">
        <v>5.76</v>
      </c>
      <c r="M200" s="323">
        <f>(L200*$N$5)/('chromatographic performances'!$E$9/1000000)*1000</f>
        <v>2.2042242069321545</v>
      </c>
      <c r="N200" s="323">
        <f t="shared" si="13"/>
        <v>2.7750063430673104</v>
      </c>
      <c r="O200" s="323">
        <f>'chromatographic performances'!$E$7/(N200*'chromatographic performances'!$E$9/1000)</f>
        <v>10598.809901591978</v>
      </c>
      <c r="P200" s="323">
        <f t="shared" si="11"/>
        <v>10590</v>
      </c>
      <c r="Q200" s="323">
        <f>(M200*60)*(3.1415927*'chromatographic performances'!$E$8*'chromatographic performances'!$E$8*0.6/4)</f>
        <v>274.84430695637877</v>
      </c>
      <c r="R200" s="323">
        <f>1.1*(B$12*'chromatographic performances'!$E$7*0.001*$M200*0.001*$N$4*0.001/('chromatographic performances'!$E$9*0.000001)^2/100000)</f>
        <v>268.8722919638081</v>
      </c>
      <c r="S200" s="323">
        <f t="shared" si="12"/>
        <v>9560</v>
      </c>
      <c r="T200" s="323" t="str">
        <f t="shared" si="10"/>
        <v/>
      </c>
      <c r="U200" s="323">
        <f>(M200*60)*(3.1415927*'chromatographic performances'!$E$8*'chromatographic performances'!$E$8*0.6/4)</f>
        <v>274.84430695637877</v>
      </c>
    </row>
    <row r="201" spans="12:21" x14ac:dyDescent="0.2">
      <c r="L201" s="323">
        <v>5.79</v>
      </c>
      <c r="M201" s="323">
        <f>(L201*$N$5)/('chromatographic performances'!$E$9/1000000)*1000</f>
        <v>2.2157045413432597</v>
      </c>
      <c r="N201" s="323">
        <f t="shared" si="13"/>
        <v>2.7760148846048485</v>
      </c>
      <c r="O201" s="323">
        <f>'chromatographic performances'!$E$7/(N201*'chromatographic performances'!$E$9/1000)</f>
        <v>10594.95929542502</v>
      </c>
      <c r="P201" s="323">
        <f t="shared" si="11"/>
        <v>10590</v>
      </c>
      <c r="Q201" s="323">
        <f>(M201*60)*(3.1415927*'chromatographic performances'!$E$8*'chromatographic performances'!$E$8*0.6/4)</f>
        <v>276.27578772177662</v>
      </c>
      <c r="R201" s="323">
        <f>1.1*(B$12*'chromatographic performances'!$E$7*0.001*$M201*0.001*$N$4*0.001/('chromatographic performances'!$E$9*0.000001)^2/100000)</f>
        <v>270.27266848445294</v>
      </c>
      <c r="S201" s="323">
        <f t="shared" si="12"/>
        <v>9560</v>
      </c>
      <c r="T201" s="323" t="str">
        <f t="shared" ref="T201:T264" si="14">IF(S203-S202&gt;=0,"",P201)</f>
        <v/>
      </c>
      <c r="U201" s="323">
        <f>(M201*60)*(3.1415927*'chromatographic performances'!$E$8*'chromatographic performances'!$E$8*0.6/4)</f>
        <v>276.27578772177662</v>
      </c>
    </row>
    <row r="202" spans="12:21" x14ac:dyDescent="0.2">
      <c r="L202" s="323">
        <v>5.82</v>
      </c>
      <c r="M202" s="323">
        <f>(L202*$N$5)/('chromatographic performances'!$E$9/1000000)*1000</f>
        <v>2.2271848757543644</v>
      </c>
      <c r="N202" s="323">
        <f t="shared" si="13"/>
        <v>2.7770498077428019</v>
      </c>
      <c r="O202" s="323">
        <f>'chromatographic performances'!$E$7/(N202*'chromatographic performances'!$E$9/1000)</f>
        <v>10591.010871997418</v>
      </c>
      <c r="P202" s="323">
        <f t="shared" ref="P202:P265" si="15">FLOOR(O202,10)</f>
        <v>10590</v>
      </c>
      <c r="Q202" s="323">
        <f>(M202*60)*(3.1415927*'chromatographic performances'!$E$8*'chromatographic performances'!$E$8*0.6/4)</f>
        <v>277.70726848717442</v>
      </c>
      <c r="R202" s="323">
        <f>1.1*(B$12*'chromatographic performances'!$E$7*0.001*$M202*0.001*$N$4*0.001/('chromatographic performances'!$E$9*0.000001)^2/100000)</f>
        <v>271.67304500509778</v>
      </c>
      <c r="S202" s="323">
        <f t="shared" si="12"/>
        <v>9560</v>
      </c>
      <c r="T202" s="323" t="str">
        <f t="shared" si="14"/>
        <v/>
      </c>
      <c r="U202" s="323">
        <f>(M202*60)*(3.1415927*'chromatographic performances'!$E$8*'chromatographic performances'!$E$8*0.6/4)</f>
        <v>277.70726848717442</v>
      </c>
    </row>
    <row r="203" spans="12:21" x14ac:dyDescent="0.2">
      <c r="L203" s="323">
        <v>5.85</v>
      </c>
      <c r="M203" s="323">
        <f>(L203*$N$5)/('chromatographic performances'!$E$9/1000000)*1000</f>
        <v>2.2386652101654692</v>
      </c>
      <c r="N203" s="323">
        <f t="shared" si="13"/>
        <v>2.7781106336752495</v>
      </c>
      <c r="O203" s="323">
        <f>'chromatographic performances'!$E$7/(N203*'chromatographic performances'!$E$9/1000)</f>
        <v>10586.966677771436</v>
      </c>
      <c r="P203" s="323">
        <f t="shared" si="15"/>
        <v>10580</v>
      </c>
      <c r="Q203" s="323">
        <f>(M203*60)*(3.1415927*'chromatographic performances'!$E$8*'chromatographic performances'!$E$8*0.6/4)</f>
        <v>279.13874925257215</v>
      </c>
      <c r="R203" s="323">
        <f>1.1*(B$12*'chromatographic performances'!$E$7*0.001*$M203*0.001*$N$4*0.001/('chromatographic performances'!$E$9*0.000001)^2/100000)</f>
        <v>273.0734215257425</v>
      </c>
      <c r="S203" s="323">
        <f t="shared" si="12"/>
        <v>9560</v>
      </c>
      <c r="T203" s="323" t="str">
        <f t="shared" si="14"/>
        <v/>
      </c>
      <c r="U203" s="323">
        <f>(M203*60)*(3.1415927*'chromatographic performances'!$E$8*'chromatographic performances'!$E$8*0.6/4)</f>
        <v>279.13874925257215</v>
      </c>
    </row>
    <row r="204" spans="12:21" x14ac:dyDescent="0.2">
      <c r="L204" s="323">
        <v>5.88</v>
      </c>
      <c r="M204" s="323">
        <f>(L204*$N$5)/('chromatographic performances'!$E$9/1000000)*1000</f>
        <v>2.2501455445765743</v>
      </c>
      <c r="N204" s="323">
        <f t="shared" si="13"/>
        <v>2.7791968939885545</v>
      </c>
      <c r="O204" s="323">
        <f>'chromatographic performances'!$E$7/(N204*'chromatographic performances'!$E$9/1000)</f>
        <v>10582.828719152807</v>
      </c>
      <c r="P204" s="323">
        <f t="shared" si="15"/>
        <v>10580</v>
      </c>
      <c r="Q204" s="323">
        <f>(M204*60)*(3.1415927*'chromatographic performances'!$E$8*'chromatographic performances'!$E$8*0.6/4)</f>
        <v>280.57023001797</v>
      </c>
      <c r="R204" s="323">
        <f>1.1*(B$12*'chromatographic performances'!$E$7*0.001*$M204*0.001*$N$4*0.001/('chromatographic performances'!$E$9*0.000001)^2/100000)</f>
        <v>274.47379804638746</v>
      </c>
      <c r="S204" s="323">
        <f t="shared" si="12"/>
        <v>9560</v>
      </c>
      <c r="T204" s="323" t="str">
        <f t="shared" si="14"/>
        <v/>
      </c>
      <c r="U204" s="323">
        <f>(M204*60)*(3.1415927*'chromatographic performances'!$E$8*'chromatographic performances'!$E$8*0.6/4)</f>
        <v>280.57023001797</v>
      </c>
    </row>
    <row r="205" spans="12:21" x14ac:dyDescent="0.2">
      <c r="L205" s="323">
        <v>5.91</v>
      </c>
      <c r="M205" s="323">
        <f>(L205*$N$5)/('chromatographic performances'!$E$9/1000000)*1000</f>
        <v>2.2616258789876791</v>
      </c>
      <c r="N205" s="323">
        <f t="shared" si="13"/>
        <v>2.7803081303891921</v>
      </c>
      <c r="O205" s="323">
        <f>'chromatographic performances'!$E$7/(N205*'chromatographic performances'!$E$9/1000)</f>
        <v>10578.598963333337</v>
      </c>
      <c r="P205" s="323">
        <f t="shared" si="15"/>
        <v>10570</v>
      </c>
      <c r="Q205" s="323">
        <f>(M205*60)*(3.1415927*'chromatographic performances'!$E$8*'chromatographic performances'!$E$8*0.6/4)</f>
        <v>282.0017107833678</v>
      </c>
      <c r="R205" s="323">
        <f>1.1*(B$12*'chromatographic performances'!$E$7*0.001*$M205*0.001*$N$4*0.001/('chromatographic performances'!$E$9*0.000001)^2/100000)</f>
        <v>275.87417456703224</v>
      </c>
      <c r="S205" s="323">
        <f t="shared" si="12"/>
        <v>9560</v>
      </c>
      <c r="T205" s="323" t="str">
        <f t="shared" si="14"/>
        <v/>
      </c>
      <c r="U205" s="323">
        <f>(M205*60)*(3.1415927*'chromatographic performances'!$E$8*'chromatographic performances'!$E$8*0.6/4)</f>
        <v>282.0017107833678</v>
      </c>
    </row>
    <row r="206" spans="12:21" x14ac:dyDescent="0.2">
      <c r="L206" s="323">
        <v>5.94</v>
      </c>
      <c r="M206" s="323">
        <f>(L206*$N$5)/('chromatographic performances'!$E$9/1000000)*1000</f>
        <v>2.2731062133987838</v>
      </c>
      <c r="N206" s="323">
        <f t="shared" si="13"/>
        <v>2.7814438944399793</v>
      </c>
      <c r="O206" s="323">
        <f>'chromatographic performances'!$E$7/(N206*'chromatographic performances'!$E$9/1000)</f>
        <v>10574.279339114324</v>
      </c>
      <c r="P206" s="323">
        <f t="shared" si="15"/>
        <v>10570</v>
      </c>
      <c r="Q206" s="323">
        <f>(M206*60)*(3.1415927*'chromatographic performances'!$E$8*'chromatographic performances'!$E$8*0.6/4)</f>
        <v>283.43319154876554</v>
      </c>
      <c r="R206" s="323">
        <f>1.1*(B$12*'chromatographic performances'!$E$7*0.001*$M206*0.001*$N$4*0.001/('chromatographic performances'!$E$9*0.000001)^2/100000)</f>
        <v>277.27455108767703</v>
      </c>
      <c r="S206" s="323">
        <f t="shared" si="12"/>
        <v>9560</v>
      </c>
      <c r="T206" s="323" t="str">
        <f t="shared" si="14"/>
        <v/>
      </c>
      <c r="U206" s="323">
        <f>(M206*60)*(3.1415927*'chromatographic performances'!$E$8*'chromatographic performances'!$E$8*0.6/4)</f>
        <v>283.43319154876554</v>
      </c>
    </row>
    <row r="207" spans="12:21" x14ac:dyDescent="0.2">
      <c r="L207" s="323">
        <v>5.97</v>
      </c>
      <c r="M207" s="323">
        <f>(L207*$N$5)/('chromatographic performances'!$E$9/1000000)*1000</f>
        <v>2.284586547809889</v>
      </c>
      <c r="N207" s="323">
        <f t="shared" si="13"/>
        <v>2.7826037473044103</v>
      </c>
      <c r="O207" s="323">
        <f>'chromatographic performances'!$E$7/(N207*'chromatographic performances'!$E$9/1000)</f>
        <v>10569.871737711268</v>
      </c>
      <c r="P207" s="323">
        <f t="shared" si="15"/>
        <v>10560</v>
      </c>
      <c r="Q207" s="323">
        <f>(M207*60)*(3.1415927*'chromatographic performances'!$E$8*'chromatographic performances'!$E$8*0.6/4)</f>
        <v>284.86467231416339</v>
      </c>
      <c r="R207" s="323">
        <f>1.1*(B$12*'chromatographic performances'!$E$7*0.001*$M207*0.001*$N$4*0.001/('chromatographic performances'!$E$9*0.000001)^2/100000)</f>
        <v>278.67492760832187</v>
      </c>
      <c r="S207" s="323">
        <f t="shared" si="12"/>
        <v>9560</v>
      </c>
      <c r="T207" s="323" t="str">
        <f t="shared" si="14"/>
        <v/>
      </c>
      <c r="U207" s="323">
        <f>(M207*60)*(3.1415927*'chromatographic performances'!$E$8*'chromatographic performances'!$E$8*0.6/4)</f>
        <v>284.86467231416339</v>
      </c>
    </row>
    <row r="208" spans="12:21" x14ac:dyDescent="0.2">
      <c r="L208" s="323">
        <v>6</v>
      </c>
      <c r="M208" s="323">
        <f>(L208*$N$5)/('chromatographic performances'!$E$9/1000000)*1000</f>
        <v>2.2960668822209938</v>
      </c>
      <c r="N208" s="323">
        <f t="shared" si="13"/>
        <v>2.7837872594988067</v>
      </c>
      <c r="O208" s="323">
        <f>'chromatographic performances'!$E$7/(N208*'chromatographic performances'!$E$9/1000)</f>
        <v>10565.378013540319</v>
      </c>
      <c r="P208" s="323">
        <f t="shared" si="15"/>
        <v>10560</v>
      </c>
      <c r="Q208" s="323">
        <f>(M208*60)*(3.1415927*'chromatographic performances'!$E$8*'chromatographic performances'!$E$8*0.6/4)</f>
        <v>286.29615307956118</v>
      </c>
      <c r="R208" s="323">
        <f>1.1*(B$12*'chromatographic performances'!$E$7*0.001*$M208*0.001*$N$4*0.001/('chromatographic performances'!$E$9*0.000001)^2/100000)</f>
        <v>280.07530412896665</v>
      </c>
      <c r="S208" s="323">
        <f t="shared" si="12"/>
        <v>9560</v>
      </c>
      <c r="T208" s="323" t="str">
        <f t="shared" si="14"/>
        <v/>
      </c>
      <c r="U208" s="323">
        <f>(M208*60)*(3.1415927*'chromatographic performances'!$E$8*'chromatographic performances'!$E$8*0.6/4)</f>
        <v>286.29615307956118</v>
      </c>
    </row>
    <row r="209" spans="12:21" x14ac:dyDescent="0.2">
      <c r="L209" s="323">
        <v>6.03</v>
      </c>
      <c r="M209" s="323">
        <f>(L209*$N$5)/('chromatographic performances'!$E$9/1000000)*1000</f>
        <v>2.3075472166320989</v>
      </c>
      <c r="N209" s="323">
        <f t="shared" si="13"/>
        <v>2.784994010652011</v>
      </c>
      <c r="O209" s="323">
        <f>'chromatographic performances'!$E$7/(N209*'chromatographic performances'!$E$9/1000)</f>
        <v>10560.799984986897</v>
      </c>
      <c r="P209" s="323">
        <f t="shared" si="15"/>
        <v>10560</v>
      </c>
      <c r="Q209" s="323">
        <f>(M209*60)*(3.1415927*'chromatographic performances'!$E$8*'chromatographic performances'!$E$8*0.6/4)</f>
        <v>287.72763384495897</v>
      </c>
      <c r="R209" s="323">
        <f>1.1*(B$12*'chromatographic performances'!$E$7*0.001*$M209*0.001*$N$4*0.001/('chromatographic performances'!$E$9*0.000001)^2/100000)</f>
        <v>281.47568064961155</v>
      </c>
      <c r="S209" s="323">
        <f t="shared" si="12"/>
        <v>9560</v>
      </c>
      <c r="T209" s="323" t="str">
        <f t="shared" si="14"/>
        <v/>
      </c>
      <c r="U209" s="323">
        <f>(M209*60)*(3.1415927*'chromatographic performances'!$E$8*'chromatographic performances'!$E$8*0.6/4)</f>
        <v>287.72763384495897</v>
      </c>
    </row>
    <row r="210" spans="12:21" x14ac:dyDescent="0.2">
      <c r="L210" s="323">
        <v>6.06</v>
      </c>
      <c r="M210" s="323">
        <f>(L210*$N$5)/('chromatographic performances'!$E$9/1000000)*1000</f>
        <v>2.3190275510432041</v>
      </c>
      <c r="N210" s="323">
        <f t="shared" si="13"/>
        <v>2.7862235892723572</v>
      </c>
      <c r="O210" s="323">
        <f>'chromatographic performances'!$E$7/(N210*'chromatographic performances'!$E$9/1000)</f>
        <v>10556.139435156909</v>
      </c>
      <c r="P210" s="323">
        <f t="shared" si="15"/>
        <v>10550</v>
      </c>
      <c r="Q210" s="323">
        <f>(M210*60)*(3.1415927*'chromatographic performances'!$E$8*'chromatographic performances'!$E$8*0.6/4)</f>
        <v>289.15911461035682</v>
      </c>
      <c r="R210" s="323">
        <f>1.1*(B$12*'chromatographic performances'!$E$7*0.001*$M210*0.001*$N$4*0.001/('chromatographic performances'!$E$9*0.000001)^2/100000)</f>
        <v>282.87605717025639</v>
      </c>
      <c r="S210" s="323">
        <f t="shared" si="12"/>
        <v>9560</v>
      </c>
      <c r="T210" s="323" t="str">
        <f t="shared" si="14"/>
        <v/>
      </c>
      <c r="U210" s="323">
        <f>(M210*60)*(3.1415927*'chromatographic performances'!$E$8*'chromatographic performances'!$E$8*0.6/4)</f>
        <v>289.15911461035682</v>
      </c>
    </row>
    <row r="211" spans="12:21" x14ac:dyDescent="0.2">
      <c r="L211" s="323">
        <v>6.09</v>
      </c>
      <c r="M211" s="323">
        <f>(L211*$N$5)/('chromatographic performances'!$E$9/1000000)*1000</f>
        <v>2.3305078854543089</v>
      </c>
      <c r="N211" s="323">
        <f t="shared" si="13"/>
        <v>2.7874755925216621</v>
      </c>
      <c r="O211" s="323">
        <f>'chromatographic performances'!$E$7/(N211*'chromatographic performances'!$E$9/1000)</f>
        <v>10551.398112611021</v>
      </c>
      <c r="P211" s="323">
        <f t="shared" si="15"/>
        <v>10550</v>
      </c>
      <c r="Q211" s="323">
        <f>(M211*60)*(3.1415927*'chromatographic performances'!$E$8*'chromatographic performances'!$E$8*0.6/4)</f>
        <v>290.59059537575462</v>
      </c>
      <c r="R211" s="323">
        <f>1.1*(B$12*'chromatographic performances'!$E$7*0.001*$M211*0.001*$N$4*0.001/('chromatographic performances'!$E$9*0.000001)^2/100000)</f>
        <v>284.27643369090123</v>
      </c>
      <c r="S211" s="323">
        <f t="shared" si="12"/>
        <v>9560</v>
      </c>
      <c r="T211" s="323" t="str">
        <f t="shared" si="14"/>
        <v/>
      </c>
      <c r="U211" s="323">
        <f>(M211*60)*(3.1415927*'chromatographic performances'!$E$8*'chromatographic performances'!$E$8*0.6/4)</f>
        <v>290.59059537575462</v>
      </c>
    </row>
    <row r="212" spans="12:21" x14ac:dyDescent="0.2">
      <c r="L212" s="323">
        <v>6.12</v>
      </c>
      <c r="M212" s="323">
        <f>(L212*$N$5)/('chromatographic performances'!$E$9/1000000)*1000</f>
        <v>2.3419882198654136</v>
      </c>
      <c r="N212" s="323">
        <f t="shared" si="13"/>
        <v>2.7887496259959974</v>
      </c>
      <c r="O212" s="323">
        <f>'chromatographic performances'!$E$7/(N212*'chromatographic performances'!$E$9/1000)</f>
        <v>10546.577732082345</v>
      </c>
      <c r="P212" s="323">
        <f t="shared" si="15"/>
        <v>10540</v>
      </c>
      <c r="Q212" s="323">
        <f>(M212*60)*(3.1415927*'chromatographic performances'!$E$8*'chromatographic performances'!$E$8*0.6/4)</f>
        <v>292.02207614115241</v>
      </c>
      <c r="R212" s="323">
        <f>1.1*(B$12*'chromatographic performances'!$E$7*0.001*$M212*0.001*$N$4*0.001/('chromatographic performances'!$E$9*0.000001)^2/100000)</f>
        <v>285.67681021154601</v>
      </c>
      <c r="S212" s="323">
        <f t="shared" si="12"/>
        <v>9560</v>
      </c>
      <c r="T212" s="323" t="str">
        <f t="shared" si="14"/>
        <v/>
      </c>
      <c r="U212" s="323">
        <f>(M212*60)*(3.1415927*'chromatographic performances'!$E$8*'chromatographic performances'!$E$8*0.6/4)</f>
        <v>292.02207614115241</v>
      </c>
    </row>
    <row r="213" spans="12:21" x14ac:dyDescent="0.2">
      <c r="L213" s="323">
        <v>6.15</v>
      </c>
      <c r="M213" s="323">
        <f>(L213*$N$5)/('chromatographic performances'!$E$9/1000000)*1000</f>
        <v>2.3534685542765188</v>
      </c>
      <c r="N213" s="323">
        <f t="shared" si="13"/>
        <v>2.7900453035130024</v>
      </c>
      <c r="O213" s="323">
        <f>'chromatographic performances'!$E$7/(N213*'chromatographic performances'!$E$9/1000)</f>
        <v>10541.679975177969</v>
      </c>
      <c r="P213" s="323">
        <f t="shared" si="15"/>
        <v>10540</v>
      </c>
      <c r="Q213" s="323">
        <f>(M213*60)*(3.1415927*'chromatographic performances'!$E$8*'chromatographic performances'!$E$8*0.6/4)</f>
        <v>293.45355690655026</v>
      </c>
      <c r="R213" s="323">
        <f>1.1*(B$12*'chromatographic performances'!$E$7*0.001*$M213*0.001*$N$4*0.001/('chromatographic performances'!$E$9*0.000001)^2/100000)</f>
        <v>287.07718673219085</v>
      </c>
      <c r="S213" s="323">
        <f t="shared" si="12"/>
        <v>9560</v>
      </c>
      <c r="T213" s="323" t="str">
        <f t="shared" si="14"/>
        <v/>
      </c>
      <c r="U213" s="323">
        <f>(M213*60)*(3.1415927*'chromatographic performances'!$E$8*'chromatographic performances'!$E$8*0.6/4)</f>
        <v>293.45355690655026</v>
      </c>
    </row>
    <row r="214" spans="12:21" x14ac:dyDescent="0.2">
      <c r="L214" s="323">
        <v>6.18</v>
      </c>
      <c r="M214" s="323">
        <f>(L214*$N$5)/('chromatographic performances'!$E$9/1000000)*1000</f>
        <v>2.3649488886876235</v>
      </c>
      <c r="N214" s="323">
        <f t="shared" si="13"/>
        <v>2.791362246905523</v>
      </c>
      <c r="O214" s="323">
        <f>'chromatographic performances'!$E$7/(N214*'chromatographic performances'!$E$9/1000)</f>
        <v>10536.706491064693</v>
      </c>
      <c r="P214" s="323">
        <f t="shared" si="15"/>
        <v>10530</v>
      </c>
      <c r="Q214" s="323">
        <f>(M214*60)*(3.1415927*'chromatographic performances'!$E$8*'chromatographic performances'!$E$8*0.6/4)</f>
        <v>294.885037671948</v>
      </c>
      <c r="R214" s="323">
        <f>1.1*(B$12*'chromatographic performances'!$E$7*0.001*$M214*0.001*$N$4*0.001/('chromatographic performances'!$E$9*0.000001)^2/100000)</f>
        <v>288.47756325283569</v>
      </c>
      <c r="S214" s="323">
        <f t="shared" si="12"/>
        <v>9560</v>
      </c>
      <c r="T214" s="323" t="str">
        <f t="shared" si="14"/>
        <v/>
      </c>
      <c r="U214" s="323">
        <f>(M214*60)*(3.1415927*'chromatographic performances'!$E$8*'chromatographic performances'!$E$8*0.6/4)</f>
        <v>294.885037671948</v>
      </c>
    </row>
    <row r="215" spans="12:21" x14ac:dyDescent="0.2">
      <c r="L215" s="323">
        <v>6.21</v>
      </c>
      <c r="M215" s="323">
        <f>(L215*$N$5)/('chromatographic performances'!$E$9/1000000)*1000</f>
        <v>2.3764292230987287</v>
      </c>
      <c r="N215" s="323">
        <f t="shared" si="13"/>
        <v>2.7927000858213429</v>
      </c>
      <c r="O215" s="323">
        <f>'chromatographic performances'!$E$7/(N215*'chromatographic performances'!$E$9/1000)</f>
        <v>10531.658897139416</v>
      </c>
      <c r="P215" s="323">
        <f t="shared" si="15"/>
        <v>10530</v>
      </c>
      <c r="Q215" s="323">
        <f>(M215*60)*(3.1415927*'chromatographic performances'!$E$8*'chromatographic performances'!$E$8*0.6/4)</f>
        <v>296.31651843734585</v>
      </c>
      <c r="R215" s="323">
        <f>1.1*(B$12*'chromatographic performances'!$E$7*0.001*$M215*0.001*$N$4*0.001/('chromatographic performances'!$E$9*0.000001)^2/100000)</f>
        <v>289.87793977348053</v>
      </c>
      <c r="S215" s="323">
        <f t="shared" si="12"/>
        <v>9560</v>
      </c>
      <c r="T215" s="323" t="str">
        <f t="shared" si="14"/>
        <v/>
      </c>
      <c r="U215" s="323">
        <f>(M215*60)*(3.1415927*'chromatographic performances'!$E$8*'chromatographic performances'!$E$8*0.6/4)</f>
        <v>296.31651843734585</v>
      </c>
    </row>
    <row r="216" spans="12:21" x14ac:dyDescent="0.2">
      <c r="L216" s="323">
        <v>6.24</v>
      </c>
      <c r="M216" s="323">
        <f>(L216*$N$5)/('chromatographic performances'!$E$9/1000000)*1000</f>
        <v>2.3879095575098339</v>
      </c>
      <c r="N216" s="323">
        <f t="shared" si="13"/>
        <v>2.794058457528819</v>
      </c>
      <c r="O216" s="323">
        <f>'chromatographic performances'!$E$7/(N216*'chromatographic performances'!$E$9/1000)</f>
        <v>10526.538779684422</v>
      </c>
      <c r="P216" s="323">
        <f t="shared" si="15"/>
        <v>10520</v>
      </c>
      <c r="Q216" s="323">
        <f>(M216*60)*(3.1415927*'chromatographic performances'!$E$8*'chromatographic performances'!$E$8*0.6/4)</f>
        <v>297.74799920274364</v>
      </c>
      <c r="R216" s="323">
        <f>1.1*(B$12*'chromatographic performances'!$E$7*0.001*$M216*0.001*$N$4*0.001/('chromatographic performances'!$E$9*0.000001)^2/100000)</f>
        <v>291.27831629412543</v>
      </c>
      <c r="S216" s="323">
        <f t="shared" si="12"/>
        <v>9560</v>
      </c>
      <c r="T216" s="323" t="str">
        <f t="shared" si="14"/>
        <v/>
      </c>
      <c r="U216" s="323">
        <f>(M216*60)*(3.1415927*'chromatographic performances'!$E$8*'chromatographic performances'!$E$8*0.6/4)</f>
        <v>297.74799920274364</v>
      </c>
    </row>
    <row r="217" spans="12:21" x14ac:dyDescent="0.2">
      <c r="L217" s="323">
        <v>6.27</v>
      </c>
      <c r="M217" s="323">
        <f>(L217*$N$5)/('chromatographic performances'!$E$9/1000000)*1000</f>
        <v>2.3993898919209387</v>
      </c>
      <c r="N217" s="323">
        <f t="shared" si="13"/>
        <v>2.7954370067282017</v>
      </c>
      <c r="O217" s="323">
        <f>'chromatographic performances'!$E$7/(N217*'chromatographic performances'!$E$9/1000)</f>
        <v>10521.347694508087</v>
      </c>
      <c r="P217" s="323">
        <f t="shared" si="15"/>
        <v>10520</v>
      </c>
      <c r="Q217" s="323">
        <f>(M217*60)*(3.1415927*'chromatographic performances'!$E$8*'chromatographic performances'!$E$8*0.6/4)</f>
        <v>299.17947996814144</v>
      </c>
      <c r="R217" s="323">
        <f>1.1*(B$12*'chromatographic performances'!$E$7*0.001*$M217*0.001*$N$4*0.001/('chromatographic performances'!$E$9*0.000001)^2/100000)</f>
        <v>292.67869281477022</v>
      </c>
      <c r="S217" s="323">
        <f t="shared" ref="S217:S280" si="16">IF(P217&gt;$P$1017,S216,P217)</f>
        <v>9560</v>
      </c>
      <c r="T217" s="323" t="str">
        <f t="shared" si="14"/>
        <v/>
      </c>
      <c r="U217" s="323">
        <f>(M217*60)*(3.1415927*'chromatographic performances'!$E$8*'chromatographic performances'!$E$8*0.6/4)</f>
        <v>299.17947996814144</v>
      </c>
    </row>
    <row r="218" spans="12:21" x14ac:dyDescent="0.2">
      <c r="L218" s="323">
        <v>6.3</v>
      </c>
      <c r="M218" s="323">
        <f>(L218*$N$5)/('chromatographic performances'!$E$9/1000000)*1000</f>
        <v>2.4108702263320438</v>
      </c>
      <c r="N218" s="323">
        <f t="shared" si="13"/>
        <v>2.796835385368468</v>
      </c>
      <c r="O218" s="323">
        <f>'chromatographic performances'!$E$7/(N218*'chromatographic performances'!$E$9/1000)</f>
        <v>10516.087167571184</v>
      </c>
      <c r="P218" s="323">
        <f t="shared" si="15"/>
        <v>10510</v>
      </c>
      <c r="Q218" s="323">
        <f>(M218*60)*(3.1415927*'chromatographic performances'!$E$8*'chromatographic performances'!$E$8*0.6/4)</f>
        <v>300.61096073353929</v>
      </c>
      <c r="R218" s="323">
        <f>1.1*(B$12*'chromatographic performances'!$E$7*0.001*$M218*0.001*$N$4*0.001/('chromatographic performances'!$E$9*0.000001)^2/100000)</f>
        <v>294.07906933541511</v>
      </c>
      <c r="S218" s="323">
        <f t="shared" si="16"/>
        <v>9560</v>
      </c>
      <c r="T218" s="323" t="str">
        <f t="shared" si="14"/>
        <v/>
      </c>
      <c r="U218" s="323">
        <f>(M218*60)*(3.1415927*'chromatographic performances'!$E$8*'chromatographic performances'!$E$8*0.6/4)</f>
        <v>300.61096073353929</v>
      </c>
    </row>
    <row r="219" spans="12:21" x14ac:dyDescent="0.2">
      <c r="L219" s="323">
        <v>6.33</v>
      </c>
      <c r="M219" s="323">
        <f>(L219*$N$5)/('chromatographic performances'!$E$9/1000000)*1000</f>
        <v>2.4223505607431486</v>
      </c>
      <c r="N219" s="323">
        <f t="shared" si="13"/>
        <v>2.7982532524694608</v>
      </c>
      <c r="O219" s="323">
        <f>'chromatographic performances'!$E$7/(N219*'chromatographic performances'!$E$9/1000)</f>
        <v>10510.758695599281</v>
      </c>
      <c r="P219" s="323">
        <f t="shared" si="15"/>
        <v>10510</v>
      </c>
      <c r="Q219" s="323">
        <f>(M219*60)*(3.1415927*'chromatographic performances'!$E$8*'chromatographic performances'!$E$8*0.6/4)</f>
        <v>302.04244149893708</v>
      </c>
      <c r="R219" s="323">
        <f>1.1*(B$12*'chromatographic performances'!$E$7*0.001*$M219*0.001*$N$4*0.001/('chromatographic performances'!$E$9*0.000001)^2/100000)</f>
        <v>295.47944585605984</v>
      </c>
      <c r="S219" s="323">
        <f t="shared" si="16"/>
        <v>9560</v>
      </c>
      <c r="T219" s="323" t="str">
        <f t="shared" si="14"/>
        <v/>
      </c>
      <c r="U219" s="323">
        <f>(M219*60)*(3.1415927*'chromatographic performances'!$E$8*'chromatographic performances'!$E$8*0.6/4)</f>
        <v>302.04244149893708</v>
      </c>
    </row>
    <row r="220" spans="12:21" x14ac:dyDescent="0.2">
      <c r="L220" s="323">
        <v>6.36</v>
      </c>
      <c r="M220" s="323">
        <f>(L220*$N$5)/('chromatographic performances'!$E$9/1000000)*1000</f>
        <v>2.4338308951542538</v>
      </c>
      <c r="N220" s="323">
        <f t="shared" si="13"/>
        <v>2.7996902739491718</v>
      </c>
      <c r="O220" s="323">
        <f>'chromatographic performances'!$E$7/(N220*'chromatographic performances'!$E$9/1000)</f>
        <v>10505.363746681474</v>
      </c>
      <c r="P220" s="323">
        <f t="shared" si="15"/>
        <v>10500</v>
      </c>
      <c r="Q220" s="323">
        <f>(M220*60)*(3.1415927*'chromatographic performances'!$E$8*'chromatographic performances'!$E$8*0.6/4)</f>
        <v>303.47392226433493</v>
      </c>
      <c r="R220" s="323">
        <f>1.1*(B$12*'chromatographic performances'!$E$7*0.001*$M220*0.001*$N$4*0.001/('chromatographic performances'!$E$9*0.000001)^2/100000)</f>
        <v>296.87982237670474</v>
      </c>
      <c r="S220" s="323">
        <f t="shared" si="16"/>
        <v>9560</v>
      </c>
      <c r="T220" s="323" t="str">
        <f t="shared" si="14"/>
        <v/>
      </c>
      <c r="U220" s="323">
        <f>(M220*60)*(3.1415927*'chromatographic performances'!$E$8*'chromatographic performances'!$E$8*0.6/4)</f>
        <v>303.47392226433493</v>
      </c>
    </row>
    <row r="221" spans="12:21" x14ac:dyDescent="0.2">
      <c r="L221" s="323">
        <v>6.39</v>
      </c>
      <c r="M221" s="323">
        <f>(L221*$N$5)/('chromatographic performances'!$E$9/1000000)*1000</f>
        <v>2.4453112295653585</v>
      </c>
      <c r="N221" s="323">
        <f t="shared" si="13"/>
        <v>2.8011461224559961</v>
      </c>
      <c r="O221" s="323">
        <f>'chromatographic performances'!$E$7/(N221*'chromatographic performances'!$E$9/1000)</f>
        <v>10499.903760855799</v>
      </c>
      <c r="P221" s="323">
        <f t="shared" si="15"/>
        <v>10490</v>
      </c>
      <c r="Q221" s="323">
        <f>(M221*60)*(3.1415927*'chromatographic performances'!$E$8*'chromatographic performances'!$E$8*0.6/4)</f>
        <v>304.90540302973267</v>
      </c>
      <c r="R221" s="323">
        <f>1.1*(B$12*'chromatographic performances'!$E$7*0.001*$M221*0.001*$N$4*0.001/('chromatographic performances'!$E$9*0.000001)^2/100000)</f>
        <v>298.28019889734952</v>
      </c>
      <c r="S221" s="323">
        <f t="shared" si="16"/>
        <v>9560</v>
      </c>
      <c r="T221" s="323" t="str">
        <f t="shared" si="14"/>
        <v/>
      </c>
      <c r="U221" s="323">
        <f>(M221*60)*(3.1415927*'chromatographic performances'!$E$8*'chromatographic performances'!$E$8*0.6/4)</f>
        <v>304.90540302973267</v>
      </c>
    </row>
    <row r="222" spans="12:21" x14ac:dyDescent="0.2">
      <c r="L222" s="323">
        <v>6.42</v>
      </c>
      <c r="M222" s="323">
        <f>(L222*$N$5)/('chromatographic performances'!$E$9/1000000)*1000</f>
        <v>2.4567915639764633</v>
      </c>
      <c r="N222" s="323">
        <f t="shared" si="13"/>
        <v>2.8026204772057834</v>
      </c>
      <c r="O222" s="323">
        <f>'chromatographic performances'!$E$7/(N222*'chromatographic performances'!$E$9/1000)</f>
        <v>10494.380150681667</v>
      </c>
      <c r="P222" s="323">
        <f t="shared" si="15"/>
        <v>10490</v>
      </c>
      <c r="Q222" s="323">
        <f>(M222*60)*(3.1415927*'chromatographic performances'!$E$8*'chromatographic performances'!$E$8*0.6/4)</f>
        <v>306.3368837951304</v>
      </c>
      <c r="R222" s="323">
        <f>1.1*(B$12*'chromatographic performances'!$E$7*0.001*$M222*0.001*$N$4*0.001/('chromatographic performances'!$E$9*0.000001)^2/100000)</f>
        <v>299.68057541799436</v>
      </c>
      <c r="S222" s="323">
        <f t="shared" si="16"/>
        <v>9560</v>
      </c>
      <c r="T222" s="323" t="str">
        <f t="shared" si="14"/>
        <v/>
      </c>
      <c r="U222" s="323">
        <f>(M222*60)*(3.1415927*'chromatographic performances'!$E$8*'chromatographic performances'!$E$8*0.6/4)</f>
        <v>306.3368837951304</v>
      </c>
    </row>
    <row r="223" spans="12:21" x14ac:dyDescent="0.2">
      <c r="L223" s="323">
        <v>6.45</v>
      </c>
      <c r="M223" s="323">
        <f>(L223*$N$5)/('chromatographic performances'!$E$9/1000000)*1000</f>
        <v>2.4682718983875684</v>
      </c>
      <c r="N223" s="323">
        <f t="shared" si="13"/>
        <v>2.8041130238235352</v>
      </c>
      <c r="O223" s="323">
        <f>'chromatographic performances'!$E$7/(N223*'chromatographic performances'!$E$9/1000)</f>
        <v>10488.794301799602</v>
      </c>
      <c r="P223" s="323">
        <f t="shared" si="15"/>
        <v>10480</v>
      </c>
      <c r="Q223" s="323">
        <f>(M223*60)*(3.1415927*'chromatographic performances'!$E$8*'chromatographic performances'!$E$8*0.6/4)</f>
        <v>307.76836456052825</v>
      </c>
      <c r="R223" s="323">
        <f>1.1*(B$12*'chromatographic performances'!$E$7*0.001*$M223*0.001*$N$4*0.001/('chromatographic performances'!$E$9*0.000001)^2/100000)</f>
        <v>301.0809519386392</v>
      </c>
      <c r="S223" s="323">
        <f t="shared" si="16"/>
        <v>9560</v>
      </c>
      <c r="T223" s="323" t="str">
        <f t="shared" si="14"/>
        <v/>
      </c>
      <c r="U223" s="323">
        <f>(M223*60)*(3.1415927*'chromatographic performances'!$E$8*'chromatographic performances'!$E$8*0.6/4)</f>
        <v>307.76836456052825</v>
      </c>
    </row>
    <row r="224" spans="12:21" x14ac:dyDescent="0.2">
      <c r="L224" s="323">
        <v>6.48</v>
      </c>
      <c r="M224" s="323">
        <f>(L224*$N$5)/('chromatographic performances'!$E$9/1000000)*1000</f>
        <v>2.4797522327986741</v>
      </c>
      <c r="N224" s="323">
        <f t="shared" si="13"/>
        <v>2.8056234541895995</v>
      </c>
      <c r="O224" s="323">
        <f>'chromatographic performances'!$E$7/(N224*'chromatographic performances'!$E$9/1000)</f>
        <v>10483.147573478602</v>
      </c>
      <c r="P224" s="323">
        <f t="shared" si="15"/>
        <v>10480</v>
      </c>
      <c r="Q224" s="323">
        <f>(M224*60)*(3.1415927*'chromatographic performances'!$E$8*'chromatographic performances'!$E$8*0.6/4)</f>
        <v>309.19984532592616</v>
      </c>
      <c r="R224" s="323">
        <f>1.1*(B$12*'chromatographic performances'!$E$7*0.001*$M224*0.001*$N$4*0.001/('chromatographic performances'!$E$9*0.000001)^2/100000)</f>
        <v>302.4813284592841</v>
      </c>
      <c r="S224" s="323">
        <f t="shared" si="16"/>
        <v>9560</v>
      </c>
      <c r="T224" s="323" t="str">
        <f t="shared" si="14"/>
        <v/>
      </c>
      <c r="U224" s="323">
        <f>(M224*60)*(3.1415927*'chromatographic performances'!$E$8*'chromatographic performances'!$E$8*0.6/4)</f>
        <v>309.19984532592616</v>
      </c>
    </row>
    <row r="225" spans="12:21" x14ac:dyDescent="0.2">
      <c r="L225" s="323">
        <v>6.51</v>
      </c>
      <c r="M225" s="323">
        <f>(L225*$N$5)/('chromatographic performances'!$E$9/1000000)*1000</f>
        <v>2.4912325672097788</v>
      </c>
      <c r="N225" s="323">
        <f t="shared" si="13"/>
        <v>2.8071514662901995</v>
      </c>
      <c r="O225" s="323">
        <f>'chromatographic performances'!$E$7/(N225*'chromatographic performances'!$E$9/1000)</f>
        <v>10477.441299151402</v>
      </c>
      <c r="P225" s="323">
        <f t="shared" si="15"/>
        <v>10470</v>
      </c>
      <c r="Q225" s="323">
        <f>(M225*60)*(3.1415927*'chromatographic performances'!$E$8*'chromatographic performances'!$E$8*0.6/4)</f>
        <v>310.63132609132396</v>
      </c>
      <c r="R225" s="323">
        <f>1.1*(B$12*'chromatographic performances'!$E$7*0.001*$M225*0.001*$N$4*0.001/('chromatographic performances'!$E$9*0.000001)^2/100000)</f>
        <v>303.88170497992894</v>
      </c>
      <c r="S225" s="323">
        <f t="shared" si="16"/>
        <v>9560</v>
      </c>
      <c r="T225" s="323" t="str">
        <f t="shared" si="14"/>
        <v/>
      </c>
      <c r="U225" s="323">
        <f>(M225*60)*(3.1415927*'chromatographic performances'!$E$8*'chromatographic performances'!$E$8*0.6/4)</f>
        <v>310.63132609132396</v>
      </c>
    </row>
    <row r="226" spans="12:21" x14ac:dyDescent="0.2">
      <c r="L226" s="323">
        <v>6.54</v>
      </c>
      <c r="M226" s="323">
        <f>(L226*$N$5)/('chromatographic performances'!$E$9/1000000)*1000</f>
        <v>2.5027129016208836</v>
      </c>
      <c r="N226" s="323">
        <f t="shared" si="13"/>
        <v>2.8086967640721801</v>
      </c>
      <c r="O226" s="323">
        <f>'chromatographic performances'!$E$7/(N226*'chromatographic performances'!$E$9/1000)</f>
        <v>10471.67678693794</v>
      </c>
      <c r="P226" s="323">
        <f t="shared" si="15"/>
        <v>10470</v>
      </c>
      <c r="Q226" s="323">
        <f>(M226*60)*(3.1415927*'chromatographic performances'!$E$8*'chromatographic performances'!$E$8*0.6/4)</f>
        <v>312.06280685672175</v>
      </c>
      <c r="R226" s="323">
        <f>1.1*(B$12*'chromatographic performances'!$E$7*0.001*$M226*0.001*$N$4*0.001/('chromatographic performances'!$E$9*0.000001)^2/100000)</f>
        <v>305.28208150057367</v>
      </c>
      <c r="S226" s="323">
        <f t="shared" si="16"/>
        <v>9560</v>
      </c>
      <c r="T226" s="323" t="str">
        <f t="shared" si="14"/>
        <v/>
      </c>
      <c r="U226" s="323">
        <f>(M226*60)*(3.1415927*'chromatographic performances'!$E$8*'chromatographic performances'!$E$8*0.6/4)</f>
        <v>312.06280685672175</v>
      </c>
    </row>
    <row r="227" spans="12:21" x14ac:dyDescent="0.2">
      <c r="L227" s="323">
        <v>6.57</v>
      </c>
      <c r="M227" s="323">
        <f>(L227*$N$5)/('chromatographic performances'!$E$9/1000000)*1000</f>
        <v>2.5141932360319887</v>
      </c>
      <c r="N227" s="323">
        <f t="shared" si="13"/>
        <v>2.8102590573018058</v>
      </c>
      <c r="O227" s="323">
        <f>'chromatographic performances'!$E$7/(N227*'chromatographic performances'!$E$9/1000)</f>
        <v>10465.855320157303</v>
      </c>
      <c r="P227" s="323">
        <f t="shared" si="15"/>
        <v>10460</v>
      </c>
      <c r="Q227" s="323">
        <f>(M227*60)*(3.1415927*'chromatographic performances'!$E$8*'chromatographic performances'!$E$8*0.6/4)</f>
        <v>313.4942876221196</v>
      </c>
      <c r="R227" s="323">
        <f>1.1*(B$12*'chromatographic performances'!$E$7*0.001*$M227*0.001*$N$4*0.001/('chromatographic performances'!$E$9*0.000001)^2/100000)</f>
        <v>306.68245802121862</v>
      </c>
      <c r="S227" s="323">
        <f t="shared" si="16"/>
        <v>9560</v>
      </c>
      <c r="T227" s="323" t="str">
        <f t="shared" si="14"/>
        <v/>
      </c>
      <c r="U227" s="323">
        <f>(M227*60)*(3.1415927*'chromatographic performances'!$E$8*'chromatographic performances'!$E$8*0.6/4)</f>
        <v>313.4942876221196</v>
      </c>
    </row>
    <row r="228" spans="12:21" x14ac:dyDescent="0.2">
      <c r="L228" s="323">
        <v>6.6</v>
      </c>
      <c r="M228" s="323">
        <f>(L228*$N$5)/('chromatographic performances'!$E$9/1000000)*1000</f>
        <v>2.5256735704430935</v>
      </c>
      <c r="N228" s="323">
        <f t="shared" si="13"/>
        <v>2.8118380614275096</v>
      </c>
      <c r="O228" s="323">
        <f>'chromatographic performances'!$E$7/(N228*'chromatographic performances'!$E$9/1000)</f>
        <v>10459.978157828418</v>
      </c>
      <c r="P228" s="323">
        <f t="shared" si="15"/>
        <v>10450</v>
      </c>
      <c r="Q228" s="323">
        <f>(M228*60)*(3.1415927*'chromatographic performances'!$E$8*'chromatographic performances'!$E$8*0.6/4)</f>
        <v>314.92576838751728</v>
      </c>
      <c r="R228" s="323">
        <f>1.1*(B$12*'chromatographic performances'!$E$7*0.001*$M228*0.001*$N$4*0.001/('chromatographic performances'!$E$9*0.000001)^2/100000)</f>
        <v>308.08283454186346</v>
      </c>
      <c r="S228" s="323">
        <f t="shared" si="16"/>
        <v>9560</v>
      </c>
      <c r="T228" s="323" t="str">
        <f t="shared" si="14"/>
        <v/>
      </c>
      <c r="U228" s="323">
        <f>(M228*60)*(3.1415927*'chromatographic performances'!$E$8*'chromatographic performances'!$E$8*0.6/4)</f>
        <v>314.92576838751728</v>
      </c>
    </row>
    <row r="229" spans="12:21" x14ac:dyDescent="0.2">
      <c r="L229" s="323">
        <v>6.63</v>
      </c>
      <c r="M229" s="323">
        <f>(L229*$N$5)/('chromatographic performances'!$E$9/1000000)*1000</f>
        <v>2.5371539048541982</v>
      </c>
      <c r="N229" s="323">
        <f t="shared" si="13"/>
        <v>2.813433497446439</v>
      </c>
      <c r="O229" s="323">
        <f>'chromatographic performances'!$E$7/(N229*'chromatographic performances'!$E$9/1000)</f>
        <v>10454.04653515976</v>
      </c>
      <c r="P229" s="323">
        <f t="shared" si="15"/>
        <v>10450</v>
      </c>
      <c r="Q229" s="323">
        <f>(M229*60)*(3.1415927*'chromatographic performances'!$E$8*'chromatographic performances'!$E$8*0.6/4)</f>
        <v>316.35724915291507</v>
      </c>
      <c r="R229" s="323">
        <f>1.1*(B$12*'chromatographic performances'!$E$7*0.001*$M229*0.001*$N$4*0.001/('chromatographic performances'!$E$9*0.000001)^2/100000)</f>
        <v>309.48321106250825</v>
      </c>
      <c r="S229" s="323">
        <f t="shared" si="16"/>
        <v>9560</v>
      </c>
      <c r="T229" s="323" t="str">
        <f t="shared" si="14"/>
        <v/>
      </c>
      <c r="U229" s="323">
        <f>(M229*60)*(3.1415927*'chromatographic performances'!$E$8*'chromatographic performances'!$E$8*0.6/4)</f>
        <v>316.35724915291507</v>
      </c>
    </row>
    <row r="230" spans="12:21" x14ac:dyDescent="0.2">
      <c r="L230" s="323">
        <v>6.66</v>
      </c>
      <c r="M230" s="323">
        <f>(L230*$N$5)/('chromatographic performances'!$E$9/1000000)*1000</f>
        <v>2.5486342392653034</v>
      </c>
      <c r="N230" s="323">
        <f t="shared" si="13"/>
        <v>2.8150450917746981</v>
      </c>
      <c r="O230" s="323">
        <f>'chromatographic performances'!$E$7/(N230*'chromatographic performances'!$E$9/1000)</f>
        <v>10448.061664028337</v>
      </c>
      <c r="P230" s="323">
        <f t="shared" si="15"/>
        <v>10440</v>
      </c>
      <c r="Q230" s="323">
        <f>(M230*60)*(3.1415927*'chromatographic performances'!$E$8*'chromatographic performances'!$E$8*0.6/4)</f>
        <v>317.78872991831292</v>
      </c>
      <c r="R230" s="323">
        <f>1.1*(B$12*'chromatographic performances'!$E$7*0.001*$M230*0.001*$N$4*0.001/('chromatographic performances'!$E$9*0.000001)^2/100000)</f>
        <v>310.88358758315303</v>
      </c>
      <c r="S230" s="323">
        <f t="shared" si="16"/>
        <v>9560</v>
      </c>
      <c r="T230" s="323" t="str">
        <f t="shared" si="14"/>
        <v/>
      </c>
      <c r="U230" s="323">
        <f>(M230*60)*(3.1415927*'chromatographic performances'!$E$8*'chromatographic performances'!$E$8*0.6/4)</f>
        <v>317.78872991831292</v>
      </c>
    </row>
    <row r="231" spans="12:21" x14ac:dyDescent="0.2">
      <c r="L231" s="323">
        <v>6.69</v>
      </c>
      <c r="M231" s="323">
        <f>(L231*$N$5)/('chromatographic performances'!$E$9/1000000)*1000</f>
        <v>2.5601145736764086</v>
      </c>
      <c r="N231" s="323">
        <f t="shared" si="13"/>
        <v>2.8166725761211548</v>
      </c>
      <c r="O231" s="323">
        <f>'chromatographic performances'!$E$7/(N231*'chromatographic performances'!$E$9/1000)</f>
        <v>10442.024733448199</v>
      </c>
      <c r="P231" s="323">
        <f t="shared" si="15"/>
        <v>10440</v>
      </c>
      <c r="Q231" s="323">
        <f>(M231*60)*(3.1415927*'chromatographic performances'!$E$8*'chromatographic performances'!$E$8*0.6/4)</f>
        <v>319.22021068371077</v>
      </c>
      <c r="R231" s="323">
        <f>1.1*(B$12*'chromatographic performances'!$E$7*0.001*$M231*0.001*$N$4*0.001/('chromatographic performances'!$E$9*0.000001)^2/100000)</f>
        <v>312.28396410379793</v>
      </c>
      <c r="S231" s="323">
        <f t="shared" si="16"/>
        <v>9560</v>
      </c>
      <c r="T231" s="323" t="str">
        <f t="shared" si="14"/>
        <v/>
      </c>
      <c r="U231" s="323">
        <f>(M231*60)*(3.1415927*'chromatographic performances'!$E$8*'chromatographic performances'!$E$8*0.6/4)</f>
        <v>319.22021068371077</v>
      </c>
    </row>
    <row r="232" spans="12:21" x14ac:dyDescent="0.2">
      <c r="L232" s="323">
        <v>6.72</v>
      </c>
      <c r="M232" s="323">
        <f>(L232*$N$5)/('chromatographic performances'!$E$9/1000000)*1000</f>
        <v>2.5715949080875138</v>
      </c>
      <c r="N232" s="323">
        <f t="shared" si="13"/>
        <v>2.8183156873647084</v>
      </c>
      <c r="O232" s="323">
        <f>'chromatographic performances'!$E$7/(N232*'chromatographic performances'!$E$9/1000)</f>
        <v>10435.936910028729</v>
      </c>
      <c r="P232" s="323">
        <f t="shared" si="15"/>
        <v>10430</v>
      </c>
      <c r="Q232" s="323">
        <f>(M232*60)*(3.1415927*'chromatographic performances'!$E$8*'chromatographic performances'!$E$8*0.6/4)</f>
        <v>320.65169144910863</v>
      </c>
      <c r="R232" s="323">
        <f>1.1*(B$12*'chromatographic performances'!$E$7*0.001*$M232*0.001*$N$4*0.001/('chromatographic performances'!$E$9*0.000001)^2/100000)</f>
        <v>313.68434062444283</v>
      </c>
      <c r="S232" s="323">
        <f t="shared" si="16"/>
        <v>9560</v>
      </c>
      <c r="T232" s="323" t="str">
        <f t="shared" si="14"/>
        <v/>
      </c>
      <c r="U232" s="323">
        <f>(M232*60)*(3.1415927*'chromatographic performances'!$E$8*'chromatographic performances'!$E$8*0.6/4)</f>
        <v>320.65169144910863</v>
      </c>
    </row>
    <row r="233" spans="12:21" x14ac:dyDescent="0.2">
      <c r="L233" s="323">
        <v>6.75</v>
      </c>
      <c r="M233" s="323">
        <f>(L233*$N$5)/('chromatographic performances'!$E$9/1000000)*1000</f>
        <v>2.5830752424986185</v>
      </c>
      <c r="N233" s="323">
        <f t="shared" si="13"/>
        <v>2.8199741674349021</v>
      </c>
      <c r="O233" s="323">
        <f>'chromatographic performances'!$E$7/(N233*'chromatographic performances'!$E$9/1000)</f>
        <v>10429.799338422952</v>
      </c>
      <c r="P233" s="323">
        <f t="shared" si="15"/>
        <v>10420</v>
      </c>
      <c r="Q233" s="323">
        <f>(M233*60)*(3.1415927*'chromatographic performances'!$E$8*'chromatographic performances'!$E$8*0.6/4)</f>
        <v>322.08317221450642</v>
      </c>
      <c r="R233" s="323">
        <f>1.1*(B$12*'chromatographic performances'!$E$7*0.001*$M233*0.001*$N$4*0.001/('chromatographic performances'!$E$9*0.000001)^2/100000)</f>
        <v>315.08471714508761</v>
      </c>
      <c r="S233" s="323">
        <f t="shared" si="16"/>
        <v>9560</v>
      </c>
      <c r="T233" s="323" t="str">
        <f t="shared" si="14"/>
        <v/>
      </c>
      <c r="U233" s="323">
        <f>(M233*60)*(3.1415927*'chromatographic performances'!$E$8*'chromatographic performances'!$E$8*0.6/4)</f>
        <v>322.08317221450642</v>
      </c>
    </row>
    <row r="234" spans="12:21" x14ac:dyDescent="0.2">
      <c r="L234" s="323">
        <v>6.78</v>
      </c>
      <c r="M234" s="323">
        <f>(L234*$N$5)/('chromatographic performances'!$E$9/1000000)*1000</f>
        <v>2.5945555769097233</v>
      </c>
      <c r="N234" s="323">
        <f t="shared" si="13"/>
        <v>2.8216477631957799</v>
      </c>
      <c r="O234" s="323">
        <f>'chromatographic performances'!$E$7/(N234*'chromatographic performances'!$E$9/1000)</f>
        <v>10423.613141766065</v>
      </c>
      <c r="P234" s="323">
        <f t="shared" si="15"/>
        <v>10420</v>
      </c>
      <c r="Q234" s="323">
        <f>(M234*60)*(3.1415927*'chromatographic performances'!$E$8*'chromatographic performances'!$E$8*0.6/4)</f>
        <v>323.51465297990416</v>
      </c>
      <c r="R234" s="323">
        <f>1.1*(B$12*'chromatographic performances'!$E$7*0.001*$M234*0.001*$N$4*0.001/('chromatographic performances'!$E$9*0.000001)^2/100000)</f>
        <v>316.48509366573245</v>
      </c>
      <c r="S234" s="323">
        <f t="shared" si="16"/>
        <v>9560</v>
      </c>
      <c r="T234" s="323" t="str">
        <f t="shared" si="14"/>
        <v/>
      </c>
      <c r="U234" s="323">
        <f>(M234*60)*(3.1415927*'chromatographic performances'!$E$8*'chromatographic performances'!$E$8*0.6/4)</f>
        <v>323.51465297990416</v>
      </c>
    </row>
    <row r="235" spans="12:21" x14ac:dyDescent="0.2">
      <c r="L235" s="323">
        <v>6.81</v>
      </c>
      <c r="M235" s="323">
        <f>(L235*$N$5)/('chromatographic performances'!$E$9/1000000)*1000</f>
        <v>2.6060359113208285</v>
      </c>
      <c r="N235" s="323">
        <f t="shared" si="13"/>
        <v>2.8233362263328834</v>
      </c>
      <c r="O235" s="323">
        <f>'chromatographic performances'!$E$7/(N235*'chromatographic performances'!$E$9/1000)</f>
        <v>10417.379422104501</v>
      </c>
      <c r="P235" s="323">
        <f t="shared" si="15"/>
        <v>10410</v>
      </c>
      <c r="Q235" s="323">
        <f>(M235*60)*(3.1415927*'chromatographic performances'!$E$8*'chromatographic performances'!$E$8*0.6/4)</f>
        <v>324.94613374530195</v>
      </c>
      <c r="R235" s="323">
        <f>1.1*(B$12*'chromatographic performances'!$E$7*0.001*$M235*0.001*$N$4*0.001/('chromatographic performances'!$E$9*0.000001)^2/100000)</f>
        <v>317.88547018637729</v>
      </c>
      <c r="S235" s="323">
        <f t="shared" si="16"/>
        <v>9560</v>
      </c>
      <c r="T235" s="323" t="str">
        <f t="shared" si="14"/>
        <v/>
      </c>
      <c r="U235" s="323">
        <f>(M235*60)*(3.1415927*'chromatographic performances'!$E$8*'chromatographic performances'!$E$8*0.6/4)</f>
        <v>324.94613374530195</v>
      </c>
    </row>
    <row r="236" spans="12:21" x14ac:dyDescent="0.2">
      <c r="L236" s="323">
        <v>6.84</v>
      </c>
      <c r="M236" s="323">
        <f>(L236*$N$5)/('chromatographic performances'!$E$9/1000000)*1000</f>
        <v>2.6175162457319328</v>
      </c>
      <c r="N236" s="323">
        <f t="shared" si="13"/>
        <v>2.8250393132432929</v>
      </c>
      <c r="O236" s="323">
        <f>'chromatographic performances'!$E$7/(N236*'chromatographic performances'!$E$9/1000)</f>
        <v>10411.099260815634</v>
      </c>
      <c r="P236" s="323">
        <f t="shared" si="15"/>
        <v>10410</v>
      </c>
      <c r="Q236" s="323">
        <f>(M236*60)*(3.1415927*'chromatographic performances'!$E$8*'chromatographic performances'!$E$8*0.6/4)</f>
        <v>326.37761451069969</v>
      </c>
      <c r="R236" s="323">
        <f>1.1*(B$12*'chromatographic performances'!$E$7*0.001*$M236*0.001*$N$4*0.001/('chromatographic performances'!$E$9*0.000001)^2/100000)</f>
        <v>319.28584670702207</v>
      </c>
      <c r="S236" s="323">
        <f t="shared" si="16"/>
        <v>9560</v>
      </c>
      <c r="T236" s="323" t="str">
        <f t="shared" si="14"/>
        <v/>
      </c>
      <c r="U236" s="323">
        <f>(M236*60)*(3.1415927*'chromatographic performances'!$E$8*'chromatographic performances'!$E$8*0.6/4)</f>
        <v>326.37761451069969</v>
      </c>
    </row>
    <row r="237" spans="12:21" x14ac:dyDescent="0.2">
      <c r="L237" s="323">
        <v>6.87</v>
      </c>
      <c r="M237" s="323">
        <f>(L237*$N$5)/('chromatographic performances'!$E$9/1000000)*1000</f>
        <v>2.6289965801430379</v>
      </c>
      <c r="N237" s="323">
        <f t="shared" si="13"/>
        <v>2.8267567849286173</v>
      </c>
      <c r="O237" s="323">
        <f>'chromatographic performances'!$E$7/(N237*'chromatographic performances'!$E$9/1000)</f>
        <v>10404.773719018445</v>
      </c>
      <c r="P237" s="323">
        <f t="shared" si="15"/>
        <v>10400</v>
      </c>
      <c r="Q237" s="323">
        <f>(M237*60)*(3.1415927*'chromatographic performances'!$E$8*'chromatographic performances'!$E$8*0.6/4)</f>
        <v>327.80909527609754</v>
      </c>
      <c r="R237" s="323">
        <f>1.1*(B$12*'chromatographic performances'!$E$7*0.001*$M237*0.001*$N$4*0.001/('chromatographic performances'!$E$9*0.000001)^2/100000)</f>
        <v>320.6862232276668</v>
      </c>
      <c r="S237" s="323">
        <f t="shared" si="16"/>
        <v>9560</v>
      </c>
      <c r="T237" s="323" t="str">
        <f t="shared" si="14"/>
        <v/>
      </c>
      <c r="U237" s="323">
        <f>(M237*60)*(3.1415927*'chromatographic performances'!$E$8*'chromatographic performances'!$E$8*0.6/4)</f>
        <v>327.80909527609754</v>
      </c>
    </row>
    <row r="238" spans="12:21" x14ac:dyDescent="0.2">
      <c r="L238" s="323">
        <v>6.9</v>
      </c>
      <c r="M238" s="323">
        <f>(L238*$N$5)/('chromatographic performances'!$E$9/1000000)*1000</f>
        <v>2.6404769145541431</v>
      </c>
      <c r="N238" s="323">
        <f t="shared" si="13"/>
        <v>2.8284884068908398</v>
      </c>
      <c r="O238" s="323">
        <f>'chromatographic performances'!$E$7/(N238*'chromatographic performances'!$E$9/1000)</f>
        <v>10398.4038379753</v>
      </c>
      <c r="P238" s="323">
        <f t="shared" si="15"/>
        <v>10390</v>
      </c>
      <c r="Q238" s="323">
        <f>(M238*60)*(3.1415927*'chromatographic performances'!$E$8*'chromatographic performances'!$E$8*0.6/4)</f>
        <v>329.24057604149539</v>
      </c>
      <c r="R238" s="323">
        <f>1.1*(B$12*'chromatographic performances'!$E$7*0.001*$M238*0.001*$N$4*0.001/('chromatographic performances'!$E$9*0.000001)^2/100000)</f>
        <v>322.0865997483117</v>
      </c>
      <c r="S238" s="323">
        <f t="shared" si="16"/>
        <v>9560</v>
      </c>
      <c r="T238" s="323" t="str">
        <f t="shared" si="14"/>
        <v/>
      </c>
      <c r="U238" s="323">
        <f>(M238*60)*(3.1415927*'chromatographic performances'!$E$8*'chromatographic performances'!$E$8*0.6/4)</f>
        <v>329.24057604149539</v>
      </c>
    </row>
    <row r="239" spans="12:21" x14ac:dyDescent="0.2">
      <c r="L239" s="323">
        <v>6.93</v>
      </c>
      <c r="M239" s="323">
        <f>(L239*$N$5)/('chromatographic performances'!$E$9/1000000)*1000</f>
        <v>2.6519572489652479</v>
      </c>
      <c r="N239" s="323">
        <f t="shared" si="13"/>
        <v>2.8302339490309345</v>
      </c>
      <c r="O239" s="323">
        <f>'chromatographic performances'!$E$7/(N239*'chromatographic performances'!$E$9/1000)</f>
        <v>10391.990639485075</v>
      </c>
      <c r="P239" s="323">
        <f t="shared" si="15"/>
        <v>10390</v>
      </c>
      <c r="Q239" s="323">
        <f>(M239*60)*(3.1415927*'chromatographic performances'!$E$8*'chromatographic performances'!$E$8*0.6/4)</f>
        <v>330.67205680689318</v>
      </c>
      <c r="R239" s="323">
        <f>1.1*(B$12*'chromatographic performances'!$E$7*0.001*$M239*0.001*$N$4*0.001/('chromatographic performances'!$E$9*0.000001)^2/100000)</f>
        <v>323.4869762689566</v>
      </c>
      <c r="S239" s="323">
        <f t="shared" si="16"/>
        <v>9560</v>
      </c>
      <c r="T239" s="323" t="str">
        <f t="shared" si="14"/>
        <v/>
      </c>
      <c r="U239" s="323">
        <f>(M239*60)*(3.1415927*'chromatographic performances'!$E$8*'chromatographic performances'!$E$8*0.6/4)</f>
        <v>330.67205680689318</v>
      </c>
    </row>
    <row r="240" spans="12:21" x14ac:dyDescent="0.2">
      <c r="L240" s="323">
        <v>6.96</v>
      </c>
      <c r="M240" s="323">
        <f>(L240*$N$5)/('chromatographic performances'!$E$9/1000000)*1000</f>
        <v>2.6634375833763526</v>
      </c>
      <c r="N240" s="323">
        <f t="shared" si="13"/>
        <v>2.8319931855501688</v>
      </c>
      <c r="O240" s="323">
        <f>'chromatographic performances'!$E$7/(N240*'chromatographic performances'!$E$9/1000)</f>
        <v>10385.53512626781</v>
      </c>
      <c r="P240" s="323">
        <f t="shared" si="15"/>
        <v>10380</v>
      </c>
      <c r="Q240" s="323">
        <f>(M240*60)*(3.1415927*'chromatographic performances'!$E$8*'chromatographic performances'!$E$8*0.6/4)</f>
        <v>332.10353757229097</v>
      </c>
      <c r="R240" s="323">
        <f>1.1*(B$12*'chromatographic performances'!$E$7*0.001*$M240*0.001*$N$4*0.001/('chromatographic performances'!$E$9*0.000001)^2/100000)</f>
        <v>324.88735278960144</v>
      </c>
      <c r="S240" s="323">
        <f t="shared" si="16"/>
        <v>9560</v>
      </c>
      <c r="T240" s="323" t="str">
        <f t="shared" si="14"/>
        <v/>
      </c>
      <c r="U240" s="323">
        <f>(M240*60)*(3.1415927*'chromatographic performances'!$E$8*'chromatographic performances'!$E$8*0.6/4)</f>
        <v>332.10353757229097</v>
      </c>
    </row>
    <row r="241" spans="12:21" x14ac:dyDescent="0.2">
      <c r="L241" s="323">
        <v>6.99</v>
      </c>
      <c r="M241" s="323">
        <f>(L241*$N$5)/('chromatographic performances'!$E$9/1000000)*1000</f>
        <v>2.6749179177874582</v>
      </c>
      <c r="N241" s="323">
        <f t="shared" si="13"/>
        <v>2.8337658948540083</v>
      </c>
      <c r="O241" s="323">
        <f>'chromatographic performances'!$E$7/(N241*'chromatographic performances'!$E$9/1000)</f>
        <v>10379.038282341107</v>
      </c>
      <c r="P241" s="323">
        <f t="shared" si="15"/>
        <v>10370</v>
      </c>
      <c r="Q241" s="323">
        <f>(M241*60)*(3.1415927*'chromatographic performances'!$E$8*'chromatographic performances'!$E$8*0.6/4)</f>
        <v>333.53501833768883</v>
      </c>
      <c r="R241" s="323">
        <f>1.1*(B$12*'chromatographic performances'!$E$7*0.001*$M241*0.001*$N$4*0.001/('chromatographic performances'!$E$9*0.000001)^2/100000)</f>
        <v>326.28772931024622</v>
      </c>
      <c r="S241" s="323">
        <f t="shared" si="16"/>
        <v>9560</v>
      </c>
      <c r="T241" s="323" t="str">
        <f t="shared" si="14"/>
        <v/>
      </c>
      <c r="U241" s="323">
        <f>(M241*60)*(3.1415927*'chromatographic performances'!$E$8*'chromatographic performances'!$E$8*0.6/4)</f>
        <v>333.53501833768883</v>
      </c>
    </row>
    <row r="242" spans="12:21" x14ac:dyDescent="0.2">
      <c r="L242" s="323">
        <v>7.02</v>
      </c>
      <c r="M242" s="323">
        <f>(L242*$N$5)/('chromatographic performances'!$E$9/1000000)*1000</f>
        <v>2.686398252198563</v>
      </c>
      <c r="N242" s="323">
        <f t="shared" si="13"/>
        <v>2.8355518594585418</v>
      </c>
      <c r="O242" s="323">
        <f>'chromatographic performances'!$E$7/(N242*'chromatographic performances'!$E$9/1000)</f>
        <v>10372.501073388456</v>
      </c>
      <c r="P242" s="323">
        <f t="shared" si="15"/>
        <v>10370</v>
      </c>
      <c r="Q242" s="323">
        <f>(M242*60)*(3.1415927*'chromatographic performances'!$E$8*'chromatographic performances'!$E$8*0.6/4)</f>
        <v>334.96649910308656</v>
      </c>
      <c r="R242" s="323">
        <f>1.1*(B$12*'chromatographic performances'!$E$7*0.001*$M242*0.001*$N$4*0.001/('chromatographic performances'!$E$9*0.000001)^2/100000)</f>
        <v>327.68810583089106</v>
      </c>
      <c r="S242" s="323">
        <f t="shared" si="16"/>
        <v>9560</v>
      </c>
      <c r="T242" s="323" t="str">
        <f t="shared" si="14"/>
        <v/>
      </c>
      <c r="U242" s="323">
        <f>(M242*60)*(3.1415927*'chromatographic performances'!$E$8*'chromatographic performances'!$E$8*0.6/4)</f>
        <v>334.96649910308656</v>
      </c>
    </row>
    <row r="243" spans="12:21" x14ac:dyDescent="0.2">
      <c r="L243" s="323">
        <v>7.05</v>
      </c>
      <c r="M243" s="323">
        <f>(L243*$N$5)/('chromatographic performances'!$E$9/1000000)*1000</f>
        <v>2.6978785866096677</v>
      </c>
      <c r="N243" s="323">
        <f t="shared" si="13"/>
        <v>2.8373508658993609</v>
      </c>
      <c r="O243" s="323">
        <f>'chromatographic performances'!$E$7/(N243*'chromatographic performances'!$E$9/1000)</f>
        <v>10365.924447119671</v>
      </c>
      <c r="P243" s="323">
        <f t="shared" si="15"/>
        <v>10360</v>
      </c>
      <c r="Q243" s="323">
        <f>(M243*60)*(3.1415927*'chromatographic performances'!$E$8*'chromatographic performances'!$E$8*0.6/4)</f>
        <v>336.39797986848436</v>
      </c>
      <c r="R243" s="323">
        <f>1.1*(B$12*'chromatographic performances'!$E$7*0.001*$M243*0.001*$N$4*0.001/('chromatographic performances'!$E$9*0.000001)^2/100000)</f>
        <v>329.0884823515359</v>
      </c>
      <c r="S243" s="323">
        <f t="shared" si="16"/>
        <v>9560</v>
      </c>
      <c r="T243" s="323" t="str">
        <f t="shared" si="14"/>
        <v/>
      </c>
      <c r="U243" s="323">
        <f>(M243*60)*(3.1415927*'chromatographic performances'!$E$8*'chromatographic performances'!$E$8*0.6/4)</f>
        <v>336.39797986848436</v>
      </c>
    </row>
    <row r="244" spans="12:21" x14ac:dyDescent="0.2">
      <c r="L244" s="323">
        <v>7.08</v>
      </c>
      <c r="M244" s="323">
        <f>(L244*$N$5)/('chromatographic performances'!$E$9/1000000)*1000</f>
        <v>2.7093589210207729</v>
      </c>
      <c r="N244" s="323">
        <f t="shared" si="13"/>
        <v>2.8391627046428054</v>
      </c>
      <c r="O244" s="323">
        <f>'chromatographic performances'!$E$7/(N244*'chromatographic performances'!$E$9/1000)</f>
        <v>10359.30933362364</v>
      </c>
      <c r="P244" s="323">
        <f t="shared" si="15"/>
        <v>10350</v>
      </c>
      <c r="Q244" s="323">
        <f>(M244*60)*(3.1415927*'chromatographic performances'!$E$8*'chromatographic performances'!$E$8*0.6/4)</f>
        <v>337.82946063388221</v>
      </c>
      <c r="R244" s="323">
        <f>1.1*(B$12*'chromatographic performances'!$E$7*0.001*$M244*0.001*$N$4*0.001/('chromatographic performances'!$E$9*0.000001)^2/100000)</f>
        <v>330.48885887218063</v>
      </c>
      <c r="S244" s="323">
        <f t="shared" si="16"/>
        <v>9560</v>
      </c>
      <c r="T244" s="323" t="str">
        <f t="shared" si="14"/>
        <v/>
      </c>
      <c r="U244" s="323">
        <f>(M244*60)*(3.1415927*'chromatographic performances'!$E$8*'chromatographic performances'!$E$8*0.6/4)</f>
        <v>337.82946063388221</v>
      </c>
    </row>
    <row r="245" spans="12:21" x14ac:dyDescent="0.2">
      <c r="L245" s="323">
        <v>7.11</v>
      </c>
      <c r="M245" s="323">
        <f>(L245*$N$5)/('chromatographic performances'!$E$9/1000000)*1000</f>
        <v>2.7208392554318781</v>
      </c>
      <c r="N245" s="323">
        <f t="shared" si="13"/>
        <v>2.8409871699995182</v>
      </c>
      <c r="O245" s="323">
        <f>'chromatographic performances'!$E$7/(N245*'chromatographic performances'!$E$9/1000)</f>
        <v>10352.656645713518</v>
      </c>
      <c r="P245" s="323">
        <f t="shared" si="15"/>
        <v>10350</v>
      </c>
      <c r="Q245" s="323">
        <f>(M245*60)*(3.1415927*'chromatographic performances'!$E$8*'chromatographic performances'!$E$8*0.6/4)</f>
        <v>339.26094139928006</v>
      </c>
      <c r="R245" s="323">
        <f>1.1*(B$12*'chromatographic performances'!$E$7*0.001*$M245*0.001*$N$4*0.001/('chromatographic performances'!$E$9*0.000001)^2/100000)</f>
        <v>331.88923539282558</v>
      </c>
      <c r="S245" s="323">
        <f t="shared" si="16"/>
        <v>9560</v>
      </c>
      <c r="T245" s="323" t="str">
        <f t="shared" si="14"/>
        <v/>
      </c>
      <c r="U245" s="323">
        <f>(M245*60)*(3.1415927*'chromatographic performances'!$E$8*'chromatographic performances'!$E$8*0.6/4)</f>
        <v>339.26094139928006</v>
      </c>
    </row>
    <row r="246" spans="12:21" x14ac:dyDescent="0.2">
      <c r="L246" s="323">
        <v>7.14</v>
      </c>
      <c r="M246" s="323">
        <f>(L246*$N$5)/('chromatographic performances'!$E$9/1000000)*1000</f>
        <v>2.7323195898429824</v>
      </c>
      <c r="N246" s="323">
        <f t="shared" si="13"/>
        <v>2.8428240600402281</v>
      </c>
      <c r="O246" s="323">
        <f>'chromatographic performances'!$E$7/(N246*'chromatographic performances'!$E$9/1000)</f>
        <v>10345.967279264603</v>
      </c>
      <c r="P246" s="323">
        <f t="shared" si="15"/>
        <v>10340</v>
      </c>
      <c r="Q246" s="323">
        <f>(M246*60)*(3.1415927*'chromatographic performances'!$E$8*'chromatographic performances'!$E$8*0.6/4)</f>
        <v>340.69242216467779</v>
      </c>
      <c r="R246" s="323">
        <f>1.1*(B$12*'chromatographic performances'!$E$7*0.001*$M246*0.001*$N$4*0.001/('chromatographic performances'!$E$9*0.000001)^2/100000)</f>
        <v>333.28961191347042</v>
      </c>
      <c r="S246" s="323">
        <f t="shared" si="16"/>
        <v>9560</v>
      </c>
      <c r="T246" s="323" t="str">
        <f t="shared" si="14"/>
        <v/>
      </c>
      <c r="U246" s="323">
        <f>(M246*60)*(3.1415927*'chromatographic performances'!$E$8*'chromatographic performances'!$E$8*0.6/4)</f>
        <v>340.69242216467779</v>
      </c>
    </row>
    <row r="247" spans="12:21" x14ac:dyDescent="0.2">
      <c r="L247" s="323">
        <v>7.17</v>
      </c>
      <c r="M247" s="323">
        <f>(L247*$N$5)/('chromatographic performances'!$E$9/1000000)*1000</f>
        <v>2.7437999242540876</v>
      </c>
      <c r="N247" s="323">
        <f t="shared" si="13"/>
        <v>2.8446731765137061</v>
      </c>
      <c r="O247" s="323">
        <f>'chromatographic performances'!$E$7/(N247*'chromatographic performances'!$E$9/1000)</f>
        <v>10339.242113545006</v>
      </c>
      <c r="P247" s="323">
        <f t="shared" si="15"/>
        <v>10330</v>
      </c>
      <c r="Q247" s="323">
        <f>(M247*60)*(3.1415927*'chromatographic performances'!$E$8*'chromatographic performances'!$E$8*0.6/4)</f>
        <v>342.12390293007559</v>
      </c>
      <c r="R247" s="323">
        <f>1.1*(B$12*'chromatographic performances'!$E$7*0.001*$M247*0.001*$N$4*0.001/('chromatographic performances'!$E$9*0.000001)^2/100000)</f>
        <v>334.68998843411526</v>
      </c>
      <c r="S247" s="323">
        <f t="shared" si="16"/>
        <v>9560</v>
      </c>
      <c r="T247" s="323" t="str">
        <f t="shared" si="14"/>
        <v/>
      </c>
      <c r="U247" s="323">
        <f>(M247*60)*(3.1415927*'chromatographic performances'!$E$8*'chromatographic performances'!$E$8*0.6/4)</f>
        <v>342.12390293007559</v>
      </c>
    </row>
    <row r="248" spans="12:21" x14ac:dyDescent="0.2">
      <c r="L248" s="323">
        <v>7.2</v>
      </c>
      <c r="M248" s="323">
        <f>(L248*$N$5)/('chromatographic performances'!$E$9/1000000)*1000</f>
        <v>2.7552802586651928</v>
      </c>
      <c r="N248" s="323">
        <f t="shared" si="13"/>
        <v>2.8465343247668149</v>
      </c>
      <c r="O248" s="323">
        <f>'chromatographic performances'!$E$7/(N248*'chromatographic performances'!$E$9/1000)</f>
        <v>10332.482011539325</v>
      </c>
      <c r="P248" s="323">
        <f t="shared" si="15"/>
        <v>10330</v>
      </c>
      <c r="Q248" s="323">
        <f>(M248*60)*(3.1415927*'chromatographic performances'!$E$8*'chromatographic performances'!$E$8*0.6/4)</f>
        <v>343.55538369547344</v>
      </c>
      <c r="R248" s="323">
        <f>1.1*(B$12*'chromatographic performances'!$E$7*0.001*$M248*0.001*$N$4*0.001/('chromatographic performances'!$E$9*0.000001)^2/100000)</f>
        <v>336.09036495476005</v>
      </c>
      <c r="S248" s="323">
        <f t="shared" si="16"/>
        <v>9560</v>
      </c>
      <c r="T248" s="323" t="str">
        <f t="shared" si="14"/>
        <v/>
      </c>
      <c r="U248" s="323">
        <f>(M248*60)*(3.1415927*'chromatographic performances'!$E$8*'chromatographic performances'!$E$8*0.6/4)</f>
        <v>343.55538369547344</v>
      </c>
    </row>
    <row r="249" spans="12:21" x14ac:dyDescent="0.2">
      <c r="L249" s="323">
        <v>7.23</v>
      </c>
      <c r="M249" s="323">
        <f>(L249*$N$5)/('chromatographic performances'!$E$9/1000000)*1000</f>
        <v>2.7667605930762984</v>
      </c>
      <c r="N249" s="323">
        <f t="shared" ref="N249:N312" si="17">B$9*$L249^(1/3)+B$10/$L249+B$11*$L249</f>
        <v>2.8484073136666117</v>
      </c>
      <c r="O249" s="323">
        <f>'chromatographic performances'!$E$7/(N249*'chromatographic performances'!$E$9/1000)</f>
        <v>10325.687820265446</v>
      </c>
      <c r="P249" s="323">
        <f t="shared" si="15"/>
        <v>10320</v>
      </c>
      <c r="Q249" s="323">
        <f>(M249*60)*(3.1415927*'chromatographic performances'!$E$8*'chromatographic performances'!$E$8*0.6/4)</f>
        <v>344.98686446087135</v>
      </c>
      <c r="R249" s="323">
        <f>1.1*(B$12*'chromatographic performances'!$E$7*0.001*$M249*0.001*$N$4*0.001/('chromatographic performances'!$E$9*0.000001)^2/100000)</f>
        <v>337.490741475405</v>
      </c>
      <c r="S249" s="323">
        <f t="shared" si="16"/>
        <v>9560</v>
      </c>
      <c r="T249" s="323" t="str">
        <f t="shared" si="14"/>
        <v/>
      </c>
      <c r="U249" s="323">
        <f>(M249*60)*(3.1415927*'chromatographic performances'!$E$8*'chromatographic performances'!$E$8*0.6/4)</f>
        <v>344.98686446087135</v>
      </c>
    </row>
    <row r="250" spans="12:21" x14ac:dyDescent="0.2">
      <c r="L250" s="323">
        <v>7.26</v>
      </c>
      <c r="M250" s="323">
        <f>(L250*$N$5)/('chromatographic performances'!$E$9/1000000)*1000</f>
        <v>2.7782409274874027</v>
      </c>
      <c r="N250" s="323">
        <f t="shared" si="17"/>
        <v>2.8502919555244213</v>
      </c>
      <c r="O250" s="323">
        <f>'chromatographic performances'!$E$7/(N250*'chromatographic performances'!$E$9/1000)</f>
        <v>10318.860371084662</v>
      </c>
      <c r="P250" s="323">
        <f t="shared" si="15"/>
        <v>10310</v>
      </c>
      <c r="Q250" s="323">
        <f>(M250*60)*(3.1415927*'chromatographic performances'!$E$8*'chromatographic performances'!$E$8*0.6/4)</f>
        <v>346.41834522626903</v>
      </c>
      <c r="R250" s="323">
        <f>1.1*(B$12*'chromatographic performances'!$E$7*0.001*$M250*0.001*$N$4*0.001/('chromatographic performances'!$E$9*0.000001)^2/100000)</f>
        <v>338.89111799604979</v>
      </c>
      <c r="S250" s="323">
        <f t="shared" si="16"/>
        <v>9560</v>
      </c>
      <c r="T250" s="323" t="str">
        <f t="shared" si="14"/>
        <v/>
      </c>
      <c r="U250" s="323">
        <f>(M250*60)*(3.1415927*'chromatographic performances'!$E$8*'chromatographic performances'!$E$8*0.6/4)</f>
        <v>346.41834522626903</v>
      </c>
    </row>
    <row r="251" spans="12:21" x14ac:dyDescent="0.2">
      <c r="L251" s="323">
        <v>7.29</v>
      </c>
      <c r="M251" s="323">
        <f>(L251*$N$5)/('chromatographic performances'!$E$9/1000000)*1000</f>
        <v>2.7897212618985079</v>
      </c>
      <c r="N251" s="323">
        <f t="shared" si="17"/>
        <v>2.8521880660218368</v>
      </c>
      <c r="O251" s="323">
        <f>'chromatographic performances'!$E$7/(N251*'chromatographic performances'!$E$9/1000)</f>
        <v>10312.000480005223</v>
      </c>
      <c r="P251" s="323">
        <f t="shared" si="15"/>
        <v>10310</v>
      </c>
      <c r="Q251" s="323">
        <f>(M251*60)*(3.1415927*'chromatographic performances'!$E$8*'chromatographic performances'!$E$8*0.6/4)</f>
        <v>347.84982599166688</v>
      </c>
      <c r="R251" s="323">
        <f>1.1*(B$12*'chromatographic performances'!$E$7*0.001*$M251*0.001*$N$4*0.001/('chromatographic performances'!$E$9*0.000001)^2/100000)</f>
        <v>340.29149451669468</v>
      </c>
      <c r="S251" s="323">
        <f t="shared" si="16"/>
        <v>9560</v>
      </c>
      <c r="T251" s="323" t="str">
        <f t="shared" si="14"/>
        <v/>
      </c>
      <c r="U251" s="323">
        <f>(M251*60)*(3.1415927*'chromatographic performances'!$E$8*'chromatographic performances'!$E$8*0.6/4)</f>
        <v>347.84982599166688</v>
      </c>
    </row>
    <row r="252" spans="12:21" x14ac:dyDescent="0.2">
      <c r="L252" s="323">
        <v>7.32</v>
      </c>
      <c r="M252" s="323">
        <f>(L252*$N$5)/('chromatographic performances'!$E$9/1000000)*1000</f>
        <v>2.8012015963096131</v>
      </c>
      <c r="N252" s="323">
        <f t="shared" si="17"/>
        <v>2.8540954641385867</v>
      </c>
      <c r="O252" s="323">
        <f>'chromatographic performances'!$E$7/(N252*'chromatographic performances'!$E$9/1000)</f>
        <v>10305.108947979536</v>
      </c>
      <c r="P252" s="323">
        <f t="shared" si="15"/>
        <v>10300</v>
      </c>
      <c r="Q252" s="323">
        <f>(M252*60)*(3.1415927*'chromatographic performances'!$E$8*'chromatographic performances'!$E$8*0.6/4)</f>
        <v>349.28130675706473</v>
      </c>
      <c r="R252" s="323">
        <f>1.1*(B$12*'chromatographic performances'!$E$7*0.001*$M252*0.001*$N$4*0.001/('chromatographic performances'!$E$9*0.000001)^2/100000)</f>
        <v>341.69187103733941</v>
      </c>
      <c r="S252" s="323">
        <f t="shared" si="16"/>
        <v>9560</v>
      </c>
      <c r="T252" s="323" t="str">
        <f t="shared" si="14"/>
        <v/>
      </c>
      <c r="U252" s="323">
        <f>(M252*60)*(3.1415927*'chromatographic performances'!$E$8*'chromatographic performances'!$E$8*0.6/4)</f>
        <v>349.28130675706473</v>
      </c>
    </row>
    <row r="253" spans="12:21" x14ac:dyDescent="0.2">
      <c r="L253" s="323">
        <v>7.35</v>
      </c>
      <c r="M253" s="323">
        <f>(L253*$N$5)/('chromatographic performances'!$E$9/1000000)*1000</f>
        <v>2.8126819307207174</v>
      </c>
      <c r="N253" s="323">
        <f t="shared" si="17"/>
        <v>2.8560139720822146</v>
      </c>
      <c r="O253" s="323">
        <f>'chromatographic performances'!$E$7/(N253*'chromatographic performances'!$E$9/1000)</f>
        <v>10298.186561195049</v>
      </c>
      <c r="P253" s="323">
        <f t="shared" si="15"/>
        <v>10290</v>
      </c>
      <c r="Q253" s="323">
        <f>(M253*60)*(3.1415927*'chromatographic performances'!$E$8*'chromatographic performances'!$E$8*0.6/4)</f>
        <v>350.71278752246246</v>
      </c>
      <c r="R253" s="323">
        <f>1.1*(B$12*'chromatographic performances'!$E$7*0.001*$M253*0.001*$N$4*0.001/('chromatographic performances'!$E$9*0.000001)^2/100000)</f>
        <v>343.09224755798419</v>
      </c>
      <c r="S253" s="323">
        <f t="shared" si="16"/>
        <v>9560</v>
      </c>
      <c r="T253" s="323" t="str">
        <f t="shared" si="14"/>
        <v/>
      </c>
      <c r="U253" s="323">
        <f>(M253*60)*(3.1415927*'chromatographic performances'!$E$8*'chromatographic performances'!$E$8*0.6/4)</f>
        <v>350.71278752246246</v>
      </c>
    </row>
    <row r="254" spans="12:21" x14ac:dyDescent="0.2">
      <c r="L254" s="323">
        <v>7.38</v>
      </c>
      <c r="M254" s="323">
        <f>(L254*$N$5)/('chromatographic performances'!$E$9/1000000)*1000</f>
        <v>2.8241622651318226</v>
      </c>
      <c r="N254" s="323">
        <f t="shared" si="17"/>
        <v>2.857943415219518</v>
      </c>
      <c r="O254" s="323">
        <f>'chromatographic performances'!$E$7/(N254*'chromatographic performances'!$E$9/1000)</f>
        <v>10291.234091359098</v>
      </c>
      <c r="P254" s="323">
        <f t="shared" si="15"/>
        <v>10290</v>
      </c>
      <c r="Q254" s="323">
        <f>(M254*60)*(3.1415927*'chromatographic performances'!$E$8*'chromatographic performances'!$E$8*0.6/4)</f>
        <v>352.14426828786026</v>
      </c>
      <c r="R254" s="323">
        <f>1.1*(B$12*'chromatographic performances'!$E$7*0.001*$M254*0.001*$N$4*0.001/('chromatographic performances'!$E$9*0.000001)^2/100000)</f>
        <v>344.49262407862898</v>
      </c>
      <c r="S254" s="323">
        <f t="shared" si="16"/>
        <v>9560</v>
      </c>
      <c r="T254" s="323" t="str">
        <f t="shared" si="14"/>
        <v/>
      </c>
      <c r="U254" s="323">
        <f>(M254*60)*(3.1415927*'chromatographic performances'!$E$8*'chromatographic performances'!$E$8*0.6/4)</f>
        <v>352.14426828786026</v>
      </c>
    </row>
    <row r="255" spans="12:21" x14ac:dyDescent="0.2">
      <c r="L255" s="323">
        <v>7.41</v>
      </c>
      <c r="M255" s="323">
        <f>(L255*$N$5)/('chromatographic performances'!$E$9/1000000)*1000</f>
        <v>2.8356425995429277</v>
      </c>
      <c r="N255" s="323">
        <f t="shared" si="17"/>
        <v>2.8598836220096979</v>
      </c>
      <c r="O255" s="323">
        <f>'chromatographic performances'!$E$7/(N255*'chromatographic performances'!$E$9/1000)</f>
        <v>10284.252295977734</v>
      </c>
      <c r="P255" s="323">
        <f t="shared" si="15"/>
        <v>10280</v>
      </c>
      <c r="Q255" s="323">
        <f>(M255*60)*(3.1415927*'chromatographic performances'!$E$8*'chromatographic performances'!$E$8*0.6/4)</f>
        <v>353.57574905325811</v>
      </c>
      <c r="R255" s="323">
        <f>1.1*(B$12*'chromatographic performances'!$E$7*0.001*$M255*0.001*$N$4*0.001/('chromatographic performances'!$E$9*0.000001)^2/100000)</f>
        <v>345.89300059927393</v>
      </c>
      <c r="S255" s="323">
        <f t="shared" si="16"/>
        <v>9560</v>
      </c>
      <c r="T255" s="323" t="str">
        <f t="shared" si="14"/>
        <v/>
      </c>
      <c r="U255" s="323">
        <f>(M255*60)*(3.1415927*'chromatographic performances'!$E$8*'chromatographic performances'!$E$8*0.6/4)</f>
        <v>353.57574905325811</v>
      </c>
    </row>
    <row r="256" spans="12:21" x14ac:dyDescent="0.2">
      <c r="L256" s="323">
        <v>7.44</v>
      </c>
      <c r="M256" s="323">
        <f>(L256*$N$5)/('chromatographic performances'!$E$9/1000000)*1000</f>
        <v>2.8471229339540329</v>
      </c>
      <c r="N256" s="323">
        <f t="shared" si="17"/>
        <v>2.8618344239391655</v>
      </c>
      <c r="O256" s="323">
        <f>'chromatographic performances'!$E$7/(N256*'chromatographic performances'!$E$9/1000)</f>
        <v>10277.241918628748</v>
      </c>
      <c r="P256" s="323">
        <f t="shared" si="15"/>
        <v>10270</v>
      </c>
      <c r="Q256" s="323">
        <f>(M256*60)*(3.1415927*'chromatographic performances'!$E$8*'chromatographic performances'!$E$8*0.6/4)</f>
        <v>355.00722981865596</v>
      </c>
      <c r="R256" s="323">
        <f>1.1*(B$12*'chromatographic performances'!$E$7*0.001*$M256*0.001*$N$4*0.001/('chromatographic performances'!$E$9*0.000001)^2/100000)</f>
        <v>347.29337711991877</v>
      </c>
      <c r="S256" s="323">
        <f t="shared" si="16"/>
        <v>9560</v>
      </c>
      <c r="T256" s="323" t="str">
        <f t="shared" si="14"/>
        <v/>
      </c>
      <c r="U256" s="323">
        <f>(M256*60)*(3.1415927*'chromatographic performances'!$E$8*'chromatographic performances'!$E$8*0.6/4)</f>
        <v>355.00722981865596</v>
      </c>
    </row>
    <row r="257" spans="12:21" x14ac:dyDescent="0.2">
      <c r="L257" s="323">
        <v>7.47</v>
      </c>
      <c r="M257" s="323">
        <f>(L257*$N$5)/('chromatographic performances'!$E$9/1000000)*1000</f>
        <v>2.8586032683651377</v>
      </c>
      <c r="N257" s="323">
        <f t="shared" si="17"/>
        <v>2.8637956554579658</v>
      </c>
      <c r="O257" s="323">
        <f>'chromatographic performances'!$E$7/(N257*'chromatographic performances'!$E$9/1000)</f>
        <v>10270.203689228991</v>
      </c>
      <c r="P257" s="323">
        <f t="shared" si="15"/>
        <v>10270</v>
      </c>
      <c r="Q257" s="323">
        <f>(M257*60)*(3.1415927*'chromatographic performances'!$E$8*'chromatographic performances'!$E$8*0.6/4)</f>
        <v>356.43871058405369</v>
      </c>
      <c r="R257" s="323">
        <f>1.1*(B$12*'chromatographic performances'!$E$7*0.001*$M257*0.001*$N$4*0.001/('chromatographic performances'!$E$9*0.000001)^2/100000)</f>
        <v>348.69375364056361</v>
      </c>
      <c r="S257" s="323">
        <f t="shared" si="16"/>
        <v>9560</v>
      </c>
      <c r="T257" s="323" t="str">
        <f t="shared" si="14"/>
        <v/>
      </c>
      <c r="U257" s="323">
        <f>(M257*60)*(3.1415927*'chromatographic performances'!$E$8*'chromatographic performances'!$E$8*0.6/4)</f>
        <v>356.43871058405369</v>
      </c>
    </row>
    <row r="258" spans="12:21" x14ac:dyDescent="0.2">
      <c r="L258" s="323">
        <v>7.5</v>
      </c>
      <c r="M258" s="323">
        <f>(L258*$N$5)/('chromatographic performances'!$E$9/1000000)*1000</f>
        <v>2.8700836027762429</v>
      </c>
      <c r="N258" s="323">
        <f t="shared" si="17"/>
        <v>2.8657671539177652</v>
      </c>
      <c r="O258" s="323">
        <f>'chromatographic performances'!$E$7/(N258*'chromatographic performances'!$E$9/1000)</f>
        <v>10263.138324296093</v>
      </c>
      <c r="P258" s="323">
        <f t="shared" si="15"/>
        <v>10260</v>
      </c>
      <c r="Q258" s="323">
        <f>(M258*60)*(3.1415927*'chromatographic performances'!$E$8*'chromatographic performances'!$E$8*0.6/4)</f>
        <v>357.87019134945155</v>
      </c>
      <c r="R258" s="323">
        <f>1.1*(B$12*'chromatographic performances'!$E$7*0.001*$M258*0.001*$N$4*0.001/('chromatographic performances'!$E$9*0.000001)^2/100000)</f>
        <v>350.09413016120851</v>
      </c>
      <c r="S258" s="323">
        <f t="shared" si="16"/>
        <v>9560</v>
      </c>
      <c r="T258" s="323" t="str">
        <f t="shared" si="14"/>
        <v/>
      </c>
      <c r="U258" s="323">
        <f>(M258*60)*(3.1415927*'chromatographic performances'!$E$8*'chromatographic performances'!$E$8*0.6/4)</f>
        <v>357.87019134945155</v>
      </c>
    </row>
    <row r="259" spans="12:21" x14ac:dyDescent="0.2">
      <c r="L259" s="323">
        <v>7.53</v>
      </c>
      <c r="M259" s="323">
        <f>(L259*$N$5)/('chromatographic performances'!$E$9/1000000)*1000</f>
        <v>2.881563937187348</v>
      </c>
      <c r="N259" s="323">
        <f t="shared" si="17"/>
        <v>2.8677487595113633</v>
      </c>
      <c r="O259" s="323">
        <f>'chromatographic performances'!$E$7/(N259*'chromatographic performances'!$E$9/1000)</f>
        <v>10256.046527204786</v>
      </c>
      <c r="P259" s="323">
        <f t="shared" si="15"/>
        <v>10250</v>
      </c>
      <c r="Q259" s="323">
        <f>(M259*60)*(3.1415927*'chromatographic performances'!$E$8*'chromatographic performances'!$E$8*0.6/4)</f>
        <v>359.30167211484934</v>
      </c>
      <c r="R259" s="323">
        <f>1.1*(B$12*'chromatographic performances'!$E$7*0.001*$M259*0.001*$N$4*0.001/('chromatographic performances'!$E$9*0.000001)^2/100000)</f>
        <v>351.49450668185335</v>
      </c>
      <c r="S259" s="323">
        <f t="shared" si="16"/>
        <v>9560</v>
      </c>
      <c r="T259" s="323" t="str">
        <f t="shared" si="14"/>
        <v/>
      </c>
      <c r="U259" s="323">
        <f>(M259*60)*(3.1415927*'chromatographic performances'!$E$8*'chromatographic performances'!$E$8*0.6/4)</f>
        <v>359.30167211484934</v>
      </c>
    </row>
    <row r="260" spans="12:21" x14ac:dyDescent="0.2">
      <c r="L260" s="323">
        <v>7.56</v>
      </c>
      <c r="M260" s="323">
        <f>(L260*$N$5)/('chromatographic performances'!$E$9/1000000)*1000</f>
        <v>2.8930442715984523</v>
      </c>
      <c r="N260" s="323">
        <f t="shared" si="17"/>
        <v>2.8697403152136829</v>
      </c>
      <c r="O260" s="323">
        <f>'chromatographic performances'!$E$7/(N260*'chromatographic performances'!$E$9/1000)</f>
        <v>10248.928988437872</v>
      </c>
      <c r="P260" s="323">
        <f t="shared" si="15"/>
        <v>10240</v>
      </c>
      <c r="Q260" s="323">
        <f>(M260*60)*(3.1415927*'chromatographic performances'!$E$8*'chromatographic performances'!$E$8*0.6/4)</f>
        <v>360.73315288024708</v>
      </c>
      <c r="R260" s="323">
        <f>1.1*(B$12*'chromatographic performances'!$E$7*0.001*$M260*0.001*$N$4*0.001/('chromatographic performances'!$E$9*0.000001)^2/100000)</f>
        <v>352.89488320249802</v>
      </c>
      <c r="S260" s="323">
        <f t="shared" si="16"/>
        <v>9560</v>
      </c>
      <c r="T260" s="323" t="str">
        <f t="shared" si="14"/>
        <v/>
      </c>
      <c r="U260" s="323">
        <f>(M260*60)*(3.1415927*'chromatographic performances'!$E$8*'chromatographic performances'!$E$8*0.6/4)</f>
        <v>360.73315288024708</v>
      </c>
    </row>
    <row r="261" spans="12:21" x14ac:dyDescent="0.2">
      <c r="L261" s="323">
        <v>7.59</v>
      </c>
      <c r="M261" s="323">
        <f>(L261*$N$5)/('chromatographic performances'!$E$9/1000000)*1000</f>
        <v>2.9045246060095575</v>
      </c>
      <c r="N261" s="323">
        <f t="shared" si="17"/>
        <v>2.8717416667241973</v>
      </c>
      <c r="O261" s="323">
        <f>'chromatographic performances'!$E$7/(N261*'chromatographic performances'!$E$9/1000)</f>
        <v>10241.786385831991</v>
      </c>
      <c r="P261" s="323">
        <f t="shared" si="15"/>
        <v>10240</v>
      </c>
      <c r="Q261" s="323">
        <f>(M261*60)*(3.1415927*'chromatographic performances'!$E$8*'chromatographic performances'!$E$8*0.6/4)</f>
        <v>362.16463364564493</v>
      </c>
      <c r="R261" s="323">
        <f>1.1*(B$12*'chromatographic performances'!$E$7*0.001*$M261*0.001*$N$4*0.001/('chromatographic performances'!$E$9*0.000001)^2/100000)</f>
        <v>354.29525972314298</v>
      </c>
      <c r="S261" s="323">
        <f t="shared" si="16"/>
        <v>9560</v>
      </c>
      <c r="T261" s="323" t="str">
        <f t="shared" si="14"/>
        <v/>
      </c>
      <c r="U261" s="323">
        <f>(M261*60)*(3.1415927*'chromatographic performances'!$E$8*'chromatographic performances'!$E$8*0.6/4)</f>
        <v>362.16463364564493</v>
      </c>
    </row>
    <row r="262" spans="12:21" x14ac:dyDescent="0.2">
      <c r="L262" s="323">
        <v>7.62</v>
      </c>
      <c r="M262" s="323">
        <f>(L262*$N$5)/('chromatographic performances'!$E$9/1000000)*1000</f>
        <v>2.9160049404206623</v>
      </c>
      <c r="N262" s="323">
        <f t="shared" si="17"/>
        <v>2.8737526624107561</v>
      </c>
      <c r="O262" s="323">
        <f>'chromatographic performances'!$E$7/(N262*'chromatographic performances'!$E$9/1000)</f>
        <v>10234.61938481831</v>
      </c>
      <c r="P262" s="323">
        <f t="shared" si="15"/>
        <v>10230</v>
      </c>
      <c r="Q262" s="323">
        <f>(M262*60)*(3.1415927*'chromatographic performances'!$E$8*'chromatographic performances'!$E$8*0.6/4)</f>
        <v>363.59611441104272</v>
      </c>
      <c r="R262" s="323">
        <f>1.1*(B$12*'chromatographic performances'!$E$7*0.001*$M262*0.001*$N$4*0.001/('chromatographic performances'!$E$9*0.000001)^2/100000)</f>
        <v>355.69563624378776</v>
      </c>
      <c r="S262" s="323">
        <f t="shared" si="16"/>
        <v>9560</v>
      </c>
      <c r="T262" s="323" t="str">
        <f t="shared" si="14"/>
        <v/>
      </c>
      <c r="U262" s="323">
        <f>(M262*60)*(3.1415927*'chromatographic performances'!$E$8*'chromatographic performances'!$E$8*0.6/4)</f>
        <v>363.59611441104272</v>
      </c>
    </row>
    <row r="263" spans="12:21" x14ac:dyDescent="0.2">
      <c r="L263" s="323">
        <v>7.65</v>
      </c>
      <c r="M263" s="323">
        <f>(L263*$N$5)/('chromatographic performances'!$E$9/1000000)*1000</f>
        <v>2.927485274831767</v>
      </c>
      <c r="N263" s="323">
        <f t="shared" si="17"/>
        <v>2.8757731532547686</v>
      </c>
      <c r="O263" s="323">
        <f>'chromatographic performances'!$E$7/(N263*'chromatographic performances'!$E$9/1000)</f>
        <v>10227.428638658246</v>
      </c>
      <c r="P263" s="323">
        <f t="shared" si="15"/>
        <v>10220</v>
      </c>
      <c r="Q263" s="323">
        <f>(M263*60)*(3.1415927*'chromatographic performances'!$E$8*'chromatographic performances'!$E$8*0.6/4)</f>
        <v>365.02759517644051</v>
      </c>
      <c r="R263" s="323">
        <f>1.1*(B$12*'chromatographic performances'!$E$7*0.001*$M263*0.001*$N$4*0.001/('chromatographic performances'!$E$9*0.000001)^2/100000)</f>
        <v>357.09601276443249</v>
      </c>
      <c r="S263" s="323">
        <f t="shared" si="16"/>
        <v>9560</v>
      </c>
      <c r="T263" s="323" t="str">
        <f t="shared" si="14"/>
        <v/>
      </c>
      <c r="U263" s="323">
        <f>(M263*60)*(3.1415927*'chromatographic performances'!$E$8*'chromatographic performances'!$E$8*0.6/4)</f>
        <v>365.02759517644051</v>
      </c>
    </row>
    <row r="264" spans="12:21" x14ac:dyDescent="0.2">
      <c r="L264" s="323">
        <v>7.68</v>
      </c>
      <c r="M264" s="323">
        <f>(L264*$N$5)/('chromatographic performances'!$E$9/1000000)*1000</f>
        <v>2.9389656092428718</v>
      </c>
      <c r="N264" s="323">
        <f t="shared" si="17"/>
        <v>2.8778029927977093</v>
      </c>
      <c r="O264" s="323">
        <f>'chromatographic performances'!$E$7/(N264*'chromatographic performances'!$E$9/1000)</f>
        <v>10220.214788674315</v>
      </c>
      <c r="P264" s="323">
        <f t="shared" si="15"/>
        <v>10220</v>
      </c>
      <c r="Q264" s="323">
        <f>(M264*60)*(3.1415927*'chromatographic performances'!$E$8*'chromatographic performances'!$E$8*0.6/4)</f>
        <v>366.45907594183825</v>
      </c>
      <c r="R264" s="323">
        <f>1.1*(B$12*'chromatographic performances'!$E$7*0.001*$M264*0.001*$N$4*0.001/('chromatographic performances'!$E$9*0.000001)^2/100000)</f>
        <v>358.49638928507738</v>
      </c>
      <c r="S264" s="323">
        <f t="shared" si="16"/>
        <v>9560</v>
      </c>
      <c r="T264" s="323" t="str">
        <f t="shared" si="14"/>
        <v/>
      </c>
      <c r="U264" s="323">
        <f>(M264*60)*(3.1415927*'chromatographic performances'!$E$8*'chromatographic performances'!$E$8*0.6/4)</f>
        <v>366.45907594183825</v>
      </c>
    </row>
    <row r="265" spans="12:21" x14ac:dyDescent="0.2">
      <c r="L265" s="323">
        <v>7.71</v>
      </c>
      <c r="M265" s="323">
        <f>(L265*$N$5)/('chromatographic performances'!$E$9/1000000)*1000</f>
        <v>2.9504459436539774</v>
      </c>
      <c r="N265" s="323">
        <f t="shared" si="17"/>
        <v>2.879842037088904</v>
      </c>
      <c r="O265" s="323">
        <f>'chromatographic performances'!$E$7/(N265*'chromatographic performances'!$E$9/1000)</f>
        <v>10212.978464476237</v>
      </c>
      <c r="P265" s="323">
        <f t="shared" si="15"/>
        <v>10210</v>
      </c>
      <c r="Q265" s="323">
        <f>(M265*60)*(3.1415927*'chromatographic performances'!$E$8*'chromatographic performances'!$E$8*0.6/4)</f>
        <v>367.89055670723616</v>
      </c>
      <c r="R265" s="323">
        <f>1.1*(B$12*'chromatographic performances'!$E$7*0.001*$M265*0.001*$N$4*0.001/('chromatographic performances'!$E$9*0.000001)^2/100000)</f>
        <v>359.89676580572228</v>
      </c>
      <c r="S265" s="323">
        <f t="shared" si="16"/>
        <v>9560</v>
      </c>
      <c r="T265" s="323" t="str">
        <f t="shared" ref="T265:T328" si="18">IF(S267-S266&gt;=0,"",P265)</f>
        <v/>
      </c>
      <c r="U265" s="323">
        <f>(M265*60)*(3.1415927*'chromatographic performances'!$E$8*'chromatographic performances'!$E$8*0.6/4)</f>
        <v>367.89055670723616</v>
      </c>
    </row>
    <row r="266" spans="12:21" x14ac:dyDescent="0.2">
      <c r="L266" s="323">
        <v>7.74</v>
      </c>
      <c r="M266" s="323">
        <f>(L266*$N$5)/('chromatographic performances'!$E$9/1000000)*1000</f>
        <v>2.9619262780650826</v>
      </c>
      <c r="N266" s="323">
        <f t="shared" si="17"/>
        <v>2.8818901446345673</v>
      </c>
      <c r="O266" s="323">
        <f>'chromatographic performances'!$E$7/(N266*'chromatographic performances'!$E$9/1000)</f>
        <v>10205.7202841824</v>
      </c>
      <c r="P266" s="323">
        <f t="shared" ref="P266:P329" si="19">FLOOR(O266,10)</f>
        <v>10200</v>
      </c>
      <c r="Q266" s="323">
        <f>(M266*60)*(3.1415927*'chromatographic performances'!$E$8*'chromatographic performances'!$E$8*0.6/4)</f>
        <v>369.32203747263395</v>
      </c>
      <c r="R266" s="323">
        <f>1.1*(B$12*'chromatographic performances'!$E$7*0.001*$M266*0.001*$N$4*0.001/('chromatographic performances'!$E$9*0.000001)^2/100000)</f>
        <v>361.29714232636712</v>
      </c>
      <c r="S266" s="323">
        <f t="shared" si="16"/>
        <v>9560</v>
      </c>
      <c r="T266" s="323" t="str">
        <f t="shared" si="18"/>
        <v/>
      </c>
      <c r="U266" s="323">
        <f>(M266*60)*(3.1415927*'chromatographic performances'!$E$8*'chromatographic performances'!$E$8*0.6/4)</f>
        <v>369.32203747263395</v>
      </c>
    </row>
    <row r="267" spans="12:21" x14ac:dyDescent="0.2">
      <c r="L267" s="323">
        <v>7.77</v>
      </c>
      <c r="M267" s="323">
        <f>(L267*$N$5)/('chromatographic performances'!$E$9/1000000)*1000</f>
        <v>2.9734066124761869</v>
      </c>
      <c r="N267" s="323">
        <f t="shared" si="17"/>
        <v>2.8839471763480531</v>
      </c>
      <c r="O267" s="323">
        <f>'chromatographic performances'!$E$7/(N267*'chromatographic performances'!$E$9/1000)</f>
        <v>10198.440854636776</v>
      </c>
      <c r="P267" s="323">
        <f t="shared" si="19"/>
        <v>10190</v>
      </c>
      <c r="Q267" s="323">
        <f>(M267*60)*(3.1415927*'chromatographic performances'!$E$8*'chromatographic performances'!$E$8*0.6/4)</f>
        <v>370.75351823803169</v>
      </c>
      <c r="R267" s="323">
        <f>1.1*(B$12*'chromatographic performances'!$E$7*0.001*$M267*0.001*$N$4*0.001/('chromatographic performances'!$E$9*0.000001)^2/100000)</f>
        <v>362.69751884701185</v>
      </c>
      <c r="S267" s="323">
        <f t="shared" si="16"/>
        <v>9560</v>
      </c>
      <c r="T267" s="323" t="str">
        <f t="shared" si="18"/>
        <v/>
      </c>
      <c r="U267" s="323">
        <f>(M267*60)*(3.1415927*'chromatographic performances'!$E$8*'chromatographic performances'!$E$8*0.6/4)</f>
        <v>370.75351823803169</v>
      </c>
    </row>
    <row r="268" spans="12:21" x14ac:dyDescent="0.2">
      <c r="L268" s="323">
        <v>7.8</v>
      </c>
      <c r="M268" s="323">
        <f>(L268*$N$5)/('chromatographic performances'!$E$9/1000000)*1000</f>
        <v>2.9848869468872921</v>
      </c>
      <c r="N268" s="323">
        <f t="shared" si="17"/>
        <v>2.8860129955012876</v>
      </c>
      <c r="O268" s="323">
        <f>'chromatographic performances'!$E$7/(N268*'chromatographic performances'!$E$9/1000)</f>
        <v>10191.140771621391</v>
      </c>
      <c r="P268" s="323">
        <f t="shared" si="19"/>
        <v>10190</v>
      </c>
      <c r="Q268" s="323">
        <f>(M268*60)*(3.1415927*'chromatographic performances'!$E$8*'chromatographic performances'!$E$8*0.6/4)</f>
        <v>372.18499900342954</v>
      </c>
      <c r="R268" s="323">
        <f>1.1*(B$12*'chromatographic performances'!$E$7*0.001*$M268*0.001*$N$4*0.001/('chromatographic performances'!$E$9*0.000001)^2/100000)</f>
        <v>364.09789536765675</v>
      </c>
      <c r="S268" s="323">
        <f t="shared" si="16"/>
        <v>9560</v>
      </c>
      <c r="T268" s="323" t="str">
        <f t="shared" si="18"/>
        <v/>
      </c>
      <c r="U268" s="323">
        <f>(M268*60)*(3.1415927*'chromatographic performances'!$E$8*'chromatographic performances'!$E$8*0.6/4)</f>
        <v>372.18499900342954</v>
      </c>
    </row>
    <row r="269" spans="12:21" x14ac:dyDescent="0.2">
      <c r="L269" s="323">
        <v>7.83</v>
      </c>
      <c r="M269" s="323">
        <f>(L269*$N$5)/('chromatographic performances'!$E$9/1000000)*1000</f>
        <v>2.9963672812983972</v>
      </c>
      <c r="N269" s="323">
        <f t="shared" si="17"/>
        <v>2.8880874676773458</v>
      </c>
      <c r="O269" s="323">
        <f>'chromatographic performances'!$E$7/(N269*'chromatographic performances'!$E$9/1000)</f>
        <v>10183.820620064476</v>
      </c>
      <c r="P269" s="323">
        <f t="shared" si="19"/>
        <v>10180</v>
      </c>
      <c r="Q269" s="323">
        <f>(M269*60)*(3.1415927*'chromatographic performances'!$E$8*'chromatographic performances'!$E$8*0.6/4)</f>
        <v>373.61647976882739</v>
      </c>
      <c r="R269" s="323">
        <f>1.1*(B$12*'chromatographic performances'!$E$7*0.001*$M269*0.001*$N$4*0.001/('chromatographic performances'!$E$9*0.000001)^2/100000)</f>
        <v>365.49827188830159</v>
      </c>
      <c r="S269" s="323">
        <f t="shared" si="16"/>
        <v>9560</v>
      </c>
      <c r="T269" s="323" t="str">
        <f t="shared" si="18"/>
        <v/>
      </c>
      <c r="U269" s="323">
        <f>(M269*60)*(3.1415927*'chromatographic performances'!$E$8*'chromatographic performances'!$E$8*0.6/4)</f>
        <v>373.61647976882739</v>
      </c>
    </row>
    <row r="270" spans="12:21" x14ac:dyDescent="0.2">
      <c r="L270" s="323">
        <v>7.86</v>
      </c>
      <c r="M270" s="323">
        <f>(L270*$N$5)/('chromatographic performances'!$E$9/1000000)*1000</f>
        <v>3.007847615709502</v>
      </c>
      <c r="N270" s="323">
        <f t="shared" si="17"/>
        <v>2.8901704607241498</v>
      </c>
      <c r="O270" s="323">
        <f>'chromatographic performances'!$E$7/(N270*'chromatographic performances'!$E$9/1000)</f>
        <v>10176.480974244354</v>
      </c>
      <c r="P270" s="323">
        <f t="shared" si="19"/>
        <v>10170</v>
      </c>
      <c r="Q270" s="323">
        <f>(M270*60)*(3.1415927*'chromatographic performances'!$E$8*'chromatographic performances'!$E$8*0.6/4)</f>
        <v>375.04796053422518</v>
      </c>
      <c r="R270" s="323">
        <f>1.1*(B$12*'chromatographic performances'!$E$7*0.001*$M270*0.001*$N$4*0.001/('chromatographic performances'!$E$9*0.000001)^2/100000)</f>
        <v>366.89864840894643</v>
      </c>
      <c r="S270" s="323">
        <f t="shared" si="16"/>
        <v>9560</v>
      </c>
      <c r="T270" s="323" t="str">
        <f t="shared" si="18"/>
        <v/>
      </c>
      <c r="U270" s="323">
        <f>(M270*60)*(3.1415927*'chromatographic performances'!$E$8*'chromatographic performances'!$E$8*0.6/4)</f>
        <v>375.04796053422518</v>
      </c>
    </row>
    <row r="271" spans="12:21" x14ac:dyDescent="0.2">
      <c r="L271" s="323">
        <v>7.89</v>
      </c>
      <c r="M271" s="323">
        <f>(L271*$N$5)/('chromatographic performances'!$E$9/1000000)*1000</f>
        <v>3.0193279501206067</v>
      </c>
      <c r="N271" s="323">
        <f t="shared" si="17"/>
        <v>2.8922618447092576</v>
      </c>
      <c r="O271" s="323">
        <f>'chromatographic performances'!$E$7/(N271*'chromatographic performances'!$E$9/1000)</f>
        <v>10169.12239798916</v>
      </c>
      <c r="P271" s="323">
        <f t="shared" si="19"/>
        <v>10160</v>
      </c>
      <c r="Q271" s="323">
        <f>(M271*60)*(3.1415927*'chromatographic performances'!$E$8*'chromatographic performances'!$E$8*0.6/4)</f>
        <v>376.47944129962292</v>
      </c>
      <c r="R271" s="323">
        <f>1.1*(B$12*'chromatographic performances'!$E$7*0.001*$M271*0.001*$N$4*0.001/('chromatographic performances'!$E$9*0.000001)^2/100000)</f>
        <v>368.29902492959121</v>
      </c>
      <c r="S271" s="323">
        <f t="shared" si="16"/>
        <v>9560</v>
      </c>
      <c r="T271" s="323" t="str">
        <f t="shared" si="18"/>
        <v/>
      </c>
      <c r="U271" s="323">
        <f>(M271*60)*(3.1415927*'chromatographic performances'!$E$8*'chromatographic performances'!$E$8*0.6/4)</f>
        <v>376.47944129962292</v>
      </c>
    </row>
    <row r="272" spans="12:21" x14ac:dyDescent="0.2">
      <c r="L272" s="323">
        <v>7.92</v>
      </c>
      <c r="M272" s="323">
        <f>(L272*$N$5)/('chromatographic performances'!$E$9/1000000)*1000</f>
        <v>3.0308082845317119</v>
      </c>
      <c r="N272" s="323">
        <f t="shared" si="17"/>
        <v>2.8943614918756979</v>
      </c>
      <c r="O272" s="323">
        <f>'chromatographic performances'!$E$7/(N272*'chromatographic performances'!$E$9/1000)</f>
        <v>10161.745444872538</v>
      </c>
      <c r="P272" s="323">
        <f t="shared" si="19"/>
        <v>10160</v>
      </c>
      <c r="Q272" s="323">
        <f>(M272*60)*(3.1415927*'chromatographic performances'!$E$8*'chromatographic performances'!$E$8*0.6/4)</f>
        <v>377.91092206502077</v>
      </c>
      <c r="R272" s="323">
        <f>1.1*(B$12*'chromatographic performances'!$E$7*0.001*$M272*0.001*$N$4*0.001/('chromatographic performances'!$E$9*0.000001)^2/100000)</f>
        <v>369.699401450236</v>
      </c>
      <c r="S272" s="323">
        <f t="shared" si="16"/>
        <v>9560</v>
      </c>
      <c r="T272" s="323" t="str">
        <f t="shared" si="18"/>
        <v/>
      </c>
      <c r="U272" s="323">
        <f>(M272*60)*(3.1415927*'chromatographic performances'!$E$8*'chromatographic performances'!$E$8*0.6/4)</f>
        <v>377.91092206502077</v>
      </c>
    </row>
    <row r="273" spans="12:21" x14ac:dyDescent="0.2">
      <c r="L273" s="323">
        <v>7.95</v>
      </c>
      <c r="M273" s="323">
        <f>(L273*$N$5)/('chromatographic performances'!$E$9/1000000)*1000</f>
        <v>3.0422886189428175</v>
      </c>
      <c r="N273" s="323">
        <f t="shared" si="17"/>
        <v>2.8964692765988449</v>
      </c>
      <c r="O273" s="323">
        <f>'chromatographic performances'!$E$7/(N273*'chromatographic performances'!$E$9/1000)</f>
        <v>10154.350658405352</v>
      </c>
      <c r="P273" s="323">
        <f t="shared" si="19"/>
        <v>10150</v>
      </c>
      <c r="Q273" s="323">
        <f>(M273*60)*(3.1415927*'chromatographic performances'!$E$8*'chromatographic performances'!$E$8*0.6/4)</f>
        <v>379.34240283041862</v>
      </c>
      <c r="R273" s="323">
        <f>1.1*(B$12*'chromatographic performances'!$E$7*0.001*$M273*0.001*$N$4*0.001/('chromatographic performances'!$E$9*0.000001)^2/100000)</f>
        <v>371.09977797088089</v>
      </c>
      <c r="S273" s="323">
        <f t="shared" si="16"/>
        <v>9560</v>
      </c>
      <c r="T273" s="323" t="str">
        <f t="shared" si="18"/>
        <v/>
      </c>
      <c r="U273" s="323">
        <f>(M273*60)*(3.1415927*'chromatographic performances'!$E$8*'chromatographic performances'!$E$8*0.6/4)</f>
        <v>379.34240283041862</v>
      </c>
    </row>
    <row r="274" spans="12:21" x14ac:dyDescent="0.2">
      <c r="L274" s="323">
        <v>7.98</v>
      </c>
      <c r="M274" s="323">
        <f>(L274*$N$5)/('chromatographic performances'!$E$9/1000000)*1000</f>
        <v>3.0537689533539223</v>
      </c>
      <c r="N274" s="323">
        <f t="shared" si="17"/>
        <v>2.8985850753442914</v>
      </c>
      <c r="O274" s="323">
        <f>'chromatographic performances'!$E$7/(N274*'chromatographic performances'!$E$9/1000)</f>
        <v>10146.938572223502</v>
      </c>
      <c r="P274" s="323">
        <f t="shared" si="19"/>
        <v>10140</v>
      </c>
      <c r="Q274" s="323">
        <f>(M274*60)*(3.1415927*'chromatographic performances'!$E$8*'chromatographic performances'!$E$8*0.6/4)</f>
        <v>380.77388359581641</v>
      </c>
      <c r="R274" s="323">
        <f>1.1*(B$12*'chromatographic performances'!$E$7*0.001*$M274*0.001*$N$4*0.001/('chromatographic performances'!$E$9*0.000001)^2/100000)</f>
        <v>372.50015449152585</v>
      </c>
      <c r="S274" s="323">
        <f t="shared" si="16"/>
        <v>9560</v>
      </c>
      <c r="T274" s="323" t="str">
        <f t="shared" si="18"/>
        <v/>
      </c>
      <c r="U274" s="323">
        <f>(M274*60)*(3.1415927*'chromatographic performances'!$E$8*'chromatographic performances'!$E$8*0.6/4)</f>
        <v>380.77388359581641</v>
      </c>
    </row>
    <row r="275" spans="12:21" x14ac:dyDescent="0.2">
      <c r="L275" s="323">
        <v>8.01</v>
      </c>
      <c r="M275" s="323">
        <f>(L275*$N$5)/('chromatographic performances'!$E$9/1000000)*1000</f>
        <v>3.065249287765027</v>
      </c>
      <c r="N275" s="323">
        <f t="shared" si="17"/>
        <v>2.9007087666266935</v>
      </c>
      <c r="O275" s="323">
        <f>'chromatographic performances'!$E$7/(N275*'chromatographic performances'!$E$9/1000)</f>
        <v>10139.509710271957</v>
      </c>
      <c r="P275" s="323">
        <f t="shared" si="19"/>
        <v>10130</v>
      </c>
      <c r="Q275" s="323">
        <f>(M275*60)*(3.1415927*'chromatographic performances'!$E$8*'chromatographic performances'!$E$8*0.6/4)</f>
        <v>382.20536436121421</v>
      </c>
      <c r="R275" s="323">
        <f>1.1*(B$12*'chromatographic performances'!$E$7*0.001*$M275*0.001*$N$4*0.001/('chromatographic performances'!$E$9*0.000001)^2/100000)</f>
        <v>373.90053101217063</v>
      </c>
      <c r="S275" s="323">
        <f t="shared" si="16"/>
        <v>9560</v>
      </c>
      <c r="T275" s="323" t="str">
        <f t="shared" si="18"/>
        <v/>
      </c>
      <c r="U275" s="323">
        <f>(M275*60)*(3.1415927*'chromatographic performances'!$E$8*'chromatographic performances'!$E$8*0.6/4)</f>
        <v>382.20536436121421</v>
      </c>
    </row>
    <row r="276" spans="12:21" x14ac:dyDescent="0.2">
      <c r="L276" s="323">
        <v>8.0399999999999991</v>
      </c>
      <c r="M276" s="323">
        <f>(L276*$N$5)/('chromatographic performances'!$E$9/1000000)*1000</f>
        <v>3.0767296221761318</v>
      </c>
      <c r="N276" s="323">
        <f t="shared" si="17"/>
        <v>2.9028402309695691</v>
      </c>
      <c r="O276" s="323">
        <f>'chromatographic performances'!$E$7/(N276*'chromatographic performances'!$E$9/1000)</f>
        <v>10132.064586985078</v>
      </c>
      <c r="P276" s="323">
        <f t="shared" si="19"/>
        <v>10130</v>
      </c>
      <c r="Q276" s="323">
        <f>(M276*60)*(3.1415927*'chromatographic performances'!$E$8*'chromatographic performances'!$E$8*0.6/4)</f>
        <v>383.636845126612</v>
      </c>
      <c r="R276" s="323">
        <f>1.1*(B$12*'chromatographic performances'!$E$7*0.001*$M276*0.001*$N$4*0.001/('chromatographic performances'!$E$9*0.000001)^2/100000)</f>
        <v>375.30090753281536</v>
      </c>
      <c r="S276" s="323">
        <f t="shared" si="16"/>
        <v>9560</v>
      </c>
      <c r="T276" s="323" t="str">
        <f t="shared" si="18"/>
        <v/>
      </c>
      <c r="U276" s="323">
        <f>(M276*60)*(3.1415927*'chromatographic performances'!$E$8*'chromatographic performances'!$E$8*0.6/4)</f>
        <v>383.636845126612</v>
      </c>
    </row>
    <row r="277" spans="12:21" x14ac:dyDescent="0.2">
      <c r="L277" s="323">
        <v>8.07</v>
      </c>
      <c r="M277" s="323">
        <f>(L277*$N$5)/('chromatographic performances'!$E$9/1000000)*1000</f>
        <v>3.088209956587237</v>
      </c>
      <c r="N277" s="323">
        <f t="shared" si="17"/>
        <v>2.9049793508660171</v>
      </c>
      <c r="O277" s="323">
        <f>'chromatographic performances'!$E$7/(N277*'chromatographic performances'!$E$9/1000)</f>
        <v>10124.603707463282</v>
      </c>
      <c r="P277" s="323">
        <f t="shared" si="19"/>
        <v>10120</v>
      </c>
      <c r="Q277" s="323">
        <f>(M277*60)*(3.1415927*'chromatographic performances'!$E$8*'chromatographic performances'!$E$8*0.6/4)</f>
        <v>385.06832589200985</v>
      </c>
      <c r="R277" s="323">
        <f>1.1*(B$12*'chromatographic performances'!$E$7*0.001*$M277*0.001*$N$4*0.001/('chromatographic performances'!$E$9*0.000001)^2/100000)</f>
        <v>376.70128405346026</v>
      </c>
      <c r="S277" s="323">
        <f t="shared" si="16"/>
        <v>9560</v>
      </c>
      <c r="T277" s="323" t="str">
        <f t="shared" si="18"/>
        <v/>
      </c>
      <c r="U277" s="323">
        <f>(M277*60)*(3.1415927*'chromatographic performances'!$E$8*'chromatographic performances'!$E$8*0.6/4)</f>
        <v>385.06832589200985</v>
      </c>
    </row>
    <row r="278" spans="12:21" x14ac:dyDescent="0.2">
      <c r="L278" s="323">
        <v>8.1</v>
      </c>
      <c r="M278" s="323">
        <f>(L278*$N$5)/('chromatographic performances'!$E$9/1000000)*1000</f>
        <v>3.0996902909983417</v>
      </c>
      <c r="N278" s="323">
        <f t="shared" si="17"/>
        <v>2.9071260107403356</v>
      </c>
      <c r="O278" s="323">
        <f>'chromatographic performances'!$E$7/(N278*'chromatographic performances'!$E$9/1000)</f>
        <v>10117.127567646194</v>
      </c>
      <c r="P278" s="323">
        <f t="shared" si="19"/>
        <v>10110</v>
      </c>
      <c r="Q278" s="323">
        <f>(M278*60)*(3.1415927*'chromatographic performances'!$E$8*'chromatographic performances'!$E$8*0.6/4)</f>
        <v>386.49980665740759</v>
      </c>
      <c r="R278" s="323">
        <f>1.1*(B$12*'chromatographic performances'!$E$7*0.001*$M278*0.001*$N$4*0.001/('chromatographic performances'!$E$9*0.000001)^2/100000)</f>
        <v>378.1016605741051</v>
      </c>
      <c r="S278" s="323">
        <f t="shared" si="16"/>
        <v>9560</v>
      </c>
      <c r="T278" s="323" t="str">
        <f t="shared" si="18"/>
        <v/>
      </c>
      <c r="U278" s="323">
        <f>(M278*60)*(3.1415927*'chromatographic performances'!$E$8*'chromatographic performances'!$E$8*0.6/4)</f>
        <v>386.49980665740759</v>
      </c>
    </row>
    <row r="279" spans="12:21" x14ac:dyDescent="0.2">
      <c r="L279" s="323">
        <v>8.1300000000000008</v>
      </c>
      <c r="M279" s="323">
        <f>(L279*$N$5)/('chromatographic performances'!$E$9/1000000)*1000</f>
        <v>3.1111706254094473</v>
      </c>
      <c r="N279" s="323">
        <f t="shared" si="17"/>
        <v>2.9092800969105177</v>
      </c>
      <c r="O279" s="323">
        <f>'chromatographic performances'!$E$7/(N279*'chromatographic performances'!$E$9/1000)</f>
        <v>10109.636654482289</v>
      </c>
      <c r="P279" s="323">
        <f t="shared" si="19"/>
        <v>10100</v>
      </c>
      <c r="Q279" s="323">
        <f>(M279*60)*(3.1415927*'chromatographic performances'!$E$8*'chromatographic performances'!$E$8*0.6/4)</f>
        <v>387.93128742280544</v>
      </c>
      <c r="R279" s="323">
        <f>1.1*(B$12*'chromatographic performances'!$E$7*0.001*$M279*0.001*$N$4*0.001/('chromatographic performances'!$E$9*0.000001)^2/100000)</f>
        <v>379.50203709474999</v>
      </c>
      <c r="S279" s="323">
        <f t="shared" si="16"/>
        <v>9560</v>
      </c>
      <c r="T279" s="323" t="str">
        <f t="shared" si="18"/>
        <v/>
      </c>
      <c r="U279" s="323">
        <f>(M279*60)*(3.1415927*'chromatographic performances'!$E$8*'chromatographic performances'!$E$8*0.6/4)</f>
        <v>387.93128742280544</v>
      </c>
    </row>
    <row r="280" spans="12:21" x14ac:dyDescent="0.2">
      <c r="L280" s="323">
        <v>8.16</v>
      </c>
      <c r="M280" s="323">
        <f>(L280*$N$5)/('chromatographic performances'!$E$9/1000000)*1000</f>
        <v>3.1226509598205516</v>
      </c>
      <c r="N280" s="323">
        <f t="shared" si="17"/>
        <v>2.9114414975515981</v>
      </c>
      <c r="O280" s="323">
        <f>'chromatographic performances'!$E$7/(N280*'chromatographic performances'!$E$9/1000)</f>
        <v>10102.131446095149</v>
      </c>
      <c r="P280" s="323">
        <f t="shared" si="19"/>
        <v>10100</v>
      </c>
      <c r="Q280" s="323">
        <f>(M280*60)*(3.1415927*'chromatographic performances'!$E$8*'chromatographic performances'!$E$8*0.6/4)</f>
        <v>389.36276818820318</v>
      </c>
      <c r="R280" s="323">
        <f>1.1*(B$12*'chromatographic performances'!$E$7*0.001*$M280*0.001*$N$4*0.001/('chromatographic performances'!$E$9*0.000001)^2/100000)</f>
        <v>380.90241361539472</v>
      </c>
      <c r="S280" s="323">
        <f t="shared" si="16"/>
        <v>9560</v>
      </c>
      <c r="T280" s="323" t="str">
        <f t="shared" si="18"/>
        <v/>
      </c>
      <c r="U280" s="323">
        <f>(M280*60)*(3.1415927*'chromatographic performances'!$E$8*'chromatographic performances'!$E$8*0.6/4)</f>
        <v>389.36276818820318</v>
      </c>
    </row>
    <row r="281" spans="12:21" x14ac:dyDescent="0.2">
      <c r="L281" s="323">
        <v>8.19</v>
      </c>
      <c r="M281" s="323">
        <f>(L281*$N$5)/('chromatographic performances'!$E$9/1000000)*1000</f>
        <v>3.1341312942316564</v>
      </c>
      <c r="N281" s="323">
        <f t="shared" si="17"/>
        <v>2.913610102659832</v>
      </c>
      <c r="O281" s="323">
        <f>'chromatographic performances'!$E$7/(N281*'chromatographic performances'!$E$9/1000)</f>
        <v>10094.612411946395</v>
      </c>
      <c r="P281" s="323">
        <f t="shared" si="19"/>
        <v>10090</v>
      </c>
      <c r="Q281" s="323">
        <f>(M281*60)*(3.1415927*'chromatographic performances'!$E$8*'chromatographic performances'!$E$8*0.6/4)</f>
        <v>390.79424895360097</v>
      </c>
      <c r="R281" s="323">
        <f>1.1*(B$12*'chromatographic performances'!$E$7*0.001*$M281*0.001*$N$4*0.001/('chromatographic performances'!$E$9*0.000001)^2/100000)</f>
        <v>382.30279013603956</v>
      </c>
      <c r="S281" s="323">
        <f t="shared" ref="S281:S344" si="20">IF(P281&gt;$P$1017,S280,P281)</f>
        <v>9560</v>
      </c>
      <c r="T281" s="323" t="str">
        <f t="shared" si="18"/>
        <v/>
      </c>
      <c r="U281" s="323">
        <f>(M281*60)*(3.1415927*'chromatographic performances'!$E$8*'chromatographic performances'!$E$8*0.6/4)</f>
        <v>390.79424895360097</v>
      </c>
    </row>
    <row r="282" spans="12:21" x14ac:dyDescent="0.2">
      <c r="L282" s="323">
        <v>8.2200000000000006</v>
      </c>
      <c r="M282" s="323">
        <f>(L282*$N$5)/('chromatographic performances'!$E$9/1000000)*1000</f>
        <v>3.1456116286427624</v>
      </c>
      <c r="N282" s="323">
        <f t="shared" si="17"/>
        <v>2.9157858040176792</v>
      </c>
      <c r="O282" s="323">
        <f>'chromatographic performances'!$E$7/(N282*'chromatographic performances'!$E$9/1000)</f>
        <v>10087.080012995366</v>
      </c>
      <c r="P282" s="323">
        <f t="shared" si="19"/>
        <v>10080</v>
      </c>
      <c r="Q282" s="323">
        <f>(M282*60)*(3.1415927*'chromatographic performances'!$E$8*'chromatographic performances'!$E$8*0.6/4)</f>
        <v>392.22572971899893</v>
      </c>
      <c r="R282" s="323">
        <f>1.1*(B$12*'chromatographic performances'!$E$7*0.001*$M282*0.001*$N$4*0.001/('chromatographic performances'!$E$9*0.000001)^2/100000)</f>
        <v>383.70316665668452</v>
      </c>
      <c r="S282" s="323">
        <f t="shared" si="20"/>
        <v>9560</v>
      </c>
      <c r="T282" s="323" t="str">
        <f t="shared" si="18"/>
        <v/>
      </c>
      <c r="U282" s="323">
        <f>(M282*60)*(3.1415927*'chromatographic performances'!$E$8*'chromatographic performances'!$E$8*0.6/4)</f>
        <v>392.22572971899893</v>
      </c>
    </row>
    <row r="283" spans="12:21" x14ac:dyDescent="0.2">
      <c r="L283" s="323">
        <v>8.25</v>
      </c>
      <c r="M283" s="323">
        <f>(L283*$N$5)/('chromatographic performances'!$E$9/1000000)*1000</f>
        <v>3.1570919630538672</v>
      </c>
      <c r="N283" s="323">
        <f t="shared" si="17"/>
        <v>2.9179684951595797</v>
      </c>
      <c r="O283" s="323">
        <f>'chromatographic performances'!$E$7/(N283*'chromatographic performances'!$E$9/1000)</f>
        <v>10079.534701855602</v>
      </c>
      <c r="P283" s="323">
        <f t="shared" si="19"/>
        <v>10070</v>
      </c>
      <c r="Q283" s="323">
        <f>(M283*60)*(3.1415927*'chromatographic performances'!$E$8*'chromatographic performances'!$E$8*0.6/4)</f>
        <v>393.65721048439673</v>
      </c>
      <c r="R283" s="323">
        <f>1.1*(B$12*'chromatographic performances'!$E$7*0.001*$M283*0.001*$N$4*0.001/('chromatographic performances'!$E$9*0.000001)^2/100000)</f>
        <v>385.10354317732936</v>
      </c>
      <c r="S283" s="323">
        <f t="shared" si="20"/>
        <v>9560</v>
      </c>
      <c r="T283" s="323" t="str">
        <f t="shared" si="18"/>
        <v/>
      </c>
      <c r="U283" s="323">
        <f>(M283*60)*(3.1415927*'chromatographic performances'!$E$8*'chromatographic performances'!$E$8*0.6/4)</f>
        <v>393.65721048439673</v>
      </c>
    </row>
    <row r="284" spans="12:21" x14ac:dyDescent="0.2">
      <c r="L284" s="323">
        <v>8.2799999999999994</v>
      </c>
      <c r="M284" s="323">
        <f>(L284*$N$5)/('chromatographic performances'!$E$9/1000000)*1000</f>
        <v>3.1685722974649715</v>
      </c>
      <c r="N284" s="323">
        <f t="shared" si="17"/>
        <v>2.9201580713384954</v>
      </c>
      <c r="O284" s="323">
        <f>'chromatographic performances'!$E$7/(N284*'chromatographic performances'!$E$9/1000)</f>
        <v>10071.976922948235</v>
      </c>
      <c r="P284" s="323">
        <f t="shared" si="19"/>
        <v>10070</v>
      </c>
      <c r="Q284" s="323">
        <f>(M284*60)*(3.1415927*'chromatographic performances'!$E$8*'chromatographic performances'!$E$8*0.6/4)</f>
        <v>395.08869124979446</v>
      </c>
      <c r="R284" s="323">
        <f>1.1*(B$12*'chromatographic performances'!$E$7*0.001*$M284*0.001*$N$4*0.001/('chromatographic performances'!$E$9*0.000001)^2/100000)</f>
        <v>386.50391969797403</v>
      </c>
      <c r="S284" s="323">
        <f t="shared" si="20"/>
        <v>9560</v>
      </c>
      <c r="T284" s="323" t="str">
        <f t="shared" si="18"/>
        <v/>
      </c>
      <c r="U284" s="323">
        <f>(M284*60)*(3.1415927*'chromatographic performances'!$E$8*'chromatographic performances'!$E$8*0.6/4)</f>
        <v>395.08869124979446</v>
      </c>
    </row>
    <row r="285" spans="12:21" x14ac:dyDescent="0.2">
      <c r="L285" s="323">
        <v>8.31</v>
      </c>
      <c r="M285" s="323">
        <f>(L285*$N$5)/('chromatographic performances'!$E$9/1000000)*1000</f>
        <v>3.1800526318760767</v>
      </c>
      <c r="N285" s="323">
        <f t="shared" si="17"/>
        <v>2.9223544294931969</v>
      </c>
      <c r="O285" s="323">
        <f>'chromatographic performances'!$E$7/(N285*'chromatographic performances'!$E$9/1000)</f>
        <v>10064.407112652323</v>
      </c>
      <c r="P285" s="323">
        <f t="shared" si="19"/>
        <v>10060</v>
      </c>
      <c r="Q285" s="323">
        <f>(M285*60)*(3.1415927*'chromatographic performances'!$E$8*'chromatographic performances'!$E$8*0.6/4)</f>
        <v>396.5201720151922</v>
      </c>
      <c r="R285" s="323">
        <f>1.1*(B$12*'chromatographic performances'!$E$7*0.001*$M285*0.001*$N$4*0.001/('chromatographic performances'!$E$9*0.000001)^2/100000)</f>
        <v>387.90429621861892</v>
      </c>
      <c r="S285" s="323">
        <f t="shared" si="20"/>
        <v>9560</v>
      </c>
      <c r="T285" s="323" t="str">
        <f t="shared" si="18"/>
        <v/>
      </c>
      <c r="U285" s="323">
        <f>(M285*60)*(3.1415927*'chromatographic performances'!$E$8*'chromatographic performances'!$E$8*0.6/4)</f>
        <v>396.5201720151922</v>
      </c>
    </row>
    <row r="286" spans="12:21" x14ac:dyDescent="0.2">
      <c r="L286" s="323">
        <v>8.34</v>
      </c>
      <c r="M286" s="323">
        <f>(L286*$N$5)/('chromatographic performances'!$E$9/1000000)*1000</f>
        <v>3.1915329662871819</v>
      </c>
      <c r="N286" s="323">
        <f t="shared" si="17"/>
        <v>2.9245574682162818</v>
      </c>
      <c r="O286" s="323">
        <f>'chromatographic performances'!$E$7/(N286*'chromatographic performances'!$E$9/1000)</f>
        <v>10056.825699452196</v>
      </c>
      <c r="P286" s="323">
        <f t="shared" si="19"/>
        <v>10050</v>
      </c>
      <c r="Q286" s="323">
        <f>(M286*60)*(3.1415927*'chromatographic performances'!$E$8*'chromatographic performances'!$E$8*0.6/4)</f>
        <v>397.95165278059005</v>
      </c>
      <c r="R286" s="323">
        <f>1.1*(B$12*'chromatographic performances'!$E$7*0.001*$M286*0.001*$N$4*0.001/('chromatographic performances'!$E$9*0.000001)^2/100000)</f>
        <v>389.30467273926382</v>
      </c>
      <c r="S286" s="323">
        <f t="shared" si="20"/>
        <v>9560</v>
      </c>
      <c r="T286" s="323" t="str">
        <f t="shared" si="18"/>
        <v/>
      </c>
      <c r="U286" s="323">
        <f>(M286*60)*(3.1415927*'chromatographic performances'!$E$8*'chromatographic performances'!$E$8*0.6/4)</f>
        <v>397.95165278059005</v>
      </c>
    </row>
    <row r="287" spans="12:21" x14ac:dyDescent="0.2">
      <c r="L287" s="323">
        <v>8.3699999999999992</v>
      </c>
      <c r="M287" s="323">
        <f>(L287*$N$5)/('chromatographic performances'!$E$9/1000000)*1000</f>
        <v>3.2030133006982862</v>
      </c>
      <c r="N287" s="323">
        <f t="shared" si="17"/>
        <v>2.9267670877229031</v>
      </c>
      <c r="O287" s="323">
        <f>'chromatographic performances'!$E$7/(N287*'chromatographic performances'!$E$9/1000)</f>
        <v>10049.233104081894</v>
      </c>
      <c r="P287" s="323">
        <f t="shared" si="19"/>
        <v>10040</v>
      </c>
      <c r="Q287" s="323">
        <f>(M287*60)*(3.1415927*'chromatographic performances'!$E$8*'chromatographic performances'!$E$8*0.6/4)</f>
        <v>399.38313354598779</v>
      </c>
      <c r="R287" s="323">
        <f>1.1*(B$12*'chromatographic performances'!$E$7*0.001*$M287*0.001*$N$4*0.001/('chromatographic performances'!$E$9*0.000001)^2/100000)</f>
        <v>390.70504925990849</v>
      </c>
      <c r="S287" s="323">
        <f t="shared" si="20"/>
        <v>9560</v>
      </c>
      <c r="T287" s="323" t="str">
        <f t="shared" si="18"/>
        <v/>
      </c>
      <c r="U287" s="323">
        <f>(M287*60)*(3.1415927*'chromatographic performances'!$E$8*'chromatographic performances'!$E$8*0.6/4)</f>
        <v>399.38313354598779</v>
      </c>
    </row>
    <row r="288" spans="12:21" x14ac:dyDescent="0.2">
      <c r="L288" s="323">
        <v>8.4</v>
      </c>
      <c r="M288" s="323">
        <f>(L288*$N$5)/('chromatographic performances'!$E$9/1000000)*1000</f>
        <v>3.2144936351093913</v>
      </c>
      <c r="N288" s="323">
        <f t="shared" si="17"/>
        <v>2.9289831898201828</v>
      </c>
      <c r="O288" s="323">
        <f>'chromatographic performances'!$E$7/(N288*'chromatographic performances'!$E$9/1000)</f>
        <v>10041.629739666758</v>
      </c>
      <c r="P288" s="323">
        <f t="shared" si="19"/>
        <v>10040</v>
      </c>
      <c r="Q288" s="323">
        <f>(M288*60)*(3.1415927*'chromatographic performances'!$E$8*'chromatographic performances'!$E$8*0.6/4)</f>
        <v>400.81461431138564</v>
      </c>
      <c r="R288" s="323">
        <f>1.1*(B$12*'chromatographic performances'!$E$7*0.001*$M288*0.001*$N$4*0.001/('chromatographic performances'!$E$9*0.000001)^2/100000)</f>
        <v>392.10542578055339</v>
      </c>
      <c r="S288" s="323">
        <f t="shared" si="20"/>
        <v>9560</v>
      </c>
      <c r="T288" s="323" t="str">
        <f t="shared" si="18"/>
        <v/>
      </c>
      <c r="U288" s="323">
        <f>(M288*60)*(3.1415927*'chromatographic performances'!$E$8*'chromatographic performances'!$E$8*0.6/4)</f>
        <v>400.81461431138564</v>
      </c>
    </row>
    <row r="289" spans="12:21" x14ac:dyDescent="0.2">
      <c r="L289" s="323">
        <v>8.43</v>
      </c>
      <c r="M289" s="323">
        <f>(L289*$N$5)/('chromatographic performances'!$E$9/1000000)*1000</f>
        <v>3.225973969520497</v>
      </c>
      <c r="N289" s="323">
        <f t="shared" si="17"/>
        <v>2.931205677877311</v>
      </c>
      <c r="O289" s="323">
        <f>'chromatographic performances'!$E$7/(N289*'chromatographic performances'!$E$9/1000)</f>
        <v>10034.016011862208</v>
      </c>
      <c r="P289" s="323">
        <f t="shared" si="19"/>
        <v>10030</v>
      </c>
      <c r="Q289" s="323">
        <f>(M289*60)*(3.1415927*'chromatographic performances'!$E$8*'chromatographic performances'!$E$8*0.6/4)</f>
        <v>402.24609507678355</v>
      </c>
      <c r="R289" s="323">
        <f>1.1*(B$12*'chromatographic performances'!$E$7*0.001*$M289*0.001*$N$4*0.001/('chromatographic performances'!$E$9*0.000001)^2/100000)</f>
        <v>393.50580230119834</v>
      </c>
      <c r="S289" s="323">
        <f t="shared" si="20"/>
        <v>9560</v>
      </c>
      <c r="T289" s="323" t="str">
        <f t="shared" si="18"/>
        <v/>
      </c>
      <c r="U289" s="323">
        <f>(M289*60)*(3.1415927*'chromatographic performances'!$E$8*'chromatographic performances'!$E$8*0.6/4)</f>
        <v>402.24609507678355</v>
      </c>
    </row>
    <row r="290" spans="12:21" x14ac:dyDescent="0.2">
      <c r="L290" s="323">
        <v>8.4600000000000009</v>
      </c>
      <c r="M290" s="323">
        <f>(L290*$N$5)/('chromatographic performances'!$E$9/1000000)*1000</f>
        <v>3.2374543039316022</v>
      </c>
      <c r="N290" s="323">
        <f t="shared" si="17"/>
        <v>2.9334344567962889</v>
      </c>
      <c r="O290" s="323">
        <f>'chromatographic performances'!$E$7/(N290*'chromatographic performances'!$E$9/1000)</f>
        <v>10026.392318989811</v>
      </c>
      <c r="P290" s="323">
        <f t="shared" si="19"/>
        <v>10020</v>
      </c>
      <c r="Q290" s="323">
        <f>(M290*60)*(3.1415927*'chromatographic performances'!$E$8*'chromatographic performances'!$E$8*0.6/4)</f>
        <v>403.6775758421814</v>
      </c>
      <c r="R290" s="323">
        <f>1.1*(B$12*'chromatographic performances'!$E$7*0.001*$M290*0.001*$N$4*0.001/('chromatographic performances'!$E$9*0.000001)^2/100000)</f>
        <v>394.90617882184318</v>
      </c>
      <c r="S290" s="323">
        <f t="shared" si="20"/>
        <v>9560</v>
      </c>
      <c r="T290" s="323" t="str">
        <f t="shared" si="18"/>
        <v/>
      </c>
      <c r="U290" s="323">
        <f>(M290*60)*(3.1415927*'chromatographic performances'!$E$8*'chromatographic performances'!$E$8*0.6/4)</f>
        <v>403.6775758421814</v>
      </c>
    </row>
    <row r="291" spans="12:21" x14ac:dyDescent="0.2">
      <c r="L291" s="323">
        <v>8.49</v>
      </c>
      <c r="M291" s="323">
        <f>(L291*$N$5)/('chromatographic performances'!$E$9/1000000)*1000</f>
        <v>3.2489346383427065</v>
      </c>
      <c r="N291" s="323">
        <f t="shared" si="17"/>
        <v>2.9356694329833211</v>
      </c>
      <c r="O291" s="323">
        <f>'chromatographic performances'!$E$7/(N291*'chromatographic performances'!$E$9/1000)</f>
        <v>10018.759052170659</v>
      </c>
      <c r="P291" s="323">
        <f t="shared" si="19"/>
        <v>10010</v>
      </c>
      <c r="Q291" s="323">
        <f>(M291*60)*(3.1415927*'chromatographic performances'!$E$8*'chromatographic performances'!$E$8*0.6/4)</f>
        <v>405.10905660757913</v>
      </c>
      <c r="R291" s="323">
        <f>1.1*(B$12*'chromatographic performances'!$E$7*0.001*$M291*0.001*$N$4*0.001/('chromatographic performances'!$E$9*0.000001)^2/100000)</f>
        <v>396.30655534248785</v>
      </c>
      <c r="S291" s="323">
        <f t="shared" si="20"/>
        <v>9560</v>
      </c>
      <c r="T291" s="323" t="str">
        <f t="shared" si="18"/>
        <v/>
      </c>
      <c r="U291" s="323">
        <f>(M291*60)*(3.1415927*'chromatographic performances'!$E$8*'chromatographic performances'!$E$8*0.6/4)</f>
        <v>405.10905660757913</v>
      </c>
    </row>
    <row r="292" spans="12:21" x14ac:dyDescent="0.2">
      <c r="L292" s="323">
        <v>8.52</v>
      </c>
      <c r="M292" s="323">
        <f>(L292*$N$5)/('chromatographic performances'!$E$9/1000000)*1000</f>
        <v>3.2604149727538112</v>
      </c>
      <c r="N292" s="323">
        <f t="shared" si="17"/>
        <v>2.9379105143208304</v>
      </c>
      <c r="O292" s="323">
        <f>'chromatographic performances'!$E$7/(N292*'chromatographic performances'!$E$9/1000)</f>
        <v>10011.116595456142</v>
      </c>
      <c r="P292" s="323">
        <f t="shared" si="19"/>
        <v>10010</v>
      </c>
      <c r="Q292" s="323">
        <f>(M292*60)*(3.1415927*'chromatographic performances'!$E$8*'chromatographic performances'!$E$8*0.6/4)</f>
        <v>406.54053737297681</v>
      </c>
      <c r="R292" s="323">
        <f>1.1*(B$12*'chromatographic performances'!$E$7*0.001*$M292*0.001*$N$4*0.001/('chromatographic performances'!$E$9*0.000001)^2/100000)</f>
        <v>397.70693186313275</v>
      </c>
      <c r="S292" s="323">
        <f t="shared" si="20"/>
        <v>9560</v>
      </c>
      <c r="T292" s="323" t="str">
        <f t="shared" si="18"/>
        <v/>
      </c>
      <c r="U292" s="323">
        <f>(M292*60)*(3.1415927*'chromatographic performances'!$E$8*'chromatographic performances'!$E$8*0.6/4)</f>
        <v>406.54053737297681</v>
      </c>
    </row>
    <row r="293" spans="12:21" x14ac:dyDescent="0.2">
      <c r="L293" s="323">
        <v>8.5500000000000007</v>
      </c>
      <c r="M293" s="323">
        <f>(L293*$N$5)/('chromatographic performances'!$E$9/1000000)*1000</f>
        <v>3.2718953071649168</v>
      </c>
      <c r="N293" s="323">
        <f t="shared" si="17"/>
        <v>2.9401576101400768</v>
      </c>
      <c r="O293" s="323">
        <f>'chromatographic performances'!$E$7/(N293*'chromatographic performances'!$E$9/1000)</f>
        <v>10003.465325956147</v>
      </c>
      <c r="P293" s="323">
        <f t="shared" si="19"/>
        <v>10000</v>
      </c>
      <c r="Q293" s="323">
        <f>(M293*60)*(3.1415927*'chromatographic performances'!$E$8*'chromatographic performances'!$E$8*0.6/4)</f>
        <v>407.97201813837472</v>
      </c>
      <c r="R293" s="323">
        <f>1.1*(B$12*'chromatographic performances'!$E$7*0.001*$M293*0.001*$N$4*0.001/('chromatographic performances'!$E$9*0.000001)^2/100000)</f>
        <v>399.10730838377771</v>
      </c>
      <c r="S293" s="323">
        <f t="shared" si="20"/>
        <v>9560</v>
      </c>
      <c r="T293" s="323" t="str">
        <f t="shared" si="18"/>
        <v/>
      </c>
      <c r="U293" s="323">
        <f>(M293*60)*(3.1415927*'chromatographic performances'!$E$8*'chromatographic performances'!$E$8*0.6/4)</f>
        <v>407.97201813837472</v>
      </c>
    </row>
    <row r="294" spans="12:21" x14ac:dyDescent="0.2">
      <c r="L294" s="323">
        <v>8.58</v>
      </c>
      <c r="M294" s="323">
        <f>(L294*$N$5)/('chromatographic performances'!$E$9/1000000)*1000</f>
        <v>3.2833756415760211</v>
      </c>
      <c r="N294" s="323">
        <f t="shared" si="17"/>
        <v>2.9424106311943756</v>
      </c>
      <c r="O294" s="323">
        <f>'chromatographic performances'!$E$7/(N294*'chromatographic performances'!$E$9/1000)</f>
        <v>9995.805613964767</v>
      </c>
      <c r="P294" s="323">
        <f t="shared" si="19"/>
        <v>9990</v>
      </c>
      <c r="Q294" s="323">
        <f>(M294*60)*(3.1415927*'chromatographic performances'!$E$8*'chromatographic performances'!$E$8*0.6/4)</f>
        <v>409.40349890377246</v>
      </c>
      <c r="R294" s="323">
        <f>1.1*(B$12*'chromatographic performances'!$E$7*0.001*$M294*0.001*$N$4*0.001/('chromatographic performances'!$E$9*0.000001)^2/100000)</f>
        <v>400.50768490442232</v>
      </c>
      <c r="S294" s="323">
        <f t="shared" si="20"/>
        <v>9560</v>
      </c>
      <c r="T294" s="323" t="str">
        <f t="shared" si="18"/>
        <v/>
      </c>
      <c r="U294" s="323">
        <f>(M294*60)*(3.1415927*'chromatographic performances'!$E$8*'chromatographic performances'!$E$8*0.6/4)</f>
        <v>409.40349890377246</v>
      </c>
    </row>
    <row r="295" spans="12:21" x14ac:dyDescent="0.2">
      <c r="L295" s="323">
        <v>8.61</v>
      </c>
      <c r="M295" s="323">
        <f>(L295*$N$5)/('chromatographic performances'!$E$9/1000000)*1000</f>
        <v>3.2948559759871259</v>
      </c>
      <c r="N295" s="323">
        <f t="shared" si="17"/>
        <v>2.9446694896328927</v>
      </c>
      <c r="O295" s="323">
        <f>'chromatographic performances'!$E$7/(N295*'chromatographic performances'!$E$9/1000)</f>
        <v>9988.1378230835235</v>
      </c>
      <c r="P295" s="323">
        <f t="shared" si="19"/>
        <v>9980</v>
      </c>
      <c r="Q295" s="323">
        <f>(M295*60)*(3.1415927*'chromatographic performances'!$E$8*'chromatographic performances'!$E$8*0.6/4)</f>
        <v>410.83497966917025</v>
      </c>
      <c r="R295" s="323">
        <f>1.1*(B$12*'chromatographic performances'!$E$7*0.001*$M295*0.001*$N$4*0.001/('chromatographic performances'!$E$9*0.000001)^2/100000)</f>
        <v>401.90806142506716</v>
      </c>
      <c r="S295" s="323">
        <f t="shared" si="20"/>
        <v>9560</v>
      </c>
      <c r="T295" s="323" t="str">
        <f t="shared" si="18"/>
        <v/>
      </c>
      <c r="U295" s="323">
        <f>(M295*60)*(3.1415927*'chromatographic performances'!$E$8*'chromatographic performances'!$E$8*0.6/4)</f>
        <v>410.83497966917025</v>
      </c>
    </row>
    <row r="296" spans="12:21" x14ac:dyDescent="0.2">
      <c r="L296" s="323">
        <v>8.64</v>
      </c>
      <c r="M296" s="323">
        <f>(L296*$N$5)/('chromatographic performances'!$E$9/1000000)*1000</f>
        <v>3.3063363103982315</v>
      </c>
      <c r="N296" s="323">
        <f t="shared" si="17"/>
        <v>2.946934098974999</v>
      </c>
      <c r="O296" s="323">
        <f>'chromatographic performances'!$E$7/(N296*'chromatographic performances'!$E$9/1000)</f>
        <v>9980.4623103422418</v>
      </c>
      <c r="P296" s="323">
        <f t="shared" si="19"/>
        <v>9980</v>
      </c>
      <c r="Q296" s="323">
        <f>(M296*60)*(3.1415927*'chromatographic performances'!$E$8*'chromatographic performances'!$E$8*0.6/4)</f>
        <v>412.26646043456816</v>
      </c>
      <c r="R296" s="323">
        <f>1.1*(B$12*'chromatographic performances'!$E$7*0.001*$M296*0.001*$N$4*0.001/('chromatographic performances'!$E$9*0.000001)^2/100000)</f>
        <v>403.30843794571211</v>
      </c>
      <c r="S296" s="323">
        <f t="shared" si="20"/>
        <v>9560</v>
      </c>
      <c r="T296" s="323" t="str">
        <f t="shared" si="18"/>
        <v/>
      </c>
      <c r="U296" s="323">
        <f>(M296*60)*(3.1415927*'chromatographic performances'!$E$8*'chromatographic performances'!$E$8*0.6/4)</f>
        <v>412.26646043456816</v>
      </c>
    </row>
    <row r="297" spans="12:21" x14ac:dyDescent="0.2">
      <c r="L297" s="323">
        <v>8.67</v>
      </c>
      <c r="M297" s="323">
        <f>(L297*$N$5)/('chromatographic performances'!$E$9/1000000)*1000</f>
        <v>3.3178166448093362</v>
      </c>
      <c r="N297" s="323">
        <f t="shared" si="17"/>
        <v>2.9492043740851828</v>
      </c>
      <c r="O297" s="323">
        <f>'chromatographic performances'!$E$7/(N297*'chromatographic performances'!$E$9/1000)</f>
        <v>9972.7794263175201</v>
      </c>
      <c r="P297" s="323">
        <f t="shared" si="19"/>
        <v>9970</v>
      </c>
      <c r="Q297" s="323">
        <f>(M297*60)*(3.1415927*'chromatographic performances'!$E$8*'chromatographic performances'!$E$8*0.6/4)</f>
        <v>413.69794119996595</v>
      </c>
      <c r="R297" s="323">
        <f>1.1*(B$12*'chromatographic performances'!$E$7*0.001*$M297*0.001*$N$4*0.001/('chromatographic performances'!$E$9*0.000001)^2/100000)</f>
        <v>404.70881446635678</v>
      </c>
      <c r="S297" s="323">
        <f t="shared" si="20"/>
        <v>9560</v>
      </c>
      <c r="T297" s="323" t="str">
        <f t="shared" si="18"/>
        <v/>
      </c>
      <c r="U297" s="323">
        <f>(M297*60)*(3.1415927*'chromatographic performances'!$E$8*'chromatographic performances'!$E$8*0.6/4)</f>
        <v>413.69794119996595</v>
      </c>
    </row>
    <row r="298" spans="12:21" x14ac:dyDescent="0.2">
      <c r="L298" s="323">
        <v>8.6999999999999993</v>
      </c>
      <c r="M298" s="323">
        <f>(L298*$N$5)/('chromatographic performances'!$E$9/1000000)*1000</f>
        <v>3.3292969792204405</v>
      </c>
      <c r="N298" s="323">
        <f t="shared" si="17"/>
        <v>2.951480231148492</v>
      </c>
      <c r="O298" s="323">
        <f>'chromatographic performances'!$E$7/(N298*'chromatographic performances'!$E$9/1000)</f>
        <v>9965.0895152489393</v>
      </c>
      <c r="P298" s="323">
        <f t="shared" si="19"/>
        <v>9960</v>
      </c>
      <c r="Q298" s="323">
        <f>(M298*60)*(3.1415927*'chromatographic performances'!$E$8*'chromatographic performances'!$E$8*0.6/4)</f>
        <v>415.12942196536369</v>
      </c>
      <c r="R298" s="323">
        <f>1.1*(B$12*'chromatographic performances'!$E$7*0.001*$M298*0.001*$N$4*0.001/('chromatographic performances'!$E$9*0.000001)^2/100000)</f>
        <v>406.10919098700168</v>
      </c>
      <c r="S298" s="323">
        <f t="shared" si="20"/>
        <v>9560</v>
      </c>
      <c r="T298" s="323" t="str">
        <f t="shared" si="18"/>
        <v/>
      </c>
      <c r="U298" s="323">
        <f>(M298*60)*(3.1415927*'chromatographic performances'!$E$8*'chromatographic performances'!$E$8*0.6/4)</f>
        <v>415.12942196536369</v>
      </c>
    </row>
    <row r="299" spans="12:21" x14ac:dyDescent="0.2">
      <c r="L299" s="323">
        <v>8.73</v>
      </c>
      <c r="M299" s="323">
        <f>(L299*$N$5)/('chromatographic performances'!$E$9/1000000)*1000</f>
        <v>3.3407773136315466</v>
      </c>
      <c r="N299" s="323">
        <f t="shared" si="17"/>
        <v>2.9537615876465058</v>
      </c>
      <c r="O299" s="323">
        <f>'chromatographic performances'!$E$7/(N299*'chromatographic performances'!$E$9/1000)</f>
        <v>9957.3929151529865</v>
      </c>
      <c r="P299" s="323">
        <f t="shared" si="19"/>
        <v>9950</v>
      </c>
      <c r="Q299" s="323">
        <f>(M299*60)*(3.1415927*'chromatographic performances'!$E$8*'chromatographic performances'!$E$8*0.6/4)</f>
        <v>416.5609027307616</v>
      </c>
      <c r="R299" s="323">
        <f>1.1*(B$12*'chromatographic performances'!$E$7*0.001*$M299*0.001*$N$4*0.001/('chromatographic performances'!$E$9*0.000001)^2/100000)</f>
        <v>407.50956750764669</v>
      </c>
      <c r="S299" s="323">
        <f t="shared" si="20"/>
        <v>9560</v>
      </c>
      <c r="T299" s="323" t="str">
        <f t="shared" si="18"/>
        <v/>
      </c>
      <c r="U299" s="323">
        <f>(M299*60)*(3.1415927*'chromatographic performances'!$E$8*'chromatographic performances'!$E$8*0.6/4)</f>
        <v>416.5609027307616</v>
      </c>
    </row>
    <row r="300" spans="12:21" x14ac:dyDescent="0.2">
      <c r="L300" s="323">
        <v>8.76</v>
      </c>
      <c r="M300" s="323">
        <f>(L300*$N$5)/('chromatographic performances'!$E$9/1000000)*1000</f>
        <v>3.3522576480426514</v>
      </c>
      <c r="N300" s="323">
        <f t="shared" si="17"/>
        <v>2.9560483623338096</v>
      </c>
      <c r="O300" s="323">
        <f>'chromatographic performances'!$E$7/(N300*'chromatographic performances'!$E$9/1000)</f>
        <v>9949.6899579348119</v>
      </c>
      <c r="P300" s="323">
        <f t="shared" si="19"/>
        <v>9940</v>
      </c>
      <c r="Q300" s="323">
        <f>(M300*60)*(3.1415927*'chromatographic performances'!$E$8*'chromatographic performances'!$E$8*0.6/4)</f>
        <v>417.99238349615933</v>
      </c>
      <c r="R300" s="323">
        <f>1.1*(B$12*'chromatographic performances'!$E$7*0.001*$M300*0.001*$N$4*0.001/('chromatographic performances'!$E$9*0.000001)^2/100000)</f>
        <v>408.90994402829148</v>
      </c>
      <c r="S300" s="323">
        <f t="shared" si="20"/>
        <v>9560</v>
      </c>
      <c r="T300" s="323" t="str">
        <f t="shared" si="18"/>
        <v/>
      </c>
      <c r="U300" s="323">
        <f>(M300*60)*(3.1415927*'chromatographic performances'!$E$8*'chromatographic performances'!$E$8*0.6/4)</f>
        <v>417.99238349615933</v>
      </c>
    </row>
    <row r="301" spans="12:21" x14ac:dyDescent="0.2">
      <c r="L301" s="323">
        <v>8.7899999999999991</v>
      </c>
      <c r="M301" s="323">
        <f>(L301*$N$5)/('chromatographic performances'!$E$9/1000000)*1000</f>
        <v>3.3637379824537557</v>
      </c>
      <c r="N301" s="323">
        <f t="shared" si="17"/>
        <v>2.9583404752149791</v>
      </c>
      <c r="O301" s="323">
        <f>'chromatographic performances'!$E$7/(N301*'chromatographic performances'!$E$9/1000)</f>
        <v>9941.9809694977848</v>
      </c>
      <c r="P301" s="323">
        <f t="shared" si="19"/>
        <v>9940</v>
      </c>
      <c r="Q301" s="323">
        <f>(M301*60)*(3.1415927*'chromatographic performances'!$E$8*'chromatographic performances'!$E$8*0.6/4)</f>
        <v>419.42386426155707</v>
      </c>
      <c r="R301" s="323">
        <f>1.1*(B$12*'chromatographic performances'!$E$7*0.001*$M301*0.001*$N$4*0.001/('chromatographic performances'!$E$9*0.000001)^2/100000)</f>
        <v>410.31032054893626</v>
      </c>
      <c r="S301" s="323">
        <f t="shared" si="20"/>
        <v>9560</v>
      </c>
      <c r="T301" s="323" t="str">
        <f t="shared" si="18"/>
        <v/>
      </c>
      <c r="U301" s="323">
        <f>(M301*60)*(3.1415927*'chromatographic performances'!$E$8*'chromatographic performances'!$E$8*0.6/4)</f>
        <v>419.42386426155707</v>
      </c>
    </row>
    <row r="302" spans="12:21" x14ac:dyDescent="0.2">
      <c r="L302" s="323">
        <v>8.82</v>
      </c>
      <c r="M302" s="323">
        <f>(L302*$N$5)/('chromatographic performances'!$E$9/1000000)*1000</f>
        <v>3.3752183168648613</v>
      </c>
      <c r="N302" s="323">
        <f t="shared" si="17"/>
        <v>2.9606378475220385</v>
      </c>
      <c r="O302" s="323">
        <f>'chromatographic performances'!$E$7/(N302*'chromatographic performances'!$E$9/1000)</f>
        <v>9934.2662698509666</v>
      </c>
      <c r="P302" s="323">
        <f t="shared" si="19"/>
        <v>9930</v>
      </c>
      <c r="Q302" s="323">
        <f>(M302*60)*(3.1415927*'chromatographic performances'!$E$8*'chromatographic performances'!$E$8*0.6/4)</f>
        <v>420.85534502695498</v>
      </c>
      <c r="R302" s="323">
        <f>1.1*(B$12*'chromatographic performances'!$E$7*0.001*$M302*0.001*$N$4*0.001/('chromatographic performances'!$E$9*0.000001)^2/100000)</f>
        <v>411.71069706958116</v>
      </c>
      <c r="S302" s="323">
        <f t="shared" si="20"/>
        <v>9560</v>
      </c>
      <c r="T302" s="323" t="str">
        <f t="shared" si="18"/>
        <v/>
      </c>
      <c r="U302" s="323">
        <f>(M302*60)*(3.1415927*'chromatographic performances'!$E$8*'chromatographic performances'!$E$8*0.6/4)</f>
        <v>420.85534502695498</v>
      </c>
    </row>
    <row r="303" spans="12:21" x14ac:dyDescent="0.2">
      <c r="L303" s="323">
        <v>8.85</v>
      </c>
      <c r="M303" s="323">
        <f>(L303*$N$5)/('chromatographic performances'!$E$9/1000000)*1000</f>
        <v>3.386698651275966</v>
      </c>
      <c r="N303" s="323">
        <f t="shared" si="17"/>
        <v>2.962940401692399</v>
      </c>
      <c r="O303" s="323">
        <f>'chromatographic performances'!$E$7/(N303*'chromatographic performances'!$E$9/1000)</f>
        <v>9926.5461732145141</v>
      </c>
      <c r="P303" s="323">
        <f t="shared" si="19"/>
        <v>9920</v>
      </c>
      <c r="Q303" s="323">
        <f>(M303*60)*(3.1415927*'chromatographic performances'!$E$8*'chromatographic performances'!$E$8*0.6/4)</f>
        <v>422.28682579235277</v>
      </c>
      <c r="R303" s="323">
        <f>1.1*(B$12*'chromatographic performances'!$E$7*0.001*$M303*0.001*$N$4*0.001/('chromatographic performances'!$E$9*0.000001)^2/100000)</f>
        <v>413.11107359022594</v>
      </c>
      <c r="S303" s="323">
        <f t="shared" si="20"/>
        <v>9560</v>
      </c>
      <c r="T303" s="323" t="str">
        <f t="shared" si="18"/>
        <v/>
      </c>
      <c r="U303" s="323">
        <f>(M303*60)*(3.1415927*'chromatographic performances'!$E$8*'chromatographic performances'!$E$8*0.6/4)</f>
        <v>422.28682579235277</v>
      </c>
    </row>
    <row r="304" spans="12:21" x14ac:dyDescent="0.2">
      <c r="L304" s="323">
        <v>8.8800000000000008</v>
      </c>
      <c r="M304" s="323">
        <f>(L304*$N$5)/('chromatographic performances'!$E$9/1000000)*1000</f>
        <v>3.3981789856870712</v>
      </c>
      <c r="N304" s="323">
        <f t="shared" si="17"/>
        <v>2.9652480613472627</v>
      </c>
      <c r="O304" s="323">
        <f>'chromatographic performances'!$E$7/(N304*'chromatographic performances'!$E$9/1000)</f>
        <v>9918.8209881230287</v>
      </c>
      <c r="P304" s="323">
        <f t="shared" si="19"/>
        <v>9910</v>
      </c>
      <c r="Q304" s="323">
        <f>(M304*60)*(3.1415927*'chromatographic performances'!$E$8*'chromatographic performances'!$E$8*0.6/4)</f>
        <v>423.71830655775062</v>
      </c>
      <c r="R304" s="323">
        <f>1.1*(B$12*'chromatographic performances'!$E$7*0.001*$M304*0.001*$N$4*0.001/('chromatographic performances'!$E$9*0.000001)^2/100000)</f>
        <v>414.51145011087073</v>
      </c>
      <c r="S304" s="323">
        <f t="shared" si="20"/>
        <v>9560</v>
      </c>
      <c r="T304" s="323" t="str">
        <f t="shared" si="18"/>
        <v/>
      </c>
      <c r="U304" s="323">
        <f>(M304*60)*(3.1415927*'chromatographic performances'!$E$8*'chromatographic performances'!$E$8*0.6/4)</f>
        <v>423.71830655775062</v>
      </c>
    </row>
    <row r="305" spans="12:21" x14ac:dyDescent="0.2">
      <c r="L305" s="323">
        <v>8.91</v>
      </c>
      <c r="M305" s="323">
        <f>(L305*$N$5)/('chromatographic performances'!$E$9/1000000)*1000</f>
        <v>3.409659320098176</v>
      </c>
      <c r="N305" s="323">
        <f t="shared" si="17"/>
        <v>2.9675607512704709</v>
      </c>
      <c r="O305" s="323">
        <f>'chromatographic performances'!$E$7/(N305*'chromatographic performances'!$E$9/1000)</f>
        <v>9911.091017526971</v>
      </c>
      <c r="P305" s="323">
        <f t="shared" si="19"/>
        <v>9910</v>
      </c>
      <c r="Q305" s="323">
        <f>(M305*60)*(3.1415927*'chromatographic performances'!$E$8*'chromatographic performances'!$E$8*0.6/4)</f>
        <v>425.14978732314836</v>
      </c>
      <c r="R305" s="323">
        <f>1.1*(B$12*'chromatographic performances'!$E$7*0.001*$M305*0.001*$N$4*0.001/('chromatographic performances'!$E$9*0.000001)^2/100000)</f>
        <v>415.91182663151551</v>
      </c>
      <c r="S305" s="323">
        <f t="shared" si="20"/>
        <v>9560</v>
      </c>
      <c r="T305" s="323" t="str">
        <f t="shared" si="18"/>
        <v/>
      </c>
      <c r="U305" s="323">
        <f>(M305*60)*(3.1415927*'chromatographic performances'!$E$8*'chromatographic performances'!$E$8*0.6/4)</f>
        <v>425.14978732314836</v>
      </c>
    </row>
    <row r="306" spans="12:21" x14ac:dyDescent="0.2">
      <c r="L306" s="323">
        <v>8.94</v>
      </c>
      <c r="M306" s="323">
        <f>(L306*$N$5)/('chromatographic performances'!$E$9/1000000)*1000</f>
        <v>3.4211396545092811</v>
      </c>
      <c r="N306" s="323">
        <f t="shared" si="17"/>
        <v>2.9698783973877987</v>
      </c>
      <c r="O306" s="323">
        <f>'chromatographic performances'!$E$7/(N306*'chromatographic performances'!$E$9/1000)</f>
        <v>9903.3565588920792</v>
      </c>
      <c r="P306" s="323">
        <f t="shared" si="19"/>
        <v>9900</v>
      </c>
      <c r="Q306" s="323">
        <f>(M306*60)*(3.1415927*'chromatographic performances'!$E$8*'chromatographic performances'!$E$8*0.6/4)</f>
        <v>426.58126808854621</v>
      </c>
      <c r="R306" s="323">
        <f>1.1*(B$12*'chromatographic performances'!$E$7*0.001*$M306*0.001*$N$4*0.001/('chromatographic performances'!$E$9*0.000001)^2/100000)</f>
        <v>417.31220315216041</v>
      </c>
      <c r="S306" s="323">
        <f t="shared" si="20"/>
        <v>9560</v>
      </c>
      <c r="T306" s="323" t="str">
        <f t="shared" si="18"/>
        <v/>
      </c>
      <c r="U306" s="323">
        <f>(M306*60)*(3.1415927*'chromatographic performances'!$E$8*'chromatographic performances'!$E$8*0.6/4)</f>
        <v>426.58126808854621</v>
      </c>
    </row>
    <row r="307" spans="12:21" x14ac:dyDescent="0.2">
      <c r="L307" s="323">
        <v>8.9700000000000006</v>
      </c>
      <c r="M307" s="323">
        <f>(L307*$N$5)/('chromatographic performances'!$E$9/1000000)*1000</f>
        <v>3.4326199889203868</v>
      </c>
      <c r="N307" s="323">
        <f t="shared" si="17"/>
        <v>2.9722009267466802</v>
      </c>
      <c r="O307" s="323">
        <f>'chromatographic performances'!$E$7/(N307*'chromatographic performances'!$E$9/1000)</f>
        <v>9895.6179042969234</v>
      </c>
      <c r="P307" s="323">
        <f t="shared" si="19"/>
        <v>9890</v>
      </c>
      <c r="Q307" s="323">
        <f>(M307*60)*(3.1415927*'chromatographic performances'!$E$8*'chromatographic performances'!$E$8*0.6/4)</f>
        <v>428.01274885394412</v>
      </c>
      <c r="R307" s="323">
        <f>1.1*(B$12*'chromatographic performances'!$E$7*0.001*$M307*0.001*$N$4*0.001/('chromatographic performances'!$E$9*0.000001)^2/100000)</f>
        <v>418.7125796728053</v>
      </c>
      <c r="S307" s="323">
        <f t="shared" si="20"/>
        <v>9560</v>
      </c>
      <c r="T307" s="323" t="str">
        <f t="shared" si="18"/>
        <v/>
      </c>
      <c r="U307" s="323">
        <f>(M307*60)*(3.1415927*'chromatographic performances'!$E$8*'chromatographic performances'!$E$8*0.6/4)</f>
        <v>428.01274885394412</v>
      </c>
    </row>
    <row r="308" spans="12:21" x14ac:dyDescent="0.2">
      <c r="L308" s="323">
        <v>9</v>
      </c>
      <c r="M308" s="323">
        <f>(L308*$N$5)/('chromatographic performances'!$E$9/1000000)*1000</f>
        <v>3.4441003233314911</v>
      </c>
      <c r="N308" s="323">
        <f t="shared" si="17"/>
        <v>2.9745282674963489</v>
      </c>
      <c r="O308" s="323">
        <f>'chromatographic performances'!$E$7/(N308*'chromatographic performances'!$E$9/1000)</f>
        <v>9887.8753405285806</v>
      </c>
      <c r="P308" s="323">
        <f t="shared" si="19"/>
        <v>9880</v>
      </c>
      <c r="Q308" s="323">
        <f>(M308*60)*(3.1415927*'chromatographic performances'!$E$8*'chromatographic performances'!$E$8*0.6/4)</f>
        <v>429.4442296193418</v>
      </c>
      <c r="R308" s="323">
        <f>1.1*(B$12*'chromatographic performances'!$E$7*0.001*$M308*0.001*$N$4*0.001/('chromatographic performances'!$E$9*0.000001)^2/100000)</f>
        <v>420.11295619345015</v>
      </c>
      <c r="S308" s="323">
        <f t="shared" si="20"/>
        <v>9560</v>
      </c>
      <c r="T308" s="323" t="str">
        <f t="shared" si="18"/>
        <v/>
      </c>
      <c r="U308" s="323">
        <f>(M308*60)*(3.1415927*'chromatographic performances'!$E$8*'chromatographic performances'!$E$8*0.6/4)</f>
        <v>429.4442296193418</v>
      </c>
    </row>
    <row r="309" spans="12:21" x14ac:dyDescent="0.2">
      <c r="L309" s="323">
        <v>9.0299999999999994</v>
      </c>
      <c r="M309" s="323">
        <f>(L309*$N$5)/('chromatographic performances'!$E$9/1000000)*1000</f>
        <v>3.4555806577425958</v>
      </c>
      <c r="N309" s="323">
        <f t="shared" si="17"/>
        <v>2.9768603488683922</v>
      </c>
      <c r="O309" s="323">
        <f>'chromatographic performances'!$E$7/(N309*'chromatographic performances'!$E$9/1000)</f>
        <v>9880.1291491765078</v>
      </c>
      <c r="P309" s="323">
        <f t="shared" si="19"/>
        <v>9880</v>
      </c>
      <c r="Q309" s="323">
        <f>(M309*60)*(3.1415927*'chromatographic performances'!$E$8*'chromatographic performances'!$E$8*0.6/4)</f>
        <v>430.87571038473959</v>
      </c>
      <c r="R309" s="323">
        <f>1.1*(B$12*'chromatographic performances'!$E$7*0.001*$M309*0.001*$N$4*0.001/('chromatographic performances'!$E$9*0.000001)^2/100000)</f>
        <v>421.51333271409493</v>
      </c>
      <c r="S309" s="323">
        <f t="shared" si="20"/>
        <v>9560</v>
      </c>
      <c r="T309" s="323" t="str">
        <f t="shared" si="18"/>
        <v/>
      </c>
      <c r="U309" s="323">
        <f>(M309*60)*(3.1415927*'chromatographic performances'!$E$8*'chromatographic performances'!$E$8*0.6/4)</f>
        <v>430.87571038473959</v>
      </c>
    </row>
    <row r="310" spans="12:21" x14ac:dyDescent="0.2">
      <c r="L310" s="323">
        <v>9.06</v>
      </c>
      <c r="M310" s="323">
        <f>(L310*$N$5)/('chromatographic performances'!$E$9/1000000)*1000</f>
        <v>3.4670609921537014</v>
      </c>
      <c r="N310" s="323">
        <f t="shared" si="17"/>
        <v>2.9791971011577054</v>
      </c>
      <c r="O310" s="323">
        <f>'chromatographic performances'!$E$7/(N310*'chromatographic performances'!$E$9/1000)</f>
        <v>9872.379606724593</v>
      </c>
      <c r="P310" s="323">
        <f t="shared" si="19"/>
        <v>9870</v>
      </c>
      <c r="Q310" s="323">
        <f>(M310*60)*(3.1415927*'chromatographic performances'!$E$8*'chromatographic performances'!$E$8*0.6/4)</f>
        <v>432.30719115013744</v>
      </c>
      <c r="R310" s="323">
        <f>1.1*(B$12*'chromatographic performances'!$E$7*0.001*$M310*0.001*$N$4*0.001/('chromatographic performances'!$E$9*0.000001)^2/100000)</f>
        <v>422.91370923473988</v>
      </c>
      <c r="S310" s="323">
        <f t="shared" si="20"/>
        <v>9560</v>
      </c>
      <c r="T310" s="323" t="str">
        <f t="shared" si="18"/>
        <v/>
      </c>
      <c r="U310" s="323">
        <f>(M310*60)*(3.1415927*'chromatographic performances'!$E$8*'chromatographic performances'!$E$8*0.6/4)</f>
        <v>432.30719115013744</v>
      </c>
    </row>
    <row r="311" spans="12:21" x14ac:dyDescent="0.2">
      <c r="L311" s="323">
        <v>9.09</v>
      </c>
      <c r="M311" s="323">
        <f>(L311*$N$5)/('chromatographic performances'!$E$9/1000000)*1000</f>
        <v>3.4785413265648057</v>
      </c>
      <c r="N311" s="323">
        <f t="shared" si="17"/>
        <v>2.9815384557038351</v>
      </c>
      <c r="O311" s="323">
        <f>'chromatographic performances'!$E$7/(N311*'chromatographic performances'!$E$9/1000)</f>
        <v>9864.6269846414853</v>
      </c>
      <c r="P311" s="323">
        <f t="shared" si="19"/>
        <v>9860</v>
      </c>
      <c r="Q311" s="323">
        <f>(M311*60)*(3.1415927*'chromatographic performances'!$E$8*'chromatographic performances'!$E$8*0.6/4)</f>
        <v>433.73867191553518</v>
      </c>
      <c r="R311" s="323">
        <f>1.1*(B$12*'chromatographic performances'!$E$7*0.001*$M311*0.001*$N$4*0.001/('chromatographic performances'!$E$9*0.000001)^2/100000)</f>
        <v>424.31408575538461</v>
      </c>
      <c r="S311" s="323">
        <f t="shared" si="20"/>
        <v>9560</v>
      </c>
      <c r="T311" s="323" t="str">
        <f t="shared" si="18"/>
        <v/>
      </c>
      <c r="U311" s="323">
        <f>(M311*60)*(3.1415927*'chromatographic performances'!$E$8*'chromatographic performances'!$E$8*0.6/4)</f>
        <v>433.73867191553518</v>
      </c>
    </row>
    <row r="312" spans="12:21" x14ac:dyDescent="0.2">
      <c r="L312" s="323">
        <v>9.1199999999999992</v>
      </c>
      <c r="M312" s="323">
        <f>(L312*$N$5)/('chromatographic performances'!$E$9/1000000)*1000</f>
        <v>3.4900216609759105</v>
      </c>
      <c r="N312" s="323">
        <f t="shared" si="17"/>
        <v>2.9838843448727075</v>
      </c>
      <c r="O312" s="323">
        <f>'chromatographic performances'!$E$7/(N312*'chromatographic performances'!$E$9/1000)</f>
        <v>9856.8715494692078</v>
      </c>
      <c r="P312" s="323">
        <f t="shared" si="19"/>
        <v>9850</v>
      </c>
      <c r="Q312" s="323">
        <f>(M312*60)*(3.1415927*'chromatographic performances'!$E$8*'chromatographic performances'!$E$8*0.6/4)</f>
        <v>435.17015268093297</v>
      </c>
      <c r="R312" s="323">
        <f>1.1*(B$12*'chromatographic performances'!$E$7*0.001*$M312*0.001*$N$4*0.001/('chromatographic performances'!$E$9*0.000001)^2/100000)</f>
        <v>425.71446227602928</v>
      </c>
      <c r="S312" s="323">
        <f t="shared" si="20"/>
        <v>9560</v>
      </c>
      <c r="T312" s="323" t="str">
        <f t="shared" si="18"/>
        <v/>
      </c>
      <c r="U312" s="323">
        <f>(M312*60)*(3.1415927*'chromatographic performances'!$E$8*'chromatographic performances'!$E$8*0.6/4)</f>
        <v>435.17015268093297</v>
      </c>
    </row>
    <row r="313" spans="12:21" x14ac:dyDescent="0.2">
      <c r="L313" s="323">
        <v>9.15</v>
      </c>
      <c r="M313" s="323">
        <f>(L313*$N$5)/('chromatographic performances'!$E$9/1000000)*1000</f>
        <v>3.5015019953870157</v>
      </c>
      <c r="N313" s="323">
        <f t="shared" ref="N313:N376" si="21">B$9*$L313^(1/3)+B$10/$L313+B$11*$L313</f>
        <v>2.9862347020387223</v>
      </c>
      <c r="O313" s="323">
        <f>'chromatographic performances'!$E$7/(N313*'chromatographic performances'!$E$9/1000)</f>
        <v>9849.1135629100918</v>
      </c>
      <c r="P313" s="323">
        <f t="shared" si="19"/>
        <v>9840</v>
      </c>
      <c r="Q313" s="323">
        <f>(M313*60)*(3.1415927*'chromatographic performances'!$E$8*'chromatographic performances'!$E$8*0.6/4)</f>
        <v>436.60163344633082</v>
      </c>
      <c r="R313" s="323">
        <f>1.1*(B$12*'chromatographic performances'!$E$7*0.001*$M313*0.001*$N$4*0.001/('chromatographic performances'!$E$9*0.000001)^2/100000)</f>
        <v>427.11483879667429</v>
      </c>
      <c r="S313" s="323">
        <f t="shared" si="20"/>
        <v>9560</v>
      </c>
      <c r="T313" s="323" t="str">
        <f t="shared" si="18"/>
        <v/>
      </c>
      <c r="U313" s="323">
        <f>(M313*60)*(3.1415927*'chromatographic performances'!$E$8*'chromatographic performances'!$E$8*0.6/4)</f>
        <v>436.60163344633082</v>
      </c>
    </row>
    <row r="314" spans="12:21" x14ac:dyDescent="0.2">
      <c r="L314" s="323">
        <v>9.18</v>
      </c>
      <c r="M314" s="323">
        <f>(L314*$N$5)/('chromatographic performances'!$E$9/1000000)*1000</f>
        <v>3.5129823297981213</v>
      </c>
      <c r="N314" s="323">
        <f t="shared" si="21"/>
        <v>2.9885894615672197</v>
      </c>
      <c r="O314" s="323">
        <f>'chromatographic performances'!$E$7/(N314*'chromatographic performances'!$E$9/1000)</f>
        <v>9841.3532819120592</v>
      </c>
      <c r="P314" s="323">
        <f t="shared" si="19"/>
        <v>9840</v>
      </c>
      <c r="Q314" s="323">
        <f>(M314*60)*(3.1415927*'chromatographic performances'!$E$8*'chromatographic performances'!$E$8*0.6/4)</f>
        <v>438.03311421172873</v>
      </c>
      <c r="R314" s="323">
        <f>1.1*(B$12*'chromatographic performances'!$E$7*0.001*$M314*0.001*$N$4*0.001/('chromatographic performances'!$E$9*0.000001)^2/100000)</f>
        <v>428.51521531731925</v>
      </c>
      <c r="S314" s="323">
        <f t="shared" si="20"/>
        <v>9560</v>
      </c>
      <c r="T314" s="323" t="str">
        <f t="shared" si="18"/>
        <v/>
      </c>
      <c r="U314" s="323">
        <f>(M314*60)*(3.1415927*'chromatographic performances'!$E$8*'chromatographic performances'!$E$8*0.6/4)</f>
        <v>438.03311421172873</v>
      </c>
    </row>
    <row r="315" spans="12:21" x14ac:dyDescent="0.2">
      <c r="L315" s="323">
        <v>9.2100000000000009</v>
      </c>
      <c r="M315" s="323">
        <f>(L315*$N$5)/('chromatographic performances'!$E$9/1000000)*1000</f>
        <v>3.524462664209226</v>
      </c>
      <c r="N315" s="323">
        <f t="shared" si="21"/>
        <v>2.9909485587972955</v>
      </c>
      <c r="O315" s="323">
        <f>'chromatographic performances'!$E$7/(N315*'chromatographic performances'!$E$9/1000)</f>
        <v>9833.5909587523165</v>
      </c>
      <c r="P315" s="323">
        <f t="shared" si="19"/>
        <v>9830</v>
      </c>
      <c r="Q315" s="323">
        <f>(M315*60)*(3.1415927*'chromatographic performances'!$E$8*'chromatographic performances'!$E$8*0.6/4)</f>
        <v>439.46459497712647</v>
      </c>
      <c r="R315" s="323">
        <f>1.1*(B$12*'chromatographic performances'!$E$7*0.001*$M315*0.001*$N$4*0.001/('chromatographic performances'!$E$9*0.000001)^2/100000)</f>
        <v>429.91559183796403</v>
      </c>
      <c r="S315" s="323">
        <f t="shared" si="20"/>
        <v>9560</v>
      </c>
      <c r="T315" s="323" t="str">
        <f t="shared" si="18"/>
        <v/>
      </c>
      <c r="U315" s="323">
        <f>(M315*60)*(3.1415927*'chromatographic performances'!$E$8*'chromatographic performances'!$E$8*0.6/4)</f>
        <v>439.46459497712647</v>
      </c>
    </row>
    <row r="316" spans="12:21" x14ac:dyDescent="0.2">
      <c r="L316" s="323">
        <v>9.24</v>
      </c>
      <c r="M316" s="323">
        <f>(L316*$N$5)/('chromatographic performances'!$E$9/1000000)*1000</f>
        <v>3.5359429986203308</v>
      </c>
      <c r="N316" s="323">
        <f t="shared" si="21"/>
        <v>2.9933119300249684</v>
      </c>
      <c r="O316" s="323">
        <f>'chromatographic performances'!$E$7/(N316*'chromatographic performances'!$E$9/1000)</f>
        <v>9825.8268411194349</v>
      </c>
      <c r="P316" s="323">
        <f t="shared" si="19"/>
        <v>9820</v>
      </c>
      <c r="Q316" s="323">
        <f>(M316*60)*(3.1415927*'chromatographic performances'!$E$8*'chromatographic performances'!$E$8*0.6/4)</f>
        <v>440.89607574252426</v>
      </c>
      <c r="R316" s="323">
        <f>1.1*(B$12*'chromatographic performances'!$E$7*0.001*$M316*0.001*$N$4*0.001/('chromatographic performances'!$E$9*0.000001)^2/100000)</f>
        <v>431.31596835860876</v>
      </c>
      <c r="S316" s="323">
        <f t="shared" si="20"/>
        <v>9560</v>
      </c>
      <c r="T316" s="323" t="str">
        <f t="shared" si="18"/>
        <v/>
      </c>
      <c r="U316" s="323">
        <f>(M316*60)*(3.1415927*'chromatographic performances'!$E$8*'chromatographic performances'!$E$8*0.6/4)</f>
        <v>440.89607574252426</v>
      </c>
    </row>
    <row r="317" spans="12:21" x14ac:dyDescent="0.2">
      <c r="L317" s="323">
        <v>9.27</v>
      </c>
      <c r="M317" s="323">
        <f>(L317*$N$5)/('chromatographic performances'!$E$9/1000000)*1000</f>
        <v>3.547423333031436</v>
      </c>
      <c r="N317" s="323">
        <f t="shared" si="21"/>
        <v>2.9956795124866815</v>
      </c>
      <c r="O317" s="323">
        <f>'chromatographic performances'!$E$7/(N317*'chromatographic performances'!$E$9/1000)</f>
        <v>9818.0611721939385</v>
      </c>
      <c r="P317" s="323">
        <f t="shared" si="19"/>
        <v>9810</v>
      </c>
      <c r="Q317" s="323">
        <f>(M317*60)*(3.1415927*'chromatographic performances'!$E$8*'chromatographic performances'!$E$8*0.6/4)</f>
        <v>442.32755650792205</v>
      </c>
      <c r="R317" s="323">
        <f>1.1*(B$12*'chromatographic performances'!$E$7*0.001*$M317*0.001*$N$4*0.001/('chromatographic performances'!$E$9*0.000001)^2/100000)</f>
        <v>432.71634487925354</v>
      </c>
      <c r="S317" s="323">
        <f t="shared" si="20"/>
        <v>9560</v>
      </c>
      <c r="T317" s="323" t="str">
        <f t="shared" si="18"/>
        <v/>
      </c>
      <c r="U317" s="323">
        <f>(M317*60)*(3.1415927*'chromatographic performances'!$E$8*'chromatographic performances'!$E$8*0.6/4)</f>
        <v>442.32755650792205</v>
      </c>
    </row>
    <row r="318" spans="12:21" x14ac:dyDescent="0.2">
      <c r="L318" s="323">
        <v>9.3000000000000007</v>
      </c>
      <c r="M318" s="323">
        <f>(L318*$N$5)/('chromatographic performances'!$E$9/1000000)*1000</f>
        <v>3.5589036674425407</v>
      </c>
      <c r="N318" s="323">
        <f t="shared" si="21"/>
        <v>2.9980512443431415</v>
      </c>
      <c r="O318" s="323">
        <f>'chromatographic performances'!$E$7/(N318*'chromatographic performances'!$E$9/1000)</f>
        <v>9810.2941907273253</v>
      </c>
      <c r="P318" s="323">
        <f t="shared" si="19"/>
        <v>9810</v>
      </c>
      <c r="Q318" s="323">
        <f>(M318*60)*(3.1415927*'chromatographic performances'!$E$8*'chromatographic performances'!$E$8*0.6/4)</f>
        <v>443.75903727331985</v>
      </c>
      <c r="R318" s="323">
        <f>1.1*(B$12*'chromatographic performances'!$E$7*0.001*$M318*0.001*$N$4*0.001/('chromatographic performances'!$E$9*0.000001)^2/100000)</f>
        <v>434.11672139989855</v>
      </c>
      <c r="S318" s="323">
        <f t="shared" si="20"/>
        <v>9560</v>
      </c>
      <c r="T318" s="323" t="str">
        <f t="shared" si="18"/>
        <v/>
      </c>
      <c r="U318" s="323">
        <f>(M318*60)*(3.1415927*'chromatographic performances'!$E$8*'chromatographic performances'!$E$8*0.6/4)</f>
        <v>443.75903727331985</v>
      </c>
    </row>
    <row r="319" spans="12:21" x14ac:dyDescent="0.2">
      <c r="L319" s="323">
        <v>9.33</v>
      </c>
      <c r="M319" s="323">
        <f>(L319*$N$5)/('chromatographic performances'!$E$9/1000000)*1000</f>
        <v>3.5703840018536455</v>
      </c>
      <c r="N319" s="323">
        <f t="shared" si="21"/>
        <v>3.0004270646634703</v>
      </c>
      <c r="O319" s="323">
        <f>'chromatographic performances'!$E$7/(N319*'chromatographic performances'!$E$9/1000)</f>
        <v>9802.52613111967</v>
      </c>
      <c r="P319" s="323">
        <f t="shared" si="19"/>
        <v>9800</v>
      </c>
      <c r="Q319" s="323">
        <f>(M319*60)*(3.1415927*'chromatographic performances'!$E$8*'chromatographic performances'!$E$8*0.6/4)</f>
        <v>445.19051803871764</v>
      </c>
      <c r="R319" s="323">
        <f>1.1*(B$12*'chromatographic performances'!$E$7*0.001*$M319*0.001*$N$4*0.001/('chromatographic performances'!$E$9*0.000001)^2/100000)</f>
        <v>435.51709792054328</v>
      </c>
      <c r="S319" s="323">
        <f t="shared" si="20"/>
        <v>9560</v>
      </c>
      <c r="T319" s="323" t="str">
        <f t="shared" si="18"/>
        <v/>
      </c>
      <c r="U319" s="323">
        <f>(M319*60)*(3.1415927*'chromatographic performances'!$E$8*'chromatographic performances'!$E$8*0.6/4)</f>
        <v>445.19051803871764</v>
      </c>
    </row>
    <row r="320" spans="12:21" x14ac:dyDescent="0.2">
      <c r="L320" s="323">
        <v>9.36</v>
      </c>
      <c r="M320" s="323">
        <f>(L320*$N$5)/('chromatographic performances'!$E$9/1000000)*1000</f>
        <v>3.5818643362647502</v>
      </c>
      <c r="N320" s="323">
        <f t="shared" si="21"/>
        <v>3.0028069134096897</v>
      </c>
      <c r="O320" s="323">
        <f>'chromatographic performances'!$E$7/(N320*'chromatographic performances'!$E$9/1000)</f>
        <v>9794.7572234956879</v>
      </c>
      <c r="P320" s="323">
        <f t="shared" si="19"/>
        <v>9790</v>
      </c>
      <c r="Q320" s="323">
        <f>(M320*60)*(3.1415927*'chromatographic performances'!$E$8*'chromatographic performances'!$E$8*0.6/4)</f>
        <v>446.62199880411544</v>
      </c>
      <c r="R320" s="323">
        <f>1.1*(B$12*'chromatographic performances'!$E$7*0.001*$M320*0.001*$N$4*0.001/('chromatographic performances'!$E$9*0.000001)^2/100000)</f>
        <v>436.91747444118812</v>
      </c>
      <c r="S320" s="323">
        <f t="shared" si="20"/>
        <v>9560</v>
      </c>
      <c r="T320" s="323" t="str">
        <f t="shared" si="18"/>
        <v/>
      </c>
      <c r="U320" s="323">
        <f>(M320*60)*(3.1415927*'chromatographic performances'!$E$8*'chromatographic performances'!$E$8*0.6/4)</f>
        <v>446.62199880411544</v>
      </c>
    </row>
    <row r="321" spans="12:21" x14ac:dyDescent="0.2">
      <c r="L321" s="323">
        <v>9.39</v>
      </c>
      <c r="M321" s="323">
        <f>(L321*$N$5)/('chromatographic performances'!$E$9/1000000)*1000</f>
        <v>3.5933446706758558</v>
      </c>
      <c r="N321" s="323">
        <f t="shared" si="21"/>
        <v>3.0051907314214987</v>
      </c>
      <c r="O321" s="323">
        <f>'chromatographic performances'!$E$7/(N321*'chromatographic performances'!$E$9/1000)</f>
        <v>9786.9876937794761</v>
      </c>
      <c r="P321" s="323">
        <f t="shared" si="19"/>
        <v>9780</v>
      </c>
      <c r="Q321" s="323">
        <f>(M321*60)*(3.1415927*'chromatographic performances'!$E$8*'chromatographic performances'!$E$8*0.6/4)</f>
        <v>448.05347956951334</v>
      </c>
      <c r="R321" s="323">
        <f>1.1*(B$12*'chromatographic performances'!$E$7*0.001*$M321*0.001*$N$4*0.001/('chromatographic performances'!$E$9*0.000001)^2/100000)</f>
        <v>438.31785096183302</v>
      </c>
      <c r="S321" s="323">
        <f t="shared" si="20"/>
        <v>9560</v>
      </c>
      <c r="T321" s="323" t="str">
        <f t="shared" si="18"/>
        <v/>
      </c>
      <c r="U321" s="323">
        <f>(M321*60)*(3.1415927*'chromatographic performances'!$E$8*'chromatographic performances'!$E$8*0.6/4)</f>
        <v>448.05347956951334</v>
      </c>
    </row>
    <row r="322" spans="12:21" x14ac:dyDescent="0.2">
      <c r="L322" s="323">
        <v>9.42</v>
      </c>
      <c r="M322" s="323">
        <f>(L322*$N$5)/('chromatographic performances'!$E$9/1000000)*1000</f>
        <v>3.6048250050869606</v>
      </c>
      <c r="N322" s="323">
        <f t="shared" si="21"/>
        <v>3.0075784604013625</v>
      </c>
      <c r="O322" s="323">
        <f>'chromatographic performances'!$E$7/(N322*'chromatographic performances'!$E$9/1000)</f>
        <v>9779.2177637677796</v>
      </c>
      <c r="P322" s="323">
        <f t="shared" si="19"/>
        <v>9770</v>
      </c>
      <c r="Q322" s="323">
        <f>(M322*60)*(3.1415927*'chromatographic performances'!$E$8*'chromatographic performances'!$E$8*0.6/4)</f>
        <v>449.48496033491108</v>
      </c>
      <c r="R322" s="323">
        <f>1.1*(B$12*'chromatographic performances'!$E$7*0.001*$M322*0.001*$N$4*0.001/('chromatographic performances'!$E$9*0.000001)^2/100000)</f>
        <v>439.71822748247774</v>
      </c>
      <c r="S322" s="323">
        <f t="shared" si="20"/>
        <v>9560</v>
      </c>
      <c r="T322" s="323" t="str">
        <f t="shared" si="18"/>
        <v/>
      </c>
      <c r="U322" s="323">
        <f>(M322*60)*(3.1415927*'chromatographic performances'!$E$8*'chromatographic performances'!$E$8*0.6/4)</f>
        <v>449.48496033491108</v>
      </c>
    </row>
    <row r="323" spans="12:21" x14ac:dyDescent="0.2">
      <c r="L323" s="323">
        <v>9.4499999999999993</v>
      </c>
      <c r="M323" s="323">
        <f>(L323*$N$5)/('chromatographic performances'!$E$9/1000000)*1000</f>
        <v>3.6163053394980653</v>
      </c>
      <c r="N323" s="323">
        <f t="shared" si="21"/>
        <v>3.0099700428998908</v>
      </c>
      <c r="O323" s="323">
        <f>'chromatographic performances'!$E$7/(N323*'chromatographic performances'!$E$9/1000)</f>
        <v>9771.4476512019446</v>
      </c>
      <c r="P323" s="323">
        <f t="shared" si="19"/>
        <v>9770</v>
      </c>
      <c r="Q323" s="323">
        <f>(M323*60)*(3.1415927*'chromatographic performances'!$E$8*'chromatographic performances'!$E$8*0.6/4)</f>
        <v>450.91644110030887</v>
      </c>
      <c r="R323" s="323">
        <f>1.1*(B$12*'chromatographic performances'!$E$7*0.001*$M323*0.001*$N$4*0.001/('chromatographic performances'!$E$9*0.000001)^2/100000)</f>
        <v>441.11860400312264</v>
      </c>
      <c r="S323" s="323">
        <f t="shared" si="20"/>
        <v>9560</v>
      </c>
      <c r="T323" s="323" t="str">
        <f t="shared" si="18"/>
        <v/>
      </c>
      <c r="U323" s="323">
        <f>(M323*60)*(3.1415927*'chromatographic performances'!$E$8*'chromatographic performances'!$E$8*0.6/4)</f>
        <v>450.91644110030887</v>
      </c>
    </row>
    <row r="324" spans="12:21" x14ac:dyDescent="0.2">
      <c r="L324" s="323">
        <v>9.48</v>
      </c>
      <c r="M324" s="323">
        <f>(L324*$N$5)/('chromatographic performances'!$E$9/1000000)*1000</f>
        <v>3.6277856739091709</v>
      </c>
      <c r="N324" s="323">
        <f t="shared" si="21"/>
        <v>3.0123654223015111</v>
      </c>
      <c r="O324" s="323">
        <f>'chromatographic performances'!$E$7/(N324*'chromatographic performances'!$E$9/1000)</f>
        <v>9763.6775698385027</v>
      </c>
      <c r="P324" s="323">
        <f t="shared" si="19"/>
        <v>9760</v>
      </c>
      <c r="Q324" s="323">
        <f>(M324*60)*(3.1415927*'chromatographic performances'!$E$8*'chromatographic performances'!$E$8*0.6/4)</f>
        <v>452.34792186570672</v>
      </c>
      <c r="R324" s="323">
        <f>1.1*(B$12*'chromatographic performances'!$E$7*0.001*$M324*0.001*$N$4*0.001/('chromatographic performances'!$E$9*0.000001)^2/100000)</f>
        <v>442.51898052376748</v>
      </c>
      <c r="S324" s="323">
        <f t="shared" si="20"/>
        <v>9560</v>
      </c>
      <c r="T324" s="323" t="str">
        <f t="shared" si="18"/>
        <v/>
      </c>
      <c r="U324" s="323">
        <f>(M324*60)*(3.1415927*'chromatographic performances'!$E$8*'chromatographic performances'!$E$8*0.6/4)</f>
        <v>452.34792186570672</v>
      </c>
    </row>
    <row r="325" spans="12:21" x14ac:dyDescent="0.2">
      <c r="L325" s="323">
        <v>9.51</v>
      </c>
      <c r="M325" s="323">
        <f>(L325*$N$5)/('chromatographic performances'!$E$9/1000000)*1000</f>
        <v>3.6392660083202752</v>
      </c>
      <c r="N325" s="323">
        <f t="shared" si="21"/>
        <v>3.0147645428104148</v>
      </c>
      <c r="O325" s="323">
        <f>'chromatographic performances'!$E$7/(N325*'chromatographic performances'!$E$9/1000)</f>
        <v>9755.9077295184743</v>
      </c>
      <c r="P325" s="323">
        <f t="shared" si="19"/>
        <v>9750</v>
      </c>
      <c r="Q325" s="323">
        <f>(M325*60)*(3.1415927*'chromatographic performances'!$E$8*'chromatographic performances'!$E$8*0.6/4)</f>
        <v>453.77940263110446</v>
      </c>
      <c r="R325" s="323">
        <f>1.1*(B$12*'chromatographic performances'!$E$7*0.001*$M325*0.001*$N$4*0.001/('chromatographic performances'!$E$9*0.000001)^2/100000)</f>
        <v>443.91935704441215</v>
      </c>
      <c r="S325" s="323">
        <f t="shared" si="20"/>
        <v>9560</v>
      </c>
      <c r="T325" s="323" t="str">
        <f t="shared" si="18"/>
        <v/>
      </c>
      <c r="U325" s="323">
        <f>(M325*60)*(3.1415927*'chromatographic performances'!$E$8*'chromatographic performances'!$E$8*0.6/4)</f>
        <v>453.77940263110446</v>
      </c>
    </row>
    <row r="326" spans="12:21" x14ac:dyDescent="0.2">
      <c r="L326" s="323">
        <v>9.5399999999999991</v>
      </c>
      <c r="M326" s="323">
        <f>(L326*$N$5)/('chromatographic performances'!$E$9/1000000)*1000</f>
        <v>3.65074634273138</v>
      </c>
      <c r="N326" s="323">
        <f t="shared" si="21"/>
        <v>3.0171673494367881</v>
      </c>
      <c r="O326" s="323">
        <f>'chromatographic performances'!$E$7/(N326*'chromatographic performances'!$E$9/1000)</f>
        <v>9748.1383362353499</v>
      </c>
      <c r="P326" s="323">
        <f t="shared" si="19"/>
        <v>9740</v>
      </c>
      <c r="Q326" s="323">
        <f>(M326*60)*(3.1415927*'chromatographic performances'!$E$8*'chromatographic performances'!$E$8*0.6/4)</f>
        <v>455.21088339650225</v>
      </c>
      <c r="R326" s="323">
        <f>1.1*(B$12*'chromatographic performances'!$E$7*0.001*$M326*0.001*$N$4*0.001/('chromatographic performances'!$E$9*0.000001)^2/100000)</f>
        <v>445.31973356505705</v>
      </c>
      <c r="S326" s="323">
        <f t="shared" si="20"/>
        <v>9560</v>
      </c>
      <c r="T326" s="323" t="str">
        <f t="shared" si="18"/>
        <v/>
      </c>
      <c r="U326" s="323">
        <f>(M326*60)*(3.1415927*'chromatographic performances'!$E$8*'chromatographic performances'!$E$8*0.6/4)</f>
        <v>455.21088339650225</v>
      </c>
    </row>
    <row r="327" spans="12:21" x14ac:dyDescent="0.2">
      <c r="L327" s="323">
        <v>9.57</v>
      </c>
      <c r="M327" s="323">
        <f>(L327*$N$5)/('chromatographic performances'!$E$9/1000000)*1000</f>
        <v>3.6622266771424856</v>
      </c>
      <c r="N327" s="323">
        <f t="shared" si="21"/>
        <v>3.0195737879833051</v>
      </c>
      <c r="O327" s="323">
        <f>'chromatographic performances'!$E$7/(N327*'chromatographic performances'!$E$9/1000)</f>
        <v>9740.3695922018542</v>
      </c>
      <c r="P327" s="323">
        <f t="shared" si="19"/>
        <v>9740</v>
      </c>
      <c r="Q327" s="323">
        <f>(M327*60)*(3.1415927*'chromatographic performances'!$E$8*'chromatographic performances'!$E$8*0.6/4)</f>
        <v>456.64236416190016</v>
      </c>
      <c r="R327" s="323">
        <f>1.1*(B$12*'chromatographic performances'!$E$7*0.001*$M327*0.001*$N$4*0.001/('chromatographic performances'!$E$9*0.000001)^2/100000)</f>
        <v>446.72011008570189</v>
      </c>
      <c r="S327" s="323">
        <f t="shared" si="20"/>
        <v>9560</v>
      </c>
      <c r="T327" s="323" t="str">
        <f t="shared" si="18"/>
        <v/>
      </c>
      <c r="U327" s="323">
        <f>(M327*60)*(3.1415927*'chromatographic performances'!$E$8*'chromatographic performances'!$E$8*0.6/4)</f>
        <v>456.64236416190016</v>
      </c>
    </row>
    <row r="328" spans="12:21" x14ac:dyDescent="0.2">
      <c r="L328" s="323">
        <v>9.6</v>
      </c>
      <c r="M328" s="323">
        <f>(L328*$N$5)/('chromatographic performances'!$E$9/1000000)*1000</f>
        <v>3.6737070115535899</v>
      </c>
      <c r="N328" s="323">
        <f t="shared" si="21"/>
        <v>3.0219838050318888</v>
      </c>
      <c r="O328" s="323">
        <f>'chromatographic performances'!$E$7/(N328*'chromatographic performances'!$E$9/1000)</f>
        <v>9732.6016959154404</v>
      </c>
      <c r="P328" s="323">
        <f t="shared" si="19"/>
        <v>9730</v>
      </c>
      <c r="Q328" s="323">
        <f>(M328*60)*(3.1415927*'chromatographic performances'!$E$8*'chromatographic performances'!$E$8*0.6/4)</f>
        <v>458.0738449272979</v>
      </c>
      <c r="R328" s="323">
        <f>1.1*(B$12*'chromatographic performances'!$E$7*0.001*$M328*0.001*$N$4*0.001/('chromatographic performances'!$E$9*0.000001)^2/100000)</f>
        <v>448.12048660634667</v>
      </c>
      <c r="S328" s="323">
        <f t="shared" si="20"/>
        <v>9560</v>
      </c>
      <c r="T328" s="323" t="str">
        <f t="shared" si="18"/>
        <v/>
      </c>
      <c r="U328" s="323">
        <f>(M328*60)*(3.1415927*'chromatographic performances'!$E$8*'chromatographic performances'!$E$8*0.6/4)</f>
        <v>458.0738449272979</v>
      </c>
    </row>
    <row r="329" spans="12:21" x14ac:dyDescent="0.2">
      <c r="L329" s="323">
        <v>9.6300000000000008</v>
      </c>
      <c r="M329" s="323">
        <f>(L329*$N$5)/('chromatographic performances'!$E$9/1000000)*1000</f>
        <v>3.685187345964696</v>
      </c>
      <c r="N329" s="323">
        <f t="shared" si="21"/>
        <v>3.0243973479307238</v>
      </c>
      <c r="O329" s="323">
        <f>'chromatographic performances'!$E$7/(N329*'chromatographic performances'!$E$9/1000)</f>
        <v>9724.8348422226081</v>
      </c>
      <c r="P329" s="323">
        <f t="shared" si="19"/>
        <v>9720</v>
      </c>
      <c r="Q329" s="323">
        <f>(M329*60)*(3.1415927*'chromatographic performances'!$E$8*'chromatographic performances'!$E$8*0.6/4)</f>
        <v>459.50532569269581</v>
      </c>
      <c r="R329" s="323">
        <f>1.1*(B$12*'chromatographic performances'!$E$7*0.001*$M329*0.001*$N$4*0.001/('chromatographic performances'!$E$9*0.000001)^2/100000)</f>
        <v>449.52086312699174</v>
      </c>
      <c r="S329" s="323">
        <f t="shared" si="20"/>
        <v>9560</v>
      </c>
      <c r="T329" s="323" t="str">
        <f t="shared" ref="T329:T392" si="22">IF(S331-S330&gt;=0,"",P329)</f>
        <v/>
      </c>
      <c r="U329" s="323">
        <f>(M329*60)*(3.1415927*'chromatographic performances'!$E$8*'chromatographic performances'!$E$8*0.6/4)</f>
        <v>459.50532569269581</v>
      </c>
    </row>
    <row r="330" spans="12:21" x14ac:dyDescent="0.2">
      <c r="L330" s="323">
        <v>9.66</v>
      </c>
      <c r="M330" s="323">
        <f>(L330*$N$5)/('chromatographic performances'!$E$9/1000000)*1000</f>
        <v>3.6966676803758007</v>
      </c>
      <c r="N330" s="323">
        <f t="shared" si="21"/>
        <v>3.026814364781528</v>
      </c>
      <c r="O330" s="323">
        <f>'chromatographic performances'!$E$7/(N330*'chromatographic performances'!$E$9/1000)</f>
        <v>9717.0692223820151</v>
      </c>
      <c r="P330" s="323">
        <f t="shared" ref="P330:P393" si="23">FLOOR(O330,10)</f>
        <v>9710</v>
      </c>
      <c r="Q330" s="323">
        <f>(M330*60)*(3.1415927*'chromatographic performances'!$E$8*'chromatographic performances'!$E$8*0.6/4)</f>
        <v>460.93680645809354</v>
      </c>
      <c r="R330" s="323">
        <f>1.1*(B$12*'chromatographic performances'!$E$7*0.001*$M330*0.001*$N$4*0.001/('chromatographic performances'!$E$9*0.000001)^2/100000)</f>
        <v>450.92123964763647</v>
      </c>
      <c r="S330" s="323">
        <f t="shared" si="20"/>
        <v>9560</v>
      </c>
      <c r="T330" s="323" t="str">
        <f t="shared" si="22"/>
        <v/>
      </c>
      <c r="U330" s="323">
        <f>(M330*60)*(3.1415927*'chromatographic performances'!$E$8*'chromatographic performances'!$E$8*0.6/4)</f>
        <v>460.93680645809354</v>
      </c>
    </row>
    <row r="331" spans="12:21" x14ac:dyDescent="0.2">
      <c r="L331" s="323">
        <v>9.69</v>
      </c>
      <c r="M331" s="323">
        <f>(L331*$N$5)/('chromatographic performances'!$E$9/1000000)*1000</f>
        <v>3.7081480147869055</v>
      </c>
      <c r="N331" s="323">
        <f t="shared" si="21"/>
        <v>3.0292348044270638</v>
      </c>
      <c r="O331" s="323">
        <f>'chromatographic performances'!$E$7/(N331*'chromatographic performances'!$E$9/1000)</f>
        <v>9709.3050241264355</v>
      </c>
      <c r="P331" s="323">
        <f t="shared" si="23"/>
        <v>9700</v>
      </c>
      <c r="Q331" s="323">
        <f>(M331*60)*(3.1415927*'chromatographic performances'!$E$8*'chromatographic performances'!$E$8*0.6/4)</f>
        <v>462.36828722349134</v>
      </c>
      <c r="R331" s="323">
        <f>1.1*(B$12*'chromatographic performances'!$E$7*0.001*$M331*0.001*$N$4*0.001/('chromatographic performances'!$E$9*0.000001)^2/100000)</f>
        <v>452.32161616828131</v>
      </c>
      <c r="S331" s="323">
        <f t="shared" si="20"/>
        <v>9560</v>
      </c>
      <c r="T331" s="323" t="str">
        <f t="shared" si="22"/>
        <v/>
      </c>
      <c r="U331" s="323">
        <f>(M331*60)*(3.1415927*'chromatographic performances'!$E$8*'chromatographic performances'!$E$8*0.6/4)</f>
        <v>462.36828722349134</v>
      </c>
    </row>
    <row r="332" spans="12:21" x14ac:dyDescent="0.2">
      <c r="L332" s="323">
        <v>9.7200000000000006</v>
      </c>
      <c r="M332" s="323">
        <f>(L332*$N$5)/('chromatographic performances'!$E$9/1000000)*1000</f>
        <v>3.7196283491980107</v>
      </c>
      <c r="N332" s="323">
        <f t="shared" si="21"/>
        <v>3.0316586164388934</v>
      </c>
      <c r="O332" s="323">
        <f>'chromatographic performances'!$E$7/(N332*'chromatographic performances'!$E$9/1000)</f>
        <v>9701.5424317235902</v>
      </c>
      <c r="P332" s="323">
        <f t="shared" si="23"/>
        <v>9700</v>
      </c>
      <c r="Q332" s="323">
        <f>(M332*60)*(3.1415927*'chromatographic performances'!$E$8*'chromatographic performances'!$E$8*0.6/4)</f>
        <v>463.79976798888919</v>
      </c>
      <c r="R332" s="323">
        <f>1.1*(B$12*'chromatographic performances'!$E$7*0.001*$M332*0.001*$N$4*0.001/('chromatographic performances'!$E$9*0.000001)^2/100000)</f>
        <v>453.72199268892621</v>
      </c>
      <c r="S332" s="323">
        <f t="shared" si="20"/>
        <v>9560</v>
      </c>
      <c r="T332" s="323" t="str">
        <f t="shared" si="22"/>
        <v/>
      </c>
      <c r="U332" s="323">
        <f>(M332*60)*(3.1415927*'chromatographic performances'!$E$8*'chromatographic performances'!$E$8*0.6/4)</f>
        <v>463.79976798888919</v>
      </c>
    </row>
    <row r="333" spans="12:21" x14ac:dyDescent="0.2">
      <c r="L333" s="323">
        <v>9.75</v>
      </c>
      <c r="M333" s="323">
        <f>(L333*$N$5)/('chromatographic performances'!$E$9/1000000)*1000</f>
        <v>3.7311086836091154</v>
      </c>
      <c r="N333" s="323">
        <f t="shared" si="21"/>
        <v>3.0340857511053683</v>
      </c>
      <c r="O333" s="323">
        <f>'chromatographic performances'!$E$7/(N333*'chromatographic performances'!$E$9/1000)</f>
        <v>9693.7816260358341</v>
      </c>
      <c r="P333" s="323">
        <f t="shared" si="23"/>
        <v>9690</v>
      </c>
      <c r="Q333" s="323">
        <f>(M333*60)*(3.1415927*'chromatographic performances'!$E$8*'chromatographic performances'!$E$8*0.6/4)</f>
        <v>465.23124875428698</v>
      </c>
      <c r="R333" s="323">
        <f>1.1*(B$12*'chromatographic performances'!$E$7*0.001*$M333*0.001*$N$4*0.001/('chromatographic performances'!$E$9*0.000001)^2/100000)</f>
        <v>455.12236920957088</v>
      </c>
      <c r="S333" s="323">
        <f t="shared" si="20"/>
        <v>9560</v>
      </c>
      <c r="T333" s="323" t="str">
        <f t="shared" si="22"/>
        <v/>
      </c>
      <c r="U333" s="323">
        <f>(M333*60)*(3.1415927*'chromatographic performances'!$E$8*'chromatographic performances'!$E$8*0.6/4)</f>
        <v>465.23124875428698</v>
      </c>
    </row>
    <row r="334" spans="12:21" x14ac:dyDescent="0.2">
      <c r="L334" s="323">
        <v>9.7799999999999994</v>
      </c>
      <c r="M334" s="323">
        <f>(L334*$N$5)/('chromatographic performances'!$E$9/1000000)*1000</f>
        <v>3.7425890180202201</v>
      </c>
      <c r="N334" s="323">
        <f t="shared" si="21"/>
        <v>3.0365161594198486</v>
      </c>
      <c r="O334" s="323">
        <f>'chromatographic performances'!$E$7/(N334*'chromatographic performances'!$E$9/1000)</f>
        <v>9686.0227845787958</v>
      </c>
      <c r="P334" s="323">
        <f t="shared" si="23"/>
        <v>9680</v>
      </c>
      <c r="Q334" s="323">
        <f>(M334*60)*(3.1415927*'chromatographic performances'!$E$8*'chromatographic performances'!$E$8*0.6/4)</f>
        <v>466.66272951968477</v>
      </c>
      <c r="R334" s="323">
        <f>1.1*(B$12*'chromatographic performances'!$E$7*0.001*$M334*0.001*$N$4*0.001/('chromatographic performances'!$E$9*0.000001)^2/100000)</f>
        <v>456.52274573021572</v>
      </c>
      <c r="S334" s="323">
        <f t="shared" si="20"/>
        <v>9560</v>
      </c>
      <c r="T334" s="323" t="str">
        <f t="shared" si="22"/>
        <v/>
      </c>
      <c r="U334" s="323">
        <f>(M334*60)*(3.1415927*'chromatographic performances'!$E$8*'chromatographic performances'!$E$8*0.6/4)</f>
        <v>466.66272951968477</v>
      </c>
    </row>
    <row r="335" spans="12:21" x14ac:dyDescent="0.2">
      <c r="L335" s="323">
        <v>9.81</v>
      </c>
      <c r="M335" s="323">
        <f>(L335*$N$5)/('chromatographic performances'!$E$9/1000000)*1000</f>
        <v>3.7540693524313253</v>
      </c>
      <c r="N335" s="323">
        <f t="shared" si="21"/>
        <v>3.0389497930691478</v>
      </c>
      <c r="O335" s="323">
        <f>'chromatographic performances'!$E$7/(N335*'chromatographic performances'!$E$9/1000)</f>
        <v>9678.2660815789022</v>
      </c>
      <c r="P335" s="323">
        <f t="shared" si="23"/>
        <v>9670</v>
      </c>
      <c r="Q335" s="323">
        <f>(M335*60)*(3.1415927*'chromatographic performances'!$E$8*'chromatographic performances'!$E$8*0.6/4)</f>
        <v>468.09421028508262</v>
      </c>
      <c r="R335" s="323">
        <f>1.1*(B$12*'chromatographic performances'!$E$7*0.001*$M335*0.001*$N$4*0.001/('chromatographic performances'!$E$9*0.000001)^2/100000)</f>
        <v>457.92312225086062</v>
      </c>
      <c r="S335" s="323">
        <f t="shared" si="20"/>
        <v>9560</v>
      </c>
      <c r="T335" s="323" t="str">
        <f t="shared" si="22"/>
        <v/>
      </c>
      <c r="U335" s="323">
        <f>(M335*60)*(3.1415927*'chromatographic performances'!$E$8*'chromatographic performances'!$E$8*0.6/4)</f>
        <v>468.09421028508262</v>
      </c>
    </row>
    <row r="336" spans="12:21" x14ac:dyDescent="0.2">
      <c r="L336" s="323">
        <v>9.84</v>
      </c>
      <c r="M336" s="323">
        <f>(L336*$N$5)/('chromatographic performances'!$E$9/1000000)*1000</f>
        <v>3.7655496868424301</v>
      </c>
      <c r="N336" s="323">
        <f t="shared" si="21"/>
        <v>3.0413866044221969</v>
      </c>
      <c r="O336" s="323">
        <f>'chromatographic performances'!$E$7/(N336*'chromatographic performances'!$E$9/1000)</f>
        <v>9670.5116880298774</v>
      </c>
      <c r="P336" s="323">
        <f t="shared" si="23"/>
        <v>9670</v>
      </c>
      <c r="Q336" s="323">
        <f>(M336*60)*(3.1415927*'chromatographic performances'!$E$8*'chromatographic performances'!$E$8*0.6/4)</f>
        <v>469.5256910504803</v>
      </c>
      <c r="R336" s="323">
        <f>1.1*(B$12*'chromatographic performances'!$E$7*0.001*$M336*0.001*$N$4*0.001/('chromatographic performances'!$E$9*0.000001)^2/100000)</f>
        <v>459.32349877150551</v>
      </c>
      <c r="S336" s="323">
        <f t="shared" si="20"/>
        <v>9560</v>
      </c>
      <c r="T336" s="323" t="str">
        <f t="shared" si="22"/>
        <v/>
      </c>
      <c r="U336" s="323">
        <f>(M336*60)*(3.1415927*'chromatographic performances'!$E$8*'chromatographic performances'!$E$8*0.6/4)</f>
        <v>469.5256910504803</v>
      </c>
    </row>
    <row r="337" spans="12:21" x14ac:dyDescent="0.2">
      <c r="L337" s="323">
        <v>9.8699999999999992</v>
      </c>
      <c r="M337" s="323">
        <f>(L337*$N$5)/('chromatographic performances'!$E$9/1000000)*1000</f>
        <v>3.7770300212535348</v>
      </c>
      <c r="N337" s="323">
        <f t="shared" si="21"/>
        <v>3.0438265465189236</v>
      </c>
      <c r="O337" s="323">
        <f>'chromatographic performances'!$E$7/(N337*'chromatographic performances'!$E$9/1000)</f>
        <v>9662.7597717482167</v>
      </c>
      <c r="P337" s="323">
        <f t="shared" si="23"/>
        <v>9660</v>
      </c>
      <c r="Q337" s="323">
        <f>(M337*60)*(3.1415927*'chromatographic performances'!$E$8*'chromatographic performances'!$E$8*0.6/4)</f>
        <v>470.9571718158781</v>
      </c>
      <c r="R337" s="323">
        <f>1.1*(B$12*'chromatographic performances'!$E$7*0.001*$M337*0.001*$N$4*0.001/('chromatographic performances'!$E$9*0.000001)^2/100000)</f>
        <v>460.72387529215024</v>
      </c>
      <c r="S337" s="323">
        <f t="shared" si="20"/>
        <v>9560</v>
      </c>
      <c r="T337" s="323" t="str">
        <f t="shared" si="22"/>
        <v/>
      </c>
      <c r="U337" s="323">
        <f>(M337*60)*(3.1415927*'chromatographic performances'!$E$8*'chromatographic performances'!$E$8*0.6/4)</f>
        <v>470.9571718158781</v>
      </c>
    </row>
    <row r="338" spans="12:21" x14ac:dyDescent="0.2">
      <c r="L338" s="323">
        <v>9.9</v>
      </c>
      <c r="M338" s="323">
        <f>(L338*$N$5)/('chromatographic performances'!$E$9/1000000)*1000</f>
        <v>3.7885103556646409</v>
      </c>
      <c r="N338" s="323">
        <f t="shared" si="21"/>
        <v>3.0462695730593454</v>
      </c>
      <c r="O338" s="323">
        <f>'chromatographic performances'!$E$7/(N338*'chromatographic performances'!$E$9/1000)</f>
        <v>9655.0104974276255</v>
      </c>
      <c r="P338" s="323">
        <f t="shared" si="23"/>
        <v>9650</v>
      </c>
      <c r="Q338" s="323">
        <f>(M338*60)*(3.1415927*'chromatographic performances'!$E$8*'chromatographic performances'!$E$8*0.6/4)</f>
        <v>472.38865258127606</v>
      </c>
      <c r="R338" s="323">
        <f>1.1*(B$12*'chromatographic performances'!$E$7*0.001*$M338*0.001*$N$4*0.001/('chromatographic performances'!$E$9*0.000001)^2/100000)</f>
        <v>462.12425181279514</v>
      </c>
      <c r="S338" s="323">
        <f t="shared" si="20"/>
        <v>9560</v>
      </c>
      <c r="T338" s="323" t="str">
        <f t="shared" si="22"/>
        <v/>
      </c>
      <c r="U338" s="323">
        <f>(M338*60)*(3.1415927*'chromatographic performances'!$E$8*'chromatographic performances'!$E$8*0.6/4)</f>
        <v>472.38865258127606</v>
      </c>
    </row>
    <row r="339" spans="12:21" x14ac:dyDescent="0.2">
      <c r="L339" s="323">
        <v>9.93</v>
      </c>
      <c r="M339" s="323">
        <f>(L339*$N$5)/('chromatographic performances'!$E$9/1000000)*1000</f>
        <v>3.7999906900757452</v>
      </c>
      <c r="N339" s="323">
        <f t="shared" si="21"/>
        <v>3.0487156383928626</v>
      </c>
      <c r="O339" s="323">
        <f>'chromatographic performances'!$E$7/(N339*'chromatographic performances'!$E$9/1000)</f>
        <v>9647.26402669251</v>
      </c>
      <c r="P339" s="323">
        <f t="shared" si="23"/>
        <v>9640</v>
      </c>
      <c r="Q339" s="323">
        <f>(M339*60)*(3.1415927*'chromatographic performances'!$E$8*'chromatographic performances'!$E$8*0.6/4)</f>
        <v>473.8201333466738</v>
      </c>
      <c r="R339" s="323">
        <f>1.1*(B$12*'chromatographic performances'!$E$7*0.001*$M339*0.001*$N$4*0.001/('chromatographic performances'!$E$9*0.000001)^2/100000)</f>
        <v>463.52462833343998</v>
      </c>
      <c r="S339" s="323">
        <f t="shared" si="20"/>
        <v>9560</v>
      </c>
      <c r="T339" s="323" t="str">
        <f t="shared" si="22"/>
        <v/>
      </c>
      <c r="U339" s="323">
        <f>(M339*60)*(3.1415927*'chromatographic performances'!$E$8*'chromatographic performances'!$E$8*0.6/4)</f>
        <v>473.8201333466738</v>
      </c>
    </row>
    <row r="340" spans="12:21" x14ac:dyDescent="0.2">
      <c r="L340" s="323">
        <v>9.9600000000000009</v>
      </c>
      <c r="M340" s="323">
        <f>(L340*$N$5)/('chromatographic performances'!$E$9/1000000)*1000</f>
        <v>3.8114710244868504</v>
      </c>
      <c r="N340" s="323">
        <f t="shared" si="21"/>
        <v>3.05116469750776</v>
      </c>
      <c r="O340" s="323">
        <f>'chromatographic performances'!$E$7/(N340*'chromatographic performances'!$E$9/1000)</f>
        <v>9639.5205181504462</v>
      </c>
      <c r="P340" s="323">
        <f t="shared" si="23"/>
        <v>9630</v>
      </c>
      <c r="Q340" s="323">
        <f>(M340*60)*(3.1415927*'chromatographic performances'!$E$8*'chromatographic performances'!$E$8*0.6/4)</f>
        <v>475.25161411207165</v>
      </c>
      <c r="R340" s="323">
        <f>1.1*(B$12*'chromatographic performances'!$E$7*0.001*$M340*0.001*$N$4*0.001/('chromatographic performances'!$E$9*0.000001)^2/100000)</f>
        <v>464.92500485408482</v>
      </c>
      <c r="S340" s="323">
        <f t="shared" si="20"/>
        <v>9560</v>
      </c>
      <c r="T340" s="323" t="str">
        <f t="shared" si="22"/>
        <v/>
      </c>
      <c r="U340" s="323">
        <f>(M340*60)*(3.1415927*'chromatographic performances'!$E$8*'chromatographic performances'!$E$8*0.6/4)</f>
        <v>475.25161411207165</v>
      </c>
    </row>
    <row r="341" spans="12:21" x14ac:dyDescent="0.2">
      <c r="L341" s="323">
        <v>9.99</v>
      </c>
      <c r="M341" s="323">
        <f>(L341*$N$5)/('chromatographic performances'!$E$9/1000000)*1000</f>
        <v>3.8229513588979551</v>
      </c>
      <c r="N341" s="323">
        <f t="shared" si="21"/>
        <v>3.0536167060208959</v>
      </c>
      <c r="O341" s="323">
        <f>'chromatographic performances'!$E$7/(N341*'chromatographic performances'!$E$9/1000)</f>
        <v>9631.7801274437643</v>
      </c>
      <c r="P341" s="323">
        <f t="shared" si="23"/>
        <v>9630</v>
      </c>
      <c r="Q341" s="323">
        <f>(M341*60)*(3.1415927*'chromatographic performances'!$E$8*'chromatographic performances'!$E$8*0.6/4)</f>
        <v>476.68309487746944</v>
      </c>
      <c r="R341" s="323">
        <f>1.1*(B$12*'chromatographic performances'!$E$7*0.001*$M341*0.001*$N$4*0.001/('chromatographic performances'!$E$9*0.000001)^2/100000)</f>
        <v>466.3253813747296</v>
      </c>
      <c r="S341" s="323">
        <f t="shared" si="20"/>
        <v>9560</v>
      </c>
      <c r="T341" s="323" t="str">
        <f t="shared" si="22"/>
        <v/>
      </c>
      <c r="U341" s="323">
        <f>(M341*60)*(3.1415927*'chromatographic performances'!$E$8*'chromatographic performances'!$E$8*0.6/4)</f>
        <v>476.68309487746944</v>
      </c>
    </row>
    <row r="342" spans="12:21" x14ac:dyDescent="0.2">
      <c r="L342" s="323">
        <v>10.02</v>
      </c>
      <c r="M342" s="323">
        <f>(L342*$N$5)/('chromatographic performances'!$E$9/1000000)*1000</f>
        <v>3.8344316933090599</v>
      </c>
      <c r="N342" s="323">
        <f t="shared" si="21"/>
        <v>3.0560716201675979</v>
      </c>
      <c r="O342" s="323">
        <f>'chromatographic performances'!$E$7/(N342*'chromatographic performances'!$E$9/1000)</f>
        <v>9624.0430073001316</v>
      </c>
      <c r="P342" s="323">
        <f t="shared" si="23"/>
        <v>9620</v>
      </c>
      <c r="Q342" s="323">
        <f>(M342*60)*(3.1415927*'chromatographic performances'!$E$8*'chromatographic performances'!$E$8*0.6/4)</f>
        <v>478.11457564286724</v>
      </c>
      <c r="R342" s="323">
        <f>1.1*(B$12*'chromatographic performances'!$E$7*0.001*$M342*0.001*$N$4*0.001/('chromatographic performances'!$E$9*0.000001)^2/100000)</f>
        <v>467.7257578953745</v>
      </c>
      <c r="S342" s="323">
        <f t="shared" si="20"/>
        <v>9560</v>
      </c>
      <c r="T342" s="323" t="str">
        <f t="shared" si="22"/>
        <v/>
      </c>
      <c r="U342" s="323">
        <f>(M342*60)*(3.1415927*'chromatographic performances'!$E$8*'chromatographic performances'!$E$8*0.6/4)</f>
        <v>478.11457564286724</v>
      </c>
    </row>
    <row r="343" spans="12:21" x14ac:dyDescent="0.2">
      <c r="L343" s="323">
        <v>10.050000000000001</v>
      </c>
      <c r="M343" s="323">
        <f>(L343*$N$5)/('chromatographic performances'!$E$9/1000000)*1000</f>
        <v>3.845912027720165</v>
      </c>
      <c r="N343" s="323">
        <f t="shared" si="21"/>
        <v>3.0585293967917351</v>
      </c>
      <c r="O343" s="323">
        <f>'chromatographic performances'!$E$7/(N343*'chromatographic performances'!$E$9/1000)</f>
        <v>9616.3093075822726</v>
      </c>
      <c r="P343" s="323">
        <f t="shared" si="23"/>
        <v>9610</v>
      </c>
      <c r="Q343" s="323">
        <f>(M343*60)*(3.1415927*'chromatographic performances'!$E$8*'chromatographic performances'!$E$8*0.6/4)</f>
        <v>479.54605640826497</v>
      </c>
      <c r="R343" s="323">
        <f>1.1*(B$12*'chromatographic performances'!$E$7*0.001*$M343*0.001*$N$4*0.001/('chromatographic performances'!$E$9*0.000001)^2/100000)</f>
        <v>469.1261344160194</v>
      </c>
      <c r="S343" s="323">
        <f t="shared" si="20"/>
        <v>9560</v>
      </c>
      <c r="T343" s="323" t="str">
        <f t="shared" si="22"/>
        <v/>
      </c>
      <c r="U343" s="323">
        <f>(M343*60)*(3.1415927*'chromatographic performances'!$E$8*'chromatographic performances'!$E$8*0.6/4)</f>
        <v>479.54605640826497</v>
      </c>
    </row>
    <row r="344" spans="12:21" x14ac:dyDescent="0.2">
      <c r="L344" s="323">
        <v>10.08</v>
      </c>
      <c r="M344" s="323">
        <f>(L344*$N$5)/('chromatographic performances'!$E$9/1000000)*1000</f>
        <v>3.8573923621312698</v>
      </c>
      <c r="N344" s="323">
        <f t="shared" si="21"/>
        <v>3.0609899933359781</v>
      </c>
      <c r="O344" s="323">
        <f>'chromatographic performances'!$E$7/(N344*'chromatographic performances'!$E$9/1000)</f>
        <v>9608.5791753367812</v>
      </c>
      <c r="P344" s="323">
        <f t="shared" si="23"/>
        <v>9600</v>
      </c>
      <c r="Q344" s="323">
        <f>(M344*60)*(3.1415927*'chromatographic performances'!$E$8*'chromatographic performances'!$E$8*0.6/4)</f>
        <v>480.97753717366277</v>
      </c>
      <c r="R344" s="323">
        <f>1.1*(B$12*'chromatographic performances'!$E$7*0.001*$M344*0.001*$N$4*0.001/('chromatographic performances'!$E$9*0.000001)^2/100000)</f>
        <v>470.52651093666418</v>
      </c>
      <c r="S344" s="323">
        <f t="shared" si="20"/>
        <v>9560</v>
      </c>
      <c r="T344" s="323" t="str">
        <f t="shared" si="22"/>
        <v/>
      </c>
      <c r="U344" s="323">
        <f>(M344*60)*(3.1415927*'chromatographic performances'!$E$8*'chromatographic performances'!$E$8*0.6/4)</f>
        <v>480.97753717366277</v>
      </c>
    </row>
    <row r="345" spans="12:21" x14ac:dyDescent="0.2">
      <c r="L345" s="323">
        <v>10.11</v>
      </c>
      <c r="M345" s="323">
        <f>(L345*$N$5)/('chromatographic performances'!$E$9/1000000)*1000</f>
        <v>3.8688726965423745</v>
      </c>
      <c r="N345" s="323">
        <f t="shared" si="21"/>
        <v>3.0634533678322464</v>
      </c>
      <c r="O345" s="323">
        <f>'chromatographic performances'!$E$7/(N345*'chromatographic performances'!$E$9/1000)</f>
        <v>9600.8527548420425</v>
      </c>
      <c r="P345" s="323">
        <f t="shared" si="23"/>
        <v>9600</v>
      </c>
      <c r="Q345" s="323">
        <f>(M345*60)*(3.1415927*'chromatographic performances'!$E$8*'chromatographic performances'!$E$8*0.6/4)</f>
        <v>482.40901793906056</v>
      </c>
      <c r="R345" s="323">
        <f>1.1*(B$12*'chromatographic performances'!$E$7*0.001*$M345*0.001*$N$4*0.001/('chromatographic performances'!$E$9*0.000001)^2/100000)</f>
        <v>471.92688745730891</v>
      </c>
      <c r="S345" s="323">
        <f t="shared" ref="S345:S408" si="24">IF(P345&gt;$P$1017,S344,P345)</f>
        <v>9560</v>
      </c>
      <c r="T345" s="323" t="str">
        <f t="shared" si="22"/>
        <v/>
      </c>
      <c r="U345" s="323">
        <f>(M345*60)*(3.1415927*'chromatographic performances'!$E$8*'chromatographic performances'!$E$8*0.6/4)</f>
        <v>482.40901793906056</v>
      </c>
    </row>
    <row r="346" spans="12:21" x14ac:dyDescent="0.2">
      <c r="L346" s="323">
        <v>10.14</v>
      </c>
      <c r="M346" s="323">
        <f>(L346*$N$5)/('chromatographic performances'!$E$9/1000000)*1000</f>
        <v>3.8803530309534802</v>
      </c>
      <c r="N346" s="323">
        <f t="shared" si="21"/>
        <v>3.0659194788923236</v>
      </c>
      <c r="O346" s="323">
        <f>'chromatographic performances'!$E$7/(N346*'chromatographic performances'!$E$9/1000)</f>
        <v>9593.1301876552989</v>
      </c>
      <c r="P346" s="323">
        <f t="shared" si="23"/>
        <v>9590</v>
      </c>
      <c r="Q346" s="323">
        <f>(M346*60)*(3.1415927*'chromatographic performances'!$E$8*'chromatographic performances'!$E$8*0.6/4)</f>
        <v>483.84049870445847</v>
      </c>
      <c r="R346" s="323">
        <f>1.1*(B$12*'chromatographic performances'!$E$7*0.001*$M346*0.001*$N$4*0.001/('chromatographic performances'!$E$9*0.000001)^2/100000)</f>
        <v>473.32726397795386</v>
      </c>
      <c r="S346" s="323">
        <f t="shared" si="24"/>
        <v>9560</v>
      </c>
      <c r="T346" s="323" t="str">
        <f t="shared" si="22"/>
        <v/>
      </c>
      <c r="U346" s="323">
        <f>(M346*60)*(3.1415927*'chromatographic performances'!$E$8*'chromatographic performances'!$E$8*0.6/4)</f>
        <v>483.84049870445847</v>
      </c>
    </row>
    <row r="347" spans="12:21" x14ac:dyDescent="0.2">
      <c r="L347" s="323">
        <v>10.17</v>
      </c>
      <c r="M347" s="323">
        <f>(L347*$N$5)/('chromatographic performances'!$E$9/1000000)*1000</f>
        <v>3.8918333653645849</v>
      </c>
      <c r="N347" s="323">
        <f t="shared" si="21"/>
        <v>3.0683882856986524</v>
      </c>
      <c r="O347" s="323">
        <f>'chromatographic performances'!$E$7/(N347*'chromatographic performances'!$E$9/1000)</f>
        <v>9585.4116126588851</v>
      </c>
      <c r="P347" s="323">
        <f t="shared" si="23"/>
        <v>9580</v>
      </c>
      <c r="Q347" s="323">
        <f>(M347*60)*(3.1415927*'chromatographic performances'!$E$8*'chromatographic performances'!$E$8*0.6/4)</f>
        <v>485.27197946985626</v>
      </c>
      <c r="R347" s="323">
        <f>1.1*(B$12*'chromatographic performances'!$E$7*0.001*$M347*0.001*$N$4*0.001/('chromatographic performances'!$E$9*0.000001)^2/100000)</f>
        <v>474.72764049859853</v>
      </c>
      <c r="S347" s="323">
        <f t="shared" si="24"/>
        <v>9560</v>
      </c>
      <c r="T347" s="323" t="str">
        <f t="shared" si="22"/>
        <v/>
      </c>
      <c r="U347" s="323">
        <f>(M347*60)*(3.1415927*'chromatographic performances'!$E$8*'chromatographic performances'!$E$8*0.6/4)</f>
        <v>485.27197946985626</v>
      </c>
    </row>
    <row r="348" spans="12:21" x14ac:dyDescent="0.2">
      <c r="L348" s="323">
        <v>10.199999999999999</v>
      </c>
      <c r="M348" s="323">
        <f>(L348*$N$5)/('chromatographic performances'!$E$9/1000000)*1000</f>
        <v>3.9033136997756896</v>
      </c>
      <c r="N348" s="323">
        <f t="shared" si="21"/>
        <v>3.0708597479952946</v>
      </c>
      <c r="O348" s="323">
        <f>'chromatographic performances'!$E$7/(N348*'chromatographic performances'!$E$9/1000)</f>
        <v>9577.6971661056214</v>
      </c>
      <c r="P348" s="323">
        <f t="shared" si="23"/>
        <v>9570</v>
      </c>
      <c r="Q348" s="323">
        <f>(M348*60)*(3.1415927*'chromatographic performances'!$E$8*'chromatographic performances'!$E$8*0.6/4)</f>
        <v>486.70346023525406</v>
      </c>
      <c r="R348" s="323">
        <f>1.1*(B$12*'chromatographic performances'!$E$7*0.001*$M348*0.001*$N$4*0.001/('chromatographic performances'!$E$9*0.000001)^2/100000)</f>
        <v>476.12801701924337</v>
      </c>
      <c r="S348" s="323">
        <f t="shared" si="24"/>
        <v>9560</v>
      </c>
      <c r="T348" s="323" t="str">
        <f t="shared" si="22"/>
        <v/>
      </c>
      <c r="U348" s="323">
        <f>(M348*60)*(3.1415927*'chromatographic performances'!$E$8*'chromatographic performances'!$E$8*0.6/4)</f>
        <v>486.70346023525406</v>
      </c>
    </row>
    <row r="349" spans="12:21" x14ac:dyDescent="0.2">
      <c r="L349" s="323">
        <v>10.23</v>
      </c>
      <c r="M349" s="323">
        <f>(L349*$N$5)/('chromatographic performances'!$E$9/1000000)*1000</f>
        <v>3.9147940341867948</v>
      </c>
      <c r="N349" s="323">
        <f t="shared" si="21"/>
        <v>3.0733338260790628</v>
      </c>
      <c r="O349" s="323">
        <f>'chromatographic performances'!$E$7/(N349*'chromatographic performances'!$E$9/1000)</f>
        <v>9569.9869816633854</v>
      </c>
      <c r="P349" s="323">
        <f t="shared" si="23"/>
        <v>9560</v>
      </c>
      <c r="Q349" s="323">
        <f>(M349*60)*(3.1415927*'chromatographic performances'!$E$8*'chromatographic performances'!$E$8*0.6/4)</f>
        <v>488.13494100065185</v>
      </c>
      <c r="R349" s="323">
        <f>1.1*(B$12*'chromatographic performances'!$E$7*0.001*$M349*0.001*$N$4*0.001/('chromatographic performances'!$E$9*0.000001)^2/100000)</f>
        <v>477.52839353988827</v>
      </c>
      <c r="S349" s="323">
        <f t="shared" si="24"/>
        <v>9560</v>
      </c>
      <c r="T349" s="323">
        <f t="shared" si="22"/>
        <v>9560</v>
      </c>
      <c r="U349" s="323">
        <f>(M349*60)*(3.1415927*'chromatographic performances'!$E$8*'chromatographic performances'!$E$8*0.6/4)</f>
        <v>488.13494100065185</v>
      </c>
    </row>
    <row r="350" spans="12:21" x14ac:dyDescent="0.2">
      <c r="L350" s="323">
        <v>10.26</v>
      </c>
      <c r="M350" s="323">
        <f>(L350*$N$5)/('chromatographic performances'!$E$9/1000000)*1000</f>
        <v>3.9262743685978991</v>
      </c>
      <c r="N350" s="323">
        <f t="shared" si="21"/>
        <v>3.0758104807908069</v>
      </c>
      <c r="O350" s="323">
        <f>'chromatographic performances'!$E$7/(N350*'chromatographic performances'!$E$9/1000)</f>
        <v>9562.2811904589234</v>
      </c>
      <c r="P350" s="323">
        <f t="shared" si="23"/>
        <v>9560</v>
      </c>
      <c r="Q350" s="323">
        <f>(M350*60)*(3.1415927*'chromatographic performances'!$E$8*'chromatographic performances'!$E$8*0.6/4)</f>
        <v>489.56642176604953</v>
      </c>
      <c r="R350" s="323">
        <f>1.1*(B$12*'chromatographic performances'!$E$7*0.001*$M350*0.001*$N$4*0.001/('chromatographic performances'!$E$9*0.000001)^2/100000)</f>
        <v>478.92877006053294</v>
      </c>
      <c r="S350" s="323">
        <f t="shared" si="24"/>
        <v>9560</v>
      </c>
      <c r="T350" s="323">
        <f t="shared" si="22"/>
        <v>9560</v>
      </c>
      <c r="U350" s="323">
        <f>(M350*60)*(3.1415927*'chromatographic performances'!$E$8*'chromatographic performances'!$E$8*0.6/4)</f>
        <v>489.56642176604953</v>
      </c>
    </row>
    <row r="351" spans="12:21" x14ac:dyDescent="0.2">
      <c r="L351" s="323">
        <v>10.29</v>
      </c>
      <c r="M351" s="323">
        <f>(L351*$N$5)/('chromatographic performances'!$E$9/1000000)*1000</f>
        <v>3.9377547030090043</v>
      </c>
      <c r="N351" s="323">
        <f t="shared" si="21"/>
        <v>3.0782896735068652</v>
      </c>
      <c r="O351" s="323">
        <f>'chromatographic performances'!$E$7/(N351*'chromatographic performances'!$E$9/1000)</f>
        <v>9554.5799211208505</v>
      </c>
      <c r="P351" s="323">
        <f t="shared" si="23"/>
        <v>9550</v>
      </c>
      <c r="Q351" s="323">
        <f>(M351*60)*(3.1415927*'chromatographic performances'!$E$8*'chromatographic performances'!$E$8*0.6/4)</f>
        <v>490.99790253144738</v>
      </c>
      <c r="R351" s="323">
        <f>1.1*(B$12*'chromatographic performances'!$E$7*0.001*$M351*0.001*$N$4*0.001/('chromatographic performances'!$E$9*0.000001)^2/100000)</f>
        <v>480.32914658117784</v>
      </c>
      <c r="S351" s="323">
        <f t="shared" si="24"/>
        <v>9550</v>
      </c>
      <c r="T351" s="323">
        <f t="shared" si="22"/>
        <v>9550</v>
      </c>
      <c r="U351" s="323">
        <f>(M351*60)*(3.1415927*'chromatographic performances'!$E$8*'chromatographic performances'!$E$8*0.6/4)</f>
        <v>490.99790253144738</v>
      </c>
    </row>
    <row r="352" spans="12:21" x14ac:dyDescent="0.2">
      <c r="L352" s="323">
        <v>10.32</v>
      </c>
      <c r="M352" s="323">
        <f>(L352*$N$5)/('chromatographic performances'!$E$9/1000000)*1000</f>
        <v>3.94923503742011</v>
      </c>
      <c r="N352" s="323">
        <f t="shared" si="21"/>
        <v>3.0807713661306719</v>
      </c>
      <c r="O352" s="323">
        <f>'chromatographic performances'!$E$7/(N352*'chromatographic performances'!$E$9/1000)</f>
        <v>9546.8832998218804</v>
      </c>
      <c r="P352" s="323">
        <f t="shared" si="23"/>
        <v>9540</v>
      </c>
      <c r="Q352" s="323">
        <f>(M352*60)*(3.1415927*'chromatographic performances'!$E$8*'chromatographic performances'!$E$8*0.6/4)</f>
        <v>492.42938329684529</v>
      </c>
      <c r="R352" s="323">
        <f>1.1*(B$12*'chromatographic performances'!$E$7*0.001*$M352*0.001*$N$4*0.001/('chromatographic performances'!$E$9*0.000001)^2/100000)</f>
        <v>481.72952310182268</v>
      </c>
      <c r="S352" s="323">
        <f t="shared" si="24"/>
        <v>9540</v>
      </c>
      <c r="T352" s="323" t="str">
        <f t="shared" si="22"/>
        <v/>
      </c>
      <c r="U352" s="323">
        <f>(M352*60)*(3.1415927*'chromatographic performances'!$E$8*'chromatographic performances'!$E$8*0.6/4)</f>
        <v>492.42938329684529</v>
      </c>
    </row>
    <row r="353" spans="12:21" x14ac:dyDescent="0.2">
      <c r="L353" s="323">
        <v>10.35</v>
      </c>
      <c r="M353" s="323">
        <f>(L353*$N$5)/('chromatographic performances'!$E$9/1000000)*1000</f>
        <v>3.9607153718312142</v>
      </c>
      <c r="N353" s="323">
        <f t="shared" si="21"/>
        <v>3.0832555210845118</v>
      </c>
      <c r="O353" s="323">
        <f>'chromatographic performances'!$E$7/(N353*'chromatographic performances'!$E$9/1000)</f>
        <v>9539.1914503203388</v>
      </c>
      <c r="P353" s="323">
        <f t="shared" si="23"/>
        <v>9530</v>
      </c>
      <c r="Q353" s="323">
        <f>(M353*60)*(3.1415927*'chromatographic performances'!$E$8*'chromatographic performances'!$E$8*0.6/4)</f>
        <v>493.86086406224302</v>
      </c>
      <c r="R353" s="323">
        <f>1.1*(B$12*'chromatographic performances'!$E$7*0.001*$M353*0.001*$N$4*0.001/('chromatographic performances'!$E$9*0.000001)^2/100000)</f>
        <v>483.12989962246763</v>
      </c>
      <c r="S353" s="323">
        <f t="shared" si="24"/>
        <v>9530</v>
      </c>
      <c r="T353" s="323">
        <f t="shared" si="22"/>
        <v>9530</v>
      </c>
      <c r="U353" s="323">
        <f>(M353*60)*(3.1415927*'chromatographic performances'!$E$8*'chromatographic performances'!$E$8*0.6/4)</f>
        <v>493.86086406224302</v>
      </c>
    </row>
    <row r="354" spans="12:21" x14ac:dyDescent="0.2">
      <c r="L354" s="323">
        <v>10.38</v>
      </c>
      <c r="M354" s="323">
        <f>(L354*$N$5)/('chromatographic performances'!$E$9/1000000)*1000</f>
        <v>3.9721957062423203</v>
      </c>
      <c r="N354" s="323">
        <f t="shared" si="21"/>
        <v>3.0857421013014301</v>
      </c>
      <c r="O354" s="323">
        <f>'chromatographic performances'!$E$7/(N354*'chromatographic performances'!$E$9/1000)</f>
        <v>9531.5044940008975</v>
      </c>
      <c r="P354" s="323">
        <f t="shared" si="23"/>
        <v>9530</v>
      </c>
      <c r="Q354" s="323">
        <f>(M354*60)*(3.1415927*'chromatographic performances'!$E$8*'chromatographic performances'!$E$8*0.6/4)</f>
        <v>495.29234482764099</v>
      </c>
      <c r="R354" s="323">
        <f>1.1*(B$12*'chromatographic performances'!$E$7*0.001*$M354*0.001*$N$4*0.001/('chromatographic performances'!$E$9*0.000001)^2/100000)</f>
        <v>484.53027614311259</v>
      </c>
      <c r="S354" s="323">
        <f t="shared" si="24"/>
        <v>9530</v>
      </c>
      <c r="T354" s="323">
        <f t="shared" si="22"/>
        <v>9530</v>
      </c>
      <c r="U354" s="323">
        <f>(M354*60)*(3.1415927*'chromatographic performances'!$E$8*'chromatographic performances'!$E$8*0.6/4)</f>
        <v>495.29234482764099</v>
      </c>
    </row>
    <row r="355" spans="12:21" x14ac:dyDescent="0.2">
      <c r="L355" s="323">
        <v>10.41</v>
      </c>
      <c r="M355" s="323">
        <f>(L355*$N$5)/('chromatographic performances'!$E$9/1000000)*1000</f>
        <v>3.9836760406534246</v>
      </c>
      <c r="N355" s="323">
        <f t="shared" si="21"/>
        <v>3.088231070217283</v>
      </c>
      <c r="O355" s="323">
        <f>'chromatographic performances'!$E$7/(N355*'chromatographic performances'!$E$9/1000)</f>
        <v>9523.822549914632</v>
      </c>
      <c r="P355" s="323">
        <f t="shared" si="23"/>
        <v>9520</v>
      </c>
      <c r="Q355" s="323">
        <f>(M355*60)*(3.1415927*'chromatographic performances'!$E$8*'chromatographic performances'!$E$8*0.6/4)</f>
        <v>496.72382559303873</v>
      </c>
      <c r="R355" s="323">
        <f>1.1*(B$12*'chromatographic performances'!$E$7*0.001*$M355*0.001*$N$4*0.001/('chromatographic performances'!$E$9*0.000001)^2/100000)</f>
        <v>485.93065266375731</v>
      </c>
      <c r="S355" s="323">
        <f t="shared" si="24"/>
        <v>9520</v>
      </c>
      <c r="T355" s="323">
        <f t="shared" si="22"/>
        <v>9520</v>
      </c>
      <c r="U355" s="323">
        <f>(M355*60)*(3.1415927*'chromatographic performances'!$E$8*'chromatographic performances'!$E$8*0.6/4)</f>
        <v>496.72382559303873</v>
      </c>
    </row>
    <row r="356" spans="12:21" x14ac:dyDescent="0.2">
      <c r="L356" s="323">
        <v>10.44</v>
      </c>
      <c r="M356" s="323">
        <f>(L356*$N$5)/('chromatographic performances'!$E$9/1000000)*1000</f>
        <v>3.9951563750645294</v>
      </c>
      <c r="N356" s="323">
        <f t="shared" si="21"/>
        <v>3.0907223917629381</v>
      </c>
      <c r="O356" s="323">
        <f>'chromatographic performances'!$E$7/(N356*'chromatographic performances'!$E$9/1000)</f>
        <v>9516.1457348183176</v>
      </c>
      <c r="P356" s="323">
        <f t="shared" si="23"/>
        <v>9510</v>
      </c>
      <c r="Q356" s="323">
        <f>(M356*60)*(3.1415927*'chromatographic performances'!$E$8*'chromatographic performances'!$E$8*0.6/4)</f>
        <v>498.15530635843646</v>
      </c>
      <c r="R356" s="323">
        <f>1.1*(B$12*'chromatographic performances'!$E$7*0.001*$M356*0.001*$N$4*0.001/('chromatographic performances'!$E$9*0.000001)^2/100000)</f>
        <v>487.3310291844021</v>
      </c>
      <c r="S356" s="323">
        <f t="shared" si="24"/>
        <v>9510</v>
      </c>
      <c r="T356" s="323" t="str">
        <f t="shared" si="22"/>
        <v/>
      </c>
      <c r="U356" s="323">
        <f>(M356*60)*(3.1415927*'chromatographic performances'!$E$8*'chromatographic performances'!$E$8*0.6/4)</f>
        <v>498.15530635843646</v>
      </c>
    </row>
    <row r="357" spans="12:21" x14ac:dyDescent="0.2">
      <c r="L357" s="323">
        <v>10.47</v>
      </c>
      <c r="M357" s="323">
        <f>(L357*$N$5)/('chromatographic performances'!$E$9/1000000)*1000</f>
        <v>4.0066367094756341</v>
      </c>
      <c r="N357" s="323">
        <f t="shared" si="21"/>
        <v>3.0932160303566079</v>
      </c>
      <c r="O357" s="323">
        <f>'chromatographic performances'!$E$7/(N357*'chromatographic performances'!$E$9/1000)</f>
        <v>9508.4741632130863</v>
      </c>
      <c r="P357" s="323">
        <f t="shared" si="23"/>
        <v>9500</v>
      </c>
      <c r="Q357" s="323">
        <f>(M357*60)*(3.1415927*'chromatographic performances'!$E$8*'chromatographic performances'!$E$8*0.6/4)</f>
        <v>499.5867871238342</v>
      </c>
      <c r="R357" s="323">
        <f>1.1*(B$12*'chromatographic performances'!$E$7*0.001*$M357*0.001*$N$4*0.001/('chromatographic performances'!$E$9*0.000001)^2/100000)</f>
        <v>488.73140570504688</v>
      </c>
      <c r="S357" s="323">
        <f t="shared" si="24"/>
        <v>9500</v>
      </c>
      <c r="T357" s="323">
        <f t="shared" si="22"/>
        <v>9500</v>
      </c>
      <c r="U357" s="323">
        <f>(M357*60)*(3.1415927*'chromatographic performances'!$E$8*'chromatographic performances'!$E$8*0.6/4)</f>
        <v>499.5867871238342</v>
      </c>
    </row>
    <row r="358" spans="12:21" x14ac:dyDescent="0.2">
      <c r="L358" s="323">
        <v>10.5</v>
      </c>
      <c r="M358" s="323">
        <f>(L358*$N$5)/('chromatographic performances'!$E$9/1000000)*1000</f>
        <v>4.0181170438867397</v>
      </c>
      <c r="N358" s="323">
        <f t="shared" si="21"/>
        <v>3.0957119508963253</v>
      </c>
      <c r="O358" s="323">
        <f>'chromatographic performances'!$E$7/(N358*'chromatographic performances'!$E$9/1000)</f>
        <v>9500.8079473823582</v>
      </c>
      <c r="P358" s="323">
        <f t="shared" si="23"/>
        <v>9500</v>
      </c>
      <c r="Q358" s="323">
        <f>(M358*60)*(3.1415927*'chromatographic performances'!$E$8*'chromatographic performances'!$E$8*0.6/4)</f>
        <v>501.01826788923211</v>
      </c>
      <c r="R358" s="323">
        <f>1.1*(B$12*'chromatographic performances'!$E$7*0.001*$M358*0.001*$N$4*0.001/('chromatographic performances'!$E$9*0.000001)^2/100000)</f>
        <v>490.13178222569178</v>
      </c>
      <c r="S358" s="323">
        <f t="shared" si="24"/>
        <v>9500</v>
      </c>
      <c r="T358" s="323">
        <f t="shared" si="22"/>
        <v>9500</v>
      </c>
      <c r="U358" s="323">
        <f>(M358*60)*(3.1415927*'chromatographic performances'!$E$8*'chromatographic performances'!$E$8*0.6/4)</f>
        <v>501.01826788923211</v>
      </c>
    </row>
    <row r="359" spans="12:21" x14ac:dyDescent="0.2">
      <c r="L359" s="323">
        <v>10.53</v>
      </c>
      <c r="M359" s="323">
        <f>(L359*$N$5)/('chromatographic performances'!$E$9/1000000)*1000</f>
        <v>4.0295973782978445</v>
      </c>
      <c r="N359" s="323">
        <f t="shared" si="21"/>
        <v>3.0982101187525544</v>
      </c>
      <c r="O359" s="323">
        <f>'chromatographic performances'!$E$7/(N359*'chromatographic performances'!$E$9/1000)</f>
        <v>9493.1471974291198</v>
      </c>
      <c r="P359" s="323">
        <f t="shared" si="23"/>
        <v>9490</v>
      </c>
      <c r="Q359" s="323">
        <f>(M359*60)*(3.1415927*'chromatographic performances'!$E$8*'chromatographic performances'!$E$8*0.6/4)</f>
        <v>502.4497486546299</v>
      </c>
      <c r="R359" s="323">
        <f>1.1*(B$12*'chromatographic performances'!$E$7*0.001*$M359*0.001*$N$4*0.001/('chromatographic performances'!$E$9*0.000001)^2/100000)</f>
        <v>491.53215874633668</v>
      </c>
      <c r="S359" s="323">
        <f t="shared" si="24"/>
        <v>9490</v>
      </c>
      <c r="T359" s="323">
        <f t="shared" si="22"/>
        <v>9490</v>
      </c>
      <c r="U359" s="323">
        <f>(M359*60)*(3.1415927*'chromatographic performances'!$E$8*'chromatographic performances'!$E$8*0.6/4)</f>
        <v>502.4497486546299</v>
      </c>
    </row>
    <row r="360" spans="12:21" x14ac:dyDescent="0.2">
      <c r="L360" s="323">
        <v>10.56</v>
      </c>
      <c r="M360" s="323">
        <f>(L360*$N$5)/('chromatographic performances'!$E$9/1000000)*1000</f>
        <v>4.0410777127089501</v>
      </c>
      <c r="N360" s="323">
        <f t="shared" si="21"/>
        <v>3.1007104997609263</v>
      </c>
      <c r="O360" s="323">
        <f>'chromatographic performances'!$E$7/(N360*'chromatographic performances'!$E$9/1000)</f>
        <v>9485.4920213125624</v>
      </c>
      <c r="P360" s="323">
        <f t="shared" si="23"/>
        <v>9480</v>
      </c>
      <c r="Q360" s="323">
        <f>(M360*60)*(3.1415927*'chromatographic performances'!$E$8*'chromatographic performances'!$E$8*0.6/4)</f>
        <v>503.88122942002781</v>
      </c>
      <c r="R360" s="323">
        <f>1.1*(B$12*'chromatographic performances'!$E$7*0.001*$M360*0.001*$N$4*0.001/('chromatographic performances'!$E$9*0.000001)^2/100000)</f>
        <v>492.93253526698146</v>
      </c>
      <c r="S360" s="323">
        <f t="shared" si="24"/>
        <v>9480</v>
      </c>
      <c r="T360" s="323" t="str">
        <f t="shared" si="22"/>
        <v/>
      </c>
      <c r="U360" s="323">
        <f>(M360*60)*(3.1415927*'chromatographic performances'!$E$8*'chromatographic performances'!$E$8*0.6/4)</f>
        <v>503.88122942002781</v>
      </c>
    </row>
    <row r="361" spans="12:21" x14ac:dyDescent="0.2">
      <c r="L361" s="323">
        <v>10.59</v>
      </c>
      <c r="M361" s="323">
        <f>(L361*$N$5)/('chromatographic performances'!$E$9/1000000)*1000</f>
        <v>4.0525580471200549</v>
      </c>
      <c r="N361" s="323">
        <f t="shared" si="21"/>
        <v>3.1032130602151131</v>
      </c>
      <c r="O361" s="323">
        <f>'chromatographic performances'!$E$7/(N361*'chromatographic performances'!$E$9/1000)</f>
        <v>9477.8425248840449</v>
      </c>
      <c r="P361" s="323">
        <f t="shared" si="23"/>
        <v>9470</v>
      </c>
      <c r="Q361" s="323">
        <f>(M361*60)*(3.1415927*'chromatographic performances'!$E$8*'chromatographic performances'!$E$8*0.6/4)</f>
        <v>505.31271018542554</v>
      </c>
      <c r="R361" s="323">
        <f>1.1*(B$12*'chromatographic performances'!$E$7*0.001*$M361*0.001*$N$4*0.001/('chromatographic performances'!$E$9*0.000001)^2/100000)</f>
        <v>494.33291178762624</v>
      </c>
      <c r="S361" s="323">
        <f t="shared" si="24"/>
        <v>9470</v>
      </c>
      <c r="T361" s="323">
        <f t="shared" si="22"/>
        <v>9470</v>
      </c>
      <c r="U361" s="323">
        <f>(M361*60)*(3.1415927*'chromatographic performances'!$E$8*'chromatographic performances'!$E$8*0.6/4)</f>
        <v>505.31271018542554</v>
      </c>
    </row>
    <row r="362" spans="12:21" x14ac:dyDescent="0.2">
      <c r="L362" s="323">
        <v>10.62</v>
      </c>
      <c r="M362" s="323">
        <f>(L362*$N$5)/('chromatographic performances'!$E$9/1000000)*1000</f>
        <v>4.0640383815311587</v>
      </c>
      <c r="N362" s="323">
        <f t="shared" si="21"/>
        <v>3.105717766859823</v>
      </c>
      <c r="O362" s="323">
        <f>'chromatographic performances'!$E$7/(N362*'chromatographic performances'!$E$9/1000)</f>
        <v>9470.1988119224534</v>
      </c>
      <c r="P362" s="323">
        <f t="shared" si="23"/>
        <v>9470</v>
      </c>
      <c r="Q362" s="323">
        <f>(M362*60)*(3.1415927*'chromatographic performances'!$E$8*'chromatographic performances'!$E$8*0.6/4)</f>
        <v>506.74419095082322</v>
      </c>
      <c r="R362" s="323">
        <f>1.1*(B$12*'chromatographic performances'!$E$7*0.001*$M362*0.001*$N$4*0.001/('chromatographic performances'!$E$9*0.000001)^2/100000)</f>
        <v>495.73328830827097</v>
      </c>
      <c r="S362" s="323">
        <f t="shared" si="24"/>
        <v>9470</v>
      </c>
      <c r="T362" s="323">
        <f t="shared" si="22"/>
        <v>9470</v>
      </c>
      <c r="U362" s="323">
        <f>(M362*60)*(3.1415927*'chromatographic performances'!$E$8*'chromatographic performances'!$E$8*0.6/4)</f>
        <v>506.74419095082322</v>
      </c>
    </row>
    <row r="363" spans="12:21" x14ac:dyDescent="0.2">
      <c r="L363" s="323">
        <v>10.65</v>
      </c>
      <c r="M363" s="323">
        <f>(L363*$N$5)/('chromatographic performances'!$E$9/1000000)*1000</f>
        <v>4.0755187159422652</v>
      </c>
      <c r="N363" s="323">
        <f t="shared" si="21"/>
        <v>3.1082245868839187</v>
      </c>
      <c r="O363" s="323">
        <f>'chromatographic performances'!$E$7/(N363*'chromatographic performances'!$E$9/1000)</f>
        <v>9462.5609841689275</v>
      </c>
      <c r="P363" s="323">
        <f t="shared" si="23"/>
        <v>9460</v>
      </c>
      <c r="Q363" s="323">
        <f>(M363*60)*(3.1415927*'chromatographic performances'!$E$8*'chromatographic performances'!$E$8*0.6/4)</f>
        <v>508.17567171622125</v>
      </c>
      <c r="R363" s="323">
        <f>1.1*(B$12*'chromatographic performances'!$E$7*0.001*$M363*0.001*$N$4*0.001/('chromatographic performances'!$E$9*0.000001)^2/100000)</f>
        <v>497.13366482891604</v>
      </c>
      <c r="S363" s="323">
        <f t="shared" si="24"/>
        <v>9460</v>
      </c>
      <c r="T363" s="323">
        <f t="shared" si="22"/>
        <v>9460</v>
      </c>
      <c r="U363" s="323">
        <f>(M363*60)*(3.1415927*'chromatographic performances'!$E$8*'chromatographic performances'!$E$8*0.6/4)</f>
        <v>508.17567171622125</v>
      </c>
    </row>
    <row r="364" spans="12:21" x14ac:dyDescent="0.2">
      <c r="L364" s="323">
        <v>10.68</v>
      </c>
      <c r="M364" s="323">
        <f>(L364*$N$5)/('chromatographic performances'!$E$9/1000000)*1000</f>
        <v>4.0869990503533691</v>
      </c>
      <c r="N364" s="323">
        <f t="shared" si="21"/>
        <v>3.1107334879136594</v>
      </c>
      <c r="O364" s="323">
        <f>'chromatographic performances'!$E$7/(N364*'chromatographic performances'!$E$9/1000)</f>
        <v>9454.9291413609844</v>
      </c>
      <c r="P364" s="323">
        <f t="shared" si="23"/>
        <v>9450</v>
      </c>
      <c r="Q364" s="323">
        <f>(M364*60)*(3.1415927*'chromatographic performances'!$E$8*'chromatographic performances'!$E$8*0.6/4)</f>
        <v>509.60715248161893</v>
      </c>
      <c r="R364" s="323">
        <f>1.1*(B$12*'chromatographic performances'!$E$7*0.001*$M364*0.001*$N$4*0.001/('chromatographic performances'!$E$9*0.000001)^2/100000)</f>
        <v>498.53404134956082</v>
      </c>
      <c r="S364" s="323">
        <f t="shared" si="24"/>
        <v>9450</v>
      </c>
      <c r="T364" s="323">
        <f t="shared" si="22"/>
        <v>9450</v>
      </c>
      <c r="U364" s="323">
        <f>(M364*60)*(3.1415927*'chromatographic performances'!$E$8*'chromatographic performances'!$E$8*0.6/4)</f>
        <v>509.60715248161893</v>
      </c>
    </row>
    <row r="365" spans="12:21" x14ac:dyDescent="0.2">
      <c r="L365" s="323">
        <v>10.71</v>
      </c>
      <c r="M365" s="323">
        <f>(L365*$N$5)/('chromatographic performances'!$E$9/1000000)*1000</f>
        <v>4.0984793847644738</v>
      </c>
      <c r="N365" s="323">
        <f t="shared" si="21"/>
        <v>3.1132444380060642</v>
      </c>
      <c r="O365" s="323">
        <f>'chromatographic performances'!$E$7/(N365*'chromatographic performances'!$E$9/1000)</f>
        <v>9447.3033812660324</v>
      </c>
      <c r="P365" s="323">
        <f t="shared" si="23"/>
        <v>9440</v>
      </c>
      <c r="Q365" s="323">
        <f>(M365*60)*(3.1415927*'chromatographic performances'!$E$8*'chromatographic performances'!$E$8*0.6/4)</f>
        <v>511.03863324701666</v>
      </c>
      <c r="R365" s="323">
        <f>1.1*(B$12*'chromatographic performances'!$E$7*0.001*$M365*0.001*$N$4*0.001/('chromatographic performances'!$E$9*0.000001)^2/100000)</f>
        <v>499.93441787020566</v>
      </c>
      <c r="S365" s="323">
        <f t="shared" si="24"/>
        <v>9440</v>
      </c>
      <c r="T365" s="323" t="str">
        <f t="shared" si="22"/>
        <v/>
      </c>
      <c r="U365" s="323">
        <f>(M365*60)*(3.1415927*'chromatographic performances'!$E$8*'chromatographic performances'!$E$8*0.6/4)</f>
        <v>511.03863324701666</v>
      </c>
    </row>
    <row r="366" spans="12:21" x14ac:dyDescent="0.2">
      <c r="L366" s="323">
        <v>10.74</v>
      </c>
      <c r="M366" s="323">
        <f>(L366*$N$5)/('chromatographic performances'!$E$9/1000000)*1000</f>
        <v>4.1099597191755803</v>
      </c>
      <c r="N366" s="323">
        <f t="shared" si="21"/>
        <v>3.1157574056423831</v>
      </c>
      <c r="O366" s="323">
        <f>'chromatographic performances'!$E$7/(N366*'chromatographic performances'!$E$9/1000)</f>
        <v>9439.6837997143302</v>
      </c>
      <c r="P366" s="323">
        <f t="shared" si="23"/>
        <v>9430</v>
      </c>
      <c r="Q366" s="323">
        <f>(M366*60)*(3.1415927*'chromatographic performances'!$E$8*'chromatographic performances'!$E$8*0.6/4)</f>
        <v>512.47011401241468</v>
      </c>
      <c r="R366" s="323">
        <f>1.1*(B$12*'chromatographic performances'!$E$7*0.001*$M366*0.001*$N$4*0.001/('chromatographic performances'!$E$9*0.000001)^2/100000)</f>
        <v>501.33479439085062</v>
      </c>
      <c r="S366" s="323">
        <f t="shared" si="24"/>
        <v>9430</v>
      </c>
      <c r="T366" s="323">
        <f t="shared" si="22"/>
        <v>9430</v>
      </c>
      <c r="U366" s="323">
        <f>(M366*60)*(3.1415927*'chromatographic performances'!$E$8*'chromatographic performances'!$E$8*0.6/4)</f>
        <v>512.47011401241468</v>
      </c>
    </row>
    <row r="367" spans="12:21" x14ac:dyDescent="0.2">
      <c r="L367" s="323">
        <v>10.77</v>
      </c>
      <c r="M367" s="323">
        <f>(L367*$N$5)/('chromatographic performances'!$E$9/1000000)*1000</f>
        <v>4.1214400535866842</v>
      </c>
      <c r="N367" s="323">
        <f t="shared" si="21"/>
        <v>3.1182723597216939</v>
      </c>
      <c r="O367" s="323">
        <f>'chromatographic performances'!$E$7/(N367*'chromatographic performances'!$E$9/1000)</f>
        <v>9432.070490631344</v>
      </c>
      <c r="P367" s="323">
        <f t="shared" si="23"/>
        <v>9430</v>
      </c>
      <c r="Q367" s="323">
        <f>(M367*60)*(3.1415927*'chromatographic performances'!$E$8*'chromatographic performances'!$E$8*0.6/4)</f>
        <v>513.90159477781242</v>
      </c>
      <c r="R367" s="323">
        <f>1.1*(B$12*'chromatographic performances'!$E$7*0.001*$M367*0.001*$N$4*0.001/('chromatographic performances'!$E$9*0.000001)^2/100000)</f>
        <v>502.73517091149529</v>
      </c>
      <c r="S367" s="323">
        <f t="shared" si="24"/>
        <v>9430</v>
      </c>
      <c r="T367" s="323">
        <f t="shared" si="22"/>
        <v>9430</v>
      </c>
      <c r="U367" s="323">
        <f>(M367*60)*(3.1415927*'chromatographic performances'!$E$8*'chromatographic performances'!$E$8*0.6/4)</f>
        <v>513.90159477781242</v>
      </c>
    </row>
    <row r="368" spans="12:21" x14ac:dyDescent="0.2">
      <c r="L368" s="323">
        <v>10.8</v>
      </c>
      <c r="M368" s="323">
        <f>(L368*$N$5)/('chromatographic performances'!$E$9/1000000)*1000</f>
        <v>4.1329203879977889</v>
      </c>
      <c r="N368" s="323">
        <f t="shared" si="21"/>
        <v>3.120789269554602</v>
      </c>
      <c r="O368" s="323">
        <f>'chromatographic performances'!$E$7/(N368*'chromatographic performances'!$E$9/1000)</f>
        <v>9424.4635460695463</v>
      </c>
      <c r="P368" s="323">
        <f t="shared" si="23"/>
        <v>9420</v>
      </c>
      <c r="Q368" s="323">
        <f>(M368*60)*(3.1415927*'chromatographic performances'!$E$8*'chromatographic performances'!$E$8*0.6/4)</f>
        <v>515.33307554321016</v>
      </c>
      <c r="R368" s="323">
        <f>1.1*(B$12*'chromatographic performances'!$E$7*0.001*$M368*0.001*$N$4*0.001/('chromatographic performances'!$E$9*0.000001)^2/100000)</f>
        <v>504.13554743214007</v>
      </c>
      <c r="S368" s="323">
        <f t="shared" si="24"/>
        <v>9420</v>
      </c>
      <c r="T368" s="323">
        <f t="shared" si="22"/>
        <v>9420</v>
      </c>
      <c r="U368" s="323">
        <f>(M368*60)*(3.1415927*'chromatographic performances'!$E$8*'chromatographic performances'!$E$8*0.6/4)</f>
        <v>515.33307554321016</v>
      </c>
    </row>
    <row r="369" spans="12:21" x14ac:dyDescent="0.2">
      <c r="L369" s="323">
        <v>10.83</v>
      </c>
      <c r="M369" s="323">
        <f>(L369*$N$5)/('chromatographic performances'!$E$9/1000000)*1000</f>
        <v>4.1444007224088946</v>
      </c>
      <c r="N369" s="323">
        <f t="shared" si="21"/>
        <v>3.1233081048570535</v>
      </c>
      <c r="O369" s="323">
        <f>'chromatographic performances'!$E$7/(N369*'chromatographic performances'!$E$9/1000)</f>
        <v>9416.8630562396793</v>
      </c>
      <c r="P369" s="323">
        <f t="shared" si="23"/>
        <v>9410</v>
      </c>
      <c r="Q369" s="323">
        <f>(M369*60)*(3.1415927*'chromatographic performances'!$E$8*'chromatographic performances'!$E$8*0.6/4)</f>
        <v>516.76455630860801</v>
      </c>
      <c r="R369" s="323">
        <f>1.1*(B$12*'chromatographic performances'!$E$7*0.001*$M369*0.001*$N$4*0.001/('chromatographic performances'!$E$9*0.000001)^2/100000)</f>
        <v>505.53592395278497</v>
      </c>
      <c r="S369" s="323">
        <f t="shared" si="24"/>
        <v>9410</v>
      </c>
      <c r="T369" s="323" t="str">
        <f t="shared" si="22"/>
        <v/>
      </c>
      <c r="U369" s="323">
        <f>(M369*60)*(3.1415927*'chromatographic performances'!$E$8*'chromatographic performances'!$E$8*0.6/4)</f>
        <v>516.76455630860801</v>
      </c>
    </row>
    <row r="370" spans="12:21" x14ac:dyDescent="0.2">
      <c r="L370" s="323">
        <v>10.86</v>
      </c>
      <c r="M370" s="323">
        <f>(L370*$N$5)/('chromatographic performances'!$E$9/1000000)*1000</f>
        <v>4.1558810568199993</v>
      </c>
      <c r="N370" s="323">
        <f t="shared" si="21"/>
        <v>3.125828835744255</v>
      </c>
      <c r="O370" s="323">
        <f>'chromatographic performances'!$E$7/(N370*'chromatographic performances'!$E$9/1000)</f>
        <v>9409.2691095414575</v>
      </c>
      <c r="P370" s="323">
        <f t="shared" si="23"/>
        <v>9400</v>
      </c>
      <c r="Q370" s="323">
        <f>(M370*60)*(3.1415927*'chromatographic performances'!$E$8*'chromatographic performances'!$E$8*0.6/4)</f>
        <v>518.19603707400574</v>
      </c>
      <c r="R370" s="323">
        <f>1.1*(B$12*'chromatographic performances'!$E$7*0.001*$M370*0.001*$N$4*0.001/('chromatographic performances'!$E$9*0.000001)^2/100000)</f>
        <v>506.93630047342975</v>
      </c>
      <c r="S370" s="323">
        <f t="shared" si="24"/>
        <v>9400</v>
      </c>
      <c r="T370" s="323">
        <f t="shared" si="22"/>
        <v>9400</v>
      </c>
      <c r="U370" s="323">
        <f>(M370*60)*(3.1415927*'chromatographic performances'!$E$8*'chromatographic performances'!$E$8*0.6/4)</f>
        <v>518.19603707400574</v>
      </c>
    </row>
    <row r="371" spans="12:21" x14ac:dyDescent="0.2">
      <c r="L371" s="323">
        <v>10.89</v>
      </c>
      <c r="M371" s="323">
        <f>(L371*$N$5)/('chromatographic performances'!$E$9/1000000)*1000</f>
        <v>4.1673613912311041</v>
      </c>
      <c r="N371" s="323">
        <f t="shared" si="21"/>
        <v>3.1283514327247008</v>
      </c>
      <c r="O371" s="323">
        <f>'chromatographic performances'!$E$7/(N371*'chromatographic performances'!$E$9/1000)</f>
        <v>9401.6817925937376</v>
      </c>
      <c r="P371" s="323">
        <f t="shared" si="23"/>
        <v>9400</v>
      </c>
      <c r="Q371" s="323">
        <f>(M371*60)*(3.1415927*'chromatographic performances'!$E$8*'chromatographic performances'!$E$8*0.6/4)</f>
        <v>519.62751783940359</v>
      </c>
      <c r="R371" s="323">
        <f>1.1*(B$12*'chromatographic performances'!$E$7*0.001*$M371*0.001*$N$4*0.001/('chromatographic performances'!$E$9*0.000001)^2/100000)</f>
        <v>508.33667699407465</v>
      </c>
      <c r="S371" s="323">
        <f t="shared" si="24"/>
        <v>9400</v>
      </c>
      <c r="T371" s="323">
        <f t="shared" si="22"/>
        <v>9400</v>
      </c>
      <c r="U371" s="323">
        <f>(M371*60)*(3.1415927*'chromatographic performances'!$E$8*'chromatographic performances'!$E$8*0.6/4)</f>
        <v>519.62751783940359</v>
      </c>
    </row>
    <row r="372" spans="12:21" x14ac:dyDescent="0.2">
      <c r="L372" s="323">
        <v>10.92</v>
      </c>
      <c r="M372" s="323">
        <f>(L372*$N$5)/('chromatographic performances'!$E$9/1000000)*1000</f>
        <v>4.1788417256422088</v>
      </c>
      <c r="N372" s="323">
        <f t="shared" si="21"/>
        <v>3.1308758666943008</v>
      </c>
      <c r="O372" s="323">
        <f>'chromatographic performances'!$E$7/(N372*'chromatographic performances'!$E$9/1000)</f>
        <v>9394.1011902641876</v>
      </c>
      <c r="P372" s="323">
        <f t="shared" si="23"/>
        <v>9390</v>
      </c>
      <c r="Q372" s="323">
        <f>(M372*60)*(3.1415927*'chromatographic performances'!$E$8*'chromatographic performances'!$E$8*0.6/4)</f>
        <v>521.05899860480133</v>
      </c>
      <c r="R372" s="323">
        <f>1.1*(B$12*'chromatographic performances'!$E$7*0.001*$M372*0.001*$N$4*0.001/('chromatographic performances'!$E$9*0.000001)^2/100000)</f>
        <v>509.73705351471943</v>
      </c>
      <c r="S372" s="323">
        <f t="shared" si="24"/>
        <v>9390</v>
      </c>
      <c r="T372" s="323">
        <f t="shared" si="22"/>
        <v>9390</v>
      </c>
      <c r="U372" s="323">
        <f>(M372*60)*(3.1415927*'chromatographic performances'!$E$8*'chromatographic performances'!$E$8*0.6/4)</f>
        <v>521.05899860480133</v>
      </c>
    </row>
    <row r="373" spans="12:21" x14ac:dyDescent="0.2">
      <c r="L373" s="323">
        <v>10.95</v>
      </c>
      <c r="M373" s="323">
        <f>(L373*$N$5)/('chromatographic performances'!$E$9/1000000)*1000</f>
        <v>4.1903220600533135</v>
      </c>
      <c r="N373" s="323">
        <f t="shared" si="21"/>
        <v>3.1334021089306092</v>
      </c>
      <c r="O373" s="323">
        <f>'chromatographic performances'!$E$7/(N373*'chromatographic performances'!$E$9/1000)</f>
        <v>9386.5273856984222</v>
      </c>
      <c r="P373" s="323">
        <f t="shared" si="23"/>
        <v>9380</v>
      </c>
      <c r="Q373" s="323">
        <f>(M373*60)*(3.1415927*'chromatographic performances'!$E$8*'chromatographic performances'!$E$8*0.6/4)</f>
        <v>522.49047937019918</v>
      </c>
      <c r="R373" s="323">
        <f>1.1*(B$12*'chromatographic performances'!$E$7*0.001*$M373*0.001*$N$4*0.001/('chromatographic performances'!$E$9*0.000001)^2/100000)</f>
        <v>511.13743003536416</v>
      </c>
      <c r="S373" s="323">
        <f t="shared" si="24"/>
        <v>9380</v>
      </c>
      <c r="T373" s="323" t="str">
        <f t="shared" si="22"/>
        <v/>
      </c>
      <c r="U373" s="323">
        <f>(M373*60)*(3.1415927*'chromatographic performances'!$E$8*'chromatographic performances'!$E$8*0.6/4)</f>
        <v>522.49047937019918</v>
      </c>
    </row>
    <row r="374" spans="12:21" x14ac:dyDescent="0.2">
      <c r="L374" s="323">
        <v>10.98</v>
      </c>
      <c r="M374" s="323">
        <f>(L374*$N$5)/('chromatographic performances'!$E$9/1000000)*1000</f>
        <v>4.2018023944644192</v>
      </c>
      <c r="N374" s="323">
        <f t="shared" si="21"/>
        <v>3.1359301310871568</v>
      </c>
      <c r="O374" s="323">
        <f>'chromatographic performances'!$E$7/(N374*'chromatographic performances'!$E$9/1000)</f>
        <v>9378.9604603486332</v>
      </c>
      <c r="P374" s="323">
        <f t="shared" si="23"/>
        <v>9370</v>
      </c>
      <c r="Q374" s="323">
        <f>(M374*60)*(3.1415927*'chromatographic performances'!$E$8*'chromatographic performances'!$E$8*0.6/4)</f>
        <v>523.92196013559703</v>
      </c>
      <c r="R374" s="323">
        <f>1.1*(B$12*'chromatographic performances'!$E$7*0.001*$M374*0.001*$N$4*0.001/('chromatographic performances'!$E$9*0.000001)^2/100000)</f>
        <v>512.53780655600917</v>
      </c>
      <c r="S374" s="323">
        <f t="shared" si="24"/>
        <v>9370</v>
      </c>
      <c r="T374" s="323">
        <f t="shared" si="22"/>
        <v>9370</v>
      </c>
      <c r="U374" s="323">
        <f>(M374*60)*(3.1415927*'chromatographic performances'!$E$8*'chromatographic performances'!$E$8*0.6/4)</f>
        <v>523.92196013559703</v>
      </c>
    </row>
    <row r="375" spans="12:21" x14ac:dyDescent="0.2">
      <c r="L375" s="323">
        <v>11.01</v>
      </c>
      <c r="M375" s="323">
        <f>(L375*$N$5)/('chromatographic performances'!$E$9/1000000)*1000</f>
        <v>4.2132827288755239</v>
      </c>
      <c r="N375" s="323">
        <f t="shared" si="21"/>
        <v>3.1384599051878737</v>
      </c>
      <c r="O375" s="323">
        <f>'chromatographic performances'!$E$7/(N375*'chromatographic performances'!$E$9/1000)</f>
        <v>9371.4004940017585</v>
      </c>
      <c r="P375" s="323">
        <f t="shared" si="23"/>
        <v>9370</v>
      </c>
      <c r="Q375" s="323">
        <f>(M375*60)*(3.1415927*'chromatographic performances'!$E$8*'chromatographic performances'!$E$8*0.6/4)</f>
        <v>525.35344090099477</v>
      </c>
      <c r="R375" s="323">
        <f>1.1*(B$12*'chromatographic performances'!$E$7*0.001*$M375*0.001*$N$4*0.001/('chromatographic performances'!$E$9*0.000001)^2/100000)</f>
        <v>513.93818307665379</v>
      </c>
      <c r="S375" s="323">
        <f t="shared" si="24"/>
        <v>9370</v>
      </c>
      <c r="T375" s="323">
        <f t="shared" si="22"/>
        <v>9370</v>
      </c>
      <c r="U375" s="323">
        <f>(M375*60)*(3.1415927*'chromatographic performances'!$E$8*'chromatographic performances'!$E$8*0.6/4)</f>
        <v>525.35344090099477</v>
      </c>
    </row>
    <row r="376" spans="12:21" x14ac:dyDescent="0.2">
      <c r="L376" s="323">
        <v>11.04</v>
      </c>
      <c r="M376" s="323">
        <f>(L376*$N$5)/('chromatographic performances'!$E$9/1000000)*1000</f>
        <v>4.2247630632866287</v>
      </c>
      <c r="N376" s="323">
        <f t="shared" si="21"/>
        <v>3.1409914036216136</v>
      </c>
      <c r="O376" s="323">
        <f>'chromatographic performances'!$E$7/(N376*'chromatographic performances'!$E$9/1000)</f>
        <v>9363.8475648071235</v>
      </c>
      <c r="P376" s="323">
        <f t="shared" si="23"/>
        <v>9360</v>
      </c>
      <c r="Q376" s="323">
        <f>(M376*60)*(3.1415927*'chromatographic performances'!$E$8*'chromatographic performances'!$E$8*0.6/4)</f>
        <v>526.78492166639251</v>
      </c>
      <c r="R376" s="323">
        <f>1.1*(B$12*'chromatographic performances'!$E$7*0.001*$M376*0.001*$N$4*0.001/('chromatographic performances'!$E$9*0.000001)^2/100000)</f>
        <v>515.33855959729863</v>
      </c>
      <c r="S376" s="323">
        <f t="shared" si="24"/>
        <v>9360</v>
      </c>
      <c r="T376" s="323">
        <f t="shared" si="22"/>
        <v>9360</v>
      </c>
      <c r="U376" s="323">
        <f>(M376*60)*(3.1415927*'chromatographic performances'!$E$8*'chromatographic performances'!$E$8*0.6/4)</f>
        <v>526.78492166639251</v>
      </c>
    </row>
    <row r="377" spans="12:21" x14ac:dyDescent="0.2">
      <c r="L377" s="323">
        <v>11.07</v>
      </c>
      <c r="M377" s="323">
        <f>(L377*$N$5)/('chromatographic performances'!$E$9/1000000)*1000</f>
        <v>4.2362433976977343</v>
      </c>
      <c r="N377" s="323">
        <f t="shared" ref="N377:N440" si="25">B$9*$L377^(1/3)+B$10/$L377+B$11*$L377</f>
        <v>3.1435245991367702</v>
      </c>
      <c r="O377" s="323">
        <f>'chromatographic performances'!$E$7/(N377*'chromatographic performances'!$E$9/1000)</f>
        <v>9356.3017493036295</v>
      </c>
      <c r="P377" s="323">
        <f t="shared" si="23"/>
        <v>9350</v>
      </c>
      <c r="Q377" s="323">
        <f>(M377*60)*(3.1415927*'chromatographic performances'!$E$8*'chromatographic performances'!$E$8*0.6/4)</f>
        <v>528.21640243179047</v>
      </c>
      <c r="R377" s="323">
        <f>1.1*(B$12*'chromatographic performances'!$E$7*0.001*$M377*0.001*$N$4*0.001/('chromatographic performances'!$E$9*0.000001)^2/100000)</f>
        <v>516.73893611794358</v>
      </c>
      <c r="S377" s="323">
        <f t="shared" si="24"/>
        <v>9350</v>
      </c>
      <c r="T377" s="323" t="str">
        <f t="shared" si="22"/>
        <v/>
      </c>
      <c r="U377" s="323">
        <f>(M377*60)*(3.1415927*'chromatographic performances'!$E$8*'chromatographic performances'!$E$8*0.6/4)</f>
        <v>528.21640243179047</v>
      </c>
    </row>
    <row r="378" spans="12:21" x14ac:dyDescent="0.2">
      <c r="L378" s="323">
        <v>11.1</v>
      </c>
      <c r="M378" s="323">
        <f>(L378*$N$5)/('chromatographic performances'!$E$9/1000000)*1000</f>
        <v>4.247723732108839</v>
      </c>
      <c r="N378" s="323">
        <f t="shared" si="25"/>
        <v>3.1460594648359801</v>
      </c>
      <c r="O378" s="323">
        <f>'chromatographic performances'!$E$7/(N378*'chromatographic performances'!$E$9/1000)</f>
        <v>9348.7631224464913</v>
      </c>
      <c r="P378" s="323">
        <f t="shared" si="23"/>
        <v>9340</v>
      </c>
      <c r="Q378" s="323">
        <f>(M378*60)*(3.1415927*'chromatographic performances'!$E$8*'chromatographic performances'!$E$8*0.6/4)</f>
        <v>529.64788319718821</v>
      </c>
      <c r="R378" s="323">
        <f>1.1*(B$12*'chromatographic performances'!$E$7*0.001*$M378*0.001*$N$4*0.001/('chromatographic performances'!$E$9*0.000001)^2/100000)</f>
        <v>518.13931263858854</v>
      </c>
      <c r="S378" s="323">
        <f t="shared" si="24"/>
        <v>9340</v>
      </c>
      <c r="T378" s="323">
        <f t="shared" si="22"/>
        <v>9340</v>
      </c>
      <c r="U378" s="323">
        <f>(M378*60)*(3.1415927*'chromatographic performances'!$E$8*'chromatographic performances'!$E$8*0.6/4)</f>
        <v>529.64788319718821</v>
      </c>
    </row>
    <row r="379" spans="12:21" x14ac:dyDescent="0.2">
      <c r="L379" s="323">
        <v>11.13</v>
      </c>
      <c r="M379" s="323">
        <f>(L379*$N$5)/('chromatographic performances'!$E$9/1000000)*1000</f>
        <v>4.2592040665199438</v>
      </c>
      <c r="N379" s="323">
        <f t="shared" si="25"/>
        <v>3.148595974170926</v>
      </c>
      <c r="O379" s="323">
        <f>'chromatographic performances'!$E$7/(N379*'chromatographic performances'!$E$9/1000)</f>
        <v>9341.2317576334717</v>
      </c>
      <c r="P379" s="323">
        <f t="shared" si="23"/>
        <v>9340</v>
      </c>
      <c r="Q379" s="323">
        <f>(M379*60)*(3.1415927*'chromatographic performances'!$E$8*'chromatographic performances'!$E$8*0.6/4)</f>
        <v>531.07936396258606</v>
      </c>
      <c r="R379" s="323">
        <f>1.1*(B$12*'chromatographic performances'!$E$7*0.001*$M379*0.001*$N$4*0.001/('chromatographic performances'!$E$9*0.000001)^2/100000)</f>
        <v>519.53968915923326</v>
      </c>
      <c r="S379" s="323">
        <f t="shared" si="24"/>
        <v>9340</v>
      </c>
      <c r="T379" s="323">
        <f t="shared" si="22"/>
        <v>9340</v>
      </c>
      <c r="U379" s="323">
        <f>(M379*60)*(3.1415927*'chromatographic performances'!$E$8*'chromatographic performances'!$E$8*0.6/4)</f>
        <v>531.07936396258606</v>
      </c>
    </row>
    <row r="380" spans="12:21" x14ac:dyDescent="0.2">
      <c r="L380" s="323">
        <v>11.16</v>
      </c>
      <c r="M380" s="323">
        <f>(L380*$N$5)/('chromatographic performances'!$E$9/1000000)*1000</f>
        <v>4.2706844009310494</v>
      </c>
      <c r="N380" s="323">
        <f t="shared" si="25"/>
        <v>3.151134100937214</v>
      </c>
      <c r="O380" s="323">
        <f>'chromatographic performances'!$E$7/(N380*'chromatographic performances'!$E$9/1000)</f>
        <v>9333.7077267307268</v>
      </c>
      <c r="P380" s="323">
        <f t="shared" si="23"/>
        <v>9330</v>
      </c>
      <c r="Q380" s="323">
        <f>(M380*60)*(3.1415927*'chromatographic performances'!$E$8*'chromatographic performances'!$E$8*0.6/4)</f>
        <v>532.51084472798391</v>
      </c>
      <c r="R380" s="323">
        <f>1.1*(B$12*'chromatographic performances'!$E$7*0.001*$M380*0.001*$N$4*0.001/('chromatographic performances'!$E$9*0.000001)^2/100000)</f>
        <v>520.94006567987822</v>
      </c>
      <c r="S380" s="323">
        <f t="shared" si="24"/>
        <v>9330</v>
      </c>
      <c r="T380" s="323">
        <f t="shared" si="22"/>
        <v>9330</v>
      </c>
      <c r="U380" s="323">
        <f>(M380*60)*(3.1415927*'chromatographic performances'!$E$8*'chromatographic performances'!$E$8*0.6/4)</f>
        <v>532.51084472798391</v>
      </c>
    </row>
    <row r="381" spans="12:21" x14ac:dyDescent="0.2">
      <c r="L381" s="323">
        <v>11.19</v>
      </c>
      <c r="M381" s="323">
        <f>(L381*$N$5)/('chromatographic performances'!$E$9/1000000)*1000</f>
        <v>4.2821647353421533</v>
      </c>
      <c r="N381" s="323">
        <f t="shared" si="25"/>
        <v>3.1536738192693545</v>
      </c>
      <c r="O381" s="323">
        <f>'chromatographic performances'!$E$7/(N381*'chromatographic performances'!$E$9/1000)</f>
        <v>9326.1911000981381</v>
      </c>
      <c r="P381" s="323">
        <f t="shared" si="23"/>
        <v>9320</v>
      </c>
      <c r="Q381" s="323">
        <f>(M381*60)*(3.1415927*'chromatographic performances'!$E$8*'chromatographic performances'!$E$8*0.6/4)</f>
        <v>533.94232549338165</v>
      </c>
      <c r="R381" s="323">
        <f>1.1*(B$12*'chromatographic performances'!$E$7*0.001*$M381*0.001*$N$4*0.001/('chromatographic performances'!$E$9*0.000001)^2/100000)</f>
        <v>522.34044220052283</v>
      </c>
      <c r="S381" s="323">
        <f t="shared" si="24"/>
        <v>9320</v>
      </c>
      <c r="T381" s="323" t="str">
        <f t="shared" si="22"/>
        <v/>
      </c>
      <c r="U381" s="323">
        <f>(M381*60)*(3.1415927*'chromatographic performances'!$E$8*'chromatographic performances'!$E$8*0.6/4)</f>
        <v>533.94232549338165</v>
      </c>
    </row>
    <row r="382" spans="12:21" x14ac:dyDescent="0.2">
      <c r="L382" s="323">
        <v>11.22</v>
      </c>
      <c r="M382" s="323">
        <f>(L382*$N$5)/('chromatographic performances'!$E$9/1000000)*1000</f>
        <v>4.2936450697532589</v>
      </c>
      <c r="N382" s="323">
        <f t="shared" si="25"/>
        <v>3.1562151036358097</v>
      </c>
      <c r="O382" s="323">
        <f>'chromatographic performances'!$E$7/(N382*'chromatographic performances'!$E$9/1000)</f>
        <v>9318.6819466142842</v>
      </c>
      <c r="P382" s="323">
        <f t="shared" si="23"/>
        <v>9310</v>
      </c>
      <c r="Q382" s="323">
        <f>(M382*60)*(3.1415927*'chromatographic performances'!$E$8*'chromatographic performances'!$E$8*0.6/4)</f>
        <v>535.3738062587795</v>
      </c>
      <c r="R382" s="323">
        <f>1.1*(B$12*'chromatographic performances'!$E$7*0.001*$M382*0.001*$N$4*0.001/('chromatographic performances'!$E$9*0.000001)^2/100000)</f>
        <v>523.74081872116767</v>
      </c>
      <c r="S382" s="323">
        <f t="shared" si="24"/>
        <v>9310</v>
      </c>
      <c r="T382" s="323">
        <f t="shared" si="22"/>
        <v>9310</v>
      </c>
      <c r="U382" s="323">
        <f>(M382*60)*(3.1415927*'chromatographic performances'!$E$8*'chromatographic performances'!$E$8*0.6/4)</f>
        <v>535.3738062587795</v>
      </c>
    </row>
    <row r="383" spans="12:21" x14ac:dyDescent="0.2">
      <c r="L383" s="323">
        <v>11.25</v>
      </c>
      <c r="M383" s="323">
        <f>(L383*$N$5)/('chromatographic performances'!$E$9/1000000)*1000</f>
        <v>4.3051254041643645</v>
      </c>
      <c r="N383" s="323">
        <f t="shared" si="25"/>
        <v>3.1587579288341381</v>
      </c>
      <c r="O383" s="323">
        <f>'chromatographic performances'!$E$7/(N383*'chromatographic performances'!$E$9/1000)</f>
        <v>9311.180333700946</v>
      </c>
      <c r="P383" s="323">
        <f t="shared" si="23"/>
        <v>9310</v>
      </c>
      <c r="Q383" s="323">
        <f>(M383*60)*(3.1415927*'chromatographic performances'!$E$8*'chromatographic performances'!$E$8*0.6/4)</f>
        <v>536.80528702417735</v>
      </c>
      <c r="R383" s="323">
        <f>1.1*(B$12*'chromatographic performances'!$E$7*0.001*$M383*0.001*$N$4*0.001/('chromatographic performances'!$E$9*0.000001)^2/100000)</f>
        <v>525.14119524181262</v>
      </c>
      <c r="S383" s="323">
        <f t="shared" si="24"/>
        <v>9310</v>
      </c>
      <c r="T383" s="323">
        <f t="shared" si="22"/>
        <v>9310</v>
      </c>
      <c r="U383" s="323">
        <f>(M383*60)*(3.1415927*'chromatographic performances'!$E$8*'chromatographic performances'!$E$8*0.6/4)</f>
        <v>536.80528702417735</v>
      </c>
    </row>
    <row r="384" spans="12:21" x14ac:dyDescent="0.2">
      <c r="L384" s="323">
        <v>11.28</v>
      </c>
      <c r="M384" s="323">
        <f>(L384*$N$5)/('chromatographic performances'!$E$9/1000000)*1000</f>
        <v>4.3166057385754684</v>
      </c>
      <c r="N384" s="323">
        <f t="shared" si="25"/>
        <v>3.1613022699862134</v>
      </c>
      <c r="O384" s="323">
        <f>'chromatographic performances'!$E$7/(N384*'chromatographic performances'!$E$9/1000)</f>
        <v>9303.6863273471845</v>
      </c>
      <c r="P384" s="323">
        <f t="shared" si="23"/>
        <v>9300</v>
      </c>
      <c r="Q384" s="323">
        <f>(M384*60)*(3.1415927*'chromatographic performances'!$E$8*'chromatographic performances'!$E$8*0.6/4)</f>
        <v>538.23676778957497</v>
      </c>
      <c r="R384" s="323">
        <f>1.1*(B$12*'chromatographic performances'!$E$7*0.001*$M384*0.001*$N$4*0.001/('chromatographic performances'!$E$9*0.000001)^2/100000)</f>
        <v>526.54157176245735</v>
      </c>
      <c r="S384" s="323">
        <f t="shared" si="24"/>
        <v>9300</v>
      </c>
      <c r="T384" s="323">
        <f t="shared" si="22"/>
        <v>9300</v>
      </c>
      <c r="U384" s="323">
        <f>(M384*60)*(3.1415927*'chromatographic performances'!$E$8*'chromatographic performances'!$E$8*0.6/4)</f>
        <v>538.23676778957497</v>
      </c>
    </row>
    <row r="385" spans="12:21" x14ac:dyDescent="0.2">
      <c r="L385" s="323">
        <v>11.31</v>
      </c>
      <c r="M385" s="323">
        <f>(L385*$N$5)/('chromatographic performances'!$E$9/1000000)*1000</f>
        <v>4.328086072986574</v>
      </c>
      <c r="N385" s="323">
        <f t="shared" si="25"/>
        <v>3.163848102533529</v>
      </c>
      <c r="O385" s="323">
        <f>'chromatographic performances'!$E$7/(N385*'chromatographic performances'!$E$9/1000)</f>
        <v>9296.199992133048</v>
      </c>
      <c r="P385" s="323">
        <f t="shared" si="23"/>
        <v>9290</v>
      </c>
      <c r="Q385" s="323">
        <f>(M385*60)*(3.1415927*'chromatographic performances'!$E$8*'chromatographic performances'!$E$8*0.6/4)</f>
        <v>539.66824855497282</v>
      </c>
      <c r="R385" s="323">
        <f>1.1*(B$12*'chromatographic performances'!$E$7*0.001*$M385*0.001*$N$4*0.001/('chromatographic performances'!$E$9*0.000001)^2/100000)</f>
        <v>527.94194828310219</v>
      </c>
      <c r="S385" s="323">
        <f t="shared" si="24"/>
        <v>9290</v>
      </c>
      <c r="T385" s="323" t="str">
        <f t="shared" si="22"/>
        <v/>
      </c>
      <c r="U385" s="323">
        <f>(M385*60)*(3.1415927*'chromatographic performances'!$E$8*'chromatographic performances'!$E$8*0.6/4)</f>
        <v>539.66824855497282</v>
      </c>
    </row>
    <row r="386" spans="12:21" x14ac:dyDescent="0.2">
      <c r="L386" s="323">
        <v>11.34</v>
      </c>
      <c r="M386" s="323">
        <f>(L386*$N$5)/('chromatographic performances'!$E$9/1000000)*1000</f>
        <v>4.3395664073976787</v>
      </c>
      <c r="N386" s="323">
        <f t="shared" si="25"/>
        <v>3.1663954022325718</v>
      </c>
      <c r="O386" s="323">
        <f>'chromatographic performances'!$E$7/(N386*'chromatographic performances'!$E$9/1000)</f>
        <v>9288.7213912528478</v>
      </c>
      <c r="P386" s="323">
        <f t="shared" si="23"/>
        <v>9280</v>
      </c>
      <c r="Q386" s="323">
        <f>(M386*60)*(3.1415927*'chromatographic performances'!$E$8*'chromatographic performances'!$E$8*0.6/4)</f>
        <v>541.09972932037067</v>
      </c>
      <c r="R386" s="323">
        <f>1.1*(B$12*'chromatographic performances'!$E$7*0.001*$M386*0.001*$N$4*0.001/('chromatographic performances'!$E$9*0.000001)^2/100000)</f>
        <v>529.34232480374703</v>
      </c>
      <c r="S386" s="323">
        <f t="shared" si="24"/>
        <v>9280</v>
      </c>
      <c r="T386" s="323">
        <f t="shared" si="22"/>
        <v>9280</v>
      </c>
      <c r="U386" s="323">
        <f>(M386*60)*(3.1415927*'chromatographic performances'!$E$8*'chromatographic performances'!$E$8*0.6/4)</f>
        <v>541.09972932037067</v>
      </c>
    </row>
    <row r="387" spans="12:21" x14ac:dyDescent="0.2">
      <c r="L387" s="323">
        <v>11.37</v>
      </c>
      <c r="M387" s="323">
        <f>(L387*$N$5)/('chromatographic performances'!$E$9/1000000)*1000</f>
        <v>4.3510467418087835</v>
      </c>
      <c r="N387" s="323">
        <f t="shared" si="25"/>
        <v>3.1689441451502827</v>
      </c>
      <c r="O387" s="323">
        <f>'chromatographic performances'!$E$7/(N387*'chromatographic performances'!$E$9/1000)</f>
        <v>9281.2505865380408</v>
      </c>
      <c r="P387" s="323">
        <f t="shared" si="23"/>
        <v>9280</v>
      </c>
      <c r="Q387" s="323">
        <f>(M387*60)*(3.1415927*'chromatographic performances'!$E$8*'chromatographic performances'!$E$8*0.6/4)</f>
        <v>542.53121008576841</v>
      </c>
      <c r="R387" s="323">
        <f>1.1*(B$12*'chromatographic performances'!$E$7*0.001*$M387*0.001*$N$4*0.001/('chromatographic performances'!$E$9*0.000001)^2/100000)</f>
        <v>530.74270132439187</v>
      </c>
      <c r="S387" s="323">
        <f t="shared" si="24"/>
        <v>9280</v>
      </c>
      <c r="T387" s="323">
        <f t="shared" si="22"/>
        <v>9280</v>
      </c>
      <c r="U387" s="323">
        <f>(M387*60)*(3.1415927*'chromatographic performances'!$E$8*'chromatographic performances'!$E$8*0.6/4)</f>
        <v>542.53121008576841</v>
      </c>
    </row>
    <row r="388" spans="12:21" x14ac:dyDescent="0.2">
      <c r="L388" s="323">
        <v>11.4</v>
      </c>
      <c r="M388" s="323">
        <f>(L388*$N$5)/('chromatographic performances'!$E$9/1000000)*1000</f>
        <v>4.3625270762198882</v>
      </c>
      <c r="N388" s="323">
        <f t="shared" si="25"/>
        <v>3.1714943076595885</v>
      </c>
      <c r="O388" s="323">
        <f>'chromatographic performances'!$E$7/(N388*'chromatographic performances'!$E$9/1000)</f>
        <v>9273.7876384797401</v>
      </c>
      <c r="P388" s="323">
        <f t="shared" si="23"/>
        <v>9270</v>
      </c>
      <c r="Q388" s="323">
        <f>(M388*60)*(3.1415927*'chromatographic performances'!$E$8*'chromatographic performances'!$E$8*0.6/4)</f>
        <v>543.96269085116626</v>
      </c>
      <c r="R388" s="323">
        <f>1.1*(B$12*'chromatographic performances'!$E$7*0.001*$M388*0.001*$N$4*0.001/('chromatographic performances'!$E$9*0.000001)^2/100000)</f>
        <v>532.14307784503683</v>
      </c>
      <c r="S388" s="323">
        <f t="shared" si="24"/>
        <v>9270</v>
      </c>
      <c r="T388" s="323">
        <f t="shared" si="22"/>
        <v>9270</v>
      </c>
      <c r="U388" s="323">
        <f>(M388*60)*(3.1415927*'chromatographic performances'!$E$8*'chromatographic performances'!$E$8*0.6/4)</f>
        <v>543.96269085116626</v>
      </c>
    </row>
    <row r="389" spans="12:21" x14ac:dyDescent="0.2">
      <c r="L389" s="323">
        <v>11.43</v>
      </c>
      <c r="M389" s="323">
        <f>(L389*$N$5)/('chromatographic performances'!$E$9/1000000)*1000</f>
        <v>4.3740074106309939</v>
      </c>
      <c r="N389" s="323">
        <f t="shared" si="25"/>
        <v>3.1740458664350042</v>
      </c>
      <c r="O389" s="323">
        <f>'chromatographic performances'!$E$7/(N389*'chromatographic performances'!$E$9/1000)</f>
        <v>9266.3326062508331</v>
      </c>
      <c r="P389" s="323">
        <f t="shared" si="23"/>
        <v>9260</v>
      </c>
      <c r="Q389" s="323">
        <f>(M389*60)*(3.1415927*'chromatographic performances'!$E$8*'chromatographic performances'!$E$8*0.6/4)</f>
        <v>545.39417161656411</v>
      </c>
      <c r="R389" s="323">
        <f>1.1*(B$12*'chromatographic performances'!$E$7*0.001*$M389*0.001*$N$4*0.001/('chromatographic performances'!$E$9*0.000001)^2/100000)</f>
        <v>533.54345436568167</v>
      </c>
      <c r="S389" s="323">
        <f t="shared" si="24"/>
        <v>9260</v>
      </c>
      <c r="T389" s="323" t="str">
        <f t="shared" si="22"/>
        <v/>
      </c>
      <c r="U389" s="323">
        <f>(M389*60)*(3.1415927*'chromatographic performances'!$E$8*'chromatographic performances'!$E$8*0.6/4)</f>
        <v>545.39417161656411</v>
      </c>
    </row>
    <row r="390" spans="12:21" x14ac:dyDescent="0.2">
      <c r="L390" s="323">
        <v>11.46</v>
      </c>
      <c r="M390" s="323">
        <f>(L390*$N$5)/('chromatographic performances'!$E$9/1000000)*1000</f>
        <v>4.3854877450420995</v>
      </c>
      <c r="N390" s="323">
        <f t="shared" si="25"/>
        <v>3.1765987984483171</v>
      </c>
      <c r="O390" s="323">
        <f>'chromatographic performances'!$E$7/(N390*'chromatographic performances'!$E$9/1000)</f>
        <v>9258.8855477277175</v>
      </c>
      <c r="P390" s="323">
        <f t="shared" si="23"/>
        <v>9250</v>
      </c>
      <c r="Q390" s="323">
        <f>(M390*60)*(3.1415927*'chromatographic performances'!$E$8*'chromatographic performances'!$E$8*0.6/4)</f>
        <v>546.82565238196207</v>
      </c>
      <c r="R390" s="323">
        <f>1.1*(B$12*'chromatographic performances'!$E$7*0.001*$M390*0.001*$N$4*0.001/('chromatographic performances'!$E$9*0.000001)^2/100000)</f>
        <v>534.94383088632651</v>
      </c>
      <c r="S390" s="323">
        <f t="shared" si="24"/>
        <v>9250</v>
      </c>
      <c r="T390" s="323">
        <f t="shared" si="22"/>
        <v>9250</v>
      </c>
      <c r="U390" s="323">
        <f>(M390*60)*(3.1415927*'chromatographic performances'!$E$8*'chromatographic performances'!$E$8*0.6/4)</f>
        <v>546.82565238196207</v>
      </c>
    </row>
    <row r="391" spans="12:21" x14ac:dyDescent="0.2">
      <c r="L391" s="323">
        <v>11.49</v>
      </c>
      <c r="M391" s="323">
        <f>(L391*$N$5)/('chromatographic performances'!$E$9/1000000)*1000</f>
        <v>4.3969680794532033</v>
      </c>
      <c r="N391" s="323">
        <f t="shared" si="25"/>
        <v>3.1791530809643307</v>
      </c>
      <c r="O391" s="323">
        <f>'chromatographic performances'!$E$7/(N391*'chromatographic performances'!$E$9/1000)</f>
        <v>9251.4465195116991</v>
      </c>
      <c r="P391" s="323">
        <f t="shared" si="23"/>
        <v>9250</v>
      </c>
      <c r="Q391" s="323">
        <f>(M391*60)*(3.1415927*'chromatographic performances'!$E$8*'chromatographic performances'!$E$8*0.6/4)</f>
        <v>548.2571331473597</v>
      </c>
      <c r="R391" s="323">
        <f>1.1*(B$12*'chromatographic performances'!$E$7*0.001*$M391*0.001*$N$4*0.001/('chromatographic performances'!$E$9*0.000001)^2/100000)</f>
        <v>536.34420740697124</v>
      </c>
      <c r="S391" s="323">
        <f t="shared" si="24"/>
        <v>9250</v>
      </c>
      <c r="T391" s="323">
        <f t="shared" si="22"/>
        <v>9250</v>
      </c>
      <c r="U391" s="323">
        <f>(M391*60)*(3.1415927*'chromatographic performances'!$E$8*'chromatographic performances'!$E$8*0.6/4)</f>
        <v>548.2571331473597</v>
      </c>
    </row>
    <row r="392" spans="12:21" x14ac:dyDescent="0.2">
      <c r="L392" s="323">
        <v>11.52</v>
      </c>
      <c r="M392" s="323">
        <f>(L392*$N$5)/('chromatographic performances'!$E$9/1000000)*1000</f>
        <v>4.408448413864309</v>
      </c>
      <c r="N392" s="323">
        <f t="shared" si="25"/>
        <v>3.1817086915366906</v>
      </c>
      <c r="O392" s="323">
        <f>'chromatographic performances'!$E$7/(N392*'chromatographic performances'!$E$9/1000)</f>
        <v>9244.0155769499943</v>
      </c>
      <c r="P392" s="323">
        <f t="shared" si="23"/>
        <v>9240</v>
      </c>
      <c r="Q392" s="323">
        <f>(M392*60)*(3.1415927*'chromatographic performances'!$E$8*'chromatographic performances'!$E$8*0.6/4)</f>
        <v>549.68861391275755</v>
      </c>
      <c r="R392" s="323">
        <f>1.1*(B$12*'chromatographic performances'!$E$7*0.001*$M392*0.001*$N$4*0.001/('chromatographic performances'!$E$9*0.000001)^2/100000)</f>
        <v>537.74458392761619</v>
      </c>
      <c r="S392" s="323">
        <f t="shared" si="24"/>
        <v>9240</v>
      </c>
      <c r="T392" s="323">
        <f t="shared" si="22"/>
        <v>9240</v>
      </c>
      <c r="U392" s="323">
        <f>(M392*60)*(3.1415927*'chromatographic performances'!$E$8*'chromatographic performances'!$E$8*0.6/4)</f>
        <v>549.68861391275755</v>
      </c>
    </row>
    <row r="393" spans="12:21" x14ac:dyDescent="0.2">
      <c r="L393" s="323">
        <v>11.55</v>
      </c>
      <c r="M393" s="323">
        <f>(L393*$N$5)/('chromatographic performances'!$E$9/1000000)*1000</f>
        <v>4.4199287482754137</v>
      </c>
      <c r="N393" s="323">
        <f t="shared" si="25"/>
        <v>3.1842656080037663</v>
      </c>
      <c r="O393" s="323">
        <f>'chromatographic performances'!$E$7/(N393*'chromatographic performances'!$E$9/1000)</f>
        <v>9236.5927741564101</v>
      </c>
      <c r="P393" s="323">
        <f t="shared" si="23"/>
        <v>9230</v>
      </c>
      <c r="Q393" s="323">
        <f>(M393*60)*(3.1415927*'chromatographic performances'!$E$8*'chromatographic performances'!$E$8*0.6/4)</f>
        <v>551.1200946781554</v>
      </c>
      <c r="R393" s="323">
        <f>1.1*(B$12*'chromatographic performances'!$E$7*0.001*$M393*0.001*$N$4*0.001/('chromatographic performances'!$E$9*0.000001)^2/100000)</f>
        <v>539.14496044826092</v>
      </c>
      <c r="S393" s="323">
        <f t="shared" si="24"/>
        <v>9230</v>
      </c>
      <c r="T393" s="323" t="str">
        <f t="shared" ref="T393:T456" si="26">IF(S395-S394&gt;=0,"",P393)</f>
        <v/>
      </c>
      <c r="U393" s="323">
        <f>(M393*60)*(3.1415927*'chromatographic performances'!$E$8*'chromatographic performances'!$E$8*0.6/4)</f>
        <v>551.1200946781554</v>
      </c>
    </row>
    <row r="394" spans="12:21" x14ac:dyDescent="0.2">
      <c r="L394" s="323">
        <v>11.58</v>
      </c>
      <c r="M394" s="323">
        <f>(L394*$N$5)/('chromatographic performances'!$E$9/1000000)*1000</f>
        <v>4.4314090826865193</v>
      </c>
      <c r="N394" s="323">
        <f t="shared" si="25"/>
        <v>3.186823808484613</v>
      </c>
      <c r="O394" s="323">
        <f>'chromatographic performances'!$E$7/(N394*'chromatographic performances'!$E$9/1000)</f>
        <v>9229.178164031644</v>
      </c>
      <c r="P394" s="323">
        <f t="shared" ref="P394:P457" si="27">FLOOR(O394,10)</f>
        <v>9220</v>
      </c>
      <c r="Q394" s="323">
        <f>(M394*60)*(3.1415927*'chromatographic performances'!$E$8*'chromatographic performances'!$E$8*0.6/4)</f>
        <v>552.55157544355325</v>
      </c>
      <c r="R394" s="323">
        <f>1.1*(B$12*'chromatographic performances'!$E$7*0.001*$M394*0.001*$N$4*0.001/('chromatographic performances'!$E$9*0.000001)^2/100000)</f>
        <v>540.54533696890587</v>
      </c>
      <c r="S394" s="323">
        <f t="shared" si="24"/>
        <v>9220</v>
      </c>
      <c r="T394" s="323">
        <f t="shared" si="26"/>
        <v>9220</v>
      </c>
      <c r="U394" s="323">
        <f>(M394*60)*(3.1415927*'chromatographic performances'!$E$8*'chromatographic performances'!$E$8*0.6/4)</f>
        <v>552.55157544355325</v>
      </c>
    </row>
    <row r="395" spans="12:21" x14ac:dyDescent="0.2">
      <c r="L395" s="323">
        <v>11.61</v>
      </c>
      <c r="M395" s="323">
        <f>(L395*$N$5)/('chromatographic performances'!$E$9/1000000)*1000</f>
        <v>4.4428894170976232</v>
      </c>
      <c r="N395" s="323">
        <f t="shared" si="25"/>
        <v>3.1893832713749886</v>
      </c>
      <c r="O395" s="323">
        <f>'chromatographic performances'!$E$7/(N395*'chromatographic performances'!$E$9/1000)</f>
        <v>9221.7717982832855</v>
      </c>
      <c r="P395" s="323">
        <f t="shared" si="27"/>
        <v>9220</v>
      </c>
      <c r="Q395" s="323">
        <f>(M395*60)*(3.1415927*'chromatographic performances'!$E$8*'chromatographic performances'!$E$8*0.6/4)</f>
        <v>553.98305620895098</v>
      </c>
      <c r="R395" s="323">
        <f>1.1*(B$12*'chromatographic performances'!$E$7*0.001*$M395*0.001*$N$4*0.001/('chromatographic performances'!$E$9*0.000001)^2/100000)</f>
        <v>541.9457134895506</v>
      </c>
      <c r="S395" s="323">
        <f t="shared" si="24"/>
        <v>9220</v>
      </c>
      <c r="T395" s="323">
        <f t="shared" si="26"/>
        <v>9220</v>
      </c>
      <c r="U395" s="323">
        <f>(M395*60)*(3.1415927*'chromatographic performances'!$E$8*'chromatographic performances'!$E$8*0.6/4)</f>
        <v>553.98305620895098</v>
      </c>
    </row>
    <row r="396" spans="12:21" x14ac:dyDescent="0.2">
      <c r="L396" s="323">
        <v>11.64</v>
      </c>
      <c r="M396" s="323">
        <f>(L396*$N$5)/('chromatographic performances'!$E$9/1000000)*1000</f>
        <v>4.4543697515087288</v>
      </c>
      <c r="N396" s="323">
        <f t="shared" si="25"/>
        <v>3.1919439753434462</v>
      </c>
      <c r="O396" s="323">
        <f>'chromatographic performances'!$E$7/(N396*'chromatographic performances'!$E$9/1000)</f>
        <v>9214.3737274454234</v>
      </c>
      <c r="P396" s="323">
        <f t="shared" si="27"/>
        <v>9210</v>
      </c>
      <c r="Q396" s="323">
        <f>(M396*60)*(3.1415927*'chromatographic performances'!$E$8*'chromatographic performances'!$E$8*0.6/4)</f>
        <v>555.41453697434883</v>
      </c>
      <c r="R396" s="323">
        <f>1.1*(B$12*'chromatographic performances'!$E$7*0.001*$M396*0.001*$N$4*0.001/('chromatographic performances'!$E$9*0.000001)^2/100000)</f>
        <v>543.34609001019555</v>
      </c>
      <c r="S396" s="323">
        <f t="shared" si="24"/>
        <v>9210</v>
      </c>
      <c r="T396" s="323">
        <f t="shared" si="26"/>
        <v>9210</v>
      </c>
      <c r="U396" s="323">
        <f>(M396*60)*(3.1415927*'chromatographic performances'!$E$8*'chromatographic performances'!$E$8*0.6/4)</f>
        <v>555.41453697434883</v>
      </c>
    </row>
    <row r="397" spans="12:21" x14ac:dyDescent="0.2">
      <c r="L397" s="323">
        <v>11.67</v>
      </c>
      <c r="M397" s="323">
        <f>(L397*$N$5)/('chromatographic performances'!$E$9/1000000)*1000</f>
        <v>4.4658500859198336</v>
      </c>
      <c r="N397" s="323">
        <f t="shared" si="25"/>
        <v>3.1945058993274755</v>
      </c>
      <c r="O397" s="323">
        <f>'chromatographic performances'!$E$7/(N397*'chromatographic performances'!$E$9/1000)</f>
        <v>9206.9840008980009</v>
      </c>
      <c r="P397" s="323">
        <f t="shared" si="27"/>
        <v>9200</v>
      </c>
      <c r="Q397" s="323">
        <f>(M397*60)*(3.1415927*'chromatographic performances'!$E$8*'chromatographic performances'!$E$8*0.6/4)</f>
        <v>556.84601773974646</v>
      </c>
      <c r="R397" s="323">
        <f>1.1*(B$12*'chromatographic performances'!$E$7*0.001*$M397*0.001*$N$4*0.001/('chromatographic performances'!$E$9*0.000001)^2/100000)</f>
        <v>544.74646653084028</v>
      </c>
      <c r="S397" s="323">
        <f t="shared" si="24"/>
        <v>9200</v>
      </c>
      <c r="T397" s="323" t="str">
        <f t="shared" si="26"/>
        <v/>
      </c>
      <c r="U397" s="323">
        <f>(M397*60)*(3.1415927*'chromatographic performances'!$E$8*'chromatographic performances'!$E$8*0.6/4)</f>
        <v>556.84601773974646</v>
      </c>
    </row>
    <row r="398" spans="12:21" x14ac:dyDescent="0.2">
      <c r="L398" s="323">
        <v>11.7</v>
      </c>
      <c r="M398" s="323">
        <f>(L398*$N$5)/('chromatographic performances'!$E$9/1000000)*1000</f>
        <v>4.4773304203309383</v>
      </c>
      <c r="N398" s="323">
        <f t="shared" si="25"/>
        <v>3.1970690225297265</v>
      </c>
      <c r="O398" s="323">
        <f>'chromatographic performances'!$E$7/(N398*'chromatographic performances'!$E$9/1000)</f>
        <v>9199.6026668857703</v>
      </c>
      <c r="P398" s="323">
        <f t="shared" si="27"/>
        <v>9190</v>
      </c>
      <c r="Q398" s="323">
        <f>(M398*60)*(3.1415927*'chromatographic performances'!$E$8*'chromatographic performances'!$E$8*0.6/4)</f>
        <v>558.27749850514431</v>
      </c>
      <c r="R398" s="323">
        <f>1.1*(B$12*'chromatographic performances'!$E$7*0.001*$M398*0.001*$N$4*0.001/('chromatographic performances'!$E$9*0.000001)^2/100000)</f>
        <v>546.14684305148501</v>
      </c>
      <c r="S398" s="323">
        <f t="shared" si="24"/>
        <v>9190</v>
      </c>
      <c r="T398" s="323">
        <f t="shared" si="26"/>
        <v>9190</v>
      </c>
      <c r="U398" s="323">
        <f>(M398*60)*(3.1415927*'chromatographic performances'!$E$8*'chromatographic performances'!$E$8*0.6/4)</f>
        <v>558.27749850514431</v>
      </c>
    </row>
    <row r="399" spans="12:21" x14ac:dyDescent="0.2">
      <c r="L399" s="323">
        <v>11.73</v>
      </c>
      <c r="M399" s="323">
        <f>(L399*$N$5)/('chromatographic performances'!$E$9/1000000)*1000</f>
        <v>4.4888107547420431</v>
      </c>
      <c r="N399" s="323">
        <f t="shared" si="25"/>
        <v>3.1996333244142741</v>
      </c>
      <c r="O399" s="323">
        <f>'chromatographic performances'!$E$7/(N399*'chromatographic performances'!$E$9/1000)</f>
        <v>9192.2297725369772</v>
      </c>
      <c r="P399" s="323">
        <f t="shared" si="27"/>
        <v>9190</v>
      </c>
      <c r="Q399" s="323">
        <f>(M399*60)*(3.1415927*'chromatographic performances'!$E$8*'chromatographic performances'!$E$8*0.6/4)</f>
        <v>559.70897927054205</v>
      </c>
      <c r="R399" s="323">
        <f>1.1*(B$12*'chromatographic performances'!$E$7*0.001*$M399*0.001*$N$4*0.001/('chromatographic performances'!$E$9*0.000001)^2/100000)</f>
        <v>547.54721957212985</v>
      </c>
      <c r="S399" s="323">
        <f t="shared" si="24"/>
        <v>9190</v>
      </c>
      <c r="T399" s="323">
        <f t="shared" si="26"/>
        <v>9190</v>
      </c>
      <c r="U399" s="323">
        <f>(M399*60)*(3.1415927*'chromatographic performances'!$E$8*'chromatographic performances'!$E$8*0.6/4)</f>
        <v>559.70897927054205</v>
      </c>
    </row>
    <row r="400" spans="12:21" x14ac:dyDescent="0.2">
      <c r="L400" s="323">
        <v>11.76</v>
      </c>
      <c r="M400" s="323">
        <f>(L400*$N$5)/('chromatographic performances'!$E$9/1000000)*1000</f>
        <v>4.5002910891531487</v>
      </c>
      <c r="N400" s="323">
        <f t="shared" si="25"/>
        <v>3.2021987847029569</v>
      </c>
      <c r="O400" s="323">
        <f>'chromatographic performances'!$E$7/(N400*'chromatographic performances'!$E$9/1000)</f>
        <v>9184.8653638817286</v>
      </c>
      <c r="P400" s="323">
        <f t="shared" si="27"/>
        <v>9180</v>
      </c>
      <c r="Q400" s="323">
        <f>(M400*60)*(3.1415927*'chromatographic performances'!$E$8*'chromatographic performances'!$E$8*0.6/4)</f>
        <v>561.14046003594001</v>
      </c>
      <c r="R400" s="323">
        <f>1.1*(B$12*'chromatographic performances'!$E$7*0.001*$M400*0.001*$N$4*0.001/('chromatographic performances'!$E$9*0.000001)^2/100000)</f>
        <v>548.94759609277492</v>
      </c>
      <c r="S400" s="323">
        <f t="shared" si="24"/>
        <v>9180</v>
      </c>
      <c r="T400" s="323" t="str">
        <f t="shared" si="26"/>
        <v/>
      </c>
      <c r="U400" s="323">
        <f>(M400*60)*(3.1415927*'chromatographic performances'!$E$8*'chromatographic performances'!$E$8*0.6/4)</f>
        <v>561.14046003594001</v>
      </c>
    </row>
    <row r="401" spans="12:21" x14ac:dyDescent="0.2">
      <c r="L401" s="323">
        <v>11.79</v>
      </c>
      <c r="M401" s="323">
        <f>(L401*$N$5)/('chromatographic performances'!$E$9/1000000)*1000</f>
        <v>4.5117714235642525</v>
      </c>
      <c r="N401" s="323">
        <f t="shared" si="25"/>
        <v>3.2047653833717713</v>
      </c>
      <c r="O401" s="323">
        <f>'chromatographic performances'!$E$7/(N401*'chromatographic performances'!$E$9/1000)</f>
        <v>9177.5094858700359</v>
      </c>
      <c r="P401" s="323">
        <f t="shared" si="27"/>
        <v>9170</v>
      </c>
      <c r="Q401" s="323">
        <f>(M401*60)*(3.1415927*'chromatographic performances'!$E$8*'chromatographic performances'!$E$8*0.6/4)</f>
        <v>562.57194080133763</v>
      </c>
      <c r="R401" s="323">
        <f>1.1*(B$12*'chromatographic performances'!$E$7*0.001*$M401*0.001*$N$4*0.001/('chromatographic performances'!$E$9*0.000001)^2/100000)</f>
        <v>550.34797261341964</v>
      </c>
      <c r="S401" s="323">
        <f t="shared" si="24"/>
        <v>9170</v>
      </c>
      <c r="T401" s="323">
        <f t="shared" si="26"/>
        <v>9170</v>
      </c>
      <c r="U401" s="323">
        <f>(M401*60)*(3.1415927*'chromatographic performances'!$E$8*'chromatographic performances'!$E$8*0.6/4)</f>
        <v>562.57194080133763</v>
      </c>
    </row>
    <row r="402" spans="12:21" x14ac:dyDescent="0.2">
      <c r="L402" s="323">
        <v>11.82</v>
      </c>
      <c r="M402" s="323">
        <f>(L402*$N$5)/('chromatographic performances'!$E$9/1000000)*1000</f>
        <v>4.5232517579753582</v>
      </c>
      <c r="N402" s="323">
        <f t="shared" si="25"/>
        <v>3.2073331006473196</v>
      </c>
      <c r="O402" s="323">
        <f>'chromatographic performances'!$E$7/(N402*'chromatographic performances'!$E$9/1000)</f>
        <v>9170.1621823895784</v>
      </c>
      <c r="P402" s="323">
        <f t="shared" si="27"/>
        <v>9170</v>
      </c>
      <c r="Q402" s="323">
        <f>(M402*60)*(3.1415927*'chromatographic performances'!$E$8*'chromatographic performances'!$E$8*0.6/4)</f>
        <v>564.0034215667356</v>
      </c>
      <c r="R402" s="323">
        <f>1.1*(B$12*'chromatographic performances'!$E$7*0.001*$M402*0.001*$N$4*0.001/('chromatographic performances'!$E$9*0.000001)^2/100000)</f>
        <v>551.74834913406448</v>
      </c>
      <c r="S402" s="323">
        <f t="shared" si="24"/>
        <v>9170</v>
      </c>
      <c r="T402" s="323">
        <f t="shared" si="26"/>
        <v>9170</v>
      </c>
      <c r="U402" s="323">
        <f>(M402*60)*(3.1415927*'chromatographic performances'!$E$8*'chromatographic performances'!$E$8*0.6/4)</f>
        <v>564.0034215667356</v>
      </c>
    </row>
    <row r="403" spans="12:21" x14ac:dyDescent="0.2">
      <c r="L403" s="323">
        <v>11.85</v>
      </c>
      <c r="M403" s="323">
        <f>(L403*$N$5)/('chromatographic performances'!$E$9/1000000)*1000</f>
        <v>4.5347320923864629</v>
      </c>
      <c r="N403" s="323">
        <f t="shared" si="25"/>
        <v>3.2099019170033198</v>
      </c>
      <c r="O403" s="323">
        <f>'chromatographic performances'!$E$7/(N403*'chromatographic performances'!$E$9/1000)</f>
        <v>9162.8234962831539</v>
      </c>
      <c r="P403" s="323">
        <f t="shared" si="27"/>
        <v>9160</v>
      </c>
      <c r="Q403" s="323">
        <f>(M403*60)*(3.1415927*'chromatographic performances'!$E$8*'chromatographic performances'!$E$8*0.6/4)</f>
        <v>565.43490233213333</v>
      </c>
      <c r="R403" s="323">
        <f>1.1*(B$12*'chromatographic performances'!$E$7*0.001*$M403*0.001*$N$4*0.001/('chromatographic performances'!$E$9*0.000001)^2/100000)</f>
        <v>553.14872565470932</v>
      </c>
      <c r="S403" s="323">
        <f t="shared" si="24"/>
        <v>9160</v>
      </c>
      <c r="T403" s="323">
        <f t="shared" si="26"/>
        <v>9160</v>
      </c>
      <c r="U403" s="323">
        <f>(M403*60)*(3.1415927*'chromatographic performances'!$E$8*'chromatographic performances'!$E$8*0.6/4)</f>
        <v>565.43490233213333</v>
      </c>
    </row>
    <row r="404" spans="12:21" x14ac:dyDescent="0.2">
      <c r="L404" s="323">
        <v>11.88</v>
      </c>
      <c r="M404" s="323">
        <f>(L404*$N$5)/('chromatographic performances'!$E$9/1000000)*1000</f>
        <v>4.5462124267975677</v>
      </c>
      <c r="N404" s="323">
        <f t="shared" si="25"/>
        <v>3.2124718131571717</v>
      </c>
      <c r="O404" s="323">
        <f>'chromatographic performances'!$E$7/(N404*'chromatographic performances'!$E$9/1000)</f>
        <v>9155.4934693658506</v>
      </c>
      <c r="P404" s="323">
        <f t="shared" si="27"/>
        <v>9150</v>
      </c>
      <c r="Q404" s="323">
        <f>(M404*60)*(3.1415927*'chromatographic performances'!$E$8*'chromatographic performances'!$E$8*0.6/4)</f>
        <v>566.86638309753107</v>
      </c>
      <c r="R404" s="323">
        <f>1.1*(B$12*'chromatographic performances'!$E$7*0.001*$M404*0.001*$N$4*0.001/('chromatographic performances'!$E$9*0.000001)^2/100000)</f>
        <v>554.54910217535405</v>
      </c>
      <c r="S404" s="323">
        <f t="shared" si="24"/>
        <v>9150</v>
      </c>
      <c r="T404" s="323" t="str">
        <f t="shared" si="26"/>
        <v/>
      </c>
      <c r="U404" s="323">
        <f>(M404*60)*(3.1415927*'chromatographic performances'!$E$8*'chromatographic performances'!$E$8*0.6/4)</f>
        <v>566.86638309753107</v>
      </c>
    </row>
    <row r="405" spans="12:21" x14ac:dyDescent="0.2">
      <c r="L405" s="323">
        <v>11.91</v>
      </c>
      <c r="M405" s="323">
        <f>(L405*$N$5)/('chromatographic performances'!$E$9/1000000)*1000</f>
        <v>4.5576927612086724</v>
      </c>
      <c r="N405" s="323">
        <f t="shared" si="25"/>
        <v>3.2150427700665705</v>
      </c>
      <c r="O405" s="323">
        <f>'chromatographic performances'!$E$7/(N405*'chromatographic performances'!$E$9/1000)</f>
        <v>9148.1721424419356</v>
      </c>
      <c r="P405" s="323">
        <f t="shared" si="27"/>
        <v>9140</v>
      </c>
      <c r="Q405" s="323">
        <f>(M405*60)*(3.1415927*'chromatographic performances'!$E$8*'chromatographic performances'!$E$8*0.6/4)</f>
        <v>568.29786386292892</v>
      </c>
      <c r="R405" s="323">
        <f>1.1*(B$12*'chromatographic performances'!$E$7*0.001*$M405*0.001*$N$4*0.001/('chromatographic performances'!$E$9*0.000001)^2/100000)</f>
        <v>555.94947869599878</v>
      </c>
      <c r="S405" s="323">
        <f t="shared" si="24"/>
        <v>9140</v>
      </c>
      <c r="T405" s="323">
        <f t="shared" si="26"/>
        <v>9140</v>
      </c>
      <c r="U405" s="323">
        <f>(M405*60)*(3.1415927*'chromatographic performances'!$E$8*'chromatographic performances'!$E$8*0.6/4)</f>
        <v>568.29786386292892</v>
      </c>
    </row>
    <row r="406" spans="12:21" x14ac:dyDescent="0.2">
      <c r="L406" s="323">
        <v>11.94</v>
      </c>
      <c r="M406" s="323">
        <f>(L406*$N$5)/('chromatographic performances'!$E$9/1000000)*1000</f>
        <v>4.569173095619778</v>
      </c>
      <c r="N406" s="323">
        <f t="shared" si="25"/>
        <v>3.2176147689261851</v>
      </c>
      <c r="O406" s="323">
        <f>'chromatographic performances'!$E$7/(N406*'chromatographic performances'!$E$9/1000)</f>
        <v>9140.8595553214545</v>
      </c>
      <c r="P406" s="323">
        <f t="shared" si="27"/>
        <v>9140</v>
      </c>
      <c r="Q406" s="323">
        <f>(M406*60)*(3.1415927*'chromatographic performances'!$E$8*'chromatographic performances'!$E$8*0.6/4)</f>
        <v>569.72934462832677</v>
      </c>
      <c r="R406" s="323">
        <f>1.1*(B$12*'chromatographic performances'!$E$7*0.001*$M406*0.001*$N$4*0.001/('chromatographic performances'!$E$9*0.000001)^2/100000)</f>
        <v>557.34985521664373</v>
      </c>
      <c r="S406" s="323">
        <f t="shared" si="24"/>
        <v>9140</v>
      </c>
      <c r="T406" s="323">
        <f t="shared" si="26"/>
        <v>9140</v>
      </c>
      <c r="U406" s="323">
        <f>(M406*60)*(3.1415927*'chromatographic performances'!$E$8*'chromatographic performances'!$E$8*0.6/4)</f>
        <v>569.72934462832677</v>
      </c>
    </row>
    <row r="407" spans="12:21" x14ac:dyDescent="0.2">
      <c r="L407" s="323">
        <v>11.97</v>
      </c>
      <c r="M407" s="323">
        <f>(L407*$N$5)/('chromatographic performances'!$E$9/1000000)*1000</f>
        <v>4.5806534300308837</v>
      </c>
      <c r="N407" s="323">
        <f t="shared" si="25"/>
        <v>3.2201877911643813</v>
      </c>
      <c r="O407" s="323">
        <f>'chromatographic performances'!$E$7/(N407*'chromatographic performances'!$E$9/1000)</f>
        <v>9133.5557468365587</v>
      </c>
      <c r="P407" s="323">
        <f t="shared" si="27"/>
        <v>9130</v>
      </c>
      <c r="Q407" s="323">
        <f>(M407*60)*(3.1415927*'chromatographic performances'!$E$8*'chromatographic performances'!$E$8*0.6/4)</f>
        <v>571.16082539372474</v>
      </c>
      <c r="R407" s="323">
        <f>1.1*(B$12*'chromatographic performances'!$E$7*0.001*$M407*0.001*$N$4*0.001/('chromatographic performances'!$E$9*0.000001)^2/100000)</f>
        <v>558.75023173728869</v>
      </c>
      <c r="S407" s="323">
        <f t="shared" si="24"/>
        <v>9130</v>
      </c>
      <c r="T407" s="323">
        <f t="shared" si="26"/>
        <v>9130</v>
      </c>
      <c r="U407" s="323">
        <f>(M407*60)*(3.1415927*'chromatographic performances'!$E$8*'chromatographic performances'!$E$8*0.6/4)</f>
        <v>571.16082539372474</v>
      </c>
    </row>
    <row r="408" spans="12:21" x14ac:dyDescent="0.2">
      <c r="L408" s="323">
        <v>12</v>
      </c>
      <c r="M408" s="323">
        <f>(L408*$N$5)/('chromatographic performances'!$E$9/1000000)*1000</f>
        <v>4.5921337644419875</v>
      </c>
      <c r="N408" s="323">
        <f t="shared" si="25"/>
        <v>3.2227618184399973</v>
      </c>
      <c r="O408" s="323">
        <f>'chromatographic performances'!$E$7/(N408*'chromatographic performances'!$E$9/1000)</f>
        <v>9126.260754857567</v>
      </c>
      <c r="P408" s="323">
        <f t="shared" si="27"/>
        <v>9120</v>
      </c>
      <c r="Q408" s="323">
        <f>(M408*60)*(3.1415927*'chromatographic performances'!$E$8*'chromatographic performances'!$E$8*0.6/4)</f>
        <v>572.59230615912236</v>
      </c>
      <c r="R408" s="323">
        <f>1.1*(B$12*'chromatographic performances'!$E$7*0.001*$M408*0.001*$N$4*0.001/('chromatographic performances'!$E$9*0.000001)^2/100000)</f>
        <v>560.1506082579333</v>
      </c>
      <c r="S408" s="323">
        <f t="shared" si="24"/>
        <v>9120</v>
      </c>
      <c r="T408" s="323" t="str">
        <f t="shared" si="26"/>
        <v/>
      </c>
      <c r="U408" s="323">
        <f>(M408*60)*(3.1415927*'chromatographic performances'!$E$8*'chromatographic performances'!$E$8*0.6/4)</f>
        <v>572.59230615912236</v>
      </c>
    </row>
    <row r="409" spans="12:21" x14ac:dyDescent="0.2">
      <c r="L409" s="323">
        <v>12.03</v>
      </c>
      <c r="M409" s="323">
        <f>(L409*$N$5)/('chromatographic performances'!$E$9/1000000)*1000</f>
        <v>4.6036140988530931</v>
      </c>
      <c r="N409" s="323">
        <f t="shared" si="25"/>
        <v>3.2253368326391763</v>
      </c>
      <c r="O409" s="323">
        <f>'chromatographic performances'!$E$7/(N409*'chromatographic performances'!$E$9/1000)</f>
        <v>9118.9746163087639</v>
      </c>
      <c r="P409" s="323">
        <f t="shared" si="27"/>
        <v>9110</v>
      </c>
      <c r="Q409" s="323">
        <f>(M409*60)*(3.1415927*'chromatographic performances'!$E$8*'chromatographic performances'!$E$8*0.6/4)</f>
        <v>574.02378692452032</v>
      </c>
      <c r="R409" s="323">
        <f>1.1*(B$12*'chromatographic performances'!$E$7*0.001*$M409*0.001*$N$4*0.001/('chromatographic performances'!$E$9*0.000001)^2/100000)</f>
        <v>561.55098477857825</v>
      </c>
      <c r="S409" s="323">
        <f t="shared" ref="S409:S472" si="28">IF(P409&gt;$P$1017,S408,P409)</f>
        <v>9110</v>
      </c>
      <c r="T409" s="323">
        <f t="shared" si="26"/>
        <v>9110</v>
      </c>
      <c r="U409" s="323">
        <f>(M409*60)*(3.1415927*'chromatographic performances'!$E$8*'chromatographic performances'!$E$8*0.6/4)</f>
        <v>574.02378692452032</v>
      </c>
    </row>
    <row r="410" spans="12:21" x14ac:dyDescent="0.2">
      <c r="L410" s="323">
        <v>12.06</v>
      </c>
      <c r="M410" s="323">
        <f>(L410*$N$5)/('chromatographic performances'!$E$9/1000000)*1000</f>
        <v>4.6150944332641979</v>
      </c>
      <c r="N410" s="323">
        <f t="shared" si="25"/>
        <v>3.2279128158722425</v>
      </c>
      <c r="O410" s="323">
        <f>'chromatographic performances'!$E$7/(N410*'chromatographic performances'!$E$9/1000)</f>
        <v>9111.6973671839223</v>
      </c>
      <c r="P410" s="323">
        <f t="shared" si="27"/>
        <v>9110</v>
      </c>
      <c r="Q410" s="323">
        <f>(M410*60)*(3.1415927*'chromatographic performances'!$E$8*'chromatographic performances'!$E$8*0.6/4)</f>
        <v>575.45526768991795</v>
      </c>
      <c r="R410" s="323">
        <f>1.1*(B$12*'chromatographic performances'!$E$7*0.001*$M410*0.001*$N$4*0.001/('chromatographic performances'!$E$9*0.000001)^2/100000)</f>
        <v>562.95136129922309</v>
      </c>
      <c r="S410" s="323">
        <f t="shared" si="28"/>
        <v>9110</v>
      </c>
      <c r="T410" s="323">
        <f t="shared" si="26"/>
        <v>9110</v>
      </c>
      <c r="U410" s="323">
        <f>(M410*60)*(3.1415927*'chromatographic performances'!$E$8*'chromatographic performances'!$E$8*0.6/4)</f>
        <v>575.45526768991795</v>
      </c>
    </row>
    <row r="411" spans="12:21" x14ac:dyDescent="0.2">
      <c r="L411" s="323">
        <v>12.09</v>
      </c>
      <c r="M411" s="323">
        <f>(L411*$N$5)/('chromatographic performances'!$E$9/1000000)*1000</f>
        <v>4.6265747676753035</v>
      </c>
      <c r="N411" s="323">
        <f t="shared" si="25"/>
        <v>3.2304897504706291</v>
      </c>
      <c r="O411" s="323">
        <f>'chromatographic performances'!$E$7/(N411*'chromatographic performances'!$E$9/1000)</f>
        <v>9104.4290425615945</v>
      </c>
      <c r="P411" s="323">
        <f t="shared" si="27"/>
        <v>9100</v>
      </c>
      <c r="Q411" s="323">
        <f>(M411*60)*(3.1415927*'chromatographic performances'!$E$8*'chromatographic performances'!$E$8*0.6/4)</f>
        <v>576.88674845531591</v>
      </c>
      <c r="R411" s="323">
        <f>1.1*(B$12*'chromatographic performances'!$E$7*0.001*$M411*0.001*$N$4*0.001/('chromatographic performances'!$E$9*0.000001)^2/100000)</f>
        <v>564.35173781986816</v>
      </c>
      <c r="S411" s="323">
        <f t="shared" si="28"/>
        <v>9100</v>
      </c>
      <c r="T411" s="323">
        <f t="shared" si="26"/>
        <v>9100</v>
      </c>
      <c r="U411" s="323">
        <f>(M411*60)*(3.1415927*'chromatographic performances'!$E$8*'chromatographic performances'!$E$8*0.6/4)</f>
        <v>576.88674845531591</v>
      </c>
    </row>
    <row r="412" spans="12:21" x14ac:dyDescent="0.2">
      <c r="L412" s="323">
        <v>12.12</v>
      </c>
      <c r="M412" s="323">
        <f>(L412*$N$5)/('chromatographic performances'!$E$9/1000000)*1000</f>
        <v>4.6380551020864083</v>
      </c>
      <c r="N412" s="323">
        <f t="shared" si="25"/>
        <v>3.2330676189838536</v>
      </c>
      <c r="O412" s="323">
        <f>'chromatographic performances'!$E$7/(N412*'chromatographic performances'!$E$9/1000)</f>
        <v>9097.1696766201294</v>
      </c>
      <c r="P412" s="323">
        <f t="shared" si="27"/>
        <v>9090</v>
      </c>
      <c r="Q412" s="323">
        <f>(M412*60)*(3.1415927*'chromatographic performances'!$E$8*'chromatographic performances'!$E$8*0.6/4)</f>
        <v>578.31822922071365</v>
      </c>
      <c r="R412" s="323">
        <f>1.1*(B$12*'chromatographic performances'!$E$7*0.001*$M412*0.001*$N$4*0.001/('chromatographic performances'!$E$9*0.000001)^2/100000)</f>
        <v>565.75211434051278</v>
      </c>
      <c r="S412" s="323">
        <f t="shared" si="28"/>
        <v>9090</v>
      </c>
      <c r="T412" s="323" t="str">
        <f t="shared" si="26"/>
        <v/>
      </c>
      <c r="U412" s="323">
        <f>(M412*60)*(3.1415927*'chromatographic performances'!$E$8*'chromatographic performances'!$E$8*0.6/4)</f>
        <v>578.31822922071365</v>
      </c>
    </row>
    <row r="413" spans="12:21" x14ac:dyDescent="0.2">
      <c r="L413" s="323">
        <v>12.15</v>
      </c>
      <c r="M413" s="323">
        <f>(L413*$N$5)/('chromatographic performances'!$E$9/1000000)*1000</f>
        <v>4.649535436497513</v>
      </c>
      <c r="N413" s="323">
        <f t="shared" si="25"/>
        <v>3.2356464041765438</v>
      </c>
      <c r="O413" s="323">
        <f>'chromatographic performances'!$E$7/(N413*'chromatographic performances'!$E$9/1000)</f>
        <v>9089.9193026524499</v>
      </c>
      <c r="P413" s="323">
        <f t="shared" si="27"/>
        <v>9080</v>
      </c>
      <c r="Q413" s="323">
        <f>(M413*60)*(3.1415927*'chromatographic performances'!$E$8*'chromatographic performances'!$E$8*0.6/4)</f>
        <v>579.74970998611138</v>
      </c>
      <c r="R413" s="323">
        <f>1.1*(B$12*'chromatographic performances'!$E$7*0.001*$M413*0.001*$N$4*0.001/('chromatographic performances'!$E$9*0.000001)^2/100000)</f>
        <v>567.15249086115762</v>
      </c>
      <c r="S413" s="323">
        <f t="shared" si="28"/>
        <v>9080</v>
      </c>
      <c r="T413" s="323">
        <f t="shared" si="26"/>
        <v>9080</v>
      </c>
      <c r="U413" s="323">
        <f>(M413*60)*(3.1415927*'chromatographic performances'!$E$8*'chromatographic performances'!$E$8*0.6/4)</f>
        <v>579.74970998611138</v>
      </c>
    </row>
    <row r="414" spans="12:21" x14ac:dyDescent="0.2">
      <c r="L414" s="323">
        <v>12.18</v>
      </c>
      <c r="M414" s="323">
        <f>(L414*$N$5)/('chromatographic performances'!$E$9/1000000)*1000</f>
        <v>4.6610157709086177</v>
      </c>
      <c r="N414" s="323">
        <f t="shared" si="25"/>
        <v>3.2382260890255048</v>
      </c>
      <c r="O414" s="323">
        <f>'chromatographic performances'!$E$7/(N414*'chromatographic performances'!$E$9/1000)</f>
        <v>9082.6779530805943</v>
      </c>
      <c r="P414" s="323">
        <f t="shared" si="27"/>
        <v>9080</v>
      </c>
      <c r="Q414" s="323">
        <f>(M414*60)*(3.1415927*'chromatographic performances'!$E$8*'chromatographic performances'!$E$8*0.6/4)</f>
        <v>581.18119075150923</v>
      </c>
      <c r="R414" s="323">
        <f>1.1*(B$12*'chromatographic performances'!$E$7*0.001*$M414*0.001*$N$4*0.001/('chromatographic performances'!$E$9*0.000001)^2/100000)</f>
        <v>568.55286738180246</v>
      </c>
      <c r="S414" s="323">
        <f t="shared" si="28"/>
        <v>9080</v>
      </c>
      <c r="T414" s="323">
        <f t="shared" si="26"/>
        <v>9080</v>
      </c>
      <c r="U414" s="323">
        <f>(M414*60)*(3.1415927*'chromatographic performances'!$E$8*'chromatographic performances'!$E$8*0.6/4)</f>
        <v>581.18119075150923</v>
      </c>
    </row>
    <row r="415" spans="12:21" x14ac:dyDescent="0.2">
      <c r="L415" s="323">
        <v>12.21</v>
      </c>
      <c r="M415" s="323">
        <f>(L415*$N$5)/('chromatographic performances'!$E$9/1000000)*1000</f>
        <v>4.6724961053197234</v>
      </c>
      <c r="N415" s="323">
        <f t="shared" si="25"/>
        <v>3.2408066567168352</v>
      </c>
      <c r="O415" s="323">
        <f>'chromatographic performances'!$E$7/(N415*'chromatographic performances'!$E$9/1000)</f>
        <v>9075.4456594700205</v>
      </c>
      <c r="P415" s="323">
        <f t="shared" si="27"/>
        <v>9070</v>
      </c>
      <c r="Q415" s="323">
        <f>(M415*60)*(3.1415927*'chromatographic performances'!$E$8*'chromatographic performances'!$E$8*0.6/4)</f>
        <v>582.61267151690708</v>
      </c>
      <c r="R415" s="323">
        <f>1.1*(B$12*'chromatographic performances'!$E$7*0.001*$M415*0.001*$N$4*0.001/('chromatographic performances'!$E$9*0.000001)^2/100000)</f>
        <v>569.9532439024473</v>
      </c>
      <c r="S415" s="323">
        <f t="shared" si="28"/>
        <v>9070</v>
      </c>
      <c r="T415" s="323" t="str">
        <f t="shared" si="26"/>
        <v/>
      </c>
      <c r="U415" s="323">
        <f>(M415*60)*(3.1415927*'chromatographic performances'!$E$8*'chromatographic performances'!$E$8*0.6/4)</f>
        <v>582.61267151690708</v>
      </c>
    </row>
    <row r="416" spans="12:21" x14ac:dyDescent="0.2">
      <c r="L416" s="323">
        <v>12.24</v>
      </c>
      <c r="M416" s="323">
        <f>(L416*$N$5)/('chromatographic performances'!$E$9/1000000)*1000</f>
        <v>4.6839764397308272</v>
      </c>
      <c r="N416" s="323">
        <f t="shared" si="25"/>
        <v>3.2433880906430899</v>
      </c>
      <c r="O416" s="323">
        <f>'chromatographic performances'!$E$7/(N416*'chromatographic performances'!$E$9/1000)</f>
        <v>9068.2224525436523</v>
      </c>
      <c r="P416" s="323">
        <f t="shared" si="27"/>
        <v>9060</v>
      </c>
      <c r="Q416" s="323">
        <f>(M416*60)*(3.1415927*'chromatographic performances'!$E$8*'chromatographic performances'!$E$8*0.6/4)</f>
        <v>584.04415228230482</v>
      </c>
      <c r="R416" s="323">
        <f>1.1*(B$12*'chromatographic performances'!$E$7*0.001*$M416*0.001*$N$4*0.001/('chromatographic performances'!$E$9*0.000001)^2/100000)</f>
        <v>571.35362042309202</v>
      </c>
      <c r="S416" s="323">
        <f t="shared" si="28"/>
        <v>9060</v>
      </c>
      <c r="T416" s="323">
        <f t="shared" si="26"/>
        <v>9060</v>
      </c>
      <c r="U416" s="323">
        <f>(M416*60)*(3.1415927*'chromatographic performances'!$E$8*'chromatographic performances'!$E$8*0.6/4)</f>
        <v>584.04415228230482</v>
      </c>
    </row>
    <row r="417" spans="12:21" x14ac:dyDescent="0.2">
      <c r="L417" s="323">
        <v>12.27</v>
      </c>
      <c r="M417" s="323">
        <f>(L417*$N$5)/('chromatographic performances'!$E$9/1000000)*1000</f>
        <v>4.6954567741419329</v>
      </c>
      <c r="N417" s="323">
        <f t="shared" si="25"/>
        <v>3.2459703744004806</v>
      </c>
      <c r="O417" s="323">
        <f>'chromatographic performances'!$E$7/(N417*'chromatographic performances'!$E$9/1000)</f>
        <v>9061.0083621957292</v>
      </c>
      <c r="P417" s="323">
        <f t="shared" si="27"/>
        <v>9060</v>
      </c>
      <c r="Q417" s="323">
        <f>(M417*60)*(3.1415927*'chromatographic performances'!$E$8*'chromatographic performances'!$E$8*0.6/4)</f>
        <v>585.47563304770267</v>
      </c>
      <c r="R417" s="323">
        <f>1.1*(B$12*'chromatographic performances'!$E$7*0.001*$M417*0.001*$N$4*0.001/('chromatographic performances'!$E$9*0.000001)^2/100000)</f>
        <v>572.75399694373698</v>
      </c>
      <c r="S417" s="323">
        <f t="shared" si="28"/>
        <v>9060</v>
      </c>
      <c r="T417" s="323">
        <f t="shared" si="26"/>
        <v>9060</v>
      </c>
      <c r="U417" s="323">
        <f>(M417*60)*(3.1415927*'chromatographic performances'!$E$8*'chromatographic performances'!$E$8*0.6/4)</f>
        <v>585.47563304770267</v>
      </c>
    </row>
    <row r="418" spans="12:21" x14ac:dyDescent="0.2">
      <c r="L418" s="323">
        <v>12.3</v>
      </c>
      <c r="M418" s="323">
        <f>(L418*$N$5)/('chromatographic performances'!$E$9/1000000)*1000</f>
        <v>4.7069371085530376</v>
      </c>
      <c r="N418" s="323">
        <f t="shared" si="25"/>
        <v>3.2485534917861294</v>
      </c>
      <c r="O418" s="323">
        <f>'chromatographic performances'!$E$7/(N418*'chromatographic performances'!$E$9/1000)</f>
        <v>9053.8034175053981</v>
      </c>
      <c r="P418" s="323">
        <f t="shared" si="27"/>
        <v>9050</v>
      </c>
      <c r="Q418" s="323">
        <f>(M418*60)*(3.1415927*'chromatographic performances'!$E$8*'chromatographic performances'!$E$8*0.6/4)</f>
        <v>586.90711381310052</v>
      </c>
      <c r="R418" s="323">
        <f>1.1*(B$12*'chromatographic performances'!$E$7*0.001*$M418*0.001*$N$4*0.001/('chromatographic performances'!$E$9*0.000001)^2/100000)</f>
        <v>574.15437346438171</v>
      </c>
      <c r="S418" s="323">
        <f t="shared" si="28"/>
        <v>9050</v>
      </c>
      <c r="T418" s="323">
        <f t="shared" si="26"/>
        <v>9050</v>
      </c>
      <c r="U418" s="323">
        <f>(M418*60)*(3.1415927*'chromatographic performances'!$E$8*'chromatographic performances'!$E$8*0.6/4)</f>
        <v>586.90711381310052</v>
      </c>
    </row>
    <row r="419" spans="12:21" x14ac:dyDescent="0.2">
      <c r="L419" s="323">
        <v>12.33</v>
      </c>
      <c r="M419" s="323">
        <f>(L419*$N$5)/('chromatographic performances'!$E$9/1000000)*1000</f>
        <v>4.7184174429641423</v>
      </c>
      <c r="N419" s="323">
        <f t="shared" si="25"/>
        <v>3.2511374267953537</v>
      </c>
      <c r="O419" s="323">
        <f>'chromatographic performances'!$E$7/(N419*'chromatographic performances'!$E$9/1000)</f>
        <v>9046.6076467501207</v>
      </c>
      <c r="P419" s="323">
        <f t="shared" si="27"/>
        <v>9040</v>
      </c>
      <c r="Q419" s="323">
        <f>(M419*60)*(3.1415927*'chromatographic performances'!$E$8*'chromatographic performances'!$E$8*0.6/4)</f>
        <v>588.33859457849826</v>
      </c>
      <c r="R419" s="323">
        <f>1.1*(B$12*'chromatographic performances'!$E$7*0.001*$M419*0.001*$N$4*0.001/('chromatographic performances'!$E$9*0.000001)^2/100000)</f>
        <v>575.55474998502666</v>
      </c>
      <c r="S419" s="323">
        <f t="shared" si="28"/>
        <v>9040</v>
      </c>
      <c r="T419" s="323" t="str">
        <f t="shared" si="26"/>
        <v/>
      </c>
      <c r="U419" s="323">
        <f>(M419*60)*(3.1415927*'chromatographic performances'!$E$8*'chromatographic performances'!$E$8*0.6/4)</f>
        <v>588.33859457849826</v>
      </c>
    </row>
    <row r="420" spans="12:21" x14ac:dyDescent="0.2">
      <c r="L420" s="323">
        <v>12.36</v>
      </c>
      <c r="M420" s="323">
        <f>(L420*$N$5)/('chromatographic performances'!$E$9/1000000)*1000</f>
        <v>4.7298977773752471</v>
      </c>
      <c r="N420" s="323">
        <f t="shared" si="25"/>
        <v>3.2537221636190021</v>
      </c>
      <c r="O420" s="323">
        <f>'chromatographic performances'!$E$7/(N420*'chromatographic performances'!$E$9/1000)</f>
        <v>9039.4210774188141</v>
      </c>
      <c r="P420" s="323">
        <f t="shared" si="27"/>
        <v>9030</v>
      </c>
      <c r="Q420" s="323">
        <f>(M420*60)*(3.1415927*'chromatographic performances'!$E$8*'chromatographic performances'!$E$8*0.6/4)</f>
        <v>589.770075343896</v>
      </c>
      <c r="R420" s="323">
        <f>1.1*(B$12*'chromatographic performances'!$E$7*0.001*$M420*0.001*$N$4*0.001/('chromatographic performances'!$E$9*0.000001)^2/100000)</f>
        <v>576.95512650567139</v>
      </c>
      <c r="S420" s="323">
        <f t="shared" si="28"/>
        <v>9030</v>
      </c>
      <c r="T420" s="323">
        <f t="shared" si="26"/>
        <v>9030</v>
      </c>
      <c r="U420" s="323">
        <f>(M420*60)*(3.1415927*'chromatographic performances'!$E$8*'chromatographic performances'!$E$8*0.6/4)</f>
        <v>589.770075343896</v>
      </c>
    </row>
    <row r="421" spans="12:21" x14ac:dyDescent="0.2">
      <c r="L421" s="323">
        <v>12.39</v>
      </c>
      <c r="M421" s="323">
        <f>(L421*$N$5)/('chromatographic performances'!$E$9/1000000)*1000</f>
        <v>4.7413781117863527</v>
      </c>
      <c r="N421" s="323">
        <f t="shared" si="25"/>
        <v>3.2563076866408278</v>
      </c>
      <c r="O421" s="323">
        <f>'chromatographic performances'!$E$7/(N421*'chromatographic performances'!$E$9/1000)</f>
        <v>9032.243736224822</v>
      </c>
      <c r="P421" s="323">
        <f t="shared" si="27"/>
        <v>9030</v>
      </c>
      <c r="Q421" s="323">
        <f>(M421*60)*(3.1415927*'chromatographic performances'!$E$8*'chromatographic performances'!$E$8*0.6/4)</f>
        <v>591.20155610929396</v>
      </c>
      <c r="R421" s="323">
        <f>1.1*(B$12*'chromatographic performances'!$E$7*0.001*$M421*0.001*$N$4*0.001/('chromatographic performances'!$E$9*0.000001)^2/100000)</f>
        <v>578.35550302631623</v>
      </c>
      <c r="S421" s="323">
        <f t="shared" si="28"/>
        <v>9030</v>
      </c>
      <c r="T421" s="323">
        <f t="shared" si="26"/>
        <v>9030</v>
      </c>
      <c r="U421" s="323">
        <f>(M421*60)*(3.1415927*'chromatographic performances'!$E$8*'chromatographic performances'!$E$8*0.6/4)</f>
        <v>591.20155610929396</v>
      </c>
    </row>
    <row r="422" spans="12:21" x14ac:dyDescent="0.2">
      <c r="L422" s="323">
        <v>12.42</v>
      </c>
      <c r="M422" s="323">
        <f>(L422*$N$5)/('chromatographic performances'!$E$9/1000000)*1000</f>
        <v>4.7528584461974575</v>
      </c>
      <c r="N422" s="323">
        <f t="shared" si="25"/>
        <v>3.2588939804349017</v>
      </c>
      <c r="O422" s="323">
        <f>'chromatographic performances'!$E$7/(N422*'chromatographic performances'!$E$9/1000)</f>
        <v>9025.0756491186403</v>
      </c>
      <c r="P422" s="323">
        <f t="shared" si="27"/>
        <v>9020</v>
      </c>
      <c r="Q422" s="323">
        <f>(M422*60)*(3.1415927*'chromatographic performances'!$E$8*'chromatographic performances'!$E$8*0.6/4)</f>
        <v>592.6330368746917</v>
      </c>
      <c r="R422" s="323">
        <f>1.1*(B$12*'chromatographic performances'!$E$7*0.001*$M422*0.001*$N$4*0.001/('chromatographic performances'!$E$9*0.000001)^2/100000)</f>
        <v>579.75587954696107</v>
      </c>
      <c r="S422" s="323">
        <f t="shared" si="28"/>
        <v>9020</v>
      </c>
      <c r="T422" s="323" t="str">
        <f t="shared" si="26"/>
        <v/>
      </c>
      <c r="U422" s="323">
        <f>(M422*60)*(3.1415927*'chromatographic performances'!$E$8*'chromatographic performances'!$E$8*0.6/4)</f>
        <v>592.6330368746917</v>
      </c>
    </row>
    <row r="423" spans="12:21" x14ac:dyDescent="0.2">
      <c r="L423" s="323">
        <v>12.45</v>
      </c>
      <c r="M423" s="323">
        <f>(L423*$N$5)/('chromatographic performances'!$E$9/1000000)*1000</f>
        <v>4.7643387806085622</v>
      </c>
      <c r="N423" s="323">
        <f t="shared" si="25"/>
        <v>3.2614810297630634</v>
      </c>
      <c r="O423" s="323">
        <f>'chromatographic performances'!$E$7/(N423*'chromatographic performances'!$E$9/1000)</f>
        <v>9017.9168413004772</v>
      </c>
      <c r="P423" s="323">
        <f t="shared" si="27"/>
        <v>9010</v>
      </c>
      <c r="Q423" s="323">
        <f>(M423*60)*(3.1415927*'chromatographic performances'!$E$8*'chromatographic performances'!$E$8*0.6/4)</f>
        <v>594.06451764008943</v>
      </c>
      <c r="R423" s="323">
        <f>1.1*(B$12*'chromatographic performances'!$E$7*0.001*$M423*0.001*$N$4*0.001/('chromatographic performances'!$E$9*0.000001)^2/100000)</f>
        <v>581.15625606760602</v>
      </c>
      <c r="S423" s="323">
        <f t="shared" si="28"/>
        <v>9010</v>
      </c>
      <c r="T423" s="323">
        <f t="shared" si="26"/>
        <v>9010</v>
      </c>
      <c r="U423" s="323">
        <f>(M423*60)*(3.1415927*'chromatographic performances'!$E$8*'chromatographic performances'!$E$8*0.6/4)</f>
        <v>594.06451764008943</v>
      </c>
    </row>
    <row r="424" spans="12:21" x14ac:dyDescent="0.2">
      <c r="L424" s="323">
        <v>12.48</v>
      </c>
      <c r="M424" s="323">
        <f>(L424*$N$5)/('chromatographic performances'!$E$9/1000000)*1000</f>
        <v>4.7758191150196678</v>
      </c>
      <c r="N424" s="323">
        <f t="shared" si="25"/>
        <v>3.2640688195724192</v>
      </c>
      <c r="O424" s="323">
        <f>'chromatographic performances'!$E$7/(N424*'chromatographic performances'!$E$9/1000)</f>
        <v>9010.7673372325462</v>
      </c>
      <c r="P424" s="323">
        <f t="shared" si="27"/>
        <v>9010</v>
      </c>
      <c r="Q424" s="323">
        <f>(M424*60)*(3.1415927*'chromatographic performances'!$E$8*'chromatographic performances'!$E$8*0.6/4)</f>
        <v>595.49599840548728</v>
      </c>
      <c r="R424" s="323">
        <f>1.1*(B$12*'chromatographic performances'!$E$7*0.001*$M424*0.001*$N$4*0.001/('chromatographic performances'!$E$9*0.000001)^2/100000)</f>
        <v>582.55663258825086</v>
      </c>
      <c r="S424" s="323">
        <f t="shared" si="28"/>
        <v>9010</v>
      </c>
      <c r="T424" s="323">
        <f t="shared" si="26"/>
        <v>9010</v>
      </c>
      <c r="U424" s="323">
        <f>(M424*60)*(3.1415927*'chromatographic performances'!$E$8*'chromatographic performances'!$E$8*0.6/4)</f>
        <v>595.49599840548728</v>
      </c>
    </row>
    <row r="425" spans="12:21" x14ac:dyDescent="0.2">
      <c r="L425" s="323">
        <v>12.51</v>
      </c>
      <c r="M425" s="323">
        <f>(L425*$N$5)/('chromatographic performances'!$E$9/1000000)*1000</f>
        <v>4.7872994494307735</v>
      </c>
      <c r="N425" s="323">
        <f t="shared" si="25"/>
        <v>3.2666573349928689</v>
      </c>
      <c r="O425" s="323">
        <f>'chromatographic performances'!$E$7/(N425*'chromatographic performances'!$E$9/1000)</f>
        <v>9003.6271606512291</v>
      </c>
      <c r="P425" s="323">
        <f t="shared" si="27"/>
        <v>9000</v>
      </c>
      <c r="Q425" s="323">
        <f>(M425*60)*(3.1415927*'chromatographic performances'!$E$8*'chromatographic performances'!$E$8*0.6/4)</f>
        <v>596.92747917088525</v>
      </c>
      <c r="R425" s="323">
        <f>1.1*(B$12*'chromatographic performances'!$E$7*0.001*$M425*0.001*$N$4*0.001/('chromatographic performances'!$E$9*0.000001)^2/100000)</f>
        <v>583.95700910889582</v>
      </c>
      <c r="S425" s="323">
        <f t="shared" si="28"/>
        <v>9000</v>
      </c>
      <c r="T425" s="323">
        <f t="shared" si="26"/>
        <v>9000</v>
      </c>
      <c r="U425" s="323">
        <f>(M425*60)*(3.1415927*'chromatographic performances'!$E$8*'chromatographic performances'!$E$8*0.6/4)</f>
        <v>596.92747917088525</v>
      </c>
    </row>
    <row r="426" spans="12:21" x14ac:dyDescent="0.2">
      <c r="L426" s="323">
        <v>12.54</v>
      </c>
      <c r="M426" s="323">
        <f>(L426*$N$5)/('chromatographic performances'!$E$9/1000000)*1000</f>
        <v>4.7987797838418773</v>
      </c>
      <c r="N426" s="323">
        <f t="shared" si="25"/>
        <v>3.2692465613346728</v>
      </c>
      <c r="O426" s="323">
        <f>'chromatographic performances'!$E$7/(N426*'chromatographic performances'!$E$9/1000)</f>
        <v>8996.4963345789911</v>
      </c>
      <c r="P426" s="323">
        <f t="shared" si="27"/>
        <v>8990</v>
      </c>
      <c r="Q426" s="323">
        <f>(M426*60)*(3.1415927*'chromatographic performances'!$E$8*'chromatographic performances'!$E$8*0.6/4)</f>
        <v>598.35895993628287</v>
      </c>
      <c r="R426" s="323">
        <f>1.1*(B$12*'chromatographic performances'!$E$7*0.001*$M426*0.001*$N$4*0.001/('chromatographic performances'!$E$9*0.000001)^2/100000)</f>
        <v>585.35738562954043</v>
      </c>
      <c r="S426" s="323">
        <f t="shared" si="28"/>
        <v>8990</v>
      </c>
      <c r="T426" s="323" t="str">
        <f t="shared" si="26"/>
        <v/>
      </c>
      <c r="U426" s="323">
        <f>(M426*60)*(3.1415927*'chromatographic performances'!$E$8*'chromatographic performances'!$E$8*0.6/4)</f>
        <v>598.35895993628287</v>
      </c>
    </row>
    <row r="427" spans="12:21" x14ac:dyDescent="0.2">
      <c r="L427" s="323">
        <v>12.57</v>
      </c>
      <c r="M427" s="323">
        <f>(L427*$N$5)/('chromatographic performances'!$E$9/1000000)*1000</f>
        <v>4.8102601182529829</v>
      </c>
      <c r="N427" s="323">
        <f t="shared" si="25"/>
        <v>3.2718364840860632</v>
      </c>
      <c r="O427" s="323">
        <f>'chromatographic performances'!$E$7/(N427*'chromatographic performances'!$E$9/1000)</f>
        <v>8989.3748813361235</v>
      </c>
      <c r="P427" s="323">
        <f t="shared" si="27"/>
        <v>8980</v>
      </c>
      <c r="Q427" s="323">
        <f>(M427*60)*(3.1415927*'chromatographic performances'!$E$8*'chromatographic performances'!$E$8*0.6/4)</f>
        <v>599.79044070168072</v>
      </c>
      <c r="R427" s="323">
        <f>1.1*(B$12*'chromatographic performances'!$E$7*0.001*$M427*0.001*$N$4*0.001/('chromatographic performances'!$E$9*0.000001)^2/100000)</f>
        <v>586.75776215018527</v>
      </c>
      <c r="S427" s="323">
        <f t="shared" si="28"/>
        <v>8980</v>
      </c>
      <c r="T427" s="323">
        <f t="shared" si="26"/>
        <v>8980</v>
      </c>
      <c r="U427" s="323">
        <f>(M427*60)*(3.1415927*'chromatographic performances'!$E$8*'chromatographic performances'!$E$8*0.6/4)</f>
        <v>599.79044070168072</v>
      </c>
    </row>
    <row r="428" spans="12:21" x14ac:dyDescent="0.2">
      <c r="L428" s="323">
        <v>12.6</v>
      </c>
      <c r="M428" s="323">
        <f>(L428*$N$5)/('chromatographic performances'!$E$9/1000000)*1000</f>
        <v>4.8217404526640877</v>
      </c>
      <c r="N428" s="323">
        <f t="shared" si="25"/>
        <v>3.2744270889108789</v>
      </c>
      <c r="O428" s="323">
        <f>'chromatographic performances'!$E$7/(N428*'chromatographic performances'!$E$9/1000)</f>
        <v>8982.262822552304</v>
      </c>
      <c r="P428" s="323">
        <f t="shared" si="27"/>
        <v>8980</v>
      </c>
      <c r="Q428" s="323">
        <f>(M428*60)*(3.1415927*'chromatographic performances'!$E$8*'chromatographic performances'!$E$8*0.6/4)</f>
        <v>601.22192146707857</v>
      </c>
      <c r="R428" s="323">
        <f>1.1*(B$12*'chromatographic performances'!$E$7*0.001*$M428*0.001*$N$4*0.001/('chromatographic performances'!$E$9*0.000001)^2/100000)</f>
        <v>588.15813867083023</v>
      </c>
      <c r="S428" s="323">
        <f t="shared" si="28"/>
        <v>8980</v>
      </c>
      <c r="T428" s="323">
        <f t="shared" si="26"/>
        <v>8980</v>
      </c>
      <c r="U428" s="323">
        <f>(M428*60)*(3.1415927*'chromatographic performances'!$E$8*'chromatographic performances'!$E$8*0.6/4)</f>
        <v>601.22192146707857</v>
      </c>
    </row>
    <row r="429" spans="12:21" x14ac:dyDescent="0.2">
      <c r="L429" s="323">
        <v>12.63</v>
      </c>
      <c r="M429" s="323">
        <f>(L429*$N$5)/('chromatographic performances'!$E$9/1000000)*1000</f>
        <v>4.8332207870751924</v>
      </c>
      <c r="N429" s="323">
        <f t="shared" si="25"/>
        <v>3.2770183616462485</v>
      </c>
      <c r="O429" s="323">
        <f>'chromatographic performances'!$E$7/(N429*'chromatographic performances'!$E$9/1000)</f>
        <v>8975.1601791779431</v>
      </c>
      <c r="P429" s="323">
        <f t="shared" si="27"/>
        <v>8970</v>
      </c>
      <c r="Q429" s="323">
        <f>(M429*60)*(3.1415927*'chromatographic performances'!$E$8*'chromatographic performances'!$E$8*0.6/4)</f>
        <v>602.65340223247631</v>
      </c>
      <c r="R429" s="323">
        <f>1.1*(B$12*'chromatographic performances'!$E$7*0.001*$M429*0.001*$N$4*0.001/('chromatographic performances'!$E$9*0.000001)^2/100000)</f>
        <v>589.55851519147495</v>
      </c>
      <c r="S429" s="323">
        <f t="shared" si="28"/>
        <v>8970</v>
      </c>
      <c r="T429" s="323" t="str">
        <f t="shared" si="26"/>
        <v/>
      </c>
      <c r="U429" s="323">
        <f>(M429*60)*(3.1415927*'chromatographic performances'!$E$8*'chromatographic performances'!$E$8*0.6/4)</f>
        <v>602.65340223247631</v>
      </c>
    </row>
    <row r="430" spans="12:21" x14ac:dyDescent="0.2">
      <c r="L430" s="323">
        <v>12.66</v>
      </c>
      <c r="M430" s="323">
        <f>(L430*$N$5)/('chromatographic performances'!$E$9/1000000)*1000</f>
        <v>4.8447011214862972</v>
      </c>
      <c r="N430" s="323">
        <f t="shared" si="25"/>
        <v>3.2796102883002973</v>
      </c>
      <c r="O430" s="323">
        <f>'chromatographic performances'!$E$7/(N430*'chromatographic performances'!$E$9/1000)</f>
        <v>8968.0669714953838</v>
      </c>
      <c r="P430" s="323">
        <f t="shared" si="27"/>
        <v>8960</v>
      </c>
      <c r="Q430" s="323">
        <f>(M430*60)*(3.1415927*'chromatographic performances'!$E$8*'chromatographic performances'!$E$8*0.6/4)</f>
        <v>604.08488299787416</v>
      </c>
      <c r="R430" s="323">
        <f>1.1*(B$12*'chromatographic performances'!$E$7*0.001*$M430*0.001*$N$4*0.001/('chromatographic performances'!$E$9*0.000001)^2/100000)</f>
        <v>590.95889171211968</v>
      </c>
      <c r="S430" s="323">
        <f t="shared" si="28"/>
        <v>8960</v>
      </c>
      <c r="T430" s="323">
        <f t="shared" si="26"/>
        <v>8960</v>
      </c>
      <c r="U430" s="323">
        <f>(M430*60)*(3.1415927*'chromatographic performances'!$E$8*'chromatographic performances'!$E$8*0.6/4)</f>
        <v>604.08488299787416</v>
      </c>
    </row>
    <row r="431" spans="12:21" x14ac:dyDescent="0.2">
      <c r="L431" s="323">
        <v>12.69</v>
      </c>
      <c r="M431" s="323">
        <f>(L431*$N$5)/('chromatographic performances'!$E$9/1000000)*1000</f>
        <v>4.8561814558974028</v>
      </c>
      <c r="N431" s="323">
        <f t="shared" si="25"/>
        <v>3.2822028550498996</v>
      </c>
      <c r="O431" s="323">
        <f>'chromatographic performances'!$E$7/(N431*'chromatographic performances'!$E$9/1000)</f>
        <v>8960.9832191298865</v>
      </c>
      <c r="P431" s="323">
        <f t="shared" si="27"/>
        <v>8960</v>
      </c>
      <c r="Q431" s="323">
        <f>(M431*60)*(3.1415927*'chromatographic performances'!$E$8*'chromatographic performances'!$E$8*0.6/4)</f>
        <v>605.51636376327201</v>
      </c>
      <c r="R431" s="323">
        <f>1.1*(B$12*'chromatographic performances'!$E$7*0.001*$M431*0.001*$N$4*0.001/('chromatographic performances'!$E$9*0.000001)^2/100000)</f>
        <v>592.35926823276463</v>
      </c>
      <c r="S431" s="323">
        <f t="shared" si="28"/>
        <v>8960</v>
      </c>
      <c r="T431" s="323">
        <f t="shared" si="26"/>
        <v>8960</v>
      </c>
      <c r="U431" s="323">
        <f>(M431*60)*(3.1415927*'chromatographic performances'!$E$8*'chromatographic performances'!$E$8*0.6/4)</f>
        <v>605.51636376327201</v>
      </c>
    </row>
    <row r="432" spans="12:21" x14ac:dyDescent="0.2">
      <c r="L432" s="323">
        <v>12.72</v>
      </c>
      <c r="M432" s="323">
        <f>(L432*$N$5)/('chromatographic performances'!$E$9/1000000)*1000</f>
        <v>4.8676617903085075</v>
      </c>
      <c r="N432" s="323">
        <f t="shared" si="25"/>
        <v>3.2847960482384559</v>
      </c>
      <c r="O432" s="323">
        <f>'chromatographic performances'!$E$7/(N432*'chromatographic performances'!$E$9/1000)</f>
        <v>8953.908941060452</v>
      </c>
      <c r="P432" s="323">
        <f t="shared" si="27"/>
        <v>8950</v>
      </c>
      <c r="Q432" s="323">
        <f>(M432*60)*(3.1415927*'chromatographic performances'!$E$8*'chromatographic performances'!$E$8*0.6/4)</f>
        <v>606.94784452866986</v>
      </c>
      <c r="R432" s="323">
        <f>1.1*(B$12*'chromatographic performances'!$E$7*0.001*$M432*0.001*$N$4*0.001/('chromatographic performances'!$E$9*0.000001)^2/100000)</f>
        <v>593.75964475340948</v>
      </c>
      <c r="S432" s="323">
        <f t="shared" si="28"/>
        <v>8950</v>
      </c>
      <c r="T432" s="323">
        <f t="shared" si="26"/>
        <v>8950</v>
      </c>
      <c r="U432" s="323">
        <f>(M432*60)*(3.1415927*'chromatographic performances'!$E$8*'chromatographic performances'!$E$8*0.6/4)</f>
        <v>606.94784452866986</v>
      </c>
    </row>
    <row r="433" spans="12:21" x14ac:dyDescent="0.2">
      <c r="L433" s="323">
        <v>12.75</v>
      </c>
      <c r="M433" s="323">
        <f>(L433*$N$5)/('chromatographic performances'!$E$9/1000000)*1000</f>
        <v>4.8791421247196123</v>
      </c>
      <c r="N433" s="323">
        <f t="shared" si="25"/>
        <v>3.2873898543737088</v>
      </c>
      <c r="O433" s="323">
        <f>'chromatographic performances'!$E$7/(N433*'chromatographic performances'!$E$9/1000)</f>
        <v>8946.8441556304806</v>
      </c>
      <c r="P433" s="323">
        <f t="shared" si="27"/>
        <v>8940</v>
      </c>
      <c r="Q433" s="323">
        <f>(M433*60)*(3.1415927*'chromatographic performances'!$E$8*'chromatographic performances'!$E$8*0.6/4)</f>
        <v>608.3793252940676</v>
      </c>
      <c r="R433" s="323">
        <f>1.1*(B$12*'chromatographic performances'!$E$7*0.001*$M433*0.001*$N$4*0.001/('chromatographic performances'!$E$9*0.000001)^2/100000)</f>
        <v>595.16002127405443</v>
      </c>
      <c r="S433" s="323">
        <f t="shared" si="28"/>
        <v>8940</v>
      </c>
      <c r="T433" s="323" t="str">
        <f t="shared" si="26"/>
        <v/>
      </c>
      <c r="U433" s="323">
        <f>(M433*60)*(3.1415927*'chromatographic performances'!$E$8*'chromatographic performances'!$E$8*0.6/4)</f>
        <v>608.3793252940676</v>
      </c>
    </row>
    <row r="434" spans="12:21" x14ac:dyDescent="0.2">
      <c r="L434" s="323">
        <v>12.78</v>
      </c>
      <c r="M434" s="323">
        <f>(L434*$N$5)/('chromatographic performances'!$E$9/1000000)*1000</f>
        <v>4.890622459130717</v>
      </c>
      <c r="N434" s="323">
        <f t="shared" si="25"/>
        <v>3.2899842601255873</v>
      </c>
      <c r="O434" s="323">
        <f>'chromatographic performances'!$E$7/(N434*'chromatographic performances'!$E$9/1000)</f>
        <v>8939.7888805582406</v>
      </c>
      <c r="P434" s="323">
        <f t="shared" si="27"/>
        <v>8930</v>
      </c>
      <c r="Q434" s="323">
        <f>(M434*60)*(3.1415927*'chromatographic performances'!$E$8*'chromatographic performances'!$E$8*0.6/4)</f>
        <v>609.81080605946534</v>
      </c>
      <c r="R434" s="323">
        <f>1.1*(B$12*'chromatographic performances'!$E$7*0.001*$M434*0.001*$N$4*0.001/('chromatographic performances'!$E$9*0.000001)^2/100000)</f>
        <v>596.56039779469904</v>
      </c>
      <c r="S434" s="323">
        <f t="shared" si="28"/>
        <v>8930</v>
      </c>
      <c r="T434" s="323">
        <f t="shared" si="26"/>
        <v>8930</v>
      </c>
      <c r="U434" s="323">
        <f>(M434*60)*(3.1415927*'chromatographic performances'!$E$8*'chromatographic performances'!$E$8*0.6/4)</f>
        <v>609.81080605946534</v>
      </c>
    </row>
    <row r="435" spans="12:21" x14ac:dyDescent="0.2">
      <c r="L435" s="323">
        <v>12.81</v>
      </c>
      <c r="M435" s="323">
        <f>(L435*$N$5)/('chromatographic performances'!$E$9/1000000)*1000</f>
        <v>4.9021027935418218</v>
      </c>
      <c r="N435" s="323">
        <f t="shared" si="25"/>
        <v>3.2925792523240913</v>
      </c>
      <c r="O435" s="323">
        <f>'chromatographic performances'!$E$7/(N435*'chromatographic performances'!$E$9/1000)</f>
        <v>8932.7431329471692</v>
      </c>
      <c r="P435" s="323">
        <f t="shared" si="27"/>
        <v>8930</v>
      </c>
      <c r="Q435" s="323">
        <f>(M435*60)*(3.1415927*'chromatographic performances'!$E$8*'chromatographic performances'!$E$8*0.6/4)</f>
        <v>611.24228682486319</v>
      </c>
      <c r="R435" s="323">
        <f>1.1*(B$12*'chromatographic performances'!$E$7*0.001*$M435*0.001*$N$4*0.001/('chromatographic performances'!$E$9*0.000001)^2/100000)</f>
        <v>597.96077431534377</v>
      </c>
      <c r="S435" s="323">
        <f t="shared" si="28"/>
        <v>8930</v>
      </c>
      <c r="T435" s="323">
        <f t="shared" si="26"/>
        <v>8930</v>
      </c>
      <c r="U435" s="323">
        <f>(M435*60)*(3.1415927*'chromatographic performances'!$E$8*'chromatographic performances'!$E$8*0.6/4)</f>
        <v>611.24228682486319</v>
      </c>
    </row>
    <row r="436" spans="12:21" x14ac:dyDescent="0.2">
      <c r="L436" s="323">
        <v>12.84</v>
      </c>
      <c r="M436" s="323">
        <f>(L436*$N$5)/('chromatographic performances'!$E$9/1000000)*1000</f>
        <v>4.9135831279529265</v>
      </c>
      <c r="N436" s="323">
        <f t="shared" si="25"/>
        <v>3.2951748179571947</v>
      </c>
      <c r="O436" s="323">
        <f>'chromatographic performances'!$E$7/(N436*'chromatographic performances'!$E$9/1000)</f>
        <v>8925.7069292960423</v>
      </c>
      <c r="P436" s="323">
        <f t="shared" si="27"/>
        <v>8920</v>
      </c>
      <c r="Q436" s="323">
        <f>(M436*60)*(3.1415927*'chromatographic performances'!$E$8*'chromatographic performances'!$E$8*0.6/4)</f>
        <v>612.67376759026081</v>
      </c>
      <c r="R436" s="323">
        <f>1.1*(B$12*'chromatographic performances'!$E$7*0.001*$M436*0.001*$N$4*0.001/('chromatographic performances'!$E$9*0.000001)^2/100000)</f>
        <v>599.36115083598872</v>
      </c>
      <c r="S436" s="323">
        <f t="shared" si="28"/>
        <v>8920</v>
      </c>
      <c r="T436" s="323" t="str">
        <f t="shared" si="26"/>
        <v/>
      </c>
      <c r="U436" s="323">
        <f>(M436*60)*(3.1415927*'chromatographic performances'!$E$8*'chromatographic performances'!$E$8*0.6/4)</f>
        <v>612.67376759026081</v>
      </c>
    </row>
    <row r="437" spans="12:21" x14ac:dyDescent="0.2">
      <c r="L437" s="323">
        <v>12.87</v>
      </c>
      <c r="M437" s="323">
        <f>(L437*$N$5)/('chromatographic performances'!$E$9/1000000)*1000</f>
        <v>4.9250634623640321</v>
      </c>
      <c r="N437" s="323">
        <f t="shared" si="25"/>
        <v>3.297770944168795</v>
      </c>
      <c r="O437" s="323">
        <f>'chromatographic performances'!$E$7/(N437*'chromatographic performances'!$E$9/1000)</f>
        <v>8918.6802855089154</v>
      </c>
      <c r="P437" s="323">
        <f t="shared" si="27"/>
        <v>8910</v>
      </c>
      <c r="Q437" s="323">
        <f>(M437*60)*(3.1415927*'chromatographic performances'!$E$8*'chromatographic performances'!$E$8*0.6/4)</f>
        <v>614.10524835565877</v>
      </c>
      <c r="R437" s="323">
        <f>1.1*(B$12*'chromatographic performances'!$E$7*0.001*$M437*0.001*$N$4*0.001/('chromatographic performances'!$E$9*0.000001)^2/100000)</f>
        <v>600.76152735663356</v>
      </c>
      <c r="S437" s="323">
        <f t="shared" si="28"/>
        <v>8910</v>
      </c>
      <c r="T437" s="323">
        <f t="shared" si="26"/>
        <v>8910</v>
      </c>
      <c r="U437" s="323">
        <f>(M437*60)*(3.1415927*'chromatographic performances'!$E$8*'chromatographic performances'!$E$8*0.6/4)</f>
        <v>614.10524835565877</v>
      </c>
    </row>
    <row r="438" spans="12:21" x14ac:dyDescent="0.2">
      <c r="L438" s="323">
        <v>12.9</v>
      </c>
      <c r="M438" s="323">
        <f>(L438*$N$5)/('chromatographic performances'!$E$9/1000000)*1000</f>
        <v>4.9365437967751369</v>
      </c>
      <c r="N438" s="323">
        <f t="shared" si="25"/>
        <v>3.3003676182566806</v>
      </c>
      <c r="O438" s="323">
        <f>'chromatographic performances'!$E$7/(N438*'chromatographic performances'!$E$9/1000)</f>
        <v>8911.663216904979</v>
      </c>
      <c r="P438" s="323">
        <f t="shared" si="27"/>
        <v>8910</v>
      </c>
      <c r="Q438" s="323">
        <f>(M438*60)*(3.1415927*'chromatographic performances'!$E$8*'chromatographic performances'!$E$8*0.6/4)</f>
        <v>615.53672912105651</v>
      </c>
      <c r="R438" s="323">
        <f>1.1*(B$12*'chromatographic performances'!$E$7*0.001*$M438*0.001*$N$4*0.001/('chromatographic performances'!$E$9*0.000001)^2/100000)</f>
        <v>602.16190387727841</v>
      </c>
      <c r="S438" s="323">
        <f t="shared" si="28"/>
        <v>8910</v>
      </c>
      <c r="T438" s="323">
        <f t="shared" si="26"/>
        <v>8910</v>
      </c>
      <c r="U438" s="323">
        <f>(M438*60)*(3.1415927*'chromatographic performances'!$E$8*'chromatographic performances'!$E$8*0.6/4)</f>
        <v>615.53672912105651</v>
      </c>
    </row>
    <row r="439" spans="12:21" x14ac:dyDescent="0.2">
      <c r="L439" s="323">
        <v>12.93</v>
      </c>
      <c r="M439" s="323">
        <f>(L439*$N$5)/('chromatographic performances'!$E$9/1000000)*1000</f>
        <v>4.9480241311862416</v>
      </c>
      <c r="N439" s="323">
        <f t="shared" si="25"/>
        <v>3.3029648276705323</v>
      </c>
      <c r="O439" s="323">
        <f>'chromatographic performances'!$E$7/(N439*'chromatographic performances'!$E$9/1000)</f>
        <v>8904.6557382282081</v>
      </c>
      <c r="P439" s="323">
        <f t="shared" si="27"/>
        <v>8900</v>
      </c>
      <c r="Q439" s="323">
        <f>(M439*60)*(3.1415927*'chromatographic performances'!$E$8*'chromatographic performances'!$E$8*0.6/4)</f>
        <v>616.96820988645436</v>
      </c>
      <c r="R439" s="323">
        <f>1.1*(B$12*'chromatographic performances'!$E$7*0.001*$M439*0.001*$N$4*0.001/('chromatographic performances'!$E$9*0.000001)^2/100000)</f>
        <v>603.56228039792336</v>
      </c>
      <c r="S439" s="323">
        <f t="shared" si="28"/>
        <v>8900</v>
      </c>
      <c r="T439" s="323" t="str">
        <f t="shared" si="26"/>
        <v/>
      </c>
      <c r="U439" s="323">
        <f>(M439*60)*(3.1415927*'chromatographic performances'!$E$8*'chromatographic performances'!$E$8*0.6/4)</f>
        <v>616.96820988645436</v>
      </c>
    </row>
    <row r="440" spans="12:21" x14ac:dyDescent="0.2">
      <c r="L440" s="323">
        <v>12.96</v>
      </c>
      <c r="M440" s="323">
        <f>(L440*$N$5)/('chromatographic performances'!$E$9/1000000)*1000</f>
        <v>4.9595044655973481</v>
      </c>
      <c r="N440" s="323">
        <f t="shared" si="25"/>
        <v>3.3055625600099607</v>
      </c>
      <c r="O440" s="323">
        <f>'chromatographic performances'!$E$7/(N440*'chromatographic performances'!$E$9/1000)</f>
        <v>8897.6578636568684</v>
      </c>
      <c r="P440" s="323">
        <f t="shared" si="27"/>
        <v>8890</v>
      </c>
      <c r="Q440" s="323">
        <f>(M440*60)*(3.1415927*'chromatographic performances'!$E$8*'chromatographic performances'!$E$8*0.6/4)</f>
        <v>618.39969065185232</v>
      </c>
      <c r="R440" s="323">
        <f>1.1*(B$12*'chromatographic performances'!$E$7*0.001*$M440*0.001*$N$4*0.001/('chromatographic performances'!$E$9*0.000001)^2/100000)</f>
        <v>604.9626569185682</v>
      </c>
      <c r="S440" s="323">
        <f t="shared" si="28"/>
        <v>8890</v>
      </c>
      <c r="T440" s="323">
        <f t="shared" si="26"/>
        <v>8890</v>
      </c>
      <c r="U440" s="323">
        <f>(M440*60)*(3.1415927*'chromatographic performances'!$E$8*'chromatographic performances'!$E$8*0.6/4)</f>
        <v>618.39969065185232</v>
      </c>
    </row>
    <row r="441" spans="12:21" x14ac:dyDescent="0.2">
      <c r="L441" s="323">
        <v>12.99</v>
      </c>
      <c r="M441" s="323">
        <f>(L441*$N$5)/('chromatographic performances'!$E$9/1000000)*1000</f>
        <v>4.970984800008452</v>
      </c>
      <c r="N441" s="323">
        <f t="shared" ref="N441:N504" si="29">B$9*$L441^(1/3)+B$10/$L441+B$11*$L441</f>
        <v>3.3081608030225609</v>
      </c>
      <c r="O441" s="323">
        <f>'chromatographic performances'!$E$7/(N441*'chromatographic performances'!$E$9/1000)</f>
        <v>8890.6696068128749</v>
      </c>
      <c r="P441" s="323">
        <f t="shared" si="27"/>
        <v>8890</v>
      </c>
      <c r="Q441" s="323">
        <f>(M441*60)*(3.1415927*'chromatographic performances'!$E$8*'chromatographic performances'!$E$8*0.6/4)</f>
        <v>619.83117141724995</v>
      </c>
      <c r="R441" s="323">
        <f>1.1*(B$12*'chromatographic performances'!$E$7*0.001*$M441*0.001*$N$4*0.001/('chromatographic performances'!$E$9*0.000001)^2/100000)</f>
        <v>606.36303343921293</v>
      </c>
      <c r="S441" s="323">
        <f t="shared" si="28"/>
        <v>8890</v>
      </c>
      <c r="T441" s="323">
        <f t="shared" si="26"/>
        <v>8890</v>
      </c>
      <c r="U441" s="323">
        <f>(M441*60)*(3.1415927*'chromatographic performances'!$E$8*'chromatographic performances'!$E$8*0.6/4)</f>
        <v>619.83117141724995</v>
      </c>
    </row>
    <row r="442" spans="12:21" x14ac:dyDescent="0.2">
      <c r="L442" s="323">
        <v>13.02</v>
      </c>
      <c r="M442" s="323">
        <f>(L442*$N$5)/('chromatographic performances'!$E$9/1000000)*1000</f>
        <v>4.9824651344195576</v>
      </c>
      <c r="N442" s="323">
        <f t="shared" si="29"/>
        <v>3.3107595446020079</v>
      </c>
      <c r="O442" s="323">
        <f>'chromatographic performances'!$E$7/(N442*'chromatographic performances'!$E$9/1000)</f>
        <v>8883.6909807709981</v>
      </c>
      <c r="P442" s="323">
        <f t="shared" si="27"/>
        <v>8880</v>
      </c>
      <c r="Q442" s="323">
        <f>(M442*60)*(3.1415927*'chromatographic performances'!$E$8*'chromatographic performances'!$E$8*0.6/4)</f>
        <v>621.26265218264791</v>
      </c>
      <c r="R442" s="323">
        <f>1.1*(B$12*'chromatographic performances'!$E$7*0.001*$M442*0.001*$N$4*0.001/('chromatographic performances'!$E$9*0.000001)^2/100000)</f>
        <v>607.76340995985788</v>
      </c>
      <c r="S442" s="323">
        <f t="shared" si="28"/>
        <v>8880</v>
      </c>
      <c r="T442" s="323">
        <f t="shared" si="26"/>
        <v>8880</v>
      </c>
      <c r="U442" s="323">
        <f>(M442*60)*(3.1415927*'chromatographic performances'!$E$8*'chromatographic performances'!$E$8*0.6/4)</f>
        <v>621.26265218264791</v>
      </c>
    </row>
    <row r="443" spans="12:21" x14ac:dyDescent="0.2">
      <c r="L443" s="323">
        <v>13.05</v>
      </c>
      <c r="M443" s="323">
        <f>(L443*$N$5)/('chromatographic performances'!$E$9/1000000)*1000</f>
        <v>4.9939454688306624</v>
      </c>
      <c r="N443" s="323">
        <f t="shared" si="29"/>
        <v>3.3133587727861702</v>
      </c>
      <c r="O443" s="323">
        <f>'chromatographic performances'!$E$7/(N443*'chromatographic performances'!$E$9/1000)</f>
        <v>8876.7219980679274</v>
      </c>
      <c r="P443" s="323">
        <f t="shared" si="27"/>
        <v>8870</v>
      </c>
      <c r="Q443" s="323">
        <f>(M443*60)*(3.1415927*'chromatographic performances'!$E$8*'chromatographic performances'!$E$8*0.6/4)</f>
        <v>622.69413294804565</v>
      </c>
      <c r="R443" s="323">
        <f>1.1*(B$12*'chromatographic performances'!$E$7*0.001*$M443*0.001*$N$4*0.001/('chromatographic performances'!$E$9*0.000001)^2/100000)</f>
        <v>609.16378648050249</v>
      </c>
      <c r="S443" s="323">
        <f t="shared" si="28"/>
        <v>8870</v>
      </c>
      <c r="T443" s="323" t="str">
        <f t="shared" si="26"/>
        <v/>
      </c>
      <c r="U443" s="323">
        <f>(M443*60)*(3.1415927*'chromatographic performances'!$E$8*'chromatographic performances'!$E$8*0.6/4)</f>
        <v>622.69413294804565</v>
      </c>
    </row>
    <row r="444" spans="12:21" x14ac:dyDescent="0.2">
      <c r="L444" s="323">
        <v>13.08</v>
      </c>
      <c r="M444" s="323">
        <f>(L444*$N$5)/('chromatographic performances'!$E$9/1000000)*1000</f>
        <v>5.0054258032417671</v>
      </c>
      <c r="N444" s="323">
        <f t="shared" si="29"/>
        <v>3.3159584757552558</v>
      </c>
      <c r="O444" s="323">
        <f>'chromatographic performances'!$E$7/(N444*'chromatographic performances'!$E$9/1000)</f>
        <v>8869.7626707111922</v>
      </c>
      <c r="P444" s="323">
        <f t="shared" si="27"/>
        <v>8860</v>
      </c>
      <c r="Q444" s="323">
        <f>(M444*60)*(3.1415927*'chromatographic performances'!$E$8*'chromatographic performances'!$E$8*0.6/4)</f>
        <v>624.1256137134435</v>
      </c>
      <c r="R444" s="323">
        <f>1.1*(B$12*'chromatographic performances'!$E$7*0.001*$M444*0.001*$N$4*0.001/('chromatographic performances'!$E$9*0.000001)^2/100000)</f>
        <v>610.56416300114734</v>
      </c>
      <c r="S444" s="323">
        <f t="shared" si="28"/>
        <v>8860</v>
      </c>
      <c r="T444" s="323">
        <f t="shared" si="26"/>
        <v>8860</v>
      </c>
      <c r="U444" s="323">
        <f>(M444*60)*(3.1415927*'chromatographic performances'!$E$8*'chromatographic performances'!$E$8*0.6/4)</f>
        <v>624.1256137134435</v>
      </c>
    </row>
    <row r="445" spans="12:21" x14ac:dyDescent="0.2">
      <c r="L445" s="323">
        <v>13.11</v>
      </c>
      <c r="M445" s="323">
        <f>(L445*$N$5)/('chromatographic performances'!$E$9/1000000)*1000</f>
        <v>5.0169061376528719</v>
      </c>
      <c r="N445" s="323">
        <f t="shared" si="29"/>
        <v>3.3185586418299864</v>
      </c>
      <c r="O445" s="323">
        <f>'chromatographic performances'!$E$7/(N445*'chromatographic performances'!$E$9/1000)</f>
        <v>8862.8130101879196</v>
      </c>
      <c r="P445" s="323">
        <f t="shared" si="27"/>
        <v>8860</v>
      </c>
      <c r="Q445" s="323">
        <f>(M445*60)*(3.1415927*'chromatographic performances'!$E$8*'chromatographic performances'!$E$8*0.6/4)</f>
        <v>625.55709447884124</v>
      </c>
      <c r="R445" s="323">
        <f>1.1*(B$12*'chromatographic performances'!$E$7*0.001*$M445*0.001*$N$4*0.001/('chromatographic performances'!$E$9*0.000001)^2/100000)</f>
        <v>611.96453952179229</v>
      </c>
      <c r="S445" s="323">
        <f t="shared" si="28"/>
        <v>8860</v>
      </c>
      <c r="T445" s="323">
        <f t="shared" si="26"/>
        <v>8860</v>
      </c>
      <c r="U445" s="323">
        <f>(M445*60)*(3.1415927*'chromatographic performances'!$E$8*'chromatographic performances'!$E$8*0.6/4)</f>
        <v>625.55709447884124</v>
      </c>
    </row>
    <row r="446" spans="12:21" x14ac:dyDescent="0.2">
      <c r="L446" s="323">
        <v>13.14</v>
      </c>
      <c r="M446" s="323">
        <f>(L446*$N$5)/('chromatographic performances'!$E$9/1000000)*1000</f>
        <v>5.0283864720639775</v>
      </c>
      <c r="N446" s="323">
        <f t="shared" si="29"/>
        <v>3.3211592594697943</v>
      </c>
      <c r="O446" s="323">
        <f>'chromatographic performances'!$E$7/(N446*'chromatographic performances'!$E$9/1000)</f>
        <v>8855.8730274734808</v>
      </c>
      <c r="P446" s="323">
        <f t="shared" si="27"/>
        <v>8850</v>
      </c>
      <c r="Q446" s="323">
        <f>(M446*60)*(3.1415927*'chromatographic performances'!$E$8*'chromatographic performances'!$E$8*0.6/4)</f>
        <v>626.9885752442392</v>
      </c>
      <c r="R446" s="323">
        <f>1.1*(B$12*'chromatographic performances'!$E$7*0.001*$M446*0.001*$N$4*0.001/('chromatographic performances'!$E$9*0.000001)^2/100000)</f>
        <v>613.36491604243724</v>
      </c>
      <c r="S446" s="323">
        <f t="shared" si="28"/>
        <v>8850</v>
      </c>
      <c r="T446" s="323" t="str">
        <f t="shared" si="26"/>
        <v/>
      </c>
      <c r="U446" s="323">
        <f>(M446*60)*(3.1415927*'chromatographic performances'!$E$8*'chromatographic performances'!$E$8*0.6/4)</f>
        <v>626.9885752442392</v>
      </c>
    </row>
    <row r="447" spans="12:21" x14ac:dyDescent="0.2">
      <c r="L447" s="323">
        <v>13.17</v>
      </c>
      <c r="M447" s="323">
        <f>(L447*$N$5)/('chromatographic performances'!$E$9/1000000)*1000</f>
        <v>5.0398668064750813</v>
      </c>
      <c r="N447" s="323">
        <f t="shared" si="29"/>
        <v>3.3237603172710477</v>
      </c>
      <c r="O447" s="323">
        <f>'chromatographic performances'!$E$7/(N447*'chromatographic performances'!$E$9/1000)</f>
        <v>8848.9427330399976</v>
      </c>
      <c r="P447" s="323">
        <f t="shared" si="27"/>
        <v>8840</v>
      </c>
      <c r="Q447" s="323">
        <f>(M447*60)*(3.1415927*'chromatographic performances'!$E$8*'chromatographic performances'!$E$8*0.6/4)</f>
        <v>628.42005600963682</v>
      </c>
      <c r="R447" s="323">
        <f>1.1*(B$12*'chromatographic performances'!$E$7*0.001*$M447*0.001*$N$4*0.001/('chromatographic performances'!$E$9*0.000001)^2/100000)</f>
        <v>614.76529256308208</v>
      </c>
      <c r="S447" s="323">
        <f t="shared" si="28"/>
        <v>8840</v>
      </c>
      <c r="T447" s="323">
        <f t="shared" si="26"/>
        <v>8840</v>
      </c>
      <c r="U447" s="323">
        <f>(M447*60)*(3.1415927*'chromatographic performances'!$E$8*'chromatographic performances'!$E$8*0.6/4)</f>
        <v>628.42005600963682</v>
      </c>
    </row>
    <row r="448" spans="12:21" x14ac:dyDescent="0.2">
      <c r="L448" s="323">
        <v>13.2</v>
      </c>
      <c r="M448" s="323">
        <f>(L448*$N$5)/('chromatographic performances'!$E$9/1000000)*1000</f>
        <v>5.051347140886187</v>
      </c>
      <c r="N448" s="323">
        <f t="shared" si="29"/>
        <v>3.3263618039653058</v>
      </c>
      <c r="O448" s="323">
        <f>'chromatographic performances'!$E$7/(N448*'chromatographic performances'!$E$9/1000)</f>
        <v>8842.0221368646762</v>
      </c>
      <c r="P448" s="323">
        <f t="shared" si="27"/>
        <v>8840</v>
      </c>
      <c r="Q448" s="323">
        <f>(M448*60)*(3.1415927*'chromatographic performances'!$E$8*'chromatographic performances'!$E$8*0.6/4)</f>
        <v>629.85153677503456</v>
      </c>
      <c r="R448" s="323">
        <f>1.1*(B$12*'chromatographic performances'!$E$7*0.001*$M448*0.001*$N$4*0.001/('chromatographic performances'!$E$9*0.000001)^2/100000)</f>
        <v>616.16566908372693</v>
      </c>
      <c r="S448" s="323">
        <f t="shared" si="28"/>
        <v>8840</v>
      </c>
      <c r="T448" s="323">
        <f t="shared" si="26"/>
        <v>8840</v>
      </c>
      <c r="U448" s="323">
        <f>(M448*60)*(3.1415927*'chromatographic performances'!$E$8*'chromatographic performances'!$E$8*0.6/4)</f>
        <v>629.85153677503456</v>
      </c>
    </row>
    <row r="449" spans="12:21" x14ac:dyDescent="0.2">
      <c r="L449" s="323">
        <v>13.23</v>
      </c>
      <c r="M449" s="323">
        <f>(L449*$N$5)/('chromatographic performances'!$E$9/1000000)*1000</f>
        <v>5.0628274752972917</v>
      </c>
      <c r="N449" s="323">
        <f t="shared" si="29"/>
        <v>3.3289637084175894</v>
      </c>
      <c r="O449" s="323">
        <f>'chromatographic performances'!$E$7/(N449*'chromatographic performances'!$E$9/1000)</f>
        <v>8835.1112484380701</v>
      </c>
      <c r="P449" s="323">
        <f t="shared" si="27"/>
        <v>8830</v>
      </c>
      <c r="Q449" s="323">
        <f>(M449*60)*(3.1415927*'chromatographic performances'!$E$8*'chromatographic performances'!$E$8*0.6/4)</f>
        <v>631.28301754043241</v>
      </c>
      <c r="R449" s="323">
        <f>1.1*(B$12*'chromatographic performances'!$E$7*0.001*$M449*0.001*$N$4*0.001/('chromatographic performances'!$E$9*0.000001)^2/100000)</f>
        <v>617.56604560437165</v>
      </c>
      <c r="S449" s="323">
        <f t="shared" si="28"/>
        <v>8830</v>
      </c>
      <c r="T449" s="323" t="str">
        <f t="shared" si="26"/>
        <v/>
      </c>
      <c r="U449" s="323">
        <f>(M449*60)*(3.1415927*'chromatographic performances'!$E$8*'chromatographic performances'!$E$8*0.6/4)</f>
        <v>631.28301754043241</v>
      </c>
    </row>
    <row r="450" spans="12:21" x14ac:dyDescent="0.2">
      <c r="L450" s="323">
        <v>13.26</v>
      </c>
      <c r="M450" s="323">
        <f>(L450*$N$5)/('chromatographic performances'!$E$9/1000000)*1000</f>
        <v>5.0743078097083965</v>
      </c>
      <c r="N450" s="323">
        <f t="shared" si="29"/>
        <v>3.3315660196246872</v>
      </c>
      <c r="O450" s="323">
        <f>'chromatographic performances'!$E$7/(N450*'chromatographic performances'!$E$9/1000)</f>
        <v>8828.2100767721513</v>
      </c>
      <c r="P450" s="323">
        <f t="shared" si="27"/>
        <v>8820</v>
      </c>
      <c r="Q450" s="323">
        <f>(M450*60)*(3.1415927*'chromatographic performances'!$E$8*'chromatographic performances'!$E$8*0.6/4)</f>
        <v>632.71449830583015</v>
      </c>
      <c r="R450" s="323">
        <f>1.1*(B$12*'chromatographic performances'!$E$7*0.001*$M450*0.001*$N$4*0.001/('chromatographic performances'!$E$9*0.000001)^2/100000)</f>
        <v>618.96642212501649</v>
      </c>
      <c r="S450" s="323">
        <f t="shared" si="28"/>
        <v>8820</v>
      </c>
      <c r="T450" s="323">
        <f t="shared" si="26"/>
        <v>8820</v>
      </c>
      <c r="U450" s="323">
        <f>(M450*60)*(3.1415927*'chromatographic performances'!$E$8*'chromatographic performances'!$E$8*0.6/4)</f>
        <v>632.71449830583015</v>
      </c>
    </row>
    <row r="451" spans="12:21" x14ac:dyDescent="0.2">
      <c r="L451" s="323">
        <v>13.29</v>
      </c>
      <c r="M451" s="323">
        <f>(L451*$N$5)/('chromatographic performances'!$E$9/1000000)*1000</f>
        <v>5.0857881441195012</v>
      </c>
      <c r="N451" s="323">
        <f t="shared" si="29"/>
        <v>3.3341687267134814</v>
      </c>
      <c r="O451" s="323">
        <f>'chromatographic performances'!$E$7/(N451*'chromatographic performances'!$E$9/1000)</f>
        <v>8821.318630408301</v>
      </c>
      <c r="P451" s="323">
        <f t="shared" si="27"/>
        <v>8820</v>
      </c>
      <c r="Q451" s="323">
        <f>(M451*60)*(3.1415927*'chromatographic performances'!$E$8*'chromatographic performances'!$E$8*0.6/4)</f>
        <v>634.145979071228</v>
      </c>
      <c r="R451" s="323">
        <f>1.1*(B$12*'chromatographic performances'!$E$7*0.001*$M451*0.001*$N$4*0.001/('chromatographic performances'!$E$9*0.000001)^2/100000)</f>
        <v>620.36679864566133</v>
      </c>
      <c r="S451" s="323">
        <f t="shared" si="28"/>
        <v>8820</v>
      </c>
      <c r="T451" s="323">
        <f t="shared" si="26"/>
        <v>8820</v>
      </c>
      <c r="U451" s="323">
        <f>(M451*60)*(3.1415927*'chromatographic performances'!$E$8*'chromatographic performances'!$E$8*0.6/4)</f>
        <v>634.145979071228</v>
      </c>
    </row>
    <row r="452" spans="12:21" x14ac:dyDescent="0.2">
      <c r="L452" s="323">
        <v>13.32</v>
      </c>
      <c r="M452" s="323">
        <f>(L452*$N$5)/('chromatographic performances'!$E$9/1000000)*1000</f>
        <v>5.0972684785306068</v>
      </c>
      <c r="N452" s="323">
        <f t="shared" si="29"/>
        <v>3.3367718189392939</v>
      </c>
      <c r="O452" s="323">
        <f>'chromatographic performances'!$E$7/(N452*'chromatographic performances'!$E$9/1000)</f>
        <v>8814.4369174251406</v>
      </c>
      <c r="P452" s="323">
        <f t="shared" si="27"/>
        <v>8810</v>
      </c>
      <c r="Q452" s="323">
        <f>(M452*60)*(3.1415927*'chromatographic performances'!$E$8*'chromatographic performances'!$E$8*0.6/4)</f>
        <v>635.57745983662585</v>
      </c>
      <c r="R452" s="323">
        <f>1.1*(B$12*'chromatographic performances'!$E$7*0.001*$M452*0.001*$N$4*0.001/('chromatographic performances'!$E$9*0.000001)^2/100000)</f>
        <v>621.76717516630606</v>
      </c>
      <c r="S452" s="323">
        <f t="shared" si="28"/>
        <v>8810</v>
      </c>
      <c r="T452" s="323" t="str">
        <f t="shared" si="26"/>
        <v/>
      </c>
      <c r="U452" s="323">
        <f>(M452*60)*(3.1415927*'chromatographic performances'!$E$8*'chromatographic performances'!$E$8*0.6/4)</f>
        <v>635.57745983662585</v>
      </c>
    </row>
    <row r="453" spans="12:21" x14ac:dyDescent="0.2">
      <c r="L453" s="323">
        <v>13.35</v>
      </c>
      <c r="M453" s="323">
        <f>(L453*$N$5)/('chromatographic performances'!$E$9/1000000)*1000</f>
        <v>5.1087488129417107</v>
      </c>
      <c r="N453" s="323">
        <f t="shared" si="29"/>
        <v>3.339375285684266</v>
      </c>
      <c r="O453" s="323">
        <f>'chromatographic performances'!$E$7/(N453*'chromatographic performances'!$E$9/1000)</f>
        <v>8807.5649454462655</v>
      </c>
      <c r="P453" s="323">
        <f t="shared" si="27"/>
        <v>8800</v>
      </c>
      <c r="Q453" s="323">
        <f>(M453*60)*(3.1415927*'chromatographic performances'!$E$8*'chromatographic performances'!$E$8*0.6/4)</f>
        <v>637.00894060202359</v>
      </c>
      <c r="R453" s="323">
        <f>1.1*(B$12*'chromatographic performances'!$E$7*0.001*$M453*0.001*$N$4*0.001/('chromatographic performances'!$E$9*0.000001)^2/100000)</f>
        <v>623.1675516869509</v>
      </c>
      <c r="S453" s="323">
        <f t="shared" si="28"/>
        <v>8800</v>
      </c>
      <c r="T453" s="323">
        <f t="shared" si="26"/>
        <v>8800</v>
      </c>
      <c r="U453" s="323">
        <f>(M453*60)*(3.1415927*'chromatographic performances'!$E$8*'chromatographic performances'!$E$8*0.6/4)</f>
        <v>637.00894060202359</v>
      </c>
    </row>
    <row r="454" spans="12:21" x14ac:dyDescent="0.2">
      <c r="L454" s="323">
        <v>13.38</v>
      </c>
      <c r="M454" s="323">
        <f>(L454*$N$5)/('chromatographic performances'!$E$9/1000000)*1000</f>
        <v>5.1202291473528172</v>
      </c>
      <c r="N454" s="323">
        <f t="shared" si="29"/>
        <v>3.3419791164557524</v>
      </c>
      <c r="O454" s="323">
        <f>'chromatographic performances'!$E$7/(N454*'chromatographic performances'!$E$9/1000)</f>
        <v>8800.7027216478309</v>
      </c>
      <c r="P454" s="323">
        <f t="shared" si="27"/>
        <v>8800</v>
      </c>
      <c r="Q454" s="323">
        <f>(M454*60)*(3.1415927*'chromatographic performances'!$E$8*'chromatographic performances'!$E$8*0.6/4)</f>
        <v>638.44042136742155</v>
      </c>
      <c r="R454" s="323">
        <f>1.1*(B$12*'chromatographic performances'!$E$7*0.001*$M454*0.001*$N$4*0.001/('chromatographic performances'!$E$9*0.000001)^2/100000)</f>
        <v>624.56792820759586</v>
      </c>
      <c r="S454" s="323">
        <f t="shared" si="28"/>
        <v>8800</v>
      </c>
      <c r="T454" s="323">
        <f t="shared" si="26"/>
        <v>8800</v>
      </c>
      <c r="U454" s="323">
        <f>(M454*60)*(3.1415927*'chromatographic performances'!$E$8*'chromatographic performances'!$E$8*0.6/4)</f>
        <v>638.44042136742155</v>
      </c>
    </row>
    <row r="455" spans="12:21" x14ac:dyDescent="0.2">
      <c r="L455" s="323">
        <v>13.41</v>
      </c>
      <c r="M455" s="323">
        <f>(L455*$N$5)/('chromatographic performances'!$E$9/1000000)*1000</f>
        <v>5.1317094817639211</v>
      </c>
      <c r="N455" s="323">
        <f t="shared" si="29"/>
        <v>3.3445833008847408</v>
      </c>
      <c r="O455" s="323">
        <f>'chromatographic performances'!$E$7/(N455*'chromatographic performances'!$E$9/1000)</f>
        <v>8793.8502527660403</v>
      </c>
      <c r="P455" s="323">
        <f t="shared" si="27"/>
        <v>8790</v>
      </c>
      <c r="Q455" s="323">
        <f>(M455*60)*(3.1415927*'chromatographic performances'!$E$8*'chromatographic performances'!$E$8*0.6/4)</f>
        <v>639.87190213281917</v>
      </c>
      <c r="R455" s="323">
        <f>1.1*(B$12*'chromatographic performances'!$E$7*0.001*$M455*0.001*$N$4*0.001/('chromatographic performances'!$E$9*0.000001)^2/100000)</f>
        <v>625.96830472824047</v>
      </c>
      <c r="S455" s="323">
        <f t="shared" si="28"/>
        <v>8790</v>
      </c>
      <c r="T455" s="323" t="str">
        <f t="shared" si="26"/>
        <v/>
      </c>
      <c r="U455" s="323">
        <f>(M455*60)*(3.1415927*'chromatographic performances'!$E$8*'chromatographic performances'!$E$8*0.6/4)</f>
        <v>639.87190213281917</v>
      </c>
    </row>
    <row r="456" spans="12:21" x14ac:dyDescent="0.2">
      <c r="L456" s="323">
        <v>13.44</v>
      </c>
      <c r="M456" s="323">
        <f>(L456*$N$5)/('chromatographic performances'!$E$9/1000000)*1000</f>
        <v>5.1431898161750276</v>
      </c>
      <c r="N456" s="323">
        <f t="shared" si="29"/>
        <v>3.3471878287242998</v>
      </c>
      <c r="O456" s="323">
        <f>'chromatographic performances'!$E$7/(N456*'chromatographic performances'!$E$9/1000)</f>
        <v>8787.0075451044941</v>
      </c>
      <c r="P456" s="323">
        <f t="shared" si="27"/>
        <v>8780</v>
      </c>
      <c r="Q456" s="323">
        <f>(M456*60)*(3.1415927*'chromatographic performances'!$E$8*'chromatographic performances'!$E$8*0.6/4)</f>
        <v>641.30338289821725</v>
      </c>
      <c r="R456" s="323">
        <f>1.1*(B$12*'chromatographic performances'!$E$7*0.001*$M456*0.001*$N$4*0.001/('chromatographic performances'!$E$9*0.000001)^2/100000)</f>
        <v>627.36868124888565</v>
      </c>
      <c r="S456" s="323">
        <f t="shared" si="28"/>
        <v>8780</v>
      </c>
      <c r="T456" s="323">
        <f t="shared" si="26"/>
        <v>8780</v>
      </c>
      <c r="U456" s="323">
        <f>(M456*60)*(3.1415927*'chromatographic performances'!$E$8*'chromatographic performances'!$E$8*0.6/4)</f>
        <v>641.30338289821725</v>
      </c>
    </row>
    <row r="457" spans="12:21" x14ac:dyDescent="0.2">
      <c r="L457" s="323">
        <v>13.47</v>
      </c>
      <c r="M457" s="323">
        <f>(L457*$N$5)/('chromatographic performances'!$E$9/1000000)*1000</f>
        <v>5.1546701505861323</v>
      </c>
      <c r="N457" s="323">
        <f t="shared" si="29"/>
        <v>3.3497926898480377</v>
      </c>
      <c r="O457" s="323">
        <f>'chromatographic performances'!$E$7/(N457*'chromatographic performances'!$E$9/1000)</f>
        <v>8780.1746045414566</v>
      </c>
      <c r="P457" s="323">
        <f t="shared" si="27"/>
        <v>8780</v>
      </c>
      <c r="Q457" s="323">
        <f>(M457*60)*(3.1415927*'chromatographic performances'!$E$8*'chromatographic performances'!$E$8*0.6/4)</f>
        <v>642.73486366361499</v>
      </c>
      <c r="R457" s="323">
        <f>1.1*(B$12*'chromatographic performances'!$E$7*0.001*$M457*0.001*$N$4*0.001/('chromatographic performances'!$E$9*0.000001)^2/100000)</f>
        <v>628.76905776953038</v>
      </c>
      <c r="S457" s="323">
        <f t="shared" si="28"/>
        <v>8780</v>
      </c>
      <c r="T457" s="323">
        <f t="shared" ref="T457:T520" si="30">IF(S459-S458&gt;=0,"",P457)</f>
        <v>8780</v>
      </c>
      <c r="U457" s="323">
        <f>(M457*60)*(3.1415927*'chromatographic performances'!$E$8*'chromatographic performances'!$E$8*0.6/4)</f>
        <v>642.73486366361499</v>
      </c>
    </row>
    <row r="458" spans="12:21" x14ac:dyDescent="0.2">
      <c r="L458" s="323">
        <v>13.5</v>
      </c>
      <c r="M458" s="323">
        <f>(L458*$N$5)/('chromatographic performances'!$E$9/1000000)*1000</f>
        <v>5.1661504849972371</v>
      </c>
      <c r="N458" s="323">
        <f t="shared" si="29"/>
        <v>3.3523978742485951</v>
      </c>
      <c r="O458" s="323">
        <f>'chromatographic performances'!$E$7/(N458*'chromatographic performances'!$E$9/1000)</f>
        <v>8773.3514365369574</v>
      </c>
      <c r="P458" s="323">
        <f t="shared" ref="P458:P521" si="31">FLOOR(O458,10)</f>
        <v>8770</v>
      </c>
      <c r="Q458" s="323">
        <f>(M458*60)*(3.1415927*'chromatographic performances'!$E$8*'chromatographic performances'!$E$8*0.6/4)</f>
        <v>644.16634442901284</v>
      </c>
      <c r="R458" s="323">
        <f>1.1*(B$12*'chromatographic performances'!$E$7*0.001*$M458*0.001*$N$4*0.001/('chromatographic performances'!$E$9*0.000001)^2/100000)</f>
        <v>630.16943429017522</v>
      </c>
      <c r="S458" s="323">
        <f t="shared" si="28"/>
        <v>8770</v>
      </c>
      <c r="T458" s="323">
        <f t="shared" si="30"/>
        <v>8770</v>
      </c>
      <c r="U458" s="323">
        <f>(M458*60)*(3.1415927*'chromatographic performances'!$E$8*'chromatographic performances'!$E$8*0.6/4)</f>
        <v>644.16634442901284</v>
      </c>
    </row>
    <row r="459" spans="12:21" x14ac:dyDescent="0.2">
      <c r="L459" s="323">
        <v>13.53</v>
      </c>
      <c r="M459" s="323">
        <f>(L459*$N$5)/('chromatographic performances'!$E$9/1000000)*1000</f>
        <v>5.1776308194083418</v>
      </c>
      <c r="N459" s="323">
        <f t="shared" si="29"/>
        <v>3.3550033720361521</v>
      </c>
      <c r="O459" s="323">
        <f>'chromatographic performances'!$E$7/(N459*'chromatographic performances'!$E$9/1000)</f>
        <v>8766.5380461398308</v>
      </c>
      <c r="P459" s="323">
        <f t="shared" si="31"/>
        <v>8760</v>
      </c>
      <c r="Q459" s="323">
        <f>(M459*60)*(3.1415927*'chromatographic performances'!$E$8*'chromatographic performances'!$E$8*0.6/4)</f>
        <v>645.59782519441058</v>
      </c>
      <c r="R459" s="323">
        <f>1.1*(B$12*'chromatographic performances'!$E$7*0.001*$M459*0.001*$N$4*0.001/('chromatographic performances'!$E$9*0.000001)^2/100000)</f>
        <v>631.56981081082006</v>
      </c>
      <c r="S459" s="323">
        <f t="shared" si="28"/>
        <v>8760</v>
      </c>
      <c r="T459" s="323" t="str">
        <f t="shared" si="30"/>
        <v/>
      </c>
      <c r="U459" s="323">
        <f>(M459*60)*(3.1415927*'chromatographic performances'!$E$8*'chromatographic performances'!$E$8*0.6/4)</f>
        <v>645.59782519441058</v>
      </c>
    </row>
    <row r="460" spans="12:21" x14ac:dyDescent="0.2">
      <c r="L460" s="323">
        <v>13.56</v>
      </c>
      <c r="M460" s="323">
        <f>(L460*$N$5)/('chromatographic performances'!$E$9/1000000)*1000</f>
        <v>5.1891111538194465</v>
      </c>
      <c r="N460" s="323">
        <f t="shared" si="29"/>
        <v>3.3576091734369546</v>
      </c>
      <c r="O460" s="323">
        <f>'chromatographic performances'!$E$7/(N460*'chromatographic performances'!$E$9/1000)</f>
        <v>8759.7344379946226</v>
      </c>
      <c r="P460" s="323">
        <f t="shared" si="31"/>
        <v>8750</v>
      </c>
      <c r="Q460" s="323">
        <f>(M460*60)*(3.1415927*'chromatographic performances'!$E$8*'chromatographic performances'!$E$8*0.6/4)</f>
        <v>647.02930595980831</v>
      </c>
      <c r="R460" s="323">
        <f>1.1*(B$12*'chromatographic performances'!$E$7*0.001*$M460*0.001*$N$4*0.001/('chromatographic performances'!$E$9*0.000001)^2/100000)</f>
        <v>632.9701873314649</v>
      </c>
      <c r="S460" s="323">
        <f t="shared" si="28"/>
        <v>8750</v>
      </c>
      <c r="T460" s="323">
        <f t="shared" si="30"/>
        <v>8750</v>
      </c>
      <c r="U460" s="323">
        <f>(M460*60)*(3.1415927*'chromatographic performances'!$E$8*'chromatographic performances'!$E$8*0.6/4)</f>
        <v>647.02930595980831</v>
      </c>
    </row>
    <row r="461" spans="12:21" x14ac:dyDescent="0.2">
      <c r="L461" s="323">
        <v>13.59</v>
      </c>
      <c r="M461" s="323">
        <f>(L461*$N$5)/('chromatographic performances'!$E$9/1000000)*1000</f>
        <v>5.2005914882305513</v>
      </c>
      <c r="N461" s="323">
        <f t="shared" si="29"/>
        <v>3.3602152687918712</v>
      </c>
      <c r="O461" s="323">
        <f>'chromatographic performances'!$E$7/(N461*'chromatographic performances'!$E$9/1000)</f>
        <v>8752.9406163483782</v>
      </c>
      <c r="P461" s="323">
        <f t="shared" si="31"/>
        <v>8750</v>
      </c>
      <c r="Q461" s="323">
        <f>(M461*60)*(3.1415927*'chromatographic performances'!$E$8*'chromatographic performances'!$E$8*0.6/4)</f>
        <v>648.46078672520605</v>
      </c>
      <c r="R461" s="323">
        <f>1.1*(B$12*'chromatographic performances'!$E$7*0.001*$M461*0.001*$N$4*0.001/('chromatographic performances'!$E$9*0.000001)^2/100000)</f>
        <v>634.37056385210974</v>
      </c>
      <c r="S461" s="323">
        <f t="shared" si="28"/>
        <v>8750</v>
      </c>
      <c r="T461" s="323">
        <f t="shared" si="30"/>
        <v>8750</v>
      </c>
      <c r="U461" s="323">
        <f>(M461*60)*(3.1415927*'chromatographic performances'!$E$8*'chromatographic performances'!$E$8*0.6/4)</f>
        <v>648.46078672520605</v>
      </c>
    </row>
    <row r="462" spans="12:21" x14ac:dyDescent="0.2">
      <c r="L462" s="323">
        <v>13.62</v>
      </c>
      <c r="M462" s="323">
        <f>(L462*$N$5)/('chromatographic performances'!$E$9/1000000)*1000</f>
        <v>5.2120718226416569</v>
      </c>
      <c r="N462" s="323">
        <f t="shared" si="29"/>
        <v>3.3628216485549602</v>
      </c>
      <c r="O462" s="323">
        <f>'chromatographic performances'!$E$7/(N462*'chromatographic performances'!$E$9/1000)</f>
        <v>8746.1565850573425</v>
      </c>
      <c r="P462" s="323">
        <f t="shared" si="31"/>
        <v>8740</v>
      </c>
      <c r="Q462" s="323">
        <f>(M462*60)*(3.1415927*'chromatographic performances'!$E$8*'chromatographic performances'!$E$8*0.6/4)</f>
        <v>649.8922674906039</v>
      </c>
      <c r="R462" s="323">
        <f>1.1*(B$12*'chromatographic performances'!$E$7*0.001*$M462*0.001*$N$4*0.001/('chromatographic performances'!$E$9*0.000001)^2/100000)</f>
        <v>635.77094037275458</v>
      </c>
      <c r="S462" s="323">
        <f t="shared" si="28"/>
        <v>8740</v>
      </c>
      <c r="T462" s="323" t="str">
        <f t="shared" si="30"/>
        <v/>
      </c>
      <c r="U462" s="323">
        <f>(M462*60)*(3.1415927*'chromatographic performances'!$E$8*'chromatographic performances'!$E$8*0.6/4)</f>
        <v>649.8922674906039</v>
      </c>
    </row>
    <row r="463" spans="12:21" x14ac:dyDescent="0.2">
      <c r="L463" s="323">
        <v>13.65</v>
      </c>
      <c r="M463" s="323">
        <f>(L463*$N$5)/('chromatographic performances'!$E$9/1000000)*1000</f>
        <v>5.2235521570527617</v>
      </c>
      <c r="N463" s="323">
        <f t="shared" si="29"/>
        <v>3.3654283032920622</v>
      </c>
      <c r="O463" s="323">
        <f>'chromatographic performances'!$E$7/(N463*'chromatographic performances'!$E$9/1000)</f>
        <v>8739.3823475935478</v>
      </c>
      <c r="P463" s="323">
        <f t="shared" si="31"/>
        <v>8730</v>
      </c>
      <c r="Q463" s="323">
        <f>(M463*60)*(3.1415927*'chromatographic performances'!$E$8*'chromatographic performances'!$E$8*0.6/4)</f>
        <v>651.32374825600175</v>
      </c>
      <c r="R463" s="323">
        <f>1.1*(B$12*'chromatographic performances'!$E$7*0.001*$M463*0.001*$N$4*0.001/('chromatographic performances'!$E$9*0.000001)^2/100000)</f>
        <v>637.17131689339931</v>
      </c>
      <c r="S463" s="323">
        <f t="shared" si="28"/>
        <v>8730</v>
      </c>
      <c r="T463" s="323">
        <f t="shared" si="30"/>
        <v>8730</v>
      </c>
      <c r="U463" s="323">
        <f>(M463*60)*(3.1415927*'chromatographic performances'!$E$8*'chromatographic performances'!$E$8*0.6/4)</f>
        <v>651.32374825600175</v>
      </c>
    </row>
    <row r="464" spans="12:21" x14ac:dyDescent="0.2">
      <c r="L464" s="323">
        <v>13.68</v>
      </c>
      <c r="M464" s="323">
        <f>(L464*$N$5)/('chromatographic performances'!$E$9/1000000)*1000</f>
        <v>5.2350324914638655</v>
      </c>
      <c r="N464" s="323">
        <f t="shared" si="29"/>
        <v>3.3680352236794109</v>
      </c>
      <c r="O464" s="323">
        <f>'chromatographic performances'!$E$7/(N464*'chromatographic performances'!$E$9/1000)</f>
        <v>8732.617907051299</v>
      </c>
      <c r="P464" s="323">
        <f t="shared" si="31"/>
        <v>8730</v>
      </c>
      <c r="Q464" s="323">
        <f>(M464*60)*(3.1415927*'chromatographic performances'!$E$8*'chromatographic performances'!$E$8*0.6/4)</f>
        <v>652.75522902139937</v>
      </c>
      <c r="R464" s="323">
        <f>1.1*(B$12*'chromatographic performances'!$E$7*0.001*$M464*0.001*$N$4*0.001/('chromatographic performances'!$E$9*0.000001)^2/100000)</f>
        <v>638.57169341404415</v>
      </c>
      <c r="S464" s="323">
        <f t="shared" si="28"/>
        <v>8730</v>
      </c>
      <c r="T464" s="323">
        <f t="shared" si="30"/>
        <v>8730</v>
      </c>
      <c r="U464" s="323">
        <f>(M464*60)*(3.1415927*'chromatographic performances'!$E$8*'chromatographic performances'!$E$8*0.6/4)</f>
        <v>652.75522902139937</v>
      </c>
    </row>
    <row r="465" spans="12:21" x14ac:dyDescent="0.2">
      <c r="L465" s="323">
        <v>13.71</v>
      </c>
      <c r="M465" s="323">
        <f>(L465*$N$5)/('chromatographic performances'!$E$9/1000000)*1000</f>
        <v>5.246512825874972</v>
      </c>
      <c r="N465" s="323">
        <f t="shared" si="29"/>
        <v>3.3706424005022662</v>
      </c>
      <c r="O465" s="323">
        <f>'chromatographic performances'!$E$7/(N465*'chromatographic performances'!$E$9/1000)</f>
        <v>8725.8632661535521</v>
      </c>
      <c r="P465" s="323">
        <f t="shared" si="31"/>
        <v>8720</v>
      </c>
      <c r="Q465" s="323">
        <f>(M465*60)*(3.1415927*'chromatographic performances'!$E$8*'chromatographic performances'!$E$8*0.6/4)</f>
        <v>654.18670978679745</v>
      </c>
      <c r="R465" s="323">
        <f>1.1*(B$12*'chromatographic performances'!$E$7*0.001*$M465*0.001*$N$4*0.001/('chromatographic performances'!$E$9*0.000001)^2/100000)</f>
        <v>639.97206993468922</v>
      </c>
      <c r="S465" s="323">
        <f t="shared" si="28"/>
        <v>8720</v>
      </c>
      <c r="T465" s="323" t="str">
        <f t="shared" si="30"/>
        <v/>
      </c>
      <c r="U465" s="323">
        <f>(M465*60)*(3.1415927*'chromatographic performances'!$E$8*'chromatographic performances'!$E$8*0.6/4)</f>
        <v>654.18670978679745</v>
      </c>
    </row>
    <row r="466" spans="12:21" x14ac:dyDescent="0.2">
      <c r="L466" s="323">
        <v>13.74</v>
      </c>
      <c r="M466" s="323">
        <f>(L466*$N$5)/('chromatographic performances'!$E$9/1000000)*1000</f>
        <v>5.2579931602860759</v>
      </c>
      <c r="N466" s="323">
        <f t="shared" si="29"/>
        <v>3.3732498246535609</v>
      </c>
      <c r="O466" s="323">
        <f>'chromatographic performances'!$E$7/(N466*'chromatographic performances'!$E$9/1000)</f>
        <v>8719.1184272581995</v>
      </c>
      <c r="P466" s="323">
        <f t="shared" si="31"/>
        <v>8710</v>
      </c>
      <c r="Q466" s="323">
        <f>(M466*60)*(3.1415927*'chromatographic performances'!$E$8*'chromatographic performances'!$E$8*0.6/4)</f>
        <v>655.61819055219507</v>
      </c>
      <c r="R466" s="323">
        <f>1.1*(B$12*'chromatographic performances'!$E$7*0.001*$M466*0.001*$N$4*0.001/('chromatographic performances'!$E$9*0.000001)^2/100000)</f>
        <v>641.3724464553336</v>
      </c>
      <c r="S466" s="323">
        <f t="shared" si="28"/>
        <v>8710</v>
      </c>
      <c r="T466" s="323">
        <f t="shared" si="30"/>
        <v>8710</v>
      </c>
      <c r="U466" s="323">
        <f>(M466*60)*(3.1415927*'chromatographic performances'!$E$8*'chromatographic performances'!$E$8*0.6/4)</f>
        <v>655.61819055219507</v>
      </c>
    </row>
    <row r="467" spans="12:21" x14ac:dyDescent="0.2">
      <c r="L467" s="323">
        <v>13.77</v>
      </c>
      <c r="M467" s="323">
        <f>(L467*$N$5)/('chromatographic performances'!$E$9/1000000)*1000</f>
        <v>5.2694734946971806</v>
      </c>
      <c r="N467" s="323">
        <f t="shared" si="29"/>
        <v>3.3758574871325724</v>
      </c>
      <c r="O467" s="323">
        <f>'chromatographic performances'!$E$7/(N467*'chromatographic performances'!$E$9/1000)</f>
        <v>8712.383392364256</v>
      </c>
      <c r="P467" s="323">
        <f t="shared" si="31"/>
        <v>8710</v>
      </c>
      <c r="Q467" s="323">
        <f>(M467*60)*(3.1415927*'chromatographic performances'!$E$8*'chromatographic performances'!$E$8*0.6/4)</f>
        <v>657.04967131759292</v>
      </c>
      <c r="R467" s="323">
        <f>1.1*(B$12*'chromatographic performances'!$E$7*0.001*$M467*0.001*$N$4*0.001/('chromatographic performances'!$E$9*0.000001)^2/100000)</f>
        <v>642.77282297597856</v>
      </c>
      <c r="S467" s="323">
        <f t="shared" si="28"/>
        <v>8710</v>
      </c>
      <c r="T467" s="323">
        <f t="shared" si="30"/>
        <v>8710</v>
      </c>
      <c r="U467" s="323">
        <f>(M467*60)*(3.1415927*'chromatographic performances'!$E$8*'chromatographic performances'!$E$8*0.6/4)</f>
        <v>657.04967131759292</v>
      </c>
    </row>
    <row r="468" spans="12:21" x14ac:dyDescent="0.2">
      <c r="L468" s="323">
        <v>13.8</v>
      </c>
      <c r="M468" s="323">
        <f>(L468*$N$5)/('chromatographic performances'!$E$9/1000000)*1000</f>
        <v>5.2809538291082863</v>
      </c>
      <c r="N468" s="323">
        <f t="shared" si="29"/>
        <v>3.3784653790436101</v>
      </c>
      <c r="O468" s="323">
        <f>'chromatographic performances'!$E$7/(N468*'chromatographic performances'!$E$9/1000)</f>
        <v>8705.6581631179415</v>
      </c>
      <c r="P468" s="323">
        <f t="shared" si="31"/>
        <v>8700</v>
      </c>
      <c r="Q468" s="323">
        <f>(M468*60)*(3.1415927*'chromatographic performances'!$E$8*'chromatographic performances'!$E$8*0.6/4)</f>
        <v>658.48115208299077</v>
      </c>
      <c r="R468" s="323">
        <f>1.1*(B$12*'chromatographic performances'!$E$7*0.001*$M468*0.001*$N$4*0.001/('chromatographic performances'!$E$9*0.000001)^2/100000)</f>
        <v>644.1731994966234</v>
      </c>
      <c r="S468" s="323">
        <f t="shared" si="28"/>
        <v>8700</v>
      </c>
      <c r="T468" s="323" t="str">
        <f t="shared" si="30"/>
        <v/>
      </c>
      <c r="U468" s="323">
        <f>(M468*60)*(3.1415927*'chromatographic performances'!$E$8*'chromatographic performances'!$E$8*0.6/4)</f>
        <v>658.48115208299077</v>
      </c>
    </row>
    <row r="469" spans="12:21" x14ac:dyDescent="0.2">
      <c r="L469" s="323">
        <v>13.83</v>
      </c>
      <c r="M469" s="323">
        <f>(L469*$N$5)/('chromatographic performances'!$E$9/1000000)*1000</f>
        <v>5.292434163519391</v>
      </c>
      <c r="N469" s="323">
        <f t="shared" si="29"/>
        <v>3.381073491594718</v>
      </c>
      <c r="O469" s="323">
        <f>'chromatographic performances'!$E$7/(N469*'chromatographic performances'!$E$9/1000)</f>
        <v>8698.9427408186839</v>
      </c>
      <c r="P469" s="323">
        <f t="shared" si="31"/>
        <v>8690</v>
      </c>
      <c r="Q469" s="323">
        <f>(M469*60)*(3.1415927*'chromatographic performances'!$E$8*'chromatographic performances'!$E$8*0.6/4)</f>
        <v>659.91263284838851</v>
      </c>
      <c r="R469" s="323">
        <f>1.1*(B$12*'chromatographic performances'!$E$7*0.001*$M469*0.001*$N$4*0.001/('chromatographic performances'!$E$9*0.000001)^2/100000)</f>
        <v>645.57357601726824</v>
      </c>
      <c r="S469" s="323">
        <f t="shared" si="28"/>
        <v>8690</v>
      </c>
      <c r="T469" s="323">
        <f t="shared" si="30"/>
        <v>8690</v>
      </c>
      <c r="U469" s="323">
        <f>(M469*60)*(3.1415927*'chromatographic performances'!$E$8*'chromatographic performances'!$E$8*0.6/4)</f>
        <v>659.91263284838851</v>
      </c>
    </row>
    <row r="470" spans="12:21" x14ac:dyDescent="0.2">
      <c r="L470" s="323">
        <v>13.86</v>
      </c>
      <c r="M470" s="323">
        <f>(L470*$N$5)/('chromatographic performances'!$E$9/1000000)*1000</f>
        <v>5.3039144979304957</v>
      </c>
      <c r="N470" s="323">
        <f t="shared" si="29"/>
        <v>3.3836818160964048</v>
      </c>
      <c r="O470" s="323">
        <f>'chromatographic performances'!$E$7/(N470*'chromatographic performances'!$E$9/1000)</f>
        <v>8692.237126425005</v>
      </c>
      <c r="P470" s="323">
        <f t="shared" si="31"/>
        <v>8690</v>
      </c>
      <c r="Q470" s="323">
        <f>(M470*60)*(3.1415927*'chromatographic performances'!$E$8*'chromatographic performances'!$E$8*0.6/4)</f>
        <v>661.34411361378636</v>
      </c>
      <c r="R470" s="323">
        <f>1.1*(B$12*'chromatographic performances'!$E$7*0.001*$M470*0.001*$N$4*0.001/('chromatographic performances'!$E$9*0.000001)^2/100000)</f>
        <v>646.97395253791319</v>
      </c>
      <c r="S470" s="323">
        <f t="shared" si="28"/>
        <v>8690</v>
      </c>
      <c r="T470" s="323">
        <f t="shared" si="30"/>
        <v>8690</v>
      </c>
      <c r="U470" s="323">
        <f>(M470*60)*(3.1415927*'chromatographic performances'!$E$8*'chromatographic performances'!$E$8*0.6/4)</f>
        <v>661.34411361378636</v>
      </c>
    </row>
    <row r="471" spans="12:21" x14ac:dyDescent="0.2">
      <c r="L471" s="323">
        <v>13.89</v>
      </c>
      <c r="M471" s="323">
        <f>(L471*$N$5)/('chromatographic performances'!$E$9/1000000)*1000</f>
        <v>5.3153948323416014</v>
      </c>
      <c r="N471" s="323">
        <f t="shared" si="29"/>
        <v>3.3862903439603786</v>
      </c>
      <c r="O471" s="323">
        <f>'chromatographic performances'!$E$7/(N471*'chromatographic performances'!$E$9/1000)</f>
        <v>8685.54132056034</v>
      </c>
      <c r="P471" s="323">
        <f t="shared" si="31"/>
        <v>8680</v>
      </c>
      <c r="Q471" s="323">
        <f>(M471*60)*(3.1415927*'chromatographic performances'!$E$8*'chromatographic performances'!$E$8*0.6/4)</f>
        <v>662.77559437918421</v>
      </c>
      <c r="R471" s="323">
        <f>1.1*(B$12*'chromatographic performances'!$E$7*0.001*$M471*0.001*$N$4*0.001/('chromatographic performances'!$E$9*0.000001)^2/100000)</f>
        <v>648.37432905855803</v>
      </c>
      <c r="S471" s="323">
        <f t="shared" si="28"/>
        <v>8680</v>
      </c>
      <c r="T471" s="323" t="str">
        <f t="shared" si="30"/>
        <v/>
      </c>
      <c r="U471" s="323">
        <f>(M471*60)*(3.1415927*'chromatographic performances'!$E$8*'chromatographic performances'!$E$8*0.6/4)</f>
        <v>662.77559437918421</v>
      </c>
    </row>
    <row r="472" spans="12:21" x14ac:dyDescent="0.2">
      <c r="L472" s="323">
        <v>13.92</v>
      </c>
      <c r="M472" s="323">
        <f>(L472*$N$5)/('chromatographic performances'!$E$9/1000000)*1000</f>
        <v>5.3268751667527052</v>
      </c>
      <c r="N472" s="323">
        <f t="shared" si="29"/>
        <v>3.3888990666983134</v>
      </c>
      <c r="O472" s="323">
        <f>'chromatographic performances'!$E$7/(N472*'chromatographic performances'!$E$9/1000)</f>
        <v>8678.8553235187428</v>
      </c>
      <c r="P472" s="323">
        <f t="shared" si="31"/>
        <v>8670</v>
      </c>
      <c r="Q472" s="323">
        <f>(M472*60)*(3.1415927*'chromatographic performances'!$E$8*'chromatographic performances'!$E$8*0.6/4)</f>
        <v>664.20707514458195</v>
      </c>
      <c r="R472" s="323">
        <f>1.1*(B$12*'chromatographic performances'!$E$7*0.001*$M472*0.001*$N$4*0.001/('chromatographic performances'!$E$9*0.000001)^2/100000)</f>
        <v>649.77470557920287</v>
      </c>
      <c r="S472" s="323">
        <f t="shared" si="28"/>
        <v>8670</v>
      </c>
      <c r="T472" s="323">
        <f t="shared" si="30"/>
        <v>8670</v>
      </c>
      <c r="U472" s="323">
        <f>(M472*60)*(3.1415927*'chromatographic performances'!$E$8*'chromatographic performances'!$E$8*0.6/4)</f>
        <v>664.20707514458195</v>
      </c>
    </row>
    <row r="473" spans="12:21" x14ac:dyDescent="0.2">
      <c r="L473" s="323">
        <v>13.95</v>
      </c>
      <c r="M473" s="323">
        <f>(L473*$N$5)/('chromatographic performances'!$E$9/1000000)*1000</f>
        <v>5.3383555011638117</v>
      </c>
      <c r="N473" s="323">
        <f t="shared" si="29"/>
        <v>3.3915079759206179</v>
      </c>
      <c r="O473" s="323">
        <f>'chromatographic performances'!$E$7/(N473*'chromatographic performances'!$E$9/1000)</f>
        <v>8672.1791352705241</v>
      </c>
      <c r="P473" s="323">
        <f t="shared" si="31"/>
        <v>8670</v>
      </c>
      <c r="Q473" s="323">
        <f>(M473*60)*(3.1415927*'chromatographic performances'!$E$8*'chromatographic performances'!$E$8*0.6/4)</f>
        <v>665.6385559099798</v>
      </c>
      <c r="R473" s="323">
        <f>1.1*(B$12*'chromatographic performances'!$E$7*0.001*$M473*0.001*$N$4*0.001/('chromatographic performances'!$E$9*0.000001)^2/100000)</f>
        <v>651.17508209984771</v>
      </c>
      <c r="S473" s="323">
        <f t="shared" ref="S473:S536" si="32">IF(P473&gt;$P$1017,S472,P473)</f>
        <v>8670</v>
      </c>
      <c r="T473" s="323">
        <f t="shared" si="30"/>
        <v>8670</v>
      </c>
      <c r="U473" s="323">
        <f>(M473*60)*(3.1415927*'chromatographic performances'!$E$8*'chromatographic performances'!$E$8*0.6/4)</f>
        <v>665.6385559099798</v>
      </c>
    </row>
    <row r="474" spans="12:21" x14ac:dyDescent="0.2">
      <c r="L474" s="323">
        <v>13.98</v>
      </c>
      <c r="M474" s="323">
        <f>(L474*$N$5)/('chromatographic performances'!$E$9/1000000)*1000</f>
        <v>5.3498358355749165</v>
      </c>
      <c r="N474" s="323">
        <f t="shared" si="29"/>
        <v>3.3941170633352362</v>
      </c>
      <c r="O474" s="323">
        <f>'chromatographic performances'!$E$7/(N474*'chromatographic performances'!$E$9/1000)</f>
        <v>8665.5127554677856</v>
      </c>
      <c r="P474" s="323">
        <f t="shared" si="31"/>
        <v>8660</v>
      </c>
      <c r="Q474" s="323">
        <f>(M474*60)*(3.1415927*'chromatographic performances'!$E$8*'chromatographic performances'!$E$8*0.6/4)</f>
        <v>667.07003667537765</v>
      </c>
      <c r="R474" s="323">
        <f>1.1*(B$12*'chromatographic performances'!$E$7*0.001*$M474*0.001*$N$4*0.001/('chromatographic performances'!$E$9*0.000001)^2/100000)</f>
        <v>652.57545862049244</v>
      </c>
      <c r="S474" s="323">
        <f t="shared" si="32"/>
        <v>8660</v>
      </c>
      <c r="T474" s="323" t="str">
        <f t="shared" si="30"/>
        <v/>
      </c>
      <c r="U474" s="323">
        <f>(M474*60)*(3.1415927*'chromatographic performances'!$E$8*'chromatographic performances'!$E$8*0.6/4)</f>
        <v>667.07003667537765</v>
      </c>
    </row>
    <row r="475" spans="12:21" x14ac:dyDescent="0.2">
      <c r="L475" s="323">
        <v>14.01</v>
      </c>
      <c r="M475" s="323">
        <f>(L475*$N$5)/('chromatographic performances'!$E$9/1000000)*1000</f>
        <v>5.3613161699860212</v>
      </c>
      <c r="N475" s="323">
        <f t="shared" si="29"/>
        <v>3.3967263207464526</v>
      </c>
      <c r="O475" s="323">
        <f>'chromatographic performances'!$E$7/(N475*'chromatographic performances'!$E$9/1000)</f>
        <v>8658.8561834498723</v>
      </c>
      <c r="P475" s="323">
        <f t="shared" si="31"/>
        <v>8650</v>
      </c>
      <c r="Q475" s="323">
        <f>(M475*60)*(3.1415927*'chromatographic performances'!$E$8*'chromatographic performances'!$E$8*0.6/4)</f>
        <v>668.50151744077539</v>
      </c>
      <c r="R475" s="323">
        <f>1.1*(B$12*'chromatographic performances'!$E$7*0.001*$M475*0.001*$N$4*0.001/('chromatographic performances'!$E$9*0.000001)^2/100000)</f>
        <v>653.97583514113728</v>
      </c>
      <c r="S475" s="323">
        <f t="shared" si="32"/>
        <v>8650</v>
      </c>
      <c r="T475" s="323">
        <f t="shared" si="30"/>
        <v>8650</v>
      </c>
      <c r="U475" s="323">
        <f>(M475*60)*(3.1415927*'chromatographic performances'!$E$8*'chromatographic performances'!$E$8*0.6/4)</f>
        <v>668.50151744077539</v>
      </c>
    </row>
    <row r="476" spans="12:21" x14ac:dyDescent="0.2">
      <c r="L476" s="323">
        <v>14.04</v>
      </c>
      <c r="M476" s="323">
        <f>(L476*$N$5)/('chromatographic performances'!$E$9/1000000)*1000</f>
        <v>5.372796504397126</v>
      </c>
      <c r="N476" s="323">
        <f t="shared" si="29"/>
        <v>3.3993357400537194</v>
      </c>
      <c r="O476" s="323">
        <f>'chromatographic performances'!$E$7/(N476*'chromatographic performances'!$E$9/1000)</f>
        <v>8652.2094182487435</v>
      </c>
      <c r="P476" s="323">
        <f t="shared" si="31"/>
        <v>8650</v>
      </c>
      <c r="Q476" s="323">
        <f>(M476*60)*(3.1415927*'chromatographic performances'!$E$8*'chromatographic performances'!$E$8*0.6/4)</f>
        <v>669.93299820617312</v>
      </c>
      <c r="R476" s="323">
        <f>1.1*(B$12*'chromatographic performances'!$E$7*0.001*$M476*0.001*$N$4*0.001/('chromatographic performances'!$E$9*0.000001)^2/100000)</f>
        <v>655.37621166178212</v>
      </c>
      <c r="S476" s="323">
        <f t="shared" si="32"/>
        <v>8650</v>
      </c>
      <c r="T476" s="323">
        <f t="shared" si="30"/>
        <v>8650</v>
      </c>
      <c r="U476" s="323">
        <f>(M476*60)*(3.1415927*'chromatographic performances'!$E$8*'chromatographic performances'!$E$8*0.6/4)</f>
        <v>669.93299820617312</v>
      </c>
    </row>
    <row r="477" spans="12:21" x14ac:dyDescent="0.2">
      <c r="L477" s="323">
        <v>14.07</v>
      </c>
      <c r="M477" s="323">
        <f>(L477*$N$5)/('chromatographic performances'!$E$9/1000000)*1000</f>
        <v>5.3842768388082316</v>
      </c>
      <c r="N477" s="323">
        <f t="shared" si="29"/>
        <v>3.4019453132505011</v>
      </c>
      <c r="O477" s="323">
        <f>'chromatographic performances'!$E$7/(N477*'chromatographic performances'!$E$9/1000)</f>
        <v>8645.5724585942589</v>
      </c>
      <c r="P477" s="323">
        <f t="shared" si="31"/>
        <v>8640</v>
      </c>
      <c r="Q477" s="323">
        <f>(M477*60)*(3.1415927*'chromatographic performances'!$E$8*'chromatographic performances'!$E$8*0.6/4)</f>
        <v>671.36447897157109</v>
      </c>
      <c r="R477" s="323">
        <f>1.1*(B$12*'chromatographic performances'!$E$7*0.001*$M477*0.001*$N$4*0.001/('chromatographic performances'!$E$9*0.000001)^2/100000)</f>
        <v>656.77658818242708</v>
      </c>
      <c r="S477" s="323">
        <f t="shared" si="32"/>
        <v>8640</v>
      </c>
      <c r="T477" s="323" t="str">
        <f t="shared" si="30"/>
        <v/>
      </c>
      <c r="U477" s="323">
        <f>(M477*60)*(3.1415927*'chromatographic performances'!$E$8*'chromatographic performances'!$E$8*0.6/4)</f>
        <v>671.36447897157109</v>
      </c>
    </row>
    <row r="478" spans="12:21" x14ac:dyDescent="0.2">
      <c r="L478" s="323">
        <v>14.1</v>
      </c>
      <c r="M478" s="323">
        <f>(L478*$N$5)/('chromatographic performances'!$E$9/1000000)*1000</f>
        <v>5.3957571732193355</v>
      </c>
      <c r="N478" s="323">
        <f t="shared" si="29"/>
        <v>3.4045550324231297</v>
      </c>
      <c r="O478" s="323">
        <f>'chromatographic performances'!$E$7/(N478*'chromatographic performances'!$E$9/1000)</f>
        <v>8638.9453029193864</v>
      </c>
      <c r="P478" s="323">
        <f t="shared" si="31"/>
        <v>8630</v>
      </c>
      <c r="Q478" s="323">
        <f>(M478*60)*(3.1415927*'chromatographic performances'!$E$8*'chromatographic performances'!$E$8*0.6/4)</f>
        <v>672.79595973696871</v>
      </c>
      <c r="R478" s="323">
        <f>1.1*(B$12*'chromatographic performances'!$E$7*0.001*$M478*0.001*$N$4*0.001/('chromatographic performances'!$E$9*0.000001)^2/100000)</f>
        <v>658.1769647030718</v>
      </c>
      <c r="S478" s="323">
        <f t="shared" si="32"/>
        <v>8630</v>
      </c>
      <c r="T478" s="323">
        <f t="shared" si="30"/>
        <v>8630</v>
      </c>
      <c r="U478" s="323">
        <f>(M478*60)*(3.1415927*'chromatographic performances'!$E$8*'chromatographic performances'!$E$8*0.6/4)</f>
        <v>672.79595973696871</v>
      </c>
    </row>
    <row r="479" spans="12:21" x14ac:dyDescent="0.2">
      <c r="L479" s="323">
        <v>14.13</v>
      </c>
      <c r="M479" s="323">
        <f>(L479*$N$5)/('chromatographic performances'!$E$9/1000000)*1000</f>
        <v>5.407237507630442</v>
      </c>
      <c r="N479" s="323">
        <f t="shared" si="29"/>
        <v>3.4071648897496827</v>
      </c>
      <c r="O479" s="323">
        <f>'chromatographic performances'!$E$7/(N479*'chromatographic performances'!$E$9/1000)</f>
        <v>8632.3279493653081</v>
      </c>
      <c r="P479" s="323">
        <f t="shared" si="31"/>
        <v>8630</v>
      </c>
      <c r="Q479" s="323">
        <f>(M479*60)*(3.1415927*'chromatographic performances'!$E$8*'chromatographic performances'!$E$8*0.6/4)</f>
        <v>674.22744050236679</v>
      </c>
      <c r="R479" s="323">
        <f>1.1*(B$12*'chromatographic performances'!$E$7*0.001*$M479*0.001*$N$4*0.001/('chromatographic performances'!$E$9*0.000001)^2/100000)</f>
        <v>659.57734122371676</v>
      </c>
      <c r="S479" s="323">
        <f t="shared" si="32"/>
        <v>8630</v>
      </c>
      <c r="T479" s="323">
        <f t="shared" si="30"/>
        <v>8630</v>
      </c>
      <c r="U479" s="323">
        <f>(M479*60)*(3.1415927*'chromatographic performances'!$E$8*'chromatographic performances'!$E$8*0.6/4)</f>
        <v>674.22744050236679</v>
      </c>
    </row>
    <row r="480" spans="12:21" x14ac:dyDescent="0.2">
      <c r="L480" s="323">
        <v>14.16</v>
      </c>
      <c r="M480" s="323">
        <f>(L480*$N$5)/('chromatographic performances'!$E$9/1000000)*1000</f>
        <v>5.4187178420415458</v>
      </c>
      <c r="N480" s="323">
        <f t="shared" si="29"/>
        <v>3.409774877498867</v>
      </c>
      <c r="O480" s="323">
        <f>'chromatographic performances'!$E$7/(N480*'chromatographic performances'!$E$9/1000)</f>
        <v>8625.7203957864876</v>
      </c>
      <c r="P480" s="323">
        <f t="shared" si="31"/>
        <v>8620</v>
      </c>
      <c r="Q480" s="323">
        <f>(M480*60)*(3.1415927*'chromatographic performances'!$E$8*'chromatographic performances'!$E$8*0.6/4)</f>
        <v>675.65892126776441</v>
      </c>
      <c r="R480" s="323">
        <f>1.1*(B$12*'chromatographic performances'!$E$7*0.001*$M480*0.001*$N$4*0.001/('chromatographic performances'!$E$9*0.000001)^2/100000)</f>
        <v>660.97771774436126</v>
      </c>
      <c r="S480" s="323">
        <f t="shared" si="32"/>
        <v>8620</v>
      </c>
      <c r="T480" s="323" t="str">
        <f t="shared" si="30"/>
        <v/>
      </c>
      <c r="U480" s="323">
        <f>(M480*60)*(3.1415927*'chromatographic performances'!$E$8*'chromatographic performances'!$E$8*0.6/4)</f>
        <v>675.65892126776441</v>
      </c>
    </row>
    <row r="481" spans="12:21" x14ac:dyDescent="0.2">
      <c r="L481" s="323">
        <v>14.19</v>
      </c>
      <c r="M481" s="323">
        <f>(L481*$N$5)/('chromatographic performances'!$E$9/1000000)*1000</f>
        <v>5.4301981764526506</v>
      </c>
      <c r="N481" s="323">
        <f t="shared" si="29"/>
        <v>3.4123849880289319</v>
      </c>
      <c r="O481" s="323">
        <f>'chromatographic performances'!$E$7/(N481*'chromatographic performances'!$E$9/1000)</f>
        <v>8619.1226397556129</v>
      </c>
      <c r="P481" s="323">
        <f t="shared" si="31"/>
        <v>8610</v>
      </c>
      <c r="Q481" s="323">
        <f>(M481*60)*(3.1415927*'chromatographic performances'!$E$8*'chromatographic performances'!$E$8*0.6/4)</f>
        <v>677.09040203316226</v>
      </c>
      <c r="R481" s="323">
        <f>1.1*(B$12*'chromatographic performances'!$E$7*0.001*$M481*0.001*$N$4*0.001/('chromatographic performances'!$E$9*0.000001)^2/100000)</f>
        <v>662.37809426500633</v>
      </c>
      <c r="S481" s="323">
        <f t="shared" si="32"/>
        <v>8610</v>
      </c>
      <c r="T481" s="323">
        <f t="shared" si="30"/>
        <v>8610</v>
      </c>
      <c r="U481" s="323">
        <f>(M481*60)*(3.1415927*'chromatographic performances'!$E$8*'chromatographic performances'!$E$8*0.6/4)</f>
        <v>677.09040203316226</v>
      </c>
    </row>
    <row r="482" spans="12:21" x14ac:dyDescent="0.2">
      <c r="L482" s="323">
        <v>14.22</v>
      </c>
      <c r="M482" s="323">
        <f>(L482*$N$5)/('chromatographic performances'!$E$9/1000000)*1000</f>
        <v>5.4416785108637562</v>
      </c>
      <c r="N482" s="323">
        <f t="shared" si="29"/>
        <v>3.4149952137865789</v>
      </c>
      <c r="O482" s="323">
        <f>'chromatographic performances'!$E$7/(N482*'chromatographic performances'!$E$9/1000)</f>
        <v>8612.5346785684978</v>
      </c>
      <c r="P482" s="323">
        <f t="shared" si="31"/>
        <v>8610</v>
      </c>
      <c r="Q482" s="323">
        <f>(M482*60)*(3.1415927*'chromatographic performances'!$E$8*'chromatographic performances'!$E$8*0.6/4)</f>
        <v>678.52188279856011</v>
      </c>
      <c r="R482" s="323">
        <f>1.1*(B$12*'chromatographic performances'!$E$7*0.001*$M482*0.001*$N$4*0.001/('chromatographic performances'!$E$9*0.000001)^2/100000)</f>
        <v>663.77847078565117</v>
      </c>
      <c r="S482" s="323">
        <f t="shared" si="32"/>
        <v>8610</v>
      </c>
      <c r="T482" s="323">
        <f t="shared" si="30"/>
        <v>8610</v>
      </c>
      <c r="U482" s="323">
        <f>(M482*60)*(3.1415927*'chromatographic performances'!$E$8*'chromatographic performances'!$E$8*0.6/4)</f>
        <v>678.52188279856011</v>
      </c>
    </row>
    <row r="483" spans="12:21" x14ac:dyDescent="0.2">
      <c r="L483" s="323">
        <v>14.25</v>
      </c>
      <c r="M483" s="323">
        <f>(L483*$N$5)/('chromatographic performances'!$E$9/1000000)*1000</f>
        <v>5.4531588452748609</v>
      </c>
      <c r="N483" s="323">
        <f t="shared" si="29"/>
        <v>3.4176055473059042</v>
      </c>
      <c r="O483" s="323">
        <f>'chromatographic performances'!$E$7/(N483*'chromatographic performances'!$E$9/1000)</f>
        <v>8605.9565092488883</v>
      </c>
      <c r="P483" s="323">
        <f t="shared" si="31"/>
        <v>8600</v>
      </c>
      <c r="Q483" s="323">
        <f>(M483*60)*(3.1415927*'chromatographic performances'!$E$8*'chromatographic performances'!$E$8*0.6/4)</f>
        <v>679.95336356395796</v>
      </c>
      <c r="R483" s="323">
        <f>1.1*(B$12*'chromatographic performances'!$E$7*0.001*$M483*0.001*$N$4*0.001/('chromatographic performances'!$E$9*0.000001)^2/100000)</f>
        <v>665.17884730629612</v>
      </c>
      <c r="S483" s="323">
        <f t="shared" si="32"/>
        <v>8600</v>
      </c>
      <c r="T483" s="323" t="str">
        <f t="shared" si="30"/>
        <v/>
      </c>
      <c r="U483" s="323">
        <f>(M483*60)*(3.1415927*'chromatographic performances'!$E$8*'chromatographic performances'!$E$8*0.6/4)</f>
        <v>679.95336356395796</v>
      </c>
    </row>
    <row r="484" spans="12:21" x14ac:dyDescent="0.2">
      <c r="L484" s="323">
        <v>14.28</v>
      </c>
      <c r="M484" s="323">
        <f>(L484*$N$5)/('chromatographic performances'!$E$9/1000000)*1000</f>
        <v>5.4646391796859648</v>
      </c>
      <c r="N484" s="323">
        <f t="shared" si="29"/>
        <v>3.4202159812073423</v>
      </c>
      <c r="O484" s="323">
        <f>'chromatographic performances'!$E$7/(N484*'chromatographic performances'!$E$9/1000)</f>
        <v>8599.3881285532007</v>
      </c>
      <c r="P484" s="323">
        <f t="shared" si="31"/>
        <v>8590</v>
      </c>
      <c r="Q484" s="323">
        <f>(M484*60)*(3.1415927*'chromatographic performances'!$E$8*'chromatographic performances'!$E$8*0.6/4)</f>
        <v>681.38484432935559</v>
      </c>
      <c r="R484" s="323">
        <f>1.1*(B$12*'chromatographic performances'!$E$7*0.001*$M484*0.001*$N$4*0.001/('chromatographic performances'!$E$9*0.000001)^2/100000)</f>
        <v>666.57922382694085</v>
      </c>
      <c r="S484" s="323">
        <f t="shared" si="32"/>
        <v>8590</v>
      </c>
      <c r="T484" s="323">
        <f t="shared" si="30"/>
        <v>8590</v>
      </c>
      <c r="U484" s="323">
        <f>(M484*60)*(3.1415927*'chromatographic performances'!$E$8*'chromatographic performances'!$E$8*0.6/4)</f>
        <v>681.38484432935559</v>
      </c>
    </row>
    <row r="485" spans="12:21" x14ac:dyDescent="0.2">
      <c r="L485" s="323">
        <v>14.31</v>
      </c>
      <c r="M485" s="323">
        <f>(L485*$N$5)/('chromatographic performances'!$E$9/1000000)*1000</f>
        <v>5.4761195140970704</v>
      </c>
      <c r="N485" s="323">
        <f t="shared" si="29"/>
        <v>3.4228265081966316</v>
      </c>
      <c r="O485" s="323">
        <f>'chromatographic performances'!$E$7/(N485*'chromatographic performances'!$E$9/1000)</f>
        <v>8592.8295329751872</v>
      </c>
      <c r="P485" s="323">
        <f t="shared" si="31"/>
        <v>8590</v>
      </c>
      <c r="Q485" s="323">
        <f>(M485*60)*(3.1415927*'chromatographic performances'!$E$8*'chromatographic performances'!$E$8*0.6/4)</f>
        <v>682.81632509475344</v>
      </c>
      <c r="R485" s="323">
        <f>1.1*(B$12*'chromatographic performances'!$E$7*0.001*$M485*0.001*$N$4*0.001/('chromatographic performances'!$E$9*0.000001)^2/100000)</f>
        <v>667.97960034758569</v>
      </c>
      <c r="S485" s="323">
        <f t="shared" si="32"/>
        <v>8590</v>
      </c>
      <c r="T485" s="323">
        <f t="shared" si="30"/>
        <v>8590</v>
      </c>
      <c r="U485" s="323">
        <f>(M485*60)*(3.1415927*'chromatographic performances'!$E$8*'chromatographic performances'!$E$8*0.6/4)</f>
        <v>682.81632509475344</v>
      </c>
    </row>
    <row r="486" spans="12:21" x14ac:dyDescent="0.2">
      <c r="L486" s="323">
        <v>14.34</v>
      </c>
      <c r="M486" s="323">
        <f>(L486*$N$5)/('chromatographic performances'!$E$9/1000000)*1000</f>
        <v>5.4875998485081752</v>
      </c>
      <c r="N486" s="323">
        <f t="shared" si="29"/>
        <v>3.4254371210637884</v>
      </c>
      <c r="O486" s="323">
        <f>'chromatographic performances'!$E$7/(N486*'chromatographic performances'!$E$9/1000)</f>
        <v>8586.2807187505368</v>
      </c>
      <c r="P486" s="323">
        <f t="shared" si="31"/>
        <v>8580</v>
      </c>
      <c r="Q486" s="323">
        <f>(M486*60)*(3.1415927*'chromatographic performances'!$E$8*'chromatographic performances'!$E$8*0.6/4)</f>
        <v>684.24780586015117</v>
      </c>
      <c r="R486" s="323">
        <f>1.1*(B$12*'chromatographic performances'!$E$7*0.001*$M486*0.001*$N$4*0.001/('chromatographic performances'!$E$9*0.000001)^2/100000)</f>
        <v>669.37997686823053</v>
      </c>
      <c r="S486" s="323">
        <f t="shared" si="32"/>
        <v>8580</v>
      </c>
      <c r="T486" s="323" t="str">
        <f t="shared" si="30"/>
        <v/>
      </c>
      <c r="U486" s="323">
        <f>(M486*60)*(3.1415927*'chromatographic performances'!$E$8*'chromatographic performances'!$E$8*0.6/4)</f>
        <v>684.24780586015117</v>
      </c>
    </row>
    <row r="487" spans="12:21" x14ac:dyDescent="0.2">
      <c r="L487" s="323">
        <v>14.37</v>
      </c>
      <c r="M487" s="323">
        <f>(L487*$N$5)/('chromatographic performances'!$E$9/1000000)*1000</f>
        <v>5.4990801829192808</v>
      </c>
      <c r="N487" s="323">
        <f t="shared" si="29"/>
        <v>3.4280478126821023</v>
      </c>
      <c r="O487" s="323">
        <f>'chromatographic performances'!$E$7/(N487*'chromatographic performances'!$E$9/1000)</f>
        <v>8579.7416818613765</v>
      </c>
      <c r="P487" s="323">
        <f t="shared" si="31"/>
        <v>8570</v>
      </c>
      <c r="Q487" s="323">
        <f>(M487*60)*(3.1415927*'chromatographic performances'!$E$8*'chromatographic performances'!$E$8*0.6/4)</f>
        <v>685.67928662554903</v>
      </c>
      <c r="R487" s="323">
        <f>1.1*(B$12*'chromatographic performances'!$E$7*0.001*$M487*0.001*$N$4*0.001/('chromatographic performances'!$E$9*0.000001)^2/100000)</f>
        <v>670.78035338887537</v>
      </c>
      <c r="S487" s="323">
        <f t="shared" si="32"/>
        <v>8570</v>
      </c>
      <c r="T487" s="323">
        <f t="shared" si="30"/>
        <v>8570</v>
      </c>
      <c r="U487" s="323">
        <f>(M487*60)*(3.1415927*'chromatographic performances'!$E$8*'chromatographic performances'!$E$8*0.6/4)</f>
        <v>685.67928662554903</v>
      </c>
    </row>
    <row r="488" spans="12:21" x14ac:dyDescent="0.2">
      <c r="L488" s="323">
        <v>14.4</v>
      </c>
      <c r="M488" s="323">
        <f>(L488*$N$5)/('chromatographic performances'!$E$9/1000000)*1000</f>
        <v>5.5105605173303855</v>
      </c>
      <c r="N488" s="323">
        <f t="shared" si="29"/>
        <v>3.4306585760071377</v>
      </c>
      <c r="O488" s="323">
        <f>'chromatographic performances'!$E$7/(N488*'chromatographic performances'!$E$9/1000)</f>
        <v>8573.2124180407391</v>
      </c>
      <c r="P488" s="323">
        <f t="shared" si="31"/>
        <v>8570</v>
      </c>
      <c r="Q488" s="323">
        <f>(M488*60)*(3.1415927*'chromatographic performances'!$E$8*'chromatographic performances'!$E$8*0.6/4)</f>
        <v>687.11076739094688</v>
      </c>
      <c r="R488" s="323">
        <f>1.1*(B$12*'chromatographic performances'!$E$7*0.001*$M488*0.001*$N$4*0.001/('chromatographic performances'!$E$9*0.000001)^2/100000)</f>
        <v>672.1807299095201</v>
      </c>
      <c r="S488" s="323">
        <f t="shared" si="32"/>
        <v>8570</v>
      </c>
      <c r="T488" s="323" t="str">
        <f t="shared" si="30"/>
        <v/>
      </c>
      <c r="U488" s="323">
        <f>(M488*60)*(3.1415927*'chromatographic performances'!$E$8*'chromatographic performances'!$E$8*0.6/4)</f>
        <v>687.11076739094688</v>
      </c>
    </row>
    <row r="489" spans="12:21" x14ac:dyDescent="0.2">
      <c r="L489" s="323">
        <v>14.43</v>
      </c>
      <c r="M489" s="323">
        <f>(L489*$N$5)/('chromatographic performances'!$E$9/1000000)*1000</f>
        <v>5.5220408517414912</v>
      </c>
      <c r="N489" s="323">
        <f t="shared" si="29"/>
        <v>3.4332694040757508</v>
      </c>
      <c r="O489" s="323">
        <f>'chromatographic performances'!$E$7/(N489*'chromatographic performances'!$E$9/1000)</f>
        <v>8566.6929227769451</v>
      </c>
      <c r="P489" s="323">
        <f t="shared" si="31"/>
        <v>8560</v>
      </c>
      <c r="Q489" s="323">
        <f>(M489*60)*(3.1415927*'chromatographic performances'!$E$8*'chromatographic performances'!$E$8*0.6/4)</f>
        <v>688.54224815634473</v>
      </c>
      <c r="R489" s="323">
        <f>1.1*(B$12*'chromatographic performances'!$E$7*0.001*$M489*0.001*$N$4*0.001/('chromatographic performances'!$E$9*0.000001)^2/100000)</f>
        <v>673.58110643016494</v>
      </c>
      <c r="S489" s="323">
        <f t="shared" si="32"/>
        <v>8560</v>
      </c>
      <c r="T489" s="323">
        <f t="shared" si="30"/>
        <v>8560</v>
      </c>
      <c r="U489" s="323">
        <f>(M489*60)*(3.1415927*'chromatographic performances'!$E$8*'chromatographic performances'!$E$8*0.6/4)</f>
        <v>688.54224815634473</v>
      </c>
    </row>
    <row r="490" spans="12:21" x14ac:dyDescent="0.2">
      <c r="L490" s="323">
        <v>14.46</v>
      </c>
      <c r="M490" s="323">
        <f>(L490*$N$5)/('chromatographic performances'!$E$9/1000000)*1000</f>
        <v>5.5335211861525968</v>
      </c>
      <c r="N490" s="323">
        <f t="shared" si="29"/>
        <v>3.4358802900051231</v>
      </c>
      <c r="O490" s="323">
        <f>'chromatographic performances'!$E$7/(N490*'chromatographic performances'!$E$9/1000)</f>
        <v>8560.1831913179085</v>
      </c>
      <c r="P490" s="323">
        <f t="shared" si="31"/>
        <v>8560</v>
      </c>
      <c r="Q490" s="323">
        <f>(M490*60)*(3.1415927*'chromatographic performances'!$E$8*'chromatographic performances'!$E$8*0.6/4)</f>
        <v>689.97372892174269</v>
      </c>
      <c r="R490" s="323">
        <f>1.1*(B$12*'chromatographic performances'!$E$7*0.001*$M490*0.001*$N$4*0.001/('chromatographic performances'!$E$9*0.000001)^2/100000)</f>
        <v>674.98148295081</v>
      </c>
      <c r="S490" s="323">
        <f t="shared" si="32"/>
        <v>8560</v>
      </c>
      <c r="T490" s="323">
        <f t="shared" si="30"/>
        <v>8560</v>
      </c>
      <c r="U490" s="323">
        <f>(M490*60)*(3.1415927*'chromatographic performances'!$E$8*'chromatographic performances'!$E$8*0.6/4)</f>
        <v>689.97372892174269</v>
      </c>
    </row>
    <row r="491" spans="12:21" x14ac:dyDescent="0.2">
      <c r="L491" s="323">
        <v>14.49</v>
      </c>
      <c r="M491" s="323">
        <f>(L491*$N$5)/('chromatographic performances'!$E$9/1000000)*1000</f>
        <v>5.5450015205637007</v>
      </c>
      <c r="N491" s="323">
        <f t="shared" si="29"/>
        <v>3.4384912269918027</v>
      </c>
      <c r="O491" s="323">
        <f>'chromatographic performances'!$E$7/(N491*'chromatographic performances'!$E$9/1000)</f>
        <v>8553.6832186753963</v>
      </c>
      <c r="P491" s="323">
        <f t="shared" si="31"/>
        <v>8550</v>
      </c>
      <c r="Q491" s="323">
        <f>(M491*60)*(3.1415927*'chromatographic performances'!$E$8*'chromatographic performances'!$E$8*0.6/4)</f>
        <v>691.40520968714031</v>
      </c>
      <c r="R491" s="323">
        <f>1.1*(B$12*'chromatographic performances'!$E$7*0.001*$M491*0.001*$N$4*0.001/('chromatographic performances'!$E$9*0.000001)^2/100000)</f>
        <v>676.38185947145462</v>
      </c>
      <c r="S491" s="323">
        <f t="shared" si="32"/>
        <v>8550</v>
      </c>
      <c r="T491" s="323" t="str">
        <f t="shared" si="30"/>
        <v/>
      </c>
      <c r="U491" s="323">
        <f>(M491*60)*(3.1415927*'chromatographic performances'!$E$8*'chromatographic performances'!$E$8*0.6/4)</f>
        <v>691.40520968714031</v>
      </c>
    </row>
    <row r="492" spans="12:21" x14ac:dyDescent="0.2">
      <c r="L492" s="323">
        <v>14.52</v>
      </c>
      <c r="M492" s="323">
        <f>(L492*$N$5)/('chromatographic performances'!$E$9/1000000)*1000</f>
        <v>5.5564818549748054</v>
      </c>
      <c r="N492" s="323">
        <f t="shared" si="29"/>
        <v>3.4411022083107654</v>
      </c>
      <c r="O492" s="323">
        <f>'chromatographic performances'!$E$7/(N492*'chromatographic performances'!$E$9/1000)</f>
        <v>8547.1929996292001</v>
      </c>
      <c r="P492" s="323">
        <f t="shared" si="31"/>
        <v>8540</v>
      </c>
      <c r="Q492" s="323">
        <f>(M492*60)*(3.1415927*'chromatographic performances'!$E$8*'chromatographic performances'!$E$8*0.6/4)</f>
        <v>692.83669045253805</v>
      </c>
      <c r="R492" s="323">
        <f>1.1*(B$12*'chromatographic performances'!$E$7*0.001*$M492*0.001*$N$4*0.001/('chromatographic performances'!$E$9*0.000001)^2/100000)</f>
        <v>677.78223599209957</v>
      </c>
      <c r="S492" s="323">
        <f t="shared" si="32"/>
        <v>8540</v>
      </c>
      <c r="T492" s="323">
        <f t="shared" si="30"/>
        <v>8540</v>
      </c>
      <c r="U492" s="323">
        <f>(M492*60)*(3.1415927*'chromatographic performances'!$E$8*'chromatographic performances'!$E$8*0.6/4)</f>
        <v>692.83669045253805</v>
      </c>
    </row>
    <row r="493" spans="12:21" x14ac:dyDescent="0.2">
      <c r="L493" s="323">
        <v>14.55</v>
      </c>
      <c r="M493" s="323">
        <f>(L493*$N$5)/('chromatographic performances'!$E$9/1000000)*1000</f>
        <v>5.567962189385911</v>
      </c>
      <c r="N493" s="323">
        <f t="shared" si="29"/>
        <v>3.4437132273144786</v>
      </c>
      <c r="O493" s="323">
        <f>'chromatographic performances'!$E$7/(N493*'chromatographic performances'!$E$9/1000)</f>
        <v>8540.7125287312665</v>
      </c>
      <c r="P493" s="323">
        <f t="shared" si="31"/>
        <v>8540</v>
      </c>
      <c r="Q493" s="323">
        <f>(M493*60)*(3.1415927*'chromatographic performances'!$E$8*'chromatographic performances'!$E$8*0.6/4)</f>
        <v>694.26817121793601</v>
      </c>
      <c r="R493" s="323">
        <f>1.1*(B$12*'chromatographic performances'!$E$7*0.001*$M493*0.001*$N$4*0.001/('chromatographic performances'!$E$9*0.000001)^2/100000)</f>
        <v>679.18261251274441</v>
      </c>
      <c r="S493" s="323">
        <f t="shared" si="32"/>
        <v>8540</v>
      </c>
      <c r="T493" s="323">
        <f t="shared" si="30"/>
        <v>8540</v>
      </c>
      <c r="U493" s="323">
        <f>(M493*60)*(3.1415927*'chromatographic performances'!$E$8*'chromatographic performances'!$E$8*0.6/4)</f>
        <v>694.26817121793601</v>
      </c>
    </row>
    <row r="494" spans="12:21" x14ac:dyDescent="0.2">
      <c r="L494" s="323">
        <v>14.58</v>
      </c>
      <c r="M494" s="323">
        <f>(L494*$N$5)/('chromatographic performances'!$E$9/1000000)*1000</f>
        <v>5.5794425237970158</v>
      </c>
      <c r="N494" s="323">
        <f t="shared" si="29"/>
        <v>3.4463242774319864</v>
      </c>
      <c r="O494" s="323">
        <f>'chromatographic performances'!$E$7/(N494*'chromatographic performances'!$E$9/1000)</f>
        <v>8534.24180030975</v>
      </c>
      <c r="P494" s="323">
        <f t="shared" si="31"/>
        <v>8530</v>
      </c>
      <c r="Q494" s="323">
        <f>(M494*60)*(3.1415927*'chromatographic performances'!$E$8*'chromatographic performances'!$E$8*0.6/4)</f>
        <v>695.69965198333375</v>
      </c>
      <c r="R494" s="323">
        <f>1.1*(B$12*'chromatographic performances'!$E$7*0.001*$M494*0.001*$N$4*0.001/('chromatographic performances'!$E$9*0.000001)^2/100000)</f>
        <v>680.58298903338937</v>
      </c>
      <c r="S494" s="323">
        <f t="shared" si="32"/>
        <v>8530</v>
      </c>
      <c r="T494" s="323" t="str">
        <f t="shared" si="30"/>
        <v/>
      </c>
      <c r="U494" s="323">
        <f>(M494*60)*(3.1415927*'chromatographic performances'!$E$8*'chromatographic performances'!$E$8*0.6/4)</f>
        <v>695.69965198333375</v>
      </c>
    </row>
    <row r="495" spans="12:21" x14ac:dyDescent="0.2">
      <c r="L495" s="323">
        <v>14.61</v>
      </c>
      <c r="M495" s="323">
        <f>(L495*$N$5)/('chromatographic performances'!$E$9/1000000)*1000</f>
        <v>5.5909228582081196</v>
      </c>
      <c r="N495" s="323">
        <f t="shared" si="29"/>
        <v>3.4489353521680037</v>
      </c>
      <c r="O495" s="323">
        <f>'chromatographic performances'!$E$7/(N495*'chromatographic performances'!$E$9/1000)</f>
        <v>8527.7808084729968</v>
      </c>
      <c r="P495" s="323">
        <f t="shared" si="31"/>
        <v>8520</v>
      </c>
      <c r="Q495" s="323">
        <f>(M495*60)*(3.1415927*'chromatographic performances'!$E$8*'chromatographic performances'!$E$8*0.6/4)</f>
        <v>697.13113274873149</v>
      </c>
      <c r="R495" s="323">
        <f>1.1*(B$12*'chromatographic performances'!$E$7*0.001*$M495*0.001*$N$4*0.001/('chromatographic performances'!$E$9*0.000001)^2/100000)</f>
        <v>681.98336555403398</v>
      </c>
      <c r="S495" s="323">
        <f t="shared" si="32"/>
        <v>8520</v>
      </c>
      <c r="T495" s="323">
        <f t="shared" si="30"/>
        <v>8520</v>
      </c>
      <c r="U495" s="323">
        <f>(M495*60)*(3.1415927*'chromatographic performances'!$E$8*'chromatographic performances'!$E$8*0.6/4)</f>
        <v>697.13113274873149</v>
      </c>
    </row>
    <row r="496" spans="12:21" x14ac:dyDescent="0.2">
      <c r="L496" s="323">
        <v>14.64</v>
      </c>
      <c r="M496" s="323">
        <f>(L496*$N$5)/('chromatographic performances'!$E$9/1000000)*1000</f>
        <v>5.6024031926192261</v>
      </c>
      <c r="N496" s="323">
        <f t="shared" si="29"/>
        <v>3.4515464451020215</v>
      </c>
      <c r="O496" s="323">
        <f>'chromatographic performances'!$E$7/(N496*'chromatographic performances'!$E$9/1000)</f>
        <v>8521.3295471134807</v>
      </c>
      <c r="P496" s="323">
        <f t="shared" si="31"/>
        <v>8520</v>
      </c>
      <c r="Q496" s="323">
        <f>(M496*60)*(3.1415927*'chromatographic performances'!$E$8*'chromatographic performances'!$E$8*0.6/4)</f>
        <v>698.56261351412945</v>
      </c>
      <c r="R496" s="323">
        <f>1.1*(B$12*'chromatographic performances'!$E$7*0.001*$M496*0.001*$N$4*0.001/('chromatographic performances'!$E$9*0.000001)^2/100000)</f>
        <v>683.38374207467882</v>
      </c>
      <c r="S496" s="323">
        <f t="shared" si="32"/>
        <v>8520</v>
      </c>
      <c r="T496" s="323">
        <f t="shared" si="30"/>
        <v>8520</v>
      </c>
      <c r="U496" s="323">
        <f>(M496*60)*(3.1415927*'chromatographic performances'!$E$8*'chromatographic performances'!$E$8*0.6/4)</f>
        <v>698.56261351412945</v>
      </c>
    </row>
    <row r="497" spans="12:21" x14ac:dyDescent="0.2">
      <c r="L497" s="323">
        <v>14.67</v>
      </c>
      <c r="M497" s="323">
        <f>(L497*$N$5)/('chromatographic performances'!$E$9/1000000)*1000</f>
        <v>5.61388352703033</v>
      </c>
      <c r="N497" s="323">
        <f t="shared" si="29"/>
        <v>3.454157549887424</v>
      </c>
      <c r="O497" s="323">
        <f>'chromatographic performances'!$E$7/(N497*'chromatographic performances'!$E$9/1000)</f>
        <v>8514.8880099116868</v>
      </c>
      <c r="P497" s="323">
        <f t="shared" si="31"/>
        <v>8510</v>
      </c>
      <c r="Q497" s="323">
        <f>(M497*60)*(3.1415927*'chromatographic performances'!$E$8*'chromatographic performances'!$E$8*0.6/4)</f>
        <v>699.99409427952719</v>
      </c>
      <c r="R497" s="323">
        <f>1.1*(B$12*'chromatographic performances'!$E$7*0.001*$M497*0.001*$N$4*0.001/('chromatographic performances'!$E$9*0.000001)^2/100000)</f>
        <v>684.78411859532355</v>
      </c>
      <c r="S497" s="323">
        <f t="shared" si="32"/>
        <v>8510</v>
      </c>
      <c r="T497" s="323" t="str">
        <f t="shared" si="30"/>
        <v/>
      </c>
      <c r="U497" s="323">
        <f>(M497*60)*(3.1415927*'chromatographic performances'!$E$8*'chromatographic performances'!$E$8*0.6/4)</f>
        <v>699.99409427952719</v>
      </c>
    </row>
    <row r="498" spans="12:21" x14ac:dyDescent="0.2">
      <c r="L498" s="323">
        <v>14.7</v>
      </c>
      <c r="M498" s="323">
        <f>(L498*$N$5)/('chromatographic performances'!$E$9/1000000)*1000</f>
        <v>5.6253638614414347</v>
      </c>
      <c r="N498" s="323">
        <f t="shared" si="29"/>
        <v>3.4567686602506202</v>
      </c>
      <c r="O498" s="323">
        <f>'chromatographic performances'!$E$7/(N498*'chromatographic performances'!$E$9/1000)</f>
        <v>8508.4561903399008</v>
      </c>
      <c r="P498" s="323">
        <f t="shared" si="31"/>
        <v>8500</v>
      </c>
      <c r="Q498" s="323">
        <f>(M498*60)*(3.1415927*'chromatographic performances'!$E$8*'chromatographic performances'!$E$8*0.6/4)</f>
        <v>701.42557504492493</v>
      </c>
      <c r="R498" s="323">
        <f>1.1*(B$12*'chromatographic performances'!$E$7*0.001*$M498*0.001*$N$4*0.001/('chromatographic performances'!$E$9*0.000001)^2/100000)</f>
        <v>686.18449511596839</v>
      </c>
      <c r="S498" s="323">
        <f t="shared" si="32"/>
        <v>8500</v>
      </c>
      <c r="T498" s="323">
        <f t="shared" si="30"/>
        <v>8500</v>
      </c>
      <c r="U498" s="323">
        <f>(M498*60)*(3.1415927*'chromatographic performances'!$E$8*'chromatographic performances'!$E$8*0.6/4)</f>
        <v>701.42557504492493</v>
      </c>
    </row>
    <row r="499" spans="12:21" x14ac:dyDescent="0.2">
      <c r="L499" s="323">
        <v>14.73</v>
      </c>
      <c r="M499" s="323">
        <f>(L499*$N$5)/('chromatographic performances'!$E$9/1000000)*1000</f>
        <v>5.6368441958525404</v>
      </c>
      <c r="N499" s="323">
        <f t="shared" si="29"/>
        <v>3.4593797699901847</v>
      </c>
      <c r="O499" s="323">
        <f>'chromatographic performances'!$E$7/(N499*'chromatographic performances'!$E$9/1000)</f>
        <v>8502.0340816659755</v>
      </c>
      <c r="P499" s="323">
        <f t="shared" si="31"/>
        <v>8500</v>
      </c>
      <c r="Q499" s="323">
        <f>(M499*60)*(3.1415927*'chromatographic performances'!$E$8*'chromatographic performances'!$E$8*0.6/4)</f>
        <v>702.85705581032266</v>
      </c>
      <c r="R499" s="323">
        <f>1.1*(B$12*'chromatographic performances'!$E$7*0.001*$M499*0.001*$N$4*0.001/('chromatographic performances'!$E$9*0.000001)^2/100000)</f>
        <v>687.58487163661323</v>
      </c>
      <c r="S499" s="323">
        <f t="shared" si="32"/>
        <v>8500</v>
      </c>
      <c r="T499" s="323">
        <f t="shared" si="30"/>
        <v>8500</v>
      </c>
      <c r="U499" s="323">
        <f>(M499*60)*(3.1415927*'chromatographic performances'!$E$8*'chromatographic performances'!$E$8*0.6/4)</f>
        <v>702.85705581032266</v>
      </c>
    </row>
    <row r="500" spans="12:21" x14ac:dyDescent="0.2">
      <c r="L500" s="323">
        <v>14.76</v>
      </c>
      <c r="M500" s="323">
        <f>(L500*$N$5)/('chromatographic performances'!$E$9/1000000)*1000</f>
        <v>5.6483245302636451</v>
      </c>
      <c r="N500" s="323">
        <f t="shared" si="29"/>
        <v>3.4619908729760076</v>
      </c>
      <c r="O500" s="323">
        <f>'chromatographic performances'!$E$7/(N500*'chromatographic performances'!$E$9/1000)</f>
        <v>8495.6216769570274</v>
      </c>
      <c r="P500" s="323">
        <f t="shared" si="31"/>
        <v>8490</v>
      </c>
      <c r="Q500" s="323">
        <f>(M500*60)*(3.1415927*'chromatographic performances'!$E$8*'chromatographic performances'!$E$8*0.6/4)</f>
        <v>704.28853657572051</v>
      </c>
      <c r="R500" s="323">
        <f>1.1*(B$12*'chromatographic performances'!$E$7*0.001*$M500*0.001*$N$4*0.001/('chromatographic performances'!$E$9*0.000001)^2/100000)</f>
        <v>688.98524815725796</v>
      </c>
      <c r="S500" s="323">
        <f t="shared" si="32"/>
        <v>8490</v>
      </c>
      <c r="T500" s="323" t="str">
        <f t="shared" si="30"/>
        <v/>
      </c>
      <c r="U500" s="323">
        <f>(M500*60)*(3.1415927*'chromatographic performances'!$E$8*'chromatographic performances'!$E$8*0.6/4)</f>
        <v>704.28853657572051</v>
      </c>
    </row>
    <row r="501" spans="12:21" x14ac:dyDescent="0.2">
      <c r="L501" s="323">
        <v>14.79</v>
      </c>
      <c r="M501" s="323">
        <f>(L501*$N$5)/('chromatographic performances'!$E$9/1000000)*1000</f>
        <v>5.659804864674749</v>
      </c>
      <c r="N501" s="323">
        <f t="shared" si="29"/>
        <v>3.4646019631484601</v>
      </c>
      <c r="O501" s="323">
        <f>'chromatographic performances'!$E$7/(N501*'chromatographic performances'!$E$9/1000)</f>
        <v>8489.218969083071</v>
      </c>
      <c r="P501" s="323">
        <f t="shared" si="31"/>
        <v>8480</v>
      </c>
      <c r="Q501" s="323">
        <f>(M501*60)*(3.1415927*'chromatographic performances'!$E$8*'chromatographic performances'!$E$8*0.6/4)</f>
        <v>705.72001734111814</v>
      </c>
      <c r="R501" s="323">
        <f>1.1*(B$12*'chromatographic performances'!$E$7*0.001*$M501*0.001*$N$4*0.001/('chromatographic performances'!$E$9*0.000001)^2/100000)</f>
        <v>690.38562467790291</v>
      </c>
      <c r="S501" s="323">
        <f t="shared" si="32"/>
        <v>8480</v>
      </c>
      <c r="T501" s="323">
        <f t="shared" si="30"/>
        <v>8480</v>
      </c>
      <c r="U501" s="323">
        <f>(M501*60)*(3.1415927*'chromatographic performances'!$E$8*'chromatographic performances'!$E$8*0.6/4)</f>
        <v>705.72001734111814</v>
      </c>
    </row>
    <row r="502" spans="12:21" x14ac:dyDescent="0.2">
      <c r="L502" s="323">
        <v>14.82</v>
      </c>
      <c r="M502" s="323">
        <f>(L502*$N$5)/('chromatographic performances'!$E$9/1000000)*1000</f>
        <v>5.6712851990858555</v>
      </c>
      <c r="N502" s="323">
        <f t="shared" si="29"/>
        <v>3.4672130345175702</v>
      </c>
      <c r="O502" s="323">
        <f>'chromatographic performances'!$E$7/(N502*'chromatographic performances'!$E$9/1000)</f>
        <v>8482.8259507205967</v>
      </c>
      <c r="P502" s="323">
        <f t="shared" si="31"/>
        <v>8480</v>
      </c>
      <c r="Q502" s="323">
        <f>(M502*60)*(3.1415927*'chromatographic performances'!$E$8*'chromatographic performances'!$E$8*0.6/4)</f>
        <v>707.15149810651621</v>
      </c>
      <c r="R502" s="323">
        <f>1.1*(B$12*'chromatographic performances'!$E$7*0.001*$M502*0.001*$N$4*0.001/('chromatographic performances'!$E$9*0.000001)^2/100000)</f>
        <v>691.78600119854786</v>
      </c>
      <c r="S502" s="323">
        <f t="shared" si="32"/>
        <v>8480</v>
      </c>
      <c r="T502" s="323" t="str">
        <f t="shared" si="30"/>
        <v/>
      </c>
      <c r="U502" s="323">
        <f>(M502*60)*(3.1415927*'chromatographic performances'!$E$8*'chromatographic performances'!$E$8*0.6/4)</f>
        <v>707.15149810651621</v>
      </c>
    </row>
    <row r="503" spans="12:21" x14ac:dyDescent="0.2">
      <c r="L503" s="323">
        <v>14.85</v>
      </c>
      <c r="M503" s="323">
        <f>(L503*$N$5)/('chromatographic performances'!$E$9/1000000)*1000</f>
        <v>5.6827655334969593</v>
      </c>
      <c r="N503" s="323">
        <f t="shared" si="29"/>
        <v>3.4698240811622072</v>
      </c>
      <c r="O503" s="323">
        <f>'chromatographic performances'!$E$7/(N503*'chromatographic performances'!$E$9/1000)</f>
        <v>8476.442614356105</v>
      </c>
      <c r="P503" s="323">
        <f t="shared" si="31"/>
        <v>8470</v>
      </c>
      <c r="Q503" s="323">
        <f>(M503*60)*(3.1415927*'chromatographic performances'!$E$8*'chromatographic performances'!$E$8*0.6/4)</f>
        <v>708.58297887191384</v>
      </c>
      <c r="R503" s="323">
        <f>1.1*(B$12*'chromatographic performances'!$E$7*0.001*$M503*0.001*$N$4*0.001/('chromatographic performances'!$E$9*0.000001)^2/100000)</f>
        <v>693.18637771919236</v>
      </c>
      <c r="S503" s="323">
        <f t="shared" si="32"/>
        <v>8470</v>
      </c>
      <c r="T503" s="323">
        <f t="shared" si="30"/>
        <v>8470</v>
      </c>
      <c r="U503" s="323">
        <f>(M503*60)*(3.1415927*'chromatographic performances'!$E$8*'chromatographic performances'!$E$8*0.6/4)</f>
        <v>708.58297887191384</v>
      </c>
    </row>
    <row r="504" spans="12:21" x14ac:dyDescent="0.2">
      <c r="L504" s="323">
        <v>14.88</v>
      </c>
      <c r="M504" s="323">
        <f>(L504*$N$5)/('chromatographic performances'!$E$9/1000000)*1000</f>
        <v>5.6942458679080659</v>
      </c>
      <c r="N504" s="323">
        <f t="shared" si="29"/>
        <v>3.4724350972292757</v>
      </c>
      <c r="O504" s="323">
        <f>'chromatographic performances'!$E$7/(N504*'chromatographic performances'!$E$9/1000)</f>
        <v>8470.0689522895846</v>
      </c>
      <c r="P504" s="323">
        <f t="shared" si="31"/>
        <v>8470</v>
      </c>
      <c r="Q504" s="323">
        <f>(M504*60)*(3.1415927*'chromatographic performances'!$E$8*'chromatographic performances'!$E$8*0.6/4)</f>
        <v>710.01445963731192</v>
      </c>
      <c r="R504" s="323">
        <f>1.1*(B$12*'chromatographic performances'!$E$7*0.001*$M504*0.001*$N$4*0.001/('chromatographic performances'!$E$9*0.000001)^2/100000)</f>
        <v>694.58675423983755</v>
      </c>
      <c r="S504" s="323">
        <f t="shared" si="32"/>
        <v>8470</v>
      </c>
      <c r="T504" s="323">
        <f t="shared" si="30"/>
        <v>8470</v>
      </c>
      <c r="U504" s="323">
        <f>(M504*60)*(3.1415927*'chromatographic performances'!$E$8*'chromatographic performances'!$E$8*0.6/4)</f>
        <v>710.01445963731192</v>
      </c>
    </row>
    <row r="505" spans="12:21" x14ac:dyDescent="0.2">
      <c r="L505" s="323">
        <v>14.91</v>
      </c>
      <c r="M505" s="323">
        <f>(L505*$N$5)/('chromatographic performances'!$E$9/1000000)*1000</f>
        <v>5.7057262023191697</v>
      </c>
      <c r="N505" s="323">
        <f t="shared" ref="N505:N568" si="33">B$9*$L505^(1/3)+B$10/$L505+B$11*$L505</f>
        <v>3.4750460769329248</v>
      </c>
      <c r="O505" s="323">
        <f>'chromatographic performances'!$E$7/(N505*'chromatographic performances'!$E$9/1000)</f>
        <v>8463.704956637921</v>
      </c>
      <c r="P505" s="323">
        <f t="shared" si="31"/>
        <v>8460</v>
      </c>
      <c r="Q505" s="323">
        <f>(M505*60)*(3.1415927*'chromatographic performances'!$E$8*'chromatographic performances'!$E$8*0.6/4)</f>
        <v>711.44594040270954</v>
      </c>
      <c r="R505" s="323">
        <f>1.1*(B$12*'chromatographic performances'!$E$7*0.001*$M505*0.001*$N$4*0.001/('chromatographic performances'!$E$9*0.000001)^2/100000)</f>
        <v>695.98713076048227</v>
      </c>
      <c r="S505" s="323">
        <f t="shared" si="32"/>
        <v>8460</v>
      </c>
      <c r="T505" s="323" t="str">
        <f t="shared" si="30"/>
        <v/>
      </c>
      <c r="U505" s="323">
        <f>(M505*60)*(3.1415927*'chromatographic performances'!$E$8*'chromatographic performances'!$E$8*0.6/4)</f>
        <v>711.44594040270954</v>
      </c>
    </row>
    <row r="506" spans="12:21" x14ac:dyDescent="0.2">
      <c r="L506" s="323">
        <v>14.94</v>
      </c>
      <c r="M506" s="323">
        <f>(L506*$N$5)/('chromatographic performances'!$E$9/1000000)*1000</f>
        <v>5.7172065367302753</v>
      </c>
      <c r="N506" s="323">
        <f t="shared" si="33"/>
        <v>3.4776570145537642</v>
      </c>
      <c r="O506" s="323">
        <f>'chromatographic performances'!$E$7/(N506*'chromatographic performances'!$E$9/1000)</f>
        <v>8457.3506193382673</v>
      </c>
      <c r="P506" s="323">
        <f t="shared" si="31"/>
        <v>8450</v>
      </c>
      <c r="Q506" s="323">
        <f>(M506*60)*(3.1415927*'chromatographic performances'!$E$8*'chromatographic performances'!$E$8*0.6/4)</f>
        <v>712.87742116810739</v>
      </c>
      <c r="R506" s="323">
        <f>1.1*(B$12*'chromatographic performances'!$E$7*0.001*$M506*0.001*$N$4*0.001/('chromatographic performances'!$E$9*0.000001)^2/100000)</f>
        <v>697.38750728112723</v>
      </c>
      <c r="S506" s="323">
        <f t="shared" si="32"/>
        <v>8450</v>
      </c>
      <c r="T506" s="323">
        <f t="shared" si="30"/>
        <v>8450</v>
      </c>
      <c r="U506" s="323">
        <f>(M506*60)*(3.1415927*'chromatographic performances'!$E$8*'chromatographic performances'!$E$8*0.6/4)</f>
        <v>712.87742116810739</v>
      </c>
    </row>
    <row r="507" spans="12:21" x14ac:dyDescent="0.2">
      <c r="L507" s="323">
        <v>14.97</v>
      </c>
      <c r="M507" s="323">
        <f>(L507*$N$5)/('chromatographic performances'!$E$9/1000000)*1000</f>
        <v>5.728686871141381</v>
      </c>
      <c r="N507" s="323">
        <f t="shared" si="33"/>
        <v>3.4802679044380942</v>
      </c>
      <c r="O507" s="323">
        <f>'chromatographic performances'!$E$7/(N507*'chromatographic performances'!$E$9/1000)</f>
        <v>8451.0059321513709</v>
      </c>
      <c r="P507" s="323">
        <f t="shared" si="31"/>
        <v>8450</v>
      </c>
      <c r="Q507" s="323">
        <f>(M507*60)*(3.1415927*'chromatographic performances'!$E$8*'chromatographic performances'!$E$8*0.6/4)</f>
        <v>714.30890193350535</v>
      </c>
      <c r="R507" s="323">
        <f>1.1*(B$12*'chromatographic performances'!$E$7*0.001*$M507*0.001*$N$4*0.001/('chromatographic performances'!$E$9*0.000001)^2/100000)</f>
        <v>698.78788380177207</v>
      </c>
      <c r="S507" s="323">
        <f t="shared" si="32"/>
        <v>8450</v>
      </c>
      <c r="T507" s="323">
        <f t="shared" si="30"/>
        <v>8450</v>
      </c>
      <c r="U507" s="323">
        <f>(M507*60)*(3.1415927*'chromatographic performances'!$E$8*'chromatographic performances'!$E$8*0.6/4)</f>
        <v>714.30890193350535</v>
      </c>
    </row>
    <row r="508" spans="12:21" x14ac:dyDescent="0.2">
      <c r="L508" s="323">
        <v>15</v>
      </c>
      <c r="M508" s="323">
        <f>(L508*$N$5)/('chromatographic performances'!$E$9/1000000)*1000</f>
        <v>5.7401672055524857</v>
      </c>
      <c r="N508" s="323">
        <f t="shared" si="33"/>
        <v>3.4828787409971369</v>
      </c>
      <c r="O508" s="323">
        <f>'chromatographic performances'!$E$7/(N508*'chromatographic performances'!$E$9/1000)</f>
        <v>8444.6708866648223</v>
      </c>
      <c r="P508" s="323">
        <f t="shared" si="31"/>
        <v>8440</v>
      </c>
      <c r="Q508" s="323">
        <f>(M508*60)*(3.1415927*'chromatographic performances'!$E$8*'chromatographic performances'!$E$8*0.6/4)</f>
        <v>715.74038269890309</v>
      </c>
      <c r="R508" s="323">
        <f>1.1*(B$12*'chromatographic performances'!$E$7*0.001*$M508*0.001*$N$4*0.001/('chromatographic performances'!$E$9*0.000001)^2/100000)</f>
        <v>700.18826032241702</v>
      </c>
      <c r="S508" s="323">
        <f t="shared" si="32"/>
        <v>8440</v>
      </c>
      <c r="T508" s="323" t="str">
        <f t="shared" si="30"/>
        <v/>
      </c>
      <c r="U508" s="323">
        <f>(M508*60)*(3.1415927*'chromatographic performances'!$E$8*'chromatographic performances'!$E$8*0.6/4)</f>
        <v>715.74038269890309</v>
      </c>
    </row>
    <row r="509" spans="12:21" x14ac:dyDescent="0.2">
      <c r="L509" s="323">
        <v>15.03</v>
      </c>
      <c r="M509" s="323">
        <f>(L509*$N$5)/('chromatographic performances'!$E$9/1000000)*1000</f>
        <v>5.7516475399635896</v>
      </c>
      <c r="N509" s="323">
        <f t="shared" si="33"/>
        <v>3.4854895187062875</v>
      </c>
      <c r="O509" s="323">
        <f>'chromatographic performances'!$E$7/(N509*'chromatographic performances'!$E$9/1000)</f>
        <v>8438.3454742962895</v>
      </c>
      <c r="P509" s="323">
        <f t="shared" si="31"/>
        <v>8430</v>
      </c>
      <c r="Q509" s="323">
        <f>(M509*60)*(3.1415927*'chromatographic performances'!$E$8*'chromatographic performances'!$E$8*0.6/4)</f>
        <v>717.17186346430083</v>
      </c>
      <c r="R509" s="323">
        <f>1.1*(B$12*'chromatographic performances'!$E$7*0.001*$M509*0.001*$N$4*0.001/('chromatographic performances'!$E$9*0.000001)^2/100000)</f>
        <v>701.58863684306164</v>
      </c>
      <c r="S509" s="323">
        <f t="shared" si="32"/>
        <v>8430</v>
      </c>
      <c r="T509" s="323">
        <f t="shared" si="30"/>
        <v>8430</v>
      </c>
      <c r="U509" s="323">
        <f>(M509*60)*(3.1415927*'chromatographic performances'!$E$8*'chromatographic performances'!$E$8*0.6/4)</f>
        <v>717.17186346430083</v>
      </c>
    </row>
    <row r="510" spans="12:21" x14ac:dyDescent="0.2">
      <c r="L510" s="323">
        <v>15.06</v>
      </c>
      <c r="M510" s="323">
        <f>(L510*$N$5)/('chromatographic performances'!$E$9/1000000)*1000</f>
        <v>5.7631278743746961</v>
      </c>
      <c r="N510" s="323">
        <f t="shared" si="33"/>
        <v>3.4881002321043724</v>
      </c>
      <c r="O510" s="323">
        <f>'chromatographic performances'!$E$7/(N510*'chromatographic performances'!$E$9/1000)</f>
        <v>8432.0296862966661</v>
      </c>
      <c r="P510" s="323">
        <f t="shared" si="31"/>
        <v>8430</v>
      </c>
      <c r="Q510" s="323">
        <f>(M510*60)*(3.1415927*'chromatographic performances'!$E$8*'chromatographic performances'!$E$8*0.6/4)</f>
        <v>718.60334422969868</v>
      </c>
      <c r="R510" s="323">
        <f>1.1*(B$12*'chromatographic performances'!$E$7*0.001*$M510*0.001*$N$4*0.001/('chromatographic performances'!$E$9*0.000001)^2/100000)</f>
        <v>702.9890133637067</v>
      </c>
      <c r="S510" s="323">
        <f t="shared" si="32"/>
        <v>8430</v>
      </c>
      <c r="T510" s="323">
        <f t="shared" si="30"/>
        <v>8430</v>
      </c>
      <c r="U510" s="323">
        <f>(M510*60)*(3.1415927*'chromatographic performances'!$E$8*'chromatographic performances'!$E$8*0.6/4)</f>
        <v>718.60334422969868</v>
      </c>
    </row>
    <row r="511" spans="12:21" x14ac:dyDescent="0.2">
      <c r="L511" s="323">
        <v>15.09</v>
      </c>
      <c r="M511" s="323">
        <f>(L511*$N$5)/('chromatographic performances'!$E$9/1000000)*1000</f>
        <v>5.7746082087857999</v>
      </c>
      <c r="N511" s="323">
        <f t="shared" si="33"/>
        <v>3.4907108757929115</v>
      </c>
      <c r="O511" s="323">
        <f>'chromatographic performances'!$E$7/(N511*'chromatographic performances'!$E$9/1000)</f>
        <v>8425.723513753197</v>
      </c>
      <c r="P511" s="323">
        <f t="shared" si="31"/>
        <v>8420</v>
      </c>
      <c r="Q511" s="323">
        <f>(M511*60)*(3.1415927*'chromatographic performances'!$E$8*'chromatographic performances'!$E$8*0.6/4)</f>
        <v>720.03482499509653</v>
      </c>
      <c r="R511" s="323">
        <f>1.1*(B$12*'chromatographic performances'!$E$7*0.001*$M511*0.001*$N$4*0.001/('chromatographic performances'!$E$9*0.000001)^2/100000)</f>
        <v>704.38938988435132</v>
      </c>
      <c r="S511" s="323">
        <f t="shared" si="32"/>
        <v>8420</v>
      </c>
      <c r="T511" s="323" t="str">
        <f t="shared" si="30"/>
        <v/>
      </c>
      <c r="U511" s="323">
        <f>(M511*60)*(3.1415927*'chromatographic performances'!$E$8*'chromatographic performances'!$E$8*0.6/4)</f>
        <v>720.03482499509653</v>
      </c>
    </row>
    <row r="512" spans="12:21" x14ac:dyDescent="0.2">
      <c r="L512" s="323">
        <v>15.12</v>
      </c>
      <c r="M512" s="323">
        <f>(L512*$N$5)/('chromatographic performances'!$E$9/1000000)*1000</f>
        <v>5.7860885431969047</v>
      </c>
      <c r="N512" s="323">
        <f t="shared" si="33"/>
        <v>3.4933214444353986</v>
      </c>
      <c r="O512" s="323">
        <f>'chromatographic performances'!$E$7/(N512*'chromatographic performances'!$E$9/1000)</f>
        <v>8419.4269475925576</v>
      </c>
      <c r="P512" s="323">
        <f t="shared" si="31"/>
        <v>8410</v>
      </c>
      <c r="Q512" s="323">
        <f>(M512*60)*(3.1415927*'chromatographic performances'!$E$8*'chromatographic performances'!$E$8*0.6/4)</f>
        <v>721.46630576049415</v>
      </c>
      <c r="R512" s="323">
        <f>1.1*(B$12*'chromatographic performances'!$E$7*0.001*$M512*0.001*$N$4*0.001/('chromatographic performances'!$E$9*0.000001)^2/100000)</f>
        <v>705.78976640499604</v>
      </c>
      <c r="S512" s="323">
        <f t="shared" si="32"/>
        <v>8410</v>
      </c>
      <c r="T512" s="323">
        <f t="shared" si="30"/>
        <v>8410</v>
      </c>
      <c r="U512" s="323">
        <f>(M512*60)*(3.1415927*'chromatographic performances'!$E$8*'chromatographic performances'!$E$8*0.6/4)</f>
        <v>721.46630576049415</v>
      </c>
    </row>
    <row r="513" spans="12:21" x14ac:dyDescent="0.2">
      <c r="L513" s="323">
        <v>15.15</v>
      </c>
      <c r="M513" s="323">
        <f>(L513*$N$5)/('chromatographic performances'!$E$9/1000000)*1000</f>
        <v>5.7975688776080103</v>
      </c>
      <c r="N513" s="323">
        <f t="shared" si="33"/>
        <v>3.4959319327565836</v>
      </c>
      <c r="O513" s="323">
        <f>'chromatographic performances'!$E$7/(N513*'chromatographic performances'!$E$9/1000)</f>
        <v>8413.1399785838585</v>
      </c>
      <c r="P513" s="323">
        <f t="shared" si="31"/>
        <v>8410</v>
      </c>
      <c r="Q513" s="323">
        <f>(M513*60)*(3.1415927*'chromatographic performances'!$E$8*'chromatographic performances'!$E$8*0.6/4)</f>
        <v>722.897786525892</v>
      </c>
      <c r="R513" s="323">
        <f>1.1*(B$12*'chromatographic performances'!$E$7*0.001*$M513*0.001*$N$4*0.001/('chromatographic performances'!$E$9*0.000001)^2/100000)</f>
        <v>707.19014292564088</v>
      </c>
      <c r="S513" s="323">
        <f t="shared" si="32"/>
        <v>8410</v>
      </c>
      <c r="T513" s="323" t="str">
        <f t="shared" si="30"/>
        <v/>
      </c>
      <c r="U513" s="323">
        <f>(M513*60)*(3.1415927*'chromatographic performances'!$E$8*'chromatographic performances'!$E$8*0.6/4)</f>
        <v>722.897786525892</v>
      </c>
    </row>
    <row r="514" spans="12:21" x14ac:dyDescent="0.2">
      <c r="L514" s="323">
        <v>15.18</v>
      </c>
      <c r="M514" s="323">
        <f>(L514*$N$5)/('chromatographic performances'!$E$9/1000000)*1000</f>
        <v>5.8090492120191151</v>
      </c>
      <c r="N514" s="323">
        <f t="shared" si="33"/>
        <v>3.4985423355417695</v>
      </c>
      <c r="O514" s="323">
        <f>'chromatographic performances'!$E$7/(N514*'chromatographic performances'!$E$9/1000)</f>
        <v>8406.8625973416365</v>
      </c>
      <c r="P514" s="323">
        <f t="shared" si="31"/>
        <v>8400</v>
      </c>
      <c r="Q514" s="323">
        <f>(M514*60)*(3.1415927*'chromatographic performances'!$E$8*'chromatographic performances'!$E$8*0.6/4)</f>
        <v>724.32926729128985</v>
      </c>
      <c r="R514" s="323">
        <f>1.1*(B$12*'chromatographic performances'!$E$7*0.001*$M514*0.001*$N$4*0.001/('chromatographic performances'!$E$9*0.000001)^2/100000)</f>
        <v>708.59051944628595</v>
      </c>
      <c r="S514" s="323">
        <f t="shared" si="32"/>
        <v>8400</v>
      </c>
      <c r="T514" s="323">
        <f t="shared" si="30"/>
        <v>8400</v>
      </c>
      <c r="U514" s="323">
        <f>(M514*60)*(3.1415927*'chromatographic performances'!$E$8*'chromatographic performances'!$E$8*0.6/4)</f>
        <v>724.32926729128985</v>
      </c>
    </row>
    <row r="515" spans="12:21" x14ac:dyDescent="0.2">
      <c r="L515" s="323">
        <v>15.21</v>
      </c>
      <c r="M515" s="323">
        <f>(L515*$N$5)/('chromatographic performances'!$E$9/1000000)*1000</f>
        <v>5.8205295464302198</v>
      </c>
      <c r="N515" s="323">
        <f t="shared" si="33"/>
        <v>3.5011526476361139</v>
      </c>
      <c r="O515" s="323">
        <f>'chromatographic performances'!$E$7/(N515*'chromatographic performances'!$E$9/1000)</f>
        <v>8400.5947943287756</v>
      </c>
      <c r="P515" s="323">
        <f t="shared" si="31"/>
        <v>8400</v>
      </c>
      <c r="Q515" s="323">
        <f>(M515*60)*(3.1415927*'chromatographic performances'!$E$8*'chromatographic performances'!$E$8*0.6/4)</f>
        <v>725.76074805668759</v>
      </c>
      <c r="R515" s="323">
        <f>1.1*(B$12*'chromatographic performances'!$E$7*0.001*$M515*0.001*$N$4*0.001/('chromatographic performances'!$E$9*0.000001)^2/100000)</f>
        <v>709.99089596693068</v>
      </c>
      <c r="S515" s="323">
        <f t="shared" si="32"/>
        <v>8400</v>
      </c>
      <c r="T515" s="323">
        <f t="shared" si="30"/>
        <v>8400</v>
      </c>
      <c r="U515" s="323">
        <f>(M515*60)*(3.1415927*'chromatographic performances'!$E$8*'chromatographic performances'!$E$8*0.6/4)</f>
        <v>725.76074805668759</v>
      </c>
    </row>
    <row r="516" spans="12:21" x14ac:dyDescent="0.2">
      <c r="L516" s="323">
        <v>15.24</v>
      </c>
      <c r="M516" s="323">
        <f>(L516*$N$5)/('chromatographic performances'!$E$9/1000000)*1000</f>
        <v>5.8320098808413245</v>
      </c>
      <c r="N516" s="323">
        <f t="shared" si="33"/>
        <v>3.5037628639439422</v>
      </c>
      <c r="O516" s="323">
        <f>'chromatographic performances'!$E$7/(N516*'chromatographic performances'!$E$9/1000)</f>
        <v>8394.3365598594119</v>
      </c>
      <c r="P516" s="323">
        <f t="shared" si="31"/>
        <v>8390</v>
      </c>
      <c r="Q516" s="323">
        <f>(M516*60)*(3.1415927*'chromatographic performances'!$E$8*'chromatographic performances'!$E$8*0.6/4)</f>
        <v>727.19222882208544</v>
      </c>
      <c r="R516" s="323">
        <f>1.1*(B$12*'chromatographic performances'!$E$7*0.001*$M516*0.001*$N$4*0.001/('chromatographic performances'!$E$9*0.000001)^2/100000)</f>
        <v>711.39127248757552</v>
      </c>
      <c r="S516" s="323">
        <f t="shared" si="32"/>
        <v>8390</v>
      </c>
      <c r="T516" s="323" t="str">
        <f t="shared" si="30"/>
        <v/>
      </c>
      <c r="U516" s="323">
        <f>(M516*60)*(3.1415927*'chromatographic performances'!$E$8*'chromatographic performances'!$E$8*0.6/4)</f>
        <v>727.19222882208544</v>
      </c>
    </row>
    <row r="517" spans="12:21" x14ac:dyDescent="0.2">
      <c r="L517" s="323">
        <v>15.27</v>
      </c>
      <c r="M517" s="323">
        <f>(L517*$N$5)/('chromatographic performances'!$E$9/1000000)*1000</f>
        <v>5.8434902152524293</v>
      </c>
      <c r="N517" s="323">
        <f t="shared" si="33"/>
        <v>3.5063729794280714</v>
      </c>
      <c r="O517" s="323">
        <f>'chromatographic performances'!$E$7/(N517*'chromatographic performances'!$E$9/1000)</f>
        <v>8388.0878841017493</v>
      </c>
      <c r="P517" s="323">
        <f t="shared" si="31"/>
        <v>8380</v>
      </c>
      <c r="Q517" s="323">
        <f>(M517*60)*(3.1415927*'chromatographic performances'!$E$8*'chromatographic performances'!$E$8*0.6/4)</f>
        <v>728.62370958748318</v>
      </c>
      <c r="R517" s="323">
        <f>1.1*(B$12*'chromatographic performances'!$E$7*0.001*$M517*0.001*$N$4*0.001/('chromatographic performances'!$E$9*0.000001)^2/100000)</f>
        <v>712.79164900822036</v>
      </c>
      <c r="S517" s="323">
        <f t="shared" si="32"/>
        <v>8380</v>
      </c>
      <c r="T517" s="323">
        <f t="shared" si="30"/>
        <v>8380</v>
      </c>
      <c r="U517" s="323">
        <f>(M517*60)*(3.1415927*'chromatographic performances'!$E$8*'chromatographic performances'!$E$8*0.6/4)</f>
        <v>728.62370958748318</v>
      </c>
    </row>
    <row r="518" spans="12:21" x14ac:dyDescent="0.2">
      <c r="L518" s="323">
        <v>15.3</v>
      </c>
      <c r="M518" s="323">
        <f>(L518*$N$5)/('chromatographic performances'!$E$9/1000000)*1000</f>
        <v>5.854970549663534</v>
      </c>
      <c r="N518" s="323">
        <f t="shared" si="33"/>
        <v>3.5089829891091364</v>
      </c>
      <c r="O518" s="323">
        <f>'chromatographic performances'!$E$7/(N518*'chromatographic performances'!$E$9/1000)</f>
        <v>8381.8487570808775</v>
      </c>
      <c r="P518" s="323">
        <f t="shared" si="31"/>
        <v>8380</v>
      </c>
      <c r="Q518" s="323">
        <f>(M518*60)*(3.1415927*'chromatographic performances'!$E$8*'chromatographic performances'!$E$8*0.6/4)</f>
        <v>730.05519035288103</v>
      </c>
      <c r="R518" s="323">
        <f>1.1*(B$12*'chromatographic performances'!$E$7*0.001*$M518*0.001*$N$4*0.001/('chromatographic performances'!$E$9*0.000001)^2/100000)</f>
        <v>714.19202552886497</v>
      </c>
      <c r="S518" s="323">
        <f t="shared" si="32"/>
        <v>8380</v>
      </c>
      <c r="T518" s="323">
        <f t="shared" si="30"/>
        <v>8380</v>
      </c>
      <c r="U518" s="323">
        <f>(M518*60)*(3.1415927*'chromatographic performances'!$E$8*'chromatographic performances'!$E$8*0.6/4)</f>
        <v>730.05519035288103</v>
      </c>
    </row>
    <row r="519" spans="12:21" x14ac:dyDescent="0.2">
      <c r="L519" s="323">
        <v>15.33</v>
      </c>
      <c r="M519" s="323">
        <f>(L519*$N$5)/('chromatographic performances'!$E$9/1000000)*1000</f>
        <v>5.8664508840746397</v>
      </c>
      <c r="N519" s="323">
        <f t="shared" si="33"/>
        <v>3.5115928880649308</v>
      </c>
      <c r="O519" s="323">
        <f>'chromatographic performances'!$E$7/(N519*'chromatographic performances'!$E$9/1000)</f>
        <v>8375.6191686815255</v>
      </c>
      <c r="P519" s="323">
        <f t="shared" si="31"/>
        <v>8370</v>
      </c>
      <c r="Q519" s="323">
        <f>(M519*60)*(3.1415927*'chromatographic performances'!$E$8*'chromatographic performances'!$E$8*0.6/4)</f>
        <v>731.48667111827888</v>
      </c>
      <c r="R519" s="323">
        <f>1.1*(B$12*'chromatographic performances'!$E$7*0.001*$M519*0.001*$N$4*0.001/('chromatographic performances'!$E$9*0.000001)^2/100000)</f>
        <v>715.59240204950993</v>
      </c>
      <c r="S519" s="323">
        <f t="shared" si="32"/>
        <v>8370</v>
      </c>
      <c r="T519" s="323" t="str">
        <f t="shared" si="30"/>
        <v/>
      </c>
      <c r="U519" s="323">
        <f>(M519*60)*(3.1415927*'chromatographic performances'!$E$8*'chromatographic performances'!$E$8*0.6/4)</f>
        <v>731.48667111827888</v>
      </c>
    </row>
    <row r="520" spans="12:21" x14ac:dyDescent="0.2">
      <c r="L520" s="323">
        <v>15.36</v>
      </c>
      <c r="M520" s="323">
        <f>(L520*$N$5)/('chromatographic performances'!$E$9/1000000)*1000</f>
        <v>5.8779312184857435</v>
      </c>
      <c r="N520" s="323">
        <f t="shared" si="33"/>
        <v>3.5142026714297536</v>
      </c>
      <c r="O520" s="323">
        <f>'chromatographic performances'!$E$7/(N520*'chromatographic performances'!$E$9/1000)</f>
        <v>8369.3991086507758</v>
      </c>
      <c r="P520" s="323">
        <f t="shared" si="31"/>
        <v>8360</v>
      </c>
      <c r="Q520" s="323">
        <f>(M520*60)*(3.1415927*'chromatographic performances'!$E$8*'chromatographic performances'!$E$8*0.6/4)</f>
        <v>732.9181518836765</v>
      </c>
      <c r="R520" s="323">
        <f>1.1*(B$12*'chromatographic performances'!$E$7*0.001*$M520*0.001*$N$4*0.001/('chromatographic performances'!$E$9*0.000001)^2/100000)</f>
        <v>716.99277857015477</v>
      </c>
      <c r="S520" s="323">
        <f t="shared" si="32"/>
        <v>8360</v>
      </c>
      <c r="T520" s="323">
        <f t="shared" si="30"/>
        <v>8360</v>
      </c>
      <c r="U520" s="323">
        <f>(M520*60)*(3.1415927*'chromatographic performances'!$E$8*'chromatographic performances'!$E$8*0.6/4)</f>
        <v>732.9181518836765</v>
      </c>
    </row>
    <row r="521" spans="12:21" x14ac:dyDescent="0.2">
      <c r="L521" s="323">
        <v>15.39</v>
      </c>
      <c r="M521" s="323">
        <f>(L521*$N$5)/('chromatographic performances'!$E$9/1000000)*1000</f>
        <v>5.8894115528968509</v>
      </c>
      <c r="N521" s="323">
        <f t="shared" si="33"/>
        <v>3.5168123343937658</v>
      </c>
      <c r="O521" s="323">
        <f>'chromatographic performances'!$E$7/(N521*'chromatographic performances'!$E$9/1000)</f>
        <v>8363.1885666007274</v>
      </c>
      <c r="P521" s="323">
        <f t="shared" si="31"/>
        <v>8360</v>
      </c>
      <c r="Q521" s="323">
        <f>(M521*60)*(3.1415927*'chromatographic performances'!$E$8*'chromatographic performances'!$E$8*0.6/4)</f>
        <v>734.34963264907469</v>
      </c>
      <c r="R521" s="323">
        <f>1.1*(B$12*'chromatographic performances'!$E$7*0.001*$M521*0.001*$N$4*0.001/('chromatographic performances'!$E$9*0.000001)^2/100000)</f>
        <v>718.39315509079972</v>
      </c>
      <c r="S521" s="323">
        <f t="shared" si="32"/>
        <v>8360</v>
      </c>
      <c r="T521" s="323" t="str">
        <f t="shared" ref="T521:T584" si="34">IF(S523-S522&gt;=0,"",P521)</f>
        <v/>
      </c>
      <c r="U521" s="323">
        <f>(M521*60)*(3.1415927*'chromatographic performances'!$E$8*'chromatographic performances'!$E$8*0.6/4)</f>
        <v>734.34963264907469</v>
      </c>
    </row>
    <row r="522" spans="12:21" x14ac:dyDescent="0.2">
      <c r="L522" s="323">
        <v>15.42</v>
      </c>
      <c r="M522" s="323">
        <f>(L522*$N$5)/('chromatographic performances'!$E$9/1000000)*1000</f>
        <v>5.9008918873079548</v>
      </c>
      <c r="N522" s="323">
        <f t="shared" si="33"/>
        <v>3.5194218722023507</v>
      </c>
      <c r="O522" s="323">
        <f>'chromatographic performances'!$E$7/(N522*'chromatographic performances'!$E$9/1000)</f>
        <v>8356.9875320111405</v>
      </c>
      <c r="P522" s="323">
        <f t="shared" ref="P522:P585" si="35">FLOOR(O522,10)</f>
        <v>8350</v>
      </c>
      <c r="Q522" s="323">
        <f>(M522*60)*(3.1415927*'chromatographic performances'!$E$8*'chromatographic performances'!$E$8*0.6/4)</f>
        <v>735.78111341447232</v>
      </c>
      <c r="R522" s="323">
        <f>1.1*(B$12*'chromatographic performances'!$E$7*0.001*$M522*0.001*$N$4*0.001/('chromatographic performances'!$E$9*0.000001)^2/100000)</f>
        <v>719.79353161144456</v>
      </c>
      <c r="S522" s="323">
        <f t="shared" si="32"/>
        <v>8350</v>
      </c>
      <c r="T522" s="323">
        <f t="shared" si="34"/>
        <v>8350</v>
      </c>
      <c r="U522" s="323">
        <f>(M522*60)*(3.1415927*'chromatographic performances'!$E$8*'chromatographic performances'!$E$8*0.6/4)</f>
        <v>735.78111341447232</v>
      </c>
    </row>
    <row r="523" spans="12:21" x14ac:dyDescent="0.2">
      <c r="L523" s="323">
        <v>15.45</v>
      </c>
      <c r="M523" s="323">
        <f>(L523*$N$5)/('chromatographic performances'!$E$9/1000000)*1000</f>
        <v>5.9123722217190595</v>
      </c>
      <c r="N523" s="323">
        <f t="shared" si="33"/>
        <v>3.5220312801554901</v>
      </c>
      <c r="O523" s="323">
        <f>'chromatographic performances'!$E$7/(N523*'chromatographic performances'!$E$9/1000)</f>
        <v>8350.7959942320231</v>
      </c>
      <c r="P523" s="323">
        <f t="shared" si="35"/>
        <v>8350</v>
      </c>
      <c r="Q523" s="323">
        <f>(M523*60)*(3.1415927*'chromatographic performances'!$E$8*'chromatographic performances'!$E$8*0.6/4)</f>
        <v>737.21259417987017</v>
      </c>
      <c r="R523" s="323">
        <f>1.1*(B$12*'chromatographic performances'!$E$7*0.001*$M523*0.001*$N$4*0.001/('chromatographic performances'!$E$9*0.000001)^2/100000)</f>
        <v>721.19390813208929</v>
      </c>
      <c r="S523" s="323">
        <f t="shared" si="32"/>
        <v>8350</v>
      </c>
      <c r="T523" s="323">
        <f t="shared" si="34"/>
        <v>8350</v>
      </c>
      <c r="U523" s="323">
        <f>(M523*60)*(3.1415927*'chromatographic performances'!$E$8*'chromatographic performances'!$E$8*0.6/4)</f>
        <v>737.21259417987017</v>
      </c>
    </row>
    <row r="524" spans="12:21" x14ac:dyDescent="0.2">
      <c r="L524" s="323">
        <v>15.48</v>
      </c>
      <c r="M524" s="323">
        <f>(L524*$N$5)/('chromatographic performances'!$E$9/1000000)*1000</f>
        <v>5.9238525561301651</v>
      </c>
      <c r="N524" s="323">
        <f t="shared" si="33"/>
        <v>3.5246405536071395</v>
      </c>
      <c r="O524" s="323">
        <f>'chromatographic performances'!$E$7/(N524*'chromatographic performances'!$E$9/1000)</f>
        <v>8344.6139424861813</v>
      </c>
      <c r="P524" s="323">
        <f t="shared" si="35"/>
        <v>8340</v>
      </c>
      <c r="Q524" s="323">
        <f>(M524*60)*(3.1415927*'chromatographic performances'!$E$8*'chromatographic performances'!$E$8*0.6/4)</f>
        <v>738.6440749452679</v>
      </c>
      <c r="R524" s="323">
        <f>1.1*(B$12*'chromatographic performances'!$E$7*0.001*$M524*0.001*$N$4*0.001/('chromatographic performances'!$E$9*0.000001)^2/100000)</f>
        <v>722.59428465273425</v>
      </c>
      <c r="S524" s="323">
        <f t="shared" si="32"/>
        <v>8340</v>
      </c>
      <c r="T524" s="323" t="str">
        <f t="shared" si="34"/>
        <v/>
      </c>
      <c r="U524" s="323">
        <f>(M524*60)*(3.1415927*'chromatographic performances'!$E$8*'chromatographic performances'!$E$8*0.6/4)</f>
        <v>738.6440749452679</v>
      </c>
    </row>
    <row r="525" spans="12:21" x14ac:dyDescent="0.2">
      <c r="L525" s="323">
        <v>15.51</v>
      </c>
      <c r="M525" s="323">
        <f>(L525*$N$5)/('chromatographic performances'!$E$9/1000000)*1000</f>
        <v>5.9353328905412699</v>
      </c>
      <c r="N525" s="323">
        <f t="shared" si="33"/>
        <v>3.5272496879646198</v>
      </c>
      <c r="O525" s="323">
        <f>'chromatographic performances'!$E$7/(N525*'chromatographic performances'!$E$9/1000)</f>
        <v>8338.4413658717331</v>
      </c>
      <c r="P525" s="323">
        <f t="shared" si="35"/>
        <v>8330</v>
      </c>
      <c r="Q525" s="323">
        <f>(M525*60)*(3.1415927*'chromatographic performances'!$E$8*'chromatographic performances'!$E$8*0.6/4)</f>
        <v>740.07555571066575</v>
      </c>
      <c r="R525" s="323">
        <f>1.1*(B$12*'chromatographic performances'!$E$7*0.001*$M525*0.001*$N$4*0.001/('chromatographic performances'!$E$9*0.000001)^2/100000)</f>
        <v>723.99466117337897</v>
      </c>
      <c r="S525" s="323">
        <f t="shared" si="32"/>
        <v>8330</v>
      </c>
      <c r="T525" s="323">
        <f t="shared" si="34"/>
        <v>8330</v>
      </c>
      <c r="U525" s="323">
        <f>(M525*60)*(3.1415927*'chromatographic performances'!$E$8*'chromatographic performances'!$E$8*0.6/4)</f>
        <v>740.07555571066575</v>
      </c>
    </row>
    <row r="526" spans="12:21" x14ac:dyDescent="0.2">
      <c r="L526" s="323">
        <v>15.54</v>
      </c>
      <c r="M526" s="323">
        <f>(L526*$N$5)/('chromatographic performances'!$E$9/1000000)*1000</f>
        <v>5.9468132249523737</v>
      </c>
      <c r="N526" s="323">
        <f t="shared" si="33"/>
        <v>3.529858678688008</v>
      </c>
      <c r="O526" s="323">
        <f>'chromatographic performances'!$E$7/(N526*'chromatographic performances'!$E$9/1000)</f>
        <v>8332.2782533645895</v>
      </c>
      <c r="P526" s="323">
        <f t="shared" si="35"/>
        <v>8330</v>
      </c>
      <c r="Q526" s="323">
        <f>(M526*60)*(3.1415927*'chromatographic performances'!$E$8*'chromatographic performances'!$E$8*0.6/4)</f>
        <v>741.50703647606338</v>
      </c>
      <c r="R526" s="323">
        <f>1.1*(B$12*'chromatographic performances'!$E$7*0.001*$M526*0.001*$N$4*0.001/('chromatographic performances'!$E$9*0.000001)^2/100000)</f>
        <v>725.3950376940237</v>
      </c>
      <c r="S526" s="323">
        <f t="shared" si="32"/>
        <v>8330</v>
      </c>
      <c r="T526" s="323">
        <f t="shared" si="34"/>
        <v>8330</v>
      </c>
      <c r="U526" s="323">
        <f>(M526*60)*(3.1415927*'chromatographic performances'!$E$8*'chromatographic performances'!$E$8*0.6/4)</f>
        <v>741.50703647606338</v>
      </c>
    </row>
    <row r="527" spans="12:21" x14ac:dyDescent="0.2">
      <c r="L527" s="323">
        <v>15.57</v>
      </c>
      <c r="M527" s="323">
        <f>(L527*$N$5)/('chromatographic performances'!$E$9/1000000)*1000</f>
        <v>5.9582935593634803</v>
      </c>
      <c r="N527" s="323">
        <f t="shared" si="33"/>
        <v>3.5324675212895436</v>
      </c>
      <c r="O527" s="323">
        <f>'chromatographic performances'!$E$7/(N527*'chromatographic performances'!$E$9/1000)</f>
        <v>8326.1245938208813</v>
      </c>
      <c r="P527" s="323">
        <f t="shared" si="35"/>
        <v>8320</v>
      </c>
      <c r="Q527" s="323">
        <f>(M527*60)*(3.1415927*'chromatographic performances'!$E$8*'chromatographic performances'!$E$8*0.6/4)</f>
        <v>742.93851724146134</v>
      </c>
      <c r="R527" s="323">
        <f>1.1*(B$12*'chromatographic performances'!$E$7*0.001*$M527*0.001*$N$4*0.001/('chromatographic performances'!$E$9*0.000001)^2/100000)</f>
        <v>726.79541421466865</v>
      </c>
      <c r="S527" s="323">
        <f t="shared" si="32"/>
        <v>8320</v>
      </c>
      <c r="T527" s="323" t="str">
        <f t="shared" si="34"/>
        <v/>
      </c>
      <c r="U527" s="323">
        <f>(M527*60)*(3.1415927*'chromatographic performances'!$E$8*'chromatographic performances'!$E$8*0.6/4)</f>
        <v>742.93851724146134</v>
      </c>
    </row>
    <row r="528" spans="12:21" x14ac:dyDescent="0.2">
      <c r="L528" s="323">
        <v>15.6</v>
      </c>
      <c r="M528" s="323">
        <f>(L528*$N$5)/('chromatographic performances'!$E$9/1000000)*1000</f>
        <v>5.9697738937745841</v>
      </c>
      <c r="N528" s="323">
        <f t="shared" si="33"/>
        <v>3.5350762113330383</v>
      </c>
      <c r="O528" s="323">
        <f>'chromatographic performances'!$E$7/(N528*'chromatographic performances'!$E$9/1000)</f>
        <v>8319.9803759793631</v>
      </c>
      <c r="P528" s="323">
        <f t="shared" si="35"/>
        <v>8310</v>
      </c>
      <c r="Q528" s="323">
        <f>(M528*60)*(3.1415927*'chromatographic performances'!$E$8*'chromatographic performances'!$E$8*0.6/4)</f>
        <v>744.36999800685908</v>
      </c>
      <c r="R528" s="323">
        <f>1.1*(B$12*'chromatographic performances'!$E$7*0.001*$M528*0.001*$N$4*0.001/('chromatographic performances'!$E$9*0.000001)^2/100000)</f>
        <v>728.19579073531349</v>
      </c>
      <c r="S528" s="323">
        <f t="shared" si="32"/>
        <v>8310</v>
      </c>
      <c r="T528" s="323">
        <f t="shared" si="34"/>
        <v>8310</v>
      </c>
      <c r="U528" s="323">
        <f>(M528*60)*(3.1415927*'chromatographic performances'!$E$8*'chromatographic performances'!$E$8*0.6/4)</f>
        <v>744.36999800685908</v>
      </c>
    </row>
    <row r="529" spans="12:21" x14ac:dyDescent="0.2">
      <c r="L529" s="323">
        <v>15.63</v>
      </c>
      <c r="M529" s="323">
        <f>(L529*$N$5)/('chromatographic performances'!$E$9/1000000)*1000</f>
        <v>5.9812542281856897</v>
      </c>
      <c r="N529" s="323">
        <f t="shared" si="33"/>
        <v>3.5376847444332924</v>
      </c>
      <c r="O529" s="323">
        <f>'chromatographic performances'!$E$7/(N529*'chromatographic performances'!$E$9/1000)</f>
        <v>8313.8455884637842</v>
      </c>
      <c r="P529" s="323">
        <f t="shared" si="35"/>
        <v>8310</v>
      </c>
      <c r="Q529" s="323">
        <f>(M529*60)*(3.1415927*'chromatographic performances'!$E$8*'chromatographic performances'!$E$8*0.6/4)</f>
        <v>745.80147877225693</v>
      </c>
      <c r="R529" s="323">
        <f>1.1*(B$12*'chromatographic performances'!$E$7*0.001*$M529*0.001*$N$4*0.001/('chromatographic performances'!$E$9*0.000001)^2/100000)</f>
        <v>729.59616725595833</v>
      </c>
      <c r="S529" s="323">
        <f t="shared" si="32"/>
        <v>8310</v>
      </c>
      <c r="T529" s="323" t="str">
        <f t="shared" si="34"/>
        <v/>
      </c>
      <c r="U529" s="323">
        <f>(M529*60)*(3.1415927*'chromatographic performances'!$E$8*'chromatographic performances'!$E$8*0.6/4)</f>
        <v>745.80147877225693</v>
      </c>
    </row>
    <row r="530" spans="12:21" x14ac:dyDescent="0.2">
      <c r="L530" s="323">
        <v>15.66</v>
      </c>
      <c r="M530" s="323">
        <f>(L530*$N$5)/('chromatographic performances'!$E$9/1000000)*1000</f>
        <v>5.9927345625967945</v>
      </c>
      <c r="N530" s="323">
        <f t="shared" si="33"/>
        <v>3.5402931162555196</v>
      </c>
      <c r="O530" s="323">
        <f>'chromatographic performances'!$E$7/(N530*'chromatographic performances'!$E$9/1000)</f>
        <v>8307.7202197852057</v>
      </c>
      <c r="P530" s="323">
        <f t="shared" si="35"/>
        <v>8300</v>
      </c>
      <c r="Q530" s="323">
        <f>(M530*60)*(3.1415927*'chromatographic performances'!$E$8*'chromatographic performances'!$E$8*0.6/4)</f>
        <v>747.23295953765478</v>
      </c>
      <c r="R530" s="323">
        <f>1.1*(B$12*'chromatographic performances'!$E$7*0.001*$M530*0.001*$N$4*0.001/('chromatographic performances'!$E$9*0.000001)^2/100000)</f>
        <v>730.99654377660318</v>
      </c>
      <c r="S530" s="323">
        <f t="shared" si="32"/>
        <v>8300</v>
      </c>
      <c r="T530" s="323">
        <f t="shared" si="34"/>
        <v>8300</v>
      </c>
      <c r="U530" s="323">
        <f>(M530*60)*(3.1415927*'chromatographic performances'!$E$8*'chromatographic performances'!$E$8*0.6/4)</f>
        <v>747.23295953765478</v>
      </c>
    </row>
    <row r="531" spans="12:21" x14ac:dyDescent="0.2">
      <c r="L531" s="323">
        <v>15.69</v>
      </c>
      <c r="M531" s="323">
        <f>(L531*$N$5)/('chromatographic performances'!$E$9/1000000)*1000</f>
        <v>6.0042148970078992</v>
      </c>
      <c r="N531" s="323">
        <f t="shared" si="33"/>
        <v>3.5429013225147838</v>
      </c>
      <c r="O531" s="323">
        <f>'chromatographic performances'!$E$7/(N531*'chromatographic performances'!$E$9/1000)</f>
        <v>8301.6042583442922</v>
      </c>
      <c r="P531" s="323">
        <f t="shared" si="35"/>
        <v>8300</v>
      </c>
      <c r="Q531" s="323">
        <f>(M531*60)*(3.1415927*'chromatographic performances'!$E$8*'chromatographic performances'!$E$8*0.6/4)</f>
        <v>748.66444030305252</v>
      </c>
      <c r="R531" s="323">
        <f>1.1*(B$12*'chromatographic performances'!$E$7*0.001*$M531*0.001*$N$4*0.001/('chromatographic performances'!$E$9*0.000001)^2/100000)</f>
        <v>732.39692029724802</v>
      </c>
      <c r="S531" s="323">
        <f t="shared" si="32"/>
        <v>8300</v>
      </c>
      <c r="T531" s="323">
        <f t="shared" si="34"/>
        <v>8300</v>
      </c>
      <c r="U531" s="323">
        <f>(M531*60)*(3.1415927*'chromatographic performances'!$E$8*'chromatographic performances'!$E$8*0.6/4)</f>
        <v>748.66444030305252</v>
      </c>
    </row>
    <row r="532" spans="12:21" x14ac:dyDescent="0.2">
      <c r="L532" s="323">
        <v>15.72</v>
      </c>
      <c r="M532" s="323">
        <f>(L532*$N$5)/('chromatographic performances'!$E$9/1000000)*1000</f>
        <v>6.015695231419004</v>
      </c>
      <c r="N532" s="323">
        <f t="shared" si="33"/>
        <v>3.545509358975433</v>
      </c>
      <c r="O532" s="323">
        <f>'chromatographic performances'!$E$7/(N532*'chromatographic performances'!$E$9/1000)</f>
        <v>8295.497692433577</v>
      </c>
      <c r="P532" s="323">
        <f t="shared" si="35"/>
        <v>8290</v>
      </c>
      <c r="Q532" s="323">
        <f>(M532*60)*(3.1415927*'chromatographic performances'!$E$8*'chromatographic performances'!$E$8*0.6/4)</f>
        <v>750.09592106845037</v>
      </c>
      <c r="R532" s="323">
        <f>1.1*(B$12*'chromatographic performances'!$E$7*0.001*$M532*0.001*$N$4*0.001/('chromatographic performances'!$E$9*0.000001)^2/100000)</f>
        <v>733.79729681789286</v>
      </c>
      <c r="S532" s="323">
        <f t="shared" si="32"/>
        <v>8290</v>
      </c>
      <c r="T532" s="323" t="str">
        <f t="shared" si="34"/>
        <v/>
      </c>
      <c r="U532" s="323">
        <f>(M532*60)*(3.1415927*'chromatographic performances'!$E$8*'chromatographic performances'!$E$8*0.6/4)</f>
        <v>750.09592106845037</v>
      </c>
    </row>
    <row r="533" spans="12:21" x14ac:dyDescent="0.2">
      <c r="L533" s="323">
        <v>15.75</v>
      </c>
      <c r="M533" s="323">
        <f>(L533*$N$5)/('chromatographic performances'!$E$9/1000000)*1000</f>
        <v>6.0271755658301096</v>
      </c>
      <c r="N533" s="323">
        <f t="shared" si="33"/>
        <v>3.5481172214505463</v>
      </c>
      <c r="O533" s="323">
        <f>'chromatographic performances'!$E$7/(N533*'chromatographic performances'!$E$9/1000)</f>
        <v>8289.4005102396786</v>
      </c>
      <c r="P533" s="323">
        <f t="shared" si="35"/>
        <v>8280</v>
      </c>
      <c r="Q533" s="323">
        <f>(M533*60)*(3.1415927*'chromatographic performances'!$E$8*'chromatographic performances'!$E$8*0.6/4)</f>
        <v>751.52740183384822</v>
      </c>
      <c r="R533" s="323">
        <f>1.1*(B$12*'chromatographic performances'!$E$7*0.001*$M533*0.001*$N$4*0.001/('chromatographic performances'!$E$9*0.000001)^2/100000)</f>
        <v>735.19767333853758</v>
      </c>
      <c r="S533" s="323">
        <f t="shared" si="32"/>
        <v>8280</v>
      </c>
      <c r="T533" s="323">
        <f t="shared" si="34"/>
        <v>8280</v>
      </c>
      <c r="U533" s="323">
        <f>(M533*60)*(3.1415927*'chromatographic performances'!$E$8*'chromatographic performances'!$E$8*0.6/4)</f>
        <v>751.52740183384822</v>
      </c>
    </row>
    <row r="534" spans="12:21" x14ac:dyDescent="0.2">
      <c r="L534" s="323">
        <v>15.78</v>
      </c>
      <c r="M534" s="323">
        <f>(L534*$N$5)/('chromatographic performances'!$E$9/1000000)*1000</f>
        <v>6.0386559002412135</v>
      </c>
      <c r="N534" s="323">
        <f t="shared" si="33"/>
        <v>3.5507249058013906</v>
      </c>
      <c r="O534" s="323">
        <f>'chromatographic performances'!$E$7/(N534*'chromatographic performances'!$E$9/1000)</f>
        <v>8283.3126998454936</v>
      </c>
      <c r="P534" s="323">
        <f t="shared" si="35"/>
        <v>8280</v>
      </c>
      <c r="Q534" s="323">
        <f>(M534*60)*(3.1415927*'chromatographic performances'!$E$8*'chromatographic performances'!$E$8*0.6/4)</f>
        <v>752.95888259924584</v>
      </c>
      <c r="R534" s="323">
        <f>1.1*(B$12*'chromatographic performances'!$E$7*0.001*$M534*0.001*$N$4*0.001/('chromatographic performances'!$E$9*0.000001)^2/100000)</f>
        <v>736.59804985918242</v>
      </c>
      <c r="S534" s="323">
        <f t="shared" si="32"/>
        <v>8280</v>
      </c>
      <c r="T534" s="323" t="str">
        <f t="shared" si="34"/>
        <v/>
      </c>
      <c r="U534" s="323">
        <f>(M534*60)*(3.1415927*'chromatographic performances'!$E$8*'chromatographic performances'!$E$8*0.6/4)</f>
        <v>752.95888259924584</v>
      </c>
    </row>
    <row r="535" spans="12:21" x14ac:dyDescent="0.2">
      <c r="L535" s="323">
        <v>15.81</v>
      </c>
      <c r="M535" s="323">
        <f>(L535*$N$5)/('chromatographic performances'!$E$9/1000000)*1000</f>
        <v>6.0501362346523191</v>
      </c>
      <c r="N535" s="323">
        <f t="shared" si="33"/>
        <v>3.5533324079368787</v>
      </c>
      <c r="O535" s="323">
        <f>'chromatographic performances'!$E$7/(N535*'chromatographic performances'!$E$9/1000)</f>
        <v>8277.2342492323405</v>
      </c>
      <c r="P535" s="323">
        <f t="shared" si="35"/>
        <v>8270</v>
      </c>
      <c r="Q535" s="323">
        <f>(M535*60)*(3.1415927*'chromatographic performances'!$E$8*'chromatographic performances'!$E$8*0.6/4)</f>
        <v>754.3903633646438</v>
      </c>
      <c r="R535" s="323">
        <f>1.1*(B$12*'chromatographic performances'!$E$7*0.001*$M535*0.001*$N$4*0.001/('chromatographic performances'!$E$9*0.000001)^2/100000)</f>
        <v>737.99842637982727</v>
      </c>
      <c r="S535" s="323">
        <f t="shared" si="32"/>
        <v>8270</v>
      </c>
      <c r="T535" s="323">
        <f t="shared" si="34"/>
        <v>8270</v>
      </c>
      <c r="U535" s="323">
        <f>(M535*60)*(3.1415927*'chromatographic performances'!$E$8*'chromatographic performances'!$E$8*0.6/4)</f>
        <v>754.3903633646438</v>
      </c>
    </row>
    <row r="536" spans="12:21" x14ac:dyDescent="0.2">
      <c r="L536" s="323">
        <v>15.84</v>
      </c>
      <c r="M536" s="323">
        <f>(L536*$N$5)/('chromatographic performances'!$E$9/1000000)*1000</f>
        <v>6.0616165690634238</v>
      </c>
      <c r="N536" s="323">
        <f t="shared" si="33"/>
        <v>3.5559397238130348</v>
      </c>
      <c r="O536" s="323">
        <f>'chromatographic performances'!$E$7/(N536*'chromatographic performances'!$E$9/1000)</f>
        <v>8271.1651462820955</v>
      </c>
      <c r="P536" s="323">
        <f t="shared" si="35"/>
        <v>8270</v>
      </c>
      <c r="Q536" s="323">
        <f>(M536*60)*(3.1415927*'chromatographic performances'!$E$8*'chromatographic performances'!$E$8*0.6/4)</f>
        <v>755.82184413004154</v>
      </c>
      <c r="R536" s="323">
        <f>1.1*(B$12*'chromatographic performances'!$E$7*0.001*$M536*0.001*$N$4*0.001/('chromatographic performances'!$E$9*0.000001)^2/100000)</f>
        <v>739.39880290047199</v>
      </c>
      <c r="S536" s="323">
        <f t="shared" si="32"/>
        <v>8270</v>
      </c>
      <c r="T536" s="323">
        <f t="shared" si="34"/>
        <v>8270</v>
      </c>
      <c r="U536" s="323">
        <f>(M536*60)*(3.1415927*'chromatographic performances'!$E$8*'chromatographic performances'!$E$8*0.6/4)</f>
        <v>755.82184413004154</v>
      </c>
    </row>
    <row r="537" spans="12:21" x14ac:dyDescent="0.2">
      <c r="L537" s="323">
        <v>15.87</v>
      </c>
      <c r="M537" s="323">
        <f>(L537*$N$5)/('chromatographic performances'!$E$9/1000000)*1000</f>
        <v>6.0730969034745286</v>
      </c>
      <c r="N537" s="323">
        <f t="shared" si="33"/>
        <v>3.5585468494324708</v>
      </c>
      <c r="O537" s="323">
        <f>'chromatographic performances'!$E$7/(N537*'chromatographic performances'!$E$9/1000)</f>
        <v>8265.1053787792753</v>
      </c>
      <c r="P537" s="323">
        <f t="shared" si="35"/>
        <v>8260</v>
      </c>
      <c r="Q537" s="323">
        <f>(M537*60)*(3.1415927*'chromatographic performances'!$E$8*'chromatographic performances'!$E$8*0.6/4)</f>
        <v>757.25332489543939</v>
      </c>
      <c r="R537" s="323">
        <f>1.1*(B$12*'chromatographic performances'!$E$7*0.001*$M537*0.001*$N$4*0.001/('chromatographic performances'!$E$9*0.000001)^2/100000)</f>
        <v>740.79917942111683</v>
      </c>
      <c r="S537" s="323">
        <f t="shared" ref="S537:S600" si="36">IF(P537&gt;$P$1017,S536,P537)</f>
        <v>8260</v>
      </c>
      <c r="T537" s="323" t="str">
        <f t="shared" si="34"/>
        <v/>
      </c>
      <c r="U537" s="323">
        <f>(M537*60)*(3.1415927*'chromatographic performances'!$E$8*'chromatographic performances'!$E$8*0.6/4)</f>
        <v>757.25332489543939</v>
      </c>
    </row>
    <row r="538" spans="12:21" x14ac:dyDescent="0.2">
      <c r="L538" s="323">
        <v>15.9</v>
      </c>
      <c r="M538" s="323">
        <f>(L538*$N$5)/('chromatographic performances'!$E$9/1000000)*1000</f>
        <v>6.0845772378856351</v>
      </c>
      <c r="N538" s="323">
        <f t="shared" si="33"/>
        <v>3.5611537808438642</v>
      </c>
      <c r="O538" s="323">
        <f>'chromatographic performances'!$E$7/(N538*'chromatographic performances'!$E$9/1000)</f>
        <v>8259.0549344130923</v>
      </c>
      <c r="P538" s="323">
        <f t="shared" si="35"/>
        <v>8250</v>
      </c>
      <c r="Q538" s="323">
        <f>(M538*60)*(3.1415927*'chromatographic performances'!$E$8*'chromatographic performances'!$E$8*0.6/4)</f>
        <v>758.68480566083724</v>
      </c>
      <c r="R538" s="323">
        <f>1.1*(B$12*'chromatographic performances'!$E$7*0.001*$M538*0.001*$N$4*0.001/('chromatographic performances'!$E$9*0.000001)^2/100000)</f>
        <v>742.19955594176179</v>
      </c>
      <c r="S538" s="323">
        <f t="shared" si="36"/>
        <v>8250</v>
      </c>
      <c r="T538" s="323">
        <f t="shared" si="34"/>
        <v>8250</v>
      </c>
      <c r="U538" s="323">
        <f>(M538*60)*(3.1415927*'chromatographic performances'!$E$8*'chromatographic performances'!$E$8*0.6/4)</f>
        <v>758.68480566083724</v>
      </c>
    </row>
    <row r="539" spans="12:21" x14ac:dyDescent="0.2">
      <c r="L539" s="323">
        <v>15.93</v>
      </c>
      <c r="M539" s="323">
        <f>(L539*$N$5)/('chromatographic performances'!$E$9/1000000)*1000</f>
        <v>6.0960575722967398</v>
      </c>
      <c r="N539" s="323">
        <f t="shared" si="33"/>
        <v>3.5637605141414443</v>
      </c>
      <c r="O539" s="323">
        <f>'chromatographic performances'!$E$7/(N539*'chromatographic performances'!$E$9/1000)</f>
        <v>8253.0138007794903</v>
      </c>
      <c r="P539" s="323">
        <f t="shared" si="35"/>
        <v>8250</v>
      </c>
      <c r="Q539" s="323">
        <f>(M539*60)*(3.1415927*'chromatographic performances'!$E$8*'chromatographic performances'!$E$8*0.6/4)</f>
        <v>760.11628642623509</v>
      </c>
      <c r="R539" s="323">
        <f>1.1*(B$12*'chromatographic performances'!$E$7*0.001*$M539*0.001*$N$4*0.001/('chromatographic performances'!$E$9*0.000001)^2/100000)</f>
        <v>743.59993246240685</v>
      </c>
      <c r="S539" s="323">
        <f t="shared" si="36"/>
        <v>8250</v>
      </c>
      <c r="T539" s="323" t="str">
        <f t="shared" si="34"/>
        <v/>
      </c>
      <c r="U539" s="323">
        <f>(M539*60)*(3.1415927*'chromatographic performances'!$E$8*'chromatographic performances'!$E$8*0.6/4)</f>
        <v>760.11628642623509</v>
      </c>
    </row>
    <row r="540" spans="12:21" x14ac:dyDescent="0.2">
      <c r="L540" s="323">
        <v>15.96</v>
      </c>
      <c r="M540" s="323">
        <f>(L540*$N$5)/('chromatographic performances'!$E$9/1000000)*1000</f>
        <v>6.1075379067078446</v>
      </c>
      <c r="N540" s="323">
        <f t="shared" si="33"/>
        <v>3.5663670454644869</v>
      </c>
      <c r="O540" s="323">
        <f>'chromatographic performances'!$E$7/(N540*'chromatographic performances'!$E$9/1000)</f>
        <v>8246.9819653831328</v>
      </c>
      <c r="P540" s="323">
        <f t="shared" si="35"/>
        <v>8240</v>
      </c>
      <c r="Q540" s="323">
        <f>(M540*60)*(3.1415927*'chromatographic performances'!$E$8*'chromatographic performances'!$E$8*0.6/4)</f>
        <v>761.54776719163283</v>
      </c>
      <c r="R540" s="323">
        <f>1.1*(B$12*'chromatographic performances'!$E$7*0.001*$M540*0.001*$N$4*0.001/('chromatographic performances'!$E$9*0.000001)^2/100000)</f>
        <v>745.0003089830517</v>
      </c>
      <c r="S540" s="323">
        <f t="shared" si="36"/>
        <v>8240</v>
      </c>
      <c r="T540" s="323">
        <f t="shared" si="34"/>
        <v>8240</v>
      </c>
      <c r="U540" s="323">
        <f>(M540*60)*(3.1415927*'chromatographic performances'!$E$8*'chromatographic performances'!$E$8*0.6/4)</f>
        <v>761.54776719163283</v>
      </c>
    </row>
    <row r="541" spans="12:21" x14ac:dyDescent="0.2">
      <c r="L541" s="323">
        <v>15.99</v>
      </c>
      <c r="M541" s="323">
        <f>(L541*$N$5)/('chromatographic performances'!$E$9/1000000)*1000</f>
        <v>6.1190182411189493</v>
      </c>
      <c r="N541" s="323">
        <f t="shared" si="33"/>
        <v>3.5689733709968094</v>
      </c>
      <c r="O541" s="323">
        <f>'chromatographic performances'!$E$7/(N541*'chromatographic performances'!$E$9/1000)</f>
        <v>8240.9594156393741</v>
      </c>
      <c r="P541" s="323">
        <f t="shared" si="35"/>
        <v>8240</v>
      </c>
      <c r="Q541" s="323">
        <f>(M541*60)*(3.1415927*'chromatographic performances'!$E$8*'chromatographic performances'!$E$8*0.6/4)</f>
        <v>762.97924795703057</v>
      </c>
      <c r="R541" s="323">
        <f>1.1*(B$12*'chromatographic performances'!$E$7*0.001*$M541*0.001*$N$4*0.001/('chromatographic performances'!$E$9*0.000001)^2/100000)</f>
        <v>746.40068550369631</v>
      </c>
      <c r="S541" s="323">
        <f t="shared" si="36"/>
        <v>8240</v>
      </c>
      <c r="T541" s="323">
        <f t="shared" si="34"/>
        <v>8240</v>
      </c>
      <c r="U541" s="323">
        <f>(M541*60)*(3.1415927*'chromatographic performances'!$E$8*'chromatographic performances'!$E$8*0.6/4)</f>
        <v>762.97924795703057</v>
      </c>
    </row>
    <row r="542" spans="12:21" x14ac:dyDescent="0.2">
      <c r="L542" s="323">
        <v>16.02</v>
      </c>
      <c r="M542" s="323">
        <f>(L542*$N$5)/('chromatographic performances'!$E$9/1000000)*1000</f>
        <v>6.1304985755300541</v>
      </c>
      <c r="N542" s="323">
        <f t="shared" si="33"/>
        <v>3.5715794869662814</v>
      </c>
      <c r="O542" s="323">
        <f>'chromatographic performances'!$E$7/(N542*'chromatographic performances'!$E$9/1000)</f>
        <v>8234.9461388761811</v>
      </c>
      <c r="P542" s="323">
        <f t="shared" si="35"/>
        <v>8230</v>
      </c>
      <c r="Q542" s="323">
        <f>(M542*60)*(3.1415927*'chromatographic performances'!$E$8*'chromatographic performances'!$E$8*0.6/4)</f>
        <v>764.41072872242842</v>
      </c>
      <c r="R542" s="323">
        <f>1.1*(B$12*'chromatographic performances'!$E$7*0.001*$M542*0.001*$N$4*0.001/('chromatographic performances'!$E$9*0.000001)^2/100000)</f>
        <v>747.80106202434126</v>
      </c>
      <c r="S542" s="323">
        <f t="shared" si="36"/>
        <v>8230</v>
      </c>
      <c r="T542" s="323" t="str">
        <f t="shared" si="34"/>
        <v/>
      </c>
      <c r="U542" s="323">
        <f>(M542*60)*(3.1415927*'chromatographic performances'!$E$8*'chromatographic performances'!$E$8*0.6/4)</f>
        <v>764.41072872242842</v>
      </c>
    </row>
    <row r="543" spans="12:21" x14ac:dyDescent="0.2">
      <c r="L543" s="323">
        <v>16.05</v>
      </c>
      <c r="M543" s="323">
        <f>(L543*$N$5)/('chromatographic performances'!$E$9/1000000)*1000</f>
        <v>6.1419789099411588</v>
      </c>
      <c r="N543" s="323">
        <f t="shared" si="33"/>
        <v>3.574185389644331</v>
      </c>
      <c r="O543" s="323">
        <f>'chromatographic performances'!$E$7/(N543*'chromatographic performances'!$E$9/1000)</f>
        <v>8228.9421223360587</v>
      </c>
      <c r="P543" s="323">
        <f t="shared" si="35"/>
        <v>8220</v>
      </c>
      <c r="Q543" s="323">
        <f>(M543*60)*(3.1415927*'chromatographic performances'!$E$8*'chromatographic performances'!$E$8*0.6/4)</f>
        <v>765.84220948782615</v>
      </c>
      <c r="R543" s="323">
        <f>1.1*(B$12*'chromatographic performances'!$E$7*0.001*$M543*0.001*$N$4*0.001/('chromatographic performances'!$E$9*0.000001)^2/100000)</f>
        <v>749.20143854498599</v>
      </c>
      <c r="S543" s="323">
        <f t="shared" si="36"/>
        <v>8220</v>
      </c>
      <c r="T543" s="323">
        <f t="shared" si="34"/>
        <v>8220</v>
      </c>
      <c r="U543" s="323">
        <f>(M543*60)*(3.1415927*'chromatographic performances'!$E$8*'chromatographic performances'!$E$8*0.6/4)</f>
        <v>765.84220948782615</v>
      </c>
    </row>
    <row r="544" spans="12:21" x14ac:dyDescent="0.2">
      <c r="L544" s="323">
        <v>16.079999999999998</v>
      </c>
      <c r="M544" s="323">
        <f>(L544*$N$5)/('chromatographic performances'!$E$9/1000000)*1000</f>
        <v>6.1534592443522635</v>
      </c>
      <c r="N544" s="323">
        <f t="shared" si="33"/>
        <v>3.576791075345465</v>
      </c>
      <c r="O544" s="323">
        <f>'chromatographic performances'!$E$7/(N544*'chromatographic performances'!$E$9/1000)</f>
        <v>8222.9473531779076</v>
      </c>
      <c r="P544" s="323">
        <f t="shared" si="35"/>
        <v>8220</v>
      </c>
      <c r="Q544" s="323">
        <f>(M544*60)*(3.1415927*'chromatographic performances'!$E$8*'chromatographic performances'!$E$8*0.6/4)</f>
        <v>767.273690253224</v>
      </c>
      <c r="R544" s="323">
        <f>1.1*(B$12*'chromatographic performances'!$E$7*0.001*$M544*0.001*$N$4*0.001/('chromatographic performances'!$E$9*0.000001)^2/100000)</f>
        <v>750.60181506563072</v>
      </c>
      <c r="S544" s="323">
        <f t="shared" si="36"/>
        <v>8220</v>
      </c>
      <c r="T544" s="323" t="str">
        <f t="shared" si="34"/>
        <v/>
      </c>
      <c r="U544" s="323">
        <f>(M544*60)*(3.1415927*'chromatographic performances'!$E$8*'chromatographic performances'!$E$8*0.6/4)</f>
        <v>767.273690253224</v>
      </c>
    </row>
    <row r="545" spans="12:21" x14ac:dyDescent="0.2">
      <c r="L545" s="323">
        <v>16.11</v>
      </c>
      <c r="M545" s="323">
        <f>(L545*$N$5)/('chromatographic performances'!$E$9/1000000)*1000</f>
        <v>6.1649395787633692</v>
      </c>
      <c r="N545" s="323">
        <f t="shared" si="33"/>
        <v>3.5793965404267927</v>
      </c>
      <c r="O545" s="323">
        <f>'chromatographic performances'!$E$7/(N545*'chromatographic performances'!$E$9/1000)</f>
        <v>8216.9618184788815</v>
      </c>
      <c r="P545" s="323">
        <f t="shared" si="35"/>
        <v>8210</v>
      </c>
      <c r="Q545" s="323">
        <f>(M545*60)*(3.1415927*'chromatographic performances'!$E$8*'chromatographic performances'!$E$8*0.6/4)</f>
        <v>768.70517101862185</v>
      </c>
      <c r="R545" s="323">
        <f>1.1*(B$12*'chromatographic performances'!$E$7*0.001*$M545*0.001*$N$4*0.001/('chromatographic performances'!$E$9*0.000001)^2/100000)</f>
        <v>752.00219158627579</v>
      </c>
      <c r="S545" s="323">
        <f t="shared" si="36"/>
        <v>8210</v>
      </c>
      <c r="T545" s="323">
        <f t="shared" si="34"/>
        <v>8210</v>
      </c>
      <c r="U545" s="323">
        <f>(M545*60)*(3.1415927*'chromatographic performances'!$E$8*'chromatographic performances'!$E$8*0.6/4)</f>
        <v>768.70517101862185</v>
      </c>
    </row>
    <row r="546" spans="12:21" x14ac:dyDescent="0.2">
      <c r="L546" s="323">
        <v>16.14</v>
      </c>
      <c r="M546" s="323">
        <f>(L546*$N$5)/('chromatographic performances'!$E$9/1000000)*1000</f>
        <v>6.1764199131744739</v>
      </c>
      <c r="N546" s="323">
        <f t="shared" si="33"/>
        <v>3.582001781287548</v>
      </c>
      <c r="O546" s="323">
        <f>'chromatographic performances'!$E$7/(N546*'chromatographic performances'!$E$9/1000)</f>
        <v>8210.9855052362127</v>
      </c>
      <c r="P546" s="323">
        <f t="shared" si="35"/>
        <v>8210</v>
      </c>
      <c r="Q546" s="323">
        <f>(M546*60)*(3.1415927*'chromatographic performances'!$E$8*'chromatographic performances'!$E$8*0.6/4)</f>
        <v>770.1366517840197</v>
      </c>
      <c r="R546" s="323">
        <f>1.1*(B$12*'chromatographic performances'!$E$7*0.001*$M546*0.001*$N$4*0.001/('chromatographic performances'!$E$9*0.000001)^2/100000)</f>
        <v>753.40256810692051</v>
      </c>
      <c r="S546" s="323">
        <f t="shared" si="36"/>
        <v>8210</v>
      </c>
      <c r="T546" s="323">
        <f t="shared" si="34"/>
        <v>8210</v>
      </c>
      <c r="U546" s="323">
        <f>(M546*60)*(3.1415927*'chromatographic performances'!$E$8*'chromatographic performances'!$E$8*0.6/4)</f>
        <v>770.1366517840197</v>
      </c>
    </row>
    <row r="547" spans="12:21" x14ac:dyDescent="0.2">
      <c r="L547" s="323">
        <v>16.170000000000002</v>
      </c>
      <c r="M547" s="323">
        <f>(L547*$N$5)/('chromatographic performances'!$E$9/1000000)*1000</f>
        <v>6.1879002475855795</v>
      </c>
      <c r="N547" s="323">
        <f t="shared" si="33"/>
        <v>3.5846067943686357</v>
      </c>
      <c r="O547" s="323">
        <f>'chromatographic performances'!$E$7/(N547*'chromatographic performances'!$E$9/1000)</f>
        <v>8205.0184003689883</v>
      </c>
      <c r="P547" s="323">
        <f t="shared" si="35"/>
        <v>8200</v>
      </c>
      <c r="Q547" s="323">
        <f>(M547*60)*(3.1415927*'chromatographic performances'!$E$8*'chromatographic performances'!$E$8*0.6/4)</f>
        <v>771.56813254941756</v>
      </c>
      <c r="R547" s="323">
        <f>1.1*(B$12*'chromatographic performances'!$E$7*0.001*$M547*0.001*$N$4*0.001/('chromatographic performances'!$E$9*0.000001)^2/100000)</f>
        <v>754.80294462756558</v>
      </c>
      <c r="S547" s="323">
        <f t="shared" si="36"/>
        <v>8200</v>
      </c>
      <c r="T547" s="323" t="str">
        <f t="shared" si="34"/>
        <v/>
      </c>
      <c r="U547" s="323">
        <f>(M547*60)*(3.1415927*'chromatographic performances'!$E$8*'chromatographic performances'!$E$8*0.6/4)</f>
        <v>771.56813254941756</v>
      </c>
    </row>
    <row r="548" spans="12:21" x14ac:dyDescent="0.2">
      <c r="L548" s="323">
        <v>16.2</v>
      </c>
      <c r="M548" s="323">
        <f>(L548*$N$5)/('chromatographic performances'!$E$9/1000000)*1000</f>
        <v>6.1993805819966834</v>
      </c>
      <c r="N548" s="323">
        <f t="shared" si="33"/>
        <v>3.587211576152161</v>
      </c>
      <c r="O548" s="323">
        <f>'chromatographic performances'!$E$7/(N548*'chromatographic performances'!$E$9/1000)</f>
        <v>8199.0604907199304</v>
      </c>
      <c r="P548" s="323">
        <f t="shared" si="35"/>
        <v>8190</v>
      </c>
      <c r="Q548" s="323">
        <f>(M548*60)*(3.1415927*'chromatographic performances'!$E$8*'chromatographic performances'!$E$8*0.6/4)</f>
        <v>772.99961331481518</v>
      </c>
      <c r="R548" s="323">
        <f>1.1*(B$12*'chromatographic performances'!$E$7*0.001*$M548*0.001*$N$4*0.001/('chromatographic performances'!$E$9*0.000001)^2/100000)</f>
        <v>756.20332114821019</v>
      </c>
      <c r="S548" s="323">
        <f t="shared" si="36"/>
        <v>8190</v>
      </c>
      <c r="T548" s="323">
        <f t="shared" si="34"/>
        <v>8190</v>
      </c>
      <c r="U548" s="323">
        <f>(M548*60)*(3.1415927*'chromatographic performances'!$E$8*'chromatographic performances'!$E$8*0.6/4)</f>
        <v>772.99961331481518</v>
      </c>
    </row>
    <row r="549" spans="12:21" x14ac:dyDescent="0.2">
      <c r="L549" s="323">
        <v>16.23</v>
      </c>
      <c r="M549" s="323">
        <f>(L549*$N$5)/('chromatographic performances'!$E$9/1000000)*1000</f>
        <v>6.2108609164077881</v>
      </c>
      <c r="N549" s="323">
        <f t="shared" si="33"/>
        <v>3.5898161231609831</v>
      </c>
      <c r="O549" s="323">
        <f>'chromatographic performances'!$E$7/(N549*'chromatographic performances'!$E$9/1000)</f>
        <v>8193.1117630571189</v>
      </c>
      <c r="P549" s="323">
        <f t="shared" si="35"/>
        <v>8190</v>
      </c>
      <c r="Q549" s="323">
        <f>(M549*60)*(3.1415927*'chromatographic performances'!$E$8*'chromatographic performances'!$E$8*0.6/4)</f>
        <v>774.43109408021303</v>
      </c>
      <c r="R549" s="323">
        <f>1.1*(B$12*'chromatographic performances'!$E$7*0.001*$M549*0.001*$N$4*0.001/('chromatographic performances'!$E$9*0.000001)^2/100000)</f>
        <v>757.60369766885492</v>
      </c>
      <c r="S549" s="323">
        <f t="shared" si="36"/>
        <v>8190</v>
      </c>
      <c r="T549" s="323" t="str">
        <f t="shared" si="34"/>
        <v/>
      </c>
      <c r="U549" s="323">
        <f>(M549*60)*(3.1415927*'chromatographic performances'!$E$8*'chromatographic performances'!$E$8*0.6/4)</f>
        <v>774.43109408021303</v>
      </c>
    </row>
    <row r="550" spans="12:21" x14ac:dyDescent="0.2">
      <c r="L550" s="323">
        <v>16.260000000000002</v>
      </c>
      <c r="M550" s="323">
        <f>(L550*$N$5)/('chromatographic performances'!$E$9/1000000)*1000</f>
        <v>6.2223412508188947</v>
      </c>
      <c r="N550" s="323">
        <f t="shared" si="33"/>
        <v>3.5924204319582604</v>
      </c>
      <c r="O550" s="323">
        <f>'chromatographic performances'!$E$7/(N550*'chromatographic performances'!$E$9/1000)</f>
        <v>8187.1722040757186</v>
      </c>
      <c r="P550" s="323">
        <f t="shared" si="35"/>
        <v>8180</v>
      </c>
      <c r="Q550" s="323">
        <f>(M550*60)*(3.1415927*'chromatographic performances'!$E$8*'chromatographic performances'!$E$8*0.6/4)</f>
        <v>775.86257484561088</v>
      </c>
      <c r="R550" s="323">
        <f>1.1*(B$12*'chromatographic performances'!$E$7*0.001*$M550*0.001*$N$4*0.001/('chromatographic performances'!$E$9*0.000001)^2/100000)</f>
        <v>759.00407418949999</v>
      </c>
      <c r="S550" s="323">
        <f t="shared" si="36"/>
        <v>8180</v>
      </c>
      <c r="T550" s="323">
        <f t="shared" si="34"/>
        <v>8180</v>
      </c>
      <c r="U550" s="323">
        <f>(M550*60)*(3.1415927*'chromatographic performances'!$E$8*'chromatographic performances'!$E$8*0.6/4)</f>
        <v>775.86257484561088</v>
      </c>
    </row>
    <row r="551" spans="12:21" x14ac:dyDescent="0.2">
      <c r="L551" s="323">
        <v>16.29</v>
      </c>
      <c r="M551" s="323">
        <f>(L551*$N$5)/('chromatographic performances'!$E$9/1000000)*1000</f>
        <v>6.2338215852299976</v>
      </c>
      <c r="N551" s="323">
        <f t="shared" si="33"/>
        <v>3.5950244991470139</v>
      </c>
      <c r="O551" s="323">
        <f>'chromatographic performances'!$E$7/(N551*'chromatographic performances'!$E$9/1000)</f>
        <v>8181.2418003996463</v>
      </c>
      <c r="P551" s="323">
        <f t="shared" si="35"/>
        <v>8180</v>
      </c>
      <c r="Q551" s="323">
        <f>(M551*60)*(3.1415927*'chromatographic performances'!$E$8*'chromatographic performances'!$E$8*0.6/4)</f>
        <v>777.2940556110085</v>
      </c>
      <c r="R551" s="323">
        <f>1.1*(B$12*'chromatographic performances'!$E$7*0.001*$M551*0.001*$N$4*0.001/('chromatographic performances'!$E$9*0.000001)^2/100000)</f>
        <v>760.4044507101446</v>
      </c>
      <c r="S551" s="323">
        <f t="shared" si="36"/>
        <v>8180</v>
      </c>
      <c r="T551" s="323">
        <f t="shared" si="34"/>
        <v>8180</v>
      </c>
      <c r="U551" s="323">
        <f>(M551*60)*(3.1415927*'chromatographic performances'!$E$8*'chromatographic performances'!$E$8*0.6/4)</f>
        <v>777.2940556110085</v>
      </c>
    </row>
    <row r="552" spans="12:21" x14ac:dyDescent="0.2">
      <c r="L552" s="323">
        <v>16.32</v>
      </c>
      <c r="M552" s="323">
        <f>(L552*$N$5)/('chromatographic performances'!$E$9/1000000)*1000</f>
        <v>6.2453019196411033</v>
      </c>
      <c r="N552" s="323">
        <f t="shared" si="33"/>
        <v>3.5976283213696849</v>
      </c>
      <c r="O552" s="323">
        <f>'chromatographic performances'!$E$7/(N552*'chromatographic performances'!$E$9/1000)</f>
        <v>8175.3205385832462</v>
      </c>
      <c r="P552" s="323">
        <f t="shared" si="35"/>
        <v>8170</v>
      </c>
      <c r="Q552" s="323">
        <f>(M552*60)*(3.1415927*'chromatographic performances'!$E$8*'chromatographic performances'!$E$8*0.6/4)</f>
        <v>778.72553637640635</v>
      </c>
      <c r="R552" s="323">
        <f>1.1*(B$12*'chromatographic performances'!$E$7*0.001*$M552*0.001*$N$4*0.001/('chromatographic performances'!$E$9*0.000001)^2/100000)</f>
        <v>761.80482723078944</v>
      </c>
      <c r="S552" s="323">
        <f t="shared" si="36"/>
        <v>8170</v>
      </c>
      <c r="T552" s="323" t="str">
        <f t="shared" si="34"/>
        <v/>
      </c>
      <c r="U552" s="323">
        <f>(M552*60)*(3.1415927*'chromatographic performances'!$E$8*'chromatographic performances'!$E$8*0.6/4)</f>
        <v>778.72553637640635</v>
      </c>
    </row>
    <row r="553" spans="12:21" x14ac:dyDescent="0.2">
      <c r="L553" s="323">
        <v>16.350000000000001</v>
      </c>
      <c r="M553" s="323">
        <f>(L553*$N$5)/('chromatographic performances'!$E$9/1000000)*1000</f>
        <v>6.2567822540522098</v>
      </c>
      <c r="N553" s="323">
        <f t="shared" si="33"/>
        <v>3.6002318953077053</v>
      </c>
      <c r="O553" s="323">
        <f>'chromatographic performances'!$E$7/(N553*'chromatographic performances'!$E$9/1000)</f>
        <v>8169.4084051129112</v>
      </c>
      <c r="P553" s="323">
        <f t="shared" si="35"/>
        <v>8160</v>
      </c>
      <c r="Q553" s="323">
        <f>(M553*60)*(3.1415927*'chromatographic performances'!$E$8*'chromatographic performances'!$E$8*0.6/4)</f>
        <v>780.15701714180443</v>
      </c>
      <c r="R553" s="323">
        <f>1.1*(B$12*'chromatographic performances'!$E$7*0.001*$M553*0.001*$N$4*0.001/('chromatographic performances'!$E$9*0.000001)^2/100000)</f>
        <v>763.20520375143462</v>
      </c>
      <c r="S553" s="323">
        <f t="shared" si="36"/>
        <v>8160</v>
      </c>
      <c r="T553" s="323">
        <f t="shared" si="34"/>
        <v>8160</v>
      </c>
      <c r="U553" s="323">
        <f>(M553*60)*(3.1415927*'chromatographic performances'!$E$8*'chromatographic performances'!$E$8*0.6/4)</f>
        <v>780.15701714180443</v>
      </c>
    </row>
    <row r="554" spans="12:21" x14ac:dyDescent="0.2">
      <c r="L554" s="323">
        <v>16.38</v>
      </c>
      <c r="M554" s="323">
        <f>(L554*$N$5)/('chromatographic performances'!$E$9/1000000)*1000</f>
        <v>6.2682625884633127</v>
      </c>
      <c r="N554" s="323">
        <f t="shared" si="33"/>
        <v>3.6028352176810663</v>
      </c>
      <c r="O554" s="323">
        <f>'chromatographic performances'!$E$7/(N554*'chromatographic performances'!$E$9/1000)</f>
        <v>8163.5053864087013</v>
      </c>
      <c r="P554" s="323">
        <f t="shared" si="35"/>
        <v>8160</v>
      </c>
      <c r="Q554" s="323">
        <f>(M554*60)*(3.1415927*'chromatographic performances'!$E$8*'chromatographic performances'!$E$8*0.6/4)</f>
        <v>781.58849790720194</v>
      </c>
      <c r="R554" s="323">
        <f>1.1*(B$12*'chromatographic performances'!$E$7*0.001*$M554*0.001*$N$4*0.001/('chromatographic performances'!$E$9*0.000001)^2/100000)</f>
        <v>764.60558027207912</v>
      </c>
      <c r="S554" s="323">
        <f t="shared" si="36"/>
        <v>8160</v>
      </c>
      <c r="T554" s="323" t="str">
        <f t="shared" si="34"/>
        <v/>
      </c>
      <c r="U554" s="323">
        <f>(M554*60)*(3.1415927*'chromatographic performances'!$E$8*'chromatographic performances'!$E$8*0.6/4)</f>
        <v>781.58849790720194</v>
      </c>
    </row>
    <row r="555" spans="12:21" x14ac:dyDescent="0.2">
      <c r="L555" s="323">
        <v>16.41</v>
      </c>
      <c r="M555" s="323">
        <f>(L555*$N$5)/('chromatographic performances'!$E$9/1000000)*1000</f>
        <v>6.2797429228744193</v>
      </c>
      <c r="N555" s="323">
        <f t="shared" si="33"/>
        <v>3.605438285247903</v>
      </c>
      <c r="O555" s="323">
        <f>'chromatographic performances'!$E$7/(N555*'chromatographic performances'!$E$9/1000)</f>
        <v>8157.6114688259195</v>
      </c>
      <c r="P555" s="323">
        <f t="shared" si="35"/>
        <v>8150</v>
      </c>
      <c r="Q555" s="323">
        <f>(M555*60)*(3.1415927*'chromatographic performances'!$E$8*'chromatographic performances'!$E$8*0.6/4)</f>
        <v>783.01997867260002</v>
      </c>
      <c r="R555" s="323">
        <f>1.1*(B$12*'chromatographic performances'!$E$7*0.001*$M555*0.001*$N$4*0.001/('chromatographic performances'!$E$9*0.000001)^2/100000)</f>
        <v>766.00595679272396</v>
      </c>
      <c r="S555" s="323">
        <f t="shared" si="36"/>
        <v>8150</v>
      </c>
      <c r="T555" s="323">
        <f t="shared" si="34"/>
        <v>8150</v>
      </c>
      <c r="U555" s="323">
        <f>(M555*60)*(3.1415927*'chromatographic performances'!$E$8*'chromatographic performances'!$E$8*0.6/4)</f>
        <v>783.01997867260002</v>
      </c>
    </row>
    <row r="556" spans="12:21" x14ac:dyDescent="0.2">
      <c r="L556" s="323">
        <v>16.440000000000001</v>
      </c>
      <c r="M556" s="323">
        <f>(L556*$N$5)/('chromatographic performances'!$E$9/1000000)*1000</f>
        <v>6.2912232572855249</v>
      </c>
      <c r="N556" s="323">
        <f t="shared" si="33"/>
        <v>3.6080410948040726</v>
      </c>
      <c r="O556" s="323">
        <f>'chromatographic performances'!$E$7/(N556*'chromatographic performances'!$E$9/1000)</f>
        <v>8151.7266386566762</v>
      </c>
      <c r="P556" s="323">
        <f t="shared" si="35"/>
        <v>8150</v>
      </c>
      <c r="Q556" s="323">
        <f>(M556*60)*(3.1415927*'chromatographic performances'!$E$8*'chromatographic performances'!$E$8*0.6/4)</f>
        <v>784.45145943799787</v>
      </c>
      <c r="R556" s="323">
        <f>1.1*(B$12*'chromatographic performances'!$E$7*0.001*$M556*0.001*$N$4*0.001/('chromatographic performances'!$E$9*0.000001)^2/100000)</f>
        <v>767.40633331336903</v>
      </c>
      <c r="S556" s="323">
        <f t="shared" si="36"/>
        <v>8150</v>
      </c>
      <c r="T556" s="323">
        <f t="shared" si="34"/>
        <v>8150</v>
      </c>
      <c r="U556" s="323">
        <f>(M556*60)*(3.1415927*'chromatographic performances'!$E$8*'chromatographic performances'!$E$8*0.6/4)</f>
        <v>784.45145943799787</v>
      </c>
    </row>
    <row r="557" spans="12:21" x14ac:dyDescent="0.2">
      <c r="L557" s="323">
        <v>16.47</v>
      </c>
      <c r="M557" s="323">
        <f>(L557*$N$5)/('chromatographic performances'!$E$9/1000000)*1000</f>
        <v>6.3027035916966279</v>
      </c>
      <c r="N557" s="323">
        <f t="shared" si="33"/>
        <v>3.6106436431827422</v>
      </c>
      <c r="O557" s="323">
        <f>'chromatographic performances'!$E$7/(N557*'chromatographic performances'!$E$9/1000)</f>
        <v>8145.8508821314226</v>
      </c>
      <c r="P557" s="323">
        <f t="shared" si="35"/>
        <v>8140</v>
      </c>
      <c r="Q557" s="323">
        <f>(M557*60)*(3.1415927*'chromatographic performances'!$E$8*'chromatographic performances'!$E$8*0.6/4)</f>
        <v>785.88294020339538</v>
      </c>
      <c r="R557" s="323">
        <f>1.1*(B$12*'chromatographic performances'!$E$7*0.001*$M557*0.001*$N$4*0.001/('chromatographic performances'!$E$9*0.000001)^2/100000)</f>
        <v>768.80670983401353</v>
      </c>
      <c r="S557" s="323">
        <f t="shared" si="36"/>
        <v>8140</v>
      </c>
      <c r="T557" s="323" t="str">
        <f t="shared" si="34"/>
        <v/>
      </c>
      <c r="U557" s="323">
        <f>(M557*60)*(3.1415927*'chromatographic performances'!$E$8*'chromatographic performances'!$E$8*0.6/4)</f>
        <v>785.88294020339538</v>
      </c>
    </row>
    <row r="558" spans="12:21" x14ac:dyDescent="0.2">
      <c r="L558" s="323">
        <v>16.5</v>
      </c>
      <c r="M558" s="323">
        <f>(L558*$N$5)/('chromatographic performances'!$E$9/1000000)*1000</f>
        <v>6.3141839261077344</v>
      </c>
      <c r="N558" s="323">
        <f t="shared" si="33"/>
        <v>3.6132459272539865</v>
      </c>
      <c r="O558" s="323">
        <f>'chromatographic performances'!$E$7/(N558*'chromatographic performances'!$E$9/1000)</f>
        <v>8139.9841854204642</v>
      </c>
      <c r="P558" s="323">
        <f t="shared" si="35"/>
        <v>8130</v>
      </c>
      <c r="Q558" s="323">
        <f>(M558*60)*(3.1415927*'chromatographic performances'!$E$8*'chromatographic performances'!$E$8*0.6/4)</f>
        <v>787.31442096879346</v>
      </c>
      <c r="R558" s="323">
        <f>1.1*(B$12*'chromatographic performances'!$E$7*0.001*$M558*0.001*$N$4*0.001/('chromatographic performances'!$E$9*0.000001)^2/100000)</f>
        <v>770.20708635465871</v>
      </c>
      <c r="S558" s="323">
        <f t="shared" si="36"/>
        <v>8130</v>
      </c>
      <c r="T558" s="323">
        <f t="shared" si="34"/>
        <v>8130</v>
      </c>
      <c r="U558" s="323">
        <f>(M558*60)*(3.1415927*'chromatographic performances'!$E$8*'chromatographic performances'!$E$8*0.6/4)</f>
        <v>787.31442096879346</v>
      </c>
    </row>
    <row r="559" spans="12:21" x14ac:dyDescent="0.2">
      <c r="L559" s="323">
        <v>16.53</v>
      </c>
      <c r="M559" s="323">
        <f>(L559*$N$5)/('chromatographic performances'!$E$9/1000000)*1000</f>
        <v>6.3256642605188391</v>
      </c>
      <c r="N559" s="323">
        <f t="shared" si="33"/>
        <v>3.6158479439243814</v>
      </c>
      <c r="O559" s="323">
        <f>'chromatographic performances'!$E$7/(N559*'chromatographic performances'!$E$9/1000)</f>
        <v>8134.126534635453</v>
      </c>
      <c r="P559" s="323">
        <f t="shared" si="35"/>
        <v>8130</v>
      </c>
      <c r="Q559" s="323">
        <f>(M559*60)*(3.1415927*'chromatographic performances'!$E$8*'chromatographic performances'!$E$8*0.6/4)</f>
        <v>788.74590173419119</v>
      </c>
      <c r="R559" s="323">
        <f>1.1*(B$12*'chromatographic performances'!$E$7*0.001*$M559*0.001*$N$4*0.001/('chromatographic performances'!$E$9*0.000001)^2/100000)</f>
        <v>771.60746287530344</v>
      </c>
      <c r="S559" s="323">
        <f t="shared" si="36"/>
        <v>8130</v>
      </c>
      <c r="T559" s="323" t="str">
        <f t="shared" si="34"/>
        <v/>
      </c>
      <c r="U559" s="323">
        <f>(M559*60)*(3.1415927*'chromatographic performances'!$E$8*'chromatographic performances'!$E$8*0.6/4)</f>
        <v>788.74590173419119</v>
      </c>
    </row>
    <row r="560" spans="12:21" x14ac:dyDescent="0.2">
      <c r="L560" s="323">
        <v>16.559999999999999</v>
      </c>
      <c r="M560" s="323">
        <f>(L560*$N$5)/('chromatographic performances'!$E$9/1000000)*1000</f>
        <v>6.337144594929943</v>
      </c>
      <c r="N560" s="323">
        <f t="shared" si="33"/>
        <v>3.6184496901366057</v>
      </c>
      <c r="O560" s="323">
        <f>'chromatographic performances'!$E$7/(N560*'chromatographic performances'!$E$9/1000)</f>
        <v>8128.2779158308495</v>
      </c>
      <c r="P560" s="323">
        <f t="shared" si="35"/>
        <v>8120</v>
      </c>
      <c r="Q560" s="323">
        <f>(M560*60)*(3.1415927*'chromatographic performances'!$E$8*'chromatographic performances'!$E$8*0.6/4)</f>
        <v>790.17738249958893</v>
      </c>
      <c r="R560" s="323">
        <f>1.1*(B$12*'chromatographic performances'!$E$7*0.001*$M560*0.001*$N$4*0.001/('chromatographic performances'!$E$9*0.000001)^2/100000)</f>
        <v>773.00783939594805</v>
      </c>
      <c r="S560" s="323">
        <f t="shared" si="36"/>
        <v>8120</v>
      </c>
      <c r="T560" s="323">
        <f t="shared" si="34"/>
        <v>8120</v>
      </c>
      <c r="U560" s="323">
        <f>(M560*60)*(3.1415927*'chromatographic performances'!$E$8*'chromatographic performances'!$E$8*0.6/4)</f>
        <v>790.17738249958893</v>
      </c>
    </row>
    <row r="561" spans="12:21" x14ac:dyDescent="0.2">
      <c r="L561" s="323">
        <v>16.59</v>
      </c>
      <c r="M561" s="323">
        <f>(L561*$N$5)/('chromatographic performances'!$E$9/1000000)*1000</f>
        <v>6.3486249293410486</v>
      </c>
      <c r="N561" s="323">
        <f t="shared" si="33"/>
        <v>3.6210511628690552</v>
      </c>
      <c r="O561" s="323">
        <f>'chromatographic performances'!$E$7/(N561*'chromatographic performances'!$E$9/1000)</f>
        <v>8122.4383150053682</v>
      </c>
      <c r="P561" s="323">
        <f t="shared" si="35"/>
        <v>8120</v>
      </c>
      <c r="Q561" s="323">
        <f>(M561*60)*(3.1415927*'chromatographic performances'!$E$8*'chromatographic performances'!$E$8*0.6/4)</f>
        <v>791.60886326498678</v>
      </c>
      <c r="R561" s="323">
        <f>1.1*(B$12*'chromatographic performances'!$E$7*0.001*$M561*0.001*$N$4*0.001/('chromatographic performances'!$E$9*0.000001)^2/100000)</f>
        <v>774.40821591659312</v>
      </c>
      <c r="S561" s="323">
        <f t="shared" si="36"/>
        <v>8120</v>
      </c>
      <c r="T561" s="323" t="str">
        <f t="shared" si="34"/>
        <v/>
      </c>
      <c r="U561" s="323">
        <f>(M561*60)*(3.1415927*'chromatographic performances'!$E$8*'chromatographic performances'!$E$8*0.6/4)</f>
        <v>791.60886326498678</v>
      </c>
    </row>
    <row r="562" spans="12:21" x14ac:dyDescent="0.2">
      <c r="L562" s="323">
        <v>16.62</v>
      </c>
      <c r="M562" s="323">
        <f>(L562*$N$5)/('chromatographic performances'!$E$9/1000000)*1000</f>
        <v>6.3601052637521533</v>
      </c>
      <c r="N562" s="323">
        <f t="shared" si="33"/>
        <v>3.6236523591354479</v>
      </c>
      <c r="O562" s="323">
        <f>'chromatographic performances'!$E$7/(N562*'chromatographic performances'!$E$9/1000)</f>
        <v>8116.6077181033952</v>
      </c>
      <c r="P562" s="323">
        <f t="shared" si="35"/>
        <v>8110</v>
      </c>
      <c r="Q562" s="323">
        <f>(M562*60)*(3.1415927*'chromatographic performances'!$E$8*'chromatographic performances'!$E$8*0.6/4)</f>
        <v>793.0403440303844</v>
      </c>
      <c r="R562" s="323">
        <f>1.1*(B$12*'chromatographic performances'!$E$7*0.001*$M562*0.001*$N$4*0.001/('chromatographic performances'!$E$9*0.000001)^2/100000)</f>
        <v>775.80859243723785</v>
      </c>
      <c r="S562" s="323">
        <f t="shared" si="36"/>
        <v>8110</v>
      </c>
      <c r="T562" s="323">
        <f t="shared" si="34"/>
        <v>8110</v>
      </c>
      <c r="U562" s="323">
        <f>(M562*60)*(3.1415927*'chromatographic performances'!$E$8*'chromatographic performances'!$E$8*0.6/4)</f>
        <v>793.0403440303844</v>
      </c>
    </row>
    <row r="563" spans="12:21" x14ac:dyDescent="0.2">
      <c r="L563" s="323">
        <v>16.649999999999999</v>
      </c>
      <c r="M563" s="323">
        <f>(L563*$N$5)/('chromatographic performances'!$E$9/1000000)*1000</f>
        <v>6.3715855981632572</v>
      </c>
      <c r="N563" s="323">
        <f t="shared" si="33"/>
        <v>3.6262532759844448</v>
      </c>
      <c r="O563" s="323">
        <f>'chromatographic performances'!$E$7/(N563*'chromatographic performances'!$E$9/1000)</f>
        <v>8110.7861110163994</v>
      </c>
      <c r="P563" s="323">
        <f t="shared" si="35"/>
        <v>8110</v>
      </c>
      <c r="Q563" s="323">
        <f>(M563*60)*(3.1415927*'chromatographic performances'!$E$8*'chromatographic performances'!$E$8*0.6/4)</f>
        <v>794.47182479578225</v>
      </c>
      <c r="R563" s="323">
        <f>1.1*(B$12*'chromatographic performances'!$E$7*0.001*$M563*0.001*$N$4*0.001/('chromatographic performances'!$E$9*0.000001)^2/100000)</f>
        <v>777.20896895788258</v>
      </c>
      <c r="S563" s="323">
        <f t="shared" si="36"/>
        <v>8110</v>
      </c>
      <c r="T563" s="323">
        <f t="shared" si="34"/>
        <v>8110</v>
      </c>
      <c r="U563" s="323">
        <f>(M563*60)*(3.1415927*'chromatographic performances'!$E$8*'chromatographic performances'!$E$8*0.6/4)</f>
        <v>794.47182479578225</v>
      </c>
    </row>
    <row r="564" spans="12:21" x14ac:dyDescent="0.2">
      <c r="L564" s="323">
        <v>16.68</v>
      </c>
      <c r="M564" s="323">
        <f>(L564*$N$5)/('chromatographic performances'!$E$9/1000000)*1000</f>
        <v>6.3830659325743637</v>
      </c>
      <c r="N564" s="323">
        <f t="shared" si="33"/>
        <v>3.6288539104992705</v>
      </c>
      <c r="O564" s="323">
        <f>'chromatographic performances'!$E$7/(N564*'chromatographic performances'!$E$9/1000)</f>
        <v>8104.973479584296</v>
      </c>
      <c r="P564" s="323">
        <f t="shared" si="35"/>
        <v>8100</v>
      </c>
      <c r="Q564" s="323">
        <f>(M564*60)*(3.1415927*'chromatographic performances'!$E$8*'chromatographic performances'!$E$8*0.6/4)</f>
        <v>795.9033055611801</v>
      </c>
      <c r="R564" s="323">
        <f>1.1*(B$12*'chromatographic performances'!$E$7*0.001*$M564*0.001*$N$4*0.001/('chromatographic performances'!$E$9*0.000001)^2/100000)</f>
        <v>778.60934547852764</v>
      </c>
      <c r="S564" s="323">
        <f t="shared" si="36"/>
        <v>8100</v>
      </c>
      <c r="T564" s="323" t="str">
        <f t="shared" si="34"/>
        <v/>
      </c>
      <c r="U564" s="323">
        <f>(M564*60)*(3.1415927*'chromatographic performances'!$E$8*'chromatographic performances'!$E$8*0.6/4)</f>
        <v>795.9033055611801</v>
      </c>
    </row>
    <row r="565" spans="12:21" x14ac:dyDescent="0.2">
      <c r="L565" s="323">
        <v>16.71</v>
      </c>
      <c r="M565" s="323">
        <f>(L565*$N$5)/('chromatographic performances'!$E$9/1000000)*1000</f>
        <v>6.3945462669854685</v>
      </c>
      <c r="N565" s="323">
        <f t="shared" si="33"/>
        <v>3.631454259797338</v>
      </c>
      <c r="O565" s="323">
        <f>'chromatographic performances'!$E$7/(N565*'chromatographic performances'!$E$9/1000)</f>
        <v>8099.1698095968168</v>
      </c>
      <c r="P565" s="323">
        <f t="shared" si="35"/>
        <v>8090</v>
      </c>
      <c r="Q565" s="323">
        <f>(M565*60)*(3.1415927*'chromatographic performances'!$E$8*'chromatographic performances'!$E$8*0.6/4)</f>
        <v>797.33478632657796</v>
      </c>
      <c r="R565" s="323">
        <f>1.1*(B$12*'chromatographic performances'!$E$7*0.001*$M565*0.001*$N$4*0.001/('chromatographic performances'!$E$9*0.000001)^2/100000)</f>
        <v>780.00972199917237</v>
      </c>
      <c r="S565" s="323">
        <f t="shared" si="36"/>
        <v>8090</v>
      </c>
      <c r="T565" s="323">
        <f t="shared" si="34"/>
        <v>8090</v>
      </c>
      <c r="U565" s="323">
        <f>(M565*60)*(3.1415927*'chromatographic performances'!$E$8*'chromatographic performances'!$E$8*0.6/4)</f>
        <v>797.33478632657796</v>
      </c>
    </row>
    <row r="566" spans="12:21" x14ac:dyDescent="0.2">
      <c r="L566" s="323">
        <v>16.739999999999998</v>
      </c>
      <c r="M566" s="323">
        <f>(L566*$N$5)/('chromatographic performances'!$E$9/1000000)*1000</f>
        <v>6.4060266013965723</v>
      </c>
      <c r="N566" s="323">
        <f t="shared" si="33"/>
        <v>3.634054321029879</v>
      </c>
      <c r="O566" s="323">
        <f>'chromatographic performances'!$E$7/(N566*'chromatographic performances'!$E$9/1000)</f>
        <v>8093.3750867948384</v>
      </c>
      <c r="P566" s="323">
        <f t="shared" si="35"/>
        <v>8090</v>
      </c>
      <c r="Q566" s="323">
        <f>(M566*60)*(3.1415927*'chromatographic performances'!$E$8*'chromatographic performances'!$E$8*0.6/4)</f>
        <v>798.76626709197558</v>
      </c>
      <c r="R566" s="323">
        <f>1.1*(B$12*'chromatographic performances'!$E$7*0.001*$M566*0.001*$N$4*0.001/('chromatographic performances'!$E$9*0.000001)^2/100000)</f>
        <v>781.41009851981698</v>
      </c>
      <c r="S566" s="323">
        <f t="shared" si="36"/>
        <v>8090</v>
      </c>
      <c r="T566" s="323" t="str">
        <f t="shared" si="34"/>
        <v/>
      </c>
      <c r="U566" s="323">
        <f>(M566*60)*(3.1415927*'chromatographic performances'!$E$8*'chromatographic performances'!$E$8*0.6/4)</f>
        <v>798.76626709197558</v>
      </c>
    </row>
    <row r="567" spans="12:21" x14ac:dyDescent="0.2">
      <c r="L567" s="323">
        <v>16.77</v>
      </c>
      <c r="M567" s="323">
        <f>(L567*$N$5)/('chromatographic performances'!$E$9/1000000)*1000</f>
        <v>6.4175069358076779</v>
      </c>
      <c r="N567" s="323">
        <f t="shared" si="33"/>
        <v>3.6366540913815824</v>
      </c>
      <c r="O567" s="323">
        <f>'chromatographic performances'!$E$7/(N567*'chromatographic performances'!$E$9/1000)</f>
        <v>8087.5892968716971</v>
      </c>
      <c r="P567" s="323">
        <f t="shared" si="35"/>
        <v>8080</v>
      </c>
      <c r="Q567" s="323">
        <f>(M567*60)*(3.1415927*'chromatographic performances'!$E$8*'chromatographic performances'!$E$8*0.6/4)</f>
        <v>800.19774785737354</v>
      </c>
      <c r="R567" s="323">
        <f>1.1*(B$12*'chromatographic performances'!$E$7*0.001*$M567*0.001*$N$4*0.001/('chromatographic performances'!$E$9*0.000001)^2/100000)</f>
        <v>782.81047504046205</v>
      </c>
      <c r="S567" s="323">
        <f t="shared" si="36"/>
        <v>8080</v>
      </c>
      <c r="T567" s="323">
        <f t="shared" si="34"/>
        <v>8080</v>
      </c>
      <c r="U567" s="323">
        <f>(M567*60)*(3.1415927*'chromatographic performances'!$E$8*'chromatographic performances'!$E$8*0.6/4)</f>
        <v>800.19774785737354</v>
      </c>
    </row>
    <row r="568" spans="12:21" x14ac:dyDescent="0.2">
      <c r="L568" s="323">
        <v>16.8</v>
      </c>
      <c r="M568" s="323">
        <f>(L568*$N$5)/('chromatographic performances'!$E$9/1000000)*1000</f>
        <v>6.4289872702187827</v>
      </c>
      <c r="N568" s="323">
        <f t="shared" si="33"/>
        <v>3.6392535680702265</v>
      </c>
      <c r="O568" s="323">
        <f>'chromatographic performances'!$E$7/(N568*'chromatographic performances'!$E$9/1000)</f>
        <v>8081.8124254744971</v>
      </c>
      <c r="P568" s="323">
        <f t="shared" si="35"/>
        <v>8080</v>
      </c>
      <c r="Q568" s="323">
        <f>(M568*60)*(3.1415927*'chromatographic performances'!$E$8*'chromatographic performances'!$E$8*0.6/4)</f>
        <v>801.62922862277128</v>
      </c>
      <c r="R568" s="323">
        <f>1.1*(B$12*'chromatographic performances'!$E$7*0.001*$M568*0.001*$N$4*0.001/('chromatographic performances'!$E$9*0.000001)^2/100000)</f>
        <v>784.21085156110678</v>
      </c>
      <c r="S568" s="323">
        <f t="shared" si="36"/>
        <v>8080</v>
      </c>
      <c r="T568" s="323" t="str">
        <f t="shared" si="34"/>
        <v/>
      </c>
      <c r="U568" s="323">
        <f>(M568*60)*(3.1415927*'chromatographic performances'!$E$8*'chromatographic performances'!$E$8*0.6/4)</f>
        <v>801.62922862277128</v>
      </c>
    </row>
    <row r="569" spans="12:21" x14ac:dyDescent="0.2">
      <c r="L569" s="323">
        <v>16.829999999999998</v>
      </c>
      <c r="M569" s="323">
        <f>(L569*$N$5)/('chromatographic performances'!$E$9/1000000)*1000</f>
        <v>6.4404676046298874</v>
      </c>
      <c r="N569" s="323">
        <f t="shared" ref="N569:N632" si="37">B$9*$L569^(1/3)+B$10/$L569+B$11*$L569</f>
        <v>3.641852748346329</v>
      </c>
      <c r="O569" s="323">
        <f>'chromatographic performances'!$E$7/(N569*'chromatographic performances'!$E$9/1000)</f>
        <v>8076.044458205366</v>
      </c>
      <c r="P569" s="323">
        <f t="shared" si="35"/>
        <v>8070</v>
      </c>
      <c r="Q569" s="323">
        <f>(M569*60)*(3.1415927*'chromatographic performances'!$E$8*'chromatographic performances'!$E$8*0.6/4)</f>
        <v>803.06070938816902</v>
      </c>
      <c r="R569" s="323">
        <f>1.1*(B$12*'chromatographic performances'!$E$7*0.001*$M569*0.001*$N$4*0.001/('chromatographic performances'!$E$9*0.000001)^2/100000)</f>
        <v>785.61122808175173</v>
      </c>
      <c r="S569" s="323">
        <f t="shared" si="36"/>
        <v>8070</v>
      </c>
      <c r="T569" s="323">
        <f t="shared" si="34"/>
        <v>8070</v>
      </c>
      <c r="U569" s="323">
        <f>(M569*60)*(3.1415927*'chromatographic performances'!$E$8*'chromatographic performances'!$E$8*0.6/4)</f>
        <v>803.06070938816902</v>
      </c>
    </row>
    <row r="570" spans="12:21" x14ac:dyDescent="0.2">
      <c r="L570" s="323">
        <v>16.86</v>
      </c>
      <c r="M570" s="323">
        <f>(L570*$N$5)/('chromatographic performances'!$E$9/1000000)*1000</f>
        <v>6.451947939040994</v>
      </c>
      <c r="N570" s="323">
        <f t="shared" si="37"/>
        <v>3.6444516294927909</v>
      </c>
      <c r="O570" s="323">
        <f>'chromatographic performances'!$E$7/(N570*'chromatographic performances'!$E$9/1000)</f>
        <v>8070.2853806227295</v>
      </c>
      <c r="P570" s="323">
        <f t="shared" si="35"/>
        <v>8070</v>
      </c>
      <c r="Q570" s="323">
        <f>(M570*60)*(3.1415927*'chromatographic performances'!$E$8*'chromatographic performances'!$E$8*0.6/4)</f>
        <v>804.49219015356709</v>
      </c>
      <c r="R570" s="323">
        <f>1.1*(B$12*'chromatographic performances'!$E$7*0.001*$M570*0.001*$N$4*0.001/('chromatographic performances'!$E$9*0.000001)^2/100000)</f>
        <v>787.01160460239669</v>
      </c>
      <c r="S570" s="323">
        <f t="shared" si="36"/>
        <v>8070</v>
      </c>
      <c r="T570" s="323">
        <f t="shared" si="34"/>
        <v>8070</v>
      </c>
      <c r="U570" s="323">
        <f>(M570*60)*(3.1415927*'chromatographic performances'!$E$8*'chromatographic performances'!$E$8*0.6/4)</f>
        <v>804.49219015356709</v>
      </c>
    </row>
    <row r="571" spans="12:21" x14ac:dyDescent="0.2">
      <c r="L571" s="323">
        <v>16.89</v>
      </c>
      <c r="M571" s="323">
        <f>(L571*$N$5)/('chromatographic performances'!$E$9/1000000)*1000</f>
        <v>6.4634282734520987</v>
      </c>
      <c r="N571" s="323">
        <f t="shared" si="37"/>
        <v>3.6470502088245489</v>
      </c>
      <c r="O571" s="323">
        <f>'chromatographic performances'!$E$7/(N571*'chromatographic performances'!$E$9/1000)</f>
        <v>8064.5351782425341</v>
      </c>
      <c r="P571" s="323">
        <f t="shared" si="35"/>
        <v>8060</v>
      </c>
      <c r="Q571" s="323">
        <f>(M571*60)*(3.1415927*'chromatographic performances'!$E$8*'chromatographic performances'!$E$8*0.6/4)</f>
        <v>805.92367091896483</v>
      </c>
      <c r="R571" s="323">
        <f>1.1*(B$12*'chromatographic performances'!$E$7*0.001*$M571*0.001*$N$4*0.001/('chromatographic performances'!$E$9*0.000001)^2/100000)</f>
        <v>788.4119811230413</v>
      </c>
      <c r="S571" s="323">
        <f t="shared" si="36"/>
        <v>8060</v>
      </c>
      <c r="T571" s="323" t="str">
        <f t="shared" si="34"/>
        <v/>
      </c>
      <c r="U571" s="323">
        <f>(M571*60)*(3.1415927*'chromatographic performances'!$E$8*'chromatographic performances'!$E$8*0.6/4)</f>
        <v>805.92367091896483</v>
      </c>
    </row>
    <row r="572" spans="12:21" x14ac:dyDescent="0.2">
      <c r="L572" s="323">
        <v>16.920000000000002</v>
      </c>
      <c r="M572" s="323">
        <f>(L572*$N$5)/('chromatographic performances'!$E$9/1000000)*1000</f>
        <v>6.4749086078632043</v>
      </c>
      <c r="N572" s="323">
        <f t="shared" si="37"/>
        <v>3.6496484836882312</v>
      </c>
      <c r="O572" s="323">
        <f>'chromatographic performances'!$E$7/(N572*'chromatographic performances'!$E$9/1000)</f>
        <v>8058.7938365394739</v>
      </c>
      <c r="P572" s="323">
        <f t="shared" si="35"/>
        <v>8050</v>
      </c>
      <c r="Q572" s="323">
        <f>(M572*60)*(3.1415927*'chromatographic performances'!$E$8*'chromatographic performances'!$E$8*0.6/4)</f>
        <v>807.3551516843628</v>
      </c>
      <c r="R572" s="323">
        <f>1.1*(B$12*'chromatographic performances'!$E$7*0.001*$M572*0.001*$N$4*0.001/('chromatographic performances'!$E$9*0.000001)^2/100000)</f>
        <v>789.81235764368637</v>
      </c>
      <c r="S572" s="323">
        <f t="shared" si="36"/>
        <v>8050</v>
      </c>
      <c r="T572" s="323">
        <f t="shared" si="34"/>
        <v>8050</v>
      </c>
      <c r="U572" s="323">
        <f>(M572*60)*(3.1415927*'chromatographic performances'!$E$8*'chromatographic performances'!$E$8*0.6/4)</f>
        <v>807.3551516843628</v>
      </c>
    </row>
    <row r="573" spans="12:21" x14ac:dyDescent="0.2">
      <c r="L573" s="323">
        <v>16.95</v>
      </c>
      <c r="M573" s="323">
        <f>(L573*$N$5)/('chromatographic performances'!$E$9/1000000)*1000</f>
        <v>6.4863889422743082</v>
      </c>
      <c r="N573" s="323">
        <f t="shared" si="37"/>
        <v>3.6522464514618171</v>
      </c>
      <c r="O573" s="323">
        <f>'chromatographic performances'!$E$7/(N573*'chromatographic performances'!$E$9/1000)</f>
        <v>8053.0613409481857</v>
      </c>
      <c r="P573" s="323">
        <f t="shared" si="35"/>
        <v>8050</v>
      </c>
      <c r="Q573" s="323">
        <f>(M573*60)*(3.1415927*'chromatographic performances'!$E$8*'chromatographic performances'!$E$8*0.6/4)</f>
        <v>808.78663244976042</v>
      </c>
      <c r="R573" s="323">
        <f>1.1*(B$12*'chromatographic performances'!$E$7*0.001*$M573*0.001*$N$4*0.001/('chromatographic performances'!$E$9*0.000001)^2/100000)</f>
        <v>791.21273416433098</v>
      </c>
      <c r="S573" s="323">
        <f t="shared" si="36"/>
        <v>8050</v>
      </c>
      <c r="T573" s="323" t="str">
        <f t="shared" si="34"/>
        <v/>
      </c>
      <c r="U573" s="323">
        <f>(M573*60)*(3.1415927*'chromatographic performances'!$E$8*'chromatographic performances'!$E$8*0.6/4)</f>
        <v>808.78663244976042</v>
      </c>
    </row>
    <row r="574" spans="12:21" x14ac:dyDescent="0.2">
      <c r="L574" s="323">
        <v>16.98</v>
      </c>
      <c r="M574" s="323">
        <f>(L574*$N$5)/('chromatographic performances'!$E$9/1000000)*1000</f>
        <v>6.4978692766854129</v>
      </c>
      <c r="N574" s="323">
        <f t="shared" si="37"/>
        <v>3.6548441095543027</v>
      </c>
      <c r="O574" s="323">
        <f>'chromatographic performances'!$E$7/(N574*'chromatographic performances'!$E$9/1000)</f>
        <v>8047.3376768644266</v>
      </c>
      <c r="P574" s="323">
        <f t="shared" si="35"/>
        <v>8040</v>
      </c>
      <c r="Q574" s="323">
        <f>(M574*60)*(3.1415927*'chromatographic performances'!$E$8*'chromatographic performances'!$E$8*0.6/4)</f>
        <v>810.21811321515827</v>
      </c>
      <c r="R574" s="323">
        <f>1.1*(B$12*'chromatographic performances'!$E$7*0.001*$M574*0.001*$N$4*0.001/('chromatographic performances'!$E$9*0.000001)^2/100000)</f>
        <v>792.61311068497571</v>
      </c>
      <c r="S574" s="323">
        <f t="shared" si="36"/>
        <v>8040</v>
      </c>
      <c r="T574" s="323">
        <f t="shared" si="34"/>
        <v>8040</v>
      </c>
      <c r="U574" s="323">
        <f>(M574*60)*(3.1415927*'chromatographic performances'!$E$8*'chromatographic performances'!$E$8*0.6/4)</f>
        <v>810.21811321515827</v>
      </c>
    </row>
    <row r="575" spans="12:21" x14ac:dyDescent="0.2">
      <c r="L575" s="323">
        <v>17.010000000000002</v>
      </c>
      <c r="M575" s="323">
        <f>(L575*$N$5)/('chromatographic performances'!$E$9/1000000)*1000</f>
        <v>6.5093496110965194</v>
      </c>
      <c r="N575" s="323">
        <f t="shared" si="37"/>
        <v>3.6574414554053654</v>
      </c>
      <c r="O575" s="323">
        <f>'chromatographic performances'!$E$7/(N575*'chromatographic performances'!$E$9/1000)</f>
        <v>8041.6228296462396</v>
      </c>
      <c r="P575" s="323">
        <f t="shared" si="35"/>
        <v>8040</v>
      </c>
      <c r="Q575" s="323">
        <f>(M575*60)*(3.1415927*'chromatographic performances'!$E$8*'chromatographic performances'!$E$8*0.6/4)</f>
        <v>811.64959398055612</v>
      </c>
      <c r="R575" s="323">
        <f>1.1*(B$12*'chromatographic performances'!$E$7*0.001*$M575*0.001*$N$4*0.001/('chromatographic performances'!$E$9*0.000001)^2/100000)</f>
        <v>794.01348720562089</v>
      </c>
      <c r="S575" s="323">
        <f t="shared" si="36"/>
        <v>8040</v>
      </c>
      <c r="T575" s="323" t="str">
        <f t="shared" si="34"/>
        <v/>
      </c>
      <c r="U575" s="323">
        <f>(M575*60)*(3.1415927*'chromatographic performances'!$E$8*'chromatographic performances'!$E$8*0.6/4)</f>
        <v>811.64959398055612</v>
      </c>
    </row>
    <row r="576" spans="12:21" x14ac:dyDescent="0.2">
      <c r="L576" s="323">
        <v>17.04</v>
      </c>
      <c r="M576" s="323">
        <f>(L576*$N$5)/('chromatographic performances'!$E$9/1000000)*1000</f>
        <v>6.5208299455076224</v>
      </c>
      <c r="N576" s="323">
        <f t="shared" si="37"/>
        <v>3.6600384864850359</v>
      </c>
      <c r="O576" s="323">
        <f>'chromatographic performances'!$E$7/(N576*'chromatographic performances'!$E$9/1000)</f>
        <v>8035.9167846151013</v>
      </c>
      <c r="P576" s="323">
        <f t="shared" si="35"/>
        <v>8030</v>
      </c>
      <c r="Q576" s="323">
        <f>(M576*60)*(3.1415927*'chromatographic performances'!$E$8*'chromatographic performances'!$E$8*0.6/4)</f>
        <v>813.08107474595363</v>
      </c>
      <c r="R576" s="323">
        <f>1.1*(B$12*'chromatographic performances'!$E$7*0.001*$M576*0.001*$N$4*0.001/('chromatographic performances'!$E$9*0.000001)^2/100000)</f>
        <v>795.4138637262655</v>
      </c>
      <c r="S576" s="323">
        <f t="shared" si="36"/>
        <v>8030</v>
      </c>
      <c r="T576" s="323">
        <f t="shared" si="34"/>
        <v>8030</v>
      </c>
      <c r="U576" s="323">
        <f>(M576*60)*(3.1415927*'chromatographic performances'!$E$8*'chromatographic performances'!$E$8*0.6/4)</f>
        <v>813.08107474595363</v>
      </c>
    </row>
    <row r="577" spans="12:21" x14ac:dyDescent="0.2">
      <c r="L577" s="323">
        <v>17.07</v>
      </c>
      <c r="M577" s="323">
        <f>(L577*$N$5)/('chromatographic performances'!$E$9/1000000)*1000</f>
        <v>6.532310279918728</v>
      </c>
      <c r="N577" s="323">
        <f t="shared" si="37"/>
        <v>3.6626352002933804</v>
      </c>
      <c r="O577" s="323">
        <f>'chromatographic performances'!$E$7/(N577*'chromatographic performances'!$E$9/1000)</f>
        <v>8030.2195270570346</v>
      </c>
      <c r="P577" s="323">
        <f t="shared" si="35"/>
        <v>8030</v>
      </c>
      <c r="Q577" s="323">
        <f>(M577*60)*(3.1415927*'chromatographic performances'!$E$8*'chromatographic performances'!$E$8*0.6/4)</f>
        <v>814.51255551135159</v>
      </c>
      <c r="R577" s="323">
        <f>1.1*(B$12*'chromatographic performances'!$E$7*0.001*$M577*0.001*$N$4*0.001/('chromatographic performances'!$E$9*0.000001)^2/100000)</f>
        <v>796.81424024691046</v>
      </c>
      <c r="S577" s="323">
        <f t="shared" si="36"/>
        <v>8030</v>
      </c>
      <c r="T577" s="323">
        <f t="shared" si="34"/>
        <v>8030</v>
      </c>
      <c r="U577" s="323">
        <f>(M577*60)*(3.1415927*'chromatographic performances'!$E$8*'chromatographic performances'!$E$8*0.6/4)</f>
        <v>814.51255551135159</v>
      </c>
    </row>
    <row r="578" spans="12:21" x14ac:dyDescent="0.2">
      <c r="L578" s="323">
        <v>17.100000000000001</v>
      </c>
      <c r="M578" s="323">
        <f>(L578*$N$5)/('chromatographic performances'!$E$9/1000000)*1000</f>
        <v>6.5437906143298337</v>
      </c>
      <c r="N578" s="323">
        <f t="shared" si="37"/>
        <v>3.665231594360169</v>
      </c>
      <c r="O578" s="323">
        <f>'chromatographic performances'!$E$7/(N578*'chromatographic performances'!$E$9/1000)</f>
        <v>8024.5310422237308</v>
      </c>
      <c r="P578" s="323">
        <f t="shared" si="35"/>
        <v>8020</v>
      </c>
      <c r="Q578" s="323">
        <f>(M578*60)*(3.1415927*'chromatographic performances'!$E$8*'chromatographic performances'!$E$8*0.6/4)</f>
        <v>815.94403627674944</v>
      </c>
      <c r="R578" s="323">
        <f>1.1*(B$12*'chromatographic performances'!$E$7*0.001*$M578*0.001*$N$4*0.001/('chromatographic performances'!$E$9*0.000001)^2/100000)</f>
        <v>798.21461676755541</v>
      </c>
      <c r="S578" s="323">
        <f t="shared" si="36"/>
        <v>8020</v>
      </c>
      <c r="T578" s="323" t="str">
        <f t="shared" si="34"/>
        <v/>
      </c>
      <c r="U578" s="323">
        <f>(M578*60)*(3.1415927*'chromatographic performances'!$E$8*'chromatographic performances'!$E$8*0.6/4)</f>
        <v>815.94403627674944</v>
      </c>
    </row>
    <row r="579" spans="12:21" x14ac:dyDescent="0.2">
      <c r="L579" s="323">
        <v>17.13</v>
      </c>
      <c r="M579" s="323">
        <f>(L579*$N$5)/('chromatographic performances'!$E$9/1000000)*1000</f>
        <v>6.5552709487409375</v>
      </c>
      <c r="N579" s="323">
        <f t="shared" si="37"/>
        <v>3.6678276662445666</v>
      </c>
      <c r="O579" s="323">
        <f>'chromatographic performances'!$E$7/(N579*'chromatographic performances'!$E$9/1000)</f>
        <v>8018.8513153336389</v>
      </c>
      <c r="P579" s="323">
        <f t="shared" si="35"/>
        <v>8010</v>
      </c>
      <c r="Q579" s="323">
        <f>(M579*60)*(3.1415927*'chromatographic performances'!$E$8*'chromatographic performances'!$E$8*0.6/4)</f>
        <v>817.37551704214718</v>
      </c>
      <c r="R579" s="323">
        <f>1.1*(B$12*'chromatographic performances'!$E$7*0.001*$M579*0.001*$N$4*0.001/('chromatographic performances'!$E$9*0.000001)^2/100000)</f>
        <v>799.61499328819991</v>
      </c>
      <c r="S579" s="323">
        <f t="shared" si="36"/>
        <v>8010</v>
      </c>
      <c r="T579" s="323">
        <f t="shared" si="34"/>
        <v>8010</v>
      </c>
      <c r="U579" s="323">
        <f>(M579*60)*(3.1415927*'chromatographic performances'!$E$8*'chromatographic performances'!$E$8*0.6/4)</f>
        <v>817.37551704214718</v>
      </c>
    </row>
    <row r="580" spans="12:21" x14ac:dyDescent="0.2">
      <c r="L580" s="323">
        <v>17.16</v>
      </c>
      <c r="M580" s="323">
        <f>(L580*$N$5)/('chromatographic performances'!$E$9/1000000)*1000</f>
        <v>6.5667512831520423</v>
      </c>
      <c r="N580" s="323">
        <f t="shared" si="37"/>
        <v>3.6704234135348166</v>
      </c>
      <c r="O580" s="323">
        <f>'chromatographic performances'!$E$7/(N580*'chromatographic performances'!$E$9/1000)</f>
        <v>8013.1803315730349</v>
      </c>
      <c r="P580" s="323">
        <f t="shared" si="35"/>
        <v>8010</v>
      </c>
      <c r="Q580" s="323">
        <f>(M580*60)*(3.1415927*'chromatographic performances'!$E$8*'chromatographic performances'!$E$8*0.6/4)</f>
        <v>818.80699780754492</v>
      </c>
      <c r="R580" s="323">
        <f>1.1*(B$12*'chromatographic performances'!$E$7*0.001*$M580*0.001*$N$4*0.001/('chromatographic performances'!$E$9*0.000001)^2/100000)</f>
        <v>801.01536980884464</v>
      </c>
      <c r="S580" s="323">
        <f t="shared" si="36"/>
        <v>8010</v>
      </c>
      <c r="T580" s="323" t="str">
        <f t="shared" si="34"/>
        <v/>
      </c>
      <c r="U580" s="323">
        <f>(M580*60)*(3.1415927*'chromatographic performances'!$E$8*'chromatographic performances'!$E$8*0.6/4)</f>
        <v>818.80699780754492</v>
      </c>
    </row>
    <row r="581" spans="12:21" x14ac:dyDescent="0.2">
      <c r="L581" s="323">
        <v>17.190000000000001</v>
      </c>
      <c r="M581" s="323">
        <f>(L581*$N$5)/('chromatographic performances'!$E$9/1000000)*1000</f>
        <v>6.5782316175631488</v>
      </c>
      <c r="N581" s="323">
        <f t="shared" si="37"/>
        <v>3.6730188338479319</v>
      </c>
      <c r="O581" s="323">
        <f>'chromatographic performances'!$E$7/(N581*'chromatographic performances'!$E$9/1000)</f>
        <v>8007.5180760970861</v>
      </c>
      <c r="P581" s="323">
        <f t="shared" si="35"/>
        <v>8000</v>
      </c>
      <c r="Q581" s="323">
        <f>(M581*60)*(3.1415927*'chromatographic performances'!$E$8*'chromatographic performances'!$E$8*0.6/4)</f>
        <v>820.238478572943</v>
      </c>
      <c r="R581" s="323">
        <f>1.1*(B$12*'chromatographic performances'!$E$7*0.001*$M581*0.001*$N$4*0.001/('chromatographic performances'!$E$9*0.000001)^2/100000)</f>
        <v>802.41574632948982</v>
      </c>
      <c r="S581" s="323">
        <f t="shared" si="36"/>
        <v>8000</v>
      </c>
      <c r="T581" s="323">
        <f t="shared" si="34"/>
        <v>8000</v>
      </c>
      <c r="U581" s="323">
        <f>(M581*60)*(3.1415927*'chromatographic performances'!$E$8*'chromatographic performances'!$E$8*0.6/4)</f>
        <v>820.238478572943</v>
      </c>
    </row>
    <row r="582" spans="12:21" x14ac:dyDescent="0.2">
      <c r="L582" s="323">
        <v>17.22</v>
      </c>
      <c r="M582" s="323">
        <f>(L582*$N$5)/('chromatographic performances'!$E$9/1000000)*1000</f>
        <v>6.5897119519742517</v>
      </c>
      <c r="N582" s="323">
        <f t="shared" si="37"/>
        <v>3.6756139248293884</v>
      </c>
      <c r="O582" s="323">
        <f>'chromatographic performances'!$E$7/(N582*'chromatographic performances'!$E$9/1000)</f>
        <v>8001.8645340308867</v>
      </c>
      <c r="P582" s="323">
        <f t="shared" si="35"/>
        <v>8000</v>
      </c>
      <c r="Q582" s="323">
        <f>(M582*60)*(3.1415927*'chromatographic performances'!$E$8*'chromatographic performances'!$E$8*0.6/4)</f>
        <v>821.6699593383405</v>
      </c>
      <c r="R582" s="323">
        <f>1.1*(B$12*'chromatographic performances'!$E$7*0.001*$M582*0.001*$N$4*0.001/('chromatographic performances'!$E$9*0.000001)^2/100000)</f>
        <v>803.81612285013432</v>
      </c>
      <c r="S582" s="323">
        <f t="shared" si="36"/>
        <v>8000</v>
      </c>
      <c r="T582" s="323" t="str">
        <f t="shared" si="34"/>
        <v/>
      </c>
      <c r="U582" s="323">
        <f>(M582*60)*(3.1415927*'chromatographic performances'!$E$8*'chromatographic performances'!$E$8*0.6/4)</f>
        <v>821.6699593383405</v>
      </c>
    </row>
    <row r="583" spans="12:21" x14ac:dyDescent="0.2">
      <c r="L583" s="323">
        <v>17.25</v>
      </c>
      <c r="M583" s="323">
        <f>(L583*$N$5)/('chromatographic performances'!$E$9/1000000)*1000</f>
        <v>6.6011922863853574</v>
      </c>
      <c r="N583" s="323">
        <f t="shared" si="37"/>
        <v>3.6782086841528265</v>
      </c>
      <c r="O583" s="323">
        <f>'chromatographic performances'!$E$7/(N583*'chromatographic performances'!$E$9/1000)</f>
        <v>7996.2196904704824</v>
      </c>
      <c r="P583" s="323">
        <f t="shared" si="35"/>
        <v>7990</v>
      </c>
      <c r="Q583" s="323">
        <f>(M583*60)*(3.1415927*'chromatographic performances'!$E$8*'chromatographic performances'!$E$8*0.6/4)</f>
        <v>823.10144010373847</v>
      </c>
      <c r="R583" s="323">
        <f>1.1*(B$12*'chromatographic performances'!$E$7*0.001*$M583*0.001*$N$4*0.001/('chromatographic performances'!$E$9*0.000001)^2/100000)</f>
        <v>805.21649937077916</v>
      </c>
      <c r="S583" s="323">
        <f t="shared" si="36"/>
        <v>7990</v>
      </c>
      <c r="T583" s="323">
        <f t="shared" si="34"/>
        <v>7990</v>
      </c>
      <c r="U583" s="323">
        <f>(M583*60)*(3.1415927*'chromatographic performances'!$E$8*'chromatographic performances'!$E$8*0.6/4)</f>
        <v>823.10144010373847</v>
      </c>
    </row>
    <row r="584" spans="12:21" x14ac:dyDescent="0.2">
      <c r="L584" s="323">
        <v>17.28</v>
      </c>
      <c r="M584" s="323">
        <f>(L584*$N$5)/('chromatographic performances'!$E$9/1000000)*1000</f>
        <v>6.612672620796463</v>
      </c>
      <c r="N584" s="323">
        <f t="shared" si="37"/>
        <v>3.6808031095197418</v>
      </c>
      <c r="O584" s="323">
        <f>'chromatographic performances'!$E$7/(N584*'chromatographic performances'!$E$9/1000)</f>
        <v>7990.5835304838947</v>
      </c>
      <c r="P584" s="323">
        <f t="shared" si="35"/>
        <v>7990</v>
      </c>
      <c r="Q584" s="323">
        <f>(M584*60)*(3.1415927*'chromatographic performances'!$E$8*'chromatographic performances'!$E$8*0.6/4)</f>
        <v>824.53292086913632</v>
      </c>
      <c r="R584" s="323">
        <f>1.1*(B$12*'chromatographic performances'!$E$7*0.001*$M584*0.001*$N$4*0.001/('chromatographic performances'!$E$9*0.000001)^2/100000)</f>
        <v>806.61687589142423</v>
      </c>
      <c r="S584" s="323">
        <f t="shared" si="36"/>
        <v>7990</v>
      </c>
      <c r="T584" s="323">
        <f t="shared" si="34"/>
        <v>7990</v>
      </c>
      <c r="U584" s="323">
        <f>(M584*60)*(3.1415927*'chromatographic performances'!$E$8*'chromatographic performances'!$E$8*0.6/4)</f>
        <v>824.53292086913632</v>
      </c>
    </row>
    <row r="585" spans="12:21" x14ac:dyDescent="0.2">
      <c r="L585" s="323">
        <v>17.309999999999999</v>
      </c>
      <c r="M585" s="323">
        <f>(L585*$N$5)/('chromatographic performances'!$E$9/1000000)*1000</f>
        <v>6.6241529552075669</v>
      </c>
      <c r="N585" s="323">
        <f t="shared" si="37"/>
        <v>3.6833971986592022</v>
      </c>
      <c r="O585" s="323">
        <f>'chromatographic performances'!$E$7/(N585*'chromatographic performances'!$E$9/1000)</f>
        <v>7984.9560391120913</v>
      </c>
      <c r="P585" s="323">
        <f t="shared" si="35"/>
        <v>7980</v>
      </c>
      <c r="Q585" s="323">
        <f>(M585*60)*(3.1415927*'chromatographic performances'!$E$8*'chromatographic performances'!$E$8*0.6/4)</f>
        <v>825.96440163453394</v>
      </c>
      <c r="R585" s="323">
        <f>1.1*(B$12*'chromatographic performances'!$E$7*0.001*$M585*0.001*$N$4*0.001/('chromatographic performances'!$E$9*0.000001)^2/100000)</f>
        <v>808.01725241206884</v>
      </c>
      <c r="S585" s="323">
        <f t="shared" si="36"/>
        <v>7980</v>
      </c>
      <c r="T585" s="323" t="str">
        <f t="shared" ref="T585:T648" si="38">IF(S587-S586&gt;=0,"",P585)</f>
        <v/>
      </c>
      <c r="U585" s="323">
        <f>(M585*60)*(3.1415927*'chromatographic performances'!$E$8*'chromatographic performances'!$E$8*0.6/4)</f>
        <v>825.96440163453394</v>
      </c>
    </row>
    <row r="586" spans="12:21" x14ac:dyDescent="0.2">
      <c r="L586" s="323">
        <v>17.34</v>
      </c>
      <c r="M586" s="323">
        <f>(L586*$N$5)/('chromatographic performances'!$E$9/1000000)*1000</f>
        <v>6.6356332896186725</v>
      </c>
      <c r="N586" s="323">
        <f t="shared" si="37"/>
        <v>3.6859909493275462</v>
      </c>
      <c r="O586" s="323">
        <f>'chromatographic performances'!$E$7/(N586*'chromatographic performances'!$E$9/1000)</f>
        <v>7979.3372013699845</v>
      </c>
      <c r="P586" s="323">
        <f t="shared" ref="P586:P649" si="39">FLOOR(O586,10)</f>
        <v>7970</v>
      </c>
      <c r="Q586" s="323">
        <f>(M586*60)*(3.1415927*'chromatographic performances'!$E$8*'chromatographic performances'!$E$8*0.6/4)</f>
        <v>827.39588239993191</v>
      </c>
      <c r="R586" s="323">
        <f>1.1*(B$12*'chromatographic performances'!$E$7*0.001*$M586*0.001*$N$4*0.001/('chromatographic performances'!$E$9*0.000001)^2/100000)</f>
        <v>809.41762893271357</v>
      </c>
      <c r="S586" s="323">
        <f t="shared" si="36"/>
        <v>7970</v>
      </c>
      <c r="T586" s="323">
        <f t="shared" si="38"/>
        <v>7970</v>
      </c>
      <c r="U586" s="323">
        <f>(M586*60)*(3.1415927*'chromatographic performances'!$E$8*'chromatographic performances'!$E$8*0.6/4)</f>
        <v>827.39588239993191</v>
      </c>
    </row>
    <row r="587" spans="12:21" x14ac:dyDescent="0.2">
      <c r="L587" s="323">
        <v>17.37</v>
      </c>
      <c r="M587" s="323">
        <f>(L587*$N$5)/('chromatographic performances'!$E$9/1000000)*1000</f>
        <v>6.6471136240297781</v>
      </c>
      <c r="N587" s="323">
        <f t="shared" si="37"/>
        <v>3.6885843593081007</v>
      </c>
      <c r="O587" s="323">
        <f>'chromatographic performances'!$E$7/(N587*'chromatographic performances'!$E$9/1000)</f>
        <v>7973.7270022473795</v>
      </c>
      <c r="P587" s="323">
        <f t="shared" si="39"/>
        <v>7970</v>
      </c>
      <c r="Q587" s="323">
        <f>(M587*60)*(3.1415927*'chromatographic performances'!$E$8*'chromatographic performances'!$E$8*0.6/4)</f>
        <v>828.82736316532976</v>
      </c>
      <c r="R587" s="323">
        <f>1.1*(B$12*'chromatographic performances'!$E$7*0.001*$M587*0.001*$N$4*0.001/('chromatographic performances'!$E$9*0.000001)^2/100000)</f>
        <v>810.81800545335864</v>
      </c>
      <c r="S587" s="323">
        <f t="shared" si="36"/>
        <v>7970</v>
      </c>
      <c r="T587" s="323" t="str">
        <f t="shared" si="38"/>
        <v/>
      </c>
      <c r="U587" s="323">
        <f>(M587*60)*(3.1415927*'chromatographic performances'!$E$8*'chromatographic performances'!$E$8*0.6/4)</f>
        <v>828.82736316532976</v>
      </c>
    </row>
    <row r="588" spans="12:21" x14ac:dyDescent="0.2">
      <c r="L588" s="323">
        <v>17.399999999999999</v>
      </c>
      <c r="M588" s="323">
        <f>(L588*$N$5)/('chromatographic performances'!$E$9/1000000)*1000</f>
        <v>6.6585939584408811</v>
      </c>
      <c r="N588" s="323">
        <f t="shared" si="37"/>
        <v>3.6911774264108881</v>
      </c>
      <c r="O588" s="323">
        <f>'chromatographic performances'!$E$7/(N588*'chromatographic performances'!$E$9/1000)</f>
        <v>7968.1254267099393</v>
      </c>
      <c r="P588" s="323">
        <f t="shared" si="39"/>
        <v>7960</v>
      </c>
      <c r="Q588" s="323">
        <f>(M588*60)*(3.1415927*'chromatographic performances'!$E$8*'chromatographic performances'!$E$8*0.6/4)</f>
        <v>830.25884393072738</v>
      </c>
      <c r="R588" s="323">
        <f>1.1*(B$12*'chromatographic performances'!$E$7*0.001*$M588*0.001*$N$4*0.001/('chromatographic performances'!$E$9*0.000001)^2/100000)</f>
        <v>812.21838197400336</v>
      </c>
      <c r="S588" s="323">
        <f t="shared" si="36"/>
        <v>7960</v>
      </c>
      <c r="T588" s="323">
        <f t="shared" si="38"/>
        <v>7960</v>
      </c>
      <c r="U588" s="323">
        <f>(M588*60)*(3.1415927*'chromatographic performances'!$E$8*'chromatographic performances'!$E$8*0.6/4)</f>
        <v>830.25884393072738</v>
      </c>
    </row>
    <row r="589" spans="12:21" x14ac:dyDescent="0.2">
      <c r="L589" s="323">
        <v>17.43</v>
      </c>
      <c r="M589" s="323">
        <f>(L589*$N$5)/('chromatographic performances'!$E$9/1000000)*1000</f>
        <v>6.6700742928519885</v>
      </c>
      <c r="N589" s="323">
        <f t="shared" si="37"/>
        <v>3.6937701484723537</v>
      </c>
      <c r="O589" s="323">
        <f>'chromatographic performances'!$E$7/(N589*'chromatographic performances'!$E$9/1000)</f>
        <v>7962.5324597000945</v>
      </c>
      <c r="P589" s="323">
        <f t="shared" si="39"/>
        <v>7960</v>
      </c>
      <c r="Q589" s="323">
        <f>(M589*60)*(3.1415927*'chromatographic performances'!$E$8*'chromatographic performances'!$E$8*0.6/4)</f>
        <v>831.69032469612534</v>
      </c>
      <c r="R589" s="323">
        <f>1.1*(B$12*'chromatographic performances'!$E$7*0.001*$M589*0.001*$N$4*0.001/('chromatographic performances'!$E$9*0.000001)^2/100000)</f>
        <v>813.61875849464855</v>
      </c>
      <c r="S589" s="323">
        <f t="shared" si="36"/>
        <v>7960</v>
      </c>
      <c r="T589" s="323" t="str">
        <f t="shared" si="38"/>
        <v/>
      </c>
      <c r="U589" s="323">
        <f>(M589*60)*(3.1415927*'chromatographic performances'!$E$8*'chromatographic performances'!$E$8*0.6/4)</f>
        <v>831.69032469612534</v>
      </c>
    </row>
    <row r="590" spans="12:21" x14ac:dyDescent="0.2">
      <c r="L590" s="323">
        <v>17.46</v>
      </c>
      <c r="M590" s="323">
        <f>(L590*$N$5)/('chromatographic performances'!$E$9/1000000)*1000</f>
        <v>6.6815546272630932</v>
      </c>
      <c r="N590" s="323">
        <f t="shared" si="37"/>
        <v>3.6963625233550781</v>
      </c>
      <c r="O590" s="323">
        <f>'chromatographic performances'!$E$7/(N590*'chromatographic performances'!$E$9/1000)</f>
        <v>7956.9480861379825</v>
      </c>
      <c r="P590" s="323">
        <f t="shared" si="39"/>
        <v>7950</v>
      </c>
      <c r="Q590" s="323">
        <f>(M590*60)*(3.1415927*'chromatographic performances'!$E$8*'chromatographic performances'!$E$8*0.6/4)</f>
        <v>833.12180546152319</v>
      </c>
      <c r="R590" s="323">
        <f>1.1*(B$12*'chromatographic performances'!$E$7*0.001*$M590*0.001*$N$4*0.001/('chromatographic performances'!$E$9*0.000001)^2/100000)</f>
        <v>815.01913501529339</v>
      </c>
      <c r="S590" s="323">
        <f t="shared" si="36"/>
        <v>7950</v>
      </c>
      <c r="T590" s="323">
        <f t="shared" si="38"/>
        <v>7950</v>
      </c>
      <c r="U590" s="323">
        <f>(M590*60)*(3.1415927*'chromatographic performances'!$E$8*'chromatographic performances'!$E$8*0.6/4)</f>
        <v>833.12180546152319</v>
      </c>
    </row>
    <row r="591" spans="12:21" x14ac:dyDescent="0.2">
      <c r="L591" s="323">
        <v>17.489999999999998</v>
      </c>
      <c r="M591" s="323">
        <f>(L591*$N$5)/('chromatographic performances'!$E$9/1000000)*1000</f>
        <v>6.6930349616741971</v>
      </c>
      <c r="N591" s="323">
        <f t="shared" si="37"/>
        <v>3.6989545489475053</v>
      </c>
      <c r="O591" s="323">
        <f>'chromatographic performances'!$E$7/(N591*'chromatographic performances'!$E$9/1000)</f>
        <v>7951.3722909223443</v>
      </c>
      <c r="P591" s="323">
        <f t="shared" si="39"/>
        <v>7950</v>
      </c>
      <c r="Q591" s="323">
        <f>(M591*60)*(3.1415927*'chromatographic performances'!$E$8*'chromatographic performances'!$E$8*0.6/4)</f>
        <v>834.55328622692082</v>
      </c>
      <c r="R591" s="323">
        <f>1.1*(B$12*'chromatographic performances'!$E$7*0.001*$M591*0.001*$N$4*0.001/('chromatographic performances'!$E$9*0.000001)^2/100000)</f>
        <v>816.41951153593777</v>
      </c>
      <c r="S591" s="323">
        <f t="shared" si="36"/>
        <v>7950</v>
      </c>
      <c r="T591" s="323" t="str">
        <f t="shared" si="38"/>
        <v/>
      </c>
      <c r="U591" s="323">
        <f>(M591*60)*(3.1415927*'chromatographic performances'!$E$8*'chromatographic performances'!$E$8*0.6/4)</f>
        <v>834.55328622692082</v>
      </c>
    </row>
    <row r="592" spans="12:21" x14ac:dyDescent="0.2">
      <c r="L592" s="323">
        <v>17.52</v>
      </c>
      <c r="M592" s="323">
        <f>(L592*$N$5)/('chromatographic performances'!$E$9/1000000)*1000</f>
        <v>6.7045152960853027</v>
      </c>
      <c r="N592" s="323">
        <f t="shared" si="37"/>
        <v>3.7015462231636729</v>
      </c>
      <c r="O592" s="323">
        <f>'chromatographic performances'!$E$7/(N592*'chromatographic performances'!$E$9/1000)</f>
        <v>7945.8050589314062</v>
      </c>
      <c r="P592" s="323">
        <f t="shared" si="39"/>
        <v>7940</v>
      </c>
      <c r="Q592" s="323">
        <f>(M592*60)*(3.1415927*'chromatographic performances'!$E$8*'chromatographic performances'!$E$8*0.6/4)</f>
        <v>835.98476699231867</v>
      </c>
      <c r="R592" s="323">
        <f>1.1*(B$12*'chromatographic performances'!$E$7*0.001*$M592*0.001*$N$4*0.001/('chromatographic performances'!$E$9*0.000001)^2/100000)</f>
        <v>817.81988805658295</v>
      </c>
      <c r="S592" s="323">
        <f t="shared" si="36"/>
        <v>7940</v>
      </c>
      <c r="T592" s="323">
        <f t="shared" si="38"/>
        <v>7940</v>
      </c>
      <c r="U592" s="323">
        <f>(M592*60)*(3.1415927*'chromatographic performances'!$E$8*'chromatographic performances'!$E$8*0.6/4)</f>
        <v>835.98476699231867</v>
      </c>
    </row>
    <row r="593" spans="12:21" x14ac:dyDescent="0.2">
      <c r="L593" s="323">
        <v>17.55</v>
      </c>
      <c r="M593" s="323">
        <f>(L593*$N$5)/('chromatographic performances'!$E$9/1000000)*1000</f>
        <v>6.7159956304964075</v>
      </c>
      <c r="N593" s="323">
        <f t="shared" si="37"/>
        <v>3.7041375439429358</v>
      </c>
      <c r="O593" s="323">
        <f>'chromatographic performances'!$E$7/(N593*'chromatographic performances'!$E$9/1000)</f>
        <v>7940.2463750237712</v>
      </c>
      <c r="P593" s="323">
        <f t="shared" si="39"/>
        <v>7940</v>
      </c>
      <c r="Q593" s="323">
        <f>(M593*60)*(3.1415927*'chromatographic performances'!$E$8*'chromatographic performances'!$E$8*0.6/4)</f>
        <v>837.41624775771652</v>
      </c>
      <c r="R593" s="323">
        <f>1.1*(B$12*'chromatographic performances'!$E$7*0.001*$M593*0.001*$N$4*0.001/('chromatographic performances'!$E$9*0.000001)^2/100000)</f>
        <v>819.22026457722768</v>
      </c>
      <c r="S593" s="323">
        <f t="shared" si="36"/>
        <v>7940</v>
      </c>
      <c r="T593" s="323">
        <f t="shared" si="38"/>
        <v>7940</v>
      </c>
      <c r="U593" s="323">
        <f>(M593*60)*(3.1415927*'chromatographic performances'!$E$8*'chromatographic performances'!$E$8*0.6/4)</f>
        <v>837.41624775771652</v>
      </c>
    </row>
    <row r="594" spans="12:21" x14ac:dyDescent="0.2">
      <c r="L594" s="323">
        <v>17.579999999999998</v>
      </c>
      <c r="M594" s="323">
        <f>(L594*$N$5)/('chromatographic performances'!$E$9/1000000)*1000</f>
        <v>6.7274759649075113</v>
      </c>
      <c r="N594" s="323">
        <f t="shared" si="37"/>
        <v>3.7067285092497055</v>
      </c>
      <c r="O594" s="323">
        <f>'chromatographic performances'!$E$7/(N594*'chromatographic performances'!$E$9/1000)</f>
        <v>7934.6962240392704</v>
      </c>
      <c r="P594" s="323">
        <f t="shared" si="39"/>
        <v>7930</v>
      </c>
      <c r="Q594" s="323">
        <f>(M594*60)*(3.1415927*'chromatographic performances'!$E$8*'chromatographic performances'!$E$8*0.6/4)</f>
        <v>838.84772852311414</v>
      </c>
      <c r="R594" s="323">
        <f>1.1*(B$12*'chromatographic performances'!$E$7*0.001*$M594*0.001*$N$4*0.001/('chromatographic performances'!$E$9*0.000001)^2/100000)</f>
        <v>820.62064109787252</v>
      </c>
      <c r="S594" s="323">
        <f t="shared" si="36"/>
        <v>7930</v>
      </c>
      <c r="T594" s="323" t="str">
        <f t="shared" si="38"/>
        <v/>
      </c>
      <c r="U594" s="323">
        <f>(M594*60)*(3.1415927*'chromatographic performances'!$E$8*'chromatographic performances'!$E$8*0.6/4)</f>
        <v>838.84772852311414</v>
      </c>
    </row>
    <row r="595" spans="12:21" x14ac:dyDescent="0.2">
      <c r="L595" s="323">
        <v>17.61</v>
      </c>
      <c r="M595" s="323">
        <f>(L595*$N$5)/('chromatographic performances'!$E$9/1000000)*1000</f>
        <v>6.7389562993186178</v>
      </c>
      <c r="N595" s="323">
        <f t="shared" si="37"/>
        <v>3.7093191170731838</v>
      </c>
      <c r="O595" s="323">
        <f>'chromatographic performances'!$E$7/(N595*'chromatographic performances'!$E$9/1000)</f>
        <v>7929.1545907998161</v>
      </c>
      <c r="P595" s="323">
        <f t="shared" si="39"/>
        <v>7920</v>
      </c>
      <c r="Q595" s="323">
        <f>(M595*60)*(3.1415927*'chromatographic performances'!$E$8*'chromatographic performances'!$E$8*0.6/4)</f>
        <v>840.27920928851222</v>
      </c>
      <c r="R595" s="323">
        <f>1.1*(B$12*'chromatographic performances'!$E$7*0.001*$M595*0.001*$N$4*0.001/('chromatographic performances'!$E$9*0.000001)^2/100000)</f>
        <v>822.02101761851748</v>
      </c>
      <c r="S595" s="323">
        <f t="shared" si="36"/>
        <v>7920</v>
      </c>
      <c r="T595" s="323">
        <f t="shared" si="38"/>
        <v>7920</v>
      </c>
      <c r="U595" s="323">
        <f>(M595*60)*(3.1415927*'chromatographic performances'!$E$8*'chromatographic performances'!$E$8*0.6/4)</f>
        <v>840.27920928851222</v>
      </c>
    </row>
    <row r="596" spans="12:21" x14ac:dyDescent="0.2">
      <c r="L596" s="323">
        <v>17.64</v>
      </c>
      <c r="M596" s="323">
        <f>(L596*$N$5)/('chromatographic performances'!$E$9/1000000)*1000</f>
        <v>6.7504366337297226</v>
      </c>
      <c r="N596" s="323">
        <f t="shared" si="37"/>
        <v>3.7119093654271049</v>
      </c>
      <c r="O596" s="323">
        <f>'chromatographic performances'!$E$7/(N596*'chromatographic performances'!$E$9/1000)</f>
        <v>7923.6214601102292</v>
      </c>
      <c r="P596" s="323">
        <f t="shared" si="39"/>
        <v>7920</v>
      </c>
      <c r="Q596" s="323">
        <f>(M596*60)*(3.1415927*'chromatographic performances'!$E$8*'chromatographic performances'!$E$8*0.6/4)</f>
        <v>841.71069005390996</v>
      </c>
      <c r="R596" s="323">
        <f>1.1*(B$12*'chromatographic performances'!$E$7*0.001*$M596*0.001*$N$4*0.001/('chromatographic performances'!$E$9*0.000001)^2/100000)</f>
        <v>823.42139413916232</v>
      </c>
      <c r="S596" s="323">
        <f t="shared" si="36"/>
        <v>7920</v>
      </c>
      <c r="T596" s="323" t="str">
        <f t="shared" si="38"/>
        <v/>
      </c>
      <c r="U596" s="323">
        <f>(M596*60)*(3.1415927*'chromatographic performances'!$E$8*'chromatographic performances'!$E$8*0.6/4)</f>
        <v>841.71069005390996</v>
      </c>
    </row>
    <row r="597" spans="12:21" x14ac:dyDescent="0.2">
      <c r="L597" s="323">
        <v>17.670000000000002</v>
      </c>
      <c r="M597" s="323">
        <f>(L597*$N$5)/('chromatographic performances'!$E$9/1000000)*1000</f>
        <v>6.7619169681408273</v>
      </c>
      <c r="N597" s="323">
        <f t="shared" si="37"/>
        <v>3.7144992523494755</v>
      </c>
      <c r="O597" s="323">
        <f>'chromatographic performances'!$E$7/(N597*'chromatographic performances'!$E$9/1000)</f>
        <v>7918.0968167590763</v>
      </c>
      <c r="P597" s="323">
        <f t="shared" si="39"/>
        <v>7910</v>
      </c>
      <c r="Q597" s="323">
        <f>(M597*60)*(3.1415927*'chromatographic performances'!$E$8*'chromatographic performances'!$E$8*0.6/4)</f>
        <v>843.14217081930781</v>
      </c>
      <c r="R597" s="323">
        <f>1.1*(B$12*'chromatographic performances'!$E$7*0.001*$M597*0.001*$N$4*0.001/('chromatographic performances'!$E$9*0.000001)^2/100000)</f>
        <v>824.82177065980704</v>
      </c>
      <c r="S597" s="323">
        <f t="shared" si="36"/>
        <v>7910</v>
      </c>
      <c r="T597" s="323">
        <f t="shared" si="38"/>
        <v>7910</v>
      </c>
      <c r="U597" s="323">
        <f>(M597*60)*(3.1415927*'chromatographic performances'!$E$8*'chromatographic performances'!$E$8*0.6/4)</f>
        <v>843.14217081930781</v>
      </c>
    </row>
    <row r="598" spans="12:21" x14ac:dyDescent="0.2">
      <c r="L598" s="323">
        <v>17.7</v>
      </c>
      <c r="M598" s="323">
        <f>(L598*$N$5)/('chromatographic performances'!$E$9/1000000)*1000</f>
        <v>6.7733973025519321</v>
      </c>
      <c r="N598" s="323">
        <f t="shared" si="37"/>
        <v>3.7170887759023215</v>
      </c>
      <c r="O598" s="323">
        <f>'chromatographic performances'!$E$7/(N598*'chromatographic performances'!$E$9/1000)</f>
        <v>7912.5806455194661</v>
      </c>
      <c r="P598" s="323">
        <f t="shared" si="39"/>
        <v>7910</v>
      </c>
      <c r="Q598" s="323">
        <f>(M598*60)*(3.1415927*'chromatographic performances'!$E$8*'chromatographic performances'!$E$8*0.6/4)</f>
        <v>844.57365158470554</v>
      </c>
      <c r="R598" s="323">
        <f>1.1*(B$12*'chromatographic performances'!$E$7*0.001*$M598*0.001*$N$4*0.001/('chromatographic performances'!$E$9*0.000001)^2/100000)</f>
        <v>826.22214718045188</v>
      </c>
      <c r="S598" s="323">
        <f t="shared" si="36"/>
        <v>7910</v>
      </c>
      <c r="T598" s="323" t="str">
        <f t="shared" si="38"/>
        <v/>
      </c>
      <c r="U598" s="323">
        <f>(M598*60)*(3.1415927*'chromatographic performances'!$E$8*'chromatographic performances'!$E$8*0.6/4)</f>
        <v>844.57365158470554</v>
      </c>
    </row>
    <row r="599" spans="12:21" x14ac:dyDescent="0.2">
      <c r="L599" s="323">
        <v>17.73</v>
      </c>
      <c r="M599" s="323">
        <f>(L599*$N$5)/('chromatographic performances'!$E$9/1000000)*1000</f>
        <v>6.7848776369630368</v>
      </c>
      <c r="N599" s="323">
        <f t="shared" si="37"/>
        <v>3.7196779341714361</v>
      </c>
      <c r="O599" s="323">
        <f>'chromatographic performances'!$E$7/(N599*'chromatographic performances'!$E$9/1000)</f>
        <v>7907.072931149849</v>
      </c>
      <c r="P599" s="323">
        <f t="shared" si="39"/>
        <v>7900</v>
      </c>
      <c r="Q599" s="323">
        <f>(M599*60)*(3.1415927*'chromatographic performances'!$E$8*'chromatographic performances'!$E$8*0.6/4)</f>
        <v>846.00513235010328</v>
      </c>
      <c r="R599" s="323">
        <f>1.1*(B$12*'chromatographic performances'!$E$7*0.001*$M599*0.001*$N$4*0.001/('chromatographic performances'!$E$9*0.000001)^2/100000)</f>
        <v>827.62252370109672</v>
      </c>
      <c r="S599" s="323">
        <f t="shared" si="36"/>
        <v>7900</v>
      </c>
      <c r="T599" s="323">
        <f t="shared" si="38"/>
        <v>7900</v>
      </c>
      <c r="U599" s="323">
        <f>(M599*60)*(3.1415927*'chromatographic performances'!$E$8*'chromatographic performances'!$E$8*0.6/4)</f>
        <v>846.00513235010328</v>
      </c>
    </row>
    <row r="600" spans="12:21" x14ac:dyDescent="0.2">
      <c r="L600" s="323">
        <v>17.760000000000002</v>
      </c>
      <c r="M600" s="323">
        <f>(L600*$N$5)/('chromatographic performances'!$E$9/1000000)*1000</f>
        <v>6.7963579713741424</v>
      </c>
      <c r="N600" s="323">
        <f t="shared" si="37"/>
        <v>3.7222667252661328</v>
      </c>
      <c r="O600" s="323">
        <f>'chromatographic performances'!$E$7/(N600*'chromatographic performances'!$E$9/1000)</f>
        <v>7901.5736583948019</v>
      </c>
      <c r="P600" s="323">
        <f t="shared" si="39"/>
        <v>7900</v>
      </c>
      <c r="Q600" s="323">
        <f>(M600*60)*(3.1415927*'chromatographic performances'!$E$8*'chromatographic performances'!$E$8*0.6/4)</f>
        <v>847.43661311550125</v>
      </c>
      <c r="R600" s="323">
        <f>1.1*(B$12*'chromatographic performances'!$E$7*0.001*$M600*0.001*$N$4*0.001/('chromatographic performances'!$E$9*0.000001)^2/100000)</f>
        <v>829.02290022174145</v>
      </c>
      <c r="S600" s="323">
        <f t="shared" si="36"/>
        <v>7900</v>
      </c>
      <c r="T600" s="323" t="str">
        <f t="shared" si="38"/>
        <v/>
      </c>
      <c r="U600" s="323">
        <f>(M600*60)*(3.1415927*'chromatographic performances'!$E$8*'chromatographic performances'!$E$8*0.6/4)</f>
        <v>847.43661311550125</v>
      </c>
    </row>
    <row r="601" spans="12:21" x14ac:dyDescent="0.2">
      <c r="L601" s="323">
        <v>17.79</v>
      </c>
      <c r="M601" s="323">
        <f>(L601*$N$5)/('chromatographic performances'!$E$9/1000000)*1000</f>
        <v>6.8078383057852472</v>
      </c>
      <c r="N601" s="323">
        <f t="shared" si="37"/>
        <v>3.7248551473189955</v>
      </c>
      <c r="O601" s="323">
        <f>'chromatographic performances'!$E$7/(N601*'chromatographic performances'!$E$9/1000)</f>
        <v>7896.0828119857997</v>
      </c>
      <c r="P601" s="323">
        <f t="shared" si="39"/>
        <v>7890</v>
      </c>
      <c r="Q601" s="323">
        <f>(M601*60)*(3.1415927*'chromatographic performances'!$E$8*'chromatographic performances'!$E$8*0.6/4)</f>
        <v>848.86809388089887</v>
      </c>
      <c r="R601" s="323">
        <f>1.1*(B$12*'chromatographic performances'!$E$7*0.001*$M601*0.001*$N$4*0.001/('chromatographic performances'!$E$9*0.000001)^2/100000)</f>
        <v>830.42327674238629</v>
      </c>
      <c r="S601" s="323">
        <f t="shared" ref="S601:S664" si="40">IF(P601&gt;$P$1017,S600,P601)</f>
        <v>7890</v>
      </c>
      <c r="T601" s="323">
        <f t="shared" si="38"/>
        <v>7890</v>
      </c>
      <c r="U601" s="323">
        <f>(M601*60)*(3.1415927*'chromatographic performances'!$E$8*'chromatographic performances'!$E$8*0.6/4)</f>
        <v>848.86809388089887</v>
      </c>
    </row>
    <row r="602" spans="12:21" x14ac:dyDescent="0.2">
      <c r="L602" s="323">
        <v>17.82</v>
      </c>
      <c r="M602" s="323">
        <f>(L602*$N$5)/('chromatographic performances'!$E$9/1000000)*1000</f>
        <v>6.8193186401963519</v>
      </c>
      <c r="N602" s="323">
        <f t="shared" si="37"/>
        <v>3.7274431984856413</v>
      </c>
      <c r="O602" s="323">
        <f>'chromatographic performances'!$E$7/(N602*'chromatographic performances'!$E$9/1000)</f>
        <v>7890.6003766419708</v>
      </c>
      <c r="P602" s="323">
        <f t="shared" si="39"/>
        <v>7890</v>
      </c>
      <c r="Q602" s="323">
        <f>(M602*60)*(3.1415927*'chromatographic performances'!$E$8*'chromatographic performances'!$E$8*0.6/4)</f>
        <v>850.29957464629672</v>
      </c>
      <c r="R602" s="323">
        <f>1.1*(B$12*'chromatographic performances'!$E$7*0.001*$M602*0.001*$N$4*0.001/('chromatographic performances'!$E$9*0.000001)^2/100000)</f>
        <v>831.82365326303102</v>
      </c>
      <c r="S602" s="323">
        <f t="shared" si="40"/>
        <v>7890</v>
      </c>
      <c r="T602" s="323">
        <f t="shared" si="38"/>
        <v>7890</v>
      </c>
      <c r="U602" s="323">
        <f>(M602*60)*(3.1415927*'chromatographic performances'!$E$8*'chromatographic performances'!$E$8*0.6/4)</f>
        <v>850.29957464629672</v>
      </c>
    </row>
    <row r="603" spans="12:21" x14ac:dyDescent="0.2">
      <c r="L603" s="323">
        <v>17.850000000000001</v>
      </c>
      <c r="M603" s="323">
        <f>(L603*$N$5)/('chromatographic performances'!$E$9/1000000)*1000</f>
        <v>6.8307989746074584</v>
      </c>
      <c r="N603" s="323">
        <f t="shared" si="37"/>
        <v>3.7300308769444737</v>
      </c>
      <c r="O603" s="323">
        <f>'chromatographic performances'!$E$7/(N603*'chromatographic performances'!$E$9/1000)</f>
        <v>7885.1263370708512</v>
      </c>
      <c r="P603" s="323">
        <f t="shared" si="39"/>
        <v>7880</v>
      </c>
      <c r="Q603" s="323">
        <f>(M603*60)*(3.1415927*'chromatographic performances'!$E$8*'chromatographic performances'!$E$8*0.6/4)</f>
        <v>851.73105541169468</v>
      </c>
      <c r="R603" s="323">
        <f>1.1*(B$12*'chromatographic performances'!$E$7*0.001*$M603*0.001*$N$4*0.001/('chromatographic performances'!$E$9*0.000001)^2/100000)</f>
        <v>833.2240297836762</v>
      </c>
      <c r="S603" s="323">
        <f t="shared" si="40"/>
        <v>7880</v>
      </c>
      <c r="T603" s="323" t="str">
        <f t="shared" si="38"/>
        <v/>
      </c>
      <c r="U603" s="323">
        <f>(M603*60)*(3.1415927*'chromatographic performances'!$E$8*'chromatographic performances'!$E$8*0.6/4)</f>
        <v>851.73105541169468</v>
      </c>
    </row>
    <row r="604" spans="12:21" x14ac:dyDescent="0.2">
      <c r="L604" s="323">
        <v>17.88</v>
      </c>
      <c r="M604" s="323">
        <f>(L604*$N$5)/('chromatographic performances'!$E$9/1000000)*1000</f>
        <v>6.8422793090185623</v>
      </c>
      <c r="N604" s="323">
        <f t="shared" si="37"/>
        <v>3.732618180896448</v>
      </c>
      <c r="O604" s="323">
        <f>'chromatographic performances'!$E$7/(N604*'chromatographic performances'!$E$9/1000)</f>
        <v>7879.6606779691165</v>
      </c>
      <c r="P604" s="323">
        <f t="shared" si="39"/>
        <v>7870</v>
      </c>
      <c r="Q604" s="323">
        <f>(M604*60)*(3.1415927*'chromatographic performances'!$E$8*'chromatographic performances'!$E$8*0.6/4)</f>
        <v>853.16253617709242</v>
      </c>
      <c r="R604" s="323">
        <f>1.1*(B$12*'chromatographic performances'!$E$7*0.001*$M604*0.001*$N$4*0.001/('chromatographic performances'!$E$9*0.000001)^2/100000)</f>
        <v>834.62440630432081</v>
      </c>
      <c r="S604" s="323">
        <f t="shared" si="40"/>
        <v>7870</v>
      </c>
      <c r="T604" s="323">
        <f t="shared" si="38"/>
        <v>7870</v>
      </c>
      <c r="U604" s="323">
        <f>(M604*60)*(3.1415927*'chromatographic performances'!$E$8*'chromatographic performances'!$E$8*0.6/4)</f>
        <v>853.16253617709242</v>
      </c>
    </row>
    <row r="605" spans="12:21" x14ac:dyDescent="0.2">
      <c r="L605" s="323">
        <v>17.91</v>
      </c>
      <c r="M605" s="323">
        <f>(L605*$N$5)/('chromatographic performances'!$E$9/1000000)*1000</f>
        <v>6.853759643429667</v>
      </c>
      <c r="N605" s="323">
        <f t="shared" si="37"/>
        <v>3.7352051085648386</v>
      </c>
      <c r="O605" s="323">
        <f>'chromatographic performances'!$E$7/(N605*'chromatographic performances'!$E$9/1000)</f>
        <v>7874.2033840232962</v>
      </c>
      <c r="P605" s="323">
        <f t="shared" si="39"/>
        <v>7870</v>
      </c>
      <c r="Q605" s="323">
        <f>(M605*60)*(3.1415927*'chromatographic performances'!$E$8*'chromatographic performances'!$E$8*0.6/4)</f>
        <v>854.59401694249016</v>
      </c>
      <c r="R605" s="323">
        <f>1.1*(B$12*'chromatographic performances'!$E$7*0.001*$M605*0.001*$N$4*0.001/('chromatographic performances'!$E$9*0.000001)^2/100000)</f>
        <v>836.02478282496565</v>
      </c>
      <c r="S605" s="323">
        <f t="shared" si="40"/>
        <v>7870</v>
      </c>
      <c r="T605" s="323" t="str">
        <f t="shared" si="38"/>
        <v/>
      </c>
      <c r="U605" s="323">
        <f>(M605*60)*(3.1415927*'chromatographic performances'!$E$8*'chromatographic performances'!$E$8*0.6/4)</f>
        <v>854.59401694249016</v>
      </c>
    </row>
    <row r="606" spans="12:21" x14ac:dyDescent="0.2">
      <c r="L606" s="323">
        <v>17.940000000000001</v>
      </c>
      <c r="M606" s="323">
        <f>(L606*$N$5)/('chromatographic performances'!$E$9/1000000)*1000</f>
        <v>6.8652399778407736</v>
      </c>
      <c r="N606" s="323">
        <f t="shared" si="37"/>
        <v>3.7377916581950017</v>
      </c>
      <c r="O606" s="323">
        <f>'chromatographic performances'!$E$7/(N606*'chromatographic performances'!$E$9/1000)</f>
        <v>7868.7544399105009</v>
      </c>
      <c r="P606" s="323">
        <f t="shared" si="39"/>
        <v>7860</v>
      </c>
      <c r="Q606" s="323">
        <f>(M606*60)*(3.1415927*'chromatographic performances'!$E$8*'chromatographic performances'!$E$8*0.6/4)</f>
        <v>856.02549770788823</v>
      </c>
      <c r="R606" s="323">
        <f>1.1*(B$12*'chromatographic performances'!$E$7*0.001*$M606*0.001*$N$4*0.001/('chromatographic performances'!$E$9*0.000001)^2/100000)</f>
        <v>837.42515934561061</v>
      </c>
      <c r="S606" s="323">
        <f t="shared" si="40"/>
        <v>7860</v>
      </c>
      <c r="T606" s="323">
        <f t="shared" si="38"/>
        <v>7860</v>
      </c>
      <c r="U606" s="323">
        <f>(M606*60)*(3.1415927*'chromatographic performances'!$E$8*'chromatographic performances'!$E$8*0.6/4)</f>
        <v>856.02549770788823</v>
      </c>
    </row>
    <row r="607" spans="12:21" x14ac:dyDescent="0.2">
      <c r="L607" s="323">
        <v>17.97</v>
      </c>
      <c r="M607" s="323">
        <f>(L607*$N$5)/('chromatographic performances'!$E$9/1000000)*1000</f>
        <v>6.8767203122518765</v>
      </c>
      <c r="N607" s="323">
        <f t="shared" si="37"/>
        <v>3.740377828054148</v>
      </c>
      <c r="O607" s="323">
        <f>'chromatographic performances'!$E$7/(N607*'chromatographic performances'!$E$9/1000)</f>
        <v>7863.3138302991174</v>
      </c>
      <c r="P607" s="323">
        <f t="shared" si="39"/>
        <v>7860</v>
      </c>
      <c r="Q607" s="323">
        <f>(M607*60)*(3.1415927*'chromatographic performances'!$E$8*'chromatographic performances'!$E$8*0.6/4)</f>
        <v>857.45697847328574</v>
      </c>
      <c r="R607" s="323">
        <f>1.1*(B$12*'chromatographic performances'!$E$7*0.001*$M607*0.001*$N$4*0.001/('chromatographic performances'!$E$9*0.000001)^2/100000)</f>
        <v>838.82553586625545</v>
      </c>
      <c r="S607" s="323">
        <f t="shared" si="40"/>
        <v>7860</v>
      </c>
      <c r="T607" s="323" t="str">
        <f t="shared" si="38"/>
        <v/>
      </c>
      <c r="U607" s="323">
        <f>(M607*60)*(3.1415927*'chromatographic performances'!$E$8*'chromatographic performances'!$E$8*0.6/4)</f>
        <v>857.45697847328574</v>
      </c>
    </row>
    <row r="608" spans="12:21" x14ac:dyDescent="0.2">
      <c r="L608" s="323">
        <v>18</v>
      </c>
      <c r="M608" s="323">
        <f>(L608*$N$5)/('chromatographic performances'!$E$9/1000000)*1000</f>
        <v>6.8882006466629822</v>
      </c>
      <c r="N608" s="323">
        <f t="shared" si="37"/>
        <v>3.7429636164311186</v>
      </c>
      <c r="O608" s="323">
        <f>'chromatographic performances'!$E$7/(N608*'chromatographic performances'!$E$9/1000)</f>
        <v>7857.8815398494844</v>
      </c>
      <c r="P608" s="323">
        <f t="shared" si="39"/>
        <v>7850</v>
      </c>
      <c r="Q608" s="323">
        <f>(M608*60)*(3.1415927*'chromatographic performances'!$E$8*'chromatographic performances'!$E$8*0.6/4)</f>
        <v>858.88845923868359</v>
      </c>
      <c r="R608" s="323">
        <f>1.1*(B$12*'chromatographic performances'!$E$7*0.001*$M608*0.001*$N$4*0.001/('chromatographic performances'!$E$9*0.000001)^2/100000)</f>
        <v>840.22591238690029</v>
      </c>
      <c r="S608" s="323">
        <f t="shared" si="40"/>
        <v>7850</v>
      </c>
      <c r="T608" s="323">
        <f t="shared" si="38"/>
        <v>7850</v>
      </c>
      <c r="U608" s="323">
        <f>(M608*60)*(3.1415927*'chromatographic performances'!$E$8*'chromatographic performances'!$E$8*0.6/4)</f>
        <v>858.88845923868359</v>
      </c>
    </row>
    <row r="609" spans="12:21" x14ac:dyDescent="0.2">
      <c r="L609" s="323">
        <v>18.03</v>
      </c>
      <c r="M609" s="323">
        <f>(L609*$N$5)/('chromatographic performances'!$E$9/1000000)*1000</f>
        <v>6.8996809810740878</v>
      </c>
      <c r="N609" s="323">
        <f t="shared" si="37"/>
        <v>3.7455490216361538</v>
      </c>
      <c r="O609" s="323">
        <f>'chromatographic performances'!$E$7/(N609*'chromatographic performances'!$E$9/1000)</f>
        <v>7852.4575532145946</v>
      </c>
      <c r="P609" s="323">
        <f t="shared" si="39"/>
        <v>7850</v>
      </c>
      <c r="Q609" s="323">
        <f>(M609*60)*(3.1415927*'chromatographic performances'!$E$8*'chromatographic performances'!$E$8*0.6/4)</f>
        <v>860.31994000408156</v>
      </c>
      <c r="R609" s="323">
        <f>1.1*(B$12*'chromatographic performances'!$E$7*0.001*$M609*0.001*$N$4*0.001/('chromatographic performances'!$E$9*0.000001)^2/100000)</f>
        <v>841.62628890754502</v>
      </c>
      <c r="S609" s="323">
        <f t="shared" si="40"/>
        <v>7850</v>
      </c>
      <c r="T609" s="323" t="str">
        <f t="shared" si="38"/>
        <v/>
      </c>
      <c r="U609" s="323">
        <f>(M609*60)*(3.1415927*'chromatographic performances'!$E$8*'chromatographic performances'!$E$8*0.6/4)</f>
        <v>860.31994000408156</v>
      </c>
    </row>
    <row r="610" spans="12:21" x14ac:dyDescent="0.2">
      <c r="L610" s="323">
        <v>18.059999999999999</v>
      </c>
      <c r="M610" s="323">
        <f>(L610*$N$5)/('chromatographic performances'!$E$9/1000000)*1000</f>
        <v>6.9111613154851916</v>
      </c>
      <c r="N610" s="323">
        <f t="shared" si="37"/>
        <v>3.7481340420006761</v>
      </c>
      <c r="O610" s="323">
        <f>'chromatographic performances'!$E$7/(N610*'chromatographic performances'!$E$9/1000)</f>
        <v>7847.0418550407458</v>
      </c>
      <c r="P610" s="323">
        <f t="shared" si="39"/>
        <v>7840</v>
      </c>
      <c r="Q610" s="323">
        <f>(M610*60)*(3.1415927*'chromatographic performances'!$E$8*'chromatographic performances'!$E$8*0.6/4)</f>
        <v>861.75142076947918</v>
      </c>
      <c r="R610" s="323">
        <f>1.1*(B$12*'chromatographic performances'!$E$7*0.001*$M610*0.001*$N$4*0.001/('chromatographic performances'!$E$9*0.000001)^2/100000)</f>
        <v>843.02666542818986</v>
      </c>
      <c r="S610" s="323">
        <f t="shared" si="40"/>
        <v>7840</v>
      </c>
      <c r="T610" s="323">
        <f t="shared" si="38"/>
        <v>7840</v>
      </c>
      <c r="U610" s="323">
        <f>(M610*60)*(3.1415927*'chromatographic performances'!$E$8*'chromatographic performances'!$E$8*0.6/4)</f>
        <v>861.75142076947918</v>
      </c>
    </row>
    <row r="611" spans="12:21" x14ac:dyDescent="0.2">
      <c r="L611" s="323">
        <v>18.09</v>
      </c>
      <c r="M611" s="323">
        <f>(L611*$N$5)/('chromatographic performances'!$E$9/1000000)*1000</f>
        <v>6.9226416498962964</v>
      </c>
      <c r="N611" s="323">
        <f t="shared" si="37"/>
        <v>3.750718675877069</v>
      </c>
      <c r="O611" s="323">
        <f>'chromatographic performances'!$E$7/(N611*'chromatographic performances'!$E$9/1000)</f>
        <v>7841.6344299681978</v>
      </c>
      <c r="P611" s="323">
        <f t="shared" si="39"/>
        <v>7840</v>
      </c>
      <c r="Q611" s="323">
        <f>(M611*60)*(3.1415927*'chromatographic performances'!$E$8*'chromatographic performances'!$E$8*0.6/4)</f>
        <v>863.18290153487703</v>
      </c>
      <c r="R611" s="323">
        <f>1.1*(B$12*'chromatographic performances'!$E$7*0.001*$M611*0.001*$N$4*0.001/('chromatographic performances'!$E$9*0.000001)^2/100000)</f>
        <v>844.42704194883459</v>
      </c>
      <c r="S611" s="323">
        <f t="shared" si="40"/>
        <v>7840</v>
      </c>
      <c r="T611" s="323" t="str">
        <f t="shared" si="38"/>
        <v/>
      </c>
      <c r="U611" s="323">
        <f>(M611*60)*(3.1415927*'chromatographic performances'!$E$8*'chromatographic performances'!$E$8*0.6/4)</f>
        <v>863.18290153487703</v>
      </c>
    </row>
    <row r="612" spans="12:21" x14ac:dyDescent="0.2">
      <c r="L612" s="323">
        <v>18.12</v>
      </c>
      <c r="M612" s="323">
        <f>(L612*$N$5)/('chromatographic performances'!$E$9/1000000)*1000</f>
        <v>6.9341219843074029</v>
      </c>
      <c r="N612" s="323">
        <f t="shared" si="37"/>
        <v>3.7533029216384586</v>
      </c>
      <c r="O612" s="323">
        <f>'chromatographic performances'!$E$7/(N612*'chromatographic performances'!$E$9/1000)</f>
        <v>7836.2352626318288</v>
      </c>
      <c r="P612" s="323">
        <f t="shared" si="39"/>
        <v>7830</v>
      </c>
      <c r="Q612" s="323">
        <f>(M612*60)*(3.1415927*'chromatographic performances'!$E$8*'chromatographic performances'!$E$8*0.6/4)</f>
        <v>864.61438230027488</v>
      </c>
      <c r="R612" s="323">
        <f>1.1*(B$12*'chromatographic performances'!$E$7*0.001*$M612*0.001*$N$4*0.001/('chromatographic performances'!$E$9*0.000001)^2/100000)</f>
        <v>845.82741846947977</v>
      </c>
      <c r="S612" s="323">
        <f t="shared" si="40"/>
        <v>7830</v>
      </c>
      <c r="T612" s="323">
        <f t="shared" si="38"/>
        <v>7830</v>
      </c>
      <c r="U612" s="323">
        <f>(M612*60)*(3.1415927*'chromatographic performances'!$E$8*'chromatographic performances'!$E$8*0.6/4)</f>
        <v>864.61438230027488</v>
      </c>
    </row>
    <row r="613" spans="12:21" x14ac:dyDescent="0.2">
      <c r="L613" s="323">
        <v>18.149999999999999</v>
      </c>
      <c r="M613" s="323">
        <f>(L613*$N$5)/('chromatographic performances'!$E$9/1000000)*1000</f>
        <v>6.9456023187185059</v>
      </c>
      <c r="N613" s="323">
        <f t="shared" si="37"/>
        <v>3.7558867776785005</v>
      </c>
      <c r="O613" s="323">
        <f>'chromatographic performances'!$E$7/(N613*'chromatographic performances'!$E$9/1000)</f>
        <v>7830.8443376617588</v>
      </c>
      <c r="P613" s="323">
        <f t="shared" si="39"/>
        <v>7830</v>
      </c>
      <c r="Q613" s="323">
        <f>(M613*60)*(3.1415927*'chromatographic performances'!$E$8*'chromatographic performances'!$E$8*0.6/4)</f>
        <v>866.04586306567251</v>
      </c>
      <c r="R613" s="323">
        <f>1.1*(B$12*'chromatographic performances'!$E$7*0.001*$M613*0.001*$N$4*0.001/('chromatographic performances'!$E$9*0.000001)^2/100000)</f>
        <v>847.22779499012438</v>
      </c>
      <c r="S613" s="323">
        <f t="shared" si="40"/>
        <v>7830</v>
      </c>
      <c r="T613" s="323" t="str">
        <f t="shared" si="38"/>
        <v/>
      </c>
      <c r="U613" s="323">
        <f>(M613*60)*(3.1415927*'chromatographic performances'!$E$8*'chromatographic performances'!$E$8*0.6/4)</f>
        <v>866.04586306567251</v>
      </c>
    </row>
    <row r="614" spans="12:21" x14ac:dyDescent="0.2">
      <c r="L614" s="323">
        <v>18.18</v>
      </c>
      <c r="M614" s="323">
        <f>(L614*$N$5)/('chromatographic performances'!$E$9/1000000)*1000</f>
        <v>6.9570826531296115</v>
      </c>
      <c r="N614" s="323">
        <f t="shared" si="37"/>
        <v>3.7584702424111684</v>
      </c>
      <c r="O614" s="323">
        <f>'chromatographic performances'!$E$7/(N614*'chromatographic performances'!$E$9/1000)</f>
        <v>7825.461639683981</v>
      </c>
      <c r="P614" s="323">
        <f t="shared" si="39"/>
        <v>7820</v>
      </c>
      <c r="Q614" s="323">
        <f>(M614*60)*(3.1415927*'chromatographic performances'!$E$8*'chromatographic performances'!$E$8*0.6/4)</f>
        <v>867.47734383107036</v>
      </c>
      <c r="R614" s="323">
        <f>1.1*(B$12*'chromatographic performances'!$E$7*0.001*$M614*0.001*$N$4*0.001/('chromatographic performances'!$E$9*0.000001)^2/100000)</f>
        <v>848.62817151076922</v>
      </c>
      <c r="S614" s="323">
        <f t="shared" si="40"/>
        <v>7820</v>
      </c>
      <c r="T614" s="323">
        <f t="shared" si="38"/>
        <v>7820</v>
      </c>
      <c r="U614" s="323">
        <f>(M614*60)*(3.1415927*'chromatographic performances'!$E$8*'chromatographic performances'!$E$8*0.6/4)</f>
        <v>867.47734383107036</v>
      </c>
    </row>
    <row r="615" spans="12:21" x14ac:dyDescent="0.2">
      <c r="L615" s="323">
        <v>18.21</v>
      </c>
      <c r="M615" s="323">
        <f>(L615*$N$5)/('chromatographic performances'!$E$9/1000000)*1000</f>
        <v>6.9685629875407171</v>
      </c>
      <c r="N615" s="323">
        <f t="shared" si="37"/>
        <v>3.7610533142705398</v>
      </c>
      <c r="O615" s="323">
        <f>'chromatographic performances'!$E$7/(N615*'chromatographic performances'!$E$9/1000)</f>
        <v>7820.087153320982</v>
      </c>
      <c r="P615" s="323">
        <f t="shared" si="39"/>
        <v>7820</v>
      </c>
      <c r="Q615" s="323">
        <f>(M615*60)*(3.1415927*'chromatographic performances'!$E$8*'chromatographic performances'!$E$8*0.6/4)</f>
        <v>868.90882459646821</v>
      </c>
      <c r="R615" s="323">
        <f>1.1*(B$12*'chromatographic performances'!$E$7*0.001*$M615*0.001*$N$4*0.001/('chromatographic performances'!$E$9*0.000001)^2/100000)</f>
        <v>850.02854803141418</v>
      </c>
      <c r="S615" s="323">
        <f t="shared" si="40"/>
        <v>7820</v>
      </c>
      <c r="T615" s="323">
        <f t="shared" si="38"/>
        <v>7820</v>
      </c>
      <c r="U615" s="323">
        <f>(M615*60)*(3.1415927*'chromatographic performances'!$E$8*'chromatographic performances'!$E$8*0.6/4)</f>
        <v>868.90882459646821</v>
      </c>
    </row>
    <row r="616" spans="12:21" x14ac:dyDescent="0.2">
      <c r="L616" s="323">
        <v>18.239999999999998</v>
      </c>
      <c r="M616" s="323">
        <f>(L616*$N$5)/('chromatographic performances'!$E$9/1000000)*1000</f>
        <v>6.980043321951821</v>
      </c>
      <c r="N616" s="323">
        <f t="shared" si="37"/>
        <v>3.7636359917105926</v>
      </c>
      <c r="O616" s="323">
        <f>'chromatographic performances'!$E$7/(N616*'chromatographic performances'!$E$9/1000)</f>
        <v>7814.7208631923386</v>
      </c>
      <c r="P616" s="323">
        <f t="shared" si="39"/>
        <v>7810</v>
      </c>
      <c r="Q616" s="323">
        <f>(M616*60)*(3.1415927*'chromatographic performances'!$E$8*'chromatographic performances'!$E$8*0.6/4)</f>
        <v>870.34030536186594</v>
      </c>
      <c r="R616" s="323">
        <f>1.1*(B$12*'chromatographic performances'!$E$7*0.001*$M616*0.001*$N$4*0.001/('chromatographic performances'!$E$9*0.000001)^2/100000)</f>
        <v>851.42892455205856</v>
      </c>
      <c r="S616" s="323">
        <f t="shared" si="40"/>
        <v>7810</v>
      </c>
      <c r="T616" s="323" t="str">
        <f t="shared" si="38"/>
        <v/>
      </c>
      <c r="U616" s="323">
        <f>(M616*60)*(3.1415927*'chromatographic performances'!$E$8*'chromatographic performances'!$E$8*0.6/4)</f>
        <v>870.34030536186594</v>
      </c>
    </row>
    <row r="617" spans="12:21" x14ac:dyDescent="0.2">
      <c r="L617" s="323">
        <v>18.27</v>
      </c>
      <c r="M617" s="323">
        <f>(L617*$N$5)/('chromatographic performances'!$E$9/1000000)*1000</f>
        <v>6.9915236563629266</v>
      </c>
      <c r="N617" s="323">
        <f t="shared" si="37"/>
        <v>3.7662182732049971</v>
      </c>
      <c r="O617" s="323">
        <f>'chromatographic performances'!$E$7/(N617*'chromatographic performances'!$E$9/1000)</f>
        <v>7809.362753915314</v>
      </c>
      <c r="P617" s="323">
        <f t="shared" si="39"/>
        <v>7800</v>
      </c>
      <c r="Q617" s="323">
        <f>(M617*60)*(3.1415927*'chromatographic performances'!$E$8*'chromatographic performances'!$E$8*0.6/4)</f>
        <v>871.77178612726379</v>
      </c>
      <c r="R617" s="323">
        <f>1.1*(B$12*'chromatographic performances'!$E$7*0.001*$M617*0.001*$N$4*0.001/('chromatographic performances'!$E$9*0.000001)^2/100000)</f>
        <v>852.82930107270374</v>
      </c>
      <c r="S617" s="323">
        <f t="shared" si="40"/>
        <v>7800</v>
      </c>
      <c r="T617" s="323">
        <f t="shared" si="38"/>
        <v>7800</v>
      </c>
      <c r="U617" s="323">
        <f>(M617*60)*(3.1415927*'chromatographic performances'!$E$8*'chromatographic performances'!$E$8*0.6/4)</f>
        <v>871.77178612726379</v>
      </c>
    </row>
    <row r="618" spans="12:21" x14ac:dyDescent="0.2">
      <c r="L618" s="323">
        <v>18.3</v>
      </c>
      <c r="M618" s="323">
        <f>(L618*$N$5)/('chromatographic performances'!$E$9/1000000)*1000</f>
        <v>7.0030039907740314</v>
      </c>
      <c r="N618" s="323">
        <f t="shared" si="37"/>
        <v>3.7688001572469156</v>
      </c>
      <c r="O618" s="323">
        <f>'chromatographic performances'!$E$7/(N618*'chromatographic performances'!$E$9/1000)</f>
        <v>7804.012810105447</v>
      </c>
      <c r="P618" s="323">
        <f t="shared" si="39"/>
        <v>7800</v>
      </c>
      <c r="Q618" s="323">
        <f>(M618*60)*(3.1415927*'chromatographic performances'!$E$8*'chromatographic performances'!$E$8*0.6/4)</f>
        <v>873.20326689266165</v>
      </c>
      <c r="R618" s="323">
        <f>1.1*(B$12*'chromatographic performances'!$E$7*0.001*$M618*0.001*$N$4*0.001/('chromatographic performances'!$E$9*0.000001)^2/100000)</f>
        <v>854.22967759334858</v>
      </c>
      <c r="S618" s="323">
        <f t="shared" si="40"/>
        <v>7800</v>
      </c>
      <c r="T618" s="323" t="str">
        <f t="shared" si="38"/>
        <v/>
      </c>
      <c r="U618" s="323">
        <f>(M618*60)*(3.1415927*'chromatographic performances'!$E$8*'chromatographic performances'!$E$8*0.6/4)</f>
        <v>873.20326689266165</v>
      </c>
    </row>
    <row r="619" spans="12:21" x14ac:dyDescent="0.2">
      <c r="L619" s="323">
        <v>18.329999999999998</v>
      </c>
      <c r="M619" s="323">
        <f>(L619*$N$5)/('chromatographic performances'!$E$9/1000000)*1000</f>
        <v>7.0144843251851352</v>
      </c>
      <c r="N619" s="323">
        <f t="shared" si="37"/>
        <v>3.7713816423487971</v>
      </c>
      <c r="O619" s="323">
        <f>'chromatographic performances'!$E$7/(N619*'chromatographic performances'!$E$9/1000)</f>
        <v>7798.6710163771322</v>
      </c>
      <c r="P619" s="323">
        <f t="shared" si="39"/>
        <v>7790</v>
      </c>
      <c r="Q619" s="323">
        <f>(M619*60)*(3.1415927*'chromatographic performances'!$E$8*'chromatographic performances'!$E$8*0.6/4)</f>
        <v>874.63474765805927</v>
      </c>
      <c r="R619" s="323">
        <f>1.1*(B$12*'chromatographic performances'!$E$7*0.001*$M619*0.001*$N$4*0.001/('chromatographic performances'!$E$9*0.000001)^2/100000)</f>
        <v>855.6300541139932</v>
      </c>
      <c r="S619" s="323">
        <f t="shared" si="40"/>
        <v>7790</v>
      </c>
      <c r="T619" s="323">
        <f t="shared" si="38"/>
        <v>7790</v>
      </c>
      <c r="U619" s="323">
        <f>(M619*60)*(3.1415927*'chromatographic performances'!$E$8*'chromatographic performances'!$E$8*0.6/4)</f>
        <v>874.63474765805927</v>
      </c>
    </row>
    <row r="620" spans="12:21" x14ac:dyDescent="0.2">
      <c r="L620" s="323">
        <v>18.36</v>
      </c>
      <c r="M620" s="323">
        <f>(L620*$N$5)/('chromatographic performances'!$E$9/1000000)*1000</f>
        <v>7.0259646595962426</v>
      </c>
      <c r="N620" s="323">
        <f t="shared" si="37"/>
        <v>3.7739627270421843</v>
      </c>
      <c r="O620" s="323">
        <f>'chromatographic performances'!$E$7/(N620*'chromatographic performances'!$E$9/1000)</f>
        <v>7793.337357344175</v>
      </c>
      <c r="P620" s="323">
        <f t="shared" si="39"/>
        <v>7790</v>
      </c>
      <c r="Q620" s="323">
        <f>(M620*60)*(3.1415927*'chromatographic performances'!$E$8*'chromatographic performances'!$E$8*0.6/4)</f>
        <v>876.06622842345746</v>
      </c>
      <c r="R620" s="323">
        <f>1.1*(B$12*'chromatographic performances'!$E$7*0.001*$M620*0.001*$N$4*0.001/('chromatographic performances'!$E$9*0.000001)^2/100000)</f>
        <v>857.03043063463849</v>
      </c>
      <c r="S620" s="323">
        <f t="shared" si="40"/>
        <v>7790</v>
      </c>
      <c r="T620" s="323" t="str">
        <f t="shared" si="38"/>
        <v/>
      </c>
      <c r="U620" s="323">
        <f>(M620*60)*(3.1415927*'chromatographic performances'!$E$8*'chromatographic performances'!$E$8*0.6/4)</f>
        <v>876.06622842345746</v>
      </c>
    </row>
    <row r="621" spans="12:21" x14ac:dyDescent="0.2">
      <c r="L621" s="323">
        <v>18.39</v>
      </c>
      <c r="M621" s="323">
        <f>(L621*$N$5)/('chromatographic performances'!$E$9/1000000)*1000</f>
        <v>7.0374449940073474</v>
      </c>
      <c r="N621" s="323">
        <f t="shared" si="37"/>
        <v>3.7765434098775112</v>
      </c>
      <c r="O621" s="323">
        <f>'chromatographic performances'!$E$7/(N621*'chromatographic performances'!$E$9/1000)</f>
        <v>7788.0118176203614</v>
      </c>
      <c r="P621" s="323">
        <f t="shared" si="39"/>
        <v>7780</v>
      </c>
      <c r="Q621" s="323">
        <f>(M621*60)*(3.1415927*'chromatographic performances'!$E$8*'chromatographic performances'!$E$8*0.6/4)</f>
        <v>877.4977091888552</v>
      </c>
      <c r="R621" s="323">
        <f>1.1*(B$12*'chromatographic performances'!$E$7*0.001*$M621*0.001*$N$4*0.001/('chromatographic performances'!$E$9*0.000001)^2/100000)</f>
        <v>858.43080715528322</v>
      </c>
      <c r="S621" s="323">
        <f t="shared" si="40"/>
        <v>7780</v>
      </c>
      <c r="T621" s="323">
        <f t="shared" si="38"/>
        <v>7780</v>
      </c>
      <c r="U621" s="323">
        <f>(M621*60)*(3.1415927*'chromatographic performances'!$E$8*'chromatographic performances'!$E$8*0.6/4)</f>
        <v>877.4977091888552</v>
      </c>
    </row>
    <row r="622" spans="12:21" x14ac:dyDescent="0.2">
      <c r="L622" s="323">
        <v>18.420000000000002</v>
      </c>
      <c r="M622" s="323">
        <f>(L622*$N$5)/('chromatographic performances'!$E$9/1000000)*1000</f>
        <v>7.0489253284184521</v>
      </c>
      <c r="N622" s="323">
        <f t="shared" si="37"/>
        <v>3.7791236894239142</v>
      </c>
      <c r="O622" s="323">
        <f>'chromatographic performances'!$E$7/(N622*'chromatographic performances'!$E$9/1000)</f>
        <v>7782.6943818199961</v>
      </c>
      <c r="P622" s="323">
        <f t="shared" si="39"/>
        <v>7780</v>
      </c>
      <c r="Q622" s="323">
        <f>(M622*60)*(3.1415927*'chromatographic performances'!$E$8*'chromatographic performances'!$E$8*0.6/4)</f>
        <v>878.92918995425293</v>
      </c>
      <c r="R622" s="323">
        <f>1.1*(B$12*'chromatographic performances'!$E$7*0.001*$M622*0.001*$N$4*0.001/('chromatographic performances'!$E$9*0.000001)^2/100000)</f>
        <v>859.83118367592806</v>
      </c>
      <c r="S622" s="323">
        <f t="shared" si="40"/>
        <v>7780</v>
      </c>
      <c r="T622" s="323" t="str">
        <f t="shared" si="38"/>
        <v/>
      </c>
      <c r="U622" s="323">
        <f>(M622*60)*(3.1415927*'chromatographic performances'!$E$8*'chromatographic performances'!$E$8*0.6/4)</f>
        <v>878.92918995425293</v>
      </c>
    </row>
    <row r="623" spans="12:21" x14ac:dyDescent="0.2">
      <c r="L623" s="323">
        <v>18.45</v>
      </c>
      <c r="M623" s="323">
        <f>(L623*$N$5)/('chromatographic performances'!$E$9/1000000)*1000</f>
        <v>7.0604056628295568</v>
      </c>
      <c r="N623" s="323">
        <f t="shared" si="37"/>
        <v>3.781703564269034</v>
      </c>
      <c r="O623" s="323">
        <f>'chromatographic performances'!$E$7/(N623*'chromatographic performances'!$E$9/1000)</f>
        <v>7777.3850345584551</v>
      </c>
      <c r="P623" s="323">
        <f t="shared" si="39"/>
        <v>7770</v>
      </c>
      <c r="Q623" s="323">
        <f>(M623*60)*(3.1415927*'chromatographic performances'!$E$8*'chromatographic performances'!$E$8*0.6/4)</f>
        <v>880.36067071965078</v>
      </c>
      <c r="R623" s="323">
        <f>1.1*(B$12*'chromatographic performances'!$E$7*0.001*$M623*0.001*$N$4*0.001/('chromatographic performances'!$E$9*0.000001)^2/100000)</f>
        <v>861.2315601965729</v>
      </c>
      <c r="S623" s="323">
        <f t="shared" si="40"/>
        <v>7770</v>
      </c>
      <c r="T623" s="323">
        <f t="shared" si="38"/>
        <v>7770</v>
      </c>
      <c r="U623" s="323">
        <f>(M623*60)*(3.1415927*'chromatographic performances'!$E$8*'chromatographic performances'!$E$8*0.6/4)</f>
        <v>880.36067071965078</v>
      </c>
    </row>
    <row r="624" spans="12:21" x14ac:dyDescent="0.2">
      <c r="L624" s="323">
        <v>18.48</v>
      </c>
      <c r="M624" s="323">
        <f>(L624*$N$5)/('chromatographic performances'!$E$9/1000000)*1000</f>
        <v>7.0718859972406616</v>
      </c>
      <c r="N624" s="323">
        <f t="shared" si="37"/>
        <v>3.7842830330188337</v>
      </c>
      <c r="O624" s="323">
        <f>'chromatographic performances'!$E$7/(N624*'chromatographic performances'!$E$9/1000)</f>
        <v>7772.083760452696</v>
      </c>
      <c r="P624" s="323">
        <f t="shared" si="39"/>
        <v>7770</v>
      </c>
      <c r="Q624" s="323">
        <f>(M624*60)*(3.1415927*'chromatographic performances'!$E$8*'chromatographic performances'!$E$8*0.6/4)</f>
        <v>881.79215148504852</v>
      </c>
      <c r="R624" s="323">
        <f>1.1*(B$12*'chromatographic performances'!$E$7*0.001*$M624*0.001*$N$4*0.001/('chromatographic performances'!$E$9*0.000001)^2/100000)</f>
        <v>862.63193671721751</v>
      </c>
      <c r="S624" s="323">
        <f t="shared" si="40"/>
        <v>7770</v>
      </c>
      <c r="T624" s="323" t="str">
        <f t="shared" si="38"/>
        <v/>
      </c>
      <c r="U624" s="323">
        <f>(M624*60)*(3.1415927*'chromatographic performances'!$E$8*'chromatographic performances'!$E$8*0.6/4)</f>
        <v>881.79215148504852</v>
      </c>
    </row>
    <row r="625" spans="12:21" x14ac:dyDescent="0.2">
      <c r="L625" s="323">
        <v>18.510000000000002</v>
      </c>
      <c r="M625" s="323">
        <f>(L625*$N$5)/('chromatographic performances'!$E$9/1000000)*1000</f>
        <v>7.0833663316517672</v>
      </c>
      <c r="N625" s="323">
        <f t="shared" si="37"/>
        <v>3.7868620942974029</v>
      </c>
      <c r="O625" s="323">
        <f>'chromatographic performances'!$E$7/(N625*'chromatographic performances'!$E$9/1000)</f>
        <v>7766.7905441218018</v>
      </c>
      <c r="P625" s="323">
        <f t="shared" si="39"/>
        <v>7760</v>
      </c>
      <c r="Q625" s="323">
        <f>(M625*60)*(3.1415927*'chromatographic performances'!$E$8*'chromatographic performances'!$E$8*0.6/4)</f>
        <v>883.22363225044637</v>
      </c>
      <c r="R625" s="323">
        <f>1.1*(B$12*'chromatographic performances'!$E$7*0.001*$M625*0.001*$N$4*0.001/('chromatographic performances'!$E$9*0.000001)^2/100000)</f>
        <v>864.03231323786247</v>
      </c>
      <c r="S625" s="323">
        <f t="shared" si="40"/>
        <v>7760</v>
      </c>
      <c r="T625" s="323">
        <f t="shared" si="38"/>
        <v>7760</v>
      </c>
      <c r="U625" s="323">
        <f>(M625*60)*(3.1415927*'chromatographic performances'!$E$8*'chromatographic performances'!$E$8*0.6/4)</f>
        <v>883.22363225044637</v>
      </c>
    </row>
    <row r="626" spans="12:21" x14ac:dyDescent="0.2">
      <c r="L626" s="323">
        <v>18.54</v>
      </c>
      <c r="M626" s="323">
        <f>(L626*$N$5)/('chromatographic performances'!$E$9/1000000)*1000</f>
        <v>7.094846666062872</v>
      </c>
      <c r="N626" s="323">
        <f t="shared" si="37"/>
        <v>3.7894407467467746</v>
      </c>
      <c r="O626" s="323">
        <f>'chromatographic performances'!$E$7/(N626*'chromatographic performances'!$E$9/1000)</f>
        <v>7761.5053701874813</v>
      </c>
      <c r="P626" s="323">
        <f t="shared" si="39"/>
        <v>7760</v>
      </c>
      <c r="Q626" s="323">
        <f>(M626*60)*(3.1415927*'chromatographic performances'!$E$8*'chromatographic performances'!$E$8*0.6/4)</f>
        <v>884.65511301584411</v>
      </c>
      <c r="R626" s="323">
        <f>1.1*(B$12*'chromatographic performances'!$E$7*0.001*$M626*0.001*$N$4*0.001/('chromatographic performances'!$E$9*0.000001)^2/100000)</f>
        <v>865.43268975850708</v>
      </c>
      <c r="S626" s="323">
        <f t="shared" si="40"/>
        <v>7760</v>
      </c>
      <c r="T626" s="323" t="str">
        <f t="shared" si="38"/>
        <v/>
      </c>
      <c r="U626" s="323">
        <f>(M626*60)*(3.1415927*'chromatographic performances'!$E$8*'chromatographic performances'!$E$8*0.6/4)</f>
        <v>884.65511301584411</v>
      </c>
    </row>
    <row r="627" spans="12:21" x14ac:dyDescent="0.2">
      <c r="L627" s="323">
        <v>18.57</v>
      </c>
      <c r="M627" s="323">
        <f>(L627*$N$5)/('chromatographic performances'!$E$9/1000000)*1000</f>
        <v>7.1063270004739767</v>
      </c>
      <c r="N627" s="323">
        <f t="shared" si="37"/>
        <v>3.7920189890267433</v>
      </c>
      <c r="O627" s="323">
        <f>'chromatographic performances'!$E$7/(N627*'chromatographic performances'!$E$9/1000)</f>
        <v>7756.2282232745774</v>
      </c>
      <c r="P627" s="323">
        <f t="shared" si="39"/>
        <v>7750</v>
      </c>
      <c r="Q627" s="323">
        <f>(M627*60)*(3.1415927*'chromatographic performances'!$E$8*'chromatographic performances'!$E$8*0.6/4)</f>
        <v>886.08659378124185</v>
      </c>
      <c r="R627" s="323">
        <f>1.1*(B$12*'chromatographic performances'!$E$7*0.001*$M627*0.001*$N$4*0.001/('chromatographic performances'!$E$9*0.000001)^2/100000)</f>
        <v>866.83306627915215</v>
      </c>
      <c r="S627" s="323">
        <f t="shared" si="40"/>
        <v>7750</v>
      </c>
      <c r="T627" s="323">
        <f t="shared" si="38"/>
        <v>7750</v>
      </c>
      <c r="U627" s="323">
        <f>(M627*60)*(3.1415927*'chromatographic performances'!$E$8*'chromatographic performances'!$E$8*0.6/4)</f>
        <v>886.08659378124185</v>
      </c>
    </row>
    <row r="628" spans="12:21" x14ac:dyDescent="0.2">
      <c r="L628" s="323">
        <v>18.600000000000001</v>
      </c>
      <c r="M628" s="323">
        <f>(L628*$N$5)/('chromatographic performances'!$E$9/1000000)*1000</f>
        <v>7.1178073348850814</v>
      </c>
      <c r="N628" s="323">
        <f t="shared" si="37"/>
        <v>3.7945968198146809</v>
      </c>
      <c r="O628" s="323">
        <f>'chromatographic performances'!$E$7/(N628*'chromatographic performances'!$E$9/1000)</f>
        <v>7750.9590880115575</v>
      </c>
      <c r="P628" s="323">
        <f t="shared" si="39"/>
        <v>7750</v>
      </c>
      <c r="Q628" s="323">
        <f>(M628*60)*(3.1415927*'chromatographic performances'!$E$8*'chromatographic performances'!$E$8*0.6/4)</f>
        <v>887.5180745466397</v>
      </c>
      <c r="R628" s="323">
        <f>1.1*(B$12*'chromatographic performances'!$E$7*0.001*$M628*0.001*$N$4*0.001/('chromatographic performances'!$E$9*0.000001)^2/100000)</f>
        <v>868.2334427997971</v>
      </c>
      <c r="S628" s="323">
        <f t="shared" si="40"/>
        <v>7750</v>
      </c>
      <c r="T628" s="323" t="str">
        <f t="shared" si="38"/>
        <v/>
      </c>
      <c r="U628" s="323">
        <f>(M628*60)*(3.1415927*'chromatographic performances'!$E$8*'chromatographic performances'!$E$8*0.6/4)</f>
        <v>887.5180745466397</v>
      </c>
    </row>
    <row r="629" spans="12:21" x14ac:dyDescent="0.2">
      <c r="L629" s="323">
        <v>18.63</v>
      </c>
      <c r="M629" s="323">
        <f>(L629*$N$5)/('chromatographic performances'!$E$9/1000000)*1000</f>
        <v>7.1292876692961862</v>
      </c>
      <c r="N629" s="323">
        <f t="shared" si="37"/>
        <v>3.7971742378053559</v>
      </c>
      <c r="O629" s="323">
        <f>'chromatographic performances'!$E$7/(N629*'chromatographic performances'!$E$9/1000)</f>
        <v>7745.697949031015</v>
      </c>
      <c r="P629" s="323">
        <f t="shared" si="39"/>
        <v>7740</v>
      </c>
      <c r="Q629" s="323">
        <f>(M629*60)*(3.1415927*'chromatographic performances'!$E$8*'chromatographic performances'!$E$8*0.6/4)</f>
        <v>888.94955531203743</v>
      </c>
      <c r="R629" s="323">
        <f>1.1*(B$12*'chromatographic performances'!$E$7*0.001*$M629*0.001*$N$4*0.001/('chromatographic performances'!$E$9*0.000001)^2/100000)</f>
        <v>869.63381932044183</v>
      </c>
      <c r="S629" s="323">
        <f t="shared" si="40"/>
        <v>7740</v>
      </c>
      <c r="T629" s="323">
        <f t="shared" si="38"/>
        <v>7740</v>
      </c>
      <c r="U629" s="323">
        <f>(M629*60)*(3.1415927*'chromatographic performances'!$E$8*'chromatographic performances'!$E$8*0.6/4)</f>
        <v>888.94955531203743</v>
      </c>
    </row>
    <row r="630" spans="12:21" x14ac:dyDescent="0.2">
      <c r="L630" s="323">
        <v>18.66</v>
      </c>
      <c r="M630" s="323">
        <f>(L630*$N$5)/('chromatographic performances'!$E$9/1000000)*1000</f>
        <v>7.1407680037072909</v>
      </c>
      <c r="N630" s="323">
        <f t="shared" si="37"/>
        <v>3.7997512417107604</v>
      </c>
      <c r="O630" s="323">
        <f>'chromatographic performances'!$E$7/(N630*'chromatographic performances'!$E$9/1000)</f>
        <v>7740.4447909701339</v>
      </c>
      <c r="P630" s="323">
        <f t="shared" si="39"/>
        <v>7740</v>
      </c>
      <c r="Q630" s="323">
        <f>(M630*60)*(3.1415927*'chromatographic performances'!$E$8*'chromatographic performances'!$E$8*0.6/4)</f>
        <v>890.38103607743528</v>
      </c>
      <c r="R630" s="323">
        <f>1.1*(B$12*'chromatographic performances'!$E$7*0.001*$M630*0.001*$N$4*0.001/('chromatographic performances'!$E$9*0.000001)^2/100000)</f>
        <v>871.03419584108656</v>
      </c>
      <c r="S630" s="323">
        <f t="shared" si="40"/>
        <v>7740</v>
      </c>
      <c r="T630" s="323">
        <f t="shared" si="38"/>
        <v>7740</v>
      </c>
      <c r="U630" s="323">
        <f>(M630*60)*(3.1415927*'chromatographic performances'!$E$8*'chromatographic performances'!$E$8*0.6/4)</f>
        <v>890.38103607743528</v>
      </c>
    </row>
    <row r="631" spans="12:21" x14ac:dyDescent="0.2">
      <c r="L631" s="323">
        <v>18.690000000000001</v>
      </c>
      <c r="M631" s="323">
        <f>(L631*$N$5)/('chromatographic performances'!$E$9/1000000)*1000</f>
        <v>7.1522483381183966</v>
      </c>
      <c r="N631" s="323">
        <f t="shared" si="37"/>
        <v>3.8023278302599266</v>
      </c>
      <c r="O631" s="323">
        <f>'chromatographic performances'!$E$7/(N631*'chromatographic performances'!$E$9/1000)</f>
        <v>7735.1995984711739</v>
      </c>
      <c r="P631" s="323">
        <f t="shared" si="39"/>
        <v>7730</v>
      </c>
      <c r="Q631" s="323">
        <f>(M631*60)*(3.1415927*'chromatographic performances'!$E$8*'chromatographic performances'!$E$8*0.6/4)</f>
        <v>891.81251684283313</v>
      </c>
      <c r="R631" s="323">
        <f>1.1*(B$12*'chromatographic performances'!$E$7*0.001*$M631*0.001*$N$4*0.001/('chromatographic performances'!$E$9*0.000001)^2/100000)</f>
        <v>872.4345723617314</v>
      </c>
      <c r="S631" s="323">
        <f t="shared" si="40"/>
        <v>7730</v>
      </c>
      <c r="T631" s="323" t="str">
        <f t="shared" si="38"/>
        <v/>
      </c>
      <c r="U631" s="323">
        <f>(M631*60)*(3.1415927*'chromatographic performances'!$E$8*'chromatographic performances'!$E$8*0.6/4)</f>
        <v>891.81251684283313</v>
      </c>
    </row>
    <row r="632" spans="12:21" x14ac:dyDescent="0.2">
      <c r="L632" s="323">
        <v>18.72</v>
      </c>
      <c r="M632" s="323">
        <f>(L632*$N$5)/('chromatographic performances'!$E$9/1000000)*1000</f>
        <v>7.1637286725295004</v>
      </c>
      <c r="N632" s="323">
        <f t="shared" si="37"/>
        <v>3.8049040021987595</v>
      </c>
      <c r="O632" s="323">
        <f>'chromatographic performances'!$E$7/(N632*'chromatographic performances'!$E$9/1000)</f>
        <v>7729.9623561819235</v>
      </c>
      <c r="P632" s="323">
        <f t="shared" si="39"/>
        <v>7720</v>
      </c>
      <c r="Q632" s="323">
        <f>(M632*60)*(3.1415927*'chromatographic performances'!$E$8*'chromatographic performances'!$E$8*0.6/4)</f>
        <v>893.24399760823087</v>
      </c>
      <c r="R632" s="323">
        <f>1.1*(B$12*'chromatographic performances'!$E$7*0.001*$M632*0.001*$N$4*0.001/('chromatographic performances'!$E$9*0.000001)^2/100000)</f>
        <v>873.83494888237624</v>
      </c>
      <c r="S632" s="323">
        <f t="shared" si="40"/>
        <v>7720</v>
      </c>
      <c r="T632" s="323">
        <f t="shared" si="38"/>
        <v>7720</v>
      </c>
      <c r="U632" s="323">
        <f>(M632*60)*(3.1415927*'chromatographic performances'!$E$8*'chromatographic performances'!$E$8*0.6/4)</f>
        <v>893.24399760823087</v>
      </c>
    </row>
    <row r="633" spans="12:21" x14ac:dyDescent="0.2">
      <c r="L633" s="323">
        <v>18.75</v>
      </c>
      <c r="M633" s="323">
        <f>(L633*$N$5)/('chromatographic performances'!$E$9/1000000)*1000</f>
        <v>7.175209006940606</v>
      </c>
      <c r="N633" s="323">
        <f t="shared" ref="N633:N696" si="41">B$9*$L633^(1/3)+B$10/$L633+B$11*$L633</f>
        <v>3.8074797562898608</v>
      </c>
      <c r="O633" s="323">
        <f>'chromatographic performances'!$E$7/(N633*'chromatographic performances'!$E$9/1000)</f>
        <v>7724.733048756164</v>
      </c>
      <c r="P633" s="323">
        <f t="shared" si="39"/>
        <v>7720</v>
      </c>
      <c r="Q633" s="323">
        <f>(M633*60)*(3.1415927*'chromatographic performances'!$E$8*'chromatographic performances'!$E$8*0.6/4)</f>
        <v>894.67547837362872</v>
      </c>
      <c r="R633" s="323">
        <f>1.1*(B$12*'chromatographic performances'!$E$7*0.001*$M633*0.001*$N$4*0.001/('chromatographic performances'!$E$9*0.000001)^2/100000)</f>
        <v>875.23532540302097</v>
      </c>
      <c r="S633" s="323">
        <f t="shared" si="40"/>
        <v>7720</v>
      </c>
      <c r="T633" s="323" t="str">
        <f t="shared" si="38"/>
        <v/>
      </c>
      <c r="U633" s="323">
        <f>(M633*60)*(3.1415927*'chromatographic performances'!$E$8*'chromatographic performances'!$E$8*0.6/4)</f>
        <v>894.67547837362872</v>
      </c>
    </row>
    <row r="634" spans="12:21" x14ac:dyDescent="0.2">
      <c r="L634" s="323">
        <v>18.78</v>
      </c>
      <c r="M634" s="323">
        <f>(L634*$N$5)/('chromatographic performances'!$E$9/1000000)*1000</f>
        <v>7.1866893413517117</v>
      </c>
      <c r="N634" s="323">
        <f t="shared" si="41"/>
        <v>3.8100550913123605</v>
      </c>
      <c r="O634" s="323">
        <f>'chromatographic performances'!$E$7/(N634*'chromatographic performances'!$E$9/1000)</f>
        <v>7719.5116608541148</v>
      </c>
      <c r="P634" s="323">
        <f t="shared" si="39"/>
        <v>7710</v>
      </c>
      <c r="Q634" s="323">
        <f>(M634*60)*(3.1415927*'chromatographic performances'!$E$8*'chromatographic performances'!$E$8*0.6/4)</f>
        <v>896.10695913902669</v>
      </c>
      <c r="R634" s="323">
        <f>1.1*(B$12*'chromatographic performances'!$E$7*0.001*$M634*0.001*$N$4*0.001/('chromatographic performances'!$E$9*0.000001)^2/100000)</f>
        <v>876.63570192366603</v>
      </c>
      <c r="S634" s="323">
        <f t="shared" si="40"/>
        <v>7710</v>
      </c>
      <c r="T634" s="323">
        <f t="shared" si="38"/>
        <v>7710</v>
      </c>
      <c r="U634" s="323">
        <f>(M634*60)*(3.1415927*'chromatographic performances'!$E$8*'chromatographic performances'!$E$8*0.6/4)</f>
        <v>896.10695913902669</v>
      </c>
    </row>
    <row r="635" spans="12:21" x14ac:dyDescent="0.2">
      <c r="L635" s="323">
        <v>18.809999999999999</v>
      </c>
      <c r="M635" s="323">
        <f>(L635*$N$5)/('chromatographic performances'!$E$9/1000000)*1000</f>
        <v>7.1981696757628155</v>
      </c>
      <c r="N635" s="323">
        <f t="shared" si="41"/>
        <v>3.8126300060617471</v>
      </c>
      <c r="O635" s="323">
        <f>'chromatographic performances'!$E$7/(N635*'chromatographic performances'!$E$9/1000)</f>
        <v>7714.2981771428713</v>
      </c>
      <c r="P635" s="323">
        <f t="shared" si="39"/>
        <v>7710</v>
      </c>
      <c r="Q635" s="323">
        <f>(M635*60)*(3.1415927*'chromatographic performances'!$E$8*'chromatographic performances'!$E$8*0.6/4)</f>
        <v>897.53843990442431</v>
      </c>
      <c r="R635" s="323">
        <f>1.1*(B$12*'chromatographic performances'!$E$7*0.001*$M635*0.001*$N$4*0.001/('chromatographic performances'!$E$9*0.000001)^2/100000)</f>
        <v>878.03607844431065</v>
      </c>
      <c r="S635" s="323">
        <f t="shared" si="40"/>
        <v>7710</v>
      </c>
      <c r="T635" s="323" t="str">
        <f t="shared" si="38"/>
        <v/>
      </c>
      <c r="U635" s="323">
        <f>(M635*60)*(3.1415927*'chromatographic performances'!$E$8*'chromatographic performances'!$E$8*0.6/4)</f>
        <v>897.53843990442431</v>
      </c>
    </row>
    <row r="636" spans="12:21" x14ac:dyDescent="0.2">
      <c r="L636" s="323">
        <v>18.84</v>
      </c>
      <c r="M636" s="323">
        <f>(L636*$N$5)/('chromatographic performances'!$E$9/1000000)*1000</f>
        <v>7.2096500101739212</v>
      </c>
      <c r="N636" s="323">
        <f t="shared" si="41"/>
        <v>3.8152044993497016</v>
      </c>
      <c r="O636" s="323">
        <f>'chromatographic performances'!$E$7/(N636*'chromatographic performances'!$E$9/1000)</f>
        <v>7709.0925822968511</v>
      </c>
      <c r="P636" s="323">
        <f t="shared" si="39"/>
        <v>7700</v>
      </c>
      <c r="Q636" s="323">
        <f>(M636*60)*(3.1415927*'chromatographic performances'!$E$8*'chromatographic performances'!$E$8*0.6/4)</f>
        <v>898.96992066982216</v>
      </c>
      <c r="R636" s="323">
        <f>1.1*(B$12*'chromatographic performances'!$E$7*0.001*$M636*0.001*$N$4*0.001/('chromatographic performances'!$E$9*0.000001)^2/100000)</f>
        <v>879.43645496495549</v>
      </c>
      <c r="S636" s="323">
        <f t="shared" si="40"/>
        <v>7700</v>
      </c>
      <c r="T636" s="323">
        <f t="shared" si="38"/>
        <v>7700</v>
      </c>
      <c r="U636" s="323">
        <f>(M636*60)*(3.1415927*'chromatographic performances'!$E$8*'chromatographic performances'!$E$8*0.6/4)</f>
        <v>898.96992066982216</v>
      </c>
    </row>
    <row r="637" spans="12:21" x14ac:dyDescent="0.2">
      <c r="L637" s="323">
        <v>18.87</v>
      </c>
      <c r="M637" s="323">
        <f>(L637*$N$5)/('chromatographic performances'!$E$9/1000000)*1000</f>
        <v>7.2211303445850277</v>
      </c>
      <c r="N637" s="323">
        <f t="shared" si="41"/>
        <v>3.8177785700039326</v>
      </c>
      <c r="O637" s="323">
        <f>'chromatographic performances'!$E$7/(N637*'chromatographic performances'!$E$9/1000)</f>
        <v>7703.8948609981999</v>
      </c>
      <c r="P637" s="323">
        <f t="shared" si="39"/>
        <v>7700</v>
      </c>
      <c r="Q637" s="323">
        <f>(M637*60)*(3.1415927*'chromatographic performances'!$E$8*'chromatographic performances'!$E$8*0.6/4)</f>
        <v>900.40140143522024</v>
      </c>
      <c r="R637" s="323">
        <f>1.1*(B$12*'chromatographic performances'!$E$7*0.001*$M637*0.001*$N$4*0.001/('chromatographic performances'!$E$9*0.000001)^2/100000)</f>
        <v>880.83683148560056</v>
      </c>
      <c r="S637" s="323">
        <f t="shared" si="40"/>
        <v>7700</v>
      </c>
      <c r="T637" s="323" t="str">
        <f t="shared" si="38"/>
        <v/>
      </c>
      <c r="U637" s="323">
        <f>(M637*60)*(3.1415927*'chromatographic performances'!$E$8*'chromatographic performances'!$E$8*0.6/4)</f>
        <v>900.40140143522024</v>
      </c>
    </row>
    <row r="638" spans="12:21" x14ac:dyDescent="0.2">
      <c r="L638" s="323">
        <v>18.899999999999999</v>
      </c>
      <c r="M638" s="323">
        <f>(L638*$N$5)/('chromatographic performances'!$E$9/1000000)*1000</f>
        <v>7.2326106789961306</v>
      </c>
      <c r="N638" s="323">
        <f t="shared" si="41"/>
        <v>3.8203522168680135</v>
      </c>
      <c r="O638" s="323">
        <f>'chromatographic performances'!$E$7/(N638*'chromatographic performances'!$E$9/1000)</f>
        <v>7698.7049979372314</v>
      </c>
      <c r="P638" s="323">
        <f t="shared" si="39"/>
        <v>7690</v>
      </c>
      <c r="Q638" s="323">
        <f>(M638*60)*(3.1415927*'chromatographic performances'!$E$8*'chromatographic performances'!$E$8*0.6/4)</f>
        <v>901.83288220061775</v>
      </c>
      <c r="R638" s="323">
        <f>1.1*(B$12*'chromatographic performances'!$E$7*0.001*$M638*0.001*$N$4*0.001/('chromatographic performances'!$E$9*0.000001)^2/100000)</f>
        <v>882.23720800624528</v>
      </c>
      <c r="S638" s="323">
        <f t="shared" si="40"/>
        <v>7690</v>
      </c>
      <c r="T638" s="323">
        <f t="shared" si="38"/>
        <v>7690</v>
      </c>
      <c r="U638" s="323">
        <f>(M638*60)*(3.1415927*'chromatographic performances'!$E$8*'chromatographic performances'!$E$8*0.6/4)</f>
        <v>901.83288220061775</v>
      </c>
    </row>
    <row r="639" spans="12:21" x14ac:dyDescent="0.2">
      <c r="L639" s="323">
        <v>18.93</v>
      </c>
      <c r="M639" s="323">
        <f>(L639*$N$5)/('chromatographic performances'!$E$9/1000000)*1000</f>
        <v>7.2440910134072363</v>
      </c>
      <c r="N639" s="323">
        <f t="shared" si="41"/>
        <v>3.8229254388012208</v>
      </c>
      <c r="O639" s="323">
        <f>'chromatographic performances'!$E$7/(N639*'chromatographic performances'!$E$9/1000)</f>
        <v>7693.5229778128205</v>
      </c>
      <c r="P639" s="323">
        <f t="shared" si="39"/>
        <v>7690</v>
      </c>
      <c r="Q639" s="323">
        <f>(M639*60)*(3.1415927*'chromatographic performances'!$E$8*'chromatographic performances'!$E$8*0.6/4)</f>
        <v>903.2643629660156</v>
      </c>
      <c r="R639" s="323">
        <f>1.1*(B$12*'chromatographic performances'!$E$7*0.001*$M639*0.001*$N$4*0.001/('chromatographic performances'!$E$9*0.000001)^2/100000)</f>
        <v>883.6375845268899</v>
      </c>
      <c r="S639" s="323">
        <f t="shared" si="40"/>
        <v>7690</v>
      </c>
      <c r="T639" s="323" t="str">
        <f t="shared" si="38"/>
        <v/>
      </c>
      <c r="U639" s="323">
        <f>(M639*60)*(3.1415927*'chromatographic performances'!$E$8*'chromatographic performances'!$E$8*0.6/4)</f>
        <v>903.2643629660156</v>
      </c>
    </row>
    <row r="640" spans="12:21" x14ac:dyDescent="0.2">
      <c r="L640" s="323">
        <v>18.96</v>
      </c>
      <c r="M640" s="323">
        <f>(L640*$N$5)/('chromatographic performances'!$E$9/1000000)*1000</f>
        <v>7.2555713478183419</v>
      </c>
      <c r="N640" s="323">
        <f t="shared" si="41"/>
        <v>3.8254982346783746</v>
      </c>
      <c r="O640" s="323">
        <f>'chromatographic performances'!$E$7/(N640*'chromatographic performances'!$E$9/1000)</f>
        <v>7688.348785332827</v>
      </c>
      <c r="P640" s="323">
        <f t="shared" si="39"/>
        <v>7680</v>
      </c>
      <c r="Q640" s="323">
        <f>(M640*60)*(3.1415927*'chromatographic performances'!$E$8*'chromatographic performances'!$E$8*0.6/4)</f>
        <v>904.69584373141345</v>
      </c>
      <c r="R640" s="323">
        <f>1.1*(B$12*'chromatographic performances'!$E$7*0.001*$M640*0.001*$N$4*0.001/('chromatographic performances'!$E$9*0.000001)^2/100000)</f>
        <v>885.03796104753496</v>
      </c>
      <c r="S640" s="323">
        <f t="shared" si="40"/>
        <v>7680</v>
      </c>
      <c r="T640" s="323">
        <f t="shared" si="38"/>
        <v>7680</v>
      </c>
      <c r="U640" s="323">
        <f>(M640*60)*(3.1415927*'chromatographic performances'!$E$8*'chromatographic performances'!$E$8*0.6/4)</f>
        <v>904.69584373141345</v>
      </c>
    </row>
    <row r="641" spans="12:21" x14ac:dyDescent="0.2">
      <c r="L641" s="323">
        <v>18.989999999999998</v>
      </c>
      <c r="M641" s="323">
        <f>(L641*$N$5)/('chromatographic performances'!$E$9/1000000)*1000</f>
        <v>7.2670516822294458</v>
      </c>
      <c r="N641" s="323">
        <f t="shared" si="41"/>
        <v>3.8280706033896799</v>
      </c>
      <c r="O641" s="323">
        <f>'chromatographic performances'!$E$7/(N641*'chromatographic performances'!$E$9/1000)</f>
        <v>7683.1824052144766</v>
      </c>
      <c r="P641" s="323">
        <f t="shared" si="39"/>
        <v>7680</v>
      </c>
      <c r="Q641" s="323">
        <f>(M641*60)*(3.1415927*'chromatographic performances'!$E$8*'chromatographic performances'!$E$8*0.6/4)</f>
        <v>906.12732449681107</v>
      </c>
      <c r="R641" s="323">
        <f>1.1*(B$12*'chromatographic performances'!$E$7*0.001*$M641*0.001*$N$4*0.001/('chromatographic performances'!$E$9*0.000001)^2/100000)</f>
        <v>886.43833756817958</v>
      </c>
      <c r="S641" s="323">
        <f t="shared" si="40"/>
        <v>7680</v>
      </c>
      <c r="T641" s="323" t="str">
        <f t="shared" si="38"/>
        <v/>
      </c>
      <c r="U641" s="323">
        <f>(M641*60)*(3.1415927*'chromatographic performances'!$E$8*'chromatographic performances'!$E$8*0.6/4)</f>
        <v>906.12732449681107</v>
      </c>
    </row>
    <row r="642" spans="12:21" x14ac:dyDescent="0.2">
      <c r="L642" s="323">
        <v>19.02</v>
      </c>
      <c r="M642" s="323">
        <f>(L642*$N$5)/('chromatographic performances'!$E$9/1000000)*1000</f>
        <v>7.2785320166405505</v>
      </c>
      <c r="N642" s="323">
        <f t="shared" si="41"/>
        <v>3.830642543840574</v>
      </c>
      <c r="O642" s="323">
        <f>'chromatographic performances'!$E$7/(N642*'chromatographic performances'!$E$9/1000)</f>
        <v>7678.0238221847594</v>
      </c>
      <c r="P642" s="323">
        <f t="shared" si="39"/>
        <v>7670</v>
      </c>
      <c r="Q642" s="323">
        <f>(M642*60)*(3.1415927*'chromatographic performances'!$E$8*'chromatographic performances'!$E$8*0.6/4)</f>
        <v>907.55880526220892</v>
      </c>
      <c r="R642" s="323">
        <f>1.1*(B$12*'chromatographic performances'!$E$7*0.001*$M642*0.001*$N$4*0.001/('chromatographic performances'!$E$9*0.000001)^2/100000)</f>
        <v>887.8387140888243</v>
      </c>
      <c r="S642" s="323">
        <f t="shared" si="40"/>
        <v>7670</v>
      </c>
      <c r="T642" s="323">
        <f t="shared" si="38"/>
        <v>7670</v>
      </c>
      <c r="U642" s="323">
        <f>(M642*60)*(3.1415927*'chromatographic performances'!$E$8*'chromatographic performances'!$E$8*0.6/4)</f>
        <v>907.55880526220892</v>
      </c>
    </row>
    <row r="643" spans="12:21" x14ac:dyDescent="0.2">
      <c r="L643" s="323">
        <v>19.05</v>
      </c>
      <c r="M643" s="323">
        <f>(L643*$N$5)/('chromatographic performances'!$E$9/1000000)*1000</f>
        <v>7.2900123510516561</v>
      </c>
      <c r="N643" s="323">
        <f t="shared" si="41"/>
        <v>3.8332140549515654</v>
      </c>
      <c r="O643" s="323">
        <f>'chromatographic performances'!$E$7/(N643*'chromatographic performances'!$E$9/1000)</f>
        <v>7672.87302098082</v>
      </c>
      <c r="P643" s="323">
        <f t="shared" si="39"/>
        <v>7670</v>
      </c>
      <c r="Q643" s="323">
        <f>(M643*60)*(3.1415927*'chromatographic performances'!$E$8*'chromatographic performances'!$E$8*0.6/4)</f>
        <v>908.99028602760677</v>
      </c>
      <c r="R643" s="323">
        <f>1.1*(B$12*'chromatographic performances'!$E$7*0.001*$M643*0.001*$N$4*0.001/('chromatographic performances'!$E$9*0.000001)^2/100000)</f>
        <v>889.23909060946937</v>
      </c>
      <c r="S643" s="323">
        <f t="shared" si="40"/>
        <v>7670</v>
      </c>
      <c r="T643" s="323" t="str">
        <f t="shared" si="38"/>
        <v/>
      </c>
      <c r="U643" s="323">
        <f>(M643*60)*(3.1415927*'chromatographic performances'!$E$8*'chromatographic performances'!$E$8*0.6/4)</f>
        <v>908.99028602760677</v>
      </c>
    </row>
    <row r="644" spans="12:21" x14ac:dyDescent="0.2">
      <c r="L644" s="323">
        <v>19.079999999999998</v>
      </c>
      <c r="M644" s="323">
        <f>(L644*$N$5)/('chromatographic performances'!$E$9/1000000)*1000</f>
        <v>7.30149268546276</v>
      </c>
      <c r="N644" s="323">
        <f t="shared" si="41"/>
        <v>3.8357851356580879</v>
      </c>
      <c r="O644" s="323">
        <f>'chromatographic performances'!$E$7/(N644*'chromatographic performances'!$E$9/1000)</f>
        <v>7667.7299863503213</v>
      </c>
      <c r="P644" s="323">
        <f t="shared" si="39"/>
        <v>7660</v>
      </c>
      <c r="Q644" s="323">
        <f>(M644*60)*(3.1415927*'chromatographic performances'!$E$8*'chromatographic performances'!$E$8*0.6/4)</f>
        <v>910.42176679300451</v>
      </c>
      <c r="R644" s="323">
        <f>1.1*(B$12*'chromatographic performances'!$E$7*0.001*$M644*0.001*$N$4*0.001/('chromatographic performances'!$E$9*0.000001)^2/100000)</f>
        <v>890.6394671301141</v>
      </c>
      <c r="S644" s="323">
        <f t="shared" si="40"/>
        <v>7660</v>
      </c>
      <c r="T644" s="323">
        <f t="shared" si="38"/>
        <v>7660</v>
      </c>
      <c r="U644" s="323">
        <f>(M644*60)*(3.1415927*'chromatographic performances'!$E$8*'chromatographic performances'!$E$8*0.6/4)</f>
        <v>910.42176679300451</v>
      </c>
    </row>
    <row r="645" spans="12:21" x14ac:dyDescent="0.2">
      <c r="L645" s="323">
        <v>19.11</v>
      </c>
      <c r="M645" s="323">
        <f>(L645*$N$5)/('chromatographic performances'!$E$9/1000000)*1000</f>
        <v>7.3129730198738656</v>
      </c>
      <c r="N645" s="323">
        <f t="shared" si="41"/>
        <v>3.8383557849103465</v>
      </c>
      <c r="O645" s="323">
        <f>'chromatographic performances'!$E$7/(N645*'chromatographic performances'!$E$9/1000)</f>
        <v>7662.5947030518255</v>
      </c>
      <c r="P645" s="323">
        <f t="shared" si="39"/>
        <v>7660</v>
      </c>
      <c r="Q645" s="323">
        <f>(M645*60)*(3.1415927*'chromatographic performances'!$E$8*'chromatographic performances'!$E$8*0.6/4)</f>
        <v>911.85324755840236</v>
      </c>
      <c r="R645" s="323">
        <f>1.1*(B$12*'chromatographic performances'!$E$7*0.001*$M645*0.001*$N$4*0.001/('chromatographic performances'!$E$9*0.000001)^2/100000)</f>
        <v>892.03984365075917</v>
      </c>
      <c r="S645" s="323">
        <f t="shared" si="40"/>
        <v>7660</v>
      </c>
      <c r="T645" s="323" t="str">
        <f t="shared" si="38"/>
        <v/>
      </c>
      <c r="U645" s="323">
        <f>(M645*60)*(3.1415927*'chromatographic performances'!$E$8*'chromatographic performances'!$E$8*0.6/4)</f>
        <v>911.85324755840236</v>
      </c>
    </row>
    <row r="646" spans="12:21" x14ac:dyDescent="0.2">
      <c r="L646" s="323">
        <v>19.14</v>
      </c>
      <c r="M646" s="323">
        <f>(L646*$N$5)/('chromatographic performances'!$E$9/1000000)*1000</f>
        <v>7.3244533542849712</v>
      </c>
      <c r="N646" s="323">
        <f t="shared" si="41"/>
        <v>3.8409260016731661</v>
      </c>
      <c r="O646" s="323">
        <f>'chromatographic performances'!$E$7/(N646*'chromatographic performances'!$E$9/1000)</f>
        <v>7657.4671558551599</v>
      </c>
      <c r="P646" s="323">
        <f t="shared" si="39"/>
        <v>7650</v>
      </c>
      <c r="Q646" s="323">
        <f>(M646*60)*(3.1415927*'chromatographic performances'!$E$8*'chromatographic performances'!$E$8*0.6/4)</f>
        <v>913.28472832380032</v>
      </c>
      <c r="R646" s="323">
        <f>1.1*(B$12*'chromatographic performances'!$E$7*0.001*$M646*0.001*$N$4*0.001/('chromatographic performances'!$E$9*0.000001)^2/100000)</f>
        <v>893.44022017140378</v>
      </c>
      <c r="S646" s="323">
        <f t="shared" si="40"/>
        <v>7650</v>
      </c>
      <c r="T646" s="323">
        <f t="shared" si="38"/>
        <v>7650</v>
      </c>
      <c r="U646" s="323">
        <f>(M646*60)*(3.1415927*'chromatographic performances'!$E$8*'chromatographic performances'!$E$8*0.6/4)</f>
        <v>913.28472832380032</v>
      </c>
    </row>
    <row r="647" spans="12:21" x14ac:dyDescent="0.2">
      <c r="L647" s="323">
        <v>19.170000000000002</v>
      </c>
      <c r="M647" s="323">
        <f>(L647*$N$5)/('chromatographic performances'!$E$9/1000000)*1000</f>
        <v>7.335933688696076</v>
      </c>
      <c r="N647" s="323">
        <f t="shared" si="41"/>
        <v>3.8434957849258451</v>
      </c>
      <c r="O647" s="323">
        <f>'chromatographic performances'!$E$7/(N647*'chromatographic performances'!$E$9/1000)</f>
        <v>7652.3473295417725</v>
      </c>
      <c r="P647" s="323">
        <f t="shared" si="39"/>
        <v>7650</v>
      </c>
      <c r="Q647" s="323">
        <f>(M647*60)*(3.1415927*'chromatographic performances'!$E$8*'chromatographic performances'!$E$8*0.6/4)</f>
        <v>914.71620908919806</v>
      </c>
      <c r="R647" s="323">
        <f>1.1*(B$12*'chromatographic performances'!$E$7*0.001*$M647*0.001*$N$4*0.001/('chromatographic performances'!$E$9*0.000001)^2/100000)</f>
        <v>894.84059669204851</v>
      </c>
      <c r="S647" s="323">
        <f t="shared" si="40"/>
        <v>7650</v>
      </c>
      <c r="T647" s="323" t="str">
        <f t="shared" si="38"/>
        <v/>
      </c>
      <c r="U647" s="323">
        <f>(M647*60)*(3.1415927*'chromatographic performances'!$E$8*'chromatographic performances'!$E$8*0.6/4)</f>
        <v>914.71620908919806</v>
      </c>
    </row>
    <row r="648" spans="12:21" x14ac:dyDescent="0.2">
      <c r="L648" s="323">
        <v>19.2</v>
      </c>
      <c r="M648" s="323">
        <f>(L648*$N$5)/('chromatographic performances'!$E$9/1000000)*1000</f>
        <v>7.3474140231071798</v>
      </c>
      <c r="N648" s="323">
        <f t="shared" si="41"/>
        <v>3.8460651336620115</v>
      </c>
      <c r="O648" s="323">
        <f>'chromatographic performances'!$E$7/(N648*'chromatographic performances'!$E$9/1000)</f>
        <v>7647.2352089050792</v>
      </c>
      <c r="P648" s="323">
        <f t="shared" si="39"/>
        <v>7640</v>
      </c>
      <c r="Q648" s="323">
        <f>(M648*60)*(3.1415927*'chromatographic performances'!$E$8*'chromatographic performances'!$E$8*0.6/4)</f>
        <v>916.1476898545958</v>
      </c>
      <c r="R648" s="323">
        <f>1.1*(B$12*'chromatographic performances'!$E$7*0.001*$M648*0.001*$N$4*0.001/('chromatographic performances'!$E$9*0.000001)^2/100000)</f>
        <v>896.24097321269335</v>
      </c>
      <c r="S648" s="323">
        <f t="shared" si="40"/>
        <v>7640</v>
      </c>
      <c r="T648" s="323">
        <f t="shared" si="38"/>
        <v>7640</v>
      </c>
      <c r="U648" s="323">
        <f>(M648*60)*(3.1415927*'chromatographic performances'!$E$8*'chromatographic performances'!$E$8*0.6/4)</f>
        <v>916.1476898545958</v>
      </c>
    </row>
    <row r="649" spans="12:21" x14ac:dyDescent="0.2">
      <c r="L649" s="323">
        <v>19.23</v>
      </c>
      <c r="M649" s="323">
        <f>(L649*$N$5)/('chromatographic performances'!$E$9/1000000)*1000</f>
        <v>7.3588943575182855</v>
      </c>
      <c r="N649" s="323">
        <f t="shared" si="41"/>
        <v>3.8486340468894733</v>
      </c>
      <c r="O649" s="323">
        <f>'chromatographic performances'!$E$7/(N649*'chromatographic performances'!$E$9/1000)</f>
        <v>7642.1307787508158</v>
      </c>
      <c r="P649" s="323">
        <f t="shared" si="39"/>
        <v>7640</v>
      </c>
      <c r="Q649" s="323">
        <f>(M649*60)*(3.1415927*'chromatographic performances'!$E$8*'chromatographic performances'!$E$8*0.6/4)</f>
        <v>917.57917061999365</v>
      </c>
      <c r="R649" s="323">
        <f>1.1*(B$12*'chromatographic performances'!$E$7*0.001*$M649*0.001*$N$4*0.001/('chromatographic performances'!$E$9*0.000001)^2/100000)</f>
        <v>897.6413497333383</v>
      </c>
      <c r="S649" s="323">
        <f t="shared" si="40"/>
        <v>7640</v>
      </c>
      <c r="T649" s="323" t="str">
        <f t="shared" ref="T649:T712" si="42">IF(S651-S650&gt;=0,"",P649)</f>
        <v/>
      </c>
      <c r="U649" s="323">
        <f>(M649*60)*(3.1415927*'chromatographic performances'!$E$8*'chromatographic performances'!$E$8*0.6/4)</f>
        <v>917.57917061999365</v>
      </c>
    </row>
    <row r="650" spans="12:21" x14ac:dyDescent="0.2">
      <c r="L650" s="323">
        <v>19.260000000000002</v>
      </c>
      <c r="M650" s="323">
        <f>(L650*$N$5)/('chromatographic performances'!$E$9/1000000)*1000</f>
        <v>7.370374691929392</v>
      </c>
      <c r="N650" s="323">
        <f t="shared" si="41"/>
        <v>3.8512025236300786</v>
      </c>
      <c r="O650" s="323">
        <f>'chromatographic performances'!$E$7/(N650*'chromatographic performances'!$E$9/1000)</f>
        <v>7637.0340238973768</v>
      </c>
      <c r="P650" s="323">
        <f t="shared" ref="P650:P713" si="43">FLOOR(O650,10)</f>
        <v>7630</v>
      </c>
      <c r="Q650" s="323">
        <f>(M650*60)*(3.1415927*'chromatographic performances'!$E$8*'chromatographic performances'!$E$8*0.6/4)</f>
        <v>919.01065138539161</v>
      </c>
      <c r="R650" s="323">
        <f>1.1*(B$12*'chromatographic performances'!$E$7*0.001*$M650*0.001*$N$4*0.001/('chromatographic performances'!$E$9*0.000001)^2/100000)</f>
        <v>899.04172625398348</v>
      </c>
      <c r="S650" s="323">
        <f t="shared" si="40"/>
        <v>7630</v>
      </c>
      <c r="T650" s="323">
        <f t="shared" si="42"/>
        <v>7630</v>
      </c>
      <c r="U650" s="323">
        <f>(M650*60)*(3.1415927*'chromatographic performances'!$E$8*'chromatographic performances'!$E$8*0.6/4)</f>
        <v>919.01065138539161</v>
      </c>
    </row>
    <row r="651" spans="12:21" x14ac:dyDescent="0.2">
      <c r="L651" s="323">
        <v>19.29</v>
      </c>
      <c r="M651" s="323">
        <f>(L651*$N$5)/('chromatographic performances'!$E$9/1000000)*1000</f>
        <v>7.3818550263404958</v>
      </c>
      <c r="N651" s="323">
        <f t="shared" si="41"/>
        <v>3.8537705629195731</v>
      </c>
      <c r="O651" s="323">
        <f>'chromatographic performances'!$E$7/(N651*'chromatographic performances'!$E$9/1000)</f>
        <v>7631.9449291761493</v>
      </c>
      <c r="P651" s="323">
        <f t="shared" si="43"/>
        <v>7630</v>
      </c>
      <c r="Q651" s="323">
        <f>(M651*60)*(3.1415927*'chromatographic performances'!$E$8*'chromatographic performances'!$E$8*0.6/4)</f>
        <v>920.44213215078923</v>
      </c>
      <c r="R651" s="323">
        <f>1.1*(B$12*'chromatographic performances'!$E$7*0.001*$M651*0.001*$N$4*0.001/('chromatographic performances'!$E$9*0.000001)^2/100000)</f>
        <v>900.44210277462821</v>
      </c>
      <c r="S651" s="323">
        <f t="shared" si="40"/>
        <v>7630</v>
      </c>
      <c r="T651" s="323" t="str">
        <f t="shared" si="42"/>
        <v/>
      </c>
      <c r="U651" s="323">
        <f>(M651*60)*(3.1415927*'chromatographic performances'!$E$8*'chromatographic performances'!$E$8*0.6/4)</f>
        <v>920.44213215078923</v>
      </c>
    </row>
    <row r="652" spans="12:21" x14ac:dyDescent="0.2">
      <c r="L652" s="323">
        <v>19.32</v>
      </c>
      <c r="M652" s="323">
        <f>(L652*$N$5)/('chromatographic performances'!$E$9/1000000)*1000</f>
        <v>7.3933353607516015</v>
      </c>
      <c r="N652" s="323">
        <f t="shared" si="41"/>
        <v>3.8563381638074588</v>
      </c>
      <c r="O652" s="323">
        <f>'chromatographic performances'!$E$7/(N652*'chromatographic performances'!$E$9/1000)</f>
        <v>7626.8634794318405</v>
      </c>
      <c r="P652" s="323">
        <f t="shared" si="43"/>
        <v>7620</v>
      </c>
      <c r="Q652" s="323">
        <f>(M652*60)*(3.1415927*'chromatographic performances'!$E$8*'chromatographic performances'!$E$8*0.6/4)</f>
        <v>921.87361291618708</v>
      </c>
      <c r="R652" s="323">
        <f>1.1*(B$12*'chromatographic performances'!$E$7*0.001*$M652*0.001*$N$4*0.001/('chromatographic performances'!$E$9*0.000001)^2/100000)</f>
        <v>901.84247929527294</v>
      </c>
      <c r="S652" s="323">
        <f t="shared" si="40"/>
        <v>7620</v>
      </c>
      <c r="T652" s="323">
        <f t="shared" si="42"/>
        <v>7620</v>
      </c>
      <c r="U652" s="323">
        <f>(M652*60)*(3.1415927*'chromatographic performances'!$E$8*'chromatographic performances'!$E$8*0.6/4)</f>
        <v>921.87361291618708</v>
      </c>
    </row>
    <row r="653" spans="12:21" x14ac:dyDescent="0.2">
      <c r="L653" s="323">
        <v>19.350000000000001</v>
      </c>
      <c r="M653" s="323">
        <f>(L653*$N$5)/('chromatographic performances'!$E$9/1000000)*1000</f>
        <v>7.4048156951627062</v>
      </c>
      <c r="N653" s="323">
        <f t="shared" si="41"/>
        <v>3.8589053253568562</v>
      </c>
      <c r="O653" s="323">
        <f>'chromatographic performances'!$E$7/(N653*'chromatographic performances'!$E$9/1000)</f>
        <v>7621.7896595227994</v>
      </c>
      <c r="P653" s="323">
        <f t="shared" si="43"/>
        <v>7620</v>
      </c>
      <c r="Q653" s="323">
        <f>(M653*60)*(3.1415927*'chromatographic performances'!$E$8*'chromatographic performances'!$E$8*0.6/4)</f>
        <v>923.30509368158494</v>
      </c>
      <c r="R653" s="323">
        <f>1.1*(B$12*'chromatographic performances'!$E$7*0.001*$M653*0.001*$N$4*0.001/('chromatographic performances'!$E$9*0.000001)^2/100000)</f>
        <v>903.24285581591789</v>
      </c>
      <c r="S653" s="323">
        <f t="shared" si="40"/>
        <v>7620</v>
      </c>
      <c r="T653" s="323" t="str">
        <f t="shared" si="42"/>
        <v/>
      </c>
      <c r="U653" s="323">
        <f>(M653*60)*(3.1415927*'chromatographic performances'!$E$8*'chromatographic performances'!$E$8*0.6/4)</f>
        <v>923.30509368158494</v>
      </c>
    </row>
    <row r="654" spans="12:21" x14ac:dyDescent="0.2">
      <c r="L654" s="323">
        <v>19.38</v>
      </c>
      <c r="M654" s="323">
        <f>(L654*$N$5)/('chromatographic performances'!$E$9/1000000)*1000</f>
        <v>7.416296029573811</v>
      </c>
      <c r="N654" s="323">
        <f t="shared" si="41"/>
        <v>3.8614720466443657</v>
      </c>
      <c r="O654" s="323">
        <f>'chromatographic performances'!$E$7/(N654*'chromatographic performances'!$E$9/1000)</f>
        <v>7616.7234543213372</v>
      </c>
      <c r="P654" s="323">
        <f t="shared" si="43"/>
        <v>7610</v>
      </c>
      <c r="Q654" s="323">
        <f>(M654*60)*(3.1415927*'chromatographic performances'!$E$8*'chromatographic performances'!$E$8*0.6/4)</f>
        <v>924.73657444698267</v>
      </c>
      <c r="R654" s="323">
        <f>1.1*(B$12*'chromatographic performances'!$E$7*0.001*$M654*0.001*$N$4*0.001/('chromatographic performances'!$E$9*0.000001)^2/100000)</f>
        <v>904.64323233656262</v>
      </c>
      <c r="S654" s="323">
        <f t="shared" si="40"/>
        <v>7610</v>
      </c>
      <c r="T654" s="323">
        <f t="shared" si="42"/>
        <v>7610</v>
      </c>
      <c r="U654" s="323">
        <f>(M654*60)*(3.1415927*'chromatographic performances'!$E$8*'chromatographic performances'!$E$8*0.6/4)</f>
        <v>924.73657444698267</v>
      </c>
    </row>
    <row r="655" spans="12:21" x14ac:dyDescent="0.2">
      <c r="L655" s="323">
        <v>19.41</v>
      </c>
      <c r="M655" s="323">
        <f>(L655*$N$5)/('chromatographic performances'!$E$9/1000000)*1000</f>
        <v>7.4277763639849157</v>
      </c>
      <c r="N655" s="323">
        <f t="shared" si="41"/>
        <v>3.8640383267599372</v>
      </c>
      <c r="O655" s="323">
        <f>'chromatographic performances'!$E$7/(N655*'chromatographic performances'!$E$9/1000)</f>
        <v>7611.6648487140201</v>
      </c>
      <c r="P655" s="323">
        <f t="shared" si="43"/>
        <v>7610</v>
      </c>
      <c r="Q655" s="323">
        <f>(M655*60)*(3.1415927*'chromatographic performances'!$E$8*'chromatographic performances'!$E$8*0.6/4)</f>
        <v>926.16805521238052</v>
      </c>
      <c r="R655" s="323">
        <f>1.1*(B$12*'chromatographic performances'!$E$7*0.001*$M655*0.001*$N$4*0.001/('chromatographic performances'!$E$9*0.000001)^2/100000)</f>
        <v>906.04360885720735</v>
      </c>
      <c r="S655" s="323">
        <f t="shared" si="40"/>
        <v>7610</v>
      </c>
      <c r="T655" s="323" t="str">
        <f t="shared" si="42"/>
        <v/>
      </c>
      <c r="U655" s="323">
        <f>(M655*60)*(3.1415927*'chromatographic performances'!$E$8*'chromatographic performances'!$E$8*0.6/4)</f>
        <v>926.16805521238052</v>
      </c>
    </row>
    <row r="656" spans="12:21" x14ac:dyDescent="0.2">
      <c r="L656" s="323">
        <v>19.440000000000001</v>
      </c>
      <c r="M656" s="323">
        <f>(L656*$N$5)/('chromatographic performances'!$E$9/1000000)*1000</f>
        <v>7.4392566983960213</v>
      </c>
      <c r="N656" s="323">
        <f t="shared" si="41"/>
        <v>3.8666041648067271</v>
      </c>
      <c r="O656" s="323">
        <f>'chromatographic performances'!$E$7/(N656*'chromatographic performances'!$E$9/1000)</f>
        <v>7606.6138276020056</v>
      </c>
      <c r="P656" s="323">
        <f t="shared" si="43"/>
        <v>7600</v>
      </c>
      <c r="Q656" s="323">
        <f>(M656*60)*(3.1415927*'chromatographic performances'!$E$8*'chromatographic performances'!$E$8*0.6/4)</f>
        <v>927.59953597777837</v>
      </c>
      <c r="R656" s="323">
        <f>1.1*(B$12*'chromatographic performances'!$E$7*0.001*$M656*0.001*$N$4*0.001/('chromatographic performances'!$E$9*0.000001)^2/100000)</f>
        <v>907.44398537785241</v>
      </c>
      <c r="S656" s="323">
        <f t="shared" si="40"/>
        <v>7600</v>
      </c>
      <c r="T656" s="323">
        <f t="shared" si="42"/>
        <v>7600</v>
      </c>
      <c r="U656" s="323">
        <f>(M656*60)*(3.1415927*'chromatographic performances'!$E$8*'chromatographic performances'!$E$8*0.6/4)</f>
        <v>927.59953597777837</v>
      </c>
    </row>
    <row r="657" spans="12:21" x14ac:dyDescent="0.2">
      <c r="L657" s="323">
        <v>19.47</v>
      </c>
      <c r="M657" s="323">
        <f>(L657*$N$5)/('chromatographic performances'!$E$9/1000000)*1000</f>
        <v>7.4507370328071261</v>
      </c>
      <c r="N657" s="323">
        <f t="shared" si="41"/>
        <v>3.869169559900969</v>
      </c>
      <c r="O657" s="323">
        <f>'chromatographic performances'!$E$7/(N657*'chromatographic performances'!$E$9/1000)</f>
        <v>7601.5703759013195</v>
      </c>
      <c r="P657" s="323">
        <f t="shared" si="43"/>
        <v>7600</v>
      </c>
      <c r="Q657" s="323">
        <f>(M657*60)*(3.1415927*'chromatographic performances'!$E$8*'chromatographic performances'!$E$8*0.6/4)</f>
        <v>929.03101674317611</v>
      </c>
      <c r="R657" s="323">
        <f>1.1*(B$12*'chromatographic performances'!$E$7*0.001*$M657*0.001*$N$4*0.001/('chromatographic performances'!$E$9*0.000001)^2/100000)</f>
        <v>908.84436189849703</v>
      </c>
      <c r="S657" s="323">
        <f t="shared" si="40"/>
        <v>7600</v>
      </c>
      <c r="T657" s="323" t="str">
        <f t="shared" si="42"/>
        <v/>
      </c>
      <c r="U657" s="323">
        <f>(M657*60)*(3.1415927*'chromatographic performances'!$E$8*'chromatographic performances'!$E$8*0.6/4)</f>
        <v>929.03101674317611</v>
      </c>
    </row>
    <row r="658" spans="12:21" x14ac:dyDescent="0.2">
      <c r="L658" s="323">
        <v>19.5</v>
      </c>
      <c r="M658" s="323">
        <f>(L658*$N$5)/('chromatographic performances'!$E$9/1000000)*1000</f>
        <v>7.4622173672182308</v>
      </c>
      <c r="N658" s="323">
        <f t="shared" si="41"/>
        <v>3.8717345111718471</v>
      </c>
      <c r="O658" s="323">
        <f>'chromatographic performances'!$E$7/(N658*'chromatographic performances'!$E$9/1000)</f>
        <v>7596.5344785431525</v>
      </c>
      <c r="P658" s="323">
        <f t="shared" si="43"/>
        <v>7590</v>
      </c>
      <c r="Q658" s="323">
        <f>(M658*60)*(3.1415927*'chromatographic performances'!$E$8*'chromatographic performances'!$E$8*0.6/4)</f>
        <v>930.46249750857396</v>
      </c>
      <c r="R658" s="323">
        <f>1.1*(B$12*'chromatographic performances'!$E$7*0.001*$M658*0.001*$N$4*0.001/('chromatographic performances'!$E$9*0.000001)^2/100000)</f>
        <v>910.24473841914175</v>
      </c>
      <c r="S658" s="323">
        <f t="shared" si="40"/>
        <v>7590</v>
      </c>
      <c r="T658" s="323">
        <f t="shared" si="42"/>
        <v>7590</v>
      </c>
      <c r="U658" s="323">
        <f>(M658*60)*(3.1415927*'chromatographic performances'!$E$8*'chromatographic performances'!$E$8*0.6/4)</f>
        <v>930.46249750857396</v>
      </c>
    </row>
    <row r="659" spans="12:21" x14ac:dyDescent="0.2">
      <c r="L659" s="323">
        <v>19.53</v>
      </c>
      <c r="M659" s="323">
        <f>(L659*$N$5)/('chromatographic performances'!$E$9/1000000)*1000</f>
        <v>7.4736977016293356</v>
      </c>
      <c r="N659" s="323">
        <f t="shared" si="41"/>
        <v>3.8742990177613574</v>
      </c>
      <c r="O659" s="323">
        <f>'chromatographic performances'!$E$7/(N659*'chromatographic performances'!$E$9/1000)</f>
        <v>7591.5061204741551</v>
      </c>
      <c r="P659" s="323">
        <f t="shared" si="43"/>
        <v>7590</v>
      </c>
      <c r="Q659" s="323">
        <f>(M659*60)*(3.1415927*'chromatographic performances'!$E$8*'chromatographic performances'!$E$8*0.6/4)</f>
        <v>931.8939782739717</v>
      </c>
      <c r="R659" s="323">
        <f>1.1*(B$12*'chromatographic performances'!$E$7*0.001*$M659*0.001*$N$4*0.001/('chromatographic performances'!$E$9*0.000001)^2/100000)</f>
        <v>911.64511493978659</v>
      </c>
      <c r="S659" s="323">
        <f t="shared" si="40"/>
        <v>7590</v>
      </c>
      <c r="T659" s="323" t="str">
        <f t="shared" si="42"/>
        <v/>
      </c>
      <c r="U659" s="323">
        <f>(M659*60)*(3.1415927*'chromatographic performances'!$E$8*'chromatographic performances'!$E$8*0.6/4)</f>
        <v>931.8939782739717</v>
      </c>
    </row>
    <row r="660" spans="12:21" x14ac:dyDescent="0.2">
      <c r="L660" s="323">
        <v>19.559999999999999</v>
      </c>
      <c r="M660" s="323">
        <f>(L660*$N$5)/('chromatographic performances'!$E$9/1000000)*1000</f>
        <v>7.4851780360404403</v>
      </c>
      <c r="N660" s="323">
        <f t="shared" si="41"/>
        <v>3.8768630788241847</v>
      </c>
      <c r="O660" s="323">
        <f>'chromatographic performances'!$E$7/(N660*'chromatographic performances'!$E$9/1000)</f>
        <v>7586.4852866567217</v>
      </c>
      <c r="P660" s="323">
        <f t="shared" si="43"/>
        <v>7580</v>
      </c>
      <c r="Q660" s="323">
        <f>(M660*60)*(3.1415927*'chromatographic performances'!$E$8*'chromatographic performances'!$E$8*0.6/4)</f>
        <v>933.32545903936955</v>
      </c>
      <c r="R660" s="323">
        <f>1.1*(B$12*'chromatographic performances'!$E$7*0.001*$M660*0.001*$N$4*0.001/('chromatographic performances'!$E$9*0.000001)^2/100000)</f>
        <v>913.04549146043144</v>
      </c>
      <c r="S660" s="323">
        <f t="shared" si="40"/>
        <v>7580</v>
      </c>
      <c r="T660" s="323">
        <f t="shared" si="42"/>
        <v>7580</v>
      </c>
      <c r="U660" s="323">
        <f>(M660*60)*(3.1415927*'chromatographic performances'!$E$8*'chromatographic performances'!$E$8*0.6/4)</f>
        <v>933.32545903936955</v>
      </c>
    </row>
    <row r="661" spans="12:21" x14ac:dyDescent="0.2">
      <c r="L661" s="323">
        <v>19.59</v>
      </c>
      <c r="M661" s="323">
        <f>(L661*$N$5)/('chromatographic performances'!$E$9/1000000)*1000</f>
        <v>7.496658370451545</v>
      </c>
      <c r="N661" s="323">
        <f t="shared" si="41"/>
        <v>3.8794266935275745</v>
      </c>
      <c r="O661" s="323">
        <f>'chromatographic performances'!$E$7/(N661*'chromatographic performances'!$E$9/1000)</f>
        <v>7581.4719620692576</v>
      </c>
      <c r="P661" s="323">
        <f t="shared" si="43"/>
        <v>7580</v>
      </c>
      <c r="Q661" s="323">
        <f>(M661*60)*(3.1415927*'chromatographic performances'!$E$8*'chromatographic performances'!$E$8*0.6/4)</f>
        <v>934.75693980476728</v>
      </c>
      <c r="R661" s="323">
        <f>1.1*(B$12*'chromatographic performances'!$E$7*0.001*$M661*0.001*$N$4*0.001/('chromatographic performances'!$E$9*0.000001)^2/100000)</f>
        <v>914.44586798107616</v>
      </c>
      <c r="S661" s="323">
        <f t="shared" si="40"/>
        <v>7580</v>
      </c>
      <c r="T661" s="323" t="str">
        <f t="shared" si="42"/>
        <v/>
      </c>
      <c r="U661" s="323">
        <f>(M661*60)*(3.1415927*'chromatographic performances'!$E$8*'chromatographic performances'!$E$8*0.6/4)</f>
        <v>934.75693980476728</v>
      </c>
    </row>
    <row r="662" spans="12:21" x14ac:dyDescent="0.2">
      <c r="L662" s="323">
        <v>19.62</v>
      </c>
      <c r="M662" s="323">
        <f>(L662*$N$5)/('chromatographic performances'!$E$9/1000000)*1000</f>
        <v>7.5081387048626507</v>
      </c>
      <c r="N662" s="323">
        <f t="shared" si="41"/>
        <v>3.8819898610512036</v>
      </c>
      <c r="O662" s="323">
        <f>'chromatographic performances'!$E$7/(N662*'chromatographic performances'!$E$9/1000)</f>
        <v>7576.4661317064702</v>
      </c>
      <c r="P662" s="323">
        <f t="shared" si="43"/>
        <v>7570</v>
      </c>
      <c r="Q662" s="323">
        <f>(M662*60)*(3.1415927*'chromatographic performances'!$E$8*'chromatographic performances'!$E$8*0.6/4)</f>
        <v>936.18842057016525</v>
      </c>
      <c r="R662" s="323">
        <f>1.1*(B$12*'chromatographic performances'!$E$7*0.001*$M662*0.001*$N$4*0.001/('chromatographic performances'!$E$9*0.000001)^2/100000)</f>
        <v>915.84624450172123</v>
      </c>
      <c r="S662" s="323">
        <f t="shared" si="40"/>
        <v>7570</v>
      </c>
      <c r="T662" s="323">
        <f t="shared" si="42"/>
        <v>7570</v>
      </c>
      <c r="U662" s="323">
        <f>(M662*60)*(3.1415927*'chromatographic performances'!$E$8*'chromatographic performances'!$E$8*0.6/4)</f>
        <v>936.18842057016525</v>
      </c>
    </row>
    <row r="663" spans="12:21" x14ac:dyDescent="0.2">
      <c r="L663" s="323">
        <v>19.649999999999999</v>
      </c>
      <c r="M663" s="323">
        <f>(L663*$N$5)/('chromatographic performances'!$E$9/1000000)*1000</f>
        <v>7.5196190392737545</v>
      </c>
      <c r="N663" s="323">
        <f t="shared" si="41"/>
        <v>3.88455258058706</v>
      </c>
      <c r="O663" s="323">
        <f>'chromatographic performances'!$E$7/(N663*'chromatographic performances'!$E$9/1000)</f>
        <v>7571.4677805796236</v>
      </c>
      <c r="P663" s="323">
        <f t="shared" si="43"/>
        <v>7570</v>
      </c>
      <c r="Q663" s="323">
        <f>(M663*60)*(3.1415927*'chromatographic performances'!$E$8*'chromatographic performances'!$E$8*0.6/4)</f>
        <v>937.61990133556287</v>
      </c>
      <c r="R663" s="323">
        <f>1.1*(B$12*'chromatographic performances'!$E$7*0.001*$M663*0.001*$N$4*0.001/('chromatographic performances'!$E$9*0.000001)^2/100000)</f>
        <v>917.24662102236584</v>
      </c>
      <c r="S663" s="323">
        <f t="shared" si="40"/>
        <v>7570</v>
      </c>
      <c r="T663" s="323" t="str">
        <f t="shared" si="42"/>
        <v/>
      </c>
      <c r="U663" s="323">
        <f>(M663*60)*(3.1415927*'chromatographic performances'!$E$8*'chromatographic performances'!$E$8*0.6/4)</f>
        <v>937.61990133556287</v>
      </c>
    </row>
    <row r="664" spans="12:21" x14ac:dyDescent="0.2">
      <c r="L664" s="323">
        <v>19.68</v>
      </c>
      <c r="M664" s="323">
        <f>(L664*$N$5)/('chromatographic performances'!$E$9/1000000)*1000</f>
        <v>7.5310993736848602</v>
      </c>
      <c r="N664" s="323">
        <f t="shared" si="41"/>
        <v>3.8871148513393146</v>
      </c>
      <c r="O664" s="323">
        <f>'chromatographic performances'!$E$7/(N664*'chromatographic performances'!$E$9/1000)</f>
        <v>7566.4768937168046</v>
      </c>
      <c r="P664" s="323">
        <f t="shared" si="43"/>
        <v>7560</v>
      </c>
      <c r="Q664" s="323">
        <f>(M664*60)*(3.1415927*'chromatographic performances'!$E$8*'chromatographic performances'!$E$8*0.6/4)</f>
        <v>939.05138210096061</v>
      </c>
      <c r="R664" s="323">
        <f>1.1*(B$12*'chromatographic performances'!$E$7*0.001*$M664*0.001*$N$4*0.001/('chromatographic performances'!$E$9*0.000001)^2/100000)</f>
        <v>918.64699754301103</v>
      </c>
      <c r="S664" s="323">
        <f t="shared" si="40"/>
        <v>7560</v>
      </c>
      <c r="T664" s="323">
        <f t="shared" si="42"/>
        <v>7560</v>
      </c>
      <c r="U664" s="323">
        <f>(M664*60)*(3.1415927*'chromatographic performances'!$E$8*'chromatographic performances'!$E$8*0.6/4)</f>
        <v>939.05138210096061</v>
      </c>
    </row>
    <row r="665" spans="12:21" x14ac:dyDescent="0.2">
      <c r="L665" s="323">
        <v>19.71</v>
      </c>
      <c r="M665" s="323">
        <f>(L665*$N$5)/('chromatographic performances'!$E$9/1000000)*1000</f>
        <v>7.5425797080959649</v>
      </c>
      <c r="N665" s="323">
        <f t="shared" si="41"/>
        <v>3.8896766725242036</v>
      </c>
      <c r="O665" s="323">
        <f>'chromatographic performances'!$E$7/(N665*'chromatographic performances'!$E$9/1000)</f>
        <v>7561.4934561631844</v>
      </c>
      <c r="P665" s="323">
        <f t="shared" si="43"/>
        <v>7560</v>
      </c>
      <c r="Q665" s="323">
        <f>(M665*60)*(3.1415927*'chromatographic performances'!$E$8*'chromatographic performances'!$E$8*0.6/4)</f>
        <v>940.48286286635846</v>
      </c>
      <c r="R665" s="323">
        <f>1.1*(B$12*'chromatographic performances'!$E$7*0.001*$M665*0.001*$N$4*0.001/('chromatographic performances'!$E$9*0.000001)^2/100000)</f>
        <v>920.04737406365575</v>
      </c>
      <c r="S665" s="323">
        <f t="shared" ref="S665:S728" si="44">IF(P665&gt;$P$1017,S664,P665)</f>
        <v>7560</v>
      </c>
      <c r="T665" s="323" t="str">
        <f t="shared" si="42"/>
        <v/>
      </c>
      <c r="U665" s="323">
        <f>(M665*60)*(3.1415927*'chromatographic performances'!$E$8*'chromatographic performances'!$E$8*0.6/4)</f>
        <v>940.48286286635846</v>
      </c>
    </row>
    <row r="666" spans="12:21" x14ac:dyDescent="0.2">
      <c r="L666" s="323">
        <v>19.739999999999998</v>
      </c>
      <c r="M666" s="323">
        <f>(L666*$N$5)/('chromatographic performances'!$E$9/1000000)*1000</f>
        <v>7.5540600425070696</v>
      </c>
      <c r="N666" s="323">
        <f t="shared" si="41"/>
        <v>3.892238043369904</v>
      </c>
      <c r="O666" s="323">
        <f>'chromatographic performances'!$E$7/(N666*'chromatographic performances'!$E$9/1000)</f>
        <v>7556.5174529812721</v>
      </c>
      <c r="P666" s="323">
        <f t="shared" si="43"/>
        <v>7550</v>
      </c>
      <c r="Q666" s="323">
        <f>(M666*60)*(3.1415927*'chromatographic performances'!$E$8*'chromatographic performances'!$E$8*0.6/4)</f>
        <v>941.9143436317562</v>
      </c>
      <c r="R666" s="323">
        <f>1.1*(B$12*'chromatographic performances'!$E$7*0.001*$M666*0.001*$N$4*0.001/('chromatographic performances'!$E$9*0.000001)^2/100000)</f>
        <v>921.44775058430048</v>
      </c>
      <c r="S666" s="323">
        <f t="shared" si="44"/>
        <v>7550</v>
      </c>
      <c r="T666" s="323">
        <f t="shared" si="42"/>
        <v>7550</v>
      </c>
      <c r="U666" s="323">
        <f>(M666*60)*(3.1415927*'chromatographic performances'!$E$8*'chromatographic performances'!$E$8*0.6/4)</f>
        <v>941.9143436317562</v>
      </c>
    </row>
    <row r="667" spans="12:21" x14ac:dyDescent="0.2">
      <c r="L667" s="323">
        <v>19.77</v>
      </c>
      <c r="M667" s="323">
        <f>(L667*$N$5)/('chromatographic performances'!$E$9/1000000)*1000</f>
        <v>7.5655403769181744</v>
      </c>
      <c r="N667" s="323">
        <f t="shared" si="41"/>
        <v>3.8947989631164157</v>
      </c>
      <c r="O667" s="323">
        <f>'chromatographic performances'!$E$7/(N667*'chromatographic performances'!$E$9/1000)</f>
        <v>7551.5488692511581</v>
      </c>
      <c r="P667" s="323">
        <f t="shared" si="43"/>
        <v>7550</v>
      </c>
      <c r="Q667" s="323">
        <f>(M667*60)*(3.1415927*'chromatographic performances'!$E$8*'chromatographic performances'!$E$8*0.6/4)</f>
        <v>943.34582439715405</v>
      </c>
      <c r="R667" s="323">
        <f>1.1*(B$12*'chromatographic performances'!$E$7*0.001*$M667*0.001*$N$4*0.001/('chromatographic performances'!$E$9*0.000001)^2/100000)</f>
        <v>922.84812710494521</v>
      </c>
      <c r="S667" s="323">
        <f t="shared" si="44"/>
        <v>7550</v>
      </c>
      <c r="T667" s="323" t="str">
        <f t="shared" si="42"/>
        <v/>
      </c>
      <c r="U667" s="323">
        <f>(M667*60)*(3.1415927*'chromatographic performances'!$E$8*'chromatographic performances'!$E$8*0.6/4)</f>
        <v>943.34582439715405</v>
      </c>
    </row>
    <row r="668" spans="12:21" x14ac:dyDescent="0.2">
      <c r="L668" s="323">
        <v>19.8</v>
      </c>
      <c r="M668" s="323">
        <f>(L668*$N$5)/('chromatographic performances'!$E$9/1000000)*1000</f>
        <v>7.5770207113292818</v>
      </c>
      <c r="N668" s="323">
        <f t="shared" si="41"/>
        <v>3.8973594310154427</v>
      </c>
      <c r="O668" s="323">
        <f>'chromatographic performances'!$E$7/(N668*'chromatographic performances'!$E$9/1000)</f>
        <v>7546.587690070769</v>
      </c>
      <c r="P668" s="323">
        <f t="shared" si="43"/>
        <v>7540</v>
      </c>
      <c r="Q668" s="323">
        <f>(M668*60)*(3.1415927*'chromatographic performances'!$E$8*'chromatographic performances'!$E$8*0.6/4)</f>
        <v>944.77730516255212</v>
      </c>
      <c r="R668" s="323">
        <f>1.1*(B$12*'chromatographic performances'!$E$7*0.001*$M668*0.001*$N$4*0.001/('chromatographic performances'!$E$9*0.000001)^2/100000)</f>
        <v>924.24850362559027</v>
      </c>
      <c r="S668" s="323">
        <f t="shared" si="44"/>
        <v>7540</v>
      </c>
      <c r="T668" s="323">
        <f t="shared" si="42"/>
        <v>7540</v>
      </c>
      <c r="U668" s="323">
        <f>(M668*60)*(3.1415927*'chromatographic performances'!$E$8*'chromatographic performances'!$E$8*0.6/4)</f>
        <v>944.77730516255212</v>
      </c>
    </row>
    <row r="669" spans="12:21" x14ac:dyDescent="0.2">
      <c r="L669" s="323">
        <v>19.829999999999998</v>
      </c>
      <c r="M669" s="323">
        <f>(L669*$N$5)/('chromatographic performances'!$E$9/1000000)*1000</f>
        <v>7.5885010457403839</v>
      </c>
      <c r="N669" s="323">
        <f t="shared" si="41"/>
        <v>3.8999194463302751</v>
      </c>
      <c r="O669" s="323">
        <f>'chromatographic performances'!$E$7/(N669*'chromatographic performances'!$E$9/1000)</f>
        <v>7541.6339005560949</v>
      </c>
      <c r="P669" s="323">
        <f t="shared" si="43"/>
        <v>7540</v>
      </c>
      <c r="Q669" s="323">
        <f>(M669*60)*(3.1415927*'chromatographic performances'!$E$8*'chromatographic performances'!$E$8*0.6/4)</f>
        <v>946.20878592794963</v>
      </c>
      <c r="R669" s="323">
        <f>1.1*(B$12*'chromatographic performances'!$E$7*0.001*$M669*0.001*$N$4*0.001/('chromatographic performances'!$E$9*0.000001)^2/100000)</f>
        <v>925.64888014623489</v>
      </c>
      <c r="S669" s="323">
        <f t="shared" si="44"/>
        <v>7540</v>
      </c>
      <c r="T669" s="323" t="str">
        <f t="shared" si="42"/>
        <v/>
      </c>
      <c r="U669" s="323">
        <f>(M669*60)*(3.1415927*'chromatographic performances'!$E$8*'chromatographic performances'!$E$8*0.6/4)</f>
        <v>946.20878592794963</v>
      </c>
    </row>
    <row r="670" spans="12:21" x14ac:dyDescent="0.2">
      <c r="L670" s="323">
        <v>19.86</v>
      </c>
      <c r="M670" s="323">
        <f>(L670*$N$5)/('chromatographic performances'!$E$9/1000000)*1000</f>
        <v>7.5999813801514904</v>
      </c>
      <c r="N670" s="323">
        <f t="shared" si="41"/>
        <v>3.9024790083356757</v>
      </c>
      <c r="O670" s="323">
        <f>'chromatographic performances'!$E$7/(N670*'chromatographic performances'!$E$9/1000)</f>
        <v>7536.6874858414276</v>
      </c>
      <c r="P670" s="323">
        <f t="shared" si="43"/>
        <v>7530</v>
      </c>
      <c r="Q670" s="323">
        <f>(M670*60)*(3.1415927*'chromatographic performances'!$E$8*'chromatographic performances'!$E$8*0.6/4)</f>
        <v>947.6402666933476</v>
      </c>
      <c r="R670" s="323">
        <f>1.1*(B$12*'chromatographic performances'!$E$7*0.001*$M670*0.001*$N$4*0.001/('chromatographic performances'!$E$9*0.000001)^2/100000)</f>
        <v>927.04925666687996</v>
      </c>
      <c r="S670" s="323">
        <f t="shared" si="44"/>
        <v>7530</v>
      </c>
      <c r="T670" s="323">
        <f t="shared" si="42"/>
        <v>7530</v>
      </c>
      <c r="U670" s="323">
        <f>(M670*60)*(3.1415927*'chromatographic performances'!$E$8*'chromatographic performances'!$E$8*0.6/4)</f>
        <v>947.6402666933476</v>
      </c>
    </row>
    <row r="671" spans="12:21" x14ac:dyDescent="0.2">
      <c r="L671" s="323">
        <v>19.89</v>
      </c>
      <c r="M671" s="323">
        <f>(L671*$N$5)/('chromatographic performances'!$E$9/1000000)*1000</f>
        <v>7.611461714562596</v>
      </c>
      <c r="N671" s="323">
        <f t="shared" si="41"/>
        <v>3.9050381163177619</v>
      </c>
      <c r="O671" s="323">
        <f>'chromatographic performances'!$E$7/(N671*'chromatographic performances'!$E$9/1000)</f>
        <v>7531.7484310796026</v>
      </c>
      <c r="P671" s="323">
        <f t="shared" si="43"/>
        <v>7530</v>
      </c>
      <c r="Q671" s="323">
        <f>(M671*60)*(3.1415927*'chromatographic performances'!$E$8*'chromatographic performances'!$E$8*0.6/4)</f>
        <v>949.07174745874545</v>
      </c>
      <c r="R671" s="323">
        <f>1.1*(B$12*'chromatographic performances'!$E$7*0.001*$M671*0.001*$N$4*0.001/('chromatographic performances'!$E$9*0.000001)^2/100000)</f>
        <v>928.44963318752468</v>
      </c>
      <c r="S671" s="323">
        <f t="shared" si="44"/>
        <v>7530</v>
      </c>
      <c r="T671" s="323" t="str">
        <f t="shared" si="42"/>
        <v/>
      </c>
      <c r="U671" s="323">
        <f>(M671*60)*(3.1415927*'chromatographic performances'!$E$8*'chromatographic performances'!$E$8*0.6/4)</f>
        <v>949.07174745874545</v>
      </c>
    </row>
    <row r="672" spans="12:21" x14ac:dyDescent="0.2">
      <c r="L672" s="323">
        <v>19.920000000000002</v>
      </c>
      <c r="M672" s="323">
        <f>(L672*$N$5)/('chromatographic performances'!$E$9/1000000)*1000</f>
        <v>7.6229420489737008</v>
      </c>
      <c r="N672" s="323">
        <f t="shared" si="41"/>
        <v>3.9075967695738947</v>
      </c>
      <c r="O672" s="323">
        <f>'chromatographic performances'!$E$7/(N672*'chromatographic performances'!$E$9/1000)</f>
        <v>7526.8167214422101</v>
      </c>
      <c r="P672" s="323">
        <f t="shared" si="43"/>
        <v>7520</v>
      </c>
      <c r="Q672" s="323">
        <f>(M672*60)*(3.1415927*'chromatographic performances'!$E$8*'chromatographic performances'!$E$8*0.6/4)</f>
        <v>950.5032282241433</v>
      </c>
      <c r="R672" s="323">
        <f>1.1*(B$12*'chromatographic performances'!$E$7*0.001*$M672*0.001*$N$4*0.001/('chromatographic performances'!$E$9*0.000001)^2/100000)</f>
        <v>929.85000970816964</v>
      </c>
      <c r="S672" s="323">
        <f t="shared" si="44"/>
        <v>7520</v>
      </c>
      <c r="T672" s="323">
        <f t="shared" si="42"/>
        <v>7520</v>
      </c>
      <c r="U672" s="323">
        <f>(M672*60)*(3.1415927*'chromatographic performances'!$E$8*'chromatographic performances'!$E$8*0.6/4)</f>
        <v>950.5032282241433</v>
      </c>
    </row>
    <row r="673" spans="12:21" x14ac:dyDescent="0.2">
      <c r="L673" s="323">
        <v>19.95</v>
      </c>
      <c r="M673" s="323">
        <f>(L673*$N$5)/('chromatographic performances'!$E$9/1000000)*1000</f>
        <v>7.6344223833848046</v>
      </c>
      <c r="N673" s="323">
        <f t="shared" si="41"/>
        <v>3.9101549674125651</v>
      </c>
      <c r="O673" s="323">
        <f>'chromatographic performances'!$E$7/(N673*'chromatographic performances'!$E$9/1000)</f>
        <v>7521.8923421198215</v>
      </c>
      <c r="P673" s="323">
        <f t="shared" si="43"/>
        <v>7520</v>
      </c>
      <c r="Q673" s="323">
        <f>(M673*60)*(3.1415927*'chromatographic performances'!$E$8*'chromatographic performances'!$E$8*0.6/4)</f>
        <v>951.93470898954092</v>
      </c>
      <c r="R673" s="323">
        <f>1.1*(B$12*'chromatographic performances'!$E$7*0.001*$M673*0.001*$N$4*0.001/('chromatographic performances'!$E$9*0.000001)^2/100000)</f>
        <v>931.25038622881402</v>
      </c>
      <c r="S673" s="323">
        <f t="shared" si="44"/>
        <v>7520</v>
      </c>
      <c r="T673" s="323" t="str">
        <f t="shared" si="42"/>
        <v/>
      </c>
      <c r="U673" s="323">
        <f>(M673*60)*(3.1415927*'chromatographic performances'!$E$8*'chromatographic performances'!$E$8*0.6/4)</f>
        <v>951.93470898954092</v>
      </c>
    </row>
    <row r="674" spans="12:21" x14ac:dyDescent="0.2">
      <c r="L674" s="323">
        <v>19.98</v>
      </c>
      <c r="M674" s="323">
        <f>(L674*$N$5)/('chromatographic performances'!$E$9/1000000)*1000</f>
        <v>7.6459027177959102</v>
      </c>
      <c r="N674" s="323">
        <f t="shared" si="41"/>
        <v>3.9127127091532827</v>
      </c>
      <c r="O674" s="323">
        <f>'chromatographic performances'!$E$7/(N674*'chromatographic performances'!$E$9/1000)</f>
        <v>7516.9752783222129</v>
      </c>
      <c r="P674" s="323">
        <f t="shared" si="43"/>
        <v>7510</v>
      </c>
      <c r="Q674" s="323">
        <f>(M674*60)*(3.1415927*'chromatographic performances'!$E$8*'chromatographic performances'!$E$8*0.6/4)</f>
        <v>953.36618975493889</v>
      </c>
      <c r="R674" s="323">
        <f>1.1*(B$12*'chromatographic performances'!$E$7*0.001*$M674*0.001*$N$4*0.001/('chromatographic performances'!$E$9*0.000001)^2/100000)</f>
        <v>932.6507627494592</v>
      </c>
      <c r="S674" s="323">
        <f t="shared" si="44"/>
        <v>7510</v>
      </c>
      <c r="T674" s="323">
        <f t="shared" si="42"/>
        <v>7510</v>
      </c>
      <c r="U674" s="323">
        <f>(M674*60)*(3.1415927*'chromatographic performances'!$E$8*'chromatographic performances'!$E$8*0.6/4)</f>
        <v>953.36618975493889</v>
      </c>
    </row>
    <row r="675" spans="12:21" x14ac:dyDescent="0.2">
      <c r="L675" s="323">
        <v>20.010000000000002</v>
      </c>
      <c r="M675" s="323">
        <f>(L675*$N$5)/('chromatographic performances'!$E$9/1000000)*1000</f>
        <v>7.6573830522070159</v>
      </c>
      <c r="N675" s="323">
        <f t="shared" si="41"/>
        <v>3.9152699941264668</v>
      </c>
      <c r="O675" s="323">
        <f>'chromatographic performances'!$E$7/(N675*'chromatographic performances'!$E$9/1000)</f>
        <v>7512.0655152785675</v>
      </c>
      <c r="P675" s="323">
        <f t="shared" si="43"/>
        <v>7510</v>
      </c>
      <c r="Q675" s="323">
        <f>(M675*60)*(3.1415927*'chromatographic performances'!$E$8*'chromatographic performances'!$E$8*0.6/4)</f>
        <v>954.79767052033674</v>
      </c>
      <c r="R675" s="323">
        <f>1.1*(B$12*'chromatographic performances'!$E$7*0.001*$M675*0.001*$N$4*0.001/('chromatographic performances'!$E$9*0.000001)^2/100000)</f>
        <v>934.05113927010427</v>
      </c>
      <c r="S675" s="323">
        <f t="shared" si="44"/>
        <v>7510</v>
      </c>
      <c r="T675" s="323" t="str">
        <f t="shared" si="42"/>
        <v/>
      </c>
      <c r="U675" s="323">
        <f>(M675*60)*(3.1415927*'chromatographic performances'!$E$8*'chromatographic performances'!$E$8*0.6/4)</f>
        <v>954.79767052033674</v>
      </c>
    </row>
    <row r="676" spans="12:21" x14ac:dyDescent="0.2">
      <c r="L676" s="323">
        <v>20.04</v>
      </c>
      <c r="M676" s="323">
        <f>(L676*$N$5)/('chromatographic performances'!$E$9/1000000)*1000</f>
        <v>7.6688633866181197</v>
      </c>
      <c r="N676" s="323">
        <f t="shared" si="41"/>
        <v>3.9178268216733354</v>
      </c>
      <c r="O676" s="323">
        <f>'chromatographic performances'!$E$7/(N676*'chromatographic performances'!$E$9/1000)</f>
        <v>7507.1630382377016</v>
      </c>
      <c r="P676" s="323">
        <f t="shared" si="43"/>
        <v>7500</v>
      </c>
      <c r="Q676" s="323">
        <f>(M676*60)*(3.1415927*'chromatographic performances'!$E$8*'chromatographic performances'!$E$8*0.6/4)</f>
        <v>956.22915128573447</v>
      </c>
      <c r="R676" s="323">
        <f>1.1*(B$12*'chromatographic performances'!$E$7*0.001*$M676*0.001*$N$4*0.001/('chromatographic performances'!$E$9*0.000001)^2/100000)</f>
        <v>935.451515790749</v>
      </c>
      <c r="S676" s="323">
        <f t="shared" si="44"/>
        <v>7500</v>
      </c>
      <c r="T676" s="323">
        <f t="shared" si="42"/>
        <v>7500</v>
      </c>
      <c r="U676" s="323">
        <f>(M676*60)*(3.1415927*'chromatographic performances'!$E$8*'chromatographic performances'!$E$8*0.6/4)</f>
        <v>956.22915128573447</v>
      </c>
    </row>
    <row r="677" spans="12:21" x14ac:dyDescent="0.2">
      <c r="L677" s="323">
        <v>20.07</v>
      </c>
      <c r="M677" s="323">
        <f>(L677*$N$5)/('chromatographic performances'!$E$9/1000000)*1000</f>
        <v>7.6803437210292254</v>
      </c>
      <c r="N677" s="323">
        <f t="shared" si="41"/>
        <v>3.9203831911458016</v>
      </c>
      <c r="O677" s="323">
        <f>'chromatographic performances'!$E$7/(N677*'chromatographic performances'!$E$9/1000)</f>
        <v>7502.2678324682438</v>
      </c>
      <c r="P677" s="323">
        <f t="shared" si="43"/>
        <v>7500</v>
      </c>
      <c r="Q677" s="323">
        <f>(M677*60)*(3.1415927*'chromatographic performances'!$E$8*'chromatographic performances'!$E$8*0.6/4)</f>
        <v>957.66063205113221</v>
      </c>
      <c r="R677" s="323">
        <f>1.1*(B$12*'chromatographic performances'!$E$7*0.001*$M677*0.001*$N$4*0.001/('chromatographic performances'!$E$9*0.000001)^2/100000)</f>
        <v>936.85189231139395</v>
      </c>
      <c r="S677" s="323">
        <f t="shared" si="44"/>
        <v>7500</v>
      </c>
      <c r="T677" s="323" t="str">
        <f t="shared" si="42"/>
        <v/>
      </c>
      <c r="U677" s="323">
        <f>(M677*60)*(3.1415927*'chromatographic performances'!$E$8*'chromatographic performances'!$E$8*0.6/4)</f>
        <v>957.66063205113221</v>
      </c>
    </row>
    <row r="678" spans="12:21" x14ac:dyDescent="0.2">
      <c r="L678" s="323">
        <v>20.100000000000001</v>
      </c>
      <c r="M678" s="323">
        <f>(L678*$N$5)/('chromatographic performances'!$E$9/1000000)*1000</f>
        <v>7.6918240554403301</v>
      </c>
      <c r="N678" s="323">
        <f t="shared" si="41"/>
        <v>3.9229391019063611</v>
      </c>
      <c r="O678" s="323">
        <f>'chromatographic performances'!$E$7/(N678*'chromatographic performances'!$E$9/1000)</f>
        <v>7497.3798832588654</v>
      </c>
      <c r="P678" s="323">
        <f t="shared" si="43"/>
        <v>7490</v>
      </c>
      <c r="Q678" s="323">
        <f>(M678*60)*(3.1415927*'chromatographic performances'!$E$8*'chromatographic performances'!$E$8*0.6/4)</f>
        <v>959.09211281652995</v>
      </c>
      <c r="R678" s="323">
        <f>1.1*(B$12*'chromatographic performances'!$E$7*0.001*$M678*0.001*$N$4*0.001/('chromatographic performances'!$E$9*0.000001)^2/100000)</f>
        <v>938.25226883203879</v>
      </c>
      <c r="S678" s="323">
        <f t="shared" si="44"/>
        <v>7490</v>
      </c>
      <c r="T678" s="323">
        <f t="shared" si="42"/>
        <v>7490</v>
      </c>
      <c r="U678" s="323">
        <f>(M678*60)*(3.1415927*'chromatographic performances'!$E$8*'chromatographic performances'!$E$8*0.6/4)</f>
        <v>959.09211281652995</v>
      </c>
    </row>
    <row r="679" spans="12:21" x14ac:dyDescent="0.2">
      <c r="L679" s="323">
        <v>20.13</v>
      </c>
      <c r="M679" s="323">
        <f>(L679*$N$5)/('chromatographic performances'!$E$9/1000000)*1000</f>
        <v>7.703304389851434</v>
      </c>
      <c r="N679" s="323">
        <f t="shared" si="41"/>
        <v>3.9254945533279915</v>
      </c>
      <c r="O679" s="323">
        <f>'chromatographic performances'!$E$7/(N679*'chromatographic performances'!$E$9/1000)</f>
        <v>7492.4991759184531</v>
      </c>
      <c r="P679" s="323">
        <f t="shared" si="43"/>
        <v>7490</v>
      </c>
      <c r="Q679" s="323">
        <f>(M679*60)*(3.1415927*'chromatographic performances'!$E$8*'chromatographic performances'!$E$8*0.6/4)</f>
        <v>960.52359358192768</v>
      </c>
      <c r="R679" s="323">
        <f>1.1*(B$12*'chromatographic performances'!$E$7*0.001*$M679*0.001*$N$4*0.001/('chromatographic performances'!$E$9*0.000001)^2/100000)</f>
        <v>939.65264535268341</v>
      </c>
      <c r="S679" s="323">
        <f t="shared" si="44"/>
        <v>7490</v>
      </c>
      <c r="T679" s="323" t="str">
        <f t="shared" si="42"/>
        <v/>
      </c>
      <c r="U679" s="323">
        <f>(M679*60)*(3.1415927*'chromatographic performances'!$E$8*'chromatographic performances'!$E$8*0.6/4)</f>
        <v>960.52359358192768</v>
      </c>
    </row>
    <row r="680" spans="12:21" x14ac:dyDescent="0.2">
      <c r="L680" s="323">
        <v>20.16</v>
      </c>
      <c r="M680" s="323">
        <f>(L680*$N$5)/('chromatographic performances'!$E$9/1000000)*1000</f>
        <v>7.7147847242625396</v>
      </c>
      <c r="N680" s="323">
        <f t="shared" si="41"/>
        <v>3.9280495447940456</v>
      </c>
      <c r="O680" s="323">
        <f>'chromatographic performances'!$E$7/(N680*'chromatographic performances'!$E$9/1000)</f>
        <v>7487.6256957763144</v>
      </c>
      <c r="P680" s="323">
        <f t="shared" si="43"/>
        <v>7480</v>
      </c>
      <c r="Q680" s="323">
        <f>(M680*60)*(3.1415927*'chromatographic performances'!$E$8*'chromatographic performances'!$E$8*0.6/4)</f>
        <v>961.95507434732554</v>
      </c>
      <c r="R680" s="323">
        <f>1.1*(B$12*'chromatographic performances'!$E$7*0.001*$M680*0.001*$N$4*0.001/('chromatographic performances'!$E$9*0.000001)^2/100000)</f>
        <v>941.05302187332836</v>
      </c>
      <c r="S680" s="323">
        <f t="shared" si="44"/>
        <v>7480</v>
      </c>
      <c r="T680" s="323">
        <f t="shared" si="42"/>
        <v>7480</v>
      </c>
      <c r="U680" s="323">
        <f>(M680*60)*(3.1415927*'chromatographic performances'!$E$8*'chromatographic performances'!$E$8*0.6/4)</f>
        <v>961.95507434732554</v>
      </c>
    </row>
    <row r="681" spans="12:21" x14ac:dyDescent="0.2">
      <c r="L681" s="323">
        <v>20.190000000000001</v>
      </c>
      <c r="M681" s="323">
        <f>(L681*$N$5)/('chromatographic performances'!$E$9/1000000)*1000</f>
        <v>7.7262650586736452</v>
      </c>
      <c r="N681" s="323">
        <f t="shared" si="41"/>
        <v>3.9306040756981466</v>
      </c>
      <c r="O681" s="323">
        <f>'chromatographic performances'!$E$7/(N681*'chromatographic performances'!$E$9/1000)</f>
        <v>7482.7594281823694</v>
      </c>
      <c r="P681" s="323">
        <f t="shared" si="43"/>
        <v>7480</v>
      </c>
      <c r="Q681" s="323">
        <f>(M681*60)*(3.1415927*'chromatographic performances'!$E$8*'chromatographic performances'!$E$8*0.6/4)</f>
        <v>963.3865551127235</v>
      </c>
      <c r="R681" s="323">
        <f>1.1*(B$12*'chromatographic performances'!$E$7*0.001*$M681*0.001*$N$4*0.001/('chromatographic performances'!$E$9*0.000001)^2/100000)</f>
        <v>942.45339839397309</v>
      </c>
      <c r="S681" s="323">
        <f t="shared" si="44"/>
        <v>7480</v>
      </c>
      <c r="T681" s="323" t="str">
        <f t="shared" si="42"/>
        <v/>
      </c>
      <c r="U681" s="323">
        <f>(M681*60)*(3.1415927*'chromatographic performances'!$E$8*'chromatographic performances'!$E$8*0.6/4)</f>
        <v>963.3865551127235</v>
      </c>
    </row>
    <row r="682" spans="12:21" x14ac:dyDescent="0.2">
      <c r="L682" s="323">
        <v>20.22</v>
      </c>
      <c r="M682" s="323">
        <f>(L682*$N$5)/('chromatographic performances'!$E$9/1000000)*1000</f>
        <v>7.7377453930847491</v>
      </c>
      <c r="N682" s="323">
        <f t="shared" si="41"/>
        <v>3.9331581454440903</v>
      </c>
      <c r="O682" s="323">
        <f>'chromatographic performances'!$E$7/(N682*'chromatographic performances'!$E$9/1000)</f>
        <v>7477.9003585073215</v>
      </c>
      <c r="P682" s="323">
        <f t="shared" si="43"/>
        <v>7470</v>
      </c>
      <c r="Q682" s="323">
        <f>(M682*60)*(3.1415927*'chromatographic performances'!$E$8*'chromatographic performances'!$E$8*0.6/4)</f>
        <v>964.81803587812112</v>
      </c>
      <c r="R682" s="323">
        <f>1.1*(B$12*'chromatographic performances'!$E$7*0.001*$M682*0.001*$N$4*0.001/('chromatographic performances'!$E$9*0.000001)^2/100000)</f>
        <v>943.85377491461782</v>
      </c>
      <c r="S682" s="323">
        <f t="shared" si="44"/>
        <v>7470</v>
      </c>
      <c r="T682" s="323">
        <f t="shared" si="42"/>
        <v>7470</v>
      </c>
      <c r="U682" s="323">
        <f>(M682*60)*(3.1415927*'chromatographic performances'!$E$8*'chromatographic performances'!$E$8*0.6/4)</f>
        <v>964.81803587812112</v>
      </c>
    </row>
    <row r="683" spans="12:21" x14ac:dyDescent="0.2">
      <c r="L683" s="323">
        <v>20.25</v>
      </c>
      <c r="M683" s="323">
        <f>(L683*$N$5)/('chromatographic performances'!$E$9/1000000)*1000</f>
        <v>7.7492257274958547</v>
      </c>
      <c r="N683" s="323">
        <f t="shared" si="41"/>
        <v>3.9357117534457409</v>
      </c>
      <c r="O683" s="323">
        <f>'chromatographic performances'!$E$7/(N683*'chromatographic performances'!$E$9/1000)</f>
        <v>7473.0484721428511</v>
      </c>
      <c r="P683" s="323">
        <f t="shared" si="43"/>
        <v>7470</v>
      </c>
      <c r="Q683" s="323">
        <f>(M683*60)*(3.1415927*'chromatographic performances'!$E$8*'chromatographic performances'!$E$8*0.6/4)</f>
        <v>966.24951664351909</v>
      </c>
      <c r="R683" s="323">
        <f>1.1*(B$12*'chromatographic performances'!$E$7*0.001*$M683*0.001*$N$4*0.001/('chromatographic performances'!$E$9*0.000001)^2/100000)</f>
        <v>945.25415143526277</v>
      </c>
      <c r="S683" s="323">
        <f t="shared" si="44"/>
        <v>7470</v>
      </c>
      <c r="T683" s="323" t="str">
        <f t="shared" si="42"/>
        <v/>
      </c>
      <c r="U683" s="323">
        <f>(M683*60)*(3.1415927*'chromatographic performances'!$E$8*'chromatographic performances'!$E$8*0.6/4)</f>
        <v>966.24951664351909</v>
      </c>
    </row>
    <row r="684" spans="12:21" x14ac:dyDescent="0.2">
      <c r="L684" s="323">
        <v>20.28</v>
      </c>
      <c r="M684" s="323">
        <f>(L684*$N$5)/('chromatographic performances'!$E$9/1000000)*1000</f>
        <v>7.7607060619069603</v>
      </c>
      <c r="N684" s="323">
        <f t="shared" si="41"/>
        <v>3.938264899126926</v>
      </c>
      <c r="O684" s="323">
        <f>'chromatographic performances'!$E$7/(N684*'chromatographic performances'!$E$9/1000)</f>
        <v>7468.2037545017984</v>
      </c>
      <c r="P684" s="323">
        <f t="shared" si="43"/>
        <v>7460</v>
      </c>
      <c r="Q684" s="323">
        <f>(M684*60)*(3.1415927*'chromatographic performances'!$E$8*'chromatographic performances'!$E$8*0.6/4)</f>
        <v>967.68099740891694</v>
      </c>
      <c r="R684" s="323">
        <f>1.1*(B$12*'chromatographic performances'!$E$7*0.001*$M684*0.001*$N$4*0.001/('chromatographic performances'!$E$9*0.000001)^2/100000)</f>
        <v>946.65452795590772</v>
      </c>
      <c r="S684" s="323">
        <f t="shared" si="44"/>
        <v>7460</v>
      </c>
      <c r="T684" s="323">
        <f t="shared" si="42"/>
        <v>7460</v>
      </c>
      <c r="U684" s="323">
        <f>(M684*60)*(3.1415927*'chromatographic performances'!$E$8*'chromatographic performances'!$E$8*0.6/4)</f>
        <v>967.68099740891694</v>
      </c>
    </row>
    <row r="685" spans="12:21" x14ac:dyDescent="0.2">
      <c r="L685" s="323">
        <v>20.309999999999999</v>
      </c>
      <c r="M685" s="323">
        <f>(L685*$N$5)/('chromatographic performances'!$E$9/1000000)*1000</f>
        <v>7.7721863963180642</v>
      </c>
      <c r="N685" s="323">
        <f t="shared" si="41"/>
        <v>3.9408175819213485</v>
      </c>
      <c r="O685" s="323">
        <f>'chromatographic performances'!$E$7/(N685*'chromatographic performances'!$E$9/1000)</f>
        <v>7463.3661910183182</v>
      </c>
      <c r="P685" s="323">
        <f t="shared" si="43"/>
        <v>7460</v>
      </c>
      <c r="Q685" s="323">
        <f>(M685*60)*(3.1415927*'chromatographic performances'!$E$8*'chromatographic performances'!$E$8*0.6/4)</f>
        <v>969.11247817431456</v>
      </c>
      <c r="R685" s="323">
        <f>1.1*(B$12*'chromatographic performances'!$E$7*0.001*$M685*0.001*$N$4*0.001/('chromatographic performances'!$E$9*0.000001)^2/100000)</f>
        <v>948.05490447655234</v>
      </c>
      <c r="S685" s="323">
        <f t="shared" si="44"/>
        <v>7460</v>
      </c>
      <c r="T685" s="323" t="str">
        <f t="shared" si="42"/>
        <v/>
      </c>
      <c r="U685" s="323">
        <f>(M685*60)*(3.1415927*'chromatographic performances'!$E$8*'chromatographic performances'!$E$8*0.6/4)</f>
        <v>969.11247817431456</v>
      </c>
    </row>
    <row r="686" spans="12:21" x14ac:dyDescent="0.2">
      <c r="L686" s="323">
        <v>20.34</v>
      </c>
      <c r="M686" s="323">
        <f>(L686*$N$5)/('chromatographic performances'!$E$9/1000000)*1000</f>
        <v>7.7836667307291698</v>
      </c>
      <c r="N686" s="323">
        <f t="shared" si="41"/>
        <v>3.9433698012724792</v>
      </c>
      <c r="O686" s="323">
        <f>'chromatographic performances'!$E$7/(N686*'chromatographic performances'!$E$9/1000)</f>
        <v>7458.535767148067</v>
      </c>
      <c r="P686" s="323">
        <f t="shared" si="43"/>
        <v>7450</v>
      </c>
      <c r="Q686" s="323">
        <f>(M686*60)*(3.1415927*'chromatographic performances'!$E$8*'chromatographic performances'!$E$8*0.6/4)</f>
        <v>970.54395893971252</v>
      </c>
      <c r="R686" s="323">
        <f>1.1*(B$12*'chromatographic performances'!$E$7*0.001*$M686*0.001*$N$4*0.001/('chromatographic performances'!$E$9*0.000001)^2/100000)</f>
        <v>949.45528099719706</v>
      </c>
      <c r="S686" s="323">
        <f t="shared" si="44"/>
        <v>7450</v>
      </c>
      <c r="T686" s="323">
        <f t="shared" si="42"/>
        <v>7450</v>
      </c>
      <c r="U686" s="323">
        <f>(M686*60)*(3.1415927*'chromatographic performances'!$E$8*'chromatographic performances'!$E$8*0.6/4)</f>
        <v>970.54395893971252</v>
      </c>
    </row>
    <row r="687" spans="12:21" x14ac:dyDescent="0.2">
      <c r="L687" s="323">
        <v>20.37</v>
      </c>
      <c r="M687" s="323">
        <f>(L687*$N$5)/('chromatographic performances'!$E$9/1000000)*1000</f>
        <v>7.7951470651402754</v>
      </c>
      <c r="N687" s="323">
        <f t="shared" si="41"/>
        <v>3.9459215566334613</v>
      </c>
      <c r="O687" s="323">
        <f>'chromatographic performances'!$E$7/(N687*'chromatographic performances'!$E$9/1000)</f>
        <v>7453.7124683683687</v>
      </c>
      <c r="P687" s="323">
        <f t="shared" si="43"/>
        <v>7450</v>
      </c>
      <c r="Q687" s="323">
        <f>(M687*60)*(3.1415927*'chromatographic performances'!$E$8*'chromatographic performances'!$E$8*0.6/4)</f>
        <v>971.97543970511038</v>
      </c>
      <c r="R687" s="323">
        <f>1.1*(B$12*'chromatographic performances'!$E$7*0.001*$M687*0.001*$N$4*0.001/('chromatographic performances'!$E$9*0.000001)^2/100000)</f>
        <v>950.85565751784213</v>
      </c>
      <c r="S687" s="323">
        <f t="shared" si="44"/>
        <v>7450</v>
      </c>
      <c r="T687" s="323" t="str">
        <f t="shared" si="42"/>
        <v/>
      </c>
      <c r="U687" s="323">
        <f>(M687*60)*(3.1415927*'chromatographic performances'!$E$8*'chromatographic performances'!$E$8*0.6/4)</f>
        <v>971.97543970511038</v>
      </c>
    </row>
    <row r="688" spans="12:21" x14ac:dyDescent="0.2">
      <c r="L688" s="323">
        <v>20.399999999999999</v>
      </c>
      <c r="M688" s="323">
        <f>(L688*$N$5)/('chromatographic performances'!$E$9/1000000)*1000</f>
        <v>7.8066273995513793</v>
      </c>
      <c r="N688" s="323">
        <f t="shared" si="41"/>
        <v>3.9484728474670172</v>
      </c>
      <c r="O688" s="323">
        <f>'chromatographic performances'!$E$7/(N688*'chromatographic performances'!$E$9/1000)</f>
        <v>7448.8962801783682</v>
      </c>
      <c r="P688" s="323">
        <f t="shared" si="43"/>
        <v>7440</v>
      </c>
      <c r="Q688" s="323">
        <f>(M688*60)*(3.1415927*'chromatographic performances'!$E$8*'chromatographic performances'!$E$8*0.6/4)</f>
        <v>973.40692047050811</v>
      </c>
      <c r="R688" s="323">
        <f>1.1*(B$12*'chromatographic performances'!$E$7*0.001*$M688*0.001*$N$4*0.001/('chromatographic performances'!$E$9*0.000001)^2/100000)</f>
        <v>952.25603403848675</v>
      </c>
      <c r="S688" s="323">
        <f t="shared" si="44"/>
        <v>7440</v>
      </c>
      <c r="T688" s="323">
        <f t="shared" si="42"/>
        <v>7440</v>
      </c>
      <c r="U688" s="323">
        <f>(M688*60)*(3.1415927*'chromatographic performances'!$E$8*'chromatographic performances'!$E$8*0.6/4)</f>
        <v>973.40692047050811</v>
      </c>
    </row>
    <row r="689" spans="12:21" x14ac:dyDescent="0.2">
      <c r="L689" s="323">
        <v>20.43</v>
      </c>
      <c r="M689" s="323">
        <f>(L689*$N$5)/('chromatographic performances'!$E$9/1000000)*1000</f>
        <v>7.818107733962484</v>
      </c>
      <c r="N689" s="323">
        <f t="shared" si="41"/>
        <v>3.9510236732453516</v>
      </c>
      <c r="O689" s="323">
        <f>'chromatographic performances'!$E$7/(N689*'chromatographic performances'!$E$9/1000)</f>
        <v>7444.0871880991972</v>
      </c>
      <c r="P689" s="323">
        <f t="shared" si="43"/>
        <v>7440</v>
      </c>
      <c r="Q689" s="323">
        <f>(M689*60)*(3.1415927*'chromatographic performances'!$E$8*'chromatographic performances'!$E$8*0.6/4)</f>
        <v>974.83840123590585</v>
      </c>
      <c r="R689" s="323">
        <f>1.1*(B$12*'chromatographic performances'!$E$7*0.001*$M689*0.001*$N$4*0.001/('chromatographic performances'!$E$9*0.000001)^2/100000)</f>
        <v>953.65641055913147</v>
      </c>
      <c r="S689" s="323">
        <f t="shared" si="44"/>
        <v>7440</v>
      </c>
      <c r="T689" s="323" t="str">
        <f t="shared" si="42"/>
        <v/>
      </c>
      <c r="U689" s="323">
        <f>(M689*60)*(3.1415927*'chromatographic performances'!$E$8*'chromatographic performances'!$E$8*0.6/4)</f>
        <v>974.83840123590585</v>
      </c>
    </row>
    <row r="690" spans="12:21" x14ac:dyDescent="0.2">
      <c r="L690" s="323">
        <v>20.46</v>
      </c>
      <c r="M690" s="323">
        <f>(L690*$N$5)/('chromatographic performances'!$E$9/1000000)*1000</f>
        <v>7.8295880683735897</v>
      </c>
      <c r="N690" s="323">
        <f t="shared" si="41"/>
        <v>3.9535740334500558</v>
      </c>
      <c r="O690" s="323">
        <f>'chromatographic performances'!$E$7/(N690*'chromatographic performances'!$E$9/1000)</f>
        <v>7439.2851776741372</v>
      </c>
      <c r="P690" s="323">
        <f t="shared" si="43"/>
        <v>7430</v>
      </c>
      <c r="Q690" s="323">
        <f>(M690*60)*(3.1415927*'chromatographic performances'!$E$8*'chromatographic performances'!$E$8*0.6/4)</f>
        <v>976.2698820013037</v>
      </c>
      <c r="R690" s="323">
        <f>1.1*(B$12*'chromatographic performances'!$E$7*0.001*$M690*0.001*$N$4*0.001/('chromatographic performances'!$E$9*0.000001)^2/100000)</f>
        <v>955.05678707977654</v>
      </c>
      <c r="S690" s="323">
        <f t="shared" si="44"/>
        <v>7430</v>
      </c>
      <c r="T690" s="323">
        <f t="shared" si="42"/>
        <v>7430</v>
      </c>
      <c r="U690" s="323">
        <f>(M690*60)*(3.1415927*'chromatographic performances'!$E$8*'chromatographic performances'!$E$8*0.6/4)</f>
        <v>976.2698820013037</v>
      </c>
    </row>
    <row r="691" spans="12:21" x14ac:dyDescent="0.2">
      <c r="L691" s="323">
        <v>20.49</v>
      </c>
      <c r="M691" s="323">
        <f>(L691*$N$5)/('chromatographic performances'!$E$9/1000000)*1000</f>
        <v>7.8410684027846944</v>
      </c>
      <c r="N691" s="323">
        <f t="shared" si="41"/>
        <v>3.9561239275720164</v>
      </c>
      <c r="O691" s="323">
        <f>'chromatographic performances'!$E$7/(N691*'chromatographic performances'!$E$9/1000)</f>
        <v>7434.4902344687607</v>
      </c>
      <c r="P691" s="323">
        <f t="shared" si="43"/>
        <v>7430</v>
      </c>
      <c r="Q691" s="323">
        <f>(M691*60)*(3.1415927*'chromatographic performances'!$E$8*'chromatographic performances'!$E$8*0.6/4)</f>
        <v>977.70136276670144</v>
      </c>
      <c r="R691" s="323">
        <f>1.1*(B$12*'chromatographic performances'!$E$7*0.001*$M691*0.001*$N$4*0.001/('chromatographic performances'!$E$9*0.000001)^2/100000)</f>
        <v>956.45716360042127</v>
      </c>
      <c r="S691" s="323">
        <f t="shared" si="44"/>
        <v>7430</v>
      </c>
      <c r="T691" s="323" t="str">
        <f t="shared" si="42"/>
        <v/>
      </c>
      <c r="U691" s="323">
        <f>(M691*60)*(3.1415927*'chromatographic performances'!$E$8*'chromatographic performances'!$E$8*0.6/4)</f>
        <v>977.70136276670144</v>
      </c>
    </row>
    <row r="692" spans="12:21" x14ac:dyDescent="0.2">
      <c r="L692" s="323">
        <v>20.52</v>
      </c>
      <c r="M692" s="323">
        <f>(L692*$N$5)/('chromatographic performances'!$E$9/1000000)*1000</f>
        <v>7.8525487371957983</v>
      </c>
      <c r="N692" s="323">
        <f t="shared" si="41"/>
        <v>3.9586733551113227</v>
      </c>
      <c r="O692" s="323">
        <f>'chromatographic performances'!$E$7/(N692*'chromatographic performances'!$E$9/1000)</f>
        <v>7429.7023440710882</v>
      </c>
      <c r="P692" s="323">
        <f t="shared" si="43"/>
        <v>7420</v>
      </c>
      <c r="Q692" s="323">
        <f>(M692*60)*(3.1415927*'chromatographic performances'!$E$8*'chromatographic performances'!$E$8*0.6/4)</f>
        <v>979.13284353209906</v>
      </c>
      <c r="R692" s="323">
        <f>1.1*(B$12*'chromatographic performances'!$E$7*0.001*$M692*0.001*$N$4*0.001/('chromatographic performances'!$E$9*0.000001)^2/100000)</f>
        <v>957.85754012106588</v>
      </c>
      <c r="S692" s="323">
        <f t="shared" si="44"/>
        <v>7420</v>
      </c>
      <c r="T692" s="323" t="str">
        <f t="shared" si="42"/>
        <v/>
      </c>
      <c r="U692" s="323">
        <f>(M692*60)*(3.1415927*'chromatographic performances'!$E$8*'chromatographic performances'!$E$8*0.6/4)</f>
        <v>979.13284353209906</v>
      </c>
    </row>
    <row r="693" spans="12:21" x14ac:dyDescent="0.2">
      <c r="L693" s="323">
        <v>20.55</v>
      </c>
      <c r="M693" s="323">
        <f>(L693*$N$5)/('chromatographic performances'!$E$9/1000000)*1000</f>
        <v>7.8640290716069057</v>
      </c>
      <c r="N693" s="323">
        <f t="shared" si="41"/>
        <v>3.9612223155771717</v>
      </c>
      <c r="O693" s="323">
        <f>'chromatographic performances'!$E$7/(N693*'chromatographic performances'!$E$9/1000)</f>
        <v>7424.9214920917402</v>
      </c>
      <c r="P693" s="323">
        <f t="shared" si="43"/>
        <v>7420</v>
      </c>
      <c r="Q693" s="323">
        <f>(M693*60)*(3.1415927*'chromatographic performances'!$E$8*'chromatographic performances'!$E$8*0.6/4)</f>
        <v>980.56432429749725</v>
      </c>
      <c r="R693" s="323">
        <f>1.1*(B$12*'chromatographic performances'!$E$7*0.001*$M693*0.001*$N$4*0.001/('chromatographic performances'!$E$9*0.000001)^2/100000)</f>
        <v>959.25791664171129</v>
      </c>
      <c r="S693" s="323">
        <f t="shared" si="44"/>
        <v>7420</v>
      </c>
      <c r="T693" s="323">
        <f t="shared" si="42"/>
        <v>7420</v>
      </c>
      <c r="U693" s="323">
        <f>(M693*60)*(3.1415927*'chromatographic performances'!$E$8*'chromatographic performances'!$E$8*0.6/4)</f>
        <v>980.56432429749725</v>
      </c>
    </row>
    <row r="694" spans="12:21" x14ac:dyDescent="0.2">
      <c r="L694" s="323">
        <v>20.58</v>
      </c>
      <c r="M694" s="323">
        <f>(L694*$N$5)/('chromatographic performances'!$E$9/1000000)*1000</f>
        <v>7.8755094060180086</v>
      </c>
      <c r="N694" s="323">
        <f t="shared" si="41"/>
        <v>3.9637708084877858</v>
      </c>
      <c r="O694" s="323">
        <f>'chromatographic performances'!$E$7/(N694*'chromatographic performances'!$E$9/1000)</f>
        <v>7420.1476641640647</v>
      </c>
      <c r="P694" s="323">
        <f t="shared" si="43"/>
        <v>7420</v>
      </c>
      <c r="Q694" s="323">
        <f>(M694*60)*(3.1415927*'chromatographic performances'!$E$8*'chromatographic performances'!$E$8*0.6/4)</f>
        <v>981.99580506289476</v>
      </c>
      <c r="R694" s="323">
        <f>1.1*(B$12*'chromatographic performances'!$E$7*0.001*$M694*0.001*$N$4*0.001/('chromatographic performances'!$E$9*0.000001)^2/100000)</f>
        <v>960.65829316235568</v>
      </c>
      <c r="S694" s="323">
        <f t="shared" si="44"/>
        <v>7420</v>
      </c>
      <c r="T694" s="323" t="str">
        <f t="shared" si="42"/>
        <v/>
      </c>
      <c r="U694" s="323">
        <f>(M694*60)*(3.1415927*'chromatographic performances'!$E$8*'chromatographic performances'!$E$8*0.6/4)</f>
        <v>981.99580506289476</v>
      </c>
    </row>
    <row r="695" spans="12:21" x14ac:dyDescent="0.2">
      <c r="L695" s="323">
        <v>20.61</v>
      </c>
      <c r="M695" s="323">
        <f>(L695*$N$5)/('chromatographic performances'!$E$9/1000000)*1000</f>
        <v>7.8869897404291143</v>
      </c>
      <c r="N695" s="323">
        <f t="shared" si="41"/>
        <v>3.9663188333703152</v>
      </c>
      <c r="O695" s="323">
        <f>'chromatographic performances'!$E$7/(N695*'chromatographic performances'!$E$9/1000)</f>
        <v>7415.3808459442944</v>
      </c>
      <c r="P695" s="323">
        <f t="shared" si="43"/>
        <v>7410</v>
      </c>
      <c r="Q695" s="323">
        <f>(M695*60)*(3.1415927*'chromatographic performances'!$E$8*'chromatographic performances'!$E$8*0.6/4)</f>
        <v>983.42728582829272</v>
      </c>
      <c r="R695" s="323">
        <f>1.1*(B$12*'chromatographic performances'!$E$7*0.001*$M695*0.001*$N$4*0.001/('chromatographic performances'!$E$9*0.000001)^2/100000)</f>
        <v>962.0586696830004</v>
      </c>
      <c r="S695" s="323">
        <f t="shared" si="44"/>
        <v>7410</v>
      </c>
      <c r="T695" s="323">
        <f t="shared" si="42"/>
        <v>7410</v>
      </c>
      <c r="U695" s="323">
        <f>(M695*60)*(3.1415927*'chromatographic performances'!$E$8*'chromatographic performances'!$E$8*0.6/4)</f>
        <v>983.42728582829272</v>
      </c>
    </row>
    <row r="696" spans="12:21" x14ac:dyDescent="0.2">
      <c r="L696" s="323">
        <v>20.64</v>
      </c>
      <c r="M696" s="323">
        <f>(L696*$N$5)/('chromatographic performances'!$E$9/1000000)*1000</f>
        <v>7.8984700748402199</v>
      </c>
      <c r="N696" s="323">
        <f t="shared" si="41"/>
        <v>3.9688663897607523</v>
      </c>
      <c r="O696" s="323">
        <f>'chromatographic performances'!$E$7/(N696*'chromatographic performances'!$E$9/1000)</f>
        <v>7410.621023111672</v>
      </c>
      <c r="P696" s="323">
        <f t="shared" si="43"/>
        <v>7410</v>
      </c>
      <c r="Q696" s="323">
        <f>(M696*60)*(3.1415927*'chromatographic performances'!$E$8*'chromatographic performances'!$E$8*0.6/4)</f>
        <v>984.85876659369058</v>
      </c>
      <c r="R696" s="323">
        <f>1.1*(B$12*'chromatographic performances'!$E$7*0.001*$M696*0.001*$N$4*0.001/('chromatographic performances'!$E$9*0.000001)^2/100000)</f>
        <v>963.45904620364536</v>
      </c>
      <c r="S696" s="323">
        <f t="shared" si="44"/>
        <v>7410</v>
      </c>
      <c r="T696" s="323" t="str">
        <f t="shared" si="42"/>
        <v/>
      </c>
      <c r="U696" s="323">
        <f>(M696*60)*(3.1415927*'chromatographic performances'!$E$8*'chromatographic performances'!$E$8*0.6/4)</f>
        <v>984.85876659369058</v>
      </c>
    </row>
    <row r="697" spans="12:21" x14ac:dyDescent="0.2">
      <c r="L697" s="323">
        <v>20.67</v>
      </c>
      <c r="M697" s="323">
        <f>(L697*$N$5)/('chromatographic performances'!$E$9/1000000)*1000</f>
        <v>7.9099504092513246</v>
      </c>
      <c r="N697" s="323">
        <f t="shared" ref="N697:N760" si="45">B$9*$L697^(1/3)+B$10/$L697+B$11*$L697</f>
        <v>3.9714134772038436</v>
      </c>
      <c r="O697" s="323">
        <f>'chromatographic performances'!$E$7/(N697*'chromatographic performances'!$E$9/1000)</f>
        <v>7405.8681813685944</v>
      </c>
      <c r="P697" s="323">
        <f t="shared" si="43"/>
        <v>7400</v>
      </c>
      <c r="Q697" s="323">
        <f>(M697*60)*(3.1415927*'chromatographic performances'!$E$8*'chromatographic performances'!$E$8*0.6/4)</f>
        <v>986.29024735908843</v>
      </c>
      <c r="R697" s="323">
        <f>1.1*(B$12*'chromatographic performances'!$E$7*0.001*$M697*0.001*$N$4*0.001/('chromatographic performances'!$E$9*0.000001)^2/100000)</f>
        <v>964.85942272429043</v>
      </c>
      <c r="S697" s="323">
        <f t="shared" si="44"/>
        <v>7400</v>
      </c>
      <c r="T697" s="323">
        <f t="shared" si="42"/>
        <v>7400</v>
      </c>
      <c r="U697" s="323">
        <f>(M697*60)*(3.1415927*'chromatographic performances'!$E$8*'chromatographic performances'!$E$8*0.6/4)</f>
        <v>986.29024735908843</v>
      </c>
    </row>
    <row r="698" spans="12:21" x14ac:dyDescent="0.2">
      <c r="L698" s="323">
        <v>20.7</v>
      </c>
      <c r="M698" s="323">
        <f>(L698*$N$5)/('chromatographic performances'!$E$9/1000000)*1000</f>
        <v>7.9214307436624285</v>
      </c>
      <c r="N698" s="323">
        <f t="shared" si="45"/>
        <v>3.9739600952530036</v>
      </c>
      <c r="O698" s="323">
        <f>'chromatographic performances'!$E$7/(N698*'chromatographic performances'!$E$9/1000)</f>
        <v>7401.122306440735</v>
      </c>
      <c r="P698" s="323">
        <f t="shared" si="43"/>
        <v>7400</v>
      </c>
      <c r="Q698" s="323">
        <f>(M698*60)*(3.1415927*'chromatographic performances'!$E$8*'chromatographic performances'!$E$8*0.6/4)</f>
        <v>987.72172812448605</v>
      </c>
      <c r="R698" s="323">
        <f>1.1*(B$12*'chromatographic performances'!$E$7*0.001*$M698*0.001*$N$4*0.001/('chromatographic performances'!$E$9*0.000001)^2/100000)</f>
        <v>966.25979924493527</v>
      </c>
      <c r="S698" s="323">
        <f t="shared" si="44"/>
        <v>7400</v>
      </c>
      <c r="T698" s="323" t="str">
        <f t="shared" si="42"/>
        <v/>
      </c>
      <c r="U698" s="323">
        <f>(M698*60)*(3.1415927*'chromatographic performances'!$E$8*'chromatographic performances'!$E$8*0.6/4)</f>
        <v>987.72172812448605</v>
      </c>
    </row>
    <row r="699" spans="12:21" x14ac:dyDescent="0.2">
      <c r="L699" s="323">
        <v>20.73</v>
      </c>
      <c r="M699" s="323">
        <f>(L699*$N$5)/('chromatographic performances'!$E$9/1000000)*1000</f>
        <v>7.9329110780735341</v>
      </c>
      <c r="N699" s="323">
        <f t="shared" si="45"/>
        <v>3.9765062434702303</v>
      </c>
      <c r="O699" s="323">
        <f>'chromatographic performances'!$E$7/(N699*'chromatographic performances'!$E$9/1000)</f>
        <v>7396.383384077174</v>
      </c>
      <c r="P699" s="323">
        <f t="shared" si="43"/>
        <v>7390</v>
      </c>
      <c r="Q699" s="323">
        <f>(M699*60)*(3.1415927*'chromatographic performances'!$E$8*'chromatographic performances'!$E$8*0.6/4)</f>
        <v>989.1532088898839</v>
      </c>
      <c r="R699" s="323">
        <f>1.1*(B$12*'chromatographic performances'!$E$7*0.001*$M699*0.001*$N$4*0.001/('chromatographic performances'!$E$9*0.000001)^2/100000)</f>
        <v>967.66017576558022</v>
      </c>
      <c r="S699" s="323">
        <f t="shared" si="44"/>
        <v>7390</v>
      </c>
      <c r="T699" s="323">
        <f t="shared" si="42"/>
        <v>7390</v>
      </c>
      <c r="U699" s="323">
        <f>(M699*60)*(3.1415927*'chromatographic performances'!$E$8*'chromatographic performances'!$E$8*0.6/4)</f>
        <v>989.1532088898839</v>
      </c>
    </row>
    <row r="700" spans="12:21" x14ac:dyDescent="0.2">
      <c r="L700" s="323">
        <v>20.76</v>
      </c>
      <c r="M700" s="323">
        <f>(L700*$N$5)/('chromatographic performances'!$E$9/1000000)*1000</f>
        <v>7.9443914124846406</v>
      </c>
      <c r="N700" s="323">
        <f t="shared" si="45"/>
        <v>3.9790519214260129</v>
      </c>
      <c r="O700" s="323">
        <f>'chromatographic performances'!$E$7/(N700*'chromatographic performances'!$E$9/1000)</f>
        <v>7391.6514000505331</v>
      </c>
      <c r="P700" s="323">
        <f t="shared" si="43"/>
        <v>7390</v>
      </c>
      <c r="Q700" s="323">
        <f>(M700*60)*(3.1415927*'chromatographic performances'!$E$8*'chromatographic performances'!$E$8*0.6/4)</f>
        <v>990.58468965528198</v>
      </c>
      <c r="R700" s="323">
        <f>1.1*(B$12*'chromatographic performances'!$E$7*0.001*$M700*0.001*$N$4*0.001/('chromatographic performances'!$E$9*0.000001)^2/100000)</f>
        <v>969.06055228622517</v>
      </c>
      <c r="S700" s="323">
        <f t="shared" si="44"/>
        <v>7390</v>
      </c>
      <c r="T700" s="323" t="str">
        <f t="shared" si="42"/>
        <v/>
      </c>
      <c r="U700" s="323">
        <f>(M700*60)*(3.1415927*'chromatographic performances'!$E$8*'chromatographic performances'!$E$8*0.6/4)</f>
        <v>990.58468965528198</v>
      </c>
    </row>
    <row r="701" spans="12:21" x14ac:dyDescent="0.2">
      <c r="L701" s="323">
        <v>20.79</v>
      </c>
      <c r="M701" s="323">
        <f>(L701*$N$5)/('chromatographic performances'!$E$9/1000000)*1000</f>
        <v>7.9558717468957445</v>
      </c>
      <c r="N701" s="323">
        <f t="shared" si="45"/>
        <v>3.9815971286992591</v>
      </c>
      <c r="O701" s="323">
        <f>'chromatographic performances'!$E$7/(N701*'chromatographic performances'!$E$9/1000)</f>
        <v>7386.9263401570797</v>
      </c>
      <c r="P701" s="323">
        <f t="shared" si="43"/>
        <v>7380</v>
      </c>
      <c r="Q701" s="323">
        <f>(M701*60)*(3.1415927*'chromatographic performances'!$E$8*'chromatographic performances'!$E$8*0.6/4)</f>
        <v>992.0161704206796</v>
      </c>
      <c r="R701" s="323">
        <f>1.1*(B$12*'chromatographic performances'!$E$7*0.001*$M701*0.001*$N$4*0.001/('chromatographic performances'!$E$9*0.000001)^2/100000)</f>
        <v>970.46092880686979</v>
      </c>
      <c r="S701" s="323">
        <f t="shared" si="44"/>
        <v>7380</v>
      </c>
      <c r="T701" s="323">
        <f t="shared" si="42"/>
        <v>7380</v>
      </c>
      <c r="U701" s="323">
        <f>(M701*60)*(3.1415927*'chromatographic performances'!$E$8*'chromatographic performances'!$E$8*0.6/4)</f>
        <v>992.0161704206796</v>
      </c>
    </row>
    <row r="702" spans="12:21" x14ac:dyDescent="0.2">
      <c r="L702" s="323">
        <v>20.82</v>
      </c>
      <c r="M702" s="323">
        <f>(L702*$N$5)/('chromatographic performances'!$E$9/1000000)*1000</f>
        <v>7.9673520813068492</v>
      </c>
      <c r="N702" s="323">
        <f t="shared" si="45"/>
        <v>3.9841418648772002</v>
      </c>
      <c r="O702" s="323">
        <f>'chromatographic performances'!$E$7/(N702*'chromatographic performances'!$E$9/1000)</f>
        <v>7382.2081902168629</v>
      </c>
      <c r="P702" s="323">
        <f t="shared" si="43"/>
        <v>7380</v>
      </c>
      <c r="Q702" s="323">
        <f>(M702*60)*(3.1415927*'chromatographic performances'!$E$8*'chromatographic performances'!$E$8*0.6/4)</f>
        <v>993.44765118607745</v>
      </c>
      <c r="R702" s="323">
        <f>1.1*(B$12*'chromatographic performances'!$E$7*0.001*$M702*0.001*$N$4*0.001/('chromatographic performances'!$E$9*0.000001)^2/100000)</f>
        <v>971.86130532751463</v>
      </c>
      <c r="S702" s="323">
        <f t="shared" si="44"/>
        <v>7380</v>
      </c>
      <c r="T702" s="323" t="str">
        <f t="shared" si="42"/>
        <v/>
      </c>
      <c r="U702" s="323">
        <f>(M702*60)*(3.1415927*'chromatographic performances'!$E$8*'chromatographic performances'!$E$8*0.6/4)</f>
        <v>993.44765118607745</v>
      </c>
    </row>
    <row r="703" spans="12:21" x14ac:dyDescent="0.2">
      <c r="L703" s="323">
        <v>20.85</v>
      </c>
      <c r="M703" s="323">
        <f>(L703*$N$5)/('chromatographic performances'!$E$9/1000000)*1000</f>
        <v>7.9788324157179549</v>
      </c>
      <c r="N703" s="323">
        <f t="shared" si="45"/>
        <v>3.9866861295553182</v>
      </c>
      <c r="O703" s="323">
        <f>'chromatographic performances'!$E$7/(N703*'chromatographic performances'!$E$9/1000)</f>
        <v>7377.4969360738196</v>
      </c>
      <c r="P703" s="323">
        <f t="shared" si="43"/>
        <v>7370</v>
      </c>
      <c r="Q703" s="323">
        <f>(M703*60)*(3.1415927*'chromatographic performances'!$E$8*'chromatographic performances'!$E$8*0.6/4)</f>
        <v>994.87913195147519</v>
      </c>
      <c r="R703" s="323">
        <f>1.1*(B$12*'chromatographic performances'!$E$7*0.001*$M703*0.001*$N$4*0.001/('chromatographic performances'!$E$9*0.000001)^2/100000)</f>
        <v>973.26168184815958</v>
      </c>
      <c r="S703" s="323">
        <f t="shared" si="44"/>
        <v>7370</v>
      </c>
      <c r="T703" s="323">
        <f t="shared" si="42"/>
        <v>7370</v>
      </c>
      <c r="U703" s="323">
        <f>(M703*60)*(3.1415927*'chromatographic performances'!$E$8*'chromatographic performances'!$E$8*0.6/4)</f>
        <v>994.87913195147519</v>
      </c>
    </row>
    <row r="704" spans="12:21" x14ac:dyDescent="0.2">
      <c r="L704" s="323">
        <v>20.88</v>
      </c>
      <c r="M704" s="323">
        <f>(L704*$N$5)/('chromatographic performances'!$E$9/1000000)*1000</f>
        <v>7.9903127501290587</v>
      </c>
      <c r="N704" s="323">
        <f t="shared" si="45"/>
        <v>3.9892299223372532</v>
      </c>
      <c r="O704" s="323">
        <f>'chromatographic performances'!$E$7/(N704*'chromatographic performances'!$E$9/1000)</f>
        <v>7372.7925635959009</v>
      </c>
      <c r="P704" s="323">
        <f t="shared" si="43"/>
        <v>7370</v>
      </c>
      <c r="Q704" s="323">
        <f>(M704*60)*(3.1415927*'chromatographic performances'!$E$8*'chromatographic performances'!$E$8*0.6/4)</f>
        <v>996.31061271687292</v>
      </c>
      <c r="R704" s="323">
        <f>1.1*(B$12*'chromatographic performances'!$E$7*0.001*$M704*0.001*$N$4*0.001/('chromatographic performances'!$E$9*0.000001)^2/100000)</f>
        <v>974.6620583688042</v>
      </c>
      <c r="S704" s="323">
        <f t="shared" si="44"/>
        <v>7370</v>
      </c>
      <c r="T704" s="323" t="str">
        <f t="shared" si="42"/>
        <v/>
      </c>
      <c r="U704" s="323">
        <f>(M704*60)*(3.1415927*'chromatographic performances'!$E$8*'chromatographic performances'!$E$8*0.6/4)</f>
        <v>996.31061271687292</v>
      </c>
    </row>
    <row r="705" spans="12:21" x14ac:dyDescent="0.2">
      <c r="L705" s="323">
        <v>20.91</v>
      </c>
      <c r="M705" s="323">
        <f>(L705*$N$5)/('chromatographic performances'!$E$9/1000000)*1000</f>
        <v>8.0017930845401626</v>
      </c>
      <c r="N705" s="323">
        <f t="shared" si="45"/>
        <v>3.9917732428347352</v>
      </c>
      <c r="O705" s="323">
        <f>'chromatographic performances'!$E$7/(N705*'chromatographic performances'!$E$9/1000)</f>
        <v>7368.0950586751651</v>
      </c>
      <c r="P705" s="323">
        <f t="shared" si="43"/>
        <v>7360</v>
      </c>
      <c r="Q705" s="323">
        <f>(M705*60)*(3.1415927*'chromatographic performances'!$E$8*'chromatographic performances'!$E$8*0.6/4)</f>
        <v>997.74209348227055</v>
      </c>
      <c r="R705" s="323">
        <f>1.1*(B$12*'chromatographic performances'!$E$7*0.001*$M705*0.001*$N$4*0.001/('chromatographic performances'!$E$9*0.000001)^2/100000)</f>
        <v>976.06243488944881</v>
      </c>
      <c r="S705" s="323">
        <f t="shared" si="44"/>
        <v>7360</v>
      </c>
      <c r="T705" s="323">
        <f t="shared" si="42"/>
        <v>7360</v>
      </c>
      <c r="U705" s="323">
        <f>(M705*60)*(3.1415927*'chromatographic performances'!$E$8*'chromatographic performances'!$E$8*0.6/4)</f>
        <v>997.74209348227055</v>
      </c>
    </row>
    <row r="706" spans="12:21" x14ac:dyDescent="0.2">
      <c r="L706" s="323">
        <v>20.94</v>
      </c>
      <c r="M706" s="323">
        <f>(L706*$N$5)/('chromatographic performances'!$E$9/1000000)*1000</f>
        <v>8.0132734189512682</v>
      </c>
      <c r="N706" s="323">
        <f t="shared" si="45"/>
        <v>3.9943160906674953</v>
      </c>
      <c r="O706" s="323">
        <f>'chromatographic performances'!$E$7/(N706*'chromatographic performances'!$E$9/1000)</f>
        <v>7363.4044072279003</v>
      </c>
      <c r="P706" s="323">
        <f t="shared" si="43"/>
        <v>7360</v>
      </c>
      <c r="Q706" s="323">
        <f>(M706*60)*(3.1415927*'chromatographic performances'!$E$8*'chromatographic performances'!$E$8*0.6/4)</f>
        <v>999.1735742476684</v>
      </c>
      <c r="R706" s="323">
        <f>1.1*(B$12*'chromatographic performances'!$E$7*0.001*$M706*0.001*$N$4*0.001/('chromatographic performances'!$E$9*0.000001)^2/100000)</f>
        <v>977.46281141009376</v>
      </c>
      <c r="S706" s="323">
        <f t="shared" si="44"/>
        <v>7360</v>
      </c>
      <c r="T706" s="323" t="str">
        <f t="shared" si="42"/>
        <v/>
      </c>
      <c r="U706" s="323">
        <f>(M706*60)*(3.1415927*'chromatographic performances'!$E$8*'chromatographic performances'!$E$8*0.6/4)</f>
        <v>999.1735742476684</v>
      </c>
    </row>
    <row r="707" spans="12:21" x14ac:dyDescent="0.2">
      <c r="L707" s="323">
        <v>20.97</v>
      </c>
      <c r="M707" s="323">
        <f>(L707*$N$5)/('chromatographic performances'!$E$9/1000000)*1000</f>
        <v>8.0247537533623738</v>
      </c>
      <c r="N707" s="323">
        <f t="shared" si="45"/>
        <v>3.9968584654631867</v>
      </c>
      <c r="O707" s="323">
        <f>'chromatographic performances'!$E$7/(N707*'chromatographic performances'!$E$9/1000)</f>
        <v>7358.720595194729</v>
      </c>
      <c r="P707" s="323">
        <f t="shared" si="43"/>
        <v>7350</v>
      </c>
      <c r="Q707" s="323">
        <f>(M707*60)*(3.1415927*'chromatographic performances'!$E$8*'chromatographic performances'!$E$8*0.6/4)</f>
        <v>1000.6050550130664</v>
      </c>
      <c r="R707" s="323">
        <f>1.1*(B$12*'chromatographic performances'!$E$7*0.001*$M707*0.001*$N$4*0.001/('chromatographic performances'!$E$9*0.000001)^2/100000)</f>
        <v>978.86318793073872</v>
      </c>
      <c r="S707" s="323">
        <f t="shared" si="44"/>
        <v>7350</v>
      </c>
      <c r="T707" s="323">
        <f t="shared" si="42"/>
        <v>7350</v>
      </c>
      <c r="U707" s="323">
        <f>(M707*60)*(3.1415927*'chromatographic performances'!$E$8*'chromatographic performances'!$E$8*0.6/4)</f>
        <v>1000.6050550130664</v>
      </c>
    </row>
    <row r="708" spans="12:21" x14ac:dyDescent="0.2">
      <c r="L708" s="323">
        <v>21</v>
      </c>
      <c r="M708" s="323">
        <f>(L708*$N$5)/('chromatographic performances'!$E$9/1000000)*1000</f>
        <v>8.0362340877734795</v>
      </c>
      <c r="N708" s="323">
        <f t="shared" si="45"/>
        <v>3.9994003668573113</v>
      </c>
      <c r="O708" s="323">
        <f>'chromatographic performances'!$E$7/(N708*'chromatographic performances'!$E$9/1000)</f>
        <v>7354.0436085407027</v>
      </c>
      <c r="P708" s="323">
        <f t="shared" si="43"/>
        <v>7350</v>
      </c>
      <c r="Q708" s="323">
        <f>(M708*60)*(3.1415927*'chromatographic performances'!$E$8*'chromatographic performances'!$E$8*0.6/4)</f>
        <v>1002.0365357784642</v>
      </c>
      <c r="R708" s="323">
        <f>1.1*(B$12*'chromatographic performances'!$E$7*0.001*$M708*0.001*$N$4*0.001/('chromatographic performances'!$E$9*0.000001)^2/100000)</f>
        <v>980.26356445138356</v>
      </c>
      <c r="S708" s="323">
        <f t="shared" si="44"/>
        <v>7350</v>
      </c>
      <c r="T708" s="323" t="str">
        <f t="shared" si="42"/>
        <v/>
      </c>
      <c r="U708" s="323">
        <f>(M708*60)*(3.1415927*'chromatographic performances'!$E$8*'chromatographic performances'!$E$8*0.6/4)</f>
        <v>1002.0365357784642</v>
      </c>
    </row>
    <row r="709" spans="12:21" x14ac:dyDescent="0.2">
      <c r="L709" s="323">
        <v>21.03</v>
      </c>
      <c r="M709" s="323">
        <f>(L709*$N$5)/('chromatographic performances'!$E$9/1000000)*1000</f>
        <v>8.0477144221845851</v>
      </c>
      <c r="N709" s="323">
        <f t="shared" si="45"/>
        <v>4.0019417944931366</v>
      </c>
      <c r="O709" s="323">
        <f>'chromatographic performances'!$E$7/(N709*'chromatographic performances'!$E$9/1000)</f>
        <v>7349.3734332554131</v>
      </c>
      <c r="P709" s="323">
        <f t="shared" si="43"/>
        <v>7340</v>
      </c>
      <c r="Q709" s="323">
        <f>(M709*60)*(3.1415927*'chromatographic performances'!$E$8*'chromatographic performances'!$E$8*0.6/4)</f>
        <v>1003.4680165438622</v>
      </c>
      <c r="R709" s="323">
        <f>1.1*(B$12*'chromatographic performances'!$E$7*0.001*$M709*0.001*$N$4*0.001/('chromatographic performances'!$E$9*0.000001)^2/100000)</f>
        <v>981.66394097202851</v>
      </c>
      <c r="S709" s="323">
        <f t="shared" si="44"/>
        <v>7340</v>
      </c>
      <c r="T709" s="323" t="str">
        <f t="shared" si="42"/>
        <v/>
      </c>
      <c r="U709" s="323">
        <f>(M709*60)*(3.1415927*'chromatographic performances'!$E$8*'chromatographic performances'!$E$8*0.6/4)</f>
        <v>1003.4680165438622</v>
      </c>
    </row>
    <row r="710" spans="12:21" x14ac:dyDescent="0.2">
      <c r="L710" s="323">
        <v>21.06</v>
      </c>
      <c r="M710" s="323">
        <f>(L710*$N$5)/('chromatographic performances'!$E$9/1000000)*1000</f>
        <v>8.059194756595689</v>
      </c>
      <c r="N710" s="323">
        <f t="shared" si="45"/>
        <v>4.0044827480216227</v>
      </c>
      <c r="O710" s="323">
        <f>'chromatographic performances'!$E$7/(N710*'chromatographic performances'!$E$9/1000)</f>
        <v>7344.7100553530818</v>
      </c>
      <c r="P710" s="323">
        <f t="shared" si="43"/>
        <v>7340</v>
      </c>
      <c r="Q710" s="323">
        <f>(M710*60)*(3.1415927*'chromatographic performances'!$E$8*'chromatographic performances'!$E$8*0.6/4)</f>
        <v>1004.8994973092598</v>
      </c>
      <c r="R710" s="323">
        <f>1.1*(B$12*'chromatographic performances'!$E$7*0.001*$M710*0.001*$N$4*0.001/('chromatographic performances'!$E$9*0.000001)^2/100000)</f>
        <v>983.06431749267335</v>
      </c>
      <c r="S710" s="323">
        <f t="shared" si="44"/>
        <v>7340</v>
      </c>
      <c r="T710" s="323">
        <f t="shared" si="42"/>
        <v>7340</v>
      </c>
      <c r="U710" s="323">
        <f>(M710*60)*(3.1415927*'chromatographic performances'!$E$8*'chromatographic performances'!$E$8*0.6/4)</f>
        <v>1004.8994973092598</v>
      </c>
    </row>
    <row r="711" spans="12:21" x14ac:dyDescent="0.2">
      <c r="L711" s="323">
        <v>21.09</v>
      </c>
      <c r="M711" s="323">
        <f>(L711*$N$5)/('chromatographic performances'!$E$9/1000000)*1000</f>
        <v>8.0706750910067928</v>
      </c>
      <c r="N711" s="323">
        <f t="shared" si="45"/>
        <v>4.0070232271013442</v>
      </c>
      <c r="O711" s="323">
        <f>'chromatographic performances'!$E$7/(N711*'chromatographic performances'!$E$9/1000)</f>
        <v>7340.0534608726593</v>
      </c>
      <c r="P711" s="323">
        <f t="shared" si="43"/>
        <v>7340</v>
      </c>
      <c r="Q711" s="323">
        <f>(M711*60)*(3.1415927*'chromatographic performances'!$E$8*'chromatographic performances'!$E$8*0.6/4)</f>
        <v>1006.3309780746575</v>
      </c>
      <c r="R711" s="323">
        <f>1.1*(B$12*'chromatographic performances'!$E$7*0.001*$M711*0.001*$N$4*0.001/('chromatographic performances'!$E$9*0.000001)^2/100000)</f>
        <v>984.46469401331774</v>
      </c>
      <c r="S711" s="323">
        <f t="shared" si="44"/>
        <v>7340</v>
      </c>
      <c r="T711" s="323" t="str">
        <f t="shared" si="42"/>
        <v/>
      </c>
      <c r="U711" s="323">
        <f>(M711*60)*(3.1415927*'chromatographic performances'!$E$8*'chromatographic performances'!$E$8*0.6/4)</f>
        <v>1006.3309780746575</v>
      </c>
    </row>
    <row r="712" spans="12:21" x14ac:dyDescent="0.2">
      <c r="L712" s="323">
        <v>21.12</v>
      </c>
      <c r="M712" s="323">
        <f>(L712*$N$5)/('chromatographic performances'!$E$9/1000000)*1000</f>
        <v>8.0821554254179002</v>
      </c>
      <c r="N712" s="323">
        <f t="shared" si="45"/>
        <v>4.0095632313984133</v>
      </c>
      <c r="O712" s="323">
        <f>'chromatographic performances'!$E$7/(N712*'chromatographic performances'!$E$9/1000)</f>
        <v>7335.4036358779222</v>
      </c>
      <c r="P712" s="323">
        <f t="shared" si="43"/>
        <v>7330</v>
      </c>
      <c r="Q712" s="323">
        <f>(M712*60)*(3.1415927*'chromatographic performances'!$E$8*'chromatographic performances'!$E$8*0.6/4)</f>
        <v>1007.7624588400556</v>
      </c>
      <c r="R712" s="323">
        <f>1.1*(B$12*'chromatographic performances'!$E$7*0.001*$M712*0.001*$N$4*0.001/('chromatographic performances'!$E$9*0.000001)^2/100000)</f>
        <v>985.86507053396292</v>
      </c>
      <c r="S712" s="323">
        <f t="shared" si="44"/>
        <v>7330</v>
      </c>
      <c r="T712" s="323">
        <f t="shared" si="42"/>
        <v>7330</v>
      </c>
      <c r="U712" s="323">
        <f>(M712*60)*(3.1415927*'chromatographic performances'!$E$8*'chromatographic performances'!$E$8*0.6/4)</f>
        <v>1007.7624588400556</v>
      </c>
    </row>
    <row r="713" spans="12:21" x14ac:dyDescent="0.2">
      <c r="L713" s="323">
        <v>21.15</v>
      </c>
      <c r="M713" s="323">
        <f>(L713*$N$5)/('chromatographic performances'!$E$9/1000000)*1000</f>
        <v>8.0936357598290041</v>
      </c>
      <c r="N713" s="323">
        <f t="shared" si="45"/>
        <v>4.0121027605864077</v>
      </c>
      <c r="O713" s="323">
        <f>'chromatographic performances'!$E$7/(N713*'chromatographic performances'!$E$9/1000)</f>
        <v>7330.7605664575603</v>
      </c>
      <c r="P713" s="323">
        <f t="shared" si="43"/>
        <v>7330</v>
      </c>
      <c r="Q713" s="323">
        <f>(M713*60)*(3.1415927*'chromatographic performances'!$E$8*'chromatographic performances'!$E$8*0.6/4)</f>
        <v>1009.1939396054534</v>
      </c>
      <c r="R713" s="323">
        <f>1.1*(B$12*'chromatographic performances'!$E$7*0.001*$M713*0.001*$N$4*0.001/('chromatographic performances'!$E$9*0.000001)^2/100000)</f>
        <v>987.26544705460765</v>
      </c>
      <c r="S713" s="323">
        <f t="shared" si="44"/>
        <v>7330</v>
      </c>
      <c r="T713" s="323" t="str">
        <f t="shared" ref="T713:T776" si="46">IF(S715-S714&gt;=0,"",P713)</f>
        <v/>
      </c>
      <c r="U713" s="323">
        <f>(M713*60)*(3.1415927*'chromatographic performances'!$E$8*'chromatographic performances'!$E$8*0.6/4)</f>
        <v>1009.1939396054534</v>
      </c>
    </row>
    <row r="714" spans="12:21" x14ac:dyDescent="0.2">
      <c r="L714" s="323">
        <v>21.18</v>
      </c>
      <c r="M714" s="323">
        <f>(L714*$N$5)/('chromatographic performances'!$E$9/1000000)*1000</f>
        <v>8.1051160942401097</v>
      </c>
      <c r="N714" s="323">
        <f t="shared" si="45"/>
        <v>4.014641814346299</v>
      </c>
      <c r="O714" s="323">
        <f>'chromatographic performances'!$E$7/(N714*'chromatographic performances'!$E$9/1000)</f>
        <v>7326.1242387252551</v>
      </c>
      <c r="P714" s="323">
        <f t="shared" ref="P714:P777" si="47">FLOOR(O714,10)</f>
        <v>7320</v>
      </c>
      <c r="Q714" s="323">
        <f>(M714*60)*(3.1415927*'chromatographic performances'!$E$8*'chromatographic performances'!$E$8*0.6/4)</f>
        <v>1010.6254203708511</v>
      </c>
      <c r="R714" s="323">
        <f>1.1*(B$12*'chromatographic performances'!$E$7*0.001*$M714*0.001*$N$4*0.001/('chromatographic performances'!$E$9*0.000001)^2/100000)</f>
        <v>988.66582357525249</v>
      </c>
      <c r="S714" s="323">
        <f t="shared" si="44"/>
        <v>7320</v>
      </c>
      <c r="T714" s="323">
        <f t="shared" si="46"/>
        <v>7320</v>
      </c>
      <c r="U714" s="323">
        <f>(M714*60)*(3.1415927*'chromatographic performances'!$E$8*'chromatographic performances'!$E$8*0.6/4)</f>
        <v>1010.6254203708511</v>
      </c>
    </row>
    <row r="715" spans="12:21" x14ac:dyDescent="0.2">
      <c r="L715" s="323">
        <v>21.21</v>
      </c>
      <c r="M715" s="323">
        <f>(L715*$N$5)/('chromatographic performances'!$E$9/1000000)*1000</f>
        <v>8.1165964286512136</v>
      </c>
      <c r="N715" s="323">
        <f t="shared" si="45"/>
        <v>4.017180392366372</v>
      </c>
      <c r="O715" s="323">
        <f>'chromatographic performances'!$E$7/(N715*'chromatographic performances'!$E$9/1000)</f>
        <v>7321.494638819785</v>
      </c>
      <c r="P715" s="323">
        <f t="shared" si="47"/>
        <v>7320</v>
      </c>
      <c r="Q715" s="323">
        <f>(M715*60)*(3.1415927*'chromatographic performances'!$E$8*'chromatographic performances'!$E$8*0.6/4)</f>
        <v>1012.0569011362488</v>
      </c>
      <c r="R715" s="323">
        <f>1.1*(B$12*'chromatographic performances'!$E$7*0.001*$M715*0.001*$N$4*0.001/('chromatographic performances'!$E$9*0.000001)^2/100000)</f>
        <v>990.06620009589722</v>
      </c>
      <c r="S715" s="323">
        <f t="shared" si="44"/>
        <v>7320</v>
      </c>
      <c r="T715" s="323" t="str">
        <f t="shared" si="46"/>
        <v/>
      </c>
      <c r="U715" s="323">
        <f>(M715*60)*(3.1415927*'chromatographic performances'!$E$8*'chromatographic performances'!$E$8*0.6/4)</f>
        <v>1012.0569011362488</v>
      </c>
    </row>
    <row r="716" spans="12:21" x14ac:dyDescent="0.2">
      <c r="L716" s="323">
        <v>21.24</v>
      </c>
      <c r="M716" s="323">
        <f>(L716*$N$5)/('chromatographic performances'!$E$9/1000000)*1000</f>
        <v>8.1280767630623174</v>
      </c>
      <c r="N716" s="323">
        <f t="shared" si="45"/>
        <v>4.0197184943421593</v>
      </c>
      <c r="O716" s="323">
        <f>'chromatographic performances'!$E$7/(N716*'chromatographic performances'!$E$9/1000)</f>
        <v>7316.8717529050973</v>
      </c>
      <c r="P716" s="323">
        <f t="shared" si="47"/>
        <v>7310</v>
      </c>
      <c r="Q716" s="323">
        <f>(M716*60)*(3.1415927*'chromatographic performances'!$E$8*'chromatographic performances'!$E$8*0.6/4)</f>
        <v>1013.4883819016464</v>
      </c>
      <c r="R716" s="323">
        <f>1.1*(B$12*'chromatographic performances'!$E$7*0.001*$M716*0.001*$N$4*0.001/('chromatographic performances'!$E$9*0.000001)^2/100000)</f>
        <v>991.46657661654194</v>
      </c>
      <c r="S716" s="323">
        <f t="shared" si="44"/>
        <v>7310</v>
      </c>
      <c r="T716" s="323">
        <f t="shared" si="46"/>
        <v>7310</v>
      </c>
      <c r="U716" s="323">
        <f>(M716*60)*(3.1415927*'chromatographic performances'!$E$8*'chromatographic performances'!$E$8*0.6/4)</f>
        <v>1013.4883819016464</v>
      </c>
    </row>
    <row r="717" spans="12:21" x14ac:dyDescent="0.2">
      <c r="L717" s="323">
        <v>21.27</v>
      </c>
      <c r="M717" s="323">
        <f>(L717*$N$5)/('chromatographic performances'!$E$9/1000000)*1000</f>
        <v>8.139557097473423</v>
      </c>
      <c r="N717" s="323">
        <f t="shared" si="45"/>
        <v>4.0222561199763645</v>
      </c>
      <c r="O717" s="323">
        <f>'chromatographic performances'!$E$7/(N717*'chromatographic performances'!$E$9/1000)</f>
        <v>7312.2555671703931</v>
      </c>
      <c r="P717" s="323">
        <f t="shared" si="47"/>
        <v>7310</v>
      </c>
      <c r="Q717" s="323">
        <f>(M717*60)*(3.1415927*'chromatographic performances'!$E$8*'chromatographic performances'!$E$8*0.6/4)</f>
        <v>1014.9198626670443</v>
      </c>
      <c r="R717" s="323">
        <f>1.1*(B$12*'chromatographic performances'!$E$7*0.001*$M717*0.001*$N$4*0.001/('chromatographic performances'!$E$9*0.000001)^2/100000)</f>
        <v>992.86695313718667</v>
      </c>
      <c r="S717" s="323">
        <f t="shared" si="44"/>
        <v>7310</v>
      </c>
      <c r="T717" s="323" t="str">
        <f t="shared" si="46"/>
        <v/>
      </c>
      <c r="U717" s="323">
        <f>(M717*60)*(3.1415927*'chromatographic performances'!$E$8*'chromatographic performances'!$E$8*0.6/4)</f>
        <v>1014.9198626670443</v>
      </c>
    </row>
    <row r="718" spans="12:21" x14ac:dyDescent="0.2">
      <c r="L718" s="323">
        <v>21.3</v>
      </c>
      <c r="M718" s="323">
        <f>(L718*$N$5)/('chromatographic performances'!$E$9/1000000)*1000</f>
        <v>8.1510374318845304</v>
      </c>
      <c r="N718" s="323">
        <f t="shared" si="45"/>
        <v>4.0247932689787982</v>
      </c>
      <c r="O718" s="323">
        <f>'chromatographic performances'!$E$7/(N718*'chromatographic performances'!$E$9/1000)</f>
        <v>7307.6460678301955</v>
      </c>
      <c r="P718" s="323">
        <f t="shared" si="47"/>
        <v>7300</v>
      </c>
      <c r="Q718" s="323">
        <f>(M718*60)*(3.1415927*'chromatographic performances'!$E$8*'chromatographic performances'!$E$8*0.6/4)</f>
        <v>1016.3513434324425</v>
      </c>
      <c r="R718" s="323">
        <f>1.1*(B$12*'chromatographic performances'!$E$7*0.001*$M718*0.001*$N$4*0.001/('chromatographic performances'!$E$9*0.000001)^2/100000)</f>
        <v>994.26732965783208</v>
      </c>
      <c r="S718" s="323">
        <f t="shared" si="44"/>
        <v>7300</v>
      </c>
      <c r="T718" s="323">
        <f t="shared" si="46"/>
        <v>7300</v>
      </c>
      <c r="U718" s="323">
        <f>(M718*60)*(3.1415927*'chromatographic performances'!$E$8*'chromatographic performances'!$E$8*0.6/4)</f>
        <v>1016.3513434324425</v>
      </c>
    </row>
    <row r="719" spans="12:21" x14ac:dyDescent="0.2">
      <c r="L719" s="323">
        <v>21.33</v>
      </c>
      <c r="M719" s="323">
        <f>(L719*$N$5)/('chromatographic performances'!$E$9/1000000)*1000</f>
        <v>8.1625177662956325</v>
      </c>
      <c r="N719" s="323">
        <f t="shared" si="45"/>
        <v>4.0273299410662968</v>
      </c>
      <c r="O719" s="323">
        <f>'chromatographic performances'!$E$7/(N719*'chromatographic performances'!$E$9/1000)</f>
        <v>7303.043241124451</v>
      </c>
      <c r="P719" s="323">
        <f t="shared" si="47"/>
        <v>7300</v>
      </c>
      <c r="Q719" s="323">
        <f>(M719*60)*(3.1415927*'chromatographic performances'!$E$8*'chromatographic performances'!$E$8*0.6/4)</f>
        <v>1017.7828241978399</v>
      </c>
      <c r="R719" s="323">
        <f>1.1*(B$12*'chromatographic performances'!$E$7*0.001*$M719*0.001*$N$4*0.001/('chromatographic performances'!$E$9*0.000001)^2/100000)</f>
        <v>995.66770617847646</v>
      </c>
      <c r="S719" s="323">
        <f t="shared" si="44"/>
        <v>7300</v>
      </c>
      <c r="T719" s="323" t="str">
        <f t="shared" si="46"/>
        <v/>
      </c>
      <c r="U719" s="323">
        <f>(M719*60)*(3.1415927*'chromatographic performances'!$E$8*'chromatographic performances'!$E$8*0.6/4)</f>
        <v>1017.7828241978399</v>
      </c>
    </row>
    <row r="720" spans="12:21" x14ac:dyDescent="0.2">
      <c r="L720" s="323">
        <v>21.36</v>
      </c>
      <c r="M720" s="323">
        <f>(L720*$N$5)/('chromatographic performances'!$E$9/1000000)*1000</f>
        <v>8.1739981007067382</v>
      </c>
      <c r="N720" s="323">
        <f t="shared" si="45"/>
        <v>4.0298661359626653</v>
      </c>
      <c r="O720" s="323">
        <f>'chromatographic performances'!$E$7/(N720*'chromatographic performances'!$E$9/1000)</f>
        <v>7298.4470733185763</v>
      </c>
      <c r="P720" s="323">
        <f t="shared" si="47"/>
        <v>7290</v>
      </c>
      <c r="Q720" s="323">
        <f>(M720*60)*(3.1415927*'chromatographic performances'!$E$8*'chromatographic performances'!$E$8*0.6/4)</f>
        <v>1019.2143049632379</v>
      </c>
      <c r="R720" s="323">
        <f>1.1*(B$12*'chromatographic performances'!$E$7*0.001*$M720*0.001*$N$4*0.001/('chromatographic performances'!$E$9*0.000001)^2/100000)</f>
        <v>997.06808269912165</v>
      </c>
      <c r="S720" s="323">
        <f t="shared" si="44"/>
        <v>7290</v>
      </c>
      <c r="T720" s="323">
        <f t="shared" si="46"/>
        <v>7290</v>
      </c>
      <c r="U720" s="323">
        <f>(M720*60)*(3.1415927*'chromatographic performances'!$E$8*'chromatographic performances'!$E$8*0.6/4)</f>
        <v>1019.2143049632379</v>
      </c>
    </row>
    <row r="721" spans="12:21" x14ac:dyDescent="0.2">
      <c r="L721" s="323">
        <v>21.39</v>
      </c>
      <c r="M721" s="323">
        <f>(L721*$N$5)/('chromatographic performances'!$E$9/1000000)*1000</f>
        <v>8.1854784351178438</v>
      </c>
      <c r="N721" s="323">
        <f t="shared" si="45"/>
        <v>4.0324018533985981</v>
      </c>
      <c r="O721" s="323">
        <f>'chromatographic performances'!$E$7/(N721*'chromatographic performances'!$E$9/1000)</f>
        <v>7293.8575507035503</v>
      </c>
      <c r="P721" s="323">
        <f t="shared" si="47"/>
        <v>7290</v>
      </c>
      <c r="Q721" s="323">
        <f>(M721*60)*(3.1415927*'chromatographic performances'!$E$8*'chromatographic performances'!$E$8*0.6/4)</f>
        <v>1020.6457857286357</v>
      </c>
      <c r="R721" s="323">
        <f>1.1*(B$12*'chromatographic performances'!$E$7*0.001*$M721*0.001*$N$4*0.001/('chromatographic performances'!$E$9*0.000001)^2/100000)</f>
        <v>998.46845921976649</v>
      </c>
      <c r="S721" s="323">
        <f t="shared" si="44"/>
        <v>7290</v>
      </c>
      <c r="T721" s="323" t="str">
        <f t="shared" si="46"/>
        <v/>
      </c>
      <c r="U721" s="323">
        <f>(M721*60)*(3.1415927*'chromatographic performances'!$E$8*'chromatographic performances'!$E$8*0.6/4)</f>
        <v>1020.6457857286357</v>
      </c>
    </row>
    <row r="722" spans="12:21" x14ac:dyDescent="0.2">
      <c r="L722" s="323">
        <v>21.42</v>
      </c>
      <c r="M722" s="323">
        <f>(L722*$N$5)/('chromatographic performances'!$E$9/1000000)*1000</f>
        <v>8.1969587695289476</v>
      </c>
      <c r="N722" s="323">
        <f t="shared" si="45"/>
        <v>4.0349370931116182</v>
      </c>
      <c r="O722" s="323">
        <f>'chromatographic performances'!$E$7/(N722*'chromatographic performances'!$E$9/1000)</f>
        <v>7289.2746595959725</v>
      </c>
      <c r="P722" s="323">
        <f t="shared" si="47"/>
        <v>7280</v>
      </c>
      <c r="Q722" s="323">
        <f>(M722*60)*(3.1415927*'chromatographic performances'!$E$8*'chromatographic performances'!$E$8*0.6/4)</f>
        <v>1022.0772664940333</v>
      </c>
      <c r="R722" s="323">
        <f>1.1*(B$12*'chromatographic performances'!$E$7*0.001*$M722*0.001*$N$4*0.001/('chromatographic performances'!$E$9*0.000001)^2/100000)</f>
        <v>999.86883574041133</v>
      </c>
      <c r="S722" s="323">
        <f t="shared" si="44"/>
        <v>7280</v>
      </c>
      <c r="T722" s="323" t="str">
        <f t="shared" si="46"/>
        <v/>
      </c>
      <c r="U722" s="323">
        <f>(M722*60)*(3.1415927*'chromatographic performances'!$E$8*'chromatographic performances'!$E$8*0.6/4)</f>
        <v>1022.0772664940333</v>
      </c>
    </row>
    <row r="723" spans="12:21" x14ac:dyDescent="0.2">
      <c r="L723" s="323">
        <v>21.45</v>
      </c>
      <c r="M723" s="323">
        <f>(L723*$N$5)/('chromatographic performances'!$E$9/1000000)*1000</f>
        <v>8.2084391039400533</v>
      </c>
      <c r="N723" s="323">
        <f t="shared" si="45"/>
        <v>4.0374718548460029</v>
      </c>
      <c r="O723" s="323">
        <f>'chromatographic performances'!$E$7/(N723*'chromatographic performances'!$E$9/1000)</f>
        <v>7284.6983863381447</v>
      </c>
      <c r="P723" s="323">
        <f t="shared" si="47"/>
        <v>7280</v>
      </c>
      <c r="Q723" s="323">
        <f>(M723*60)*(3.1415927*'chromatographic performances'!$E$8*'chromatographic performances'!$E$8*0.6/4)</f>
        <v>1023.5087472594313</v>
      </c>
      <c r="R723" s="323">
        <f>1.1*(B$12*'chromatographic performances'!$E$7*0.001*$M723*0.001*$N$4*0.001/('chromatographic performances'!$E$9*0.000001)^2/100000)</f>
        <v>1001.2692122610562</v>
      </c>
      <c r="S723" s="323">
        <f t="shared" si="44"/>
        <v>7280</v>
      </c>
      <c r="T723" s="323">
        <f t="shared" si="46"/>
        <v>7280</v>
      </c>
      <c r="U723" s="323">
        <f>(M723*60)*(3.1415927*'chromatographic performances'!$E$8*'chromatographic performances'!$E$8*0.6/4)</f>
        <v>1023.5087472594313</v>
      </c>
    </row>
    <row r="724" spans="12:21" x14ac:dyDescent="0.2">
      <c r="L724" s="323">
        <v>21.48</v>
      </c>
      <c r="M724" s="323">
        <f>(L724*$N$5)/('chromatographic performances'!$E$9/1000000)*1000</f>
        <v>8.2199194383511607</v>
      </c>
      <c r="N724" s="323">
        <f t="shared" si="45"/>
        <v>4.040006138352723</v>
      </c>
      <c r="O724" s="323">
        <f>'chromatographic performances'!$E$7/(N724*'chromatographic performances'!$E$9/1000)</f>
        <v>7280.1287172981238</v>
      </c>
      <c r="P724" s="323">
        <f t="shared" si="47"/>
        <v>7280</v>
      </c>
      <c r="Q724" s="323">
        <f>(M724*60)*(3.1415927*'chromatographic performances'!$E$8*'chromatographic performances'!$E$8*0.6/4)</f>
        <v>1024.9402280248294</v>
      </c>
      <c r="R724" s="323">
        <f>1.1*(B$12*'chromatographic performances'!$E$7*0.001*$M724*0.001*$N$4*0.001/('chromatographic performances'!$E$9*0.000001)^2/100000)</f>
        <v>1002.6695887817012</v>
      </c>
      <c r="S724" s="323">
        <f t="shared" si="44"/>
        <v>7280</v>
      </c>
      <c r="T724" s="323" t="str">
        <f t="shared" si="46"/>
        <v/>
      </c>
      <c r="U724" s="323">
        <f>(M724*60)*(3.1415927*'chromatographic performances'!$E$8*'chromatographic performances'!$E$8*0.6/4)</f>
        <v>1024.9402280248294</v>
      </c>
    </row>
    <row r="725" spans="12:21" x14ac:dyDescent="0.2">
      <c r="L725" s="323">
        <v>21.51</v>
      </c>
      <c r="M725" s="323">
        <f>(L725*$N$5)/('chromatographic performances'!$E$9/1000000)*1000</f>
        <v>8.2313997727622645</v>
      </c>
      <c r="N725" s="323">
        <f t="shared" si="45"/>
        <v>4.0425399433893743</v>
      </c>
      <c r="O725" s="323">
        <f>'chromatographic performances'!$E$7/(N725*'chromatographic performances'!$E$9/1000)</f>
        <v>7275.5656388697889</v>
      </c>
      <c r="P725" s="323">
        <f t="shared" si="47"/>
        <v>7270</v>
      </c>
      <c r="Q725" s="323">
        <f>(M725*60)*(3.1415927*'chromatographic performances'!$E$8*'chromatographic performances'!$E$8*0.6/4)</f>
        <v>1026.3717087902271</v>
      </c>
      <c r="R725" s="323">
        <f>1.1*(B$12*'chromatographic performances'!$E$7*0.001*$M725*0.001*$N$4*0.001/('chromatographic performances'!$E$9*0.000001)^2/100000)</f>
        <v>1004.069965302346</v>
      </c>
      <c r="S725" s="323">
        <f t="shared" si="44"/>
        <v>7270</v>
      </c>
      <c r="T725" s="323">
        <f t="shared" si="46"/>
        <v>7270</v>
      </c>
      <c r="U725" s="323">
        <f>(M725*60)*(3.1415927*'chromatographic performances'!$E$8*'chromatographic performances'!$E$8*0.6/4)</f>
        <v>1026.3717087902271</v>
      </c>
    </row>
    <row r="726" spans="12:21" x14ac:dyDescent="0.2">
      <c r="L726" s="323">
        <v>21.54</v>
      </c>
      <c r="M726" s="323">
        <f>(L726*$N$5)/('chromatographic performances'!$E$9/1000000)*1000</f>
        <v>8.2428801071733684</v>
      </c>
      <c r="N726" s="323">
        <f t="shared" si="45"/>
        <v>4.0450732697201097</v>
      </c>
      <c r="O726" s="323">
        <f>'chromatographic performances'!$E$7/(N726*'chromatographic performances'!$E$9/1000)</f>
        <v>7271.0091374729136</v>
      </c>
      <c r="P726" s="323">
        <f t="shared" si="47"/>
        <v>7270</v>
      </c>
      <c r="Q726" s="323">
        <f>(M726*60)*(3.1415927*'chromatographic performances'!$E$8*'chromatographic performances'!$E$8*0.6/4)</f>
        <v>1027.8031895556248</v>
      </c>
      <c r="R726" s="323">
        <f>1.1*(B$12*'chromatographic performances'!$E$7*0.001*$M726*0.001*$N$4*0.001/('chromatographic performances'!$E$9*0.000001)^2/100000)</f>
        <v>1005.4703418229906</v>
      </c>
      <c r="S726" s="323">
        <f t="shared" si="44"/>
        <v>7270</v>
      </c>
      <c r="T726" s="323" t="str">
        <f t="shared" si="46"/>
        <v/>
      </c>
      <c r="U726" s="323">
        <f>(M726*60)*(3.1415927*'chromatographic performances'!$E$8*'chromatographic performances'!$E$8*0.6/4)</f>
        <v>1027.8031895556248</v>
      </c>
    </row>
    <row r="727" spans="12:21" x14ac:dyDescent="0.2">
      <c r="L727" s="323">
        <v>21.57</v>
      </c>
      <c r="M727" s="323">
        <f>(L727*$N$5)/('chromatographic performances'!$E$9/1000000)*1000</f>
        <v>8.254360441584474</v>
      </c>
      <c r="N727" s="323">
        <f t="shared" si="45"/>
        <v>4.0476061171155759</v>
      </c>
      <c r="O727" s="323">
        <f>'chromatographic performances'!$E$7/(N727*'chromatographic performances'!$E$9/1000)</f>
        <v>7266.4591995532173</v>
      </c>
      <c r="P727" s="323">
        <f t="shared" si="47"/>
        <v>7260</v>
      </c>
      <c r="Q727" s="323">
        <f>(M727*60)*(3.1415927*'chromatographic performances'!$E$8*'chromatographic performances'!$E$8*0.6/4)</f>
        <v>1029.2346703210226</v>
      </c>
      <c r="R727" s="323">
        <f>1.1*(B$12*'chromatographic performances'!$E$7*0.001*$M727*0.001*$N$4*0.001/('chromatographic performances'!$E$9*0.000001)^2/100000)</f>
        <v>1006.8707183436354</v>
      </c>
      <c r="S727" s="323">
        <f t="shared" si="44"/>
        <v>7260</v>
      </c>
      <c r="T727" s="323">
        <f t="shared" si="46"/>
        <v>7260</v>
      </c>
      <c r="U727" s="323">
        <f>(M727*60)*(3.1415927*'chromatographic performances'!$E$8*'chromatographic performances'!$E$8*0.6/4)</f>
        <v>1029.2346703210226</v>
      </c>
    </row>
    <row r="728" spans="12:21" x14ac:dyDescent="0.2">
      <c r="L728" s="323">
        <v>21.6</v>
      </c>
      <c r="M728" s="323">
        <f>(L728*$N$5)/('chromatographic performances'!$E$9/1000000)*1000</f>
        <v>8.2658407759955779</v>
      </c>
      <c r="N728" s="323">
        <f t="shared" si="45"/>
        <v>4.0501384853528517</v>
      </c>
      <c r="O728" s="323">
        <f>'chromatographic performances'!$E$7/(N728*'chromatographic performances'!$E$9/1000)</f>
        <v>7261.9158115824221</v>
      </c>
      <c r="P728" s="323">
        <f t="shared" si="47"/>
        <v>7260</v>
      </c>
      <c r="Q728" s="323">
        <f>(M728*60)*(3.1415927*'chromatographic performances'!$E$8*'chromatographic performances'!$E$8*0.6/4)</f>
        <v>1030.6661510864203</v>
      </c>
      <c r="R728" s="323">
        <f>1.1*(B$12*'chromatographic performances'!$E$7*0.001*$M728*0.001*$N$4*0.001/('chromatographic performances'!$E$9*0.000001)^2/100000)</f>
        <v>1008.2710948642801</v>
      </c>
      <c r="S728" s="323">
        <f t="shared" si="44"/>
        <v>7260</v>
      </c>
      <c r="T728" s="323" t="str">
        <f t="shared" si="46"/>
        <v/>
      </c>
      <c r="U728" s="323">
        <f>(M728*60)*(3.1415927*'chromatographic performances'!$E$8*'chromatographic performances'!$E$8*0.6/4)</f>
        <v>1030.6661510864203</v>
      </c>
    </row>
    <row r="729" spans="12:21" x14ac:dyDescent="0.2">
      <c r="L729" s="323">
        <v>21.63</v>
      </c>
      <c r="M729" s="323">
        <f>(L729*$N$5)/('chromatographic performances'!$E$9/1000000)*1000</f>
        <v>8.2773211104066835</v>
      </c>
      <c r="N729" s="323">
        <f t="shared" si="45"/>
        <v>4.0526703742153822</v>
      </c>
      <c r="O729" s="323">
        <f>'chromatographic performances'!$E$7/(N729*'chromatographic performances'!$E$9/1000)</f>
        <v>7257.3789600583104</v>
      </c>
      <c r="P729" s="323">
        <f t="shared" si="47"/>
        <v>7250</v>
      </c>
      <c r="Q729" s="323">
        <f>(M729*60)*(3.1415927*'chromatographic performances'!$E$8*'chromatographic performances'!$E$8*0.6/4)</f>
        <v>1032.0976318518181</v>
      </c>
      <c r="R729" s="323">
        <f>1.1*(B$12*'chromatographic performances'!$E$7*0.001*$M729*0.001*$N$4*0.001/('chromatographic performances'!$E$9*0.000001)^2/100000)</f>
        <v>1009.671471384925</v>
      </c>
      <c r="S729" s="323">
        <f t="shared" ref="S729:S792" si="48">IF(P729&gt;$P$1017,S728,P729)</f>
        <v>7250</v>
      </c>
      <c r="T729" s="323">
        <f t="shared" si="46"/>
        <v>7250</v>
      </c>
      <c r="U729" s="323">
        <f>(M729*60)*(3.1415927*'chromatographic performances'!$E$8*'chromatographic performances'!$E$8*0.6/4)</f>
        <v>1032.0976318518181</v>
      </c>
    </row>
    <row r="730" spans="12:21" x14ac:dyDescent="0.2">
      <c r="L730" s="323">
        <v>21.66</v>
      </c>
      <c r="M730" s="323">
        <f>(L730*$N$5)/('chromatographic performances'!$E$9/1000000)*1000</f>
        <v>8.2888014448177891</v>
      </c>
      <c r="N730" s="323">
        <f t="shared" si="45"/>
        <v>4.0552017834929135</v>
      </c>
      <c r="O730" s="323">
        <f>'chromatographic performances'!$E$7/(N730*'chromatographic performances'!$E$9/1000)</f>
        <v>7252.8486315047876</v>
      </c>
      <c r="P730" s="323">
        <f t="shared" si="47"/>
        <v>7250</v>
      </c>
      <c r="Q730" s="323">
        <f>(M730*60)*(3.1415927*'chromatographic performances'!$E$8*'chromatographic performances'!$E$8*0.6/4)</f>
        <v>1033.529112617216</v>
      </c>
      <c r="R730" s="323">
        <f>1.1*(B$12*'chromatographic performances'!$E$7*0.001*$M730*0.001*$N$4*0.001/('chromatographic performances'!$E$9*0.000001)^2/100000)</f>
        <v>1011.0718479055699</v>
      </c>
      <c r="S730" s="323">
        <f t="shared" si="48"/>
        <v>7250</v>
      </c>
      <c r="T730" s="323" t="str">
        <f t="shared" si="46"/>
        <v/>
      </c>
      <c r="U730" s="323">
        <f>(M730*60)*(3.1415927*'chromatographic performances'!$E$8*'chromatographic performances'!$E$8*0.6/4)</f>
        <v>1033.529112617216</v>
      </c>
    </row>
    <row r="731" spans="12:21" x14ac:dyDescent="0.2">
      <c r="L731" s="323">
        <v>21.69</v>
      </c>
      <c r="M731" s="323">
        <f>(L731*$N$5)/('chromatographic performances'!$E$9/1000000)*1000</f>
        <v>8.3002817792288948</v>
      </c>
      <c r="N731" s="323">
        <f t="shared" si="45"/>
        <v>4.0577327129814327</v>
      </c>
      <c r="O731" s="323">
        <f>'chromatographic performances'!$E$7/(N731*'chromatographic performances'!$E$9/1000)</f>
        <v>7248.3248124719285</v>
      </c>
      <c r="P731" s="323">
        <f t="shared" si="47"/>
        <v>7240</v>
      </c>
      <c r="Q731" s="323">
        <f>(M731*60)*(3.1415927*'chromatographic performances'!$E$8*'chromatographic performances'!$E$8*0.6/4)</f>
        <v>1034.960593382614</v>
      </c>
      <c r="R731" s="323">
        <f>1.1*(B$12*'chromatographic performances'!$E$7*0.001*$M731*0.001*$N$4*0.001/('chromatographic performances'!$E$9*0.000001)^2/100000)</f>
        <v>1012.4722244262148</v>
      </c>
      <c r="S731" s="323">
        <f t="shared" si="48"/>
        <v>7240</v>
      </c>
      <c r="T731" s="323">
        <f t="shared" si="46"/>
        <v>7240</v>
      </c>
      <c r="U731" s="323">
        <f>(M731*60)*(3.1415927*'chromatographic performances'!$E$8*'chromatographic performances'!$E$8*0.6/4)</f>
        <v>1034.960593382614</v>
      </c>
    </row>
    <row r="732" spans="12:21" x14ac:dyDescent="0.2">
      <c r="L732" s="323">
        <v>21.72</v>
      </c>
      <c r="M732" s="323">
        <f>(L732*$N$5)/('chromatographic performances'!$E$9/1000000)*1000</f>
        <v>8.3117621136399986</v>
      </c>
      <c r="N732" s="323">
        <f t="shared" si="45"/>
        <v>4.0602631624831078</v>
      </c>
      <c r="O732" s="323">
        <f>'chromatographic performances'!$E$7/(N732*'chromatographic performances'!$E$9/1000)</f>
        <v>7243.8074895360223</v>
      </c>
      <c r="P732" s="323">
        <f t="shared" si="47"/>
        <v>7240</v>
      </c>
      <c r="Q732" s="323">
        <f>(M732*60)*(3.1415927*'chromatographic performances'!$E$8*'chromatographic performances'!$E$8*0.6/4)</f>
        <v>1036.3920741480115</v>
      </c>
      <c r="R732" s="323">
        <f>1.1*(B$12*'chromatographic performances'!$E$7*0.001*$M732*0.001*$N$4*0.001/('chromatographic performances'!$E$9*0.000001)^2/100000)</f>
        <v>1013.8726009468595</v>
      </c>
      <c r="S732" s="323">
        <f t="shared" si="48"/>
        <v>7240</v>
      </c>
      <c r="T732" s="323" t="str">
        <f t="shared" si="46"/>
        <v/>
      </c>
      <c r="U732" s="323">
        <f>(M732*60)*(3.1415927*'chromatographic performances'!$E$8*'chromatographic performances'!$E$8*0.6/4)</f>
        <v>1036.3920741480115</v>
      </c>
    </row>
    <row r="733" spans="12:21" x14ac:dyDescent="0.2">
      <c r="L733" s="323">
        <v>21.75</v>
      </c>
      <c r="M733" s="323">
        <f>(L733*$N$5)/('chromatographic performances'!$E$9/1000000)*1000</f>
        <v>8.3232424480511025</v>
      </c>
      <c r="N733" s="323">
        <f t="shared" si="45"/>
        <v>4.0627931318062238</v>
      </c>
      <c r="O733" s="323">
        <f>'chromatographic performances'!$E$7/(N733*'chromatographic performances'!$E$9/1000)</f>
        <v>7239.296649299632</v>
      </c>
      <c r="P733" s="323">
        <f t="shared" si="47"/>
        <v>7230</v>
      </c>
      <c r="Q733" s="323">
        <f>(M733*60)*(3.1415927*'chromatographic performances'!$E$8*'chromatographic performances'!$E$8*0.6/4)</f>
        <v>1037.8235549134092</v>
      </c>
      <c r="R733" s="323">
        <f>1.1*(B$12*'chromatographic performances'!$E$7*0.001*$M733*0.001*$N$4*0.001/('chromatographic performances'!$E$9*0.000001)^2/100000)</f>
        <v>1015.2729774675043</v>
      </c>
      <c r="S733" s="323">
        <f t="shared" si="48"/>
        <v>7230</v>
      </c>
      <c r="T733" s="323" t="str">
        <f t="shared" si="46"/>
        <v/>
      </c>
      <c r="U733" s="323">
        <f>(M733*60)*(3.1415927*'chromatographic performances'!$E$8*'chromatographic performances'!$E$8*0.6/4)</f>
        <v>1037.8235549134092</v>
      </c>
    </row>
    <row r="734" spans="12:21" x14ac:dyDescent="0.2">
      <c r="L734" s="323">
        <v>21.78</v>
      </c>
      <c r="M734" s="323">
        <f>(L734*$N$5)/('chromatographic performances'!$E$9/1000000)*1000</f>
        <v>8.3347227824622081</v>
      </c>
      <c r="N734" s="323">
        <f t="shared" si="45"/>
        <v>4.0653226207651212</v>
      </c>
      <c r="O734" s="323">
        <f>'chromatographic performances'!$E$7/(N734*'chromatographic performances'!$E$9/1000)</f>
        <v>7234.7922783916374</v>
      </c>
      <c r="P734" s="323">
        <f t="shared" si="47"/>
        <v>7230</v>
      </c>
      <c r="Q734" s="323">
        <f>(M734*60)*(3.1415927*'chromatographic performances'!$E$8*'chromatographic performances'!$E$8*0.6/4)</f>
        <v>1039.2550356788072</v>
      </c>
      <c r="R734" s="323">
        <f>1.1*(B$12*'chromatographic performances'!$E$7*0.001*$M734*0.001*$N$4*0.001/('chromatographic performances'!$E$9*0.000001)^2/100000)</f>
        <v>1016.6733539881493</v>
      </c>
      <c r="S734" s="323">
        <f t="shared" si="48"/>
        <v>7230</v>
      </c>
      <c r="T734" s="323">
        <f t="shared" si="46"/>
        <v>7230</v>
      </c>
      <c r="U734" s="323">
        <f>(M734*60)*(3.1415927*'chromatographic performances'!$E$8*'chromatographic performances'!$E$8*0.6/4)</f>
        <v>1039.2550356788072</v>
      </c>
    </row>
    <row r="735" spans="12:21" x14ac:dyDescent="0.2">
      <c r="L735" s="323">
        <v>21.81</v>
      </c>
      <c r="M735" s="323">
        <f>(L735*$N$5)/('chromatographic performances'!$E$9/1000000)*1000</f>
        <v>8.3462031168733137</v>
      </c>
      <c r="N735" s="323">
        <f t="shared" si="45"/>
        <v>4.0678516291801383</v>
      </c>
      <c r="O735" s="323">
        <f>'chromatographic performances'!$E$7/(N735*'chromatographic performances'!$E$9/1000)</f>
        <v>7230.294363467282</v>
      </c>
      <c r="P735" s="323">
        <f t="shared" si="47"/>
        <v>7230</v>
      </c>
      <c r="Q735" s="323">
        <f>(M735*60)*(3.1415927*'chromatographic performances'!$E$8*'chromatographic performances'!$E$8*0.6/4)</f>
        <v>1040.6865164442052</v>
      </c>
      <c r="R735" s="323">
        <f>1.1*(B$12*'chromatographic performances'!$E$7*0.001*$M735*0.001*$N$4*0.001/('chromatographic performances'!$E$9*0.000001)^2/100000)</f>
        <v>1018.0737305087941</v>
      </c>
      <c r="S735" s="323">
        <f t="shared" si="48"/>
        <v>7230</v>
      </c>
      <c r="T735" s="323" t="str">
        <f t="shared" si="46"/>
        <v/>
      </c>
      <c r="U735" s="323">
        <f>(M735*60)*(3.1415927*'chromatographic performances'!$E$8*'chromatographic performances'!$E$8*0.6/4)</f>
        <v>1040.6865164442052</v>
      </c>
    </row>
    <row r="736" spans="12:21" x14ac:dyDescent="0.2">
      <c r="L736" s="323">
        <v>21.84</v>
      </c>
      <c r="M736" s="323">
        <f>(L736*$N$5)/('chromatographic performances'!$E$9/1000000)*1000</f>
        <v>8.3576834512844176</v>
      </c>
      <c r="N736" s="323">
        <f t="shared" si="45"/>
        <v>4.0703801568775528</v>
      </c>
      <c r="O736" s="323">
        <f>'chromatographic performances'!$E$7/(N736*'chromatographic performances'!$E$9/1000)</f>
        <v>7225.8028912082118</v>
      </c>
      <c r="P736" s="323">
        <f t="shared" si="47"/>
        <v>7220</v>
      </c>
      <c r="Q736" s="323">
        <f>(M736*60)*(3.1415927*'chromatographic performances'!$E$8*'chromatographic performances'!$E$8*0.6/4)</f>
        <v>1042.1179972096027</v>
      </c>
      <c r="R736" s="323">
        <f>1.1*(B$12*'chromatographic performances'!$E$7*0.001*$M736*0.001*$N$4*0.001/('chromatographic performances'!$E$9*0.000001)^2/100000)</f>
        <v>1019.4741070294389</v>
      </c>
      <c r="S736" s="323">
        <f t="shared" si="48"/>
        <v>7220</v>
      </c>
      <c r="T736" s="323">
        <f t="shared" si="46"/>
        <v>7220</v>
      </c>
      <c r="U736" s="323">
        <f>(M736*60)*(3.1415927*'chromatographic performances'!$E$8*'chromatographic performances'!$E$8*0.6/4)</f>
        <v>1042.1179972096027</v>
      </c>
    </row>
    <row r="737" spans="12:21" x14ac:dyDescent="0.2">
      <c r="L737" s="323">
        <v>21.87</v>
      </c>
      <c r="M737" s="323">
        <f>(L737*$N$5)/('chromatographic performances'!$E$9/1000000)*1000</f>
        <v>8.3691637856955232</v>
      </c>
      <c r="N737" s="323">
        <f t="shared" si="45"/>
        <v>4.0729082036895203</v>
      </c>
      <c r="O737" s="323">
        <f>'chromatographic performances'!$E$7/(N737*'chromatographic performances'!$E$9/1000)</f>
        <v>7221.3178483225211</v>
      </c>
      <c r="P737" s="323">
        <f t="shared" si="47"/>
        <v>7220</v>
      </c>
      <c r="Q737" s="323">
        <f>(M737*60)*(3.1415927*'chromatographic performances'!$E$8*'chromatographic performances'!$E$8*0.6/4)</f>
        <v>1043.5494779750006</v>
      </c>
      <c r="R737" s="323">
        <f>1.1*(B$12*'chromatographic performances'!$E$7*0.001*$M737*0.001*$N$4*0.001/('chromatographic performances'!$E$9*0.000001)^2/100000)</f>
        <v>1020.8744835500837</v>
      </c>
      <c r="S737" s="323">
        <f t="shared" si="48"/>
        <v>7220</v>
      </c>
      <c r="T737" s="323" t="str">
        <f t="shared" si="46"/>
        <v/>
      </c>
      <c r="U737" s="323">
        <f>(M737*60)*(3.1415927*'chromatographic performances'!$E$8*'chromatographic performances'!$E$8*0.6/4)</f>
        <v>1043.5494779750006</v>
      </c>
    </row>
    <row r="738" spans="12:21" x14ac:dyDescent="0.2">
      <c r="L738" s="323">
        <v>21.9</v>
      </c>
      <c r="M738" s="323">
        <f>(L738*$N$5)/('chromatographic performances'!$E$9/1000000)*1000</f>
        <v>8.3806441201066271</v>
      </c>
      <c r="N738" s="323">
        <f t="shared" si="45"/>
        <v>4.0754357694540149</v>
      </c>
      <c r="O738" s="323">
        <f>'chromatographic performances'!$E$7/(N738*'chromatographic performances'!$E$9/1000)</f>
        <v>7216.8392215448021</v>
      </c>
      <c r="P738" s="323">
        <f t="shared" si="47"/>
        <v>7210</v>
      </c>
      <c r="Q738" s="323">
        <f>(M738*60)*(3.1415927*'chromatographic performances'!$E$8*'chromatographic performances'!$E$8*0.6/4)</f>
        <v>1044.9809587403984</v>
      </c>
      <c r="R738" s="323">
        <f>1.1*(B$12*'chromatographic performances'!$E$7*0.001*$M738*0.001*$N$4*0.001/('chromatographic performances'!$E$9*0.000001)^2/100000)</f>
        <v>1022.2748600707283</v>
      </c>
      <c r="S738" s="323">
        <f t="shared" si="48"/>
        <v>7210</v>
      </c>
      <c r="T738" s="323">
        <f t="shared" si="46"/>
        <v>7210</v>
      </c>
      <c r="U738" s="323">
        <f>(M738*60)*(3.1415927*'chromatographic performances'!$E$8*'chromatographic performances'!$E$8*0.6/4)</f>
        <v>1044.9809587403984</v>
      </c>
    </row>
    <row r="739" spans="12:21" x14ac:dyDescent="0.2">
      <c r="L739" s="323">
        <v>21.93</v>
      </c>
      <c r="M739" s="323">
        <f>(L739*$N$5)/('chromatographic performances'!$E$9/1000000)*1000</f>
        <v>8.3921244545177327</v>
      </c>
      <c r="N739" s="323">
        <f t="shared" si="45"/>
        <v>4.0779628540147783</v>
      </c>
      <c r="O739" s="323">
        <f>'chromatographic performances'!$E$7/(N739*'chromatographic performances'!$E$9/1000)</f>
        <v>7212.3669976361598</v>
      </c>
      <c r="P739" s="323">
        <f t="shared" si="47"/>
        <v>7210</v>
      </c>
      <c r="Q739" s="323">
        <f>(M739*60)*(3.1415927*'chromatographic performances'!$E$8*'chromatographic performances'!$E$8*0.6/4)</f>
        <v>1046.4124395057961</v>
      </c>
      <c r="R739" s="323">
        <f>1.1*(B$12*'chromatographic performances'!$E$7*0.001*$M739*0.001*$N$4*0.001/('chromatographic performances'!$E$9*0.000001)^2/100000)</f>
        <v>1023.6752365913733</v>
      </c>
      <c r="S739" s="323">
        <f t="shared" si="48"/>
        <v>7210</v>
      </c>
      <c r="T739" s="323" t="str">
        <f t="shared" si="46"/>
        <v/>
      </c>
      <c r="U739" s="323">
        <f>(M739*60)*(3.1415927*'chromatographic performances'!$E$8*'chromatographic performances'!$E$8*0.6/4)</f>
        <v>1046.4124395057961</v>
      </c>
    </row>
    <row r="740" spans="12:21" x14ac:dyDescent="0.2">
      <c r="L740" s="323">
        <v>21.96</v>
      </c>
      <c r="M740" s="323">
        <f>(L740*$N$5)/('chromatographic performances'!$E$9/1000000)*1000</f>
        <v>8.4036047889288383</v>
      </c>
      <c r="N740" s="323">
        <f t="shared" si="45"/>
        <v>4.0804894572212538</v>
      </c>
      <c r="O740" s="323">
        <f>'chromatographic performances'!$E$7/(N740*'chromatographic performances'!$E$9/1000)</f>
        <v>7207.9011633842774</v>
      </c>
      <c r="P740" s="323">
        <f t="shared" si="47"/>
        <v>7200</v>
      </c>
      <c r="Q740" s="323">
        <f>(M740*60)*(3.1415927*'chromatographic performances'!$E$8*'chromatographic performances'!$E$8*0.6/4)</f>
        <v>1047.8439202711941</v>
      </c>
      <c r="R740" s="323">
        <f>1.1*(B$12*'chromatographic performances'!$E$7*0.001*$M740*0.001*$N$4*0.001/('chromatographic performances'!$E$9*0.000001)^2/100000)</f>
        <v>1025.0756131120183</v>
      </c>
      <c r="S740" s="323">
        <f t="shared" si="48"/>
        <v>7200</v>
      </c>
      <c r="T740" s="323">
        <f t="shared" si="46"/>
        <v>7200</v>
      </c>
      <c r="U740" s="323">
        <f>(M740*60)*(3.1415927*'chromatographic performances'!$E$8*'chromatographic performances'!$E$8*0.6/4)</f>
        <v>1047.8439202711941</v>
      </c>
    </row>
    <row r="741" spans="12:21" x14ac:dyDescent="0.2">
      <c r="L741" s="323">
        <v>21.99</v>
      </c>
      <c r="M741" s="323">
        <f>(L741*$N$5)/('chromatographic performances'!$E$9/1000000)*1000</f>
        <v>8.4150851233399422</v>
      </c>
      <c r="N741" s="323">
        <f t="shared" si="45"/>
        <v>4.0830155789285349</v>
      </c>
      <c r="O741" s="323">
        <f>'chromatographic performances'!$E$7/(N741*'chromatographic performances'!$E$9/1000)</f>
        <v>7203.4417056034326</v>
      </c>
      <c r="P741" s="323">
        <f t="shared" si="47"/>
        <v>7200</v>
      </c>
      <c r="Q741" s="323">
        <f>(M741*60)*(3.1415927*'chromatographic performances'!$E$8*'chromatographic performances'!$E$8*0.6/4)</f>
        <v>1049.2754010365918</v>
      </c>
      <c r="R741" s="323">
        <f>1.1*(B$12*'chromatographic performances'!$E$7*0.001*$M741*0.001*$N$4*0.001/('chromatographic performances'!$E$9*0.000001)^2/100000)</f>
        <v>1026.4759896326627</v>
      </c>
      <c r="S741" s="323">
        <f t="shared" si="48"/>
        <v>7200</v>
      </c>
      <c r="T741" s="323" t="str">
        <f t="shared" si="46"/>
        <v/>
      </c>
      <c r="U741" s="323">
        <f>(M741*60)*(3.1415927*'chromatographic performances'!$E$8*'chromatographic performances'!$E$8*0.6/4)</f>
        <v>1049.2754010365918</v>
      </c>
    </row>
    <row r="742" spans="12:21" x14ac:dyDescent="0.2">
      <c r="L742" s="323">
        <v>22.02</v>
      </c>
      <c r="M742" s="323">
        <f>(L742*$N$5)/('chromatographic performances'!$E$9/1000000)*1000</f>
        <v>8.4265654577510478</v>
      </c>
      <c r="N742" s="323">
        <f t="shared" si="45"/>
        <v>4.0855412189973084</v>
      </c>
      <c r="O742" s="323">
        <f>'chromatographic performances'!$E$7/(N742*'chromatographic performances'!$E$9/1000)</f>
        <v>7198.9886111345413</v>
      </c>
      <c r="P742" s="323">
        <f t="shared" si="47"/>
        <v>7190</v>
      </c>
      <c r="Q742" s="323">
        <f>(M742*60)*(3.1415927*'chromatographic performances'!$E$8*'chromatographic performances'!$E$8*0.6/4)</f>
        <v>1050.7068818019895</v>
      </c>
      <c r="R742" s="323">
        <f>1.1*(B$12*'chromatographic performances'!$E$7*0.001*$M742*0.001*$N$4*0.001/('chromatographic performances'!$E$9*0.000001)^2/100000)</f>
        <v>1027.8763661533076</v>
      </c>
      <c r="S742" s="323">
        <f t="shared" si="48"/>
        <v>7190</v>
      </c>
      <c r="T742" s="323" t="str">
        <f t="shared" si="46"/>
        <v/>
      </c>
      <c r="U742" s="323">
        <f>(M742*60)*(3.1415927*'chromatographic performances'!$E$8*'chromatographic performances'!$E$8*0.6/4)</f>
        <v>1050.7068818019895</v>
      </c>
    </row>
    <row r="743" spans="12:21" x14ac:dyDescent="0.2">
      <c r="L743" s="323">
        <v>22.05</v>
      </c>
      <c r="M743" s="323">
        <f>(L743*$N$5)/('chromatographic performances'!$E$9/1000000)*1000</f>
        <v>8.4380457921621534</v>
      </c>
      <c r="N743" s="323">
        <f t="shared" si="45"/>
        <v>4.0880663772938011</v>
      </c>
      <c r="O743" s="323">
        <f>'chromatographic performances'!$E$7/(N743*'chromatographic performances'!$E$9/1000)</f>
        <v>7194.5418668451794</v>
      </c>
      <c r="P743" s="323">
        <f t="shared" si="47"/>
        <v>7190</v>
      </c>
      <c r="Q743" s="323">
        <f>(M743*60)*(3.1415927*'chromatographic performances'!$E$8*'chromatographic performances'!$E$8*0.6/4)</f>
        <v>1052.1383625673875</v>
      </c>
      <c r="R743" s="323">
        <f>1.1*(B$12*'chromatographic performances'!$E$7*0.001*$M743*0.001*$N$4*0.001/('chromatographic performances'!$E$9*0.000001)^2/100000)</f>
        <v>1029.2767426739524</v>
      </c>
      <c r="S743" s="323">
        <f t="shared" si="48"/>
        <v>7190</v>
      </c>
      <c r="T743" s="323">
        <f t="shared" si="46"/>
        <v>7190</v>
      </c>
      <c r="U743" s="323">
        <f>(M743*60)*(3.1415927*'chromatographic performances'!$E$8*'chromatographic performances'!$E$8*0.6/4)</f>
        <v>1052.1383625673875</v>
      </c>
    </row>
    <row r="744" spans="12:21" x14ac:dyDescent="0.2">
      <c r="L744" s="323">
        <v>22.08</v>
      </c>
      <c r="M744" s="323">
        <f>(L744*$N$5)/('chromatographic performances'!$E$9/1000000)*1000</f>
        <v>8.4495261265732573</v>
      </c>
      <c r="N744" s="323">
        <f t="shared" si="45"/>
        <v>4.0905910536897183</v>
      </c>
      <c r="O744" s="323">
        <f>'chromatographic performances'!$E$7/(N744*'chromatographic performances'!$E$9/1000)</f>
        <v>7190.1014596296318</v>
      </c>
      <c r="P744" s="323">
        <f t="shared" si="47"/>
        <v>7190</v>
      </c>
      <c r="Q744" s="323">
        <f>(M744*60)*(3.1415927*'chromatographic performances'!$E$8*'chromatographic performances'!$E$8*0.6/4)</f>
        <v>1053.569843332785</v>
      </c>
      <c r="R744" s="323">
        <f>1.1*(B$12*'chromatographic performances'!$E$7*0.001*$M744*0.001*$N$4*0.001/('chromatographic performances'!$E$9*0.000001)^2/100000)</f>
        <v>1030.6771191945973</v>
      </c>
      <c r="S744" s="323">
        <f t="shared" si="48"/>
        <v>7190</v>
      </c>
      <c r="T744" s="323" t="str">
        <f t="shared" si="46"/>
        <v/>
      </c>
      <c r="U744" s="323">
        <f>(M744*60)*(3.1415927*'chromatographic performances'!$E$8*'chromatographic performances'!$E$8*0.6/4)</f>
        <v>1053.569843332785</v>
      </c>
    </row>
    <row r="745" spans="12:21" x14ac:dyDescent="0.2">
      <c r="L745" s="323">
        <v>22.11</v>
      </c>
      <c r="M745" s="323">
        <f>(L745*$N$5)/('chromatographic performances'!$E$9/1000000)*1000</f>
        <v>8.4610064609843629</v>
      </c>
      <c r="N745" s="323">
        <f t="shared" si="45"/>
        <v>4.0931152480621975</v>
      </c>
      <c r="O745" s="323">
        <f>'chromatographic performances'!$E$7/(N745*'chromatographic performances'!$E$9/1000)</f>
        <v>7185.6673764088991</v>
      </c>
      <c r="P745" s="323">
        <f t="shared" si="47"/>
        <v>7180</v>
      </c>
      <c r="Q745" s="323">
        <f>(M745*60)*(3.1415927*'chromatographic performances'!$E$8*'chromatographic performances'!$E$8*0.6/4)</f>
        <v>1055.001324098183</v>
      </c>
      <c r="R745" s="323">
        <f>1.1*(B$12*'chromatographic performances'!$E$7*0.001*$M745*0.001*$N$4*0.001/('chromatographic performances'!$E$9*0.000001)^2/100000)</f>
        <v>1032.0774957152423</v>
      </c>
      <c r="S745" s="323">
        <f t="shared" si="48"/>
        <v>7180</v>
      </c>
      <c r="T745" s="323">
        <f t="shared" si="46"/>
        <v>7180</v>
      </c>
      <c r="U745" s="323">
        <f>(M745*60)*(3.1415927*'chromatographic performances'!$E$8*'chromatographic performances'!$E$8*0.6/4)</f>
        <v>1055.001324098183</v>
      </c>
    </row>
    <row r="746" spans="12:21" x14ac:dyDescent="0.2">
      <c r="L746" s="323">
        <v>22.14</v>
      </c>
      <c r="M746" s="323">
        <f>(L746*$N$5)/('chromatographic performances'!$E$9/1000000)*1000</f>
        <v>8.4724867953954686</v>
      </c>
      <c r="N746" s="323">
        <f t="shared" si="45"/>
        <v>4.0956389602937469</v>
      </c>
      <c r="O746" s="323">
        <f>'chromatographic performances'!$E$7/(N746*'chromatographic performances'!$E$9/1000)</f>
        <v>7181.2396041307529</v>
      </c>
      <c r="P746" s="323">
        <f t="shared" si="47"/>
        <v>7180</v>
      </c>
      <c r="Q746" s="323">
        <f>(M746*60)*(3.1415927*'chromatographic performances'!$E$8*'chromatographic performances'!$E$8*0.6/4)</f>
        <v>1056.4328048635809</v>
      </c>
      <c r="R746" s="323">
        <f>1.1*(B$12*'chromatographic performances'!$E$7*0.001*$M746*0.001*$N$4*0.001/('chromatographic performances'!$E$9*0.000001)^2/100000)</f>
        <v>1033.4778722358872</v>
      </c>
      <c r="S746" s="323">
        <f t="shared" si="48"/>
        <v>7180</v>
      </c>
      <c r="T746" s="323" t="str">
        <f t="shared" si="46"/>
        <v/>
      </c>
      <c r="U746" s="323">
        <f>(M746*60)*(3.1415927*'chromatographic performances'!$E$8*'chromatographic performances'!$E$8*0.6/4)</f>
        <v>1056.4328048635809</v>
      </c>
    </row>
    <row r="747" spans="12:21" x14ac:dyDescent="0.2">
      <c r="L747" s="323">
        <v>22.17</v>
      </c>
      <c r="M747" s="323">
        <f>(L747*$N$5)/('chromatographic performances'!$E$9/1000000)*1000</f>
        <v>8.4839671298065742</v>
      </c>
      <c r="N747" s="323">
        <f t="shared" si="45"/>
        <v>4.098162190272201</v>
      </c>
      <c r="O747" s="323">
        <f>'chromatographic performances'!$E$7/(N747*'chromatographic performances'!$E$9/1000)</f>
        <v>7176.8181297697292</v>
      </c>
      <c r="P747" s="323">
        <f t="shared" si="47"/>
        <v>7170</v>
      </c>
      <c r="Q747" s="323">
        <f>(M747*60)*(3.1415927*'chromatographic performances'!$E$8*'chromatographic performances'!$E$8*0.6/4)</f>
        <v>1057.8642856289789</v>
      </c>
      <c r="R747" s="323">
        <f>1.1*(B$12*'chromatographic performances'!$E$7*0.001*$M747*0.001*$N$4*0.001/('chromatographic performances'!$E$9*0.000001)^2/100000)</f>
        <v>1034.8782487565322</v>
      </c>
      <c r="S747" s="323">
        <f t="shared" si="48"/>
        <v>7170</v>
      </c>
      <c r="T747" s="323">
        <f t="shared" si="46"/>
        <v>7170</v>
      </c>
      <c r="U747" s="323">
        <f>(M747*60)*(3.1415927*'chromatographic performances'!$E$8*'chromatographic performances'!$E$8*0.6/4)</f>
        <v>1057.8642856289789</v>
      </c>
    </row>
    <row r="748" spans="12:21" x14ac:dyDescent="0.2">
      <c r="L748" s="323">
        <v>22.2</v>
      </c>
      <c r="M748" s="323">
        <f>(L748*$N$5)/('chromatographic performances'!$E$9/1000000)*1000</f>
        <v>8.495447464217678</v>
      </c>
      <c r="N748" s="323">
        <f t="shared" si="45"/>
        <v>4.1006849378906569</v>
      </c>
      <c r="O748" s="323">
        <f>'chromatographic performances'!$E$7/(N748*'chromatographic performances'!$E$9/1000)</f>
        <v>7172.402940327187</v>
      </c>
      <c r="P748" s="323">
        <f t="shared" si="47"/>
        <v>7170</v>
      </c>
      <c r="Q748" s="323">
        <f>(M748*60)*(3.1415927*'chromatographic performances'!$E$8*'chromatographic performances'!$E$8*0.6/4)</f>
        <v>1059.2957663943764</v>
      </c>
      <c r="R748" s="323">
        <f>1.1*(B$12*'chromatographic performances'!$E$7*0.001*$M748*0.001*$N$4*0.001/('chromatographic performances'!$E$9*0.000001)^2/100000)</f>
        <v>1036.2786252771771</v>
      </c>
      <c r="S748" s="323">
        <f t="shared" si="48"/>
        <v>7170</v>
      </c>
      <c r="T748" s="323" t="str">
        <f t="shared" si="46"/>
        <v/>
      </c>
      <c r="U748" s="323">
        <f>(M748*60)*(3.1415927*'chromatographic performances'!$E$8*'chromatographic performances'!$E$8*0.6/4)</f>
        <v>1059.2957663943764</v>
      </c>
    </row>
    <row r="749" spans="12:21" x14ac:dyDescent="0.2">
      <c r="L749" s="323">
        <v>22.23</v>
      </c>
      <c r="M749" s="323">
        <f>(L749*$N$5)/('chromatographic performances'!$E$9/1000000)*1000</f>
        <v>8.5069277986287837</v>
      </c>
      <c r="N749" s="323">
        <f t="shared" si="45"/>
        <v>4.1032072030474307</v>
      </c>
      <c r="O749" s="323">
        <f>'chromatographic performances'!$E$7/(N749*'chromatographic performances'!$E$9/1000)</f>
        <v>7167.994022831308</v>
      </c>
      <c r="P749" s="323">
        <f t="shared" si="47"/>
        <v>7160</v>
      </c>
      <c r="Q749" s="323">
        <f>(M749*60)*(3.1415927*'chromatographic performances'!$E$8*'chromatographic performances'!$E$8*0.6/4)</f>
        <v>1060.7272471597744</v>
      </c>
      <c r="R749" s="323">
        <f>1.1*(B$12*'chromatographic performances'!$E$7*0.001*$M749*0.001*$N$4*0.001/('chromatographic performances'!$E$9*0.000001)^2/100000)</f>
        <v>1037.6790017978219</v>
      </c>
      <c r="S749" s="323">
        <f t="shared" si="48"/>
        <v>7160</v>
      </c>
      <c r="T749" s="323">
        <f t="shared" si="46"/>
        <v>7160</v>
      </c>
      <c r="U749" s="323">
        <f>(M749*60)*(3.1415927*'chromatographic performances'!$E$8*'chromatographic performances'!$E$8*0.6/4)</f>
        <v>1060.7272471597744</v>
      </c>
    </row>
    <row r="750" spans="12:21" x14ac:dyDescent="0.2">
      <c r="L750" s="323">
        <v>22.26</v>
      </c>
      <c r="M750" s="323">
        <f>(L750*$N$5)/('chromatographic performances'!$E$9/1000000)*1000</f>
        <v>8.5184081330398875</v>
      </c>
      <c r="N750" s="323">
        <f t="shared" si="45"/>
        <v>4.105728985646004</v>
      </c>
      <c r="O750" s="323">
        <f>'chromatographic performances'!$E$7/(N750*'chromatographic performances'!$E$9/1000)</f>
        <v>7163.5913643371287</v>
      </c>
      <c r="P750" s="323">
        <f t="shared" si="47"/>
        <v>7160</v>
      </c>
      <c r="Q750" s="323">
        <f>(M750*60)*(3.1415927*'chromatographic performances'!$E$8*'chromatographic performances'!$E$8*0.6/4)</f>
        <v>1062.1587279251721</v>
      </c>
      <c r="R750" s="323">
        <f>1.1*(B$12*'chromatographic performances'!$E$7*0.001*$M750*0.001*$N$4*0.001/('chromatographic performances'!$E$9*0.000001)^2/100000)</f>
        <v>1039.0793783184665</v>
      </c>
      <c r="S750" s="323">
        <f t="shared" si="48"/>
        <v>7160</v>
      </c>
      <c r="T750" s="323" t="str">
        <f t="shared" si="46"/>
        <v/>
      </c>
      <c r="U750" s="323">
        <f>(M750*60)*(3.1415927*'chromatographic performances'!$E$8*'chromatographic performances'!$E$8*0.6/4)</f>
        <v>1062.1587279251721</v>
      </c>
    </row>
    <row r="751" spans="12:21" x14ac:dyDescent="0.2">
      <c r="L751" s="323">
        <v>22.29</v>
      </c>
      <c r="M751" s="323">
        <f>(L751*$N$5)/('chromatographic performances'!$E$9/1000000)*1000</f>
        <v>8.5298884674509914</v>
      </c>
      <c r="N751" s="323">
        <f t="shared" si="45"/>
        <v>4.1082502855949672</v>
      </c>
      <c r="O751" s="323">
        <f>'chromatographic performances'!$E$7/(N751*'chromatographic performances'!$E$9/1000)</f>
        <v>7159.1949519265636</v>
      </c>
      <c r="P751" s="323">
        <f t="shared" si="47"/>
        <v>7150</v>
      </c>
      <c r="Q751" s="323">
        <f>(M751*60)*(3.1415927*'chromatographic performances'!$E$8*'chromatographic performances'!$E$8*0.6/4)</f>
        <v>1063.5902086905696</v>
      </c>
      <c r="R751" s="323">
        <f>1.1*(B$12*'chromatographic performances'!$E$7*0.001*$M751*0.001*$N$4*0.001/('chromatographic performances'!$E$9*0.000001)^2/100000)</f>
        <v>1040.4797548391114</v>
      </c>
      <c r="S751" s="323">
        <f t="shared" si="48"/>
        <v>7150</v>
      </c>
      <c r="T751" s="323" t="str">
        <f t="shared" si="46"/>
        <v/>
      </c>
      <c r="U751" s="323">
        <f>(M751*60)*(3.1415927*'chromatographic performances'!$E$8*'chromatographic performances'!$E$8*0.6/4)</f>
        <v>1063.5902086905696</v>
      </c>
    </row>
    <row r="752" spans="12:21" x14ac:dyDescent="0.2">
      <c r="L752" s="323">
        <v>22.32</v>
      </c>
      <c r="M752" s="323">
        <f>(L752*$N$5)/('chromatographic performances'!$E$9/1000000)*1000</f>
        <v>8.5413688018620988</v>
      </c>
      <c r="N752" s="323">
        <f t="shared" si="45"/>
        <v>4.110771102807977</v>
      </c>
      <c r="O752" s="323">
        <f>'chromatographic performances'!$E$7/(N752*'chromatographic performances'!$E$9/1000)</f>
        <v>7154.8047727084167</v>
      </c>
      <c r="P752" s="323">
        <f t="shared" si="47"/>
        <v>7150</v>
      </c>
      <c r="Q752" s="323">
        <f>(M752*60)*(3.1415927*'chromatographic performances'!$E$8*'chromatographic performances'!$E$8*0.6/4)</f>
        <v>1065.0216894559678</v>
      </c>
      <c r="R752" s="323">
        <f>1.1*(B$12*'chromatographic performances'!$E$7*0.001*$M752*0.001*$N$4*0.001/('chromatographic performances'!$E$9*0.000001)^2/100000)</f>
        <v>1041.8801313597564</v>
      </c>
      <c r="S752" s="323">
        <f t="shared" si="48"/>
        <v>7150</v>
      </c>
      <c r="T752" s="323">
        <f t="shared" si="46"/>
        <v>7150</v>
      </c>
      <c r="U752" s="323">
        <f>(M752*60)*(3.1415927*'chromatographic performances'!$E$8*'chromatographic performances'!$E$8*0.6/4)</f>
        <v>1065.0216894559678</v>
      </c>
    </row>
    <row r="753" spans="12:21" x14ac:dyDescent="0.2">
      <c r="L753" s="323">
        <v>22.35</v>
      </c>
      <c r="M753" s="323">
        <f>(L753*$N$5)/('chromatographic performances'!$E$9/1000000)*1000</f>
        <v>8.5528491362732026</v>
      </c>
      <c r="N753" s="323">
        <f t="shared" si="45"/>
        <v>4.1132914372036975</v>
      </c>
      <c r="O753" s="323">
        <f>'chromatographic performances'!$E$7/(N753*'chromatographic performances'!$E$9/1000)</f>
        <v>7150.4208138184085</v>
      </c>
      <c r="P753" s="323">
        <f t="shared" si="47"/>
        <v>7150</v>
      </c>
      <c r="Q753" s="323">
        <f>(M753*60)*(3.1415927*'chromatographic performances'!$E$8*'chromatographic performances'!$E$8*0.6/4)</f>
        <v>1066.4531702213653</v>
      </c>
      <c r="R753" s="323">
        <f>1.1*(B$12*'chromatographic performances'!$E$7*0.001*$M753*0.001*$N$4*0.001/('chromatographic performances'!$E$9*0.000001)^2/100000)</f>
        <v>1043.280507880401</v>
      </c>
      <c r="S753" s="323">
        <f t="shared" si="48"/>
        <v>7150</v>
      </c>
      <c r="T753" s="323" t="str">
        <f t="shared" si="46"/>
        <v/>
      </c>
      <c r="U753" s="323">
        <f>(M753*60)*(3.1415927*'chromatographic performances'!$E$8*'chromatographic performances'!$E$8*0.6/4)</f>
        <v>1066.4531702213653</v>
      </c>
    </row>
    <row r="754" spans="12:21" x14ac:dyDescent="0.2">
      <c r="L754" s="323">
        <v>22.38</v>
      </c>
      <c r="M754" s="323">
        <f>(L754*$N$5)/('chromatographic performances'!$E$9/1000000)*1000</f>
        <v>8.5643294706843065</v>
      </c>
      <c r="N754" s="323">
        <f t="shared" si="45"/>
        <v>4.115811288705757</v>
      </c>
      <c r="O754" s="323">
        <f>'chromatographic performances'!$E$7/(N754*'chromatographic performances'!$E$9/1000)</f>
        <v>7146.0430624191886</v>
      </c>
      <c r="P754" s="323">
        <f t="shared" si="47"/>
        <v>7140</v>
      </c>
      <c r="Q754" s="323">
        <f>(M754*60)*(3.1415927*'chromatographic performances'!$E$8*'chromatographic performances'!$E$8*0.6/4)</f>
        <v>1067.8846509867633</v>
      </c>
      <c r="R754" s="323">
        <f>1.1*(B$12*'chromatographic performances'!$E$7*0.001*$M754*0.001*$N$4*0.001/('chromatographic performances'!$E$9*0.000001)^2/100000)</f>
        <v>1044.6808844010457</v>
      </c>
      <c r="S754" s="323">
        <f t="shared" si="48"/>
        <v>7140</v>
      </c>
      <c r="T754" s="323">
        <f t="shared" si="46"/>
        <v>7140</v>
      </c>
      <c r="U754" s="323">
        <f>(M754*60)*(3.1415927*'chromatographic performances'!$E$8*'chromatographic performances'!$E$8*0.6/4)</f>
        <v>1067.8846509867633</v>
      </c>
    </row>
    <row r="755" spans="12:21" x14ac:dyDescent="0.2">
      <c r="L755" s="323">
        <v>22.41</v>
      </c>
      <c r="M755" s="323">
        <f>(L755*$N$5)/('chromatographic performances'!$E$9/1000000)*1000</f>
        <v>8.5758098050954121</v>
      </c>
      <c r="N755" s="323">
        <f t="shared" si="45"/>
        <v>4.118330657242697</v>
      </c>
      <c r="O755" s="323">
        <f>'chromatographic performances'!$E$7/(N755*'chromatographic performances'!$E$9/1000)</f>
        <v>7141.6715057003485</v>
      </c>
      <c r="P755" s="323">
        <f t="shared" si="47"/>
        <v>7140</v>
      </c>
      <c r="Q755" s="323">
        <f>(M755*60)*(3.1415927*'chromatographic performances'!$E$8*'chromatographic performances'!$E$8*0.6/4)</f>
        <v>1069.316131752161</v>
      </c>
      <c r="R755" s="323">
        <f>1.1*(B$12*'chromatographic performances'!$E$7*0.001*$M755*0.001*$N$4*0.001/('chromatographic performances'!$E$9*0.000001)^2/100000)</f>
        <v>1046.0812609216907</v>
      </c>
      <c r="S755" s="323">
        <f t="shared" si="48"/>
        <v>7140</v>
      </c>
      <c r="T755" s="323" t="str">
        <f t="shared" si="46"/>
        <v/>
      </c>
      <c r="U755" s="323">
        <f>(M755*60)*(3.1415927*'chromatographic performances'!$E$8*'chromatographic performances'!$E$8*0.6/4)</f>
        <v>1069.316131752161</v>
      </c>
    </row>
    <row r="756" spans="12:21" x14ac:dyDescent="0.2">
      <c r="L756" s="323">
        <v>22.44</v>
      </c>
      <c r="M756" s="323">
        <f>(L756*$N$5)/('chromatographic performances'!$E$9/1000000)*1000</f>
        <v>8.5872901395065178</v>
      </c>
      <c r="N756" s="323">
        <f t="shared" si="45"/>
        <v>4.120849542747921</v>
      </c>
      <c r="O756" s="323">
        <f>'chromatographic performances'!$E$7/(N756*'chromatographic performances'!$E$9/1000)</f>
        <v>7137.3061308784399</v>
      </c>
      <c r="P756" s="323">
        <f t="shared" si="47"/>
        <v>7130</v>
      </c>
      <c r="Q756" s="323">
        <f>(M756*60)*(3.1415927*'chromatographic performances'!$E$8*'chromatographic performances'!$E$8*0.6/4)</f>
        <v>1070.747612517559</v>
      </c>
      <c r="R756" s="323">
        <f>1.1*(B$12*'chromatographic performances'!$E$7*0.001*$M756*0.001*$N$4*0.001/('chromatographic performances'!$E$9*0.000001)^2/100000)</f>
        <v>1047.4816374423353</v>
      </c>
      <c r="S756" s="323">
        <f t="shared" si="48"/>
        <v>7130</v>
      </c>
      <c r="T756" s="323">
        <f t="shared" si="46"/>
        <v>7130</v>
      </c>
      <c r="U756" s="323">
        <f>(M756*60)*(3.1415927*'chromatographic performances'!$E$8*'chromatographic performances'!$E$8*0.6/4)</f>
        <v>1070.747612517559</v>
      </c>
    </row>
    <row r="757" spans="12:21" x14ac:dyDescent="0.2">
      <c r="L757" s="323">
        <v>22.47</v>
      </c>
      <c r="M757" s="323">
        <f>(L757*$N$5)/('chromatographic performances'!$E$9/1000000)*1000</f>
        <v>8.5987704739176234</v>
      </c>
      <c r="N757" s="323">
        <f t="shared" si="45"/>
        <v>4.1233679451596483</v>
      </c>
      <c r="O757" s="323">
        <f>'chromatographic performances'!$E$7/(N757*'chromatographic performances'!$E$9/1000)</f>
        <v>7132.9469251969922</v>
      </c>
      <c r="P757" s="323">
        <f t="shared" si="47"/>
        <v>7130</v>
      </c>
      <c r="Q757" s="323">
        <f>(M757*60)*(3.1415927*'chromatographic performances'!$E$8*'chromatographic performances'!$E$8*0.6/4)</f>
        <v>1072.1790932829567</v>
      </c>
      <c r="R757" s="323">
        <f>1.1*(B$12*'chromatographic performances'!$E$7*0.001*$M757*0.001*$N$4*0.001/('chromatographic performances'!$E$9*0.000001)^2/100000)</f>
        <v>1048.8820139629804</v>
      </c>
      <c r="S757" s="323">
        <f t="shared" si="48"/>
        <v>7130</v>
      </c>
      <c r="T757" s="323" t="str">
        <f t="shared" si="46"/>
        <v/>
      </c>
      <c r="U757" s="323">
        <f>(M757*60)*(3.1415927*'chromatographic performances'!$E$8*'chromatographic performances'!$E$8*0.6/4)</f>
        <v>1072.1790932829567</v>
      </c>
    </row>
    <row r="758" spans="12:21" x14ac:dyDescent="0.2">
      <c r="L758" s="323">
        <v>22.5</v>
      </c>
      <c r="M758" s="323">
        <f>(L758*$N$5)/('chromatographic performances'!$E$9/1000000)*1000</f>
        <v>8.610250808328729</v>
      </c>
      <c r="N758" s="323">
        <f t="shared" si="45"/>
        <v>4.1258858644208622</v>
      </c>
      <c r="O758" s="323">
        <f>'chromatographic performances'!$E$7/(N758*'chromatographic performances'!$E$9/1000)</f>
        <v>7128.59387592652</v>
      </c>
      <c r="P758" s="323">
        <f t="shared" si="47"/>
        <v>7120</v>
      </c>
      <c r="Q758" s="323">
        <f>(M758*60)*(3.1415927*'chromatographic performances'!$E$8*'chromatographic performances'!$E$8*0.6/4)</f>
        <v>1073.6105740483547</v>
      </c>
      <c r="R758" s="323">
        <f>1.1*(B$12*'chromatographic performances'!$E$7*0.001*$M758*0.001*$N$4*0.001/('chromatographic performances'!$E$9*0.000001)^2/100000)</f>
        <v>1050.2823904836252</v>
      </c>
      <c r="S758" s="323">
        <f t="shared" si="48"/>
        <v>7120</v>
      </c>
      <c r="T758" s="323">
        <f t="shared" si="46"/>
        <v>7120</v>
      </c>
      <c r="U758" s="323">
        <f>(M758*60)*(3.1415927*'chromatographic performances'!$E$8*'chromatographic performances'!$E$8*0.6/4)</f>
        <v>1073.6105740483547</v>
      </c>
    </row>
    <row r="759" spans="12:21" x14ac:dyDescent="0.2">
      <c r="L759" s="323">
        <v>22.53</v>
      </c>
      <c r="M759" s="323">
        <f>(L759*$N$5)/('chromatographic performances'!$E$9/1000000)*1000</f>
        <v>8.6217311427398329</v>
      </c>
      <c r="N759" s="323">
        <f t="shared" si="45"/>
        <v>4.128403300479274</v>
      </c>
      <c r="O759" s="323">
        <f>'chromatographic performances'!$E$7/(N759*'chromatographic performances'!$E$9/1000)</f>
        <v>7124.2469703645202</v>
      </c>
      <c r="P759" s="323">
        <f t="shared" si="47"/>
        <v>7120</v>
      </c>
      <c r="Q759" s="323">
        <f>(M759*60)*(3.1415927*'chromatographic performances'!$E$8*'chromatographic performances'!$E$8*0.6/4)</f>
        <v>1075.0420548137524</v>
      </c>
      <c r="R759" s="323">
        <f>1.1*(B$12*'chromatographic performances'!$E$7*0.001*$M759*0.001*$N$4*0.001/('chromatographic performances'!$E$9*0.000001)^2/100000)</f>
        <v>1051.6827670042701</v>
      </c>
      <c r="S759" s="323">
        <f t="shared" si="48"/>
        <v>7120</v>
      </c>
      <c r="T759" s="323" t="str">
        <f t="shared" si="46"/>
        <v/>
      </c>
      <c r="U759" s="323">
        <f>(M759*60)*(3.1415927*'chromatographic performances'!$E$8*'chromatographic performances'!$E$8*0.6/4)</f>
        <v>1075.0420548137524</v>
      </c>
    </row>
    <row r="760" spans="12:21" x14ac:dyDescent="0.2">
      <c r="L760" s="323">
        <v>22.56</v>
      </c>
      <c r="M760" s="323">
        <f>(L760*$N$5)/('chromatographic performances'!$E$9/1000000)*1000</f>
        <v>8.6332114771509367</v>
      </c>
      <c r="N760" s="323">
        <f t="shared" si="45"/>
        <v>4.1309202532872566</v>
      </c>
      <c r="O760" s="323">
        <f>'chromatographic performances'!$E$7/(N760*'chromatographic performances'!$E$9/1000)</f>
        <v>7119.9061958355151</v>
      </c>
      <c r="P760" s="323">
        <f t="shared" si="47"/>
        <v>7110</v>
      </c>
      <c r="Q760" s="323">
        <f>(M760*60)*(3.1415927*'chromatographic performances'!$E$8*'chromatographic performances'!$E$8*0.6/4)</f>
        <v>1076.4735355791499</v>
      </c>
      <c r="R760" s="323">
        <f>1.1*(B$12*'chromatographic performances'!$E$7*0.001*$M760*0.001*$N$4*0.001/('chromatographic performances'!$E$9*0.000001)^2/100000)</f>
        <v>1053.0831435249147</v>
      </c>
      <c r="S760" s="323">
        <f t="shared" si="48"/>
        <v>7110</v>
      </c>
      <c r="T760" s="323" t="str">
        <f t="shared" si="46"/>
        <v/>
      </c>
      <c r="U760" s="323">
        <f>(M760*60)*(3.1415927*'chromatographic performances'!$E$8*'chromatographic performances'!$E$8*0.6/4)</f>
        <v>1076.4735355791499</v>
      </c>
    </row>
    <row r="761" spans="12:21" x14ac:dyDescent="0.2">
      <c r="L761" s="323">
        <v>22.59</v>
      </c>
      <c r="M761" s="323">
        <f>(L761*$N$5)/('chromatographic performances'!$E$9/1000000)*1000</f>
        <v>8.6446918115620424</v>
      </c>
      <c r="N761" s="323">
        <f t="shared" ref="N761:N824" si="49">B$9*$L761^(1/3)+B$10/$L761+B$11*$L761</f>
        <v>4.1334367228018172</v>
      </c>
      <c r="O761" s="323">
        <f>'chromatographic performances'!$E$7/(N761*'chromatographic performances'!$E$9/1000)</f>
        <v>7115.5715396910255</v>
      </c>
      <c r="P761" s="323">
        <f t="shared" si="47"/>
        <v>7110</v>
      </c>
      <c r="Q761" s="323">
        <f>(M761*60)*(3.1415927*'chromatographic performances'!$E$8*'chromatographic performances'!$E$8*0.6/4)</f>
        <v>1077.9050163445479</v>
      </c>
      <c r="R761" s="323">
        <f>1.1*(B$12*'chromatographic performances'!$E$7*0.001*$M761*0.001*$N$4*0.001/('chromatographic performances'!$E$9*0.000001)^2/100000)</f>
        <v>1054.4835200455598</v>
      </c>
      <c r="S761" s="323">
        <f t="shared" si="48"/>
        <v>7110</v>
      </c>
      <c r="T761" s="323">
        <f t="shared" si="46"/>
        <v>7110</v>
      </c>
      <c r="U761" s="323">
        <f>(M761*60)*(3.1415927*'chromatographic performances'!$E$8*'chromatographic performances'!$E$8*0.6/4)</f>
        <v>1077.9050163445479</v>
      </c>
    </row>
    <row r="762" spans="12:21" x14ac:dyDescent="0.2">
      <c r="L762" s="323">
        <v>22.62</v>
      </c>
      <c r="M762" s="323">
        <f>(L762*$N$5)/('chromatographic performances'!$E$9/1000000)*1000</f>
        <v>8.656172145973148</v>
      </c>
      <c r="N762" s="323">
        <f t="shared" si="49"/>
        <v>4.1359527089845392</v>
      </c>
      <c r="O762" s="323">
        <f>'chromatographic performances'!$E$7/(N762*'chromatographic performances'!$E$9/1000)</f>
        <v>7111.2429893096005</v>
      </c>
      <c r="P762" s="323">
        <f t="shared" si="47"/>
        <v>7110</v>
      </c>
      <c r="Q762" s="323">
        <f>(M762*60)*(3.1415927*'chromatographic performances'!$E$8*'chromatographic performances'!$E$8*0.6/4)</f>
        <v>1079.3364971099456</v>
      </c>
      <c r="R762" s="323">
        <f>1.1*(B$12*'chromatographic performances'!$E$7*0.001*$M762*0.001*$N$4*0.001/('chromatographic performances'!$E$9*0.000001)^2/100000)</f>
        <v>1055.8838965662044</v>
      </c>
      <c r="S762" s="323">
        <f t="shared" si="48"/>
        <v>7110</v>
      </c>
      <c r="T762" s="323" t="str">
        <f t="shared" si="46"/>
        <v/>
      </c>
      <c r="U762" s="323">
        <f>(M762*60)*(3.1415927*'chromatographic performances'!$E$8*'chromatographic performances'!$E$8*0.6/4)</f>
        <v>1079.3364971099456</v>
      </c>
    </row>
    <row r="763" spans="12:21" x14ac:dyDescent="0.2">
      <c r="L763" s="323">
        <v>22.65</v>
      </c>
      <c r="M763" s="323">
        <f>(L763*$N$5)/('chromatographic performances'!$E$9/1000000)*1000</f>
        <v>8.6676524803842536</v>
      </c>
      <c r="N763" s="323">
        <f t="shared" si="49"/>
        <v>4.1384682118015412</v>
      </c>
      <c r="O763" s="323">
        <f>'chromatographic performances'!$E$7/(N763*'chromatographic performances'!$E$9/1000)</f>
        <v>7106.9205320968131</v>
      </c>
      <c r="P763" s="323">
        <f t="shared" si="47"/>
        <v>7100</v>
      </c>
      <c r="Q763" s="323">
        <f>(M763*60)*(3.1415927*'chromatographic performances'!$E$8*'chromatographic performances'!$E$8*0.6/4)</f>
        <v>1080.7679778753438</v>
      </c>
      <c r="R763" s="323">
        <f>1.1*(B$12*'chromatographic performances'!$E$7*0.001*$M763*0.001*$N$4*0.001/('chromatographic performances'!$E$9*0.000001)^2/100000)</f>
        <v>1057.2842730868497</v>
      </c>
      <c r="S763" s="323">
        <f t="shared" si="48"/>
        <v>7100</v>
      </c>
      <c r="T763" s="323">
        <f t="shared" si="46"/>
        <v>7100</v>
      </c>
      <c r="U763" s="323">
        <f>(M763*60)*(3.1415927*'chromatographic performances'!$E$8*'chromatographic performances'!$E$8*0.6/4)</f>
        <v>1080.7679778753438</v>
      </c>
    </row>
    <row r="764" spans="12:21" x14ac:dyDescent="0.2">
      <c r="L764" s="323">
        <v>22.68</v>
      </c>
      <c r="M764" s="323">
        <f>(L764*$N$5)/('chromatographic performances'!$E$9/1000000)*1000</f>
        <v>8.6791328147953575</v>
      </c>
      <c r="N764" s="323">
        <f t="shared" si="49"/>
        <v>4.14098323122343</v>
      </c>
      <c r="O764" s="323">
        <f>'chromatographic performances'!$E$7/(N764*'chromatographic performances'!$E$9/1000)</f>
        <v>7102.60415548527</v>
      </c>
      <c r="P764" s="323">
        <f t="shared" si="47"/>
        <v>7100</v>
      </c>
      <c r="Q764" s="323">
        <f>(M764*60)*(3.1415927*'chromatographic performances'!$E$8*'chromatographic performances'!$E$8*0.6/4)</f>
        <v>1082.1994586407413</v>
      </c>
      <c r="R764" s="323">
        <f>1.1*(B$12*'chromatographic performances'!$E$7*0.001*$M764*0.001*$N$4*0.001/('chromatographic performances'!$E$9*0.000001)^2/100000)</f>
        <v>1058.6846496074941</v>
      </c>
      <c r="S764" s="323">
        <f t="shared" si="48"/>
        <v>7100</v>
      </c>
      <c r="T764" s="323" t="str">
        <f t="shared" si="46"/>
        <v/>
      </c>
      <c r="U764" s="323">
        <f>(M764*60)*(3.1415927*'chromatographic performances'!$E$8*'chromatographic performances'!$E$8*0.6/4)</f>
        <v>1082.1994586407413</v>
      </c>
    </row>
    <row r="765" spans="12:21" x14ac:dyDescent="0.2">
      <c r="L765" s="323">
        <v>22.71</v>
      </c>
      <c r="M765" s="323">
        <f>(L765*$N$5)/('chromatographic performances'!$E$9/1000000)*1000</f>
        <v>8.6906131492064631</v>
      </c>
      <c r="N765" s="323">
        <f t="shared" si="49"/>
        <v>4.1434977672252566</v>
      </c>
      <c r="O765" s="323">
        <f>'chromatographic performances'!$E$7/(N765*'chromatographic performances'!$E$9/1000)</f>
        <v>7098.2938469346145</v>
      </c>
      <c r="P765" s="323">
        <f t="shared" si="47"/>
        <v>7090</v>
      </c>
      <c r="Q765" s="323">
        <f>(M765*60)*(3.1415927*'chromatographic performances'!$E$8*'chromatographic performances'!$E$8*0.6/4)</f>
        <v>1083.6309394061393</v>
      </c>
      <c r="R765" s="323">
        <f>1.1*(B$12*'chromatographic performances'!$E$7*0.001*$M765*0.001*$N$4*0.001/('chromatographic performances'!$E$9*0.000001)^2/100000)</f>
        <v>1060.0850261281391</v>
      </c>
      <c r="S765" s="323">
        <f t="shared" si="48"/>
        <v>7090</v>
      </c>
      <c r="T765" s="323">
        <f t="shared" si="46"/>
        <v>7090</v>
      </c>
      <c r="U765" s="323">
        <f>(M765*60)*(3.1415927*'chromatographic performances'!$E$8*'chromatographic performances'!$E$8*0.6/4)</f>
        <v>1083.6309394061393</v>
      </c>
    </row>
    <row r="766" spans="12:21" x14ac:dyDescent="0.2">
      <c r="L766" s="323">
        <v>22.74</v>
      </c>
      <c r="M766" s="323">
        <f>(L766*$N$5)/('chromatographic performances'!$E$9/1000000)*1000</f>
        <v>8.702093483617567</v>
      </c>
      <c r="N766" s="323">
        <f t="shared" si="49"/>
        <v>4.1460118197864722</v>
      </c>
      <c r="O766" s="323">
        <f>'chromatographic performances'!$E$7/(N766*'chromatographic performances'!$E$9/1000)</f>
        <v>7093.9895939315284</v>
      </c>
      <c r="P766" s="323">
        <f t="shared" si="47"/>
        <v>7090</v>
      </c>
      <c r="Q766" s="323">
        <f>(M766*60)*(3.1415927*'chromatographic performances'!$E$8*'chromatographic performances'!$E$8*0.6/4)</f>
        <v>1085.0624201715368</v>
      </c>
      <c r="R766" s="323">
        <f>1.1*(B$12*'chromatographic performances'!$E$7*0.001*$M766*0.001*$N$4*0.001/('chromatographic performances'!$E$9*0.000001)^2/100000)</f>
        <v>1061.4854026487837</v>
      </c>
      <c r="S766" s="323">
        <f t="shared" si="48"/>
        <v>7090</v>
      </c>
      <c r="T766" s="323" t="str">
        <f t="shared" si="46"/>
        <v/>
      </c>
      <c r="U766" s="323">
        <f>(M766*60)*(3.1415927*'chromatographic performances'!$E$8*'chromatographic performances'!$E$8*0.6/4)</f>
        <v>1085.0624201715368</v>
      </c>
    </row>
    <row r="767" spans="12:21" x14ac:dyDescent="0.2">
      <c r="L767" s="323">
        <v>22.77</v>
      </c>
      <c r="M767" s="323">
        <f>(L767*$N$5)/('chromatographic performances'!$E$9/1000000)*1000</f>
        <v>8.7135738180286708</v>
      </c>
      <c r="N767" s="323">
        <f t="shared" si="49"/>
        <v>4.1485253888908842</v>
      </c>
      <c r="O767" s="323">
        <f>'chromatographic performances'!$E$7/(N767*'chromatographic performances'!$E$9/1000)</f>
        <v>7089.6913839897325</v>
      </c>
      <c r="P767" s="323">
        <f t="shared" si="47"/>
        <v>7080</v>
      </c>
      <c r="Q767" s="323">
        <f>(M767*60)*(3.1415927*'chromatographic performances'!$E$8*'chromatographic performances'!$E$8*0.6/4)</f>
        <v>1086.4939009369346</v>
      </c>
      <c r="R767" s="323">
        <f>1.1*(B$12*'chromatographic performances'!$E$7*0.001*$M767*0.001*$N$4*0.001/('chromatographic performances'!$E$9*0.000001)^2/100000)</f>
        <v>1062.8857791694286</v>
      </c>
      <c r="S767" s="323">
        <f t="shared" si="48"/>
        <v>7080</v>
      </c>
      <c r="T767" s="323" t="str">
        <f t="shared" si="46"/>
        <v/>
      </c>
      <c r="U767" s="323">
        <f>(M767*60)*(3.1415927*'chromatographic performances'!$E$8*'chromatographic performances'!$E$8*0.6/4)</f>
        <v>1086.4939009369346</v>
      </c>
    </row>
    <row r="768" spans="12:21" x14ac:dyDescent="0.2">
      <c r="L768" s="323">
        <v>22.8</v>
      </c>
      <c r="M768" s="323">
        <f>(L768*$N$5)/('chromatographic performances'!$E$9/1000000)*1000</f>
        <v>8.7250541524397764</v>
      </c>
      <c r="N768" s="323">
        <f t="shared" si="49"/>
        <v>4.1510384745266107</v>
      </c>
      <c r="O768" s="323">
        <f>'chromatographic performances'!$E$7/(N768*'chromatographic performances'!$E$9/1000)</f>
        <v>7085.3992046499898</v>
      </c>
      <c r="P768" s="323">
        <f t="shared" si="47"/>
        <v>7080</v>
      </c>
      <c r="Q768" s="323">
        <f>(M768*60)*(3.1415927*'chromatographic performances'!$E$8*'chromatographic performances'!$E$8*0.6/4)</f>
        <v>1087.9253817023325</v>
      </c>
      <c r="R768" s="323">
        <f>1.1*(B$12*'chromatographic performances'!$E$7*0.001*$M768*0.001*$N$4*0.001/('chromatographic performances'!$E$9*0.000001)^2/100000)</f>
        <v>1064.2861556900737</v>
      </c>
      <c r="S768" s="323">
        <f t="shared" si="48"/>
        <v>7080</v>
      </c>
      <c r="T768" s="323">
        <f t="shared" si="46"/>
        <v>7080</v>
      </c>
      <c r="U768" s="323">
        <f>(M768*60)*(3.1415927*'chromatographic performances'!$E$8*'chromatographic performances'!$E$8*0.6/4)</f>
        <v>1087.9253817023325</v>
      </c>
    </row>
    <row r="769" spans="12:21" x14ac:dyDescent="0.2">
      <c r="L769" s="323">
        <v>22.83</v>
      </c>
      <c r="M769" s="323">
        <f>(L769*$N$5)/('chromatographic performances'!$E$9/1000000)*1000</f>
        <v>8.7365344868508821</v>
      </c>
      <c r="N769" s="323">
        <f t="shared" si="49"/>
        <v>4.1535510766860382</v>
      </c>
      <c r="O769" s="323">
        <f>'chromatographic performances'!$E$7/(N769*'chromatographic performances'!$E$9/1000)</f>
        <v>7081.1130434801089</v>
      </c>
      <c r="P769" s="323">
        <f t="shared" si="47"/>
        <v>7080</v>
      </c>
      <c r="Q769" s="323">
        <f>(M769*60)*(3.1415927*'chromatographic performances'!$E$8*'chromatographic performances'!$E$8*0.6/4)</f>
        <v>1089.3568624677305</v>
      </c>
      <c r="R769" s="323">
        <f>1.1*(B$12*'chromatographic performances'!$E$7*0.001*$M769*0.001*$N$4*0.001/('chromatographic performances'!$E$9*0.000001)^2/100000)</f>
        <v>1065.6865322107185</v>
      </c>
      <c r="S769" s="323">
        <f t="shared" si="48"/>
        <v>7080</v>
      </c>
      <c r="T769" s="323" t="str">
        <f t="shared" si="46"/>
        <v/>
      </c>
      <c r="U769" s="323">
        <f>(M769*60)*(3.1415927*'chromatographic performances'!$E$8*'chromatographic performances'!$E$8*0.6/4)</f>
        <v>1089.3568624677305</v>
      </c>
    </row>
    <row r="770" spans="12:21" x14ac:dyDescent="0.2">
      <c r="L770" s="323">
        <v>22.86</v>
      </c>
      <c r="M770" s="323">
        <f>(L770*$N$5)/('chromatographic performances'!$E$9/1000000)*1000</f>
        <v>8.7480148212619877</v>
      </c>
      <c r="N770" s="323">
        <f t="shared" si="49"/>
        <v>4.1560631953657809</v>
      </c>
      <c r="O770" s="323">
        <f>'chromatographic performances'!$E$7/(N770*'chromatographic performances'!$E$9/1000)</f>
        <v>7076.8328880749332</v>
      </c>
      <c r="P770" s="323">
        <f t="shared" si="47"/>
        <v>7070</v>
      </c>
      <c r="Q770" s="323">
        <f>(M770*60)*(3.1415927*'chromatographic performances'!$E$8*'chromatographic performances'!$E$8*0.6/4)</f>
        <v>1090.7883432331282</v>
      </c>
      <c r="R770" s="323">
        <f>1.1*(B$12*'chromatographic performances'!$E$7*0.001*$M770*0.001*$N$4*0.001/('chromatographic performances'!$E$9*0.000001)^2/100000)</f>
        <v>1067.0869087313633</v>
      </c>
      <c r="S770" s="323">
        <f t="shared" si="48"/>
        <v>7070</v>
      </c>
      <c r="T770" s="323">
        <f t="shared" si="46"/>
        <v>7070</v>
      </c>
      <c r="U770" s="323">
        <f>(M770*60)*(3.1415927*'chromatographic performances'!$E$8*'chromatographic performances'!$E$8*0.6/4)</f>
        <v>1090.7883432331282</v>
      </c>
    </row>
    <row r="771" spans="12:21" x14ac:dyDescent="0.2">
      <c r="L771" s="323">
        <v>22.89</v>
      </c>
      <c r="M771" s="323">
        <f>(L771*$N$5)/('chromatographic performances'!$E$9/1000000)*1000</f>
        <v>8.7594951556730916</v>
      </c>
      <c r="N771" s="323">
        <f t="shared" si="49"/>
        <v>4.1585748305666375</v>
      </c>
      <c r="O771" s="323">
        <f>'chromatographic performances'!$E$7/(N771*'chromatographic performances'!$E$9/1000)</f>
        <v>7072.5587260563443</v>
      </c>
      <c r="P771" s="323">
        <f t="shared" si="47"/>
        <v>7070</v>
      </c>
      <c r="Q771" s="323">
        <f>(M771*60)*(3.1415927*'chromatographic performances'!$E$8*'chromatographic performances'!$E$8*0.6/4)</f>
        <v>1092.219823998526</v>
      </c>
      <c r="R771" s="323">
        <f>1.1*(B$12*'chromatographic performances'!$E$7*0.001*$M771*0.001*$N$4*0.001/('chromatographic performances'!$E$9*0.000001)^2/100000)</f>
        <v>1068.487285252008</v>
      </c>
      <c r="S771" s="323">
        <f t="shared" si="48"/>
        <v>7070</v>
      </c>
      <c r="T771" s="323" t="str">
        <f t="shared" si="46"/>
        <v/>
      </c>
      <c r="U771" s="323">
        <f>(M771*60)*(3.1415927*'chromatographic performances'!$E$8*'chromatographic performances'!$E$8*0.6/4)</f>
        <v>1092.219823998526</v>
      </c>
    </row>
    <row r="772" spans="12:21" x14ac:dyDescent="0.2">
      <c r="L772" s="323">
        <v>22.92</v>
      </c>
      <c r="M772" s="323">
        <f>(L772*$N$5)/('chromatographic performances'!$E$9/1000000)*1000</f>
        <v>8.770975490084199</v>
      </c>
      <c r="N772" s="323">
        <f t="shared" si="49"/>
        <v>4.1610859822935478</v>
      </c>
      <c r="O772" s="323">
        <f>'chromatographic performances'!$E$7/(N772*'chromatographic performances'!$E$9/1000)</f>
        <v>7068.2905450732578</v>
      </c>
      <c r="P772" s="323">
        <f t="shared" si="47"/>
        <v>7060</v>
      </c>
      <c r="Q772" s="323">
        <f>(M772*60)*(3.1415927*'chromatographic performances'!$E$8*'chromatographic performances'!$E$8*0.6/4)</f>
        <v>1093.6513047639241</v>
      </c>
      <c r="R772" s="323">
        <f>1.1*(B$12*'chromatographic performances'!$E$7*0.001*$M772*0.001*$N$4*0.001/('chromatographic performances'!$E$9*0.000001)^2/100000)</f>
        <v>1069.887661772653</v>
      </c>
      <c r="S772" s="323">
        <f t="shared" si="48"/>
        <v>7060</v>
      </c>
      <c r="T772" s="323">
        <f t="shared" si="46"/>
        <v>7060</v>
      </c>
      <c r="U772" s="323">
        <f>(M772*60)*(3.1415927*'chromatographic performances'!$E$8*'chromatographic performances'!$E$8*0.6/4)</f>
        <v>1093.6513047639241</v>
      </c>
    </row>
    <row r="773" spans="12:21" x14ac:dyDescent="0.2">
      <c r="L773" s="323">
        <v>22.95</v>
      </c>
      <c r="M773" s="323">
        <f>(L773*$N$5)/('chromatographic performances'!$E$9/1000000)*1000</f>
        <v>8.782455824495301</v>
      </c>
      <c r="N773" s="323">
        <f t="shared" si="49"/>
        <v>4.1635966505555499</v>
      </c>
      <c r="O773" s="323">
        <f>'chromatographic performances'!$E$7/(N773*'chromatographic performances'!$E$9/1000)</f>
        <v>7064.0283328016258</v>
      </c>
      <c r="P773" s="323">
        <f t="shared" si="47"/>
        <v>7060</v>
      </c>
      <c r="Q773" s="323">
        <f>(M773*60)*(3.1415927*'chromatographic performances'!$E$8*'chromatographic performances'!$E$8*0.6/4)</f>
        <v>1095.0827855293217</v>
      </c>
      <c r="R773" s="323">
        <f>1.1*(B$12*'chromatographic performances'!$E$7*0.001*$M773*0.001*$N$4*0.001/('chromatographic performances'!$E$9*0.000001)^2/100000)</f>
        <v>1071.2880382932976</v>
      </c>
      <c r="S773" s="323">
        <f t="shared" si="48"/>
        <v>7060</v>
      </c>
      <c r="T773" s="323" t="str">
        <f t="shared" si="46"/>
        <v/>
      </c>
      <c r="U773" s="323">
        <f>(M773*60)*(3.1415927*'chromatographic performances'!$E$8*'chromatographic performances'!$E$8*0.6/4)</f>
        <v>1095.0827855293217</v>
      </c>
    </row>
    <row r="774" spans="12:21" x14ac:dyDescent="0.2">
      <c r="L774" s="323">
        <v>22.98</v>
      </c>
      <c r="M774" s="323">
        <f>(L774*$N$5)/('chromatographic performances'!$E$9/1000000)*1000</f>
        <v>8.7939361589064067</v>
      </c>
      <c r="N774" s="323">
        <f t="shared" si="49"/>
        <v>4.1661068353657447</v>
      </c>
      <c r="O774" s="323">
        <f>'chromatographic performances'!$E$7/(N774*'chromatographic performances'!$E$9/1000)</f>
        <v>7059.7720769444168</v>
      </c>
      <c r="P774" s="323">
        <f t="shared" si="47"/>
        <v>7050</v>
      </c>
      <c r="Q774" s="323">
        <f>(M774*60)*(3.1415927*'chromatographic performances'!$E$8*'chromatographic performances'!$E$8*0.6/4)</f>
        <v>1096.5142662947194</v>
      </c>
      <c r="R774" s="323">
        <f>1.1*(B$12*'chromatographic performances'!$E$7*0.001*$M774*0.001*$N$4*0.001/('chromatographic performances'!$E$9*0.000001)^2/100000)</f>
        <v>1072.6884148139425</v>
      </c>
      <c r="S774" s="323">
        <f t="shared" si="48"/>
        <v>7050</v>
      </c>
      <c r="T774" s="323" t="str">
        <f t="shared" si="46"/>
        <v/>
      </c>
      <c r="U774" s="323">
        <f>(M774*60)*(3.1415927*'chromatographic performances'!$E$8*'chromatographic performances'!$E$8*0.6/4)</f>
        <v>1096.5142662947194</v>
      </c>
    </row>
    <row r="775" spans="12:21" x14ac:dyDescent="0.2">
      <c r="L775" s="323">
        <v>23.01</v>
      </c>
      <c r="M775" s="323">
        <f>(L775*$N$5)/('chromatographic performances'!$E$9/1000000)*1000</f>
        <v>8.8054164933175123</v>
      </c>
      <c r="N775" s="323">
        <f t="shared" si="49"/>
        <v>4.1686165367412507</v>
      </c>
      <c r="O775" s="323">
        <f>'chromatographic performances'!$E$7/(N775*'chromatographic performances'!$E$9/1000)</f>
        <v>7055.5217652316205</v>
      </c>
      <c r="P775" s="323">
        <f t="shared" si="47"/>
        <v>7050</v>
      </c>
      <c r="Q775" s="323">
        <f>(M775*60)*(3.1415927*'chromatographic performances'!$E$8*'chromatographic performances'!$E$8*0.6/4)</f>
        <v>1097.9457470601171</v>
      </c>
      <c r="R775" s="323">
        <f>1.1*(B$12*'chromatographic performances'!$E$7*0.001*$M775*0.001*$N$4*0.001/('chromatographic performances'!$E$9*0.000001)^2/100000)</f>
        <v>1074.0887913345873</v>
      </c>
      <c r="S775" s="323">
        <f t="shared" si="48"/>
        <v>7050</v>
      </c>
      <c r="T775" s="323">
        <f t="shared" si="46"/>
        <v>7050</v>
      </c>
      <c r="U775" s="323">
        <f>(M775*60)*(3.1415927*'chromatographic performances'!$E$8*'chromatographic performances'!$E$8*0.6/4)</f>
        <v>1097.9457470601171</v>
      </c>
    </row>
    <row r="776" spans="12:21" x14ac:dyDescent="0.2">
      <c r="L776" s="323">
        <v>23.04</v>
      </c>
      <c r="M776" s="323">
        <f>(L776*$N$5)/('chromatographic performances'!$E$9/1000000)*1000</f>
        <v>8.8168968277286179</v>
      </c>
      <c r="N776" s="323">
        <f t="shared" si="49"/>
        <v>4.1711257547031613</v>
      </c>
      <c r="O776" s="323">
        <f>'chromatographic performances'!$E$7/(N776*'chromatographic performances'!$E$9/1000)</f>
        <v>7051.2773854202451</v>
      </c>
      <c r="P776" s="323">
        <f t="shared" si="47"/>
        <v>7050</v>
      </c>
      <c r="Q776" s="323">
        <f>(M776*60)*(3.1415927*'chromatographic performances'!$E$8*'chromatographic performances'!$E$8*0.6/4)</f>
        <v>1099.3772278255151</v>
      </c>
      <c r="R776" s="323">
        <f>1.1*(B$12*'chromatographic performances'!$E$7*0.001*$M776*0.001*$N$4*0.001/('chromatographic performances'!$E$9*0.000001)^2/100000)</f>
        <v>1075.4891678552324</v>
      </c>
      <c r="S776" s="323">
        <f t="shared" si="48"/>
        <v>7050</v>
      </c>
      <c r="T776" s="323" t="str">
        <f t="shared" si="46"/>
        <v/>
      </c>
      <c r="U776" s="323">
        <f>(M776*60)*(3.1415927*'chromatographic performances'!$E$8*'chromatographic performances'!$E$8*0.6/4)</f>
        <v>1099.3772278255151</v>
      </c>
    </row>
    <row r="777" spans="12:21" x14ac:dyDescent="0.2">
      <c r="L777" s="323">
        <v>23.07</v>
      </c>
      <c r="M777" s="323">
        <f>(L777*$N$5)/('chromatographic performances'!$E$9/1000000)*1000</f>
        <v>8.8283771621397218</v>
      </c>
      <c r="N777" s="323">
        <f t="shared" si="49"/>
        <v>4.1736344892765134</v>
      </c>
      <c r="O777" s="323">
        <f>'chromatographic performances'!$E$7/(N777*'chromatographic performances'!$E$9/1000)</f>
        <v>7047.0389252942923</v>
      </c>
      <c r="P777" s="323">
        <f t="shared" si="47"/>
        <v>7040</v>
      </c>
      <c r="Q777" s="323">
        <f>(M777*60)*(3.1415927*'chromatographic performances'!$E$8*'chromatographic performances'!$E$8*0.6/4)</f>
        <v>1100.8087085909128</v>
      </c>
      <c r="R777" s="323">
        <f>1.1*(B$12*'chromatographic performances'!$E$7*0.001*$M777*0.001*$N$4*0.001/('chromatographic performances'!$E$9*0.000001)^2/100000)</f>
        <v>1076.889544375877</v>
      </c>
      <c r="S777" s="323">
        <f t="shared" si="48"/>
        <v>7040</v>
      </c>
      <c r="T777" s="323">
        <f t="shared" ref="T777:T840" si="50">IF(S779-S778&gt;=0,"",P777)</f>
        <v>7040</v>
      </c>
      <c r="U777" s="323">
        <f>(M777*60)*(3.1415927*'chromatographic performances'!$E$8*'chromatographic performances'!$E$8*0.6/4)</f>
        <v>1100.8087085909128</v>
      </c>
    </row>
    <row r="778" spans="12:21" x14ac:dyDescent="0.2">
      <c r="L778" s="323">
        <v>23.1</v>
      </c>
      <c r="M778" s="323">
        <f>(L778*$N$5)/('chromatographic performances'!$E$9/1000000)*1000</f>
        <v>8.8398574965508274</v>
      </c>
      <c r="N778" s="323">
        <f t="shared" si="49"/>
        <v>4.1761427404902385</v>
      </c>
      <c r="O778" s="323">
        <f>'chromatographic performances'!$E$7/(N778*'chromatographic performances'!$E$9/1000)</f>
        <v>7042.8063726647661</v>
      </c>
      <c r="P778" s="323">
        <f t="shared" ref="P778:P841" si="51">FLOOR(O778,10)</f>
        <v>7040</v>
      </c>
      <c r="Q778" s="323">
        <f>(M778*60)*(3.1415927*'chromatographic performances'!$E$8*'chromatographic performances'!$E$8*0.6/4)</f>
        <v>1102.2401893563108</v>
      </c>
      <c r="R778" s="323">
        <f>1.1*(B$12*'chromatographic performances'!$E$7*0.001*$M778*0.001*$N$4*0.001/('chromatographic performances'!$E$9*0.000001)^2/100000)</f>
        <v>1078.2899208965218</v>
      </c>
      <c r="S778" s="323">
        <f t="shared" si="48"/>
        <v>7040</v>
      </c>
      <c r="T778" s="323" t="str">
        <f t="shared" si="50"/>
        <v/>
      </c>
      <c r="U778" s="323">
        <f>(M778*60)*(3.1415927*'chromatographic performances'!$E$8*'chromatographic performances'!$E$8*0.6/4)</f>
        <v>1102.2401893563108</v>
      </c>
    </row>
    <row r="779" spans="12:21" x14ac:dyDescent="0.2">
      <c r="L779" s="323">
        <v>23.13</v>
      </c>
      <c r="M779" s="323">
        <f>(L779*$N$5)/('chromatographic performances'!$E$9/1000000)*1000</f>
        <v>8.8513378309619313</v>
      </c>
      <c r="N779" s="323">
        <f t="shared" si="49"/>
        <v>4.1786505083771299</v>
      </c>
      <c r="O779" s="323">
        <f>'chromatographic performances'!$E$7/(N779*'chromatographic performances'!$E$9/1000)</f>
        <v>7038.5797153696521</v>
      </c>
      <c r="P779" s="323">
        <f t="shared" si="51"/>
        <v>7030</v>
      </c>
      <c r="Q779" s="323">
        <f>(M779*60)*(3.1415927*'chromatographic performances'!$E$8*'chromatographic performances'!$E$8*0.6/4)</f>
        <v>1103.6716701217083</v>
      </c>
      <c r="R779" s="323">
        <f>1.1*(B$12*'chromatographic performances'!$E$7*0.001*$M779*0.001*$N$4*0.001/('chromatographic performances'!$E$9*0.000001)^2/100000)</f>
        <v>1079.6902974171664</v>
      </c>
      <c r="S779" s="323">
        <f t="shared" si="48"/>
        <v>7030</v>
      </c>
      <c r="T779" s="323" t="str">
        <f t="shared" si="50"/>
        <v/>
      </c>
      <c r="U779" s="323">
        <f>(M779*60)*(3.1415927*'chromatographic performances'!$E$8*'chromatographic performances'!$E$8*0.6/4)</f>
        <v>1103.6716701217083</v>
      </c>
    </row>
    <row r="780" spans="12:21" x14ac:dyDescent="0.2">
      <c r="L780" s="323">
        <v>23.16</v>
      </c>
      <c r="M780" s="323">
        <f>(L780*$N$5)/('chromatographic performances'!$E$9/1000000)*1000</f>
        <v>8.8628181653730387</v>
      </c>
      <c r="N780" s="323">
        <f t="shared" si="49"/>
        <v>4.1811577929738011</v>
      </c>
      <c r="O780" s="323">
        <f>'chromatographic performances'!$E$7/(N780*'chromatographic performances'!$E$9/1000)</f>
        <v>7034.358941273912</v>
      </c>
      <c r="P780" s="323">
        <f t="shared" si="51"/>
        <v>7030</v>
      </c>
      <c r="Q780" s="323">
        <f>(M780*60)*(3.1415927*'chromatographic performances'!$E$8*'chromatographic performances'!$E$8*0.6/4)</f>
        <v>1105.1031508871065</v>
      </c>
      <c r="R780" s="323">
        <f>1.1*(B$12*'chromatographic performances'!$E$7*0.001*$M780*0.001*$N$4*0.001/('chromatographic performances'!$E$9*0.000001)^2/100000)</f>
        <v>1081.0906739378117</v>
      </c>
      <c r="S780" s="323">
        <f t="shared" si="48"/>
        <v>7030</v>
      </c>
      <c r="T780" s="323">
        <f t="shared" si="50"/>
        <v>7030</v>
      </c>
      <c r="U780" s="323">
        <f>(M780*60)*(3.1415927*'chromatographic performances'!$E$8*'chromatographic performances'!$E$8*0.6/4)</f>
        <v>1105.1031508871065</v>
      </c>
    </row>
    <row r="781" spans="12:21" x14ac:dyDescent="0.2">
      <c r="L781" s="323">
        <v>23.19</v>
      </c>
      <c r="M781" s="323">
        <f>(L781*$N$5)/('chromatographic performances'!$E$9/1000000)*1000</f>
        <v>8.8742984997841425</v>
      </c>
      <c r="N781" s="323">
        <f t="shared" si="49"/>
        <v>4.1836645943206463</v>
      </c>
      <c r="O781" s="323">
        <f>'chromatographic performances'!$E$7/(N781*'chromatographic performances'!$E$9/1000)</f>
        <v>7030.14403826947</v>
      </c>
      <c r="P781" s="323">
        <f t="shared" si="51"/>
        <v>7030</v>
      </c>
      <c r="Q781" s="323">
        <f>(M781*60)*(3.1415927*'chromatographic performances'!$E$8*'chromatographic performances'!$E$8*0.6/4)</f>
        <v>1106.534631652504</v>
      </c>
      <c r="R781" s="323">
        <f>1.1*(B$12*'chromatographic performances'!$E$7*0.001*$M781*0.001*$N$4*0.001/('chromatographic performances'!$E$9*0.000001)^2/100000)</f>
        <v>1082.4910504584564</v>
      </c>
      <c r="S781" s="323">
        <f t="shared" si="48"/>
        <v>7030</v>
      </c>
      <c r="T781" s="323" t="str">
        <f t="shared" si="50"/>
        <v/>
      </c>
      <c r="U781" s="323">
        <f>(M781*60)*(3.1415927*'chromatographic performances'!$E$8*'chromatographic performances'!$E$8*0.6/4)</f>
        <v>1106.534631652504</v>
      </c>
    </row>
    <row r="782" spans="12:21" x14ac:dyDescent="0.2">
      <c r="L782" s="323">
        <v>23.22</v>
      </c>
      <c r="M782" s="323">
        <f>(L782*$N$5)/('chromatographic performances'!$E$9/1000000)*1000</f>
        <v>8.8857788341952464</v>
      </c>
      <c r="N782" s="323">
        <f t="shared" si="49"/>
        <v>4.1861709124618036</v>
      </c>
      <c r="O782" s="323">
        <f>'chromatographic performances'!$E$7/(N782*'chromatographic performances'!$E$9/1000)</f>
        <v>7025.9349942752051</v>
      </c>
      <c r="P782" s="323">
        <f t="shared" si="51"/>
        <v>7020</v>
      </c>
      <c r="Q782" s="323">
        <f>(M782*60)*(3.1415927*'chromatographic performances'!$E$8*'chromatographic performances'!$E$8*0.6/4)</f>
        <v>1107.966112417902</v>
      </c>
      <c r="R782" s="323">
        <f>1.1*(B$12*'chromatographic performances'!$E$7*0.001*$M782*0.001*$N$4*0.001/('chromatographic performances'!$E$9*0.000001)^2/100000)</f>
        <v>1083.8914269791012</v>
      </c>
      <c r="S782" s="323">
        <f t="shared" si="48"/>
        <v>7020</v>
      </c>
      <c r="T782" s="323">
        <f t="shared" si="50"/>
        <v>7020</v>
      </c>
      <c r="U782" s="323">
        <f>(M782*60)*(3.1415927*'chromatographic performances'!$E$8*'chromatographic performances'!$E$8*0.6/4)</f>
        <v>1107.966112417902</v>
      </c>
    </row>
    <row r="783" spans="12:21" x14ac:dyDescent="0.2">
      <c r="L783" s="323">
        <v>23.25</v>
      </c>
      <c r="M783" s="323">
        <f>(L783*$N$5)/('chromatographic performances'!$E$9/1000000)*1000</f>
        <v>8.8972591686063502</v>
      </c>
      <c r="N783" s="323">
        <f t="shared" si="49"/>
        <v>4.1886767474451192</v>
      </c>
      <c r="O783" s="323">
        <f>'chromatographic performances'!$E$7/(N783*'chromatographic performances'!$E$9/1000)</f>
        <v>7021.7317972369301</v>
      </c>
      <c r="P783" s="323">
        <f t="shared" si="51"/>
        <v>7020</v>
      </c>
      <c r="Q783" s="323">
        <f>(M783*60)*(3.1415927*'chromatographic performances'!$E$8*'chromatographic performances'!$E$8*0.6/4)</f>
        <v>1109.3975931832995</v>
      </c>
      <c r="R783" s="323">
        <f>1.1*(B$12*'chromatographic performances'!$E$7*0.001*$M783*0.001*$N$4*0.001/('chromatographic performances'!$E$9*0.000001)^2/100000)</f>
        <v>1085.291803499746</v>
      </c>
      <c r="S783" s="323">
        <f t="shared" si="48"/>
        <v>7020</v>
      </c>
      <c r="T783" s="323" t="str">
        <f t="shared" si="50"/>
        <v/>
      </c>
      <c r="U783" s="323">
        <f>(M783*60)*(3.1415927*'chromatographic performances'!$E$8*'chromatographic performances'!$E$8*0.6/4)</f>
        <v>1109.3975931832995</v>
      </c>
    </row>
    <row r="784" spans="12:21" x14ac:dyDescent="0.2">
      <c r="L784" s="323">
        <v>23.28</v>
      </c>
      <c r="M784" s="323">
        <f>(L784*$N$5)/('chromatographic performances'!$E$9/1000000)*1000</f>
        <v>8.9087395030174577</v>
      </c>
      <c r="N784" s="323">
        <f t="shared" si="49"/>
        <v>4.1911820993221074</v>
      </c>
      <c r="O784" s="323">
        <f>'chromatographic performances'!$E$7/(N784*'chromatographic performances'!$E$9/1000)</f>
        <v>7017.5344351273807</v>
      </c>
      <c r="P784" s="323">
        <f t="shared" si="51"/>
        <v>7010</v>
      </c>
      <c r="Q784" s="323">
        <f>(M784*60)*(3.1415927*'chromatographic performances'!$E$8*'chromatographic performances'!$E$8*0.6/4)</f>
        <v>1110.8290739486977</v>
      </c>
      <c r="R784" s="323">
        <f>1.1*(B$12*'chromatographic performances'!$E$7*0.001*$M784*0.001*$N$4*0.001/('chromatographic performances'!$E$9*0.000001)^2/100000)</f>
        <v>1086.6921800203911</v>
      </c>
      <c r="S784" s="323">
        <f t="shared" si="48"/>
        <v>7010</v>
      </c>
      <c r="T784" s="323">
        <f t="shared" si="50"/>
        <v>7010</v>
      </c>
      <c r="U784" s="323">
        <f>(M784*60)*(3.1415927*'chromatographic performances'!$E$8*'chromatographic performances'!$E$8*0.6/4)</f>
        <v>1110.8290739486977</v>
      </c>
    </row>
    <row r="785" spans="12:21" x14ac:dyDescent="0.2">
      <c r="L785" s="323">
        <v>23.31</v>
      </c>
      <c r="M785" s="323">
        <f>(L785*$N$5)/('chromatographic performances'!$E$9/1000000)*1000</f>
        <v>8.9202198374285597</v>
      </c>
      <c r="N785" s="323">
        <f t="shared" si="49"/>
        <v>4.1936869681479116</v>
      </c>
      <c r="O785" s="323">
        <f>'chromatographic performances'!$E$7/(N785*'chromatographic performances'!$E$9/1000)</f>
        <v>7013.3428959462099</v>
      </c>
      <c r="P785" s="323">
        <f t="shared" si="51"/>
        <v>7010</v>
      </c>
      <c r="Q785" s="323">
        <f>(M785*60)*(3.1415927*'chromatographic performances'!$E$8*'chromatographic performances'!$E$8*0.6/4)</f>
        <v>1112.260554714095</v>
      </c>
      <c r="R785" s="323">
        <f>1.1*(B$12*'chromatographic performances'!$E$7*0.001*$M785*0.001*$N$4*0.001/('chromatographic performances'!$E$9*0.000001)^2/100000)</f>
        <v>1088.0925565410355</v>
      </c>
      <c r="S785" s="323">
        <f t="shared" si="48"/>
        <v>7010</v>
      </c>
      <c r="T785" s="323" t="str">
        <f t="shared" si="50"/>
        <v/>
      </c>
      <c r="U785" s="323">
        <f>(M785*60)*(3.1415927*'chromatographic performances'!$E$8*'chromatographic performances'!$E$8*0.6/4)</f>
        <v>1112.260554714095</v>
      </c>
    </row>
    <row r="786" spans="12:21" x14ac:dyDescent="0.2">
      <c r="L786" s="323">
        <v>23.34</v>
      </c>
      <c r="M786" s="323">
        <f>(L786*$N$5)/('chromatographic performances'!$E$9/1000000)*1000</f>
        <v>8.9317001718396671</v>
      </c>
      <c r="N786" s="323">
        <f t="shared" si="49"/>
        <v>4.1961913539812752</v>
      </c>
      <c r="O786" s="323">
        <f>'chromatographic performances'!$E$7/(N786*'chromatographic performances'!$E$9/1000)</f>
        <v>7009.1571677199536</v>
      </c>
      <c r="P786" s="323">
        <f t="shared" si="51"/>
        <v>7000</v>
      </c>
      <c r="Q786" s="323">
        <f>(M786*60)*(3.1415927*'chromatographic performances'!$E$8*'chromatographic performances'!$E$8*0.6/4)</f>
        <v>1113.6920354794929</v>
      </c>
      <c r="R786" s="323">
        <f>1.1*(B$12*'chromatographic performances'!$E$7*0.001*$M786*0.001*$N$4*0.001/('chromatographic performances'!$E$9*0.000001)^2/100000)</f>
        <v>1089.4929330616806</v>
      </c>
      <c r="S786" s="323">
        <f t="shared" si="48"/>
        <v>7000</v>
      </c>
      <c r="T786" s="323" t="str">
        <f t="shared" si="50"/>
        <v/>
      </c>
      <c r="U786" s="323">
        <f>(M786*60)*(3.1415927*'chromatographic performances'!$E$8*'chromatographic performances'!$E$8*0.6/4)</f>
        <v>1113.6920354794929</v>
      </c>
    </row>
    <row r="787" spans="12:21" x14ac:dyDescent="0.2">
      <c r="L787" s="323">
        <v>23.37</v>
      </c>
      <c r="M787" s="323">
        <f>(L787*$N$5)/('chromatographic performances'!$E$9/1000000)*1000</f>
        <v>8.943180506250771</v>
      </c>
      <c r="N787" s="323">
        <f t="shared" si="49"/>
        <v>4.1986952568844984</v>
      </c>
      <c r="O787" s="323">
        <f>'chromatographic performances'!$E$7/(N787*'chromatographic performances'!$E$9/1000)</f>
        <v>7004.9772385020324</v>
      </c>
      <c r="P787" s="323">
        <f t="shared" si="51"/>
        <v>7000</v>
      </c>
      <c r="Q787" s="323">
        <f>(M787*60)*(3.1415927*'chromatographic performances'!$E$8*'chromatographic performances'!$E$8*0.6/4)</f>
        <v>1115.1235162448909</v>
      </c>
      <c r="R787" s="323">
        <f>1.1*(B$12*'chromatographic performances'!$E$7*0.001*$M787*0.001*$N$4*0.001/('chromatographic performances'!$E$9*0.000001)^2/100000)</f>
        <v>1090.8933095823252</v>
      </c>
      <c r="S787" s="323">
        <f t="shared" si="48"/>
        <v>7000</v>
      </c>
      <c r="T787" s="323">
        <f t="shared" si="50"/>
        <v>7000</v>
      </c>
      <c r="U787" s="323">
        <f>(M787*60)*(3.1415927*'chromatographic performances'!$E$8*'chromatographic performances'!$E$8*0.6/4)</f>
        <v>1115.1235162448909</v>
      </c>
    </row>
    <row r="788" spans="12:21" x14ac:dyDescent="0.2">
      <c r="L788" s="323">
        <v>23.4</v>
      </c>
      <c r="M788" s="323">
        <f>(L788*$N$5)/('chromatographic performances'!$E$9/1000000)*1000</f>
        <v>8.9546608406618766</v>
      </c>
      <c r="N788" s="323">
        <f t="shared" si="49"/>
        <v>4.2011986769234007</v>
      </c>
      <c r="O788" s="323">
        <f>'chromatographic performances'!$E$7/(N788*'chromatographic performances'!$E$9/1000)</f>
        <v>7000.8030963727288</v>
      </c>
      <c r="P788" s="323">
        <f t="shared" si="51"/>
        <v>7000</v>
      </c>
      <c r="Q788" s="323">
        <f>(M788*60)*(3.1415927*'chromatographic performances'!$E$8*'chromatographic performances'!$E$8*0.6/4)</f>
        <v>1116.5549970102886</v>
      </c>
      <c r="R788" s="323">
        <f>1.1*(B$12*'chromatographic performances'!$E$7*0.001*$M788*0.001*$N$4*0.001/('chromatographic performances'!$E$9*0.000001)^2/100000)</f>
        <v>1092.29368610297</v>
      </c>
      <c r="S788" s="323">
        <f t="shared" si="48"/>
        <v>7000</v>
      </c>
      <c r="T788" s="323" t="str">
        <f t="shared" si="50"/>
        <v/>
      </c>
      <c r="U788" s="323">
        <f>(M788*60)*(3.1415927*'chromatographic performances'!$E$8*'chromatographic performances'!$E$8*0.6/4)</f>
        <v>1116.5549970102886</v>
      </c>
    </row>
    <row r="789" spans="12:21" x14ac:dyDescent="0.2">
      <c r="L789" s="323">
        <v>23.43</v>
      </c>
      <c r="M789" s="323">
        <f>(L789*$N$5)/('chromatographic performances'!$E$9/1000000)*1000</f>
        <v>8.9661411750729805</v>
      </c>
      <c r="N789" s="323">
        <f t="shared" si="49"/>
        <v>4.2037016141672918</v>
      </c>
      <c r="O789" s="323">
        <f>'chromatographic performances'!$E$7/(N789*'chromatographic performances'!$E$9/1000)</f>
        <v>6996.6347294391653</v>
      </c>
      <c r="P789" s="323">
        <f t="shared" si="51"/>
        <v>6990</v>
      </c>
      <c r="Q789" s="323">
        <f>(M789*60)*(3.1415927*'chromatographic performances'!$E$8*'chromatographic performances'!$E$8*0.6/4)</f>
        <v>1117.9864777756864</v>
      </c>
      <c r="R789" s="323">
        <f>1.1*(B$12*'chromatographic performances'!$E$7*0.001*$M789*0.001*$N$4*0.001/('chromatographic performances'!$E$9*0.000001)^2/100000)</f>
        <v>1093.6940626236149</v>
      </c>
      <c r="S789" s="323">
        <f t="shared" si="48"/>
        <v>6990</v>
      </c>
      <c r="T789" s="323">
        <f t="shared" si="50"/>
        <v>6990</v>
      </c>
      <c r="U789" s="323">
        <f>(M789*60)*(3.1415927*'chromatographic performances'!$E$8*'chromatographic performances'!$E$8*0.6/4)</f>
        <v>1117.9864777756864</v>
      </c>
    </row>
    <row r="790" spans="12:21" x14ac:dyDescent="0.2">
      <c r="L790" s="323">
        <v>23.46</v>
      </c>
      <c r="M790" s="323">
        <f>(L790*$N$5)/('chromatographic performances'!$E$9/1000000)*1000</f>
        <v>8.9776215094840861</v>
      </c>
      <c r="N790" s="323">
        <f t="shared" si="49"/>
        <v>4.2062040686889342</v>
      </c>
      <c r="O790" s="323">
        <f>'chromatographic performances'!$E$7/(N790*'chromatographic performances'!$E$9/1000)</f>
        <v>6992.4721258352884</v>
      </c>
      <c r="P790" s="323">
        <f t="shared" si="51"/>
        <v>6990</v>
      </c>
      <c r="Q790" s="323">
        <f>(M790*60)*(3.1415927*'chromatographic performances'!$E$8*'chromatographic performances'!$E$8*0.6/4)</f>
        <v>1119.4179585410841</v>
      </c>
      <c r="R790" s="323">
        <f>1.1*(B$12*'chromatographic performances'!$E$7*0.001*$M790*0.001*$N$4*0.001/('chromatographic performances'!$E$9*0.000001)^2/100000)</f>
        <v>1095.0944391442597</v>
      </c>
      <c r="S790" s="323">
        <f t="shared" si="48"/>
        <v>6990</v>
      </c>
      <c r="T790" s="323" t="str">
        <f t="shared" si="50"/>
        <v/>
      </c>
      <c r="U790" s="323">
        <f>(M790*60)*(3.1415927*'chromatographic performances'!$E$8*'chromatographic performances'!$E$8*0.6/4)</f>
        <v>1119.4179585410841</v>
      </c>
    </row>
    <row r="791" spans="12:21" x14ac:dyDescent="0.2">
      <c r="L791" s="323">
        <v>23.49</v>
      </c>
      <c r="M791" s="323">
        <f>(L791*$N$5)/('chromatographic performances'!$E$9/1000000)*1000</f>
        <v>8.9891018438951935</v>
      </c>
      <c r="N791" s="323">
        <f t="shared" si="49"/>
        <v>4.208706040564504</v>
      </c>
      <c r="O791" s="323">
        <f>'chromatographic performances'!$E$7/(N791*'chromatographic performances'!$E$9/1000)</f>
        <v>6988.3152737218543</v>
      </c>
      <c r="P791" s="323">
        <f t="shared" si="51"/>
        <v>6980</v>
      </c>
      <c r="Q791" s="323">
        <f>(M791*60)*(3.1415927*'chromatographic performances'!$E$8*'chromatographic performances'!$E$8*0.6/4)</f>
        <v>1120.8494393064825</v>
      </c>
      <c r="R791" s="323">
        <f>1.1*(B$12*'chromatographic performances'!$E$7*0.001*$M791*0.001*$N$4*0.001/('chromatographic performances'!$E$9*0.000001)^2/100000)</f>
        <v>1096.494815664905</v>
      </c>
      <c r="S791" s="323">
        <f t="shared" si="48"/>
        <v>6980</v>
      </c>
      <c r="T791" s="323" t="str">
        <f t="shared" si="50"/>
        <v/>
      </c>
      <c r="U791" s="323">
        <f>(M791*60)*(3.1415927*'chromatographic performances'!$E$8*'chromatographic performances'!$E$8*0.6/4)</f>
        <v>1120.8494393064825</v>
      </c>
    </row>
    <row r="792" spans="12:21" x14ac:dyDescent="0.2">
      <c r="L792" s="323">
        <v>23.52</v>
      </c>
      <c r="M792" s="323">
        <f>(L792*$N$5)/('chromatographic performances'!$E$9/1000000)*1000</f>
        <v>9.0005821783062974</v>
      </c>
      <c r="N792" s="323">
        <f t="shared" si="49"/>
        <v>4.211207529873561</v>
      </c>
      <c r="O792" s="323">
        <f>'chromatographic performances'!$E$7/(N792*'chromatographic performances'!$E$9/1000)</f>
        <v>6984.1641612864005</v>
      </c>
      <c r="P792" s="323">
        <f t="shared" si="51"/>
        <v>6980</v>
      </c>
      <c r="Q792" s="323">
        <f>(M792*60)*(3.1415927*'chromatographic performances'!$E$8*'chromatographic performances'!$E$8*0.6/4)</f>
        <v>1122.28092007188</v>
      </c>
      <c r="R792" s="323">
        <f>1.1*(B$12*'chromatographic performances'!$E$7*0.001*$M792*0.001*$N$4*0.001/('chromatographic performances'!$E$9*0.000001)^2/100000)</f>
        <v>1097.8951921855498</v>
      </c>
      <c r="S792" s="323">
        <f t="shared" si="48"/>
        <v>6980</v>
      </c>
      <c r="T792" s="323">
        <f t="shared" si="50"/>
        <v>6980</v>
      </c>
      <c r="U792" s="323">
        <f>(M792*60)*(3.1415927*'chromatographic performances'!$E$8*'chromatographic performances'!$E$8*0.6/4)</f>
        <v>1122.28092007188</v>
      </c>
    </row>
    <row r="793" spans="12:21" x14ac:dyDescent="0.2">
      <c r="L793" s="323">
        <v>23.55</v>
      </c>
      <c r="M793" s="323">
        <f>(L793*$N$5)/('chromatographic performances'!$E$9/1000000)*1000</f>
        <v>9.012062512717403</v>
      </c>
      <c r="N793" s="323">
        <f t="shared" si="49"/>
        <v>4.2137085366990119</v>
      </c>
      <c r="O793" s="323">
        <f>'chromatographic performances'!$E$7/(N793*'chromatographic performances'!$E$9/1000)</f>
        <v>6980.0187767432317</v>
      </c>
      <c r="P793" s="323">
        <f t="shared" si="51"/>
        <v>6980</v>
      </c>
      <c r="Q793" s="323">
        <f>(M793*60)*(3.1415927*'chromatographic performances'!$E$8*'chromatographic performances'!$E$8*0.6/4)</f>
        <v>1123.712400837278</v>
      </c>
      <c r="R793" s="323">
        <f>1.1*(B$12*'chromatographic performances'!$E$7*0.001*$M793*0.001*$N$4*0.001/('chromatographic performances'!$E$9*0.000001)^2/100000)</f>
        <v>1099.2955687061944</v>
      </c>
      <c r="S793" s="323">
        <f t="shared" ref="S793:S856" si="52">IF(P793&gt;$P$1017,S792,P793)</f>
        <v>6980</v>
      </c>
      <c r="T793" s="323" t="str">
        <f t="shared" si="50"/>
        <v/>
      </c>
      <c r="U793" s="323">
        <f>(M793*60)*(3.1415927*'chromatographic performances'!$E$8*'chromatographic performances'!$E$8*0.6/4)</f>
        <v>1123.712400837278</v>
      </c>
    </row>
    <row r="794" spans="12:21" x14ac:dyDescent="0.2">
      <c r="L794" s="323">
        <v>23.58</v>
      </c>
      <c r="M794" s="323">
        <f>(L794*$N$5)/('chromatographic performances'!$E$9/1000000)*1000</f>
        <v>9.0235428471285051</v>
      </c>
      <c r="N794" s="323">
        <f t="shared" si="49"/>
        <v>4.2162090611270786</v>
      </c>
      <c r="O794" s="323">
        <f>'chromatographic performances'!$E$7/(N794*'chromatographic performances'!$E$9/1000)</f>
        <v>6975.8791083333972</v>
      </c>
      <c r="P794" s="323">
        <f t="shared" si="51"/>
        <v>6970</v>
      </c>
      <c r="Q794" s="323">
        <f>(M794*60)*(3.1415927*'chromatographic performances'!$E$8*'chromatographic performances'!$E$8*0.6/4)</f>
        <v>1125.1438816026753</v>
      </c>
      <c r="R794" s="323">
        <f>1.1*(B$12*'chromatographic performances'!$E$7*0.001*$M794*0.001*$N$4*0.001/('chromatographic performances'!$E$9*0.000001)^2/100000)</f>
        <v>1100.6959452268393</v>
      </c>
      <c r="S794" s="323">
        <f t="shared" si="52"/>
        <v>6970</v>
      </c>
      <c r="T794" s="323">
        <f t="shared" si="50"/>
        <v>6970</v>
      </c>
      <c r="U794" s="323">
        <f>(M794*60)*(3.1415927*'chromatographic performances'!$E$8*'chromatographic performances'!$E$8*0.6/4)</f>
        <v>1125.1438816026753</v>
      </c>
    </row>
    <row r="795" spans="12:21" x14ac:dyDescent="0.2">
      <c r="L795" s="323">
        <v>23.61</v>
      </c>
      <c r="M795" s="323">
        <f>(L795*$N$5)/('chromatographic performances'!$E$9/1000000)*1000</f>
        <v>9.0350231815396107</v>
      </c>
      <c r="N795" s="323">
        <f t="shared" si="49"/>
        <v>4.2187091032472601</v>
      </c>
      <c r="O795" s="323">
        <f>'chromatographic performances'!$E$7/(N795*'chromatographic performances'!$E$9/1000)</f>
        <v>6971.7451443246655</v>
      </c>
      <c r="P795" s="323">
        <f t="shared" si="51"/>
        <v>6970</v>
      </c>
      <c r="Q795" s="323">
        <f>(M795*60)*(3.1415927*'chromatographic performances'!$E$8*'chromatographic performances'!$E$8*0.6/4)</f>
        <v>1126.5753623680732</v>
      </c>
      <c r="R795" s="323">
        <f>1.1*(B$12*'chromatographic performances'!$E$7*0.001*$M795*0.001*$N$4*0.001/('chromatographic performances'!$E$9*0.000001)^2/100000)</f>
        <v>1102.0963217474841</v>
      </c>
      <c r="S795" s="323">
        <f t="shared" si="52"/>
        <v>6970</v>
      </c>
      <c r="T795" s="323" t="str">
        <f t="shared" si="50"/>
        <v/>
      </c>
      <c r="U795" s="323">
        <f>(M795*60)*(3.1415927*'chromatographic performances'!$E$8*'chromatographic performances'!$E$8*0.6/4)</f>
        <v>1126.5753623680732</v>
      </c>
    </row>
    <row r="796" spans="12:21" x14ac:dyDescent="0.2">
      <c r="L796" s="323">
        <v>23.64</v>
      </c>
      <c r="M796" s="323">
        <f>(L796*$N$5)/('chromatographic performances'!$E$9/1000000)*1000</f>
        <v>9.0465035159507163</v>
      </c>
      <c r="N796" s="323">
        <f t="shared" si="49"/>
        <v>4.2212086631523054</v>
      </c>
      <c r="O796" s="323">
        <f>'chromatographic performances'!$E$7/(N796*'chromatographic performances'!$E$9/1000)</f>
        <v>6967.6168730115087</v>
      </c>
      <c r="P796" s="323">
        <f t="shared" si="51"/>
        <v>6960</v>
      </c>
      <c r="Q796" s="323">
        <f>(M796*60)*(3.1415927*'chromatographic performances'!$E$8*'chromatographic performances'!$E$8*0.6/4)</f>
        <v>1128.0068431334712</v>
      </c>
      <c r="R796" s="323">
        <f>1.1*(B$12*'chromatographic performances'!$E$7*0.001*$M796*0.001*$N$4*0.001/('chromatographic performances'!$E$9*0.000001)^2/100000)</f>
        <v>1103.496698268129</v>
      </c>
      <c r="S796" s="323">
        <f t="shared" si="52"/>
        <v>6960</v>
      </c>
      <c r="T796" s="323">
        <f t="shared" si="50"/>
        <v>6960</v>
      </c>
      <c r="U796" s="323">
        <f>(M796*60)*(3.1415927*'chromatographic performances'!$E$8*'chromatographic performances'!$E$8*0.6/4)</f>
        <v>1128.0068431334712</v>
      </c>
    </row>
    <row r="797" spans="12:21" x14ac:dyDescent="0.2">
      <c r="L797" s="323">
        <v>23.67</v>
      </c>
      <c r="M797" s="323">
        <f>(L797*$N$5)/('chromatographic performances'!$E$9/1000000)*1000</f>
        <v>9.0579838503618237</v>
      </c>
      <c r="N797" s="323">
        <f t="shared" si="49"/>
        <v>4.223707740938174</v>
      </c>
      <c r="O797" s="323">
        <f>'chromatographic performances'!$E$7/(N797*'chromatographic performances'!$E$9/1000)</f>
        <v>6963.494282715068</v>
      </c>
      <c r="P797" s="323">
        <f t="shared" si="51"/>
        <v>6960</v>
      </c>
      <c r="Q797" s="323">
        <f>(M797*60)*(3.1415927*'chromatographic performances'!$E$8*'chromatographic performances'!$E$8*0.6/4)</f>
        <v>1129.4383238988692</v>
      </c>
      <c r="R797" s="323">
        <f>1.1*(B$12*'chromatographic performances'!$E$7*0.001*$M797*0.001*$N$4*0.001/('chromatographic performances'!$E$9*0.000001)^2/100000)</f>
        <v>1104.897074788774</v>
      </c>
      <c r="S797" s="323">
        <f t="shared" si="52"/>
        <v>6960</v>
      </c>
      <c r="T797" s="323" t="str">
        <f t="shared" si="50"/>
        <v/>
      </c>
      <c r="U797" s="323">
        <f>(M797*60)*(3.1415927*'chromatographic performances'!$E$8*'chromatographic performances'!$E$8*0.6/4)</f>
        <v>1129.4383238988692</v>
      </c>
    </row>
    <row r="798" spans="12:21" x14ac:dyDescent="0.2">
      <c r="L798" s="323">
        <v>23.7</v>
      </c>
      <c r="M798" s="323">
        <f>(L798*$N$5)/('chromatographic performances'!$E$9/1000000)*1000</f>
        <v>9.0694641847729258</v>
      </c>
      <c r="N798" s="323">
        <f t="shared" si="49"/>
        <v>4.2262063367040064</v>
      </c>
      <c r="O798" s="323">
        <f>'chromatographic performances'!$E$7/(N798*'chromatographic performances'!$E$9/1000)</f>
        <v>6959.3773617831494</v>
      </c>
      <c r="P798" s="323">
        <f t="shared" si="51"/>
        <v>6950</v>
      </c>
      <c r="Q798" s="323">
        <f>(M798*60)*(3.1415927*'chromatographic performances'!$E$8*'chromatographic performances'!$E$8*0.6/4)</f>
        <v>1130.8698046642667</v>
      </c>
      <c r="R798" s="323">
        <f>1.1*(B$12*'chromatographic performances'!$E$7*0.001*$M798*0.001*$N$4*0.001/('chromatographic performances'!$E$9*0.000001)^2/100000)</f>
        <v>1106.2974513094186</v>
      </c>
      <c r="S798" s="323">
        <f t="shared" si="52"/>
        <v>6950</v>
      </c>
      <c r="T798" s="323" t="str">
        <f t="shared" si="50"/>
        <v/>
      </c>
      <c r="U798" s="323">
        <f>(M798*60)*(3.1415927*'chromatographic performances'!$E$8*'chromatographic performances'!$E$8*0.6/4)</f>
        <v>1130.8698046642667</v>
      </c>
    </row>
    <row r="799" spans="12:21" x14ac:dyDescent="0.2">
      <c r="L799" s="323">
        <v>23.73</v>
      </c>
      <c r="M799" s="323">
        <f>(L799*$N$5)/('chromatographic performances'!$E$9/1000000)*1000</f>
        <v>9.0809445191840314</v>
      </c>
      <c r="N799" s="323">
        <f t="shared" si="49"/>
        <v>4.228704450552093</v>
      </c>
      <c r="O799" s="323">
        <f>'chromatographic performances'!$E$7/(N799*'chromatographic performances'!$E$9/1000)</f>
        <v>6955.266098590173</v>
      </c>
      <c r="P799" s="323">
        <f t="shared" si="51"/>
        <v>6950</v>
      </c>
      <c r="Q799" s="323">
        <f>(M799*60)*(3.1415927*'chromatographic performances'!$E$8*'chromatographic performances'!$E$8*0.6/4)</f>
        <v>1132.3012854296644</v>
      </c>
      <c r="R799" s="323">
        <f>1.1*(B$12*'chromatographic performances'!$E$7*0.001*$M799*0.001*$N$4*0.001/('chromatographic performances'!$E$9*0.000001)^2/100000)</f>
        <v>1107.6978278300635</v>
      </c>
      <c r="S799" s="323">
        <f t="shared" si="52"/>
        <v>6950</v>
      </c>
      <c r="T799" s="323">
        <f t="shared" si="50"/>
        <v>6950</v>
      </c>
      <c r="U799" s="323">
        <f>(M799*60)*(3.1415927*'chromatographic performances'!$E$8*'chromatographic performances'!$E$8*0.6/4)</f>
        <v>1132.3012854296644</v>
      </c>
    </row>
    <row r="800" spans="12:21" x14ac:dyDescent="0.2">
      <c r="L800" s="323">
        <v>23.76</v>
      </c>
      <c r="M800" s="323">
        <f>(L800*$N$5)/('chromatographic performances'!$E$9/1000000)*1000</f>
        <v>9.0924248535951353</v>
      </c>
      <c r="N800" s="323">
        <f t="shared" si="49"/>
        <v>4.2312020825878385</v>
      </c>
      <c r="O800" s="323">
        <f>'chromatographic performances'!$E$7/(N800*'chromatographic performances'!$E$9/1000)</f>
        <v>6951.1604815371693</v>
      </c>
      <c r="P800" s="323">
        <f t="shared" si="51"/>
        <v>6950</v>
      </c>
      <c r="Q800" s="323">
        <f>(M800*60)*(3.1415927*'chromatographic performances'!$E$8*'chromatographic performances'!$E$8*0.6/4)</f>
        <v>1133.7327661950621</v>
      </c>
      <c r="R800" s="323">
        <f>1.1*(B$12*'chromatographic performances'!$E$7*0.001*$M800*0.001*$N$4*0.001/('chromatographic performances'!$E$9*0.000001)^2/100000)</f>
        <v>1109.0982043507081</v>
      </c>
      <c r="S800" s="323">
        <f t="shared" si="52"/>
        <v>6950</v>
      </c>
      <c r="T800" s="323" t="str">
        <f t="shared" si="50"/>
        <v/>
      </c>
      <c r="U800" s="323">
        <f>(M800*60)*(3.1415927*'chromatographic performances'!$E$8*'chromatographic performances'!$E$8*0.6/4)</f>
        <v>1133.7327661950621</v>
      </c>
    </row>
    <row r="801" spans="12:21" x14ac:dyDescent="0.2">
      <c r="L801" s="323">
        <v>23.79</v>
      </c>
      <c r="M801" s="323">
        <f>(L801*$N$5)/('chromatographic performances'!$E$9/1000000)*1000</f>
        <v>9.1039051880062409</v>
      </c>
      <c r="N801" s="323">
        <f t="shared" si="49"/>
        <v>4.2336992329197329</v>
      </c>
      <c r="O801" s="323">
        <f>'chromatographic performances'!$E$7/(N801*'chromatographic performances'!$E$9/1000)</f>
        <v>6947.0604990517459</v>
      </c>
      <c r="P801" s="323">
        <f t="shared" si="51"/>
        <v>6940</v>
      </c>
      <c r="Q801" s="323">
        <f>(M801*60)*(3.1415927*'chromatographic performances'!$E$8*'chromatographic performances'!$E$8*0.6/4)</f>
        <v>1135.1642469604601</v>
      </c>
      <c r="R801" s="323">
        <f>1.1*(B$12*'chromatographic performances'!$E$7*0.001*$M801*0.001*$N$4*0.001/('chromatographic performances'!$E$9*0.000001)^2/100000)</f>
        <v>1110.4985808713529</v>
      </c>
      <c r="S801" s="323">
        <f t="shared" si="52"/>
        <v>6940</v>
      </c>
      <c r="T801" s="323">
        <f t="shared" si="50"/>
        <v>6940</v>
      </c>
      <c r="U801" s="323">
        <f>(M801*60)*(3.1415927*'chromatographic performances'!$E$8*'chromatographic performances'!$E$8*0.6/4)</f>
        <v>1135.1642469604601</v>
      </c>
    </row>
    <row r="802" spans="12:21" x14ac:dyDescent="0.2">
      <c r="L802" s="323">
        <v>23.82</v>
      </c>
      <c r="M802" s="323">
        <f>(L802*$N$5)/('chromatographic performances'!$E$9/1000000)*1000</f>
        <v>9.1153855224173448</v>
      </c>
      <c r="N802" s="323">
        <f t="shared" si="49"/>
        <v>4.2361959016593174</v>
      </c>
      <c r="O802" s="323">
        <f>'chromatographic performances'!$E$7/(N802*'chromatographic performances'!$E$9/1000)</f>
        <v>6942.9661395880612</v>
      </c>
      <c r="P802" s="323">
        <f t="shared" si="51"/>
        <v>6940</v>
      </c>
      <c r="Q802" s="323">
        <f>(M802*60)*(3.1415927*'chromatographic performances'!$E$8*'chromatographic performances'!$E$8*0.6/4)</f>
        <v>1136.5957277258578</v>
      </c>
      <c r="R802" s="323">
        <f>1.1*(B$12*'chromatographic performances'!$E$7*0.001*$M802*0.001*$N$4*0.001/('chromatographic performances'!$E$9*0.000001)^2/100000)</f>
        <v>1111.8989573919976</v>
      </c>
      <c r="S802" s="323">
        <f t="shared" si="52"/>
        <v>6940</v>
      </c>
      <c r="T802" s="323" t="str">
        <f t="shared" si="50"/>
        <v/>
      </c>
      <c r="U802" s="323">
        <f>(M802*60)*(3.1415927*'chromatographic performances'!$E$8*'chromatographic performances'!$E$8*0.6/4)</f>
        <v>1136.5957277258578</v>
      </c>
    </row>
    <row r="803" spans="12:21" x14ac:dyDescent="0.2">
      <c r="L803" s="323">
        <v>23.85</v>
      </c>
      <c r="M803" s="323">
        <f>(L803*$N$5)/('chromatographic performances'!$E$9/1000000)*1000</f>
        <v>9.1268658568284522</v>
      </c>
      <c r="N803" s="323">
        <f t="shared" si="49"/>
        <v>4.2386920889211561</v>
      </c>
      <c r="O803" s="323">
        <f>'chromatographic performances'!$E$7/(N803*'chromatographic performances'!$E$9/1000)</f>
        <v>6938.8773916267919</v>
      </c>
      <c r="P803" s="323">
        <f t="shared" si="51"/>
        <v>6930</v>
      </c>
      <c r="Q803" s="323">
        <f>(M803*60)*(3.1415927*'chromatographic performances'!$E$8*'chromatographic performances'!$E$8*0.6/4)</f>
        <v>1138.0272084912558</v>
      </c>
      <c r="R803" s="323">
        <f>1.1*(B$12*'chromatographic performances'!$E$7*0.001*$M803*0.001*$N$4*0.001/('chromatographic performances'!$E$9*0.000001)^2/100000)</f>
        <v>1113.2993339126429</v>
      </c>
      <c r="S803" s="323">
        <f t="shared" si="52"/>
        <v>6930</v>
      </c>
      <c r="T803" s="323" t="str">
        <f t="shared" si="50"/>
        <v/>
      </c>
      <c r="U803" s="323">
        <f>(M803*60)*(3.1415927*'chromatographic performances'!$E$8*'chromatographic performances'!$E$8*0.6/4)</f>
        <v>1138.0272084912558</v>
      </c>
    </row>
    <row r="804" spans="12:21" x14ac:dyDescent="0.2">
      <c r="L804" s="323">
        <v>23.88</v>
      </c>
      <c r="M804" s="323">
        <f>(L804*$N$5)/('chromatographic performances'!$E$9/1000000)*1000</f>
        <v>9.138346191239556</v>
      </c>
      <c r="N804" s="323">
        <f t="shared" si="49"/>
        <v>4.2411877948228014</v>
      </c>
      <c r="O804" s="323">
        <f>'chromatographic performances'!$E$7/(N804*'chromatographic performances'!$E$9/1000)</f>
        <v>6934.7942436751237</v>
      </c>
      <c r="P804" s="323">
        <f t="shared" si="51"/>
        <v>6930</v>
      </c>
      <c r="Q804" s="323">
        <f>(M804*60)*(3.1415927*'chromatographic performances'!$E$8*'chromatographic performances'!$E$8*0.6/4)</f>
        <v>1139.4586892566535</v>
      </c>
      <c r="R804" s="323">
        <f>1.1*(B$12*'chromatographic performances'!$E$7*0.001*$M804*0.001*$N$4*0.001/('chromatographic performances'!$E$9*0.000001)^2/100000)</f>
        <v>1114.6997104332875</v>
      </c>
      <c r="S804" s="323">
        <f t="shared" si="52"/>
        <v>6930</v>
      </c>
      <c r="T804" s="323">
        <f t="shared" si="50"/>
        <v>6930</v>
      </c>
      <c r="U804" s="323">
        <f>(M804*60)*(3.1415927*'chromatographic performances'!$E$8*'chromatographic performances'!$E$8*0.6/4)</f>
        <v>1139.4586892566535</v>
      </c>
    </row>
    <row r="805" spans="12:21" x14ac:dyDescent="0.2">
      <c r="L805" s="323">
        <v>23.91</v>
      </c>
      <c r="M805" s="323">
        <f>(L805*$N$5)/('chromatographic performances'!$E$9/1000000)*1000</f>
        <v>9.1498265256506617</v>
      </c>
      <c r="N805" s="323">
        <f t="shared" si="49"/>
        <v>4.2436830194847683</v>
      </c>
      <c r="O805" s="323">
        <f>'chromatographic performances'!$E$7/(N805*'chromatographic performances'!$E$9/1000)</f>
        <v>6930.7166842666957</v>
      </c>
      <c r="P805" s="323">
        <f t="shared" si="51"/>
        <v>6930</v>
      </c>
      <c r="Q805" s="323">
        <f>(M805*60)*(3.1415927*'chromatographic performances'!$E$8*'chromatographic performances'!$E$8*0.6/4)</f>
        <v>1140.8901700220515</v>
      </c>
      <c r="R805" s="323">
        <f>1.1*(B$12*'chromatographic performances'!$E$7*0.001*$M805*0.001*$N$4*0.001/('chromatographic performances'!$E$9*0.000001)^2/100000)</f>
        <v>1116.1000869539323</v>
      </c>
      <c r="S805" s="323">
        <f t="shared" si="52"/>
        <v>6930</v>
      </c>
      <c r="T805" s="323" t="str">
        <f t="shared" si="50"/>
        <v/>
      </c>
      <c r="U805" s="323">
        <f>(M805*60)*(3.1415927*'chromatographic performances'!$E$8*'chromatographic performances'!$E$8*0.6/4)</f>
        <v>1140.8901700220515</v>
      </c>
    </row>
    <row r="806" spans="12:21" x14ac:dyDescent="0.2">
      <c r="L806" s="323">
        <v>23.94</v>
      </c>
      <c r="M806" s="323">
        <f>(L806*$N$5)/('chromatographic performances'!$E$9/1000000)*1000</f>
        <v>9.1613068600617673</v>
      </c>
      <c r="N806" s="323">
        <f t="shared" si="49"/>
        <v>4.2461777630304987</v>
      </c>
      <c r="O806" s="323">
        <f>'chromatographic performances'!$E$7/(N806*'chromatographic performances'!$E$9/1000)</f>
        <v>6926.644701961598</v>
      </c>
      <c r="P806" s="323">
        <f t="shared" si="51"/>
        <v>6920</v>
      </c>
      <c r="Q806" s="323">
        <f>(M806*60)*(3.1415927*'chromatographic performances'!$E$8*'chromatographic performances'!$E$8*0.6/4)</f>
        <v>1142.3216507874495</v>
      </c>
      <c r="R806" s="323">
        <f>1.1*(B$12*'chromatographic performances'!$E$7*0.001*$M806*0.001*$N$4*0.001/('chromatographic performances'!$E$9*0.000001)^2/100000)</f>
        <v>1117.5004634745774</v>
      </c>
      <c r="S806" s="323">
        <f t="shared" si="52"/>
        <v>6920</v>
      </c>
      <c r="T806" s="323">
        <f t="shared" si="50"/>
        <v>6920</v>
      </c>
      <c r="U806" s="323">
        <f>(M806*60)*(3.1415927*'chromatographic performances'!$E$8*'chromatographic performances'!$E$8*0.6/4)</f>
        <v>1142.3216507874495</v>
      </c>
    </row>
    <row r="807" spans="12:21" x14ac:dyDescent="0.2">
      <c r="L807" s="323">
        <v>23.97</v>
      </c>
      <c r="M807" s="323">
        <f>(L807*$N$5)/('chromatographic performances'!$E$9/1000000)*1000</f>
        <v>9.1727871944728694</v>
      </c>
      <c r="N807" s="323">
        <f t="shared" si="49"/>
        <v>4.2486720255863331</v>
      </c>
      <c r="O807" s="323">
        <f>'chromatographic performances'!$E$7/(N807*'chromatographic performances'!$E$9/1000)</f>
        <v>6922.5782853463297</v>
      </c>
      <c r="P807" s="323">
        <f t="shared" si="51"/>
        <v>6920</v>
      </c>
      <c r="Q807" s="323">
        <f>(M807*60)*(3.1415927*'chromatographic performances'!$E$8*'chromatographic performances'!$E$8*0.6/4)</f>
        <v>1143.7531315528468</v>
      </c>
      <c r="R807" s="323">
        <f>1.1*(B$12*'chromatographic performances'!$E$7*0.001*$M807*0.001*$N$4*0.001/('chromatographic performances'!$E$9*0.000001)^2/100000)</f>
        <v>1118.900839995222</v>
      </c>
      <c r="S807" s="323">
        <f t="shared" si="52"/>
        <v>6920</v>
      </c>
      <c r="T807" s="323" t="str">
        <f t="shared" si="50"/>
        <v/>
      </c>
      <c r="U807" s="323">
        <f>(M807*60)*(3.1415927*'chromatographic performances'!$E$8*'chromatographic performances'!$E$8*0.6/4)</f>
        <v>1143.7531315528468</v>
      </c>
    </row>
    <row r="808" spans="12:21" x14ac:dyDescent="0.2">
      <c r="L808" s="323">
        <v>24</v>
      </c>
      <c r="M808" s="323">
        <f>(L808*$N$5)/('chromatographic performances'!$E$9/1000000)*1000</f>
        <v>9.184267528883975</v>
      </c>
      <c r="N808" s="323">
        <f t="shared" si="49"/>
        <v>4.2511658072814829</v>
      </c>
      <c r="O808" s="323">
        <f>'chromatographic performances'!$E$7/(N808*'chromatographic performances'!$E$9/1000)</f>
        <v>6918.517423033768</v>
      </c>
      <c r="P808" s="323">
        <f t="shared" si="51"/>
        <v>6910</v>
      </c>
      <c r="Q808" s="323">
        <f>(M808*60)*(3.1415927*'chromatographic performances'!$E$8*'chromatographic performances'!$E$8*0.6/4)</f>
        <v>1145.1846123182447</v>
      </c>
      <c r="R808" s="323">
        <f>1.1*(B$12*'chromatographic performances'!$E$7*0.001*$M808*0.001*$N$4*0.001/('chromatographic performances'!$E$9*0.000001)^2/100000)</f>
        <v>1120.3012165158666</v>
      </c>
      <c r="S808" s="323">
        <f t="shared" si="52"/>
        <v>6910</v>
      </c>
      <c r="T808" s="323" t="str">
        <f t="shared" si="50"/>
        <v/>
      </c>
      <c r="U808" s="323">
        <f>(M808*60)*(3.1415927*'chromatographic performances'!$E$8*'chromatographic performances'!$E$8*0.6/4)</f>
        <v>1145.1846123182447</v>
      </c>
    </row>
    <row r="809" spans="12:21" x14ac:dyDescent="0.2">
      <c r="L809" s="323">
        <v>24.03</v>
      </c>
      <c r="M809" s="323">
        <f>(L809*$N$5)/('chromatographic performances'!$E$9/1000000)*1000</f>
        <v>9.1957478632950824</v>
      </c>
      <c r="N809" s="323">
        <f t="shared" si="49"/>
        <v>4.2536591082479998</v>
      </c>
      <c r="O809" s="323">
        <f>'chromatographic performances'!$E$7/(N809*'chromatographic performances'!$E$9/1000)</f>
        <v>6914.4621036631434</v>
      </c>
      <c r="P809" s="323">
        <f t="shared" si="51"/>
        <v>6910</v>
      </c>
      <c r="Q809" s="323">
        <f>(M809*60)*(3.1415927*'chromatographic performances'!$E$8*'chromatographic performances'!$E$8*0.6/4)</f>
        <v>1146.6160930836427</v>
      </c>
      <c r="R809" s="323">
        <f>1.1*(B$12*'chromatographic performances'!$E$7*0.001*$M809*0.001*$N$4*0.001/('chromatographic performances'!$E$9*0.000001)^2/100000)</f>
        <v>1121.7015930365119</v>
      </c>
      <c r="S809" s="323">
        <f t="shared" si="52"/>
        <v>6910</v>
      </c>
      <c r="T809" s="323">
        <f t="shared" si="50"/>
        <v>6910</v>
      </c>
      <c r="U809" s="323">
        <f>(M809*60)*(3.1415927*'chromatographic performances'!$E$8*'chromatographic performances'!$E$8*0.6/4)</f>
        <v>1146.6160930836427</v>
      </c>
    </row>
    <row r="810" spans="12:21" x14ac:dyDescent="0.2">
      <c r="L810" s="323">
        <v>24.06</v>
      </c>
      <c r="M810" s="323">
        <f>(L810*$N$5)/('chromatographic performances'!$E$9/1000000)*1000</f>
        <v>9.2072281977061863</v>
      </c>
      <c r="N810" s="323">
        <f t="shared" si="49"/>
        <v>4.2561519286207421</v>
      </c>
      <c r="O810" s="323">
        <f>'chromatographic performances'!$E$7/(N810*'chromatographic performances'!$E$9/1000)</f>
        <v>6910.4123159000092</v>
      </c>
      <c r="P810" s="323">
        <f t="shared" si="51"/>
        <v>6910</v>
      </c>
      <c r="Q810" s="323">
        <f>(M810*60)*(3.1415927*'chromatographic performances'!$E$8*'chromatographic performances'!$E$8*0.6/4)</f>
        <v>1148.0475738490406</v>
      </c>
      <c r="R810" s="323">
        <f>1.1*(B$12*'chromatographic performances'!$E$7*0.001*$M810*0.001*$N$4*0.001/('chromatographic performances'!$E$9*0.000001)^2/100000)</f>
        <v>1123.1019695571565</v>
      </c>
      <c r="S810" s="323">
        <f t="shared" si="52"/>
        <v>6910</v>
      </c>
      <c r="T810" s="323" t="str">
        <f t="shared" si="50"/>
        <v/>
      </c>
      <c r="U810" s="323">
        <f>(M810*60)*(3.1415927*'chromatographic performances'!$E$8*'chromatographic performances'!$E$8*0.6/4)</f>
        <v>1148.0475738490406</v>
      </c>
    </row>
    <row r="811" spans="12:21" x14ac:dyDescent="0.2">
      <c r="L811" s="323">
        <v>24.09</v>
      </c>
      <c r="M811" s="323">
        <f>(L811*$N$5)/('chromatographic performances'!$E$9/1000000)*1000</f>
        <v>9.2187085321172901</v>
      </c>
      <c r="N811" s="323">
        <f t="shared" si="49"/>
        <v>4.2586442685373536</v>
      </c>
      <c r="O811" s="323">
        <f>'chromatographic performances'!$E$7/(N811*'chromatographic performances'!$E$9/1000)</f>
        <v>6906.3680484362058</v>
      </c>
      <c r="P811" s="323">
        <f t="shared" si="51"/>
        <v>6900</v>
      </c>
      <c r="Q811" s="323">
        <f>(M811*60)*(3.1415927*'chromatographic performances'!$E$8*'chromatographic performances'!$E$8*0.6/4)</f>
        <v>1149.4790546144382</v>
      </c>
      <c r="R811" s="323">
        <f>1.1*(B$12*'chromatographic performances'!$E$7*0.001*$M811*0.001*$N$4*0.001/('chromatographic performances'!$E$9*0.000001)^2/100000)</f>
        <v>1124.5023460778013</v>
      </c>
      <c r="S811" s="323">
        <f t="shared" si="52"/>
        <v>6900</v>
      </c>
      <c r="T811" s="323">
        <f t="shared" si="50"/>
        <v>6900</v>
      </c>
      <c r="U811" s="323">
        <f>(M811*60)*(3.1415927*'chromatographic performances'!$E$8*'chromatographic performances'!$E$8*0.6/4)</f>
        <v>1149.4790546144382</v>
      </c>
    </row>
    <row r="812" spans="12:21" x14ac:dyDescent="0.2">
      <c r="L812" s="323">
        <v>24.12</v>
      </c>
      <c r="M812" s="323">
        <f>(L812*$N$5)/('chromatographic performances'!$E$9/1000000)*1000</f>
        <v>9.2301888665283958</v>
      </c>
      <c r="N812" s="323">
        <f t="shared" si="49"/>
        <v>4.2611361281382294</v>
      </c>
      <c r="O812" s="323">
        <f>'chromatographic performances'!$E$7/(N812*'chromatographic performances'!$E$9/1000)</f>
        <v>6902.3292899898288</v>
      </c>
      <c r="P812" s="323">
        <f t="shared" si="51"/>
        <v>6900</v>
      </c>
      <c r="Q812" s="323">
        <f>(M812*60)*(3.1415927*'chromatographic performances'!$E$8*'chromatographic performances'!$E$8*0.6/4)</f>
        <v>1150.9105353798359</v>
      </c>
      <c r="R812" s="323">
        <f>1.1*(B$12*'chromatographic performances'!$E$7*0.001*$M812*0.001*$N$4*0.001/('chromatographic performances'!$E$9*0.000001)^2/100000)</f>
        <v>1125.9027225984462</v>
      </c>
      <c r="S812" s="323">
        <f t="shared" si="52"/>
        <v>6900</v>
      </c>
      <c r="T812" s="323" t="str">
        <f t="shared" si="50"/>
        <v/>
      </c>
      <c r="U812" s="323">
        <f>(M812*60)*(3.1415927*'chromatographic performances'!$E$8*'chromatographic performances'!$E$8*0.6/4)</f>
        <v>1150.9105353798359</v>
      </c>
    </row>
    <row r="813" spans="12:21" x14ac:dyDescent="0.2">
      <c r="L813" s="323">
        <v>24.15</v>
      </c>
      <c r="M813" s="323">
        <f>(L813*$N$5)/('chromatographic performances'!$E$9/1000000)*1000</f>
        <v>9.2416692009394996</v>
      </c>
      <c r="N813" s="323">
        <f t="shared" si="49"/>
        <v>4.2636275075664871</v>
      </c>
      <c r="O813" s="323">
        <f>'chromatographic performances'!$E$7/(N813*'chromatographic performances'!$E$9/1000)</f>
        <v>6898.2960293052065</v>
      </c>
      <c r="P813" s="323">
        <f t="shared" si="51"/>
        <v>6890</v>
      </c>
      <c r="Q813" s="323">
        <f>(M813*60)*(3.1415927*'chromatographic performances'!$E$8*'chromatographic performances'!$E$8*0.6/4)</f>
        <v>1152.3420161452336</v>
      </c>
      <c r="R813" s="323">
        <f>1.1*(B$12*'chromatographic performances'!$E$7*0.001*$M813*0.001*$N$4*0.001/('chromatographic performances'!$E$9*0.000001)^2/100000)</f>
        <v>1127.3030991190908</v>
      </c>
      <c r="S813" s="323">
        <f t="shared" si="52"/>
        <v>6890</v>
      </c>
      <c r="T813" s="323" t="str">
        <f t="shared" si="50"/>
        <v/>
      </c>
      <c r="U813" s="323">
        <f>(M813*60)*(3.1415927*'chromatographic performances'!$E$8*'chromatographic performances'!$E$8*0.6/4)</f>
        <v>1152.3420161452336</v>
      </c>
    </row>
    <row r="814" spans="12:21" x14ac:dyDescent="0.2">
      <c r="L814" s="323">
        <v>24.18</v>
      </c>
      <c r="M814" s="323">
        <f>(L814*$N$5)/('chromatographic performances'!$E$9/1000000)*1000</f>
        <v>9.253149535350607</v>
      </c>
      <c r="N814" s="323">
        <f t="shared" si="49"/>
        <v>4.2661184069679425</v>
      </c>
      <c r="O814" s="323">
        <f>'chromatographic performances'!$E$7/(N814*'chromatographic performances'!$E$9/1000)</f>
        <v>6894.2682551528551</v>
      </c>
      <c r="P814" s="323">
        <f t="shared" si="51"/>
        <v>6890</v>
      </c>
      <c r="Q814" s="323">
        <f>(M814*60)*(3.1415927*'chromatographic performances'!$E$8*'chromatographic performances'!$E$8*0.6/4)</f>
        <v>1153.7734969106318</v>
      </c>
      <c r="R814" s="323">
        <f>1.1*(B$12*'chromatographic performances'!$E$7*0.001*$M814*0.001*$N$4*0.001/('chromatographic performances'!$E$9*0.000001)^2/100000)</f>
        <v>1128.7034756397363</v>
      </c>
      <c r="S814" s="323">
        <f t="shared" si="52"/>
        <v>6890</v>
      </c>
      <c r="T814" s="323">
        <f t="shared" si="50"/>
        <v>6890</v>
      </c>
      <c r="U814" s="323">
        <f>(M814*60)*(3.1415927*'chromatographic performances'!$E$8*'chromatographic performances'!$E$8*0.6/4)</f>
        <v>1153.7734969106318</v>
      </c>
    </row>
    <row r="815" spans="12:21" x14ac:dyDescent="0.2">
      <c r="L815" s="323">
        <v>24.21</v>
      </c>
      <c r="M815" s="323">
        <f>(L815*$N$5)/('chromatographic performances'!$E$9/1000000)*1000</f>
        <v>9.2646298697617109</v>
      </c>
      <c r="N815" s="323">
        <f t="shared" si="49"/>
        <v>4.2686088264910786</v>
      </c>
      <c r="O815" s="323">
        <f>'chromatographic performances'!$E$7/(N815*'chromatographic performances'!$E$9/1000)</f>
        <v>6890.2459563294506</v>
      </c>
      <c r="P815" s="323">
        <f t="shared" si="51"/>
        <v>6890</v>
      </c>
      <c r="Q815" s="323">
        <f>(M815*60)*(3.1415927*'chromatographic performances'!$E$8*'chromatographic performances'!$E$8*0.6/4)</f>
        <v>1155.2049776760296</v>
      </c>
      <c r="R815" s="323">
        <f>1.1*(B$12*'chromatographic performances'!$E$7*0.001*$M815*0.001*$N$4*0.001/('chromatographic performances'!$E$9*0.000001)^2/100000)</f>
        <v>1130.1038521603809</v>
      </c>
      <c r="S815" s="323">
        <f t="shared" si="52"/>
        <v>6890</v>
      </c>
      <c r="T815" s="323" t="str">
        <f t="shared" si="50"/>
        <v/>
      </c>
      <c r="U815" s="323">
        <f>(M815*60)*(3.1415927*'chromatographic performances'!$E$8*'chromatographic performances'!$E$8*0.6/4)</f>
        <v>1155.2049776760296</v>
      </c>
    </row>
    <row r="816" spans="12:21" x14ac:dyDescent="0.2">
      <c r="L816" s="323">
        <v>24.24</v>
      </c>
      <c r="M816" s="323">
        <f>(L816*$N$5)/('chromatographic performances'!$E$9/1000000)*1000</f>
        <v>9.2761102041728165</v>
      </c>
      <c r="N816" s="323">
        <f t="shared" si="49"/>
        <v>4.2710987662870163</v>
      </c>
      <c r="O816" s="323">
        <f>'chromatographic performances'!$E$7/(N816*'chromatographic performances'!$E$9/1000)</f>
        <v>6886.2291216578005</v>
      </c>
      <c r="P816" s="323">
        <f t="shared" si="51"/>
        <v>6880</v>
      </c>
      <c r="Q816" s="323">
        <f>(M816*60)*(3.1415927*'chromatographic performances'!$E$8*'chromatographic performances'!$E$8*0.6/4)</f>
        <v>1156.6364584414273</v>
      </c>
      <c r="R816" s="323">
        <f>1.1*(B$12*'chromatographic performances'!$E$7*0.001*$M816*0.001*$N$4*0.001/('chromatographic performances'!$E$9*0.000001)^2/100000)</f>
        <v>1131.5042286810256</v>
      </c>
      <c r="S816" s="323">
        <f t="shared" si="52"/>
        <v>6880</v>
      </c>
      <c r="T816" s="323">
        <f t="shared" si="50"/>
        <v>6880</v>
      </c>
      <c r="U816" s="323">
        <f>(M816*60)*(3.1415927*'chromatographic performances'!$E$8*'chromatographic performances'!$E$8*0.6/4)</f>
        <v>1156.6364584414273</v>
      </c>
    </row>
    <row r="817" spans="12:21" x14ac:dyDescent="0.2">
      <c r="L817" s="323">
        <v>24.27</v>
      </c>
      <c r="M817" s="323">
        <f>(L817*$N$5)/('chromatographic performances'!$E$9/1000000)*1000</f>
        <v>9.2875905385839204</v>
      </c>
      <c r="N817" s="323">
        <f t="shared" si="49"/>
        <v>4.273588226509494</v>
      </c>
      <c r="O817" s="323">
        <f>'chromatographic performances'!$E$7/(N817*'chromatographic performances'!$E$9/1000)</f>
        <v>6882.217739986796</v>
      </c>
      <c r="P817" s="323">
        <f t="shared" si="51"/>
        <v>6880</v>
      </c>
      <c r="Q817" s="323">
        <f>(M817*60)*(3.1415927*'chromatographic performances'!$E$8*'chromatographic performances'!$E$8*0.6/4)</f>
        <v>1158.067939206825</v>
      </c>
      <c r="R817" s="323">
        <f>1.1*(B$12*'chromatographic performances'!$E$7*0.001*$M817*0.001*$N$4*0.001/('chromatographic performances'!$E$9*0.000001)^2/100000)</f>
        <v>1132.9046052016704</v>
      </c>
      <c r="S817" s="323">
        <f t="shared" si="52"/>
        <v>6880</v>
      </c>
      <c r="T817" s="323" t="str">
        <f t="shared" si="50"/>
        <v/>
      </c>
      <c r="U817" s="323">
        <f>(M817*60)*(3.1415927*'chromatographic performances'!$E$8*'chromatographic performances'!$E$8*0.6/4)</f>
        <v>1158.067939206825</v>
      </c>
    </row>
    <row r="818" spans="12:21" x14ac:dyDescent="0.2">
      <c r="L818" s="323">
        <v>24.3</v>
      </c>
      <c r="M818" s="323">
        <f>(L818*$N$5)/('chromatographic performances'!$E$9/1000000)*1000</f>
        <v>9.299070872995026</v>
      </c>
      <c r="N818" s="323">
        <f t="shared" si="49"/>
        <v>4.2760772073148319</v>
      </c>
      <c r="O818" s="323">
        <f>'chromatographic performances'!$E$7/(N818*'chromatographic performances'!$E$9/1000)</f>
        <v>6878.2118001913968</v>
      </c>
      <c r="P818" s="323">
        <f t="shared" si="51"/>
        <v>6870</v>
      </c>
      <c r="Q818" s="323">
        <f>(M818*60)*(3.1415927*'chromatographic performances'!$E$8*'chromatographic performances'!$E$8*0.6/4)</f>
        <v>1159.4994199722228</v>
      </c>
      <c r="R818" s="323">
        <f>1.1*(B$12*'chromatographic performances'!$E$7*0.001*$M818*0.001*$N$4*0.001/('chromatographic performances'!$E$9*0.000001)^2/100000)</f>
        <v>1134.3049817223152</v>
      </c>
      <c r="S818" s="323">
        <f t="shared" si="52"/>
        <v>6870</v>
      </c>
      <c r="T818" s="323" t="str">
        <f t="shared" si="50"/>
        <v/>
      </c>
      <c r="U818" s="323">
        <f>(M818*60)*(3.1415927*'chromatographic performances'!$E$8*'chromatographic performances'!$E$8*0.6/4)</f>
        <v>1159.4994199722228</v>
      </c>
    </row>
    <row r="819" spans="12:21" x14ac:dyDescent="0.2">
      <c r="L819" s="323">
        <v>24.33</v>
      </c>
      <c r="M819" s="323">
        <f>(L819*$N$5)/('chromatographic performances'!$E$9/1000000)*1000</f>
        <v>9.3105512074061298</v>
      </c>
      <c r="N819" s="323">
        <f t="shared" si="49"/>
        <v>4.2785657088619082</v>
      </c>
      <c r="O819" s="323">
        <f>'chromatographic performances'!$E$7/(N819*'chromatographic performances'!$E$9/1000)</f>
        <v>6874.2112911725826</v>
      </c>
      <c r="P819" s="323">
        <f t="shared" si="51"/>
        <v>6870</v>
      </c>
      <c r="Q819" s="323">
        <f>(M819*60)*(3.1415927*'chromatographic performances'!$E$8*'chromatographic performances'!$E$8*0.6/4)</f>
        <v>1160.9309007376207</v>
      </c>
      <c r="R819" s="323">
        <f>1.1*(B$12*'chromatographic performances'!$E$7*0.001*$M819*0.001*$N$4*0.001/('chromatographic performances'!$E$9*0.000001)^2/100000)</f>
        <v>1135.7053582429601</v>
      </c>
      <c r="S819" s="323">
        <f t="shared" si="52"/>
        <v>6870</v>
      </c>
      <c r="T819" s="323">
        <f t="shared" si="50"/>
        <v>6870</v>
      </c>
      <c r="U819" s="323">
        <f>(M819*60)*(3.1415927*'chromatographic performances'!$E$8*'chromatographic performances'!$E$8*0.6/4)</f>
        <v>1160.9309007376207</v>
      </c>
    </row>
    <row r="820" spans="12:21" x14ac:dyDescent="0.2">
      <c r="L820" s="323">
        <v>24.36</v>
      </c>
      <c r="M820" s="323">
        <f>(L820*$N$5)/('chromatographic performances'!$E$9/1000000)*1000</f>
        <v>9.3220315418172355</v>
      </c>
      <c r="N820" s="323">
        <f t="shared" si="49"/>
        <v>4.281053731312138</v>
      </c>
      <c r="O820" s="323">
        <f>'chromatographic performances'!$E$7/(N820*'chromatographic performances'!$E$9/1000)</f>
        <v>6870.2162018573126</v>
      </c>
      <c r="P820" s="323">
        <f t="shared" si="51"/>
        <v>6870</v>
      </c>
      <c r="Q820" s="323">
        <f>(M820*60)*(3.1415927*'chromatographic performances'!$E$8*'chromatographic performances'!$E$8*0.6/4)</f>
        <v>1162.3623815030185</v>
      </c>
      <c r="R820" s="323">
        <f>1.1*(B$12*'chromatographic performances'!$E$7*0.001*$M820*0.001*$N$4*0.001/('chromatographic performances'!$E$9*0.000001)^2/100000)</f>
        <v>1137.1057347636049</v>
      </c>
      <c r="S820" s="323">
        <f t="shared" si="52"/>
        <v>6870</v>
      </c>
      <c r="T820" s="323" t="str">
        <f t="shared" si="50"/>
        <v/>
      </c>
      <c r="U820" s="323">
        <f>(M820*60)*(3.1415927*'chromatographic performances'!$E$8*'chromatographic performances'!$E$8*0.6/4)</f>
        <v>1162.3623815030185</v>
      </c>
    </row>
    <row r="821" spans="12:21" x14ac:dyDescent="0.2">
      <c r="L821" s="323">
        <v>24.39</v>
      </c>
      <c r="M821" s="323">
        <f>(L821*$N$5)/('chromatographic performances'!$E$9/1000000)*1000</f>
        <v>9.3335118762283429</v>
      </c>
      <c r="N821" s="323">
        <f t="shared" si="49"/>
        <v>4.2835412748294379</v>
      </c>
      <c r="O821" s="323">
        <f>'chromatographic performances'!$E$7/(N821*'chromatographic performances'!$E$9/1000)</f>
        <v>6866.2265211985077</v>
      </c>
      <c r="P821" s="323">
        <f t="shared" si="51"/>
        <v>6860</v>
      </c>
      <c r="Q821" s="323">
        <f>(M821*60)*(3.1415927*'chromatographic performances'!$E$8*'chromatographic performances'!$E$8*0.6/4)</f>
        <v>1163.7938622684167</v>
      </c>
      <c r="R821" s="323">
        <f>1.1*(B$12*'chromatographic performances'!$E$7*0.001*$M821*0.001*$N$4*0.001/('chromatographic performances'!$E$9*0.000001)^2/100000)</f>
        <v>1138.50611128425</v>
      </c>
      <c r="S821" s="323">
        <f t="shared" si="52"/>
        <v>6860</v>
      </c>
      <c r="T821" s="323">
        <f t="shared" si="50"/>
        <v>6860</v>
      </c>
      <c r="U821" s="323">
        <f>(M821*60)*(3.1415927*'chromatographic performances'!$E$8*'chromatographic performances'!$E$8*0.6/4)</f>
        <v>1163.7938622684167</v>
      </c>
    </row>
    <row r="822" spans="12:21" x14ac:dyDescent="0.2">
      <c r="L822" s="323">
        <v>24.42</v>
      </c>
      <c r="M822" s="323">
        <f>(L822*$N$5)/('chromatographic performances'!$E$9/1000000)*1000</f>
        <v>9.3449922106394467</v>
      </c>
      <c r="N822" s="323">
        <f t="shared" si="49"/>
        <v>4.2860283395802039</v>
      </c>
      <c r="O822" s="323">
        <f>'chromatographic performances'!$E$7/(N822*'chromatographic performances'!$E$9/1000)</f>
        <v>6862.2422381750048</v>
      </c>
      <c r="P822" s="323">
        <f t="shared" si="51"/>
        <v>6860</v>
      </c>
      <c r="Q822" s="323">
        <f>(M822*60)*(3.1415927*'chromatographic performances'!$E$8*'chromatographic performances'!$E$8*0.6/4)</f>
        <v>1165.2253430338142</v>
      </c>
      <c r="R822" s="323">
        <f>1.1*(B$12*'chromatographic performances'!$E$7*0.001*$M822*0.001*$N$4*0.001/('chromatographic performances'!$E$9*0.000001)^2/100000)</f>
        <v>1139.9064878048946</v>
      </c>
      <c r="S822" s="323">
        <f t="shared" si="52"/>
        <v>6860</v>
      </c>
      <c r="T822" s="323" t="str">
        <f t="shared" si="50"/>
        <v/>
      </c>
      <c r="U822" s="323">
        <f>(M822*60)*(3.1415927*'chromatographic performances'!$E$8*'chromatographic performances'!$E$8*0.6/4)</f>
        <v>1165.2253430338142</v>
      </c>
    </row>
    <row r="823" spans="12:21" x14ac:dyDescent="0.2">
      <c r="L823" s="323">
        <v>24.45</v>
      </c>
      <c r="M823" s="323">
        <f>(L823*$N$5)/('chromatographic performances'!$E$9/1000000)*1000</f>
        <v>9.3564725450505488</v>
      </c>
      <c r="N823" s="323">
        <f t="shared" si="49"/>
        <v>4.2885149257332857</v>
      </c>
      <c r="O823" s="323">
        <f>'chromatographic performances'!$E$7/(N823*'chromatographic performances'!$E$9/1000)</f>
        <v>6858.2633417915149</v>
      </c>
      <c r="P823" s="323">
        <f t="shared" si="51"/>
        <v>6850</v>
      </c>
      <c r="Q823" s="323">
        <f>(M823*60)*(3.1415927*'chromatographic performances'!$E$8*'chromatographic performances'!$E$8*0.6/4)</f>
        <v>1166.6568237992117</v>
      </c>
      <c r="R823" s="323">
        <f>1.1*(B$12*'chromatographic performances'!$E$7*0.001*$M823*0.001*$N$4*0.001/('chromatographic performances'!$E$9*0.000001)^2/100000)</f>
        <v>1141.3068643255392</v>
      </c>
      <c r="S823" s="323">
        <f t="shared" si="52"/>
        <v>6850</v>
      </c>
      <c r="T823" s="323" t="str">
        <f t="shared" si="50"/>
        <v/>
      </c>
      <c r="U823" s="323">
        <f>(M823*60)*(3.1415927*'chromatographic performances'!$E$8*'chromatographic performances'!$E$8*0.6/4)</f>
        <v>1166.6568237992117</v>
      </c>
    </row>
    <row r="824" spans="12:21" x14ac:dyDescent="0.2">
      <c r="L824" s="323">
        <v>24.48</v>
      </c>
      <c r="M824" s="323">
        <f>(L824*$N$5)/('chromatographic performances'!$E$9/1000000)*1000</f>
        <v>9.3679528794616544</v>
      </c>
      <c r="N824" s="323">
        <f t="shared" si="49"/>
        <v>4.2910010334599615</v>
      </c>
      <c r="O824" s="323">
        <f>'chromatographic performances'!$E$7/(N824*'chromatographic performances'!$E$9/1000)</f>
        <v>6854.289821078597</v>
      </c>
      <c r="P824" s="323">
        <f t="shared" si="51"/>
        <v>6850</v>
      </c>
      <c r="Q824" s="323">
        <f>(M824*60)*(3.1415927*'chromatographic performances'!$E$8*'chromatographic performances'!$E$8*0.6/4)</f>
        <v>1168.0883045646096</v>
      </c>
      <c r="R824" s="323">
        <f>1.1*(B$12*'chromatographic performances'!$E$7*0.001*$M824*0.001*$N$4*0.001/('chromatographic performances'!$E$9*0.000001)^2/100000)</f>
        <v>1142.707240846184</v>
      </c>
      <c r="S824" s="323">
        <f t="shared" si="52"/>
        <v>6850</v>
      </c>
      <c r="T824" s="323">
        <f t="shared" si="50"/>
        <v>6850</v>
      </c>
      <c r="U824" s="323">
        <f>(M824*60)*(3.1415927*'chromatographic performances'!$E$8*'chromatographic performances'!$E$8*0.6/4)</f>
        <v>1168.0883045646096</v>
      </c>
    </row>
    <row r="825" spans="12:21" x14ac:dyDescent="0.2">
      <c r="L825" s="323">
        <v>24.51</v>
      </c>
      <c r="M825" s="323">
        <f>(L825*$N$5)/('chromatographic performances'!$E$9/1000000)*1000</f>
        <v>9.3794332138727619</v>
      </c>
      <c r="N825" s="323">
        <f t="shared" ref="N825:N888" si="53">B$9*$L825^(1/3)+B$10/$L825+B$11*$L825</f>
        <v>4.2934866629339119</v>
      </c>
      <c r="O825" s="323">
        <f>'chromatographic performances'!$E$7/(N825*'chromatographic performances'!$E$9/1000)</f>
        <v>6850.3216650926115</v>
      </c>
      <c r="P825" s="323">
        <f t="shared" si="51"/>
        <v>6850</v>
      </c>
      <c r="Q825" s="323">
        <f>(M825*60)*(3.1415927*'chromatographic performances'!$E$8*'chromatographic performances'!$E$8*0.6/4)</f>
        <v>1169.5197853300076</v>
      </c>
      <c r="R825" s="323">
        <f>1.1*(B$12*'chromatographic performances'!$E$7*0.001*$M825*0.001*$N$4*0.001/('chromatographic performances'!$E$9*0.000001)^2/100000)</f>
        <v>1144.1076173668293</v>
      </c>
      <c r="S825" s="323">
        <f t="shared" si="52"/>
        <v>6850</v>
      </c>
      <c r="T825" s="323" t="str">
        <f t="shared" si="50"/>
        <v/>
      </c>
      <c r="U825" s="323">
        <f>(M825*60)*(3.1415927*'chromatographic performances'!$E$8*'chromatographic performances'!$E$8*0.6/4)</f>
        <v>1169.5197853300076</v>
      </c>
    </row>
    <row r="826" spans="12:21" x14ac:dyDescent="0.2">
      <c r="L826" s="323">
        <v>24.54</v>
      </c>
      <c r="M826" s="323">
        <f>(L826*$N$5)/('chromatographic performances'!$E$9/1000000)*1000</f>
        <v>9.3909135482838657</v>
      </c>
      <c r="N826" s="323">
        <f t="shared" si="53"/>
        <v>4.2959718143311925</v>
      </c>
      <c r="O826" s="323">
        <f>'chromatographic performances'!$E$7/(N826*'chromatographic performances'!$E$9/1000)</f>
        <v>6846.3588629156902</v>
      </c>
      <c r="P826" s="323">
        <f t="shared" si="51"/>
        <v>6840</v>
      </c>
      <c r="Q826" s="323">
        <f>(M826*60)*(3.1415927*'chromatographic performances'!$E$8*'chromatographic performances'!$E$8*0.6/4)</f>
        <v>1170.9512660954053</v>
      </c>
      <c r="R826" s="323">
        <f>1.1*(B$12*'chromatographic performances'!$E$7*0.001*$M826*0.001*$N$4*0.001/('chromatographic performances'!$E$9*0.000001)^2/100000)</f>
        <v>1145.507993887474</v>
      </c>
      <c r="S826" s="323">
        <f t="shared" si="52"/>
        <v>6840</v>
      </c>
      <c r="T826" s="323">
        <f t="shared" si="50"/>
        <v>6840</v>
      </c>
      <c r="U826" s="323">
        <f>(M826*60)*(3.1415927*'chromatographic performances'!$E$8*'chromatographic performances'!$E$8*0.6/4)</f>
        <v>1170.9512660954053</v>
      </c>
    </row>
    <row r="827" spans="12:21" x14ac:dyDescent="0.2">
      <c r="L827" s="323">
        <v>24.57</v>
      </c>
      <c r="M827" s="323">
        <f>(L827*$N$5)/('chromatographic performances'!$E$9/1000000)*1000</f>
        <v>9.4023938826949713</v>
      </c>
      <c r="N827" s="323">
        <f t="shared" si="53"/>
        <v>4.2984564878302134</v>
      </c>
      <c r="O827" s="323">
        <f>'chromatographic performances'!$E$7/(N827*'chromatographic performances'!$E$9/1000)</f>
        <v>6842.4014036556891</v>
      </c>
      <c r="P827" s="323">
        <f t="shared" si="51"/>
        <v>6840</v>
      </c>
      <c r="Q827" s="323">
        <f>(M827*60)*(3.1415927*'chromatographic performances'!$E$8*'chromatographic performances'!$E$8*0.6/4)</f>
        <v>1172.3827468608031</v>
      </c>
      <c r="R827" s="323">
        <f>1.1*(B$12*'chromatographic performances'!$E$7*0.001*$M827*0.001*$N$4*0.001/('chromatographic performances'!$E$9*0.000001)^2/100000)</f>
        <v>1146.9083704081188</v>
      </c>
      <c r="S827" s="323">
        <f t="shared" si="52"/>
        <v>6840</v>
      </c>
      <c r="T827" s="323" t="str">
        <f t="shared" si="50"/>
        <v/>
      </c>
      <c r="U827" s="323">
        <f>(M827*60)*(3.1415927*'chromatographic performances'!$E$8*'chromatographic performances'!$E$8*0.6/4)</f>
        <v>1172.3827468608031</v>
      </c>
    </row>
    <row r="828" spans="12:21" x14ac:dyDescent="0.2">
      <c r="L828" s="323">
        <v>24.6</v>
      </c>
      <c r="M828" s="323">
        <f>(L828*$N$5)/('chromatographic performances'!$E$9/1000000)*1000</f>
        <v>9.4138742171060752</v>
      </c>
      <c r="N828" s="323">
        <f t="shared" si="53"/>
        <v>4.3009406836117092</v>
      </c>
      <c r="O828" s="323">
        <f>'chromatographic performances'!$E$7/(N828*'chromatographic performances'!$E$9/1000)</f>
        <v>6838.449276446162</v>
      </c>
      <c r="P828" s="323">
        <f t="shared" si="51"/>
        <v>6830</v>
      </c>
      <c r="Q828" s="323">
        <f>(M828*60)*(3.1415927*'chromatographic performances'!$E$8*'chromatographic performances'!$E$8*0.6/4)</f>
        <v>1173.814227626201</v>
      </c>
      <c r="R828" s="323">
        <f>1.1*(B$12*'chromatographic performances'!$E$7*0.001*$M828*0.001*$N$4*0.001/('chromatographic performances'!$E$9*0.000001)^2/100000)</f>
        <v>1148.3087469287634</v>
      </c>
      <c r="S828" s="323">
        <f t="shared" si="52"/>
        <v>6830</v>
      </c>
      <c r="T828" s="323" t="str">
        <f t="shared" si="50"/>
        <v/>
      </c>
      <c r="U828" s="323">
        <f>(M828*60)*(3.1415927*'chromatographic performances'!$E$8*'chromatographic performances'!$E$8*0.6/4)</f>
        <v>1173.814227626201</v>
      </c>
    </row>
    <row r="829" spans="12:21" x14ac:dyDescent="0.2">
      <c r="L829" s="323">
        <v>24.63</v>
      </c>
      <c r="M829" s="323">
        <f>(L829*$N$5)/('chromatographic performances'!$E$9/1000000)*1000</f>
        <v>9.4253545515171808</v>
      </c>
      <c r="N829" s="323">
        <f t="shared" si="53"/>
        <v>4.3034244018587184</v>
      </c>
      <c r="O829" s="323">
        <f>'chromatographic performances'!$E$7/(N829*'chromatographic performances'!$E$9/1000)</f>
        <v>6834.5024704463121</v>
      </c>
      <c r="P829" s="323">
        <f t="shared" si="51"/>
        <v>6830</v>
      </c>
      <c r="Q829" s="323">
        <f>(M829*60)*(3.1415927*'chromatographic performances'!$E$8*'chromatographic performances'!$E$8*0.6/4)</f>
        <v>1175.2457083915988</v>
      </c>
      <c r="R829" s="323">
        <f>1.1*(B$12*'chromatographic performances'!$E$7*0.001*$M829*0.001*$N$4*0.001/('chromatographic performances'!$E$9*0.000001)^2/100000)</f>
        <v>1149.7091234494085</v>
      </c>
      <c r="S829" s="323">
        <f t="shared" si="52"/>
        <v>6830</v>
      </c>
      <c r="T829" s="323">
        <f t="shared" si="50"/>
        <v>6830</v>
      </c>
      <c r="U829" s="323">
        <f>(M829*60)*(3.1415927*'chromatographic performances'!$E$8*'chromatographic performances'!$E$8*0.6/4)</f>
        <v>1175.2457083915988</v>
      </c>
    </row>
    <row r="830" spans="12:21" x14ac:dyDescent="0.2">
      <c r="L830" s="323">
        <v>24.66</v>
      </c>
      <c r="M830" s="323">
        <f>(L830*$N$5)/('chromatographic performances'!$E$9/1000000)*1000</f>
        <v>9.4368348859282847</v>
      </c>
      <c r="N830" s="323">
        <f t="shared" si="53"/>
        <v>4.3059076427565577</v>
      </c>
      <c r="O830" s="323">
        <f>'chromatographic performances'!$E$7/(N830*'chromatographic performances'!$E$9/1000)</f>
        <v>6830.5609748409561</v>
      </c>
      <c r="P830" s="323">
        <f t="shared" si="51"/>
        <v>6830</v>
      </c>
      <c r="Q830" s="323">
        <f>(M830*60)*(3.1415927*'chromatographic performances'!$E$8*'chromatographic performances'!$E$8*0.6/4)</f>
        <v>1176.6771891569965</v>
      </c>
      <c r="R830" s="323">
        <f>1.1*(B$12*'chromatographic performances'!$E$7*0.001*$M830*0.001*$N$4*0.001/('chromatographic performances'!$E$9*0.000001)^2/100000)</f>
        <v>1151.1094999700533</v>
      </c>
      <c r="S830" s="323">
        <f t="shared" si="52"/>
        <v>6830</v>
      </c>
      <c r="T830" s="323" t="str">
        <f t="shared" si="50"/>
        <v/>
      </c>
      <c r="U830" s="323">
        <f>(M830*60)*(3.1415927*'chromatographic performances'!$E$8*'chromatographic performances'!$E$8*0.6/4)</f>
        <v>1176.6771891569965</v>
      </c>
    </row>
    <row r="831" spans="12:21" x14ac:dyDescent="0.2">
      <c r="L831" s="323">
        <v>24.69</v>
      </c>
      <c r="M831" s="323">
        <f>(L831*$N$5)/('chromatographic performances'!$E$9/1000000)*1000</f>
        <v>9.4483152203393921</v>
      </c>
      <c r="N831" s="323">
        <f t="shared" si="53"/>
        <v>4.3083904064927978</v>
      </c>
      <c r="O831" s="323">
        <f>'chromatographic performances'!$E$7/(N831*'chromatographic performances'!$E$9/1000)</f>
        <v>6826.6247788404835</v>
      </c>
      <c r="P831" s="323">
        <f t="shared" si="51"/>
        <v>6820</v>
      </c>
      <c r="Q831" s="323">
        <f>(M831*60)*(3.1415927*'chromatographic performances'!$E$8*'chromatographic performances'!$E$8*0.6/4)</f>
        <v>1178.1086699223945</v>
      </c>
      <c r="R831" s="323">
        <f>1.1*(B$12*'chromatographic performances'!$E$7*0.001*$M831*0.001*$N$4*0.001/('chromatographic performances'!$E$9*0.000001)^2/100000)</f>
        <v>1152.5098764906984</v>
      </c>
      <c r="S831" s="323">
        <f t="shared" si="52"/>
        <v>6820</v>
      </c>
      <c r="T831" s="323">
        <f t="shared" si="50"/>
        <v>6820</v>
      </c>
      <c r="U831" s="323">
        <f>(M831*60)*(3.1415927*'chromatographic performances'!$E$8*'chromatographic performances'!$E$8*0.6/4)</f>
        <v>1178.1086699223945</v>
      </c>
    </row>
    <row r="832" spans="12:21" x14ac:dyDescent="0.2">
      <c r="L832" s="323">
        <v>24.72</v>
      </c>
      <c r="M832" s="323">
        <f>(L832*$N$5)/('chromatographic performances'!$E$9/1000000)*1000</f>
        <v>9.4597955547504942</v>
      </c>
      <c r="N832" s="323">
        <f t="shared" si="53"/>
        <v>4.310872693257239</v>
      </c>
      <c r="O832" s="323">
        <f>'chromatographic performances'!$E$7/(N832*'chromatographic performances'!$E$9/1000)</f>
        <v>6822.6938716808199</v>
      </c>
      <c r="P832" s="323">
        <f t="shared" si="51"/>
        <v>6820</v>
      </c>
      <c r="Q832" s="323">
        <f>(M832*60)*(3.1415927*'chromatographic performances'!$E$8*'chromatographic performances'!$E$8*0.6/4)</f>
        <v>1179.540150687792</v>
      </c>
      <c r="R832" s="323">
        <f>1.1*(B$12*'chromatographic performances'!$E$7*0.001*$M832*0.001*$N$4*0.001/('chromatographic performances'!$E$9*0.000001)^2/100000)</f>
        <v>1153.9102530113428</v>
      </c>
      <c r="S832" s="323">
        <f t="shared" si="52"/>
        <v>6820</v>
      </c>
      <c r="T832" s="323" t="str">
        <f t="shared" si="50"/>
        <v/>
      </c>
      <c r="U832" s="323">
        <f>(M832*60)*(3.1415927*'chromatographic performances'!$E$8*'chromatographic performances'!$E$8*0.6/4)</f>
        <v>1179.540150687792</v>
      </c>
    </row>
    <row r="833" spans="12:21" x14ac:dyDescent="0.2">
      <c r="L833" s="323">
        <v>24.75</v>
      </c>
      <c r="M833" s="323">
        <f>(L833*$N$5)/('chromatographic performances'!$E$9/1000000)*1000</f>
        <v>9.4712758891616016</v>
      </c>
      <c r="N833" s="323">
        <f t="shared" si="53"/>
        <v>4.3133545032418894</v>
      </c>
      <c r="O833" s="323">
        <f>'chromatographic performances'!$E$7/(N833*'chromatographic performances'!$E$9/1000)</f>
        <v>6818.7682426233823</v>
      </c>
      <c r="P833" s="323">
        <f t="shared" si="51"/>
        <v>6810</v>
      </c>
      <c r="Q833" s="323">
        <f>(M833*60)*(3.1415927*'chromatographic performances'!$E$8*'chromatographic performances'!$E$8*0.6/4)</f>
        <v>1180.9716314531902</v>
      </c>
      <c r="R833" s="323">
        <f>1.1*(B$12*'chromatographic performances'!$E$7*0.001*$M833*0.001*$N$4*0.001/('chromatographic performances'!$E$9*0.000001)^2/100000)</f>
        <v>1155.3106295319876</v>
      </c>
      <c r="S833" s="323">
        <f t="shared" si="52"/>
        <v>6810</v>
      </c>
      <c r="T833" s="323" t="str">
        <f t="shared" si="50"/>
        <v/>
      </c>
      <c r="U833" s="323">
        <f>(M833*60)*(3.1415927*'chromatographic performances'!$E$8*'chromatographic performances'!$E$8*0.6/4)</f>
        <v>1180.9716314531902</v>
      </c>
    </row>
    <row r="834" spans="12:21" x14ac:dyDescent="0.2">
      <c r="L834" s="323">
        <v>24.78</v>
      </c>
      <c r="M834" s="323">
        <f>(L834*$N$5)/('chromatographic performances'!$E$9/1000000)*1000</f>
        <v>9.4827562235727054</v>
      </c>
      <c r="N834" s="323">
        <f t="shared" si="53"/>
        <v>4.3158358366409386</v>
      </c>
      <c r="O834" s="323">
        <f>'chromatographic performances'!$E$7/(N834*'chromatographic performances'!$E$9/1000)</f>
        <v>6814.8478809550479</v>
      </c>
      <c r="P834" s="323">
        <f t="shared" si="51"/>
        <v>6810</v>
      </c>
      <c r="Q834" s="323">
        <f>(M834*60)*(3.1415927*'chromatographic performances'!$E$8*'chromatographic performances'!$E$8*0.6/4)</f>
        <v>1182.4031122185879</v>
      </c>
      <c r="R834" s="323">
        <f>1.1*(B$12*'chromatographic performances'!$E$7*0.001*$M834*0.001*$N$4*0.001/('chromatographic performances'!$E$9*0.000001)^2/100000)</f>
        <v>1156.7110060526325</v>
      </c>
      <c r="S834" s="323">
        <f t="shared" si="52"/>
        <v>6810</v>
      </c>
      <c r="T834" s="323">
        <f t="shared" si="50"/>
        <v>6810</v>
      </c>
      <c r="U834" s="323">
        <f>(M834*60)*(3.1415927*'chromatographic performances'!$E$8*'chromatographic performances'!$E$8*0.6/4)</f>
        <v>1182.4031122185879</v>
      </c>
    </row>
    <row r="835" spans="12:21" x14ac:dyDescent="0.2">
      <c r="L835" s="323">
        <v>24.81</v>
      </c>
      <c r="M835" s="323">
        <f>(L835*$N$5)/('chromatographic performances'!$E$9/1000000)*1000</f>
        <v>9.4942365579838093</v>
      </c>
      <c r="N835" s="323">
        <f t="shared" si="53"/>
        <v>4.3183166936507371</v>
      </c>
      <c r="O835" s="323">
        <f>'chromatographic performances'!$E$7/(N835*'chromatographic performances'!$E$9/1000)</f>
        <v>6810.9327759880962</v>
      </c>
      <c r="P835" s="323">
        <f t="shared" si="51"/>
        <v>6810</v>
      </c>
      <c r="Q835" s="323">
        <f>(M835*60)*(3.1415927*'chromatographic performances'!$E$8*'chromatographic performances'!$E$8*0.6/4)</f>
        <v>1183.8345929839854</v>
      </c>
      <c r="R835" s="323">
        <f>1.1*(B$12*'chromatographic performances'!$E$7*0.001*$M835*0.001*$N$4*0.001/('chromatographic performances'!$E$9*0.000001)^2/100000)</f>
        <v>1158.1113825732771</v>
      </c>
      <c r="S835" s="323">
        <f t="shared" si="52"/>
        <v>6810</v>
      </c>
      <c r="T835" s="323" t="str">
        <f t="shared" si="50"/>
        <v/>
      </c>
      <c r="U835" s="323">
        <f>(M835*60)*(3.1415927*'chromatographic performances'!$E$8*'chromatographic performances'!$E$8*0.6/4)</f>
        <v>1183.8345929839854</v>
      </c>
    </row>
    <row r="836" spans="12:21" x14ac:dyDescent="0.2">
      <c r="L836" s="323">
        <v>24.84</v>
      </c>
      <c r="M836" s="323">
        <f>(L836*$N$5)/('chromatographic performances'!$E$9/1000000)*1000</f>
        <v>9.5057168923949149</v>
      </c>
      <c r="N836" s="323">
        <f t="shared" si="53"/>
        <v>4.3207970744697715</v>
      </c>
      <c r="O836" s="323">
        <f>'chromatographic performances'!$E$7/(N836*'chromatographic performances'!$E$9/1000)</f>
        <v>6807.0229170601888</v>
      </c>
      <c r="P836" s="323">
        <f t="shared" si="51"/>
        <v>6800</v>
      </c>
      <c r="Q836" s="323">
        <f>(M836*60)*(3.1415927*'chromatographic performances'!$E$8*'chromatographic performances'!$E$8*0.6/4)</f>
        <v>1185.2660737493834</v>
      </c>
      <c r="R836" s="323">
        <f>1.1*(B$12*'chromatographic performances'!$E$7*0.001*$M836*0.001*$N$4*0.001/('chromatographic performances'!$E$9*0.000001)^2/100000)</f>
        <v>1159.5117590939221</v>
      </c>
      <c r="S836" s="323">
        <f t="shared" si="52"/>
        <v>6800</v>
      </c>
      <c r="T836" s="323">
        <f t="shared" si="50"/>
        <v>6800</v>
      </c>
      <c r="U836" s="323">
        <f>(M836*60)*(3.1415927*'chromatographic performances'!$E$8*'chromatographic performances'!$E$8*0.6/4)</f>
        <v>1185.2660737493834</v>
      </c>
    </row>
    <row r="837" spans="12:21" x14ac:dyDescent="0.2">
      <c r="L837" s="323">
        <v>24.87</v>
      </c>
      <c r="M837" s="323">
        <f>(L837*$N$5)/('chromatographic performances'!$E$9/1000000)*1000</f>
        <v>9.5171972268060205</v>
      </c>
      <c r="N837" s="323">
        <f t="shared" si="53"/>
        <v>4.3232769792986439</v>
      </c>
      <c r="O837" s="323">
        <f>'chromatographic performances'!$E$7/(N837*'chromatographic performances'!$E$9/1000)</f>
        <v>6803.1182935343086</v>
      </c>
      <c r="P837" s="323">
        <f t="shared" si="51"/>
        <v>6800</v>
      </c>
      <c r="Q837" s="323">
        <f>(M837*60)*(3.1415927*'chromatographic performances'!$E$8*'chromatographic performances'!$E$8*0.6/4)</f>
        <v>1186.6975545147811</v>
      </c>
      <c r="R837" s="323">
        <f>1.1*(B$12*'chromatographic performances'!$E$7*0.001*$M837*0.001*$N$4*0.001/('chromatographic performances'!$E$9*0.000001)^2/100000)</f>
        <v>1160.9121356145672</v>
      </c>
      <c r="S837" s="323">
        <f t="shared" si="52"/>
        <v>6800</v>
      </c>
      <c r="T837" s="323" t="str">
        <f t="shared" si="50"/>
        <v/>
      </c>
      <c r="U837" s="323">
        <f>(M837*60)*(3.1415927*'chromatographic performances'!$E$8*'chromatographic performances'!$E$8*0.6/4)</f>
        <v>1186.6975545147811</v>
      </c>
    </row>
    <row r="838" spans="12:21" x14ac:dyDescent="0.2">
      <c r="L838" s="323">
        <v>24.9</v>
      </c>
      <c r="M838" s="323">
        <f>(L838*$N$5)/('chromatographic performances'!$E$9/1000000)*1000</f>
        <v>9.5286775612171244</v>
      </c>
      <c r="N838" s="323">
        <f t="shared" si="53"/>
        <v>4.3257564083400464</v>
      </c>
      <c r="O838" s="323">
        <f>'chromatographic performances'!$E$7/(N838*'chromatographic performances'!$E$9/1000)</f>
        <v>6799.2188947987343</v>
      </c>
      <c r="P838" s="323">
        <f t="shared" si="51"/>
        <v>6790</v>
      </c>
      <c r="Q838" s="323">
        <f>(M838*60)*(3.1415927*'chromatographic performances'!$E$8*'chromatographic performances'!$E$8*0.6/4)</f>
        <v>1188.1290352801789</v>
      </c>
      <c r="R838" s="323">
        <f>1.1*(B$12*'chromatographic performances'!$E$7*0.001*$M838*0.001*$N$4*0.001/('chromatographic performances'!$E$9*0.000001)^2/100000)</f>
        <v>1162.312512135212</v>
      </c>
      <c r="S838" s="323">
        <f t="shared" si="52"/>
        <v>6790</v>
      </c>
      <c r="T838" s="323" t="str">
        <f t="shared" si="50"/>
        <v/>
      </c>
      <c r="U838" s="323">
        <f>(M838*60)*(3.1415927*'chromatographic performances'!$E$8*'chromatographic performances'!$E$8*0.6/4)</f>
        <v>1188.1290352801789</v>
      </c>
    </row>
    <row r="839" spans="12:21" x14ac:dyDescent="0.2">
      <c r="L839" s="323">
        <v>24.93</v>
      </c>
      <c r="M839" s="323">
        <f>(L839*$N$5)/('chromatographic performances'!$E$9/1000000)*1000</f>
        <v>9.54015789562823</v>
      </c>
      <c r="N839" s="323">
        <f t="shared" si="53"/>
        <v>4.3282353617987397</v>
      </c>
      <c r="O839" s="323">
        <f>'chromatographic performances'!$E$7/(N839*'chromatographic performances'!$E$9/1000)</f>
        <v>6795.3247102669884</v>
      </c>
      <c r="P839" s="323">
        <f t="shared" si="51"/>
        <v>6790</v>
      </c>
      <c r="Q839" s="323">
        <f>(M839*60)*(3.1415927*'chromatographic performances'!$E$8*'chromatographic performances'!$E$8*0.6/4)</f>
        <v>1189.5605160455768</v>
      </c>
      <c r="R839" s="323">
        <f>1.1*(B$12*'chromatographic performances'!$E$7*0.001*$M839*0.001*$N$4*0.001/('chromatographic performances'!$E$9*0.000001)^2/100000)</f>
        <v>1163.7128886558567</v>
      </c>
      <c r="S839" s="323">
        <f t="shared" si="52"/>
        <v>6790</v>
      </c>
      <c r="T839" s="323">
        <f t="shared" si="50"/>
        <v>6790</v>
      </c>
      <c r="U839" s="323">
        <f>(M839*60)*(3.1415927*'chromatographic performances'!$E$8*'chromatographic performances'!$E$8*0.6/4)</f>
        <v>1189.5605160455768</v>
      </c>
    </row>
    <row r="840" spans="12:21" x14ac:dyDescent="0.2">
      <c r="L840" s="323">
        <v>24.96</v>
      </c>
      <c r="M840" s="323">
        <f>(L840*$N$5)/('chromatographic performances'!$E$9/1000000)*1000</f>
        <v>9.5516382300393357</v>
      </c>
      <c r="N840" s="323">
        <f t="shared" si="53"/>
        <v>4.3307138398815308</v>
      </c>
      <c r="O840" s="323">
        <f>'chromatographic performances'!$E$7/(N840*'chromatographic performances'!$E$9/1000)</f>
        <v>6791.4357293777994</v>
      </c>
      <c r="P840" s="323">
        <f t="shared" si="51"/>
        <v>6790</v>
      </c>
      <c r="Q840" s="323">
        <f>(M840*60)*(3.1415927*'chromatographic performances'!$E$8*'chromatographic performances'!$E$8*0.6/4)</f>
        <v>1190.9919968109746</v>
      </c>
      <c r="R840" s="323">
        <f>1.1*(B$12*'chromatographic performances'!$E$7*0.001*$M840*0.001*$N$4*0.001/('chromatographic performances'!$E$9*0.000001)^2/100000)</f>
        <v>1165.1132651765017</v>
      </c>
      <c r="S840" s="323">
        <f t="shared" si="52"/>
        <v>6790</v>
      </c>
      <c r="T840" s="323" t="str">
        <f t="shared" si="50"/>
        <v/>
      </c>
      <c r="U840" s="323">
        <f>(M840*60)*(3.1415927*'chromatographic performances'!$E$8*'chromatographic performances'!$E$8*0.6/4)</f>
        <v>1190.9919968109746</v>
      </c>
    </row>
    <row r="841" spans="12:21" x14ac:dyDescent="0.2">
      <c r="L841" s="323">
        <v>24.99</v>
      </c>
      <c r="M841" s="323">
        <f>(L841*$N$5)/('chromatographic performances'!$E$9/1000000)*1000</f>
        <v>9.5631185644504395</v>
      </c>
      <c r="N841" s="323">
        <f t="shared" si="53"/>
        <v>4.3331918427972553</v>
      </c>
      <c r="O841" s="323">
        <f>'chromatographic performances'!$E$7/(N841*'chromatographic performances'!$E$9/1000)</f>
        <v>6787.551941595053</v>
      </c>
      <c r="P841" s="323">
        <f t="shared" si="51"/>
        <v>6780</v>
      </c>
      <c r="Q841" s="323">
        <f>(M841*60)*(3.1415927*'chromatographic performances'!$E$8*'chromatographic performances'!$E$8*0.6/4)</f>
        <v>1192.4234775763723</v>
      </c>
      <c r="R841" s="323">
        <f>1.1*(B$12*'chromatographic performances'!$E$7*0.001*$M841*0.001*$N$4*0.001/('chromatographic performances'!$E$9*0.000001)^2/100000)</f>
        <v>1166.5136416971466</v>
      </c>
      <c r="S841" s="323">
        <f t="shared" si="52"/>
        <v>6780</v>
      </c>
      <c r="T841" s="323">
        <f t="shared" ref="T841:T904" si="54">IF(S843-S842&gt;=0,"",P841)</f>
        <v>6780</v>
      </c>
      <c r="U841" s="323">
        <f>(M841*60)*(3.1415927*'chromatographic performances'!$E$8*'chromatographic performances'!$E$8*0.6/4)</f>
        <v>1192.4234775763723</v>
      </c>
    </row>
    <row r="842" spans="12:21" x14ac:dyDescent="0.2">
      <c r="L842" s="323">
        <v>25.02</v>
      </c>
      <c r="M842" s="323">
        <f>(L842*$N$5)/('chromatographic performances'!$E$9/1000000)*1000</f>
        <v>9.5745988988615469</v>
      </c>
      <c r="N842" s="323">
        <f t="shared" si="53"/>
        <v>4.3356693707567491</v>
      </c>
      <c r="O842" s="323">
        <f>'chromatographic performances'!$E$7/(N842*'chromatographic performances'!$E$9/1000)</f>
        <v>6783.6733364077563</v>
      </c>
      <c r="P842" s="323">
        <f t="shared" ref="P842:P905" si="55">FLOOR(O842,10)</f>
        <v>6780</v>
      </c>
      <c r="Q842" s="323">
        <f>(M842*60)*(3.1415927*'chromatographic performances'!$E$8*'chromatographic performances'!$E$8*0.6/4)</f>
        <v>1193.8549583417705</v>
      </c>
      <c r="R842" s="323">
        <f>1.1*(B$12*'chromatographic performances'!$E$7*0.001*$M842*0.001*$N$4*0.001/('chromatographic performances'!$E$9*0.000001)^2/100000)</f>
        <v>1167.9140182177916</v>
      </c>
      <c r="S842" s="323">
        <f t="shared" si="52"/>
        <v>6780</v>
      </c>
      <c r="T842" s="323" t="str">
        <f t="shared" si="54"/>
        <v/>
      </c>
      <c r="U842" s="323">
        <f>(M842*60)*(3.1415927*'chromatographic performances'!$E$8*'chromatographic performances'!$E$8*0.6/4)</f>
        <v>1193.8549583417705</v>
      </c>
    </row>
    <row r="843" spans="12:21" x14ac:dyDescent="0.2">
      <c r="L843" s="323">
        <v>25.05</v>
      </c>
      <c r="M843" s="323">
        <f>(L843*$N$5)/('chromatographic performances'!$E$9/1000000)*1000</f>
        <v>9.5860792332726508</v>
      </c>
      <c r="N843" s="323">
        <f t="shared" si="53"/>
        <v>4.3381464239728276</v>
      </c>
      <c r="O843" s="323">
        <f>'chromatographic performances'!$E$7/(N843*'chromatographic performances'!$E$9/1000)</f>
        <v>6779.7999033299984</v>
      </c>
      <c r="P843" s="323">
        <f t="shared" si="55"/>
        <v>6770</v>
      </c>
      <c r="Q843" s="323">
        <f>(M843*60)*(3.1415927*'chromatographic performances'!$E$8*'chromatographic performances'!$E$8*0.6/4)</f>
        <v>1195.2864391071682</v>
      </c>
      <c r="R843" s="323">
        <f>1.1*(B$12*'chromatographic performances'!$E$7*0.001*$M843*0.001*$N$4*0.001/('chromatographic performances'!$E$9*0.000001)^2/100000)</f>
        <v>1169.3143947384362</v>
      </c>
      <c r="S843" s="323">
        <f t="shared" si="52"/>
        <v>6770</v>
      </c>
      <c r="T843" s="323" t="str">
        <f t="shared" si="54"/>
        <v/>
      </c>
      <c r="U843" s="323">
        <f>(M843*60)*(3.1415927*'chromatographic performances'!$E$8*'chromatographic performances'!$E$8*0.6/4)</f>
        <v>1195.2864391071682</v>
      </c>
    </row>
    <row r="844" spans="12:21" x14ac:dyDescent="0.2">
      <c r="L844" s="323">
        <v>25.08</v>
      </c>
      <c r="M844" s="323">
        <f>(L844*$N$5)/('chromatographic performances'!$E$9/1000000)*1000</f>
        <v>9.5975595676837546</v>
      </c>
      <c r="N844" s="323">
        <f t="shared" si="53"/>
        <v>4.3406230026602683</v>
      </c>
      <c r="O844" s="323">
        <f>'chromatographic performances'!$E$7/(N844*'chromatographic performances'!$E$9/1000)</f>
        <v>6775.9316319008949</v>
      </c>
      <c r="P844" s="323">
        <f t="shared" si="55"/>
        <v>6770</v>
      </c>
      <c r="Q844" s="323">
        <f>(M844*60)*(3.1415927*'chromatographic performances'!$E$8*'chromatographic performances'!$E$8*0.6/4)</f>
        <v>1196.7179198725657</v>
      </c>
      <c r="R844" s="323">
        <f>1.1*(B$12*'chromatographic performances'!$E$7*0.001*$M844*0.001*$N$4*0.001/('chromatographic performances'!$E$9*0.000001)^2/100000)</f>
        <v>1170.7147712590809</v>
      </c>
      <c r="S844" s="323">
        <f t="shared" si="52"/>
        <v>6770</v>
      </c>
      <c r="T844" s="323">
        <f t="shared" si="54"/>
        <v>6770</v>
      </c>
      <c r="U844" s="323">
        <f>(M844*60)*(3.1415927*'chromatographic performances'!$E$8*'chromatographic performances'!$E$8*0.6/4)</f>
        <v>1196.7179198725657</v>
      </c>
    </row>
    <row r="845" spans="12:21" x14ac:dyDescent="0.2">
      <c r="L845" s="323">
        <v>25.11</v>
      </c>
      <c r="M845" s="323">
        <f>(L845*$N$5)/('chromatographic performances'!$E$9/1000000)*1000</f>
        <v>9.6090399020948585</v>
      </c>
      <c r="N845" s="323">
        <f t="shared" si="53"/>
        <v>4.3430991070357887</v>
      </c>
      <c r="O845" s="323">
        <f>'chromatographic performances'!$E$7/(N845*'chromatographic performances'!$E$9/1000)</f>
        <v>6772.0685116845507</v>
      </c>
      <c r="P845" s="323">
        <f t="shared" si="55"/>
        <v>6770</v>
      </c>
      <c r="Q845" s="323">
        <f>(M845*60)*(3.1415927*'chromatographic performances'!$E$8*'chromatographic performances'!$E$8*0.6/4)</f>
        <v>1198.1494006379635</v>
      </c>
      <c r="R845" s="323">
        <f>1.1*(B$12*'chromatographic performances'!$E$7*0.001*$M845*0.001*$N$4*0.001/('chromatographic performances'!$E$9*0.000001)^2/100000)</f>
        <v>1172.1151477797257</v>
      </c>
      <c r="S845" s="323">
        <f t="shared" si="52"/>
        <v>6770</v>
      </c>
      <c r="T845" s="323" t="str">
        <f t="shared" si="54"/>
        <v/>
      </c>
      <c r="U845" s="323">
        <f>(M845*60)*(3.1415927*'chromatographic performances'!$E$8*'chromatographic performances'!$E$8*0.6/4)</f>
        <v>1198.1494006379635</v>
      </c>
    </row>
    <row r="846" spans="12:21" x14ac:dyDescent="0.2">
      <c r="L846" s="323">
        <v>25.14</v>
      </c>
      <c r="M846" s="323">
        <f>(L846*$N$5)/('chromatographic performances'!$E$9/1000000)*1000</f>
        <v>9.6205202365059659</v>
      </c>
      <c r="N846" s="323">
        <f t="shared" si="53"/>
        <v>4.3455747373180245</v>
      </c>
      <c r="O846" s="323">
        <f>'chromatographic performances'!$E$7/(N846*'chromatographic performances'!$E$9/1000)</f>
        <v>6768.2105322700145</v>
      </c>
      <c r="P846" s="323">
        <f t="shared" si="55"/>
        <v>6760</v>
      </c>
      <c r="Q846" s="323">
        <f>(M846*60)*(3.1415927*'chromatographic performances'!$E$8*'chromatographic performances'!$E$8*0.6/4)</f>
        <v>1199.5808814033614</v>
      </c>
      <c r="R846" s="323">
        <f>1.1*(B$12*'chromatographic performances'!$E$7*0.001*$M846*0.001*$N$4*0.001/('chromatographic performances'!$E$9*0.000001)^2/100000)</f>
        <v>1173.5155243003705</v>
      </c>
      <c r="S846" s="323">
        <f t="shared" si="52"/>
        <v>6760</v>
      </c>
      <c r="T846" s="323" t="str">
        <f t="shared" si="54"/>
        <v/>
      </c>
      <c r="U846" s="323">
        <f>(M846*60)*(3.1415927*'chromatographic performances'!$E$8*'chromatographic performances'!$E$8*0.6/4)</f>
        <v>1199.5808814033614</v>
      </c>
    </row>
    <row r="847" spans="12:21" x14ac:dyDescent="0.2">
      <c r="L847" s="323">
        <v>25.17</v>
      </c>
      <c r="M847" s="323">
        <f>(L847*$N$5)/('chromatographic performances'!$E$9/1000000)*1000</f>
        <v>9.6320005709170697</v>
      </c>
      <c r="N847" s="323">
        <f t="shared" si="53"/>
        <v>4.3480498937275032</v>
      </c>
      <c r="O847" s="323">
        <f>'chromatographic performances'!$E$7/(N847*'chromatographic performances'!$E$9/1000)</f>
        <v>6764.3576832712442</v>
      </c>
      <c r="P847" s="323">
        <f t="shared" si="55"/>
        <v>6760</v>
      </c>
      <c r="Q847" s="323">
        <f>(M847*60)*(3.1415927*'chromatographic performances'!$E$8*'chromatographic performances'!$E$8*0.6/4)</f>
        <v>1201.0123621687594</v>
      </c>
      <c r="R847" s="323">
        <f>1.1*(B$12*'chromatographic performances'!$E$7*0.001*$M847*0.001*$N$4*0.001/('chromatographic performances'!$E$9*0.000001)^2/100000)</f>
        <v>1174.9159008210154</v>
      </c>
      <c r="S847" s="323">
        <f t="shared" si="52"/>
        <v>6760</v>
      </c>
      <c r="T847" s="323">
        <f t="shared" si="54"/>
        <v>6760</v>
      </c>
      <c r="U847" s="323">
        <f>(M847*60)*(3.1415927*'chromatographic performances'!$E$8*'chromatographic performances'!$E$8*0.6/4)</f>
        <v>1201.0123621687594</v>
      </c>
    </row>
    <row r="848" spans="12:21" x14ac:dyDescent="0.2">
      <c r="L848" s="323">
        <v>25.2</v>
      </c>
      <c r="M848" s="323">
        <f>(L848*$N$5)/('chromatographic performances'!$E$9/1000000)*1000</f>
        <v>9.6434809053281754</v>
      </c>
      <c r="N848" s="323">
        <f t="shared" si="53"/>
        <v>4.3505245764866336</v>
      </c>
      <c r="O848" s="323">
        <f>'chromatographic performances'!$E$7/(N848*'chromatographic performances'!$E$9/1000)</f>
        <v>6760.509954327048</v>
      </c>
      <c r="P848" s="323">
        <f t="shared" si="55"/>
        <v>6760</v>
      </c>
      <c r="Q848" s="323">
        <f>(M848*60)*(3.1415927*'chromatographic performances'!$E$8*'chromatographic performances'!$E$8*0.6/4)</f>
        <v>1202.4438429341571</v>
      </c>
      <c r="R848" s="323">
        <f>1.1*(B$12*'chromatographic performances'!$E$7*0.001*$M848*0.001*$N$4*0.001/('chromatographic performances'!$E$9*0.000001)^2/100000)</f>
        <v>1176.3162773416605</v>
      </c>
      <c r="S848" s="323">
        <f t="shared" si="52"/>
        <v>6760</v>
      </c>
      <c r="T848" s="323" t="str">
        <f t="shared" si="54"/>
        <v/>
      </c>
      <c r="U848" s="323">
        <f>(M848*60)*(3.1415927*'chromatographic performances'!$E$8*'chromatographic performances'!$E$8*0.6/4)</f>
        <v>1202.4438429341571</v>
      </c>
    </row>
    <row r="849" spans="12:21" x14ac:dyDescent="0.2">
      <c r="L849" s="323">
        <v>25.23</v>
      </c>
      <c r="M849" s="323">
        <f>(L849*$N$5)/('chromatographic performances'!$E$9/1000000)*1000</f>
        <v>9.6549612397392792</v>
      </c>
      <c r="N849" s="323">
        <f t="shared" si="53"/>
        <v>4.3529987858196808</v>
      </c>
      <c r="O849" s="323">
        <f>'chromatographic performances'!$E$7/(N849*'chromatographic performances'!$E$9/1000)</f>
        <v>6756.6673351010459</v>
      </c>
      <c r="P849" s="323">
        <f t="shared" si="55"/>
        <v>6750</v>
      </c>
      <c r="Q849" s="323">
        <f>(M849*60)*(3.1415927*'chromatographic performances'!$E$8*'chromatographic performances'!$E$8*0.6/4)</f>
        <v>1203.8753236995547</v>
      </c>
      <c r="R849" s="323">
        <f>1.1*(B$12*'chromatographic performances'!$E$7*0.001*$M849*0.001*$N$4*0.001/('chromatographic performances'!$E$9*0.000001)^2/100000)</f>
        <v>1177.7166538623051</v>
      </c>
      <c r="S849" s="323">
        <f t="shared" si="52"/>
        <v>6750</v>
      </c>
      <c r="T849" s="323">
        <f t="shared" si="54"/>
        <v>6750</v>
      </c>
      <c r="U849" s="323">
        <f>(M849*60)*(3.1415927*'chromatographic performances'!$E$8*'chromatographic performances'!$E$8*0.6/4)</f>
        <v>1203.8753236995547</v>
      </c>
    </row>
    <row r="850" spans="12:21" x14ac:dyDescent="0.2">
      <c r="L850" s="323">
        <v>25.26</v>
      </c>
      <c r="M850" s="323">
        <f>(L850*$N$5)/('chromatographic performances'!$E$9/1000000)*1000</f>
        <v>9.6664415741503849</v>
      </c>
      <c r="N850" s="323">
        <f t="shared" si="53"/>
        <v>4.3554725219527421</v>
      </c>
      <c r="O850" s="323">
        <f>'chromatographic performances'!$E$7/(N850*'chromatographic performances'!$E$9/1000)</f>
        <v>6752.8298152816305</v>
      </c>
      <c r="P850" s="323">
        <f t="shared" si="55"/>
        <v>6750</v>
      </c>
      <c r="Q850" s="323">
        <f>(M850*60)*(3.1415927*'chromatographic performances'!$E$8*'chromatographic performances'!$E$8*0.6/4)</f>
        <v>1205.3068044649526</v>
      </c>
      <c r="R850" s="323">
        <f>1.1*(B$12*'chromatographic performances'!$E$7*0.001*$M850*0.001*$N$4*0.001/('chromatographic performances'!$E$9*0.000001)^2/100000)</f>
        <v>1179.1170303829499</v>
      </c>
      <c r="S850" s="323">
        <f t="shared" si="52"/>
        <v>6750</v>
      </c>
      <c r="T850" s="323" t="str">
        <f t="shared" si="54"/>
        <v/>
      </c>
      <c r="U850" s="323">
        <f>(M850*60)*(3.1415927*'chromatographic performances'!$E$8*'chromatographic performances'!$E$8*0.6/4)</f>
        <v>1205.3068044649526</v>
      </c>
    </row>
    <row r="851" spans="12:21" x14ac:dyDescent="0.2">
      <c r="L851" s="323">
        <v>25.29</v>
      </c>
      <c r="M851" s="323">
        <f>(L851*$N$5)/('chromatographic performances'!$E$9/1000000)*1000</f>
        <v>9.6779219085614887</v>
      </c>
      <c r="N851" s="323">
        <f t="shared" si="53"/>
        <v>4.3579457851137322</v>
      </c>
      <c r="O851" s="323">
        <f>'chromatographic performances'!$E$7/(N851*'chromatographic performances'!$E$9/1000)</f>
        <v>6748.997384581914</v>
      </c>
      <c r="P851" s="323">
        <f t="shared" si="55"/>
        <v>6740</v>
      </c>
      <c r="Q851" s="323">
        <f>(M851*60)*(3.1415927*'chromatographic performances'!$E$8*'chromatographic performances'!$E$8*0.6/4)</f>
        <v>1206.7382852303501</v>
      </c>
      <c r="R851" s="323">
        <f>1.1*(B$12*'chromatographic performances'!$E$7*0.001*$M851*0.001*$N$4*0.001/('chromatographic performances'!$E$9*0.000001)^2/100000)</f>
        <v>1180.5174069035945</v>
      </c>
      <c r="S851" s="323">
        <f t="shared" si="52"/>
        <v>6740</v>
      </c>
      <c r="T851" s="323" t="str">
        <f t="shared" si="54"/>
        <v/>
      </c>
      <c r="U851" s="323">
        <f>(M851*60)*(3.1415927*'chromatographic performances'!$E$8*'chromatographic performances'!$E$8*0.6/4)</f>
        <v>1206.7382852303501</v>
      </c>
    </row>
    <row r="852" spans="12:21" x14ac:dyDescent="0.2">
      <c r="L852" s="323">
        <v>25.32</v>
      </c>
      <c r="M852" s="323">
        <f>(L852*$N$5)/('chromatographic performances'!$E$9/1000000)*1000</f>
        <v>9.6894022429725943</v>
      </c>
      <c r="N852" s="323">
        <f t="shared" si="53"/>
        <v>4.3604185755323632</v>
      </c>
      <c r="O852" s="323">
        <f>'chromatographic performances'!$E$7/(N852*'chromatographic performances'!$E$9/1000)</f>
        <v>6745.1700327396829</v>
      </c>
      <c r="P852" s="323">
        <f t="shared" si="55"/>
        <v>6740</v>
      </c>
      <c r="Q852" s="323">
        <f>(M852*60)*(3.1415927*'chromatographic performances'!$E$8*'chromatographic performances'!$E$8*0.6/4)</f>
        <v>1208.1697659957483</v>
      </c>
      <c r="R852" s="323">
        <f>1.1*(B$12*'chromatographic performances'!$E$7*0.001*$M852*0.001*$N$4*0.001/('chromatographic performances'!$E$9*0.000001)^2/100000)</f>
        <v>1181.9177834242394</v>
      </c>
      <c r="S852" s="323">
        <f t="shared" si="52"/>
        <v>6740</v>
      </c>
      <c r="T852" s="323">
        <f t="shared" si="54"/>
        <v>6740</v>
      </c>
      <c r="U852" s="323">
        <f>(M852*60)*(3.1415927*'chromatographic performances'!$E$8*'chromatographic performances'!$E$8*0.6/4)</f>
        <v>1208.1697659957483</v>
      </c>
    </row>
    <row r="853" spans="12:21" x14ac:dyDescent="0.2">
      <c r="L853" s="323">
        <v>25.35</v>
      </c>
      <c r="M853" s="323">
        <f>(L853*$N$5)/('chromatographic performances'!$E$9/1000000)*1000</f>
        <v>9.7008825773837</v>
      </c>
      <c r="N853" s="323">
        <f t="shared" si="53"/>
        <v>4.3628908934401203</v>
      </c>
      <c r="O853" s="323">
        <f>'chromatographic performances'!$E$7/(N853*'chromatographic performances'!$E$9/1000)</f>
        <v>6741.3477495173629</v>
      </c>
      <c r="P853" s="323">
        <f t="shared" si="55"/>
        <v>6740</v>
      </c>
      <c r="Q853" s="323">
        <f>(M853*60)*(3.1415927*'chromatographic performances'!$E$8*'chromatographic performances'!$E$8*0.6/4)</f>
        <v>1209.6012467611461</v>
      </c>
      <c r="R853" s="323">
        <f>1.1*(B$12*'chromatographic performances'!$E$7*0.001*$M853*0.001*$N$4*0.001/('chromatographic performances'!$E$9*0.000001)^2/100000)</f>
        <v>1183.3181599448844</v>
      </c>
      <c r="S853" s="323">
        <f t="shared" si="52"/>
        <v>6740</v>
      </c>
      <c r="T853" s="323" t="str">
        <f t="shared" si="54"/>
        <v/>
      </c>
      <c r="U853" s="323">
        <f>(M853*60)*(3.1415927*'chromatographic performances'!$E$8*'chromatographic performances'!$E$8*0.6/4)</f>
        <v>1209.6012467611461</v>
      </c>
    </row>
    <row r="854" spans="12:21" x14ac:dyDescent="0.2">
      <c r="L854" s="323">
        <v>25.38</v>
      </c>
      <c r="M854" s="323">
        <f>(L854*$N$5)/('chromatographic performances'!$E$9/1000000)*1000</f>
        <v>9.7123629117948056</v>
      </c>
      <c r="N854" s="323">
        <f t="shared" si="53"/>
        <v>4.3653627390702461</v>
      </c>
      <c r="O854" s="323">
        <f>'chromatographic performances'!$E$7/(N854*'chromatographic performances'!$E$9/1000)</f>
        <v>6737.5305247019633</v>
      </c>
      <c r="P854" s="323">
        <f t="shared" si="55"/>
        <v>6730</v>
      </c>
      <c r="Q854" s="323">
        <f>(M854*60)*(3.1415927*'chromatographic performances'!$E$8*'chromatographic performances'!$E$8*0.6/4)</f>
        <v>1211.032727526544</v>
      </c>
      <c r="R854" s="323">
        <f>1.1*(B$12*'chromatographic performances'!$E$7*0.001*$M854*0.001*$N$4*0.001/('chromatographic performances'!$E$9*0.000001)^2/100000)</f>
        <v>1184.7185364655293</v>
      </c>
      <c r="S854" s="323">
        <f t="shared" si="52"/>
        <v>6730</v>
      </c>
      <c r="T854" s="323">
        <f t="shared" si="54"/>
        <v>6730</v>
      </c>
      <c r="U854" s="323">
        <f>(M854*60)*(3.1415927*'chromatographic performances'!$E$8*'chromatographic performances'!$E$8*0.6/4)</f>
        <v>1211.032727526544</v>
      </c>
    </row>
    <row r="855" spans="12:21" x14ac:dyDescent="0.2">
      <c r="L855" s="323">
        <v>25.41</v>
      </c>
      <c r="M855" s="323">
        <f>(L855*$N$5)/('chromatographic performances'!$E$9/1000000)*1000</f>
        <v>9.7238432462059112</v>
      </c>
      <c r="N855" s="323">
        <f t="shared" si="53"/>
        <v>4.3678341126577216</v>
      </c>
      <c r="O855" s="323">
        <f>'chromatographic performances'!$E$7/(N855*'chromatographic performances'!$E$9/1000)</f>
        <v>6733.7183481050297</v>
      </c>
      <c r="P855" s="323">
        <f t="shared" si="55"/>
        <v>6730</v>
      </c>
      <c r="Q855" s="323">
        <f>(M855*60)*(3.1415927*'chromatographic performances'!$E$8*'chromatographic performances'!$E$8*0.6/4)</f>
        <v>1212.4642082919418</v>
      </c>
      <c r="R855" s="323">
        <f>1.1*(B$12*'chromatographic performances'!$E$7*0.001*$M855*0.001*$N$4*0.001/('chromatographic performances'!$E$9*0.000001)^2/100000)</f>
        <v>1186.1189129861741</v>
      </c>
      <c r="S855" s="323">
        <f t="shared" si="52"/>
        <v>6730</v>
      </c>
      <c r="T855" s="323" t="str">
        <f t="shared" si="54"/>
        <v/>
      </c>
      <c r="U855" s="323">
        <f>(M855*60)*(3.1415927*'chromatographic performances'!$E$8*'chromatographic performances'!$E$8*0.6/4)</f>
        <v>1212.4642082919418</v>
      </c>
    </row>
    <row r="856" spans="12:21" x14ac:dyDescent="0.2">
      <c r="L856" s="323">
        <v>25.44</v>
      </c>
      <c r="M856" s="323">
        <f>(L856*$N$5)/('chromatographic performances'!$E$9/1000000)*1000</f>
        <v>9.7353235806170151</v>
      </c>
      <c r="N856" s="323">
        <f t="shared" si="53"/>
        <v>4.3703050144392463</v>
      </c>
      <c r="O856" s="323">
        <f>'chromatographic performances'!$E$7/(N856*'chromatographic performances'!$E$9/1000)</f>
        <v>6729.911209562606</v>
      </c>
      <c r="P856" s="323">
        <f t="shared" si="55"/>
        <v>6720</v>
      </c>
      <c r="Q856" s="323">
        <f>(M856*60)*(3.1415927*'chromatographic performances'!$E$8*'chromatographic performances'!$E$8*0.6/4)</f>
        <v>1213.8956890573397</v>
      </c>
      <c r="R856" s="323">
        <f>1.1*(B$12*'chromatographic performances'!$E$7*0.001*$M856*0.001*$N$4*0.001/('chromatographic performances'!$E$9*0.000001)^2/100000)</f>
        <v>1187.519289506819</v>
      </c>
      <c r="S856" s="323">
        <f t="shared" si="52"/>
        <v>6720</v>
      </c>
      <c r="T856" s="323" t="str">
        <f t="shared" si="54"/>
        <v/>
      </c>
      <c r="U856" s="323">
        <f>(M856*60)*(3.1415927*'chromatographic performances'!$E$8*'chromatographic performances'!$E$8*0.6/4)</f>
        <v>1213.8956890573397</v>
      </c>
    </row>
    <row r="857" spans="12:21" x14ac:dyDescent="0.2">
      <c r="L857" s="323">
        <v>25.47</v>
      </c>
      <c r="M857" s="323">
        <f>(L857*$N$5)/('chromatographic performances'!$E$9/1000000)*1000</f>
        <v>9.7468039150281172</v>
      </c>
      <c r="N857" s="323">
        <f t="shared" si="53"/>
        <v>4.3727754446532154</v>
      </c>
      <c r="O857" s="323">
        <f>'chromatographic performances'!$E$7/(N857*'chromatographic performances'!$E$9/1000)</f>
        <v>6726.1090989351878</v>
      </c>
      <c r="P857" s="323">
        <f t="shared" si="55"/>
        <v>6720</v>
      </c>
      <c r="Q857" s="323">
        <f>(M857*60)*(3.1415927*'chromatographic performances'!$E$8*'chromatographic performances'!$E$8*0.6/4)</f>
        <v>1215.327169822737</v>
      </c>
      <c r="R857" s="323">
        <f>1.1*(B$12*'chromatographic performances'!$E$7*0.001*$M857*0.001*$N$4*0.001/('chromatographic performances'!$E$9*0.000001)^2/100000)</f>
        <v>1188.9196660274636</v>
      </c>
      <c r="S857" s="323">
        <f t="shared" ref="S857:S873" si="56">IF(P857&gt;$P$1017,S856,P857)</f>
        <v>6720</v>
      </c>
      <c r="T857" s="323">
        <f t="shared" si="54"/>
        <v>6720</v>
      </c>
      <c r="U857" s="323">
        <f>(M857*60)*(3.1415927*'chromatographic performances'!$E$8*'chromatographic performances'!$E$8*0.6/4)</f>
        <v>1215.327169822737</v>
      </c>
    </row>
    <row r="858" spans="12:21" x14ac:dyDescent="0.2">
      <c r="L858" s="323">
        <v>25.5</v>
      </c>
      <c r="M858" s="323">
        <f>(L858*$N$5)/('chromatographic performances'!$E$9/1000000)*1000</f>
        <v>9.7582842494392246</v>
      </c>
      <c r="N858" s="323">
        <f t="shared" si="53"/>
        <v>4.375245403539707</v>
      </c>
      <c r="O858" s="323">
        <f>'chromatographic performances'!$E$7/(N858*'chromatographic performances'!$E$9/1000)</f>
        <v>6722.312006107667</v>
      </c>
      <c r="P858" s="323">
        <f t="shared" si="55"/>
        <v>6720</v>
      </c>
      <c r="Q858" s="323">
        <f>(M858*60)*(3.1415927*'chromatographic performances'!$E$8*'chromatographic performances'!$E$8*0.6/4)</f>
        <v>1216.7586505881352</v>
      </c>
      <c r="R858" s="323">
        <f>1.1*(B$12*'chromatographic performances'!$E$7*0.001*$M858*0.001*$N$4*0.001/('chromatographic performances'!$E$9*0.000001)^2/100000)</f>
        <v>1190.3200425481089</v>
      </c>
      <c r="S858" s="323">
        <f t="shared" si="56"/>
        <v>6720</v>
      </c>
      <c r="T858" s="323" t="str">
        <f t="shared" si="54"/>
        <v/>
      </c>
      <c r="U858" s="323">
        <f>(M858*60)*(3.1415927*'chromatographic performances'!$E$8*'chromatographic performances'!$E$8*0.6/4)</f>
        <v>1216.7586505881352</v>
      </c>
    </row>
    <row r="859" spans="12:21" x14ac:dyDescent="0.2">
      <c r="L859" s="323">
        <v>25.53</v>
      </c>
      <c r="M859" s="323">
        <f>(L859*$N$5)/('chromatographic performances'!$E$9/1000000)*1000</f>
        <v>9.769764583850332</v>
      </c>
      <c r="N859" s="323">
        <f t="shared" si="53"/>
        <v>4.3777148913404602</v>
      </c>
      <c r="O859" s="323">
        <f>'chromatographic performances'!$E$7/(N859*'chromatographic performances'!$E$9/1000)</f>
        <v>6718.5199209892917</v>
      </c>
      <c r="P859" s="323">
        <f t="shared" si="55"/>
        <v>6710</v>
      </c>
      <c r="Q859" s="323">
        <f>(M859*60)*(3.1415927*'chromatographic performances'!$E$8*'chromatographic performances'!$E$8*0.6/4)</f>
        <v>1218.1901313535332</v>
      </c>
      <c r="R859" s="323">
        <f>1.1*(B$12*'chromatographic performances'!$E$7*0.001*$M859*0.001*$N$4*0.001/('chromatographic performances'!$E$9*0.000001)^2/100000)</f>
        <v>1191.7204190687537</v>
      </c>
      <c r="S859" s="323">
        <f t="shared" si="56"/>
        <v>6710</v>
      </c>
      <c r="T859" s="323" t="str">
        <f t="shared" si="54"/>
        <v/>
      </c>
      <c r="U859" s="323">
        <f>(M859*60)*(3.1415927*'chromatographic performances'!$E$8*'chromatographic performances'!$E$8*0.6/4)</f>
        <v>1218.1901313535332</v>
      </c>
    </row>
    <row r="860" spans="12:21" x14ac:dyDescent="0.2">
      <c r="L860" s="323">
        <v>25.56</v>
      </c>
      <c r="M860" s="323">
        <f>(L860*$N$5)/('chromatographic performances'!$E$9/1000000)*1000</f>
        <v>9.7812449182614341</v>
      </c>
      <c r="N860" s="323">
        <f t="shared" si="53"/>
        <v>4.3801839082988572</v>
      </c>
      <c r="O860" s="323">
        <f>'chromatographic performances'!$E$7/(N860*'chromatographic performances'!$E$9/1000)</f>
        <v>6714.7328335136208</v>
      </c>
      <c r="P860" s="323">
        <f t="shared" si="55"/>
        <v>6710</v>
      </c>
      <c r="Q860" s="323">
        <f>(M860*60)*(3.1415927*'chromatographic performances'!$E$8*'chromatographic performances'!$E$8*0.6/4)</f>
        <v>1219.6216121189307</v>
      </c>
      <c r="R860" s="323">
        <f>1.1*(B$12*'chromatographic performances'!$E$7*0.001*$M860*0.001*$N$4*0.001/('chromatographic performances'!$E$9*0.000001)^2/100000)</f>
        <v>1193.1207955893981</v>
      </c>
      <c r="S860" s="323">
        <f t="shared" si="56"/>
        <v>6710</v>
      </c>
      <c r="T860" s="323">
        <f t="shared" si="54"/>
        <v>6710</v>
      </c>
      <c r="U860" s="323">
        <f>(M860*60)*(3.1415927*'chromatographic performances'!$E$8*'chromatographic performances'!$E$8*0.6/4)</f>
        <v>1219.6216121189307</v>
      </c>
    </row>
    <row r="861" spans="12:21" x14ac:dyDescent="0.2">
      <c r="L861" s="323">
        <v>25.59</v>
      </c>
      <c r="M861" s="323">
        <f>(L861*$N$5)/('chromatographic performances'!$E$9/1000000)*1000</f>
        <v>9.7927252526725397</v>
      </c>
      <c r="N861" s="323">
        <f t="shared" si="53"/>
        <v>4.3826524546599037</v>
      </c>
      <c r="O861" s="323">
        <f>'chromatographic performances'!$E$7/(N861*'chromatographic performances'!$E$9/1000)</f>
        <v>6710.9507336384777</v>
      </c>
      <c r="P861" s="323">
        <f t="shared" si="55"/>
        <v>6710</v>
      </c>
      <c r="Q861" s="323">
        <f>(M861*60)*(3.1415927*'chromatographic performances'!$E$8*'chromatographic performances'!$E$8*0.6/4)</f>
        <v>1221.0530928843286</v>
      </c>
      <c r="R861" s="323">
        <f>1.1*(B$12*'chromatographic performances'!$E$7*0.001*$M861*0.001*$N$4*0.001/('chromatographic performances'!$E$9*0.000001)^2/100000)</f>
        <v>1194.5211721100434</v>
      </c>
      <c r="S861" s="323">
        <f t="shared" si="56"/>
        <v>6710</v>
      </c>
      <c r="T861" s="323" t="str">
        <f t="shared" si="54"/>
        <v/>
      </c>
      <c r="U861" s="323">
        <f>(M861*60)*(3.1415927*'chromatographic performances'!$E$8*'chromatographic performances'!$E$8*0.6/4)</f>
        <v>1221.0530928843286</v>
      </c>
    </row>
    <row r="862" spans="12:21" x14ac:dyDescent="0.2">
      <c r="L862" s="323">
        <v>25.62</v>
      </c>
      <c r="M862" s="323">
        <f>(L862*$N$5)/('chromatographic performances'!$E$9/1000000)*1000</f>
        <v>9.8042055870836435</v>
      </c>
      <c r="N862" s="323">
        <f t="shared" si="53"/>
        <v>4.3851205306702141</v>
      </c>
      <c r="O862" s="323">
        <f>'chromatographic performances'!$E$7/(N862*'chromatographic performances'!$E$9/1000)</f>
        <v>6707.1736113458919</v>
      </c>
      <c r="P862" s="323">
        <f t="shared" si="55"/>
        <v>6700</v>
      </c>
      <c r="Q862" s="323">
        <f>(M862*60)*(3.1415927*'chromatographic performances'!$E$8*'chromatographic performances'!$E$8*0.6/4)</f>
        <v>1222.4845736497264</v>
      </c>
      <c r="R862" s="323">
        <f>1.1*(B$12*'chromatographic performances'!$E$7*0.001*$M862*0.001*$N$4*0.001/('chromatographic performances'!$E$9*0.000001)^2/100000)</f>
        <v>1195.9215486306875</v>
      </c>
      <c r="S862" s="323">
        <f t="shared" si="56"/>
        <v>6700</v>
      </c>
      <c r="T862" s="323">
        <f t="shared" si="54"/>
        <v>6700</v>
      </c>
      <c r="U862" s="323">
        <f>(M862*60)*(3.1415927*'chromatographic performances'!$E$8*'chromatographic performances'!$E$8*0.6/4)</f>
        <v>1222.4845736497264</v>
      </c>
    </row>
    <row r="863" spans="12:21" x14ac:dyDescent="0.2">
      <c r="L863" s="323">
        <v>25.65</v>
      </c>
      <c r="M863" s="323">
        <f>(L863*$N$5)/('chromatographic performances'!$E$9/1000000)*1000</f>
        <v>9.8156859214947492</v>
      </c>
      <c r="N863" s="323">
        <f t="shared" si="53"/>
        <v>4.387588136577989</v>
      </c>
      <c r="O863" s="323">
        <f>'chromatographic performances'!$E$7/(N863*'chromatographic performances'!$E$9/1000)</f>
        <v>6703.4014566420692</v>
      </c>
      <c r="P863" s="323">
        <f t="shared" si="55"/>
        <v>6700</v>
      </c>
      <c r="Q863" s="323">
        <f>(M863*60)*(3.1415927*'chromatographic performances'!$E$8*'chromatographic performances'!$E$8*0.6/4)</f>
        <v>1223.9160544151241</v>
      </c>
      <c r="R863" s="323">
        <f>1.1*(B$12*'chromatographic performances'!$E$7*0.001*$M863*0.001*$N$4*0.001/('chromatographic performances'!$E$9*0.000001)^2/100000)</f>
        <v>1197.3219251513326</v>
      </c>
      <c r="S863" s="323">
        <f t="shared" si="56"/>
        <v>6700</v>
      </c>
      <c r="T863" s="323" t="str">
        <f t="shared" si="54"/>
        <v/>
      </c>
      <c r="U863" s="323">
        <f>(M863*60)*(3.1415927*'chromatographic performances'!$E$8*'chromatographic performances'!$E$8*0.6/4)</f>
        <v>1223.9160544151241</v>
      </c>
    </row>
    <row r="864" spans="12:21" x14ac:dyDescent="0.2">
      <c r="L864" s="323">
        <v>25.68</v>
      </c>
      <c r="M864" s="323">
        <f>(L864*$N$5)/('chromatographic performances'!$E$9/1000000)*1000</f>
        <v>9.827166255905853</v>
      </c>
      <c r="N864" s="323">
        <f t="shared" si="53"/>
        <v>4.3900552726330018</v>
      </c>
      <c r="O864" s="323">
        <f>'chromatographic performances'!$E$7/(N864*'chromatographic performances'!$E$9/1000)</f>
        <v>6699.6342595573296</v>
      </c>
      <c r="P864" s="323">
        <f t="shared" si="55"/>
        <v>6690</v>
      </c>
      <c r="Q864" s="323">
        <f>(M864*60)*(3.1415927*'chromatographic performances'!$E$8*'chromatographic performances'!$E$8*0.6/4)</f>
        <v>1225.3475351805216</v>
      </c>
      <c r="R864" s="323">
        <f>1.1*(B$12*'chromatographic performances'!$E$7*0.001*$M864*0.001*$N$4*0.001/('chromatographic performances'!$E$9*0.000001)^2/100000)</f>
        <v>1198.7223016719774</v>
      </c>
      <c r="S864" s="323">
        <f t="shared" si="56"/>
        <v>6690</v>
      </c>
      <c r="T864" s="323" t="str">
        <f t="shared" si="54"/>
        <v/>
      </c>
      <c r="U864" s="323">
        <f>(M864*60)*(3.1415927*'chromatographic performances'!$E$8*'chromatographic performances'!$E$8*0.6/4)</f>
        <v>1225.3475351805216</v>
      </c>
    </row>
    <row r="865" spans="12:21" x14ac:dyDescent="0.2">
      <c r="L865" s="323">
        <v>25.71</v>
      </c>
      <c r="M865" s="323">
        <f>(L865*$N$5)/('chromatographic performances'!$E$9/1000000)*1000</f>
        <v>9.8386465903169604</v>
      </c>
      <c r="N865" s="323">
        <f t="shared" si="53"/>
        <v>4.3925219390865786</v>
      </c>
      <c r="O865" s="323">
        <f>'chromatographic performances'!$E$7/(N865*'chromatographic performances'!$E$9/1000)</f>
        <v>6695.8720101460685</v>
      </c>
      <c r="P865" s="323">
        <f t="shared" si="55"/>
        <v>6690</v>
      </c>
      <c r="Q865" s="323">
        <f>(M865*60)*(3.1415927*'chromatographic performances'!$E$8*'chromatographic performances'!$E$8*0.6/4)</f>
        <v>1226.77901594592</v>
      </c>
      <c r="R865" s="323">
        <f>1.1*(B$12*'chromatographic performances'!$E$7*0.001*$M865*0.001*$N$4*0.001/('chromatographic performances'!$E$9*0.000001)^2/100000)</f>
        <v>1200.1226781926225</v>
      </c>
      <c r="S865" s="323">
        <f t="shared" si="56"/>
        <v>6690</v>
      </c>
      <c r="T865" s="323">
        <f t="shared" si="54"/>
        <v>6690</v>
      </c>
      <c r="U865" s="323">
        <f>(M865*60)*(3.1415927*'chromatographic performances'!$E$8*'chromatographic performances'!$E$8*0.6/4)</f>
        <v>1226.77901594592</v>
      </c>
    </row>
    <row r="866" spans="12:21" x14ac:dyDescent="0.2">
      <c r="L866" s="323">
        <v>25.74</v>
      </c>
      <c r="M866" s="323">
        <f>(L866*$N$5)/('chromatographic performances'!$E$9/1000000)*1000</f>
        <v>9.8501269247280643</v>
      </c>
      <c r="N866" s="323">
        <f t="shared" si="53"/>
        <v>4.3949881361915804</v>
      </c>
      <c r="O866" s="323">
        <f>'chromatographic performances'!$E$7/(N866*'chromatographic performances'!$E$9/1000)</f>
        <v>6692.1146984867028</v>
      </c>
      <c r="P866" s="323">
        <f t="shared" si="55"/>
        <v>6690</v>
      </c>
      <c r="Q866" s="323">
        <f>(M866*60)*(3.1415927*'chromatographic performances'!$E$8*'chromatographic performances'!$E$8*0.6/4)</f>
        <v>1228.2104967113175</v>
      </c>
      <c r="R866" s="323">
        <f>1.1*(B$12*'chromatographic performances'!$E$7*0.001*$M866*0.001*$N$4*0.001/('chromatographic performances'!$E$9*0.000001)^2/100000)</f>
        <v>1201.5230547132671</v>
      </c>
      <c r="S866" s="323">
        <f t="shared" si="56"/>
        <v>6690</v>
      </c>
      <c r="T866" s="323" t="str">
        <f t="shared" si="54"/>
        <v/>
      </c>
      <c r="U866" s="323">
        <f>(M866*60)*(3.1415927*'chromatographic performances'!$E$8*'chromatographic performances'!$E$8*0.6/4)</f>
        <v>1228.2104967113175</v>
      </c>
    </row>
    <row r="867" spans="12:21" x14ac:dyDescent="0.2">
      <c r="L867" s="323">
        <v>25.77</v>
      </c>
      <c r="M867" s="323">
        <f>(L867*$N$5)/('chromatographic performances'!$E$9/1000000)*1000</f>
        <v>9.8616072591391699</v>
      </c>
      <c r="N867" s="323">
        <f t="shared" si="53"/>
        <v>4.3974538642023848</v>
      </c>
      <c r="O867" s="323">
        <f>'chromatographic performances'!$E$7/(N867*'chromatographic performances'!$E$9/1000)</f>
        <v>6688.3623146816335</v>
      </c>
      <c r="P867" s="323">
        <f t="shared" si="55"/>
        <v>6680</v>
      </c>
      <c r="Q867" s="323">
        <f>(M867*60)*(3.1415927*'chromatographic performances'!$E$8*'chromatographic performances'!$E$8*0.6/4)</f>
        <v>1229.6419774767155</v>
      </c>
      <c r="R867" s="323">
        <f>1.1*(B$12*'chromatographic performances'!$E$7*0.001*$M867*0.001*$N$4*0.001/('chromatographic performances'!$E$9*0.000001)^2/100000)</f>
        <v>1202.9234312339122</v>
      </c>
      <c r="S867" s="323">
        <f t="shared" si="56"/>
        <v>6680</v>
      </c>
      <c r="T867" s="323" t="str">
        <f t="shared" si="54"/>
        <v/>
      </c>
      <c r="U867" s="323">
        <f>(M867*60)*(3.1415927*'chromatographic performances'!$E$8*'chromatographic performances'!$E$8*0.6/4)</f>
        <v>1229.6419774767155</v>
      </c>
    </row>
    <row r="868" spans="12:21" x14ac:dyDescent="0.2">
      <c r="L868" s="323">
        <v>25.8</v>
      </c>
      <c r="M868" s="323">
        <f>(L868*$N$5)/('chromatographic performances'!$E$9/1000000)*1000</f>
        <v>9.8730875935502738</v>
      </c>
      <c r="N868" s="323">
        <f t="shared" si="53"/>
        <v>4.3999191233748753</v>
      </c>
      <c r="O868" s="323">
        <f>'chromatographic performances'!$E$7/(N868*'chromatographic performances'!$E$9/1000)</f>
        <v>6684.6148488571798</v>
      </c>
      <c r="P868" s="323">
        <f t="shared" si="55"/>
        <v>6680</v>
      </c>
      <c r="Q868" s="323">
        <f>(M868*60)*(3.1415927*'chromatographic performances'!$E$8*'chromatographic performances'!$E$8*0.6/4)</f>
        <v>1231.073458242113</v>
      </c>
      <c r="R868" s="323">
        <f>1.1*(B$12*'chromatographic performances'!$E$7*0.001*$M868*0.001*$N$4*0.001/('chromatographic performances'!$E$9*0.000001)^2/100000)</f>
        <v>1204.3238077545568</v>
      </c>
      <c r="S868" s="323">
        <f t="shared" si="56"/>
        <v>6680</v>
      </c>
      <c r="T868" s="323">
        <f t="shared" si="54"/>
        <v>6680</v>
      </c>
      <c r="U868" s="323">
        <f>(M868*60)*(3.1415927*'chromatographic performances'!$E$8*'chromatographic performances'!$E$8*0.6/4)</f>
        <v>1231.073458242113</v>
      </c>
    </row>
    <row r="869" spans="12:21" x14ac:dyDescent="0.2">
      <c r="L869" s="323">
        <v>25.83</v>
      </c>
      <c r="M869" s="323">
        <f>(L869*$N$5)/('chromatographic performances'!$E$9/1000000)*1000</f>
        <v>9.8845679279613776</v>
      </c>
      <c r="N869" s="323">
        <f t="shared" si="53"/>
        <v>4.4023839139664158</v>
      </c>
      <c r="O869" s="323">
        <f>'chromatographic performances'!$E$7/(N869*'chromatographic performances'!$E$9/1000)</f>
        <v>6680.8722911635477</v>
      </c>
      <c r="P869" s="323">
        <f t="shared" si="55"/>
        <v>6680</v>
      </c>
      <c r="Q869" s="323">
        <f>(M869*60)*(3.1415927*'chromatographic performances'!$E$8*'chromatographic performances'!$E$8*0.6/4)</f>
        <v>1232.5049390075108</v>
      </c>
      <c r="R869" s="323">
        <f>1.1*(B$12*'chromatographic performances'!$E$7*0.001*$M869*0.001*$N$4*0.001/('chromatographic performances'!$E$9*0.000001)^2/100000)</f>
        <v>1205.7241842752019</v>
      </c>
      <c r="S869" s="323">
        <f t="shared" si="56"/>
        <v>6680</v>
      </c>
      <c r="T869" s="323" t="str">
        <f t="shared" si="54"/>
        <v/>
      </c>
      <c r="U869" s="323">
        <f>(M869*60)*(3.1415927*'chromatographic performances'!$E$8*'chromatographic performances'!$E$8*0.6/4)</f>
        <v>1232.5049390075108</v>
      </c>
    </row>
    <row r="870" spans="12:21" x14ac:dyDescent="0.2">
      <c r="L870" s="323">
        <v>25.86</v>
      </c>
      <c r="M870" s="323">
        <f>(L870*$N$5)/('chromatographic performances'!$E$9/1000000)*1000</f>
        <v>9.8960482623724833</v>
      </c>
      <c r="N870" s="323">
        <f t="shared" si="53"/>
        <v>4.4048482362358365</v>
      </c>
      <c r="O870" s="323">
        <f>'chromatographic performances'!$E$7/(N870*'chromatographic performances'!$E$9/1000)</f>
        <v>6677.1346317747784</v>
      </c>
      <c r="P870" s="323">
        <f t="shared" si="55"/>
        <v>6670</v>
      </c>
      <c r="Q870" s="323">
        <f>(M870*60)*(3.1415927*'chromatographic performances'!$E$8*'chromatographic performances'!$E$8*0.6/4)</f>
        <v>1233.9364197729087</v>
      </c>
      <c r="R870" s="323">
        <f>1.1*(B$12*'chromatographic performances'!$E$7*0.001*$M870*0.001*$N$4*0.001/('chromatographic performances'!$E$9*0.000001)^2/100000)</f>
        <v>1207.1245607958467</v>
      </c>
      <c r="S870" s="323">
        <f t="shared" si="56"/>
        <v>6670</v>
      </c>
      <c r="T870" s="323">
        <f t="shared" si="54"/>
        <v>6670</v>
      </c>
      <c r="U870" s="323">
        <f>(M870*60)*(3.1415927*'chromatographic performances'!$E$8*'chromatographic performances'!$E$8*0.6/4)</f>
        <v>1233.9364197729087</v>
      </c>
    </row>
    <row r="871" spans="12:21" x14ac:dyDescent="0.2">
      <c r="L871" s="323">
        <v>25.89</v>
      </c>
      <c r="M871" s="323">
        <f>(L871*$N$5)/('chromatographic performances'!$E$9/1000000)*1000</f>
        <v>9.9075285967835907</v>
      </c>
      <c r="N871" s="323">
        <f t="shared" si="53"/>
        <v>4.4073120904434209</v>
      </c>
      <c r="O871" s="323">
        <f>'chromatographic performances'!$E$7/(N871*'chromatographic performances'!$E$9/1000)</f>
        <v>6673.4018608886918</v>
      </c>
      <c r="P871" s="323">
        <f t="shared" si="55"/>
        <v>6670</v>
      </c>
      <c r="Q871" s="323">
        <f>(M871*60)*(3.1415927*'chromatographic performances'!$E$8*'chromatographic performances'!$E$8*0.6/4)</f>
        <v>1235.3679005383069</v>
      </c>
      <c r="R871" s="323">
        <f>1.1*(B$12*'chromatographic performances'!$E$7*0.001*$M871*0.001*$N$4*0.001/('chromatographic performances'!$E$9*0.000001)^2/100000)</f>
        <v>1208.5249373164916</v>
      </c>
      <c r="S871" s="323">
        <f t="shared" si="56"/>
        <v>6670</v>
      </c>
      <c r="T871" s="323" t="str">
        <f t="shared" si="54"/>
        <v/>
      </c>
      <c r="U871" s="323">
        <f>(M871*60)*(3.1415927*'chromatographic performances'!$E$8*'chromatographic performances'!$E$8*0.6/4)</f>
        <v>1235.3679005383069</v>
      </c>
    </row>
    <row r="872" spans="12:21" x14ac:dyDescent="0.2">
      <c r="L872" s="323">
        <v>25.92</v>
      </c>
      <c r="M872" s="323">
        <f>(L872*$N$5)/('chromatographic performances'!$E$9/1000000)*1000</f>
        <v>9.9190089311946963</v>
      </c>
      <c r="N872" s="323">
        <f t="shared" si="53"/>
        <v>4.4097754768508848</v>
      </c>
      <c r="O872" s="323">
        <f>'chromatographic performances'!$E$7/(N872*'chromatographic performances'!$E$9/1000)</f>
        <v>6669.6739687268446</v>
      </c>
      <c r="P872" s="323">
        <f t="shared" si="55"/>
        <v>6660</v>
      </c>
      <c r="Q872" s="323">
        <f>(M872*60)*(3.1415927*'chromatographic performances'!$E$8*'chromatographic performances'!$E$8*0.6/4)</f>
        <v>1236.7993813037046</v>
      </c>
      <c r="R872" s="323">
        <f>1.1*(B$12*'chromatographic performances'!$E$7*0.001*$M872*0.001*$N$4*0.001/('chromatographic performances'!$E$9*0.000001)^2/100000)</f>
        <v>1209.9253138371364</v>
      </c>
      <c r="S872" s="323">
        <f t="shared" si="56"/>
        <v>6660</v>
      </c>
      <c r="T872" s="323" t="str">
        <f t="shared" si="54"/>
        <v/>
      </c>
      <c r="U872" s="323">
        <f>(M872*60)*(3.1415927*'chromatographic performances'!$E$8*'chromatographic performances'!$E$8*0.6/4)</f>
        <v>1236.7993813037046</v>
      </c>
    </row>
    <row r="873" spans="12:21" x14ac:dyDescent="0.2">
      <c r="L873" s="323">
        <v>25.95</v>
      </c>
      <c r="M873" s="323">
        <f>(L873*$N$5)/('chromatographic performances'!$E$9/1000000)*1000</f>
        <v>9.9304892656057984</v>
      </c>
      <c r="N873" s="323">
        <f t="shared" si="53"/>
        <v>4.4122383957213618</v>
      </c>
      <c r="O873" s="323">
        <f>'chromatographic performances'!$E$7/(N873*'chromatographic performances'!$E$9/1000)</f>
        <v>6665.9509455344814</v>
      </c>
      <c r="P873" s="323">
        <f t="shared" si="55"/>
        <v>6660</v>
      </c>
      <c r="Q873" s="323">
        <f>(M873*60)*(3.1415927*'chromatographic performances'!$E$8*'chromatographic performances'!$E$8*0.6/4)</f>
        <v>1238.2308620691022</v>
      </c>
      <c r="R873" s="323">
        <f>1.1*(B$12*'chromatographic performances'!$E$7*0.001*$M873*0.001*$N$4*0.001/('chromatographic performances'!$E$9*0.000001)^2/100000)</f>
        <v>1211.325690357781</v>
      </c>
      <c r="S873" s="323">
        <f t="shared" si="56"/>
        <v>6660</v>
      </c>
      <c r="T873" s="323">
        <f t="shared" si="54"/>
        <v>6660</v>
      </c>
      <c r="U873" s="323">
        <f>(M873*60)*(3.1415927*'chromatographic performances'!$E$8*'chromatographic performances'!$E$8*0.6/4)</f>
        <v>1238.2308620691022</v>
      </c>
    </row>
    <row r="874" spans="12:21" x14ac:dyDescent="0.2">
      <c r="L874" s="323">
        <v>25.98</v>
      </c>
      <c r="M874" s="323">
        <f>(L874*$N$5)/('chromatographic performances'!$E$9/1000000)*1000</f>
        <v>9.941969600016904</v>
      </c>
      <c r="N874" s="323">
        <f t="shared" si="53"/>
        <v>4.4147008473193861</v>
      </c>
      <c r="O874" s="323">
        <f>'chromatographic performances'!$E$7/(N874*'chromatographic performances'!$E$9/1000)</f>
        <v>6662.2327815804838</v>
      </c>
      <c r="P874" s="323">
        <f t="shared" si="55"/>
        <v>6660</v>
      </c>
      <c r="Q874" s="323">
        <f>(M874*60)*(3.1415927*'chromatographic performances'!$E$8*'chromatographic performances'!$E$8*0.6/4)</f>
        <v>1239.6623428344999</v>
      </c>
      <c r="R874" s="323">
        <f>1.1*(B$12*'chromatographic performances'!$E$7*0.001*$M874*0.001*$N$4*0.001/('chromatographic performances'!$E$9*0.000001)^2/100000)</f>
        <v>1212.7260668784259</v>
      </c>
      <c r="S874" s="323">
        <f>IF(P874&gt;$P$1017,S873,P874)</f>
        <v>6660</v>
      </c>
      <c r="T874" s="323" t="str">
        <f t="shared" si="54"/>
        <v/>
      </c>
      <c r="U874" s="323">
        <f>(M874*60)*(3.1415927*'chromatographic performances'!$E$8*'chromatographic performances'!$E$8*0.6/4)</f>
        <v>1239.6623428344999</v>
      </c>
    </row>
    <row r="875" spans="12:21" x14ac:dyDescent="0.2">
      <c r="L875" s="323">
        <v>26.01</v>
      </c>
      <c r="M875" s="323">
        <f>(L875*$N$5)/('chromatographic performances'!$E$9/1000000)*1000</f>
        <v>9.9534499344280079</v>
      </c>
      <c r="N875" s="323">
        <f t="shared" si="53"/>
        <v>4.4171628319108782</v>
      </c>
      <c r="O875" s="323">
        <f>'chromatographic performances'!$E$7/(N875*'chromatographic performances'!$E$9/1000)</f>
        <v>6658.5194671573236</v>
      </c>
      <c r="P875" s="323">
        <f t="shared" si="55"/>
        <v>6650</v>
      </c>
      <c r="Q875" s="323">
        <f>(M875*60)*(3.1415927*'chromatographic performances'!$E$8*'chromatographic performances'!$E$8*0.6/4)</f>
        <v>1241.0938235998976</v>
      </c>
      <c r="R875" s="323">
        <f>1.1*(B$12*'chromatographic performances'!$E$7*0.001*$M875*0.001*$N$4*0.001/('chromatographic performances'!$E$9*0.000001)^2/100000)</f>
        <v>1214.1264433990709</v>
      </c>
      <c r="S875" s="323">
        <f t="shared" ref="S875:S938" si="57">IF(P875&gt;$P$1017,S874,P875)</f>
        <v>6650</v>
      </c>
      <c r="T875" s="323" t="str">
        <f t="shared" si="54"/>
        <v/>
      </c>
      <c r="U875" s="323">
        <f>(M875*60)*(3.1415927*'chromatographic performances'!$E$8*'chromatographic performances'!$E$8*0.6/4)</f>
        <v>1241.0938235998976</v>
      </c>
    </row>
    <row r="876" spans="12:21" x14ac:dyDescent="0.2">
      <c r="L876" s="323">
        <v>26.04</v>
      </c>
      <c r="M876" s="323">
        <f>(L876*$N$5)/('chromatographic performances'!$E$9/1000000)*1000</f>
        <v>9.9649302688391153</v>
      </c>
      <c r="N876" s="323">
        <f t="shared" si="53"/>
        <v>4.4196243497631258</v>
      </c>
      <c r="O876" s="323">
        <f>'chromatographic performances'!$E$7/(N876*'chromatographic performances'!$E$9/1000)</f>
        <v>6654.8109925810113</v>
      </c>
      <c r="P876" s="323">
        <f t="shared" si="55"/>
        <v>6650</v>
      </c>
      <c r="Q876" s="323">
        <f>(M876*60)*(3.1415927*'chromatographic performances'!$E$8*'chromatographic performances'!$E$8*0.6/4)</f>
        <v>1242.5253043652958</v>
      </c>
      <c r="R876" s="323">
        <f>1.1*(B$12*'chromatographic performances'!$E$7*0.001*$M876*0.001*$N$4*0.001/('chromatographic performances'!$E$9*0.000001)^2/100000)</f>
        <v>1215.5268199197158</v>
      </c>
      <c r="S876" s="323">
        <f t="shared" si="57"/>
        <v>6650</v>
      </c>
      <c r="T876" s="323">
        <f t="shared" si="54"/>
        <v>6650</v>
      </c>
      <c r="U876" s="323">
        <f>(M876*60)*(3.1415927*'chromatographic performances'!$E$8*'chromatographic performances'!$E$8*0.6/4)</f>
        <v>1242.5253043652958</v>
      </c>
    </row>
    <row r="877" spans="12:21" x14ac:dyDescent="0.2">
      <c r="L877" s="323">
        <v>26.07</v>
      </c>
      <c r="M877" s="323">
        <f>(L877*$N$5)/('chromatographic performances'!$E$9/1000000)*1000</f>
        <v>9.9764106032502191</v>
      </c>
      <c r="N877" s="323">
        <f t="shared" si="53"/>
        <v>4.4220854011447717</v>
      </c>
      <c r="O877" s="323">
        <f>'chromatographic performances'!$E$7/(N877*'chromatographic performances'!$E$9/1000)</f>
        <v>6651.1073481910489</v>
      </c>
      <c r="P877" s="323">
        <f t="shared" si="55"/>
        <v>6650</v>
      </c>
      <c r="Q877" s="323">
        <f>(M877*60)*(3.1415927*'chromatographic performances'!$E$8*'chromatographic performances'!$E$8*0.6/4)</f>
        <v>1243.9567851306933</v>
      </c>
      <c r="R877" s="323">
        <f>1.1*(B$12*'chromatographic performances'!$E$7*0.001*$M877*0.001*$N$4*0.001/('chromatographic performances'!$E$9*0.000001)^2/100000)</f>
        <v>1216.9271964403604</v>
      </c>
      <c r="S877" s="323">
        <f t="shared" si="57"/>
        <v>6650</v>
      </c>
      <c r="T877" s="323" t="str">
        <f t="shared" si="54"/>
        <v/>
      </c>
      <c r="U877" s="323">
        <f>(M877*60)*(3.1415927*'chromatographic performances'!$E$8*'chromatographic performances'!$E$8*0.6/4)</f>
        <v>1243.9567851306933</v>
      </c>
    </row>
    <row r="878" spans="12:21" x14ac:dyDescent="0.2">
      <c r="L878" s="323">
        <v>26.1</v>
      </c>
      <c r="M878" s="323">
        <f>(L878*$N$5)/('chromatographic performances'!$E$9/1000000)*1000</f>
        <v>9.9878909376613247</v>
      </c>
      <c r="N878" s="323">
        <f t="shared" si="53"/>
        <v>4.4245459863257937</v>
      </c>
      <c r="O878" s="323">
        <f>'chromatographic performances'!$E$7/(N878*'chromatographic performances'!$E$9/1000)</f>
        <v>6647.4085243503823</v>
      </c>
      <c r="P878" s="323">
        <f t="shared" si="55"/>
        <v>6640</v>
      </c>
      <c r="Q878" s="323">
        <f>(M878*60)*(3.1415927*'chromatographic performances'!$E$8*'chromatographic performances'!$E$8*0.6/4)</f>
        <v>1245.3882658960913</v>
      </c>
      <c r="R878" s="323">
        <f>1.1*(B$12*'chromatographic performances'!$E$7*0.001*$M878*0.001*$N$4*0.001/('chromatographic performances'!$E$9*0.000001)^2/100000)</f>
        <v>1218.327572961005</v>
      </c>
      <c r="S878" s="323">
        <f t="shared" si="57"/>
        <v>6640</v>
      </c>
      <c r="T878" s="323" t="str">
        <f t="shared" si="54"/>
        <v/>
      </c>
      <c r="U878" s="323">
        <f>(M878*60)*(3.1415927*'chromatographic performances'!$E$8*'chromatographic performances'!$E$8*0.6/4)</f>
        <v>1245.3882658960913</v>
      </c>
    </row>
    <row r="879" spans="12:21" x14ac:dyDescent="0.2">
      <c r="L879" s="323">
        <v>26.13</v>
      </c>
      <c r="M879" s="323">
        <f>(L879*$N$5)/('chromatographic performances'!$E$9/1000000)*1000</f>
        <v>9.9993712720724286</v>
      </c>
      <c r="N879" s="323">
        <f t="shared" si="53"/>
        <v>4.4270061055774939</v>
      </c>
      <c r="O879" s="323">
        <f>'chromatographic performances'!$E$7/(N879*'chromatographic performances'!$E$9/1000)</f>
        <v>6643.7145114453488</v>
      </c>
      <c r="P879" s="323">
        <f t="shared" si="55"/>
        <v>6640</v>
      </c>
      <c r="Q879" s="323">
        <f>(M879*60)*(3.1415927*'chromatographic performances'!$E$8*'chromatographic performances'!$E$8*0.6/4)</f>
        <v>1246.8197466614888</v>
      </c>
      <c r="R879" s="323">
        <f>1.1*(B$12*'chromatographic performances'!$E$7*0.001*$M879*0.001*$N$4*0.001/('chromatographic performances'!$E$9*0.000001)^2/100000)</f>
        <v>1219.7279494816498</v>
      </c>
      <c r="S879" s="323">
        <f t="shared" si="57"/>
        <v>6640</v>
      </c>
      <c r="T879" s="323">
        <f t="shared" si="54"/>
        <v>6640</v>
      </c>
      <c r="U879" s="323">
        <f>(M879*60)*(3.1415927*'chromatographic performances'!$E$8*'chromatographic performances'!$E$8*0.6/4)</f>
        <v>1246.8197466614888</v>
      </c>
    </row>
    <row r="880" spans="12:21" x14ac:dyDescent="0.2">
      <c r="L880" s="323">
        <v>26.16</v>
      </c>
      <c r="M880" s="323">
        <f>(L880*$N$5)/('chromatographic performances'!$E$9/1000000)*1000</f>
        <v>10.010851606483534</v>
      </c>
      <c r="N880" s="323">
        <f t="shared" si="53"/>
        <v>4.4294657591724809</v>
      </c>
      <c r="O880" s="323">
        <f>'chromatographic performances'!$E$7/(N880*'chromatographic performances'!$E$9/1000)</f>
        <v>6640.025299885624</v>
      </c>
      <c r="P880" s="323">
        <f t="shared" si="55"/>
        <v>6640</v>
      </c>
      <c r="Q880" s="323">
        <f>(M880*60)*(3.1415927*'chromatographic performances'!$E$8*'chromatographic performances'!$E$8*0.6/4)</f>
        <v>1248.251227426887</v>
      </c>
      <c r="R880" s="323">
        <f>1.1*(B$12*'chromatographic performances'!$E$7*0.001*$M880*0.001*$N$4*0.001/('chromatographic performances'!$E$9*0.000001)^2/100000)</f>
        <v>1221.1283260022947</v>
      </c>
      <c r="S880" s="323">
        <f t="shared" si="57"/>
        <v>6640</v>
      </c>
      <c r="T880" s="323" t="str">
        <f t="shared" si="54"/>
        <v/>
      </c>
      <c r="U880" s="323">
        <f>(M880*60)*(3.1415927*'chromatographic performances'!$E$8*'chromatographic performances'!$E$8*0.6/4)</f>
        <v>1248.251227426887</v>
      </c>
    </row>
    <row r="881" spans="12:21" x14ac:dyDescent="0.2">
      <c r="L881" s="323">
        <v>26.19</v>
      </c>
      <c r="M881" s="323">
        <f>(L881*$N$5)/('chromatographic performances'!$E$9/1000000)*1000</f>
        <v>10.022331940894638</v>
      </c>
      <c r="N881" s="323">
        <f t="shared" si="53"/>
        <v>4.4319249473846547</v>
      </c>
      <c r="O881" s="323">
        <f>'chromatographic performances'!$E$7/(N881*'chromatographic performances'!$E$9/1000)</f>
        <v>6636.3408801041805</v>
      </c>
      <c r="P881" s="323">
        <f t="shared" si="55"/>
        <v>6630</v>
      </c>
      <c r="Q881" s="323">
        <f>(M881*60)*(3.1415927*'chromatographic performances'!$E$8*'chromatographic performances'!$E$8*0.6/4)</f>
        <v>1249.6827081922845</v>
      </c>
      <c r="R881" s="323">
        <f>1.1*(B$12*'chromatographic performances'!$E$7*0.001*$M881*0.001*$N$4*0.001/('chromatographic performances'!$E$9*0.000001)^2/100000)</f>
        <v>1222.5287025229395</v>
      </c>
      <c r="S881" s="323">
        <f t="shared" si="57"/>
        <v>6630</v>
      </c>
      <c r="T881" s="323">
        <f t="shared" si="54"/>
        <v>6630</v>
      </c>
      <c r="U881" s="323">
        <f>(M881*60)*(3.1415927*'chromatographic performances'!$E$8*'chromatographic performances'!$E$8*0.6/4)</f>
        <v>1249.6827081922845</v>
      </c>
    </row>
    <row r="882" spans="12:21" x14ac:dyDescent="0.2">
      <c r="L882" s="323">
        <v>26.22</v>
      </c>
      <c r="M882" s="323">
        <f>(L882*$N$5)/('chromatographic performances'!$E$9/1000000)*1000</f>
        <v>10.033812275305744</v>
      </c>
      <c r="N882" s="323">
        <f t="shared" si="53"/>
        <v>4.4343836704891864</v>
      </c>
      <c r="O882" s="323">
        <f>'chromatographic performances'!$E$7/(N882*'chromatographic performances'!$E$9/1000)</f>
        <v>6632.661242557243</v>
      </c>
      <c r="P882" s="323">
        <f t="shared" si="55"/>
        <v>6630</v>
      </c>
      <c r="Q882" s="323">
        <f>(M882*60)*(3.1415927*'chromatographic performances'!$E$8*'chromatographic performances'!$E$8*0.6/4)</f>
        <v>1251.1141889576825</v>
      </c>
      <c r="R882" s="323">
        <f>1.1*(B$12*'chromatographic performances'!$E$7*0.001*$M882*0.001*$N$4*0.001/('chromatographic performances'!$E$9*0.000001)^2/100000)</f>
        <v>1223.9290790435846</v>
      </c>
      <c r="S882" s="323">
        <f t="shared" si="57"/>
        <v>6630</v>
      </c>
      <c r="T882" s="323" t="str">
        <f t="shared" si="54"/>
        <v/>
      </c>
      <c r="U882" s="323">
        <f>(M882*60)*(3.1415927*'chromatographic performances'!$E$8*'chromatographic performances'!$E$8*0.6/4)</f>
        <v>1251.1141889576825</v>
      </c>
    </row>
    <row r="883" spans="12:21" x14ac:dyDescent="0.2">
      <c r="L883" s="323">
        <v>26.25</v>
      </c>
      <c r="M883" s="323">
        <f>(L883*$N$5)/('chromatographic performances'!$E$9/1000000)*1000</f>
        <v>10.045292609716849</v>
      </c>
      <c r="N883" s="323">
        <f t="shared" si="53"/>
        <v>4.4368419287625169</v>
      </c>
      <c r="O883" s="323">
        <f>'chromatographic performances'!$E$7/(N883*'chromatographic performances'!$E$9/1000)</f>
        <v>6628.9863777242144</v>
      </c>
      <c r="P883" s="323">
        <f t="shared" si="55"/>
        <v>6620</v>
      </c>
      <c r="Q883" s="323">
        <f>(M883*60)*(3.1415927*'chromatographic performances'!$E$8*'chromatographic performances'!$E$8*0.6/4)</f>
        <v>1252.5456697230802</v>
      </c>
      <c r="R883" s="323">
        <f>1.1*(B$12*'chromatographic performances'!$E$7*0.001*$M883*0.001*$N$4*0.001/('chromatographic performances'!$E$9*0.000001)^2/100000)</f>
        <v>1225.3294555642296</v>
      </c>
      <c r="S883" s="323">
        <f t="shared" si="57"/>
        <v>6620</v>
      </c>
      <c r="T883" s="323" t="str">
        <f t="shared" si="54"/>
        <v/>
      </c>
      <c r="U883" s="323">
        <f>(M883*60)*(3.1415927*'chromatographic performances'!$E$8*'chromatographic performances'!$E$8*0.6/4)</f>
        <v>1252.5456697230802</v>
      </c>
    </row>
    <row r="884" spans="12:21" x14ac:dyDescent="0.2">
      <c r="L884" s="323">
        <v>26.28</v>
      </c>
      <c r="M884" s="323">
        <f>(L884*$N$5)/('chromatographic performances'!$E$9/1000000)*1000</f>
        <v>10.056772944127955</v>
      </c>
      <c r="N884" s="323">
        <f t="shared" si="53"/>
        <v>4.4392997224823265</v>
      </c>
      <c r="O884" s="323">
        <f>'chromatographic performances'!$E$7/(N884*'chromatographic performances'!$E$9/1000)</f>
        <v>6625.3162761076555</v>
      </c>
      <c r="P884" s="323">
        <f t="shared" si="55"/>
        <v>6620</v>
      </c>
      <c r="Q884" s="323">
        <f>(M884*60)*(3.1415927*'chromatographic performances'!$E$8*'chromatographic performances'!$E$8*0.6/4)</f>
        <v>1253.9771504884784</v>
      </c>
      <c r="R884" s="323">
        <f>1.1*(B$12*'chromatographic performances'!$E$7*0.001*$M884*0.001*$N$4*0.001/('chromatographic performances'!$E$9*0.000001)^2/100000)</f>
        <v>1226.7298320848745</v>
      </c>
      <c r="S884" s="323">
        <f t="shared" si="57"/>
        <v>6620</v>
      </c>
      <c r="T884" s="323">
        <f t="shared" si="54"/>
        <v>6620</v>
      </c>
      <c r="U884" s="323">
        <f>(M884*60)*(3.1415927*'chromatographic performances'!$E$8*'chromatographic performances'!$E$8*0.6/4)</f>
        <v>1253.9771504884784</v>
      </c>
    </row>
    <row r="885" spans="12:21" x14ac:dyDescent="0.2">
      <c r="L885" s="323">
        <v>26.31</v>
      </c>
      <c r="M885" s="323">
        <f>(L885*$N$5)/('chromatographic performances'!$E$9/1000000)*1000</f>
        <v>10.068253278539057</v>
      </c>
      <c r="N885" s="323">
        <f t="shared" si="53"/>
        <v>4.4417570519275298</v>
      </c>
      <c r="O885" s="323">
        <f>'chromatographic performances'!$E$7/(N885*'chromatographic performances'!$E$9/1000)</f>
        <v>6621.6509282332145</v>
      </c>
      <c r="P885" s="323">
        <f t="shared" si="55"/>
        <v>6620</v>
      </c>
      <c r="Q885" s="323">
        <f>(M885*60)*(3.1415927*'chromatographic performances'!$E$8*'chromatographic performances'!$E$8*0.6/4)</f>
        <v>1255.4086312538757</v>
      </c>
      <c r="R885" s="323">
        <f>1.1*(B$12*'chromatographic performances'!$E$7*0.001*$M885*0.001*$N$4*0.001/('chromatographic performances'!$E$9*0.000001)^2/100000)</f>
        <v>1228.1302086055189</v>
      </c>
      <c r="S885" s="323">
        <f t="shared" si="57"/>
        <v>6620</v>
      </c>
      <c r="T885" s="323" t="str">
        <f t="shared" si="54"/>
        <v/>
      </c>
      <c r="U885" s="323">
        <f>(M885*60)*(3.1415927*'chromatographic performances'!$E$8*'chromatographic performances'!$E$8*0.6/4)</f>
        <v>1255.4086312538757</v>
      </c>
    </row>
    <row r="886" spans="12:21" x14ac:dyDescent="0.2">
      <c r="L886" s="323">
        <v>26.34</v>
      </c>
      <c r="M886" s="323">
        <f>(L886*$N$5)/('chromatographic performances'!$E$9/1000000)*1000</f>
        <v>10.079733612950163</v>
      </c>
      <c r="N886" s="323">
        <f t="shared" si="53"/>
        <v>4.4442139173782564</v>
      </c>
      <c r="O886" s="323">
        <f>'chromatographic performances'!$E$7/(N886*'chromatographic performances'!$E$9/1000)</f>
        <v>6617.9903246495896</v>
      </c>
      <c r="P886" s="323">
        <f t="shared" si="55"/>
        <v>6610</v>
      </c>
      <c r="Q886" s="323">
        <f>(M886*60)*(3.1415927*'chromatographic performances'!$E$8*'chromatographic performances'!$E$8*0.6/4)</f>
        <v>1256.8401120192736</v>
      </c>
      <c r="R886" s="323">
        <f>1.1*(B$12*'chromatographic performances'!$E$7*0.001*$M886*0.001*$N$4*0.001/('chromatographic performances'!$E$9*0.000001)^2/100000)</f>
        <v>1229.5305851261642</v>
      </c>
      <c r="S886" s="323">
        <f t="shared" si="57"/>
        <v>6610</v>
      </c>
      <c r="T886" s="323" t="str">
        <f t="shared" si="54"/>
        <v/>
      </c>
      <c r="U886" s="323">
        <f>(M886*60)*(3.1415927*'chromatographic performances'!$E$8*'chromatographic performances'!$E$8*0.6/4)</f>
        <v>1256.8401120192736</v>
      </c>
    </row>
    <row r="887" spans="12:21" x14ac:dyDescent="0.2">
      <c r="L887" s="323">
        <v>26.37</v>
      </c>
      <c r="M887" s="323">
        <f>(L887*$N$5)/('chromatographic performances'!$E$9/1000000)*1000</f>
        <v>10.091213947361268</v>
      </c>
      <c r="N887" s="323">
        <f t="shared" si="53"/>
        <v>4.4466703191158423</v>
      </c>
      <c r="O887" s="323">
        <f>'chromatographic performances'!$E$7/(N887*'chromatographic performances'!$E$9/1000)</f>
        <v>6614.3344559284687</v>
      </c>
      <c r="P887" s="323">
        <f t="shared" si="55"/>
        <v>6610</v>
      </c>
      <c r="Q887" s="323">
        <f>(M887*60)*(3.1415927*'chromatographic performances'!$E$8*'chromatographic performances'!$E$8*0.6/4)</f>
        <v>1258.2715927846714</v>
      </c>
      <c r="R887" s="323">
        <f>1.1*(B$12*'chromatographic performances'!$E$7*0.001*$M887*0.001*$N$4*0.001/('chromatographic performances'!$E$9*0.000001)^2/100000)</f>
        <v>1230.930961646809</v>
      </c>
      <c r="S887" s="323">
        <f t="shared" si="57"/>
        <v>6610</v>
      </c>
      <c r="T887" s="323">
        <f t="shared" si="54"/>
        <v>6610</v>
      </c>
      <c r="U887" s="323">
        <f>(M887*60)*(3.1415927*'chromatographic performances'!$E$8*'chromatographic performances'!$E$8*0.6/4)</f>
        <v>1258.2715927846714</v>
      </c>
    </row>
    <row r="888" spans="12:21" x14ac:dyDescent="0.2">
      <c r="L888" s="323">
        <v>26.4</v>
      </c>
      <c r="M888" s="323">
        <f>(L888*$N$5)/('chromatographic performances'!$E$9/1000000)*1000</f>
        <v>10.102694281772374</v>
      </c>
      <c r="N888" s="323">
        <f t="shared" si="53"/>
        <v>4.4491262574228063</v>
      </c>
      <c r="O888" s="323">
        <f>'chromatographic performances'!$E$7/(N888*'chromatographic performances'!$E$9/1000)</f>
        <v>6610.6833126644879</v>
      </c>
      <c r="P888" s="323">
        <f t="shared" si="55"/>
        <v>6610</v>
      </c>
      <c r="Q888" s="323">
        <f>(M888*60)*(3.1415927*'chromatographic performances'!$E$8*'chromatographic performances'!$E$8*0.6/4)</f>
        <v>1259.7030735500691</v>
      </c>
      <c r="R888" s="323">
        <f>1.1*(B$12*'chromatographic performances'!$E$7*0.001*$M888*0.001*$N$4*0.001/('chromatographic performances'!$E$9*0.000001)^2/100000)</f>
        <v>1232.3313381674539</v>
      </c>
      <c r="S888" s="323">
        <f t="shared" si="57"/>
        <v>6610</v>
      </c>
      <c r="T888" s="323" t="str">
        <f t="shared" si="54"/>
        <v/>
      </c>
      <c r="U888" s="323">
        <f>(M888*60)*(3.1415927*'chromatographic performances'!$E$8*'chromatographic performances'!$E$8*0.6/4)</f>
        <v>1259.7030735500691</v>
      </c>
    </row>
    <row r="889" spans="12:21" x14ac:dyDescent="0.2">
      <c r="L889" s="323">
        <v>26.43</v>
      </c>
      <c r="M889" s="323">
        <f>(L889*$N$5)/('chromatographic performances'!$E$9/1000000)*1000</f>
        <v>10.11417461618348</v>
      </c>
      <c r="N889" s="323">
        <f t="shared" ref="N889:N952" si="58">B$9*$L889^(1/3)+B$10/$L889+B$11*$L889</f>
        <v>4.451581732582846</v>
      </c>
      <c r="O889" s="323">
        <f>'chromatographic performances'!$E$7/(N889*'chromatographic performances'!$E$9/1000)</f>
        <v>6607.0368854751759</v>
      </c>
      <c r="P889" s="323">
        <f t="shared" si="55"/>
        <v>6600</v>
      </c>
      <c r="Q889" s="323">
        <f>(M889*60)*(3.1415927*'chromatographic performances'!$E$8*'chromatographic performances'!$E$8*0.6/4)</f>
        <v>1261.1345543154673</v>
      </c>
      <c r="R889" s="323">
        <f>1.1*(B$12*'chromatographic performances'!$E$7*0.001*$M889*0.001*$N$4*0.001/('chromatographic performances'!$E$9*0.000001)^2/100000)</f>
        <v>1233.7317146880987</v>
      </c>
      <c r="S889" s="323">
        <f t="shared" si="57"/>
        <v>6600</v>
      </c>
      <c r="T889" s="323">
        <f t="shared" si="54"/>
        <v>6600</v>
      </c>
      <c r="U889" s="323">
        <f>(M889*60)*(3.1415927*'chromatographic performances'!$E$8*'chromatographic performances'!$E$8*0.6/4)</f>
        <v>1261.1345543154673</v>
      </c>
    </row>
    <row r="890" spans="12:21" x14ac:dyDescent="0.2">
      <c r="L890" s="323">
        <v>26.46</v>
      </c>
      <c r="M890" s="323">
        <f>(L890*$N$5)/('chromatographic performances'!$E$9/1000000)*1000</f>
        <v>10.125654950594583</v>
      </c>
      <c r="N890" s="323">
        <f t="shared" si="58"/>
        <v>4.4540367448808142</v>
      </c>
      <c r="O890" s="323">
        <f>'chromatographic performances'!$E$7/(N890*'chromatographic performances'!$E$9/1000)</f>
        <v>6603.3951650009085</v>
      </c>
      <c r="P890" s="323">
        <f t="shared" si="55"/>
        <v>6600</v>
      </c>
      <c r="Q890" s="323">
        <f>(M890*60)*(3.1415927*'chromatographic performances'!$E$8*'chromatographic performances'!$E$8*0.6/4)</f>
        <v>1262.5660350808648</v>
      </c>
      <c r="R890" s="323">
        <f>1.1*(B$12*'chromatographic performances'!$E$7*0.001*$M890*0.001*$N$4*0.001/('chromatographic performances'!$E$9*0.000001)^2/100000)</f>
        <v>1235.1320912087433</v>
      </c>
      <c r="S890" s="323">
        <f t="shared" si="57"/>
        <v>6600</v>
      </c>
      <c r="T890" s="323" t="str">
        <f t="shared" si="54"/>
        <v/>
      </c>
      <c r="U890" s="323">
        <f>(M890*60)*(3.1415927*'chromatographic performances'!$E$8*'chromatographic performances'!$E$8*0.6/4)</f>
        <v>1262.5660350808648</v>
      </c>
    </row>
    <row r="891" spans="12:21" x14ac:dyDescent="0.2">
      <c r="L891" s="323">
        <v>26.49</v>
      </c>
      <c r="M891" s="323">
        <f>(L891*$N$5)/('chromatographic performances'!$E$9/1000000)*1000</f>
        <v>10.137135285005689</v>
      </c>
      <c r="N891" s="323">
        <f t="shared" si="58"/>
        <v>4.4564912946027135</v>
      </c>
      <c r="O891" s="323">
        <f>'chromatographic performances'!$E$7/(N891*'chromatographic performances'!$E$9/1000)</f>
        <v>6599.758141904852</v>
      </c>
      <c r="P891" s="323">
        <f t="shared" si="55"/>
        <v>6590</v>
      </c>
      <c r="Q891" s="323">
        <f>(M891*60)*(3.1415927*'chromatographic performances'!$E$8*'chromatographic performances'!$E$8*0.6/4)</f>
        <v>1263.9975158462628</v>
      </c>
      <c r="R891" s="323">
        <f>1.1*(B$12*'chromatographic performances'!$E$7*0.001*$M891*0.001*$N$4*0.001/('chromatographic performances'!$E$9*0.000001)^2/100000)</f>
        <v>1236.5324677293884</v>
      </c>
      <c r="S891" s="323">
        <f t="shared" si="57"/>
        <v>6590</v>
      </c>
      <c r="T891" s="323" t="str">
        <f t="shared" si="54"/>
        <v/>
      </c>
      <c r="U891" s="323">
        <f>(M891*60)*(3.1415927*'chromatographic performances'!$E$8*'chromatographic performances'!$E$8*0.6/4)</f>
        <v>1263.9975158462628</v>
      </c>
    </row>
    <row r="892" spans="12:21" x14ac:dyDescent="0.2">
      <c r="L892" s="323">
        <v>26.52</v>
      </c>
      <c r="M892" s="323">
        <f>(L892*$N$5)/('chromatographic performances'!$E$9/1000000)*1000</f>
        <v>10.148615619416793</v>
      </c>
      <c r="N892" s="323">
        <f t="shared" si="58"/>
        <v>4.4589453820356777</v>
      </c>
      <c r="O892" s="323">
        <f>'chromatographic performances'!$E$7/(N892*'chromatographic performances'!$E$9/1000)</f>
        <v>6596.1258068729176</v>
      </c>
      <c r="P892" s="323">
        <f t="shared" si="55"/>
        <v>6590</v>
      </c>
      <c r="Q892" s="323">
        <f>(M892*60)*(3.1415927*'chromatographic performances'!$E$8*'chromatographic performances'!$E$8*0.6/4)</f>
        <v>1265.4289966116603</v>
      </c>
      <c r="R892" s="323">
        <f>1.1*(B$12*'chromatographic performances'!$E$7*0.001*$M892*0.001*$N$4*0.001/('chromatographic performances'!$E$9*0.000001)^2/100000)</f>
        <v>1237.932844250033</v>
      </c>
      <c r="S892" s="323">
        <f t="shared" si="57"/>
        <v>6590</v>
      </c>
      <c r="T892" s="323">
        <f t="shared" si="54"/>
        <v>6590</v>
      </c>
      <c r="U892" s="323">
        <f>(M892*60)*(3.1415927*'chromatographic performances'!$E$8*'chromatographic performances'!$E$8*0.6/4)</f>
        <v>1265.4289966116603</v>
      </c>
    </row>
    <row r="893" spans="12:21" x14ac:dyDescent="0.2">
      <c r="L893" s="323">
        <v>26.55</v>
      </c>
      <c r="M893" s="323">
        <f>(L893*$N$5)/('chromatographic performances'!$E$9/1000000)*1000</f>
        <v>10.1600959538279</v>
      </c>
      <c r="N893" s="323">
        <f t="shared" si="58"/>
        <v>4.4613990074679553</v>
      </c>
      <c r="O893" s="323">
        <f>'chromatographic performances'!$E$7/(N893*'chromatographic performances'!$E$9/1000)</f>
        <v>6592.4981506137137</v>
      </c>
      <c r="P893" s="323">
        <f t="shared" si="55"/>
        <v>6590</v>
      </c>
      <c r="Q893" s="323">
        <f>(M893*60)*(3.1415927*'chromatographic performances'!$E$8*'chromatographic performances'!$E$8*0.6/4)</f>
        <v>1266.8604773770587</v>
      </c>
      <c r="R893" s="323">
        <f>1.1*(B$12*'chromatographic performances'!$E$7*0.001*$M893*0.001*$N$4*0.001/('chromatographic performances'!$E$9*0.000001)^2/100000)</f>
        <v>1239.3332207706781</v>
      </c>
      <c r="S893" s="323">
        <f t="shared" si="57"/>
        <v>6590</v>
      </c>
      <c r="T893" s="323" t="str">
        <f t="shared" si="54"/>
        <v/>
      </c>
      <c r="U893" s="323">
        <f>(M893*60)*(3.1415927*'chromatographic performances'!$E$8*'chromatographic performances'!$E$8*0.6/4)</f>
        <v>1266.8604773770587</v>
      </c>
    </row>
    <row r="894" spans="12:21" x14ac:dyDescent="0.2">
      <c r="L894" s="323">
        <v>26.58</v>
      </c>
      <c r="M894" s="323">
        <f>(L894*$N$5)/('chromatographic performances'!$E$9/1000000)*1000</f>
        <v>10.171576288239002</v>
      </c>
      <c r="N894" s="323">
        <f t="shared" si="58"/>
        <v>4.4638521711889059</v>
      </c>
      <c r="O894" s="323">
        <f>'chromatographic performances'!$E$7/(N894*'chromatographic performances'!$E$9/1000)</f>
        <v>6588.8751638584845</v>
      </c>
      <c r="P894" s="323">
        <f t="shared" si="55"/>
        <v>6580</v>
      </c>
      <c r="Q894" s="323">
        <f>(M894*60)*(3.1415927*'chromatographic performances'!$E$8*'chromatographic performances'!$E$8*0.6/4)</f>
        <v>1268.291958142456</v>
      </c>
      <c r="R894" s="323">
        <f>1.1*(B$12*'chromatographic performances'!$E$7*0.001*$M894*0.001*$N$4*0.001/('chromatographic performances'!$E$9*0.000001)^2/100000)</f>
        <v>1240.7335972913227</v>
      </c>
      <c r="S894" s="323">
        <f t="shared" si="57"/>
        <v>6580</v>
      </c>
      <c r="T894" s="323" t="str">
        <f t="shared" si="54"/>
        <v/>
      </c>
      <c r="U894" s="323">
        <f>(M894*60)*(3.1415927*'chromatographic performances'!$E$8*'chromatographic performances'!$E$8*0.6/4)</f>
        <v>1268.291958142456</v>
      </c>
    </row>
    <row r="895" spans="12:21" x14ac:dyDescent="0.2">
      <c r="L895" s="323">
        <v>26.61</v>
      </c>
      <c r="M895" s="323">
        <f>(L895*$N$5)/('chromatographic performances'!$E$9/1000000)*1000</f>
        <v>10.183056622650108</v>
      </c>
      <c r="N895" s="323">
        <f t="shared" si="58"/>
        <v>4.4663048734889745</v>
      </c>
      <c r="O895" s="323">
        <f>'chromatographic performances'!$E$7/(N895*'chromatographic performances'!$E$9/1000)</f>
        <v>6585.2568373610729</v>
      </c>
      <c r="P895" s="323">
        <f t="shared" si="55"/>
        <v>6580</v>
      </c>
      <c r="Q895" s="323">
        <f>(M895*60)*(3.1415927*'chromatographic performances'!$E$8*'chromatographic performances'!$E$8*0.6/4)</f>
        <v>1269.723438907854</v>
      </c>
      <c r="R895" s="323">
        <f>1.1*(B$12*'chromatographic performances'!$E$7*0.001*$M895*0.001*$N$4*0.001/('chromatographic performances'!$E$9*0.000001)^2/100000)</f>
        <v>1242.1339738119673</v>
      </c>
      <c r="S895" s="323">
        <f t="shared" si="57"/>
        <v>6580</v>
      </c>
      <c r="T895" s="323">
        <f t="shared" si="54"/>
        <v>6580</v>
      </c>
      <c r="U895" s="323">
        <f>(M895*60)*(3.1415927*'chromatographic performances'!$E$8*'chromatographic performances'!$E$8*0.6/4)</f>
        <v>1269.723438907854</v>
      </c>
    </row>
    <row r="896" spans="12:21" x14ac:dyDescent="0.2">
      <c r="L896" s="323">
        <v>26.64</v>
      </c>
      <c r="M896" s="323">
        <f>(L896*$N$5)/('chromatographic performances'!$E$9/1000000)*1000</f>
        <v>10.194536957061214</v>
      </c>
      <c r="N896" s="323">
        <f t="shared" si="58"/>
        <v>4.4687571146596863</v>
      </c>
      <c r="O896" s="323">
        <f>'chromatographic performances'!$E$7/(N896*'chromatographic performances'!$E$9/1000)</f>
        <v>6581.643161897864</v>
      </c>
      <c r="P896" s="323">
        <f t="shared" si="55"/>
        <v>6580</v>
      </c>
      <c r="Q896" s="323">
        <f>(M896*60)*(3.1415927*'chromatographic performances'!$E$8*'chromatographic performances'!$E$8*0.6/4)</f>
        <v>1271.1549196732517</v>
      </c>
      <c r="R896" s="323">
        <f>1.1*(B$12*'chromatographic performances'!$E$7*0.001*$M896*0.001*$N$4*0.001/('chromatographic performances'!$E$9*0.000001)^2/100000)</f>
        <v>1243.5343503326121</v>
      </c>
      <c r="S896" s="323">
        <f t="shared" si="57"/>
        <v>6580</v>
      </c>
      <c r="T896" s="323" t="str">
        <f t="shared" si="54"/>
        <v/>
      </c>
      <c r="U896" s="323">
        <f>(M896*60)*(3.1415927*'chromatographic performances'!$E$8*'chromatographic performances'!$E$8*0.6/4)</f>
        <v>1271.1549196732517</v>
      </c>
    </row>
    <row r="897" spans="12:21" x14ac:dyDescent="0.2">
      <c r="L897" s="323">
        <v>26.67</v>
      </c>
      <c r="M897" s="323">
        <f>(L897*$N$5)/('chromatographic performances'!$E$9/1000000)*1000</f>
        <v>10.206017291472319</v>
      </c>
      <c r="N897" s="323">
        <f t="shared" si="58"/>
        <v>4.4712088949936311</v>
      </c>
      <c r="O897" s="323">
        <f>'chromatographic performances'!$E$7/(N897*'chromatographic performances'!$E$9/1000)</f>
        <v>6578.0341282677318</v>
      </c>
      <c r="P897" s="323">
        <f t="shared" si="55"/>
        <v>6570</v>
      </c>
      <c r="Q897" s="323">
        <f>(M897*60)*(3.1415927*'chromatographic performances'!$E$8*'chromatographic performances'!$E$8*0.6/4)</f>
        <v>1272.5864004386497</v>
      </c>
      <c r="R897" s="323">
        <f>1.1*(B$12*'chromatographic performances'!$E$7*0.001*$M897*0.001*$N$4*0.001/('chromatographic performances'!$E$9*0.000001)^2/100000)</f>
        <v>1244.9347268532572</v>
      </c>
      <c r="S897" s="323">
        <f t="shared" si="57"/>
        <v>6570</v>
      </c>
      <c r="T897" s="323" t="str">
        <f t="shared" si="54"/>
        <v/>
      </c>
      <c r="U897" s="323">
        <f>(M897*60)*(3.1415927*'chromatographic performances'!$E$8*'chromatographic performances'!$E$8*0.6/4)</f>
        <v>1272.5864004386497</v>
      </c>
    </row>
    <row r="898" spans="12:21" x14ac:dyDescent="0.2">
      <c r="L898" s="323">
        <v>26.7</v>
      </c>
      <c r="M898" s="323">
        <f>(L898*$N$5)/('chromatographic performances'!$E$9/1000000)*1000</f>
        <v>10.217497625883421</v>
      </c>
      <c r="N898" s="323">
        <f t="shared" si="58"/>
        <v>4.4736602147844513</v>
      </c>
      <c r="O898" s="323">
        <f>'chromatographic performances'!$E$7/(N898*'chromatographic performances'!$E$9/1000)</f>
        <v>6574.4297272919866</v>
      </c>
      <c r="P898" s="323">
        <f t="shared" si="55"/>
        <v>6570</v>
      </c>
      <c r="Q898" s="323">
        <f>(M898*60)*(3.1415927*'chromatographic performances'!$E$8*'chromatographic performances'!$E$8*0.6/4)</f>
        <v>1274.0178812040472</v>
      </c>
      <c r="R898" s="323">
        <f>1.1*(B$12*'chromatographic performances'!$E$7*0.001*$M898*0.001*$N$4*0.001/('chromatographic performances'!$E$9*0.000001)^2/100000)</f>
        <v>1246.3351033739018</v>
      </c>
      <c r="S898" s="323">
        <f t="shared" si="57"/>
        <v>6570</v>
      </c>
      <c r="T898" s="323">
        <f t="shared" si="54"/>
        <v>6570</v>
      </c>
      <c r="U898" s="323">
        <f>(M898*60)*(3.1415927*'chromatographic performances'!$E$8*'chromatographic performances'!$E$8*0.6/4)</f>
        <v>1274.0178812040472</v>
      </c>
    </row>
    <row r="899" spans="12:21" x14ac:dyDescent="0.2">
      <c r="L899" s="323">
        <v>26.73</v>
      </c>
      <c r="M899" s="323">
        <f>(L899*$N$5)/('chromatographic performances'!$E$9/1000000)*1000</f>
        <v>10.228977960294529</v>
      </c>
      <c r="N899" s="323">
        <f t="shared" si="58"/>
        <v>4.4761110743268269</v>
      </c>
      <c r="O899" s="323">
        <f>'chromatographic performances'!$E$7/(N899*'chromatographic performances'!$E$9/1000)</f>
        <v>6570.8299498143397</v>
      </c>
      <c r="P899" s="323">
        <f t="shared" si="55"/>
        <v>6570</v>
      </c>
      <c r="Q899" s="323">
        <f>(M899*60)*(3.1415927*'chromatographic performances'!$E$8*'chromatographic performances'!$E$8*0.6/4)</f>
        <v>1275.4493619694454</v>
      </c>
      <c r="R899" s="323">
        <f>1.1*(B$12*'chromatographic performances'!$E$7*0.001*$M899*0.001*$N$4*0.001/('chromatographic performances'!$E$9*0.000001)^2/100000)</f>
        <v>1247.7354798945466</v>
      </c>
      <c r="S899" s="323">
        <f t="shared" si="57"/>
        <v>6570</v>
      </c>
      <c r="T899" s="323" t="str">
        <f t="shared" si="54"/>
        <v/>
      </c>
      <c r="U899" s="323">
        <f>(M899*60)*(3.1415927*'chromatographic performances'!$E$8*'chromatographic performances'!$E$8*0.6/4)</f>
        <v>1275.4493619694454</v>
      </c>
    </row>
    <row r="900" spans="12:21" x14ac:dyDescent="0.2">
      <c r="L900" s="323">
        <v>26.76</v>
      </c>
      <c r="M900" s="323">
        <f>(L900*$N$5)/('chromatographic performances'!$E$9/1000000)*1000</f>
        <v>10.240458294705634</v>
      </c>
      <c r="N900" s="323">
        <f t="shared" si="58"/>
        <v>4.4785614739164643</v>
      </c>
      <c r="O900" s="323">
        <f>'chromatographic performances'!$E$7/(N900*'chromatographic performances'!$E$9/1000)</f>
        <v>6567.2347867008311</v>
      </c>
      <c r="P900" s="323">
        <f t="shared" si="55"/>
        <v>6560</v>
      </c>
      <c r="Q900" s="323">
        <f>(M900*60)*(3.1415927*'chromatographic performances'!$E$8*'chromatographic performances'!$E$8*0.6/4)</f>
        <v>1276.8808427348431</v>
      </c>
      <c r="R900" s="323">
        <f>1.1*(B$12*'chromatographic performances'!$E$7*0.001*$M900*0.001*$N$4*0.001/('chromatographic performances'!$E$9*0.000001)^2/100000)</f>
        <v>1249.1358564151917</v>
      </c>
      <c r="S900" s="323">
        <f t="shared" si="57"/>
        <v>6560</v>
      </c>
      <c r="T900" s="323" t="str">
        <f t="shared" si="54"/>
        <v/>
      </c>
      <c r="U900" s="323">
        <f>(M900*60)*(3.1415927*'chromatographic performances'!$E$8*'chromatographic performances'!$E$8*0.6/4)</f>
        <v>1276.8808427348431</v>
      </c>
    </row>
    <row r="901" spans="12:21" x14ac:dyDescent="0.2">
      <c r="L901" s="323">
        <v>26.79</v>
      </c>
      <c r="M901" s="323">
        <f>(L901*$N$5)/('chromatographic performances'!$E$9/1000000)*1000</f>
        <v>10.251938629116738</v>
      </c>
      <c r="N901" s="323">
        <f t="shared" si="58"/>
        <v>4.4810114138500801</v>
      </c>
      <c r="O901" s="323">
        <f>'chromatographic performances'!$E$7/(N901*'chromatographic performances'!$E$9/1000)</f>
        <v>6563.6442288398002</v>
      </c>
      <c r="P901" s="323">
        <f t="shared" si="55"/>
        <v>6560</v>
      </c>
      <c r="Q901" s="323">
        <f>(M901*60)*(3.1415927*'chromatographic performances'!$E$8*'chromatographic performances'!$E$8*0.6/4)</f>
        <v>1278.3123235002406</v>
      </c>
      <c r="R901" s="323">
        <f>1.1*(B$12*'chromatographic performances'!$E$7*0.001*$M901*0.001*$N$4*0.001/('chromatographic performances'!$E$9*0.000001)^2/100000)</f>
        <v>1250.5362329358363</v>
      </c>
      <c r="S901" s="323">
        <f t="shared" si="57"/>
        <v>6560</v>
      </c>
      <c r="T901" s="323">
        <f t="shared" si="54"/>
        <v>6560</v>
      </c>
      <c r="U901" s="323">
        <f>(M901*60)*(3.1415927*'chromatographic performances'!$E$8*'chromatographic performances'!$E$8*0.6/4)</f>
        <v>1278.3123235002406</v>
      </c>
    </row>
    <row r="902" spans="12:21" x14ac:dyDescent="0.2">
      <c r="L902" s="323">
        <v>26.82</v>
      </c>
      <c r="M902" s="323">
        <f>(L902*$N$5)/('chromatographic performances'!$E$9/1000000)*1000</f>
        <v>10.263418963527842</v>
      </c>
      <c r="N902" s="323">
        <f t="shared" si="58"/>
        <v>4.483460894425396</v>
      </c>
      <c r="O902" s="323">
        <f>'chromatographic performances'!$E$7/(N902*'chromatographic performances'!$E$9/1000)</f>
        <v>6560.0582671418151</v>
      </c>
      <c r="P902" s="323">
        <f t="shared" si="55"/>
        <v>6560</v>
      </c>
      <c r="Q902" s="323">
        <f>(M902*60)*(3.1415927*'chromatographic performances'!$E$8*'chromatographic performances'!$E$8*0.6/4)</f>
        <v>1279.7438042656383</v>
      </c>
      <c r="R902" s="323">
        <f>1.1*(B$12*'chromatographic performances'!$E$7*0.001*$M902*0.001*$N$4*0.001/('chromatographic performances'!$E$9*0.000001)^2/100000)</f>
        <v>1251.9366094564809</v>
      </c>
      <c r="S902" s="323">
        <f t="shared" si="57"/>
        <v>6560</v>
      </c>
      <c r="T902" s="323" t="str">
        <f t="shared" si="54"/>
        <v/>
      </c>
      <c r="U902" s="323">
        <f>(M902*60)*(3.1415927*'chromatographic performances'!$E$8*'chromatographic performances'!$E$8*0.6/4)</f>
        <v>1279.7438042656383</v>
      </c>
    </row>
    <row r="903" spans="12:21" x14ac:dyDescent="0.2">
      <c r="L903" s="323">
        <v>26.85</v>
      </c>
      <c r="M903" s="323">
        <f>(L903*$N$5)/('chromatographic performances'!$E$9/1000000)*1000</f>
        <v>10.274899297938948</v>
      </c>
      <c r="N903" s="323">
        <f t="shared" si="58"/>
        <v>4.4859099159411162</v>
      </c>
      <c r="O903" s="323">
        <f>'chromatographic performances'!$E$7/(N903*'chromatographic performances'!$E$9/1000)</f>
        <v>6556.4768925396374</v>
      </c>
      <c r="P903" s="323">
        <f t="shared" si="55"/>
        <v>6550</v>
      </c>
      <c r="Q903" s="323">
        <f>(M903*60)*(3.1415927*'chromatographic performances'!$E$8*'chromatographic performances'!$E$8*0.6/4)</f>
        <v>1281.1752850310363</v>
      </c>
      <c r="R903" s="323">
        <f>1.1*(B$12*'chromatographic performances'!$E$7*0.001*$M903*0.001*$N$4*0.001/('chromatographic performances'!$E$9*0.000001)^2/100000)</f>
        <v>1253.336985977126</v>
      </c>
      <c r="S903" s="323">
        <f t="shared" si="57"/>
        <v>6550</v>
      </c>
      <c r="T903" s="323">
        <f t="shared" si="54"/>
        <v>6550</v>
      </c>
      <c r="U903" s="323">
        <f>(M903*60)*(3.1415927*'chromatographic performances'!$E$8*'chromatographic performances'!$E$8*0.6/4)</f>
        <v>1281.1752850310363</v>
      </c>
    </row>
    <row r="904" spans="12:21" x14ac:dyDescent="0.2">
      <c r="L904" s="323">
        <v>26.88</v>
      </c>
      <c r="M904" s="323">
        <f>(L904*$N$5)/('chromatographic performances'!$E$9/1000000)*1000</f>
        <v>10.286379632350055</v>
      </c>
      <c r="N904" s="323">
        <f t="shared" si="58"/>
        <v>4.4883584786969264</v>
      </c>
      <c r="O904" s="323">
        <f>'chromatographic performances'!$E$7/(N904*'chromatographic performances'!$E$9/1000)</f>
        <v>6552.9000959881587</v>
      </c>
      <c r="P904" s="323">
        <f t="shared" si="55"/>
        <v>6550</v>
      </c>
      <c r="Q904" s="323">
        <f>(M904*60)*(3.1415927*'chromatographic performances'!$E$8*'chromatographic performances'!$E$8*0.6/4)</f>
        <v>1282.6067657964345</v>
      </c>
      <c r="R904" s="323">
        <f>1.1*(B$12*'chromatographic performances'!$E$7*0.001*$M904*0.001*$N$4*0.001/('chromatographic performances'!$E$9*0.000001)^2/100000)</f>
        <v>1254.7373624977713</v>
      </c>
      <c r="S904" s="323">
        <f t="shared" si="57"/>
        <v>6550</v>
      </c>
      <c r="T904" s="323" t="str">
        <f t="shared" si="54"/>
        <v/>
      </c>
      <c r="U904" s="323">
        <f>(M904*60)*(3.1415927*'chromatographic performances'!$E$8*'chromatographic performances'!$E$8*0.6/4)</f>
        <v>1282.6067657964345</v>
      </c>
    </row>
    <row r="905" spans="12:21" x14ac:dyDescent="0.2">
      <c r="L905" s="323">
        <v>26.91</v>
      </c>
      <c r="M905" s="323">
        <f>(L905*$N$5)/('chromatographic performances'!$E$9/1000000)*1000</f>
        <v>10.297859966761159</v>
      </c>
      <c r="N905" s="323">
        <f t="shared" si="58"/>
        <v>4.4908065829934696</v>
      </c>
      <c r="O905" s="323">
        <f>'chromatographic performances'!$E$7/(N905*'chromatographic performances'!$E$9/1000)</f>
        <v>6549.3278684643637</v>
      </c>
      <c r="P905" s="323">
        <f t="shared" si="55"/>
        <v>6540</v>
      </c>
      <c r="Q905" s="323">
        <f>(M905*60)*(3.1415927*'chromatographic performances'!$E$8*'chromatographic performances'!$E$8*0.6/4)</f>
        <v>1284.038246561832</v>
      </c>
      <c r="R905" s="323">
        <f>1.1*(B$12*'chromatographic performances'!$E$7*0.001*$M905*0.001*$N$4*0.001/('chromatographic performances'!$E$9*0.000001)^2/100000)</f>
        <v>1256.1377390184157</v>
      </c>
      <c r="S905" s="323">
        <f t="shared" si="57"/>
        <v>6540</v>
      </c>
      <c r="T905" s="323" t="str">
        <f t="shared" ref="T905:T968" si="59">IF(S907-S906&gt;=0,"",P905)</f>
        <v/>
      </c>
      <c r="U905" s="323">
        <f>(M905*60)*(3.1415927*'chromatographic performances'!$E$8*'chromatographic performances'!$E$8*0.6/4)</f>
        <v>1284.038246561832</v>
      </c>
    </row>
    <row r="906" spans="12:21" x14ac:dyDescent="0.2">
      <c r="L906" s="323">
        <v>26.94</v>
      </c>
      <c r="M906" s="323">
        <f>(L906*$N$5)/('chromatographic performances'!$E$9/1000000)*1000</f>
        <v>10.309340301172265</v>
      </c>
      <c r="N906" s="323">
        <f t="shared" si="58"/>
        <v>4.4932542291323427</v>
      </c>
      <c r="O906" s="323">
        <f>'chromatographic performances'!$E$7/(N906*'chromatographic performances'!$E$9/1000)</f>
        <v>6545.7602009672692</v>
      </c>
      <c r="P906" s="323">
        <f t="shared" ref="P906:P969" si="60">FLOOR(O906,10)</f>
        <v>6540</v>
      </c>
      <c r="Q906" s="323">
        <f>(M906*60)*(3.1415927*'chromatographic performances'!$E$8*'chromatographic performances'!$E$8*0.6/4)</f>
        <v>1285.46972732723</v>
      </c>
      <c r="R906" s="323">
        <f>1.1*(B$12*'chromatographic performances'!$E$7*0.001*$M906*0.001*$N$4*0.001/('chromatographic performances'!$E$9*0.000001)^2/100000)</f>
        <v>1257.5381155390608</v>
      </c>
      <c r="S906" s="323">
        <f t="shared" si="57"/>
        <v>6540</v>
      </c>
      <c r="T906" s="323">
        <f t="shared" si="59"/>
        <v>6540</v>
      </c>
      <c r="U906" s="323">
        <f>(M906*60)*(3.1415927*'chromatographic performances'!$E$8*'chromatographic performances'!$E$8*0.6/4)</f>
        <v>1285.46972732723</v>
      </c>
    </row>
    <row r="907" spans="12:21" x14ac:dyDescent="0.2">
      <c r="L907" s="323">
        <v>26.97</v>
      </c>
      <c r="M907" s="323">
        <f>(L907*$N$5)/('chromatographic performances'!$E$9/1000000)*1000</f>
        <v>10.320820635583367</v>
      </c>
      <c r="N907" s="323">
        <f t="shared" si="58"/>
        <v>4.4957014174160816</v>
      </c>
      <c r="O907" s="323">
        <f>'chromatographic performances'!$E$7/(N907*'chromatographic performances'!$E$9/1000)</f>
        <v>6542.1970845178721</v>
      </c>
      <c r="P907" s="323">
        <f t="shared" si="60"/>
        <v>6540</v>
      </c>
      <c r="Q907" s="323">
        <f>(M907*60)*(3.1415927*'chromatographic performances'!$E$8*'chromatographic performances'!$E$8*0.6/4)</f>
        <v>1286.9012080926273</v>
      </c>
      <c r="R907" s="323">
        <f>1.1*(B$12*'chromatographic performances'!$E$7*0.001*$M907*0.001*$N$4*0.001/('chromatographic performances'!$E$9*0.000001)^2/100000)</f>
        <v>1258.9384920597051</v>
      </c>
      <c r="S907" s="323">
        <f t="shared" si="57"/>
        <v>6540</v>
      </c>
      <c r="T907" s="323" t="str">
        <f t="shared" si="59"/>
        <v/>
      </c>
      <c r="U907" s="323">
        <f>(M907*60)*(3.1415927*'chromatographic performances'!$E$8*'chromatographic performances'!$E$8*0.6/4)</f>
        <v>1286.9012080926273</v>
      </c>
    </row>
    <row r="908" spans="12:21" x14ac:dyDescent="0.2">
      <c r="L908" s="323">
        <v>27</v>
      </c>
      <c r="M908" s="323">
        <f>(L908*$N$5)/('chromatographic performances'!$E$9/1000000)*1000</f>
        <v>10.332300969994474</v>
      </c>
      <c r="N908" s="323">
        <f t="shared" si="58"/>
        <v>4.4981481481481485</v>
      </c>
      <c r="O908" s="323">
        <f>'chromatographic performances'!$E$7/(N908*'chromatographic performances'!$E$9/1000)</f>
        <v>6538.6385101591068</v>
      </c>
      <c r="P908" s="323">
        <f t="shared" si="60"/>
        <v>6530</v>
      </c>
      <c r="Q908" s="323">
        <f>(M908*60)*(3.1415927*'chromatographic performances'!$E$8*'chromatographic performances'!$E$8*0.6/4)</f>
        <v>1288.3326888580257</v>
      </c>
      <c r="R908" s="323">
        <f>1.1*(B$12*'chromatographic performances'!$E$7*0.001*$M908*0.001*$N$4*0.001/('chromatographic performances'!$E$9*0.000001)^2/100000)</f>
        <v>1260.3388685803504</v>
      </c>
      <c r="S908" s="323">
        <f t="shared" si="57"/>
        <v>6530</v>
      </c>
      <c r="T908" s="323" t="str">
        <f t="shared" si="59"/>
        <v/>
      </c>
      <c r="U908" s="323">
        <f>(M908*60)*(3.1415927*'chromatographic performances'!$E$8*'chromatographic performances'!$E$8*0.6/4)</f>
        <v>1288.3326888580257</v>
      </c>
    </row>
    <row r="909" spans="12:21" x14ac:dyDescent="0.2">
      <c r="L909" s="323">
        <v>27.03</v>
      </c>
      <c r="M909" s="323">
        <f>(L909*$N$5)/('chromatographic performances'!$E$9/1000000)*1000</f>
        <v>10.343781304405578</v>
      </c>
      <c r="N909" s="323">
        <f t="shared" si="58"/>
        <v>4.5005944216329183</v>
      </c>
      <c r="O909" s="323">
        <f>'chromatographic performances'!$E$7/(N909*'chromatographic performances'!$E$9/1000)</f>
        <v>6535.0844689557907</v>
      </c>
      <c r="P909" s="323">
        <f t="shared" si="60"/>
        <v>6530</v>
      </c>
      <c r="Q909" s="323">
        <f>(M909*60)*(3.1415927*'chromatographic performances'!$E$8*'chromatographic performances'!$E$8*0.6/4)</f>
        <v>1289.7641696234232</v>
      </c>
      <c r="R909" s="323">
        <f>1.1*(B$12*'chromatographic performances'!$E$7*0.001*$M909*0.001*$N$4*0.001/('chromatographic performances'!$E$9*0.000001)^2/100000)</f>
        <v>1261.7392451009953</v>
      </c>
      <c r="S909" s="323">
        <f t="shared" si="57"/>
        <v>6530</v>
      </c>
      <c r="T909" s="323">
        <f t="shared" si="59"/>
        <v>6530</v>
      </c>
      <c r="U909" s="323">
        <f>(M909*60)*(3.1415927*'chromatographic performances'!$E$8*'chromatographic performances'!$E$8*0.6/4)</f>
        <v>1289.7641696234232</v>
      </c>
    </row>
    <row r="910" spans="12:21" x14ac:dyDescent="0.2">
      <c r="L910" s="323">
        <v>27.06</v>
      </c>
      <c r="M910" s="323">
        <f>(L910*$N$5)/('chromatographic performances'!$E$9/1000000)*1000</f>
        <v>10.355261638816684</v>
      </c>
      <c r="N910" s="323">
        <f t="shared" si="58"/>
        <v>4.5030402381756742</v>
      </c>
      <c r="O910" s="323">
        <f>'chromatographic performances'!$E$7/(N910*'chromatographic performances'!$E$9/1000)</f>
        <v>6531.5349519945667</v>
      </c>
      <c r="P910" s="323">
        <f t="shared" si="60"/>
        <v>6530</v>
      </c>
      <c r="Q910" s="323">
        <f>(M910*60)*(3.1415927*'chromatographic performances'!$E$8*'chromatographic performances'!$E$8*0.6/4)</f>
        <v>1291.1956503888212</v>
      </c>
      <c r="R910" s="323">
        <f>1.1*(B$12*'chromatographic performances'!$E$7*0.001*$M910*0.001*$N$4*0.001/('chromatographic performances'!$E$9*0.000001)^2/100000)</f>
        <v>1263.1396216216401</v>
      </c>
      <c r="S910" s="323">
        <f t="shared" si="57"/>
        <v>6530</v>
      </c>
      <c r="T910" s="323" t="str">
        <f t="shared" si="59"/>
        <v/>
      </c>
      <c r="U910" s="323">
        <f>(M910*60)*(3.1415927*'chromatographic performances'!$E$8*'chromatographic performances'!$E$8*0.6/4)</f>
        <v>1291.1956503888212</v>
      </c>
    </row>
    <row r="911" spans="12:21" x14ac:dyDescent="0.2">
      <c r="L911" s="323">
        <v>27.09</v>
      </c>
      <c r="M911" s="323">
        <f>(L911*$N$5)/('chromatographic performances'!$E$9/1000000)*1000</f>
        <v>10.366741973227787</v>
      </c>
      <c r="N911" s="323">
        <f t="shared" si="58"/>
        <v>4.5054855980825854</v>
      </c>
      <c r="O911" s="323">
        <f>'chromatographic performances'!$E$7/(N911*'chromatographic performances'!$E$9/1000)</f>
        <v>6527.9899503838642</v>
      </c>
      <c r="P911" s="323">
        <f t="shared" si="60"/>
        <v>6520</v>
      </c>
      <c r="Q911" s="323">
        <f>(M911*60)*(3.1415927*'chromatographic performances'!$E$8*'chromatographic performances'!$E$8*0.6/4)</f>
        <v>1292.6271311542187</v>
      </c>
      <c r="R911" s="323">
        <f>1.1*(B$12*'chromatographic performances'!$E$7*0.001*$M911*0.001*$N$4*0.001/('chromatographic performances'!$E$9*0.000001)^2/100000)</f>
        <v>1264.5399981422847</v>
      </c>
      <c r="S911" s="323">
        <f t="shared" si="57"/>
        <v>6520</v>
      </c>
      <c r="T911" s="323" t="str">
        <f t="shared" si="59"/>
        <v/>
      </c>
      <c r="U911" s="323">
        <f>(M911*60)*(3.1415927*'chromatographic performances'!$E$8*'chromatographic performances'!$E$8*0.6/4)</f>
        <v>1292.6271311542187</v>
      </c>
    </row>
    <row r="912" spans="12:21" x14ac:dyDescent="0.2">
      <c r="L912" s="323">
        <v>27.12</v>
      </c>
      <c r="M912" s="323">
        <f>(L912*$N$5)/('chromatographic performances'!$E$9/1000000)*1000</f>
        <v>10.378222307638893</v>
      </c>
      <c r="N912" s="323">
        <f t="shared" si="58"/>
        <v>4.5079305016607059</v>
      </c>
      <c r="O912" s="323">
        <f>'chromatographic performances'!$E$7/(N912*'chromatographic performances'!$E$9/1000)</f>
        <v>6524.4494552538381</v>
      </c>
      <c r="P912" s="323">
        <f t="shared" si="60"/>
        <v>6520</v>
      </c>
      <c r="Q912" s="323">
        <f>(M912*60)*(3.1415927*'chromatographic performances'!$E$8*'chromatographic performances'!$E$8*0.6/4)</f>
        <v>1294.0586119196166</v>
      </c>
      <c r="R912" s="323">
        <f>1.1*(B$12*'chromatographic performances'!$E$7*0.001*$M912*0.001*$N$4*0.001/('chromatographic performances'!$E$9*0.000001)^2/100000)</f>
        <v>1265.9403746629298</v>
      </c>
      <c r="S912" s="323">
        <f t="shared" si="57"/>
        <v>6520</v>
      </c>
      <c r="T912" s="323">
        <f t="shared" si="59"/>
        <v>6520</v>
      </c>
      <c r="U912" s="323">
        <f>(M912*60)*(3.1415927*'chromatographic performances'!$E$8*'chromatographic performances'!$E$8*0.6/4)</f>
        <v>1294.0586119196166</v>
      </c>
    </row>
    <row r="913" spans="12:21" x14ac:dyDescent="0.2">
      <c r="L913" s="323">
        <v>27.15</v>
      </c>
      <c r="M913" s="323">
        <f>(L913*$N$5)/('chromatographic performances'!$E$9/1000000)*1000</f>
        <v>10.389702642049997</v>
      </c>
      <c r="N913" s="323">
        <f t="shared" si="58"/>
        <v>4.5103749492179546</v>
      </c>
      <c r="O913" s="323">
        <f>'chromatographic performances'!$E$7/(N913*'chromatographic performances'!$E$9/1000)</f>
        <v>6520.9134577563227</v>
      </c>
      <c r="P913" s="323">
        <f t="shared" si="60"/>
        <v>6520</v>
      </c>
      <c r="Q913" s="323">
        <f>(M913*60)*(3.1415927*'chromatographic performances'!$E$8*'chromatographic performances'!$E$8*0.6/4)</f>
        <v>1295.4900926850144</v>
      </c>
      <c r="R913" s="323">
        <f>1.1*(B$12*'chromatographic performances'!$E$7*0.001*$M913*0.001*$N$4*0.001/('chromatographic performances'!$E$9*0.000001)^2/100000)</f>
        <v>1267.3407511835744</v>
      </c>
      <c r="S913" s="323">
        <f t="shared" si="57"/>
        <v>6520</v>
      </c>
      <c r="T913" s="323" t="str">
        <f t="shared" si="59"/>
        <v/>
      </c>
      <c r="U913" s="323">
        <f>(M913*60)*(3.1415927*'chromatographic performances'!$E$8*'chromatographic performances'!$E$8*0.6/4)</f>
        <v>1295.4900926850144</v>
      </c>
    </row>
    <row r="914" spans="12:21" x14ac:dyDescent="0.2">
      <c r="L914" s="323">
        <v>27.18</v>
      </c>
      <c r="M914" s="323">
        <f>(L914*$N$5)/('chromatographic performances'!$E$9/1000000)*1000</f>
        <v>10.401182976461103</v>
      </c>
      <c r="N914" s="323">
        <f t="shared" si="58"/>
        <v>4.5128189410631103</v>
      </c>
      <c r="O914" s="323">
        <f>'chromatographic performances'!$E$7/(N914*'chromatographic performances'!$E$9/1000)</f>
        <v>6517.3819490647811</v>
      </c>
      <c r="P914" s="323">
        <f t="shared" si="60"/>
        <v>6510</v>
      </c>
      <c r="Q914" s="323">
        <f>(M914*60)*(3.1415927*'chromatographic performances'!$E$8*'chromatographic performances'!$E$8*0.6/4)</f>
        <v>1296.9215734504121</v>
      </c>
      <c r="R914" s="323">
        <f>1.1*(B$12*'chromatographic performances'!$E$7*0.001*$M914*0.001*$N$4*0.001/('chromatographic performances'!$E$9*0.000001)^2/100000)</f>
        <v>1268.7411277042195</v>
      </c>
      <c r="S914" s="323">
        <f t="shared" si="57"/>
        <v>6510</v>
      </c>
      <c r="T914" s="323" t="str">
        <f t="shared" si="59"/>
        <v/>
      </c>
      <c r="U914" s="323">
        <f>(M914*60)*(3.1415927*'chromatographic performances'!$E$8*'chromatographic performances'!$E$8*0.6/4)</f>
        <v>1296.9215734504121</v>
      </c>
    </row>
    <row r="915" spans="12:21" x14ac:dyDescent="0.2">
      <c r="L915" s="323">
        <v>27.21</v>
      </c>
      <c r="M915" s="323">
        <f>(L915*$N$5)/('chromatographic performances'!$E$9/1000000)*1000</f>
        <v>10.412663310872206</v>
      </c>
      <c r="N915" s="323">
        <f t="shared" si="58"/>
        <v>4.5152624775057957</v>
      </c>
      <c r="O915" s="323">
        <f>'chromatographic performances'!$E$7/(N915*'chromatographic performances'!$E$9/1000)</f>
        <v>6513.8549203742505</v>
      </c>
      <c r="P915" s="323">
        <f t="shared" si="60"/>
        <v>6510</v>
      </c>
      <c r="Q915" s="323">
        <f>(M915*60)*(3.1415927*'chromatographic performances'!$E$8*'chromatographic performances'!$E$8*0.6/4)</f>
        <v>1298.3530542158098</v>
      </c>
      <c r="R915" s="323">
        <f>1.1*(B$12*'chromatographic performances'!$E$7*0.001*$M915*0.001*$N$4*0.001/('chromatographic performances'!$E$9*0.000001)^2/100000)</f>
        <v>1270.1415042248641</v>
      </c>
      <c r="S915" s="323">
        <f t="shared" si="57"/>
        <v>6510</v>
      </c>
      <c r="T915" s="323">
        <f t="shared" si="59"/>
        <v>6510</v>
      </c>
      <c r="U915" s="323">
        <f>(M915*60)*(3.1415927*'chromatographic performances'!$E$8*'chromatographic performances'!$E$8*0.6/4)</f>
        <v>1298.3530542158098</v>
      </c>
    </row>
    <row r="916" spans="12:21" x14ac:dyDescent="0.2">
      <c r="L916" s="323">
        <v>27.24</v>
      </c>
      <c r="M916" s="323">
        <f>(L916*$N$5)/('chromatographic performances'!$E$9/1000000)*1000</f>
        <v>10.424143645283314</v>
      </c>
      <c r="N916" s="323">
        <f t="shared" si="58"/>
        <v>4.5177055588564698</v>
      </c>
      <c r="O916" s="323">
        <f>'chromatographic performances'!$E$7/(N916*'chromatographic performances'!$E$9/1000)</f>
        <v>6510.3323629012939</v>
      </c>
      <c r="P916" s="323">
        <f t="shared" si="60"/>
        <v>6510</v>
      </c>
      <c r="Q916" s="323">
        <f>(M916*60)*(3.1415927*'chromatographic performances'!$E$8*'chromatographic performances'!$E$8*0.6/4)</f>
        <v>1299.7845349812078</v>
      </c>
      <c r="R916" s="323">
        <f>1.1*(B$12*'chromatographic performances'!$E$7*0.001*$M916*0.001*$N$4*0.001/('chromatographic performances'!$E$9*0.000001)^2/100000)</f>
        <v>1271.5418807455092</v>
      </c>
      <c r="S916" s="323">
        <f t="shared" si="57"/>
        <v>6510</v>
      </c>
      <c r="T916" s="323" t="str">
        <f t="shared" si="59"/>
        <v/>
      </c>
      <c r="U916" s="323">
        <f>(M916*60)*(3.1415927*'chromatographic performances'!$E$8*'chromatographic performances'!$E$8*0.6/4)</f>
        <v>1299.7845349812078</v>
      </c>
    </row>
    <row r="917" spans="12:21" x14ac:dyDescent="0.2">
      <c r="L917" s="323">
        <v>27.27</v>
      </c>
      <c r="M917" s="323">
        <f>(L917*$N$5)/('chromatographic performances'!$E$9/1000000)*1000</f>
        <v>10.435623979694418</v>
      </c>
      <c r="N917" s="323">
        <f t="shared" si="58"/>
        <v>4.5201481854264145</v>
      </c>
      <c r="O917" s="323">
        <f>'chromatographic performances'!$E$7/(N917*'chromatographic performances'!$E$9/1000)</f>
        <v>6506.8142678839531</v>
      </c>
      <c r="P917" s="323">
        <f t="shared" si="60"/>
        <v>6500</v>
      </c>
      <c r="Q917" s="323">
        <f>(M917*60)*(3.1415927*'chromatographic performances'!$E$8*'chromatographic performances'!$E$8*0.6/4)</f>
        <v>1301.2160157466058</v>
      </c>
      <c r="R917" s="323">
        <f>1.1*(B$12*'chromatographic performances'!$E$7*0.001*$M917*0.001*$N$4*0.001/('chromatographic performances'!$E$9*0.000001)^2/100000)</f>
        <v>1272.9422572661538</v>
      </c>
      <c r="S917" s="323">
        <f t="shared" si="57"/>
        <v>6500</v>
      </c>
      <c r="T917" s="323">
        <f t="shared" si="59"/>
        <v>6500</v>
      </c>
      <c r="U917" s="323">
        <f>(M917*60)*(3.1415927*'chromatographic performances'!$E$8*'chromatographic performances'!$E$8*0.6/4)</f>
        <v>1301.2160157466058</v>
      </c>
    </row>
    <row r="918" spans="12:21" x14ac:dyDescent="0.2">
      <c r="L918" s="323">
        <v>27.3</v>
      </c>
      <c r="M918" s="323">
        <f>(L918*$N$5)/('chromatographic performances'!$E$9/1000000)*1000</f>
        <v>10.447104314105523</v>
      </c>
      <c r="N918" s="323">
        <f t="shared" si="58"/>
        <v>4.5225903575277258</v>
      </c>
      <c r="O918" s="323">
        <f>'chromatographic performances'!$E$7/(N918*'chromatographic performances'!$E$9/1000)</f>
        <v>6503.3006265816866</v>
      </c>
      <c r="P918" s="323">
        <f t="shared" si="60"/>
        <v>6500</v>
      </c>
      <c r="Q918" s="323">
        <f>(M918*60)*(3.1415927*'chromatographic performances'!$E$8*'chromatographic performances'!$E$8*0.6/4)</f>
        <v>1302.6474965120035</v>
      </c>
      <c r="R918" s="323">
        <f>1.1*(B$12*'chromatographic performances'!$E$7*0.001*$M918*0.001*$N$4*0.001/('chromatographic performances'!$E$9*0.000001)^2/100000)</f>
        <v>1274.3426337867986</v>
      </c>
      <c r="S918" s="323">
        <f t="shared" si="57"/>
        <v>6500</v>
      </c>
      <c r="T918" s="323" t="str">
        <f t="shared" si="59"/>
        <v/>
      </c>
      <c r="U918" s="323">
        <f>(M918*60)*(3.1415927*'chromatographic performances'!$E$8*'chromatographic performances'!$E$8*0.6/4)</f>
        <v>1302.6474965120035</v>
      </c>
    </row>
    <row r="919" spans="12:21" x14ac:dyDescent="0.2">
      <c r="L919" s="323">
        <v>27.33</v>
      </c>
      <c r="M919" s="323">
        <f>(L919*$N$5)/('chromatographic performances'!$E$9/1000000)*1000</f>
        <v>10.458584648516625</v>
      </c>
      <c r="N919" s="323">
        <f t="shared" si="58"/>
        <v>4.5250320754732973</v>
      </c>
      <c r="O919" s="323">
        <f>'chromatographic performances'!$E$7/(N919*'chromatographic performances'!$E$9/1000)</f>
        <v>6499.7914302753361</v>
      </c>
      <c r="P919" s="323">
        <f t="shared" si="60"/>
        <v>6490</v>
      </c>
      <c r="Q919" s="323">
        <f>(M919*60)*(3.1415927*'chromatographic performances'!$E$8*'chromatographic performances'!$E$8*0.6/4)</f>
        <v>1304.078977277401</v>
      </c>
      <c r="R919" s="323">
        <f>1.1*(B$12*'chromatographic performances'!$E$7*0.001*$M919*0.001*$N$4*0.001/('chromatographic performances'!$E$9*0.000001)^2/100000)</f>
        <v>1275.7430103074432</v>
      </c>
      <c r="S919" s="323">
        <f t="shared" si="57"/>
        <v>6490</v>
      </c>
      <c r="T919" s="323" t="str">
        <f t="shared" si="59"/>
        <v/>
      </c>
      <c r="U919" s="323">
        <f>(M919*60)*(3.1415927*'chromatographic performances'!$E$8*'chromatographic performances'!$E$8*0.6/4)</f>
        <v>1304.078977277401</v>
      </c>
    </row>
    <row r="920" spans="12:21" x14ac:dyDescent="0.2">
      <c r="L920" s="323">
        <v>27.36</v>
      </c>
      <c r="M920" s="323">
        <f>(L920*$N$5)/('chromatographic performances'!$E$9/1000000)*1000</f>
        <v>10.470064982927731</v>
      </c>
      <c r="N920" s="323">
        <f t="shared" si="58"/>
        <v>4.5274733395768223</v>
      </c>
      <c r="O920" s="323">
        <f>'chromatographic performances'!$E$7/(N920*'chromatographic performances'!$E$9/1000)</f>
        <v>6496.2866702670499</v>
      </c>
      <c r="P920" s="323">
        <f t="shared" si="60"/>
        <v>6490</v>
      </c>
      <c r="Q920" s="323">
        <f>(M920*60)*(3.1415927*'chromatographic performances'!$E$8*'chromatographic performances'!$E$8*0.6/4)</f>
        <v>1305.5104580427987</v>
      </c>
      <c r="R920" s="323">
        <f>1.1*(B$12*'chromatographic performances'!$E$7*0.001*$M920*0.001*$N$4*0.001/('chromatographic performances'!$E$9*0.000001)^2/100000)</f>
        <v>1277.1433868280883</v>
      </c>
      <c r="S920" s="323">
        <f t="shared" si="57"/>
        <v>6490</v>
      </c>
      <c r="T920" s="323">
        <f t="shared" si="59"/>
        <v>6490</v>
      </c>
      <c r="U920" s="323">
        <f>(M920*60)*(3.1415927*'chromatographic performances'!$E$8*'chromatographic performances'!$E$8*0.6/4)</f>
        <v>1305.5104580427987</v>
      </c>
    </row>
    <row r="921" spans="12:21" x14ac:dyDescent="0.2">
      <c r="L921" s="323">
        <v>27.39</v>
      </c>
      <c r="M921" s="323">
        <f>(L921*$N$5)/('chromatographic performances'!$E$9/1000000)*1000</f>
        <v>10.48154531733884</v>
      </c>
      <c r="N921" s="323">
        <f t="shared" si="58"/>
        <v>4.5299141501527673</v>
      </c>
      <c r="O921" s="323">
        <f>'chromatographic performances'!$E$7/(N921*'chromatographic performances'!$E$9/1000)</f>
        <v>6492.7863378802595</v>
      </c>
      <c r="P921" s="323">
        <f t="shared" si="60"/>
        <v>6490</v>
      </c>
      <c r="Q921" s="323">
        <f>(M921*60)*(3.1415927*'chromatographic performances'!$E$8*'chromatographic performances'!$E$8*0.6/4)</f>
        <v>1306.9419388081974</v>
      </c>
      <c r="R921" s="323">
        <f>1.1*(B$12*'chromatographic performances'!$E$7*0.001*$M921*0.001*$N$4*0.001/('chromatographic performances'!$E$9*0.000001)^2/100000)</f>
        <v>1278.5437633487334</v>
      </c>
      <c r="S921" s="323">
        <f t="shared" si="57"/>
        <v>6490</v>
      </c>
      <c r="T921" s="323" t="str">
        <f t="shared" si="59"/>
        <v/>
      </c>
      <c r="U921" s="323">
        <f>(M921*60)*(3.1415927*'chromatographic performances'!$E$8*'chromatographic performances'!$E$8*0.6/4)</f>
        <v>1306.9419388081974</v>
      </c>
    </row>
    <row r="922" spans="12:21" x14ac:dyDescent="0.2">
      <c r="L922" s="323">
        <v>27.42</v>
      </c>
      <c r="M922" s="323">
        <f>(L922*$N$5)/('chromatographic performances'!$E$9/1000000)*1000</f>
        <v>10.493025651749944</v>
      </c>
      <c r="N922" s="323">
        <f t="shared" si="58"/>
        <v>4.5323545075163709</v>
      </c>
      <c r="O922" s="323">
        <f>'chromatographic performances'!$E$7/(N922*'chromatographic performances'!$E$9/1000)</f>
        <v>6489.2904244596139</v>
      </c>
      <c r="P922" s="323">
        <f t="shared" si="60"/>
        <v>6480</v>
      </c>
      <c r="Q922" s="323">
        <f>(M922*60)*(3.1415927*'chromatographic performances'!$E$8*'chromatographic performances'!$E$8*0.6/4)</f>
        <v>1308.3734195735949</v>
      </c>
      <c r="R922" s="323">
        <f>1.1*(B$12*'chromatographic performances'!$E$7*0.001*$M922*0.001*$N$4*0.001/('chromatographic performances'!$E$9*0.000001)^2/100000)</f>
        <v>1279.9441398693784</v>
      </c>
      <c r="S922" s="323">
        <f t="shared" si="57"/>
        <v>6480</v>
      </c>
      <c r="T922" s="323" t="str">
        <f t="shared" si="59"/>
        <v/>
      </c>
      <c r="U922" s="323">
        <f>(M922*60)*(3.1415927*'chromatographic performances'!$E$8*'chromatographic performances'!$E$8*0.6/4)</f>
        <v>1308.3734195735949</v>
      </c>
    </row>
    <row r="923" spans="12:21" x14ac:dyDescent="0.2">
      <c r="L923" s="323">
        <v>27.45</v>
      </c>
      <c r="M923" s="323">
        <f>(L923*$N$5)/('chromatographic performances'!$E$9/1000000)*1000</f>
        <v>10.504505986161048</v>
      </c>
      <c r="N923" s="323">
        <f t="shared" si="58"/>
        <v>4.5347944119836328</v>
      </c>
      <c r="O923" s="323">
        <f>'chromatographic performances'!$E$7/(N923*'chromatographic performances'!$E$9/1000)</f>
        <v>6485.798921370927</v>
      </c>
      <c r="P923" s="323">
        <f t="shared" si="60"/>
        <v>6480</v>
      </c>
      <c r="Q923" s="323">
        <f>(M923*60)*(3.1415927*'chromatographic performances'!$E$8*'chromatographic performances'!$E$8*0.6/4)</f>
        <v>1309.8049003389926</v>
      </c>
      <c r="R923" s="323">
        <f>1.1*(B$12*'chromatographic performances'!$E$7*0.001*$M923*0.001*$N$4*0.001/('chromatographic performances'!$E$9*0.000001)^2/100000)</f>
        <v>1281.3445163900226</v>
      </c>
      <c r="S923" s="323">
        <f t="shared" si="57"/>
        <v>6480</v>
      </c>
      <c r="T923" s="323">
        <f t="shared" si="59"/>
        <v>6480</v>
      </c>
      <c r="U923" s="323">
        <f>(M923*60)*(3.1415927*'chromatographic performances'!$E$8*'chromatographic performances'!$E$8*0.6/4)</f>
        <v>1309.8049003389926</v>
      </c>
    </row>
    <row r="924" spans="12:21" x14ac:dyDescent="0.2">
      <c r="L924" s="323">
        <v>27.48</v>
      </c>
      <c r="M924" s="323">
        <f>(L924*$N$5)/('chromatographic performances'!$E$9/1000000)*1000</f>
        <v>10.515986320572152</v>
      </c>
      <c r="N924" s="323">
        <f t="shared" si="58"/>
        <v>4.5372338638712986</v>
      </c>
      <c r="O924" s="323">
        <f>'chromatographic performances'!$E$7/(N924*'chromatographic performances'!$E$9/1000)</f>
        <v>6482.3118200011386</v>
      </c>
      <c r="P924" s="323">
        <f t="shared" si="60"/>
        <v>6480</v>
      </c>
      <c r="Q924" s="323">
        <f>(M924*60)*(3.1415927*'chromatographic performances'!$E$8*'chromatographic performances'!$E$8*0.6/4)</f>
        <v>1311.2363811043901</v>
      </c>
      <c r="R924" s="323">
        <f>1.1*(B$12*'chromatographic performances'!$E$7*0.001*$M924*0.001*$N$4*0.001/('chromatographic performances'!$E$9*0.000001)^2/100000)</f>
        <v>1282.7448929106672</v>
      </c>
      <c r="S924" s="323">
        <f t="shared" si="57"/>
        <v>6480</v>
      </c>
      <c r="T924" s="323" t="str">
        <f t="shared" si="59"/>
        <v/>
      </c>
      <c r="U924" s="323">
        <f>(M924*60)*(3.1415927*'chromatographic performances'!$E$8*'chromatographic performances'!$E$8*0.6/4)</f>
        <v>1311.2363811043901</v>
      </c>
    </row>
    <row r="925" spans="12:21" x14ac:dyDescent="0.2">
      <c r="L925" s="323">
        <v>27.51</v>
      </c>
      <c r="M925" s="323">
        <f>(L925*$N$5)/('chromatographic performances'!$E$9/1000000)*1000</f>
        <v>10.527466654983259</v>
      </c>
      <c r="N925" s="323">
        <f t="shared" si="58"/>
        <v>4.5396728634968575</v>
      </c>
      <c r="O925" s="323">
        <f>'chromatographic performances'!$E$7/(N925*'chromatographic performances'!$E$9/1000)</f>
        <v>6478.8291117582448</v>
      </c>
      <c r="P925" s="323">
        <f t="shared" si="60"/>
        <v>6470</v>
      </c>
      <c r="Q925" s="323">
        <f>(M925*60)*(3.1415927*'chromatographic performances'!$E$8*'chromatographic performances'!$E$8*0.6/4)</f>
        <v>1312.6678618697881</v>
      </c>
      <c r="R925" s="323">
        <f>1.1*(B$12*'chromatographic performances'!$E$7*0.001*$M925*0.001*$N$4*0.001/('chromatographic performances'!$E$9*0.000001)^2/100000)</f>
        <v>1284.1452694313125</v>
      </c>
      <c r="S925" s="323">
        <f t="shared" si="57"/>
        <v>6470</v>
      </c>
      <c r="T925" s="323" t="str">
        <f t="shared" si="59"/>
        <v/>
      </c>
      <c r="U925" s="323">
        <f>(M925*60)*(3.1415927*'chromatographic performances'!$E$8*'chromatographic performances'!$E$8*0.6/4)</f>
        <v>1312.6678618697881</v>
      </c>
    </row>
    <row r="926" spans="12:21" x14ac:dyDescent="0.2">
      <c r="L926" s="323">
        <v>27.54</v>
      </c>
      <c r="M926" s="323">
        <f>(L926*$N$5)/('chromatographic performances'!$E$9/1000000)*1000</f>
        <v>10.538946989394361</v>
      </c>
      <c r="N926" s="323">
        <f t="shared" si="58"/>
        <v>4.5421114111785235</v>
      </c>
      <c r="O926" s="323">
        <f>'chromatographic performances'!$E$7/(N926*'chromatographic performances'!$E$9/1000)</f>
        <v>6475.3507880712687</v>
      </c>
      <c r="P926" s="323">
        <f t="shared" si="60"/>
        <v>6470</v>
      </c>
      <c r="Q926" s="323">
        <f>(M926*60)*(3.1415927*'chromatographic performances'!$E$8*'chromatographic performances'!$E$8*0.6/4)</f>
        <v>1314.0993426351858</v>
      </c>
      <c r="R926" s="323">
        <f>1.1*(B$12*'chromatographic performances'!$E$7*0.001*$M926*0.001*$N$4*0.001/('chromatographic performances'!$E$9*0.000001)^2/100000)</f>
        <v>1285.5456459519571</v>
      </c>
      <c r="S926" s="323">
        <f t="shared" si="57"/>
        <v>6470</v>
      </c>
      <c r="T926" s="323">
        <f t="shared" si="59"/>
        <v>6470</v>
      </c>
      <c r="U926" s="323">
        <f>(M926*60)*(3.1415927*'chromatographic performances'!$E$8*'chromatographic performances'!$E$8*0.6/4)</f>
        <v>1314.0993426351858</v>
      </c>
    </row>
    <row r="927" spans="12:21" x14ac:dyDescent="0.2">
      <c r="L927" s="323">
        <v>27.57</v>
      </c>
      <c r="M927" s="323">
        <f>(L927*$N$5)/('chromatographic performances'!$E$9/1000000)*1000</f>
        <v>10.550427323805469</v>
      </c>
      <c r="N927" s="323">
        <f t="shared" si="58"/>
        <v>4.5445495072352307</v>
      </c>
      <c r="O927" s="323">
        <f>'chromatographic performances'!$E$7/(N927*'chromatographic performances'!$E$9/1000)</f>
        <v>6471.8768403901931</v>
      </c>
      <c r="P927" s="323">
        <f t="shared" si="60"/>
        <v>6470</v>
      </c>
      <c r="Q927" s="323">
        <f>(M927*60)*(3.1415927*'chromatographic performances'!$E$8*'chromatographic performances'!$E$8*0.6/4)</f>
        <v>1315.5308234005838</v>
      </c>
      <c r="R927" s="323">
        <f>1.1*(B$12*'chromatographic performances'!$E$7*0.001*$M927*0.001*$N$4*0.001/('chromatographic performances'!$E$9*0.000001)^2/100000)</f>
        <v>1286.9460224726022</v>
      </c>
      <c r="S927" s="323">
        <f t="shared" si="57"/>
        <v>6470</v>
      </c>
      <c r="T927" s="323" t="str">
        <f t="shared" si="59"/>
        <v/>
      </c>
      <c r="U927" s="323">
        <f>(M927*60)*(3.1415927*'chromatographic performances'!$E$8*'chromatographic performances'!$E$8*0.6/4)</f>
        <v>1315.5308234005838</v>
      </c>
    </row>
    <row r="928" spans="12:21" x14ac:dyDescent="0.2">
      <c r="L928" s="323">
        <v>27.6</v>
      </c>
      <c r="M928" s="323">
        <f>(L928*$N$5)/('chromatographic performances'!$E$9/1000000)*1000</f>
        <v>10.561907658216573</v>
      </c>
      <c r="N928" s="323">
        <f t="shared" si="58"/>
        <v>4.546987151986623</v>
      </c>
      <c r="O928" s="323">
        <f>'chromatographic performances'!$E$7/(N928*'chromatographic performances'!$E$9/1000)</f>
        <v>6468.4072601859161</v>
      </c>
      <c r="P928" s="323">
        <f t="shared" si="60"/>
        <v>6460</v>
      </c>
      <c r="Q928" s="323">
        <f>(M928*60)*(3.1415927*'chromatographic performances'!$E$8*'chromatographic performances'!$E$8*0.6/4)</f>
        <v>1316.9623041659815</v>
      </c>
      <c r="R928" s="323">
        <f>1.1*(B$12*'chromatographic performances'!$E$7*0.001*$M928*0.001*$N$4*0.001/('chromatographic performances'!$E$9*0.000001)^2/100000)</f>
        <v>1288.3463989932468</v>
      </c>
      <c r="S928" s="323">
        <f t="shared" si="57"/>
        <v>6460</v>
      </c>
      <c r="T928" s="323" t="str">
        <f t="shared" si="59"/>
        <v/>
      </c>
      <c r="U928" s="323">
        <f>(M928*60)*(3.1415927*'chromatographic performances'!$E$8*'chromatographic performances'!$E$8*0.6/4)</f>
        <v>1316.9623041659815</v>
      </c>
    </row>
    <row r="929" spans="12:21" x14ac:dyDescent="0.2">
      <c r="L929" s="323">
        <v>27.63</v>
      </c>
      <c r="M929" s="323">
        <f>(L929*$N$5)/('chromatographic performances'!$E$9/1000000)*1000</f>
        <v>10.573387992627678</v>
      </c>
      <c r="N929" s="323">
        <f t="shared" si="58"/>
        <v>4.5494243457530388</v>
      </c>
      <c r="O929" s="323">
        <f>'chromatographic performances'!$E$7/(N929*'chromatographic performances'!$E$9/1000)</f>
        <v>6464.9420389502056</v>
      </c>
      <c r="P929" s="323">
        <f t="shared" si="60"/>
        <v>6460</v>
      </c>
      <c r="Q929" s="323">
        <f>(M929*60)*(3.1415927*'chromatographic performances'!$E$8*'chromatographic performances'!$E$8*0.6/4)</f>
        <v>1318.3937849313793</v>
      </c>
      <c r="R929" s="323">
        <f>1.1*(B$12*'chromatographic performances'!$E$7*0.001*$M929*0.001*$N$4*0.001/('chromatographic performances'!$E$9*0.000001)^2/100000)</f>
        <v>1289.7467755138916</v>
      </c>
      <c r="S929" s="323">
        <f t="shared" si="57"/>
        <v>6460</v>
      </c>
      <c r="T929" s="323">
        <f t="shared" si="59"/>
        <v>6460</v>
      </c>
      <c r="U929" s="323">
        <f>(M929*60)*(3.1415927*'chromatographic performances'!$E$8*'chromatographic performances'!$E$8*0.6/4)</f>
        <v>1318.3937849313793</v>
      </c>
    </row>
    <row r="930" spans="12:21" x14ac:dyDescent="0.2">
      <c r="L930" s="323">
        <v>27.66</v>
      </c>
      <c r="M930" s="323">
        <f>(L930*$N$5)/('chromatographic performances'!$E$9/1000000)*1000</f>
        <v>10.584868327038782</v>
      </c>
      <c r="N930" s="323">
        <f t="shared" si="58"/>
        <v>4.551861088855512</v>
      </c>
      <c r="O930" s="323">
        <f>'chromatographic performances'!$E$7/(N930*'chromatographic performances'!$E$9/1000)</f>
        <v>6461.4811681956317</v>
      </c>
      <c r="P930" s="323">
        <f t="shared" si="60"/>
        <v>6460</v>
      </c>
      <c r="Q930" s="323">
        <f>(M930*60)*(3.1415927*'chromatographic performances'!$E$8*'chromatographic performances'!$E$8*0.6/4)</f>
        <v>1319.825265696777</v>
      </c>
      <c r="R930" s="323">
        <f>1.1*(B$12*'chromatographic performances'!$E$7*0.001*$M930*0.001*$N$4*0.001/('chromatographic performances'!$E$9*0.000001)^2/100000)</f>
        <v>1291.1471520345365</v>
      </c>
      <c r="S930" s="323">
        <f t="shared" si="57"/>
        <v>6460</v>
      </c>
      <c r="T930" s="323" t="str">
        <f t="shared" si="59"/>
        <v/>
      </c>
      <c r="U930" s="323">
        <f>(M930*60)*(3.1415927*'chromatographic performances'!$E$8*'chromatographic performances'!$E$8*0.6/4)</f>
        <v>1319.825265696777</v>
      </c>
    </row>
    <row r="931" spans="12:21" x14ac:dyDescent="0.2">
      <c r="L931" s="323">
        <v>27.69</v>
      </c>
      <c r="M931" s="323">
        <f>(L931*$N$5)/('chromatographic performances'!$E$9/1000000)*1000</f>
        <v>10.596348661449888</v>
      </c>
      <c r="N931" s="323">
        <f t="shared" si="58"/>
        <v>4.5542973816157488</v>
      </c>
      <c r="O931" s="323">
        <f>'chromatographic performances'!$E$7/(N931*'chromatographic performances'!$E$9/1000)</f>
        <v>6458.0246394555397</v>
      </c>
      <c r="P931" s="323">
        <f t="shared" si="60"/>
        <v>6450</v>
      </c>
      <c r="Q931" s="323">
        <f>(M931*60)*(3.1415927*'chromatographic performances'!$E$8*'chromatographic performances'!$E$8*0.6/4)</f>
        <v>1321.256746462175</v>
      </c>
      <c r="R931" s="323">
        <f>1.1*(B$12*'chromatographic performances'!$E$7*0.001*$M931*0.001*$N$4*0.001/('chromatographic performances'!$E$9*0.000001)^2/100000)</f>
        <v>1292.5475285551818</v>
      </c>
      <c r="S931" s="323">
        <f t="shared" si="57"/>
        <v>6450</v>
      </c>
      <c r="T931" s="323" t="str">
        <f t="shared" si="59"/>
        <v/>
      </c>
      <c r="U931" s="323">
        <f>(M931*60)*(3.1415927*'chromatographic performances'!$E$8*'chromatographic performances'!$E$8*0.6/4)</f>
        <v>1321.256746462175</v>
      </c>
    </row>
    <row r="932" spans="12:21" x14ac:dyDescent="0.2">
      <c r="L932" s="323">
        <v>27.72</v>
      </c>
      <c r="M932" s="323">
        <f>(L932*$N$5)/('chromatographic performances'!$E$9/1000000)*1000</f>
        <v>10.607828995860991</v>
      </c>
      <c r="N932" s="323">
        <f t="shared" si="58"/>
        <v>4.5567332243561305</v>
      </c>
      <c r="O932" s="323">
        <f>'chromatographic performances'!$E$7/(N932*'chromatographic performances'!$E$9/1000)</f>
        <v>6454.5724442839755</v>
      </c>
      <c r="P932" s="323">
        <f t="shared" si="60"/>
        <v>6450</v>
      </c>
      <c r="Q932" s="323">
        <f>(M932*60)*(3.1415927*'chromatographic performances'!$E$8*'chromatographic performances'!$E$8*0.6/4)</f>
        <v>1322.6882272275727</v>
      </c>
      <c r="R932" s="323">
        <f>1.1*(B$12*'chromatographic performances'!$E$7*0.001*$M932*0.001*$N$4*0.001/('chromatographic performances'!$E$9*0.000001)^2/100000)</f>
        <v>1293.9479050758264</v>
      </c>
      <c r="S932" s="323">
        <f t="shared" si="57"/>
        <v>6450</v>
      </c>
      <c r="T932" s="323">
        <f t="shared" si="59"/>
        <v>6450</v>
      </c>
      <c r="U932" s="323">
        <f>(M932*60)*(3.1415927*'chromatographic performances'!$E$8*'chromatographic performances'!$E$8*0.6/4)</f>
        <v>1322.6882272275727</v>
      </c>
    </row>
    <row r="933" spans="12:21" x14ac:dyDescent="0.2">
      <c r="L933" s="323">
        <v>27.75</v>
      </c>
      <c r="M933" s="323">
        <f>(L933*$N$5)/('chromatographic performances'!$E$9/1000000)*1000</f>
        <v>10.619309330272099</v>
      </c>
      <c r="N933" s="323">
        <f t="shared" si="58"/>
        <v>4.5591686173996964</v>
      </c>
      <c r="O933" s="323">
        <f>'chromatographic performances'!$E$7/(N933*'chromatographic performances'!$E$9/1000)</f>
        <v>6451.1245742556539</v>
      </c>
      <c r="P933" s="323">
        <f t="shared" si="60"/>
        <v>6450</v>
      </c>
      <c r="Q933" s="323">
        <f>(M933*60)*(3.1415927*'chromatographic performances'!$E$8*'chromatographic performances'!$E$8*0.6/4)</f>
        <v>1324.1197079929707</v>
      </c>
      <c r="R933" s="323">
        <f>1.1*(B$12*'chromatographic performances'!$E$7*0.001*$M933*0.001*$N$4*0.001/('chromatographic performances'!$E$9*0.000001)^2/100000)</f>
        <v>1295.3482815964712</v>
      </c>
      <c r="S933" s="323">
        <f t="shared" si="57"/>
        <v>6450</v>
      </c>
      <c r="T933" s="323" t="str">
        <f t="shared" si="59"/>
        <v/>
      </c>
      <c r="U933" s="323">
        <f>(M933*60)*(3.1415927*'chromatographic performances'!$E$8*'chromatographic performances'!$E$8*0.6/4)</f>
        <v>1324.1197079929707</v>
      </c>
    </row>
    <row r="934" spans="12:21" x14ac:dyDescent="0.2">
      <c r="L934" s="323">
        <v>27.78</v>
      </c>
      <c r="M934" s="323">
        <f>(L934*$N$5)/('chromatographic performances'!$E$9/1000000)*1000</f>
        <v>10.630789664683203</v>
      </c>
      <c r="N934" s="323">
        <f t="shared" si="58"/>
        <v>4.5616035610701342</v>
      </c>
      <c r="O934" s="323">
        <f>'chromatographic performances'!$E$7/(N934*'chromatographic performances'!$E$9/1000)</f>
        <v>6447.681020965897</v>
      </c>
      <c r="P934" s="323">
        <f t="shared" si="60"/>
        <v>6440</v>
      </c>
      <c r="Q934" s="323">
        <f>(M934*60)*(3.1415927*'chromatographic performances'!$E$8*'chromatographic performances'!$E$8*0.6/4)</f>
        <v>1325.5511887583684</v>
      </c>
      <c r="R934" s="323">
        <f>1.1*(B$12*'chromatographic performances'!$E$7*0.001*$M934*0.001*$N$4*0.001/('chromatographic performances'!$E$9*0.000001)^2/100000)</f>
        <v>1296.7486581171161</v>
      </c>
      <c r="S934" s="323">
        <f t="shared" si="57"/>
        <v>6440</v>
      </c>
      <c r="T934" s="323" t="str">
        <f t="shared" si="59"/>
        <v/>
      </c>
      <c r="U934" s="323">
        <f>(M934*60)*(3.1415927*'chromatographic performances'!$E$8*'chromatographic performances'!$E$8*0.6/4)</f>
        <v>1325.5511887583684</v>
      </c>
    </row>
    <row r="935" spans="12:21" x14ac:dyDescent="0.2">
      <c r="L935" s="323">
        <v>27.81</v>
      </c>
      <c r="M935" s="323">
        <f>(L935*$N$5)/('chromatographic performances'!$E$9/1000000)*1000</f>
        <v>10.642269999094307</v>
      </c>
      <c r="N935" s="323">
        <f t="shared" si="58"/>
        <v>4.5640380556917748</v>
      </c>
      <c r="O935" s="323">
        <f>'chromatographic performances'!$E$7/(N935*'chromatographic performances'!$E$9/1000)</f>
        <v>6444.241776030588</v>
      </c>
      <c r="P935" s="323">
        <f t="shared" si="60"/>
        <v>6440</v>
      </c>
      <c r="Q935" s="323">
        <f>(M935*60)*(3.1415927*'chromatographic performances'!$E$8*'chromatographic performances'!$E$8*0.6/4)</f>
        <v>1326.9826695237662</v>
      </c>
      <c r="R935" s="323">
        <f>1.1*(B$12*'chromatographic performances'!$E$7*0.001*$M935*0.001*$N$4*0.001/('chromatographic performances'!$E$9*0.000001)^2/100000)</f>
        <v>1298.1490346377609</v>
      </c>
      <c r="S935" s="323">
        <f t="shared" si="57"/>
        <v>6440</v>
      </c>
      <c r="T935" s="323">
        <f t="shared" si="59"/>
        <v>6440</v>
      </c>
      <c r="U935" s="323">
        <f>(M935*60)*(3.1415927*'chromatographic performances'!$E$8*'chromatographic performances'!$E$8*0.6/4)</f>
        <v>1326.9826695237662</v>
      </c>
    </row>
    <row r="936" spans="12:21" x14ac:dyDescent="0.2">
      <c r="L936" s="323">
        <v>27.84</v>
      </c>
      <c r="M936" s="323">
        <f>(L936*$N$5)/('chromatographic performances'!$E$9/1000000)*1000</f>
        <v>10.65375033350541</v>
      </c>
      <c r="N936" s="323">
        <f t="shared" si="58"/>
        <v>4.5664721015895795</v>
      </c>
      <c r="O936" s="323">
        <f>'chromatographic performances'!$E$7/(N936*'chromatographic performances'!$E$9/1000)</f>
        <v>6440.8068310861199</v>
      </c>
      <c r="P936" s="323">
        <f t="shared" si="60"/>
        <v>6440</v>
      </c>
      <c r="Q936" s="323">
        <f>(M936*60)*(3.1415927*'chromatographic performances'!$E$8*'chromatographic performances'!$E$8*0.6/4)</f>
        <v>1328.4141502891639</v>
      </c>
      <c r="R936" s="323">
        <f>1.1*(B$12*'chromatographic performances'!$E$7*0.001*$M936*0.001*$N$4*0.001/('chromatographic performances'!$E$9*0.000001)^2/100000)</f>
        <v>1299.5494111584057</v>
      </c>
      <c r="S936" s="323">
        <f t="shared" si="57"/>
        <v>6440</v>
      </c>
      <c r="T936" s="323" t="str">
        <f t="shared" si="59"/>
        <v/>
      </c>
      <c r="U936" s="323">
        <f>(M936*60)*(3.1415927*'chromatographic performances'!$E$8*'chromatographic performances'!$E$8*0.6/4)</f>
        <v>1328.4141502891639</v>
      </c>
    </row>
    <row r="937" spans="12:21" x14ac:dyDescent="0.2">
      <c r="L937" s="323">
        <v>27.87</v>
      </c>
      <c r="M937" s="323">
        <f>(L937*$N$5)/('chromatographic performances'!$E$9/1000000)*1000</f>
        <v>10.665230667916516</v>
      </c>
      <c r="N937" s="323">
        <f t="shared" si="58"/>
        <v>4.568905699089135</v>
      </c>
      <c r="O937" s="323">
        <f>'chromatographic performances'!$E$7/(N937*'chromatographic performances'!$E$9/1000)</f>
        <v>6437.3761777893415</v>
      </c>
      <c r="P937" s="323">
        <f t="shared" si="60"/>
        <v>6430</v>
      </c>
      <c r="Q937" s="323">
        <f>(M937*60)*(3.1415927*'chromatographic performances'!$E$8*'chromatographic performances'!$E$8*0.6/4)</f>
        <v>1329.8456310545616</v>
      </c>
      <c r="R937" s="323">
        <f>1.1*(B$12*'chromatographic performances'!$E$7*0.001*$M937*0.001*$N$4*0.001/('chromatographic performances'!$E$9*0.000001)^2/100000)</f>
        <v>1300.9497876790504</v>
      </c>
      <c r="S937" s="323">
        <f t="shared" si="57"/>
        <v>6430</v>
      </c>
      <c r="T937" s="323" t="str">
        <f t="shared" si="59"/>
        <v/>
      </c>
      <c r="U937" s="323">
        <f>(M937*60)*(3.1415927*'chromatographic performances'!$E$8*'chromatographic performances'!$E$8*0.6/4)</f>
        <v>1329.8456310545616</v>
      </c>
    </row>
    <row r="938" spans="12:21" x14ac:dyDescent="0.2">
      <c r="L938" s="323">
        <v>27.9</v>
      </c>
      <c r="M938" s="323">
        <f>(L938*$N$5)/('chromatographic performances'!$E$9/1000000)*1000</f>
        <v>10.676711002327623</v>
      </c>
      <c r="N938" s="323">
        <f t="shared" si="58"/>
        <v>4.5713388485166373</v>
      </c>
      <c r="O938" s="323">
        <f>'chromatographic performances'!$E$7/(N938*'chromatographic performances'!$E$9/1000)</f>
        <v>6433.9498078175138</v>
      </c>
      <c r="P938" s="323">
        <f t="shared" si="60"/>
        <v>6430</v>
      </c>
      <c r="Q938" s="323">
        <f>(M938*60)*(3.1415927*'chromatographic performances'!$E$8*'chromatographic performances'!$E$8*0.6/4)</f>
        <v>1331.2771118199596</v>
      </c>
      <c r="R938" s="323">
        <f>1.1*(B$12*'chromatographic performances'!$E$7*0.001*$M938*0.001*$N$4*0.001/('chromatographic performances'!$E$9*0.000001)^2/100000)</f>
        <v>1302.3501641996954</v>
      </c>
      <c r="S938" s="323">
        <f t="shared" si="57"/>
        <v>6430</v>
      </c>
      <c r="T938" s="323">
        <f t="shared" si="59"/>
        <v>6430</v>
      </c>
      <c r="U938" s="323">
        <f>(M938*60)*(3.1415927*'chromatographic performances'!$E$8*'chromatographic performances'!$E$8*0.6/4)</f>
        <v>1331.2771118199596</v>
      </c>
    </row>
    <row r="939" spans="12:21" x14ac:dyDescent="0.2">
      <c r="L939" s="323">
        <v>27.93</v>
      </c>
      <c r="M939" s="323">
        <f>(L939*$N$5)/('chromatographic performances'!$E$9/1000000)*1000</f>
        <v>10.688191336738727</v>
      </c>
      <c r="N939" s="323">
        <f t="shared" si="58"/>
        <v>4.5737715501988916</v>
      </c>
      <c r="O939" s="323">
        <f>'chromatographic performances'!$E$7/(N939*'chromatographic performances'!$E$9/1000)</f>
        <v>6430.527712868251</v>
      </c>
      <c r="P939" s="323">
        <f t="shared" si="60"/>
        <v>6430</v>
      </c>
      <c r="Q939" s="323">
        <f>(M939*60)*(3.1415927*'chromatographic performances'!$E$8*'chromatographic performances'!$E$8*0.6/4)</f>
        <v>1332.7085925853573</v>
      </c>
      <c r="R939" s="323">
        <f>1.1*(B$12*'chromatographic performances'!$E$7*0.001*$M939*0.001*$N$4*0.001/('chromatographic performances'!$E$9*0.000001)^2/100000)</f>
        <v>1303.75054072034</v>
      </c>
      <c r="S939" s="323">
        <f t="shared" ref="S939:S1002" si="61">IF(P939&gt;$P$1017,S938,P939)</f>
        <v>6430</v>
      </c>
      <c r="T939" s="323" t="str">
        <f t="shared" si="59"/>
        <v/>
      </c>
      <c r="U939" s="323">
        <f>(M939*60)*(3.1415927*'chromatographic performances'!$E$8*'chromatographic performances'!$E$8*0.6/4)</f>
        <v>1332.7085925853573</v>
      </c>
    </row>
    <row r="940" spans="12:21" x14ac:dyDescent="0.2">
      <c r="L940" s="323">
        <v>27.96</v>
      </c>
      <c r="M940" s="323">
        <f>(L940*$N$5)/('chromatographic performances'!$E$9/1000000)*1000</f>
        <v>10.699671671149833</v>
      </c>
      <c r="N940" s="323">
        <f t="shared" si="58"/>
        <v>4.576203804463292</v>
      </c>
      <c r="O940" s="323">
        <f>'chromatographic performances'!$E$7/(N940*'chromatographic performances'!$E$9/1000)</f>
        <v>6427.1098846594823</v>
      </c>
      <c r="P940" s="323">
        <f t="shared" si="60"/>
        <v>6420</v>
      </c>
      <c r="Q940" s="323">
        <f>(M940*60)*(3.1415927*'chromatographic performances'!$E$8*'chromatographic performances'!$E$8*0.6/4)</f>
        <v>1334.1400733507553</v>
      </c>
      <c r="R940" s="323">
        <f>1.1*(B$12*'chromatographic performances'!$E$7*0.001*$M940*0.001*$N$4*0.001/('chromatographic performances'!$E$9*0.000001)^2/100000)</f>
        <v>1305.1509172409849</v>
      </c>
      <c r="S940" s="323">
        <f t="shared" si="61"/>
        <v>6420</v>
      </c>
      <c r="T940" s="323" t="str">
        <f t="shared" si="59"/>
        <v/>
      </c>
      <c r="U940" s="323">
        <f>(M940*60)*(3.1415927*'chromatographic performances'!$E$8*'chromatographic performances'!$E$8*0.6/4)</f>
        <v>1334.1400733507553</v>
      </c>
    </row>
    <row r="941" spans="12:21" x14ac:dyDescent="0.2">
      <c r="L941" s="323">
        <v>27.99</v>
      </c>
      <c r="M941" s="323">
        <f>(L941*$N$5)/('chromatographic performances'!$E$9/1000000)*1000</f>
        <v>10.711152005560937</v>
      </c>
      <c r="N941" s="323">
        <f t="shared" si="58"/>
        <v>4.578635611637826</v>
      </c>
      <c r="O941" s="323">
        <f>'chromatographic performances'!$E$7/(N941*'chromatographic performances'!$E$9/1000)</f>
        <v>6423.6963149293852</v>
      </c>
      <c r="P941" s="323">
        <f t="shared" si="60"/>
        <v>6420</v>
      </c>
      <c r="Q941" s="323">
        <f>(M941*60)*(3.1415927*'chromatographic performances'!$E$8*'chromatographic performances'!$E$8*0.6/4)</f>
        <v>1335.571554116153</v>
      </c>
      <c r="R941" s="323">
        <f>1.1*(B$12*'chromatographic performances'!$E$7*0.001*$M941*0.001*$N$4*0.001/('chromatographic performances'!$E$9*0.000001)^2/100000)</f>
        <v>1306.5512937616297</v>
      </c>
      <c r="S941" s="323">
        <f t="shared" si="61"/>
        <v>6420</v>
      </c>
      <c r="T941" s="323">
        <f t="shared" si="59"/>
        <v>6420</v>
      </c>
      <c r="U941" s="323">
        <f>(M941*60)*(3.1415927*'chromatographic performances'!$E$8*'chromatographic performances'!$E$8*0.6/4)</f>
        <v>1335.571554116153</v>
      </c>
    </row>
    <row r="942" spans="12:21" x14ac:dyDescent="0.2">
      <c r="L942" s="323">
        <v>28.02</v>
      </c>
      <c r="M942" s="323">
        <f>(L942*$N$5)/('chromatographic performances'!$E$9/1000000)*1000</f>
        <v>10.722632339972042</v>
      </c>
      <c r="N942" s="323">
        <f t="shared" si="58"/>
        <v>4.5810669720510537</v>
      </c>
      <c r="O942" s="323">
        <f>'chromatographic performances'!$E$7/(N942*'chromatographic performances'!$E$9/1000)</f>
        <v>6420.2869954363487</v>
      </c>
      <c r="P942" s="323">
        <f t="shared" si="60"/>
        <v>6420</v>
      </c>
      <c r="Q942" s="323">
        <f>(M942*60)*(3.1415927*'chromatographic performances'!$E$8*'chromatographic performances'!$E$8*0.6/4)</f>
        <v>1337.0030348815508</v>
      </c>
      <c r="R942" s="323">
        <f>1.1*(B$12*'chromatographic performances'!$E$7*0.001*$M942*0.001*$N$4*0.001/('chromatographic performances'!$E$9*0.000001)^2/100000)</f>
        <v>1307.9516702822746</v>
      </c>
      <c r="S942" s="323">
        <f t="shared" si="61"/>
        <v>6420</v>
      </c>
      <c r="T942" s="323" t="str">
        <f t="shared" si="59"/>
        <v/>
      </c>
      <c r="U942" s="323">
        <f>(M942*60)*(3.1415927*'chromatographic performances'!$E$8*'chromatographic performances'!$E$8*0.6/4)</f>
        <v>1337.0030348815508</v>
      </c>
    </row>
    <row r="943" spans="12:21" x14ac:dyDescent="0.2">
      <c r="L943" s="323">
        <v>28.05</v>
      </c>
      <c r="M943" s="323">
        <f>(L943*$N$5)/('chromatographic performances'!$E$9/1000000)*1000</f>
        <v>10.734112674383146</v>
      </c>
      <c r="N943" s="323">
        <f t="shared" si="58"/>
        <v>4.5834978860321067</v>
      </c>
      <c r="O943" s="323">
        <f>'chromatographic performances'!$E$7/(N943*'chromatographic performances'!$E$9/1000)</f>
        <v>6416.8819179589182</v>
      </c>
      <c r="P943" s="323">
        <f t="shared" si="60"/>
        <v>6410</v>
      </c>
      <c r="Q943" s="323">
        <f>(M943*60)*(3.1415927*'chromatographic performances'!$E$8*'chromatographic performances'!$E$8*0.6/4)</f>
        <v>1338.4345156469485</v>
      </c>
      <c r="R943" s="323">
        <f>1.1*(B$12*'chromatographic performances'!$E$7*0.001*$M943*0.001*$N$4*0.001/('chromatographic performances'!$E$9*0.000001)^2/100000)</f>
        <v>1309.3520468029194</v>
      </c>
      <c r="S943" s="323">
        <f t="shared" si="61"/>
        <v>6410</v>
      </c>
      <c r="T943" s="323" t="str">
        <f t="shared" si="59"/>
        <v/>
      </c>
      <c r="U943" s="323">
        <f>(M943*60)*(3.1415927*'chromatographic performances'!$E$8*'chromatographic performances'!$E$8*0.6/4)</f>
        <v>1338.4345156469485</v>
      </c>
    </row>
    <row r="944" spans="12:21" x14ac:dyDescent="0.2">
      <c r="L944" s="323">
        <v>28.08</v>
      </c>
      <c r="M944" s="323">
        <f>(L944*$N$5)/('chromatographic performances'!$E$9/1000000)*1000</f>
        <v>10.745593008794252</v>
      </c>
      <c r="N944" s="323">
        <f t="shared" si="58"/>
        <v>4.5859283539106741</v>
      </c>
      <c r="O944" s="323">
        <f>'chromatographic performances'!$E$7/(N944*'chromatographic performances'!$E$9/1000)</f>
        <v>6413.4810742957461</v>
      </c>
      <c r="P944" s="323">
        <f t="shared" si="60"/>
        <v>6410</v>
      </c>
      <c r="Q944" s="323">
        <f>(M944*60)*(3.1415927*'chromatographic performances'!$E$8*'chromatographic performances'!$E$8*0.6/4)</f>
        <v>1339.8659964123462</v>
      </c>
      <c r="R944" s="323">
        <f>1.1*(B$12*'chromatographic performances'!$E$7*0.001*$M944*0.001*$N$4*0.001/('chromatographic performances'!$E$9*0.000001)^2/100000)</f>
        <v>1310.7524233235642</v>
      </c>
      <c r="S944" s="323">
        <f t="shared" si="61"/>
        <v>6410</v>
      </c>
      <c r="T944" s="323">
        <f t="shared" si="59"/>
        <v>6410</v>
      </c>
      <c r="U944" s="323">
        <f>(M944*60)*(3.1415927*'chromatographic performances'!$E$8*'chromatographic performances'!$E$8*0.6/4)</f>
        <v>1339.8659964123462</v>
      </c>
    </row>
    <row r="945" spans="12:21" x14ac:dyDescent="0.2">
      <c r="L945" s="323">
        <v>28.11</v>
      </c>
      <c r="M945" s="323">
        <f>(L945*$N$5)/('chromatographic performances'!$E$9/1000000)*1000</f>
        <v>10.757073343205358</v>
      </c>
      <c r="N945" s="323">
        <f t="shared" si="58"/>
        <v>4.5883583760170001</v>
      </c>
      <c r="O945" s="323">
        <f>'chromatographic performances'!$E$7/(N945*'chromatographic performances'!$E$9/1000)</f>
        <v>6410.0844562655366</v>
      </c>
      <c r="P945" s="323">
        <f t="shared" si="60"/>
        <v>6410</v>
      </c>
      <c r="Q945" s="323">
        <f>(M945*60)*(3.1415927*'chromatographic performances'!$E$8*'chromatographic performances'!$E$8*0.6/4)</f>
        <v>1341.2974771777444</v>
      </c>
      <c r="R945" s="323">
        <f>1.1*(B$12*'chromatographic performances'!$E$7*0.001*$M945*0.001*$N$4*0.001/('chromatographic performances'!$E$9*0.000001)^2/100000)</f>
        <v>1312.1527998442091</v>
      </c>
      <c r="S945" s="323">
        <f t="shared" si="61"/>
        <v>6410</v>
      </c>
      <c r="T945" s="323" t="str">
        <f t="shared" si="59"/>
        <v/>
      </c>
      <c r="U945" s="323">
        <f>(M945*60)*(3.1415927*'chromatographic performances'!$E$8*'chromatographic performances'!$E$8*0.6/4)</f>
        <v>1341.2974771777444</v>
      </c>
    </row>
    <row r="946" spans="12:21" x14ac:dyDescent="0.2">
      <c r="L946" s="323">
        <v>28.14</v>
      </c>
      <c r="M946" s="323">
        <f>(L946*$N$5)/('chromatographic performances'!$E$9/1000000)*1000</f>
        <v>10.768553677616463</v>
      </c>
      <c r="N946" s="323">
        <f t="shared" si="58"/>
        <v>4.59078795268187</v>
      </c>
      <c r="O946" s="323">
        <f>'chromatographic performances'!$E$7/(N946*'chromatographic performances'!$E$9/1000)</f>
        <v>6406.6920557070034</v>
      </c>
      <c r="P946" s="323">
        <f t="shared" si="60"/>
        <v>6400</v>
      </c>
      <c r="Q946" s="323">
        <f>(M946*60)*(3.1415927*'chromatographic performances'!$E$8*'chromatographic performances'!$E$8*0.6/4)</f>
        <v>1342.7289579431422</v>
      </c>
      <c r="R946" s="323">
        <f>1.1*(B$12*'chromatographic performances'!$E$7*0.001*$M946*0.001*$N$4*0.001/('chromatographic performances'!$E$9*0.000001)^2/100000)</f>
        <v>1313.5531763648542</v>
      </c>
      <c r="S946" s="323">
        <f t="shared" si="61"/>
        <v>6400</v>
      </c>
      <c r="T946" s="323">
        <f t="shared" si="59"/>
        <v>6400</v>
      </c>
      <c r="U946" s="323">
        <f>(M946*60)*(3.1415927*'chromatographic performances'!$E$8*'chromatographic performances'!$E$8*0.6/4)</f>
        <v>1342.7289579431422</v>
      </c>
    </row>
    <row r="947" spans="12:21" x14ac:dyDescent="0.2">
      <c r="L947" s="323">
        <v>28.17</v>
      </c>
      <c r="M947" s="323">
        <f>(L947*$N$5)/('chromatographic performances'!$E$9/1000000)*1000</f>
        <v>10.780034012027567</v>
      </c>
      <c r="N947" s="323">
        <f t="shared" si="58"/>
        <v>4.5932170842366045</v>
      </c>
      <c r="O947" s="323">
        <f>'chromatographic performances'!$E$7/(N947*'chromatographic performances'!$E$9/1000)</f>
        <v>6403.303864478813</v>
      </c>
      <c r="P947" s="323">
        <f t="shared" si="60"/>
        <v>6400</v>
      </c>
      <c r="Q947" s="323">
        <f>(M947*60)*(3.1415927*'chromatographic performances'!$E$8*'chromatographic performances'!$E$8*0.6/4)</f>
        <v>1344.1604387085399</v>
      </c>
      <c r="R947" s="323">
        <f>1.1*(B$12*'chromatographic performances'!$E$7*0.001*$M947*0.001*$N$4*0.001/('chromatographic performances'!$E$9*0.000001)^2/100000)</f>
        <v>1314.9535528854992</v>
      </c>
      <c r="S947" s="323">
        <f t="shared" si="61"/>
        <v>6400</v>
      </c>
      <c r="T947" s="323" t="str">
        <f t="shared" si="59"/>
        <v/>
      </c>
      <c r="U947" s="323">
        <f>(M947*60)*(3.1415927*'chromatographic performances'!$E$8*'chromatographic performances'!$E$8*0.6/4)</f>
        <v>1344.1604387085399</v>
      </c>
    </row>
    <row r="948" spans="12:21" x14ac:dyDescent="0.2">
      <c r="L948" s="323">
        <v>28.2</v>
      </c>
      <c r="M948" s="323">
        <f>(L948*$N$5)/('chromatographic performances'!$E$9/1000000)*1000</f>
        <v>10.791514346438671</v>
      </c>
      <c r="N948" s="323">
        <f t="shared" si="58"/>
        <v>4.5956457710130501</v>
      </c>
      <c r="O948" s="323">
        <f>'chromatographic performances'!$E$7/(N948*'chromatographic performances'!$E$9/1000)</f>
        <v>6399.9198744595396</v>
      </c>
      <c r="P948" s="323">
        <f t="shared" si="60"/>
        <v>6390</v>
      </c>
      <c r="Q948" s="323">
        <f>(M948*60)*(3.1415927*'chromatographic performances'!$E$8*'chromatographic performances'!$E$8*0.6/4)</f>
        <v>1345.5919194739374</v>
      </c>
      <c r="R948" s="323">
        <f>1.1*(B$12*'chromatographic performances'!$E$7*0.001*$M948*0.001*$N$4*0.001/('chromatographic performances'!$E$9*0.000001)^2/100000)</f>
        <v>1316.3539294061436</v>
      </c>
      <c r="S948" s="323">
        <f t="shared" si="61"/>
        <v>6390</v>
      </c>
      <c r="T948" s="323" t="str">
        <f t="shared" si="59"/>
        <v/>
      </c>
      <c r="U948" s="323">
        <f>(M948*60)*(3.1415927*'chromatographic performances'!$E$8*'chromatographic performances'!$E$8*0.6/4)</f>
        <v>1345.5919194739374</v>
      </c>
    </row>
    <row r="949" spans="12:21" x14ac:dyDescent="0.2">
      <c r="L949" s="323">
        <v>28.23</v>
      </c>
      <c r="M949" s="323">
        <f>(L949*$N$5)/('chromatographic performances'!$E$9/1000000)*1000</f>
        <v>10.802994680849775</v>
      </c>
      <c r="N949" s="323">
        <f t="shared" si="58"/>
        <v>4.5980740133435685</v>
      </c>
      <c r="O949" s="323">
        <f>'chromatographic performances'!$E$7/(N949*'chromatographic performances'!$E$9/1000)</f>
        <v>6396.5400775476173</v>
      </c>
      <c r="P949" s="323">
        <f t="shared" si="60"/>
        <v>6390</v>
      </c>
      <c r="Q949" s="323">
        <f>(M949*60)*(3.1415927*'chromatographic performances'!$E$8*'chromatographic performances'!$E$8*0.6/4)</f>
        <v>1347.0234002393354</v>
      </c>
      <c r="R949" s="323">
        <f>1.1*(B$12*'chromatographic performances'!$E$7*0.001*$M949*0.001*$N$4*0.001/('chromatographic performances'!$E$9*0.000001)^2/100000)</f>
        <v>1317.7543059267882</v>
      </c>
      <c r="S949" s="323">
        <f t="shared" si="61"/>
        <v>6390</v>
      </c>
      <c r="T949" s="323">
        <f t="shared" si="59"/>
        <v>6390</v>
      </c>
      <c r="U949" s="323">
        <f>(M949*60)*(3.1415927*'chromatographic performances'!$E$8*'chromatographic performances'!$E$8*0.6/4)</f>
        <v>1347.0234002393354</v>
      </c>
    </row>
    <row r="950" spans="12:21" x14ac:dyDescent="0.2">
      <c r="L950" s="323">
        <v>28.26</v>
      </c>
      <c r="M950" s="323">
        <f>(L950*$N$5)/('chromatographic performances'!$E$9/1000000)*1000</f>
        <v>10.814475015260884</v>
      </c>
      <c r="N950" s="323">
        <f t="shared" si="58"/>
        <v>4.6005018115610383</v>
      </c>
      <c r="O950" s="323">
        <f>'chromatographic performances'!$E$7/(N950*'chromatographic performances'!$E$9/1000)</f>
        <v>6393.1644656612743</v>
      </c>
      <c r="P950" s="323">
        <f t="shared" si="60"/>
        <v>6390</v>
      </c>
      <c r="Q950" s="323">
        <f>(M950*60)*(3.1415927*'chromatographic performances'!$E$8*'chromatographic performances'!$E$8*0.6/4)</f>
        <v>1348.4548810047336</v>
      </c>
      <c r="R950" s="323">
        <f>1.1*(B$12*'chromatographic performances'!$E$7*0.001*$M950*0.001*$N$4*0.001/('chromatographic performances'!$E$9*0.000001)^2/100000)</f>
        <v>1319.1546824474335</v>
      </c>
      <c r="S950" s="323">
        <f t="shared" si="61"/>
        <v>6390</v>
      </c>
      <c r="T950" s="323" t="str">
        <f t="shared" si="59"/>
        <v/>
      </c>
      <c r="U950" s="323">
        <f>(M950*60)*(3.1415927*'chromatographic performances'!$E$8*'chromatographic performances'!$E$8*0.6/4)</f>
        <v>1348.4548810047336</v>
      </c>
    </row>
    <row r="951" spans="12:21" x14ac:dyDescent="0.2">
      <c r="L951" s="323">
        <v>28.29</v>
      </c>
      <c r="M951" s="323">
        <f>(L951*$N$5)/('chromatographic performances'!$E$9/1000000)*1000</f>
        <v>10.825955349671986</v>
      </c>
      <c r="N951" s="323">
        <f t="shared" si="58"/>
        <v>4.6029291659988347</v>
      </c>
      <c r="O951" s="323">
        <f>'chromatographic performances'!$E$7/(N951*'chromatographic performances'!$E$9/1000)</f>
        <v>6389.7930307385059</v>
      </c>
      <c r="P951" s="323">
        <f t="shared" si="60"/>
        <v>6380</v>
      </c>
      <c r="Q951" s="323">
        <f>(M951*60)*(3.1415927*'chromatographic performances'!$E$8*'chromatographic performances'!$E$8*0.6/4)</f>
        <v>1349.8863617701311</v>
      </c>
      <c r="R951" s="323">
        <f>1.1*(B$12*'chromatographic performances'!$E$7*0.001*$M951*0.001*$N$4*0.001/('chromatographic performances'!$E$9*0.000001)^2/100000)</f>
        <v>1320.5550589680779</v>
      </c>
      <c r="S951" s="323">
        <f t="shared" si="61"/>
        <v>6380</v>
      </c>
      <c r="T951" s="323" t="str">
        <f t="shared" si="59"/>
        <v/>
      </c>
      <c r="U951" s="323">
        <f>(M951*60)*(3.1415927*'chromatographic performances'!$E$8*'chromatographic performances'!$E$8*0.6/4)</f>
        <v>1349.8863617701311</v>
      </c>
    </row>
    <row r="952" spans="12:21" x14ac:dyDescent="0.2">
      <c r="L952" s="323">
        <v>28.32</v>
      </c>
      <c r="M952" s="323">
        <f>(L952*$N$5)/('chromatographic performances'!$E$9/1000000)*1000</f>
        <v>10.837435684083092</v>
      </c>
      <c r="N952" s="323">
        <f t="shared" si="58"/>
        <v>4.6053560769908257</v>
      </c>
      <c r="O952" s="323">
        <f>'chromatographic performances'!$E$7/(N952*'chromatographic performances'!$E$9/1000)</f>
        <v>6386.4257647370059</v>
      </c>
      <c r="P952" s="323">
        <f t="shared" si="60"/>
        <v>6380</v>
      </c>
      <c r="Q952" s="323">
        <f>(M952*60)*(3.1415927*'chromatographic performances'!$E$8*'chromatographic performances'!$E$8*0.6/4)</f>
        <v>1351.3178425355288</v>
      </c>
      <c r="R952" s="323">
        <f>1.1*(B$12*'chromatographic performances'!$E$7*0.001*$M952*0.001*$N$4*0.001/('chromatographic performances'!$E$9*0.000001)^2/100000)</f>
        <v>1321.9554354887225</v>
      </c>
      <c r="S952" s="323">
        <f t="shared" si="61"/>
        <v>6380</v>
      </c>
      <c r="T952" s="323">
        <f t="shared" si="59"/>
        <v>6380</v>
      </c>
      <c r="U952" s="323">
        <f>(M952*60)*(3.1415927*'chromatographic performances'!$E$8*'chromatographic performances'!$E$8*0.6/4)</f>
        <v>1351.3178425355288</v>
      </c>
    </row>
    <row r="953" spans="12:21" x14ac:dyDescent="0.2">
      <c r="L953" s="323">
        <v>28.35</v>
      </c>
      <c r="M953" s="323">
        <f>(L953*$N$5)/('chromatographic performances'!$E$9/1000000)*1000</f>
        <v>10.848916018494197</v>
      </c>
      <c r="N953" s="323">
        <f t="shared" ref="N953:N1014" si="62">B$9*$L953^(1/3)+B$10/$L953+B$11*$L953</f>
        <v>4.6077825448713687</v>
      </c>
      <c r="O953" s="323">
        <f>'chromatographic performances'!$E$7/(N953*'chromatographic performances'!$E$9/1000)</f>
        <v>6383.062659634129</v>
      </c>
      <c r="P953" s="323">
        <f t="shared" si="60"/>
        <v>6380</v>
      </c>
      <c r="Q953" s="323">
        <f>(M953*60)*(3.1415927*'chromatographic performances'!$E$8*'chromatographic performances'!$E$8*0.6/4)</f>
        <v>1352.7493233009266</v>
      </c>
      <c r="R953" s="323">
        <f>1.1*(B$12*'chromatographic performances'!$E$7*0.001*$M953*0.001*$N$4*0.001/('chromatographic performances'!$E$9*0.000001)^2/100000)</f>
        <v>1323.3558120093674</v>
      </c>
      <c r="S953" s="323">
        <f t="shared" si="61"/>
        <v>6380</v>
      </c>
      <c r="T953" s="323" t="str">
        <f t="shared" si="59"/>
        <v/>
      </c>
      <c r="U953" s="323">
        <f>(M953*60)*(3.1415927*'chromatographic performances'!$E$8*'chromatographic performances'!$E$8*0.6/4)</f>
        <v>1352.7493233009266</v>
      </c>
    </row>
    <row r="954" spans="12:21" x14ac:dyDescent="0.2">
      <c r="L954" s="323">
        <v>28.38</v>
      </c>
      <c r="M954" s="323">
        <f>(L954*$N$5)/('chromatographic performances'!$E$9/1000000)*1000</f>
        <v>10.860396352905301</v>
      </c>
      <c r="N954" s="323">
        <f t="shared" si="62"/>
        <v>4.6102085699752937</v>
      </c>
      <c r="O954" s="323">
        <f>'chromatographic performances'!$E$7/(N954*'chromatographic performances'!$E$9/1000)</f>
        <v>6379.7037074268355</v>
      </c>
      <c r="P954" s="323">
        <f t="shared" si="60"/>
        <v>6370</v>
      </c>
      <c r="Q954" s="323">
        <f>(M954*60)*(3.1415927*'chromatographic performances'!$E$8*'chromatographic performances'!$E$8*0.6/4)</f>
        <v>1354.1808040663245</v>
      </c>
      <c r="R954" s="323">
        <f>1.1*(B$12*'chromatographic performances'!$E$7*0.001*$M954*0.001*$N$4*0.001/('chromatographic performances'!$E$9*0.000001)^2/100000)</f>
        <v>1324.7561885300127</v>
      </c>
      <c r="S954" s="323">
        <f t="shared" si="61"/>
        <v>6370</v>
      </c>
      <c r="T954" s="323" t="str">
        <f t="shared" si="59"/>
        <v/>
      </c>
      <c r="U954" s="323">
        <f>(M954*60)*(3.1415927*'chromatographic performances'!$E$8*'chromatographic performances'!$E$8*0.6/4)</f>
        <v>1354.1808040663245</v>
      </c>
    </row>
    <row r="955" spans="12:21" x14ac:dyDescent="0.2">
      <c r="L955" s="323">
        <v>28.41</v>
      </c>
      <c r="M955" s="323">
        <f>(L955*$N$5)/('chromatographic performances'!$E$9/1000000)*1000</f>
        <v>10.871876687316409</v>
      </c>
      <c r="N955" s="323">
        <f t="shared" si="62"/>
        <v>4.6126341526379075</v>
      </c>
      <c r="O955" s="323">
        <f>'chromatographic performances'!$E$7/(N955*'chromatographic performances'!$E$9/1000)</f>
        <v>6376.3489001316384</v>
      </c>
      <c r="P955" s="323">
        <f t="shared" si="60"/>
        <v>6370</v>
      </c>
      <c r="Q955" s="323">
        <f>(M955*60)*(3.1415927*'chromatographic performances'!$E$8*'chromatographic performances'!$E$8*0.6/4)</f>
        <v>1355.6122848317225</v>
      </c>
      <c r="R955" s="323">
        <f>1.1*(B$12*'chromatographic performances'!$E$7*0.001*$M955*0.001*$N$4*0.001/('chromatographic performances'!$E$9*0.000001)^2/100000)</f>
        <v>1326.1565650506577</v>
      </c>
      <c r="S955" s="323">
        <f t="shared" si="61"/>
        <v>6370</v>
      </c>
      <c r="T955" s="323">
        <f t="shared" si="59"/>
        <v>6370</v>
      </c>
      <c r="U955" s="323">
        <f>(M955*60)*(3.1415927*'chromatographic performances'!$E$8*'chromatographic performances'!$E$8*0.6/4)</f>
        <v>1355.6122848317225</v>
      </c>
    </row>
    <row r="956" spans="12:21" x14ac:dyDescent="0.2">
      <c r="L956" s="323">
        <v>28.44</v>
      </c>
      <c r="M956" s="323">
        <f>(L956*$N$5)/('chromatographic performances'!$E$9/1000000)*1000</f>
        <v>10.883357021727512</v>
      </c>
      <c r="N956" s="323">
        <f t="shared" si="62"/>
        <v>4.6150592931949728</v>
      </c>
      <c r="O956" s="323">
        <f>'chromatographic performances'!$E$7/(N956*'chromatographic performances'!$E$9/1000)</f>
        <v>6372.9982297845618</v>
      </c>
      <c r="P956" s="323">
        <f t="shared" si="60"/>
        <v>6370</v>
      </c>
      <c r="Q956" s="323">
        <f>(M956*60)*(3.1415927*'chromatographic performances'!$E$8*'chromatographic performances'!$E$8*0.6/4)</f>
        <v>1357.0437655971202</v>
      </c>
      <c r="R956" s="323">
        <f>1.1*(B$12*'chromatographic performances'!$E$7*0.001*$M956*0.001*$N$4*0.001/('chromatographic performances'!$E$9*0.000001)^2/100000)</f>
        <v>1327.5569415713023</v>
      </c>
      <c r="S956" s="323">
        <f t="shared" si="61"/>
        <v>6370</v>
      </c>
      <c r="T956" s="323" t="str">
        <f t="shared" si="59"/>
        <v/>
      </c>
      <c r="U956" s="323">
        <f>(M956*60)*(3.1415927*'chromatographic performances'!$E$8*'chromatographic performances'!$E$8*0.6/4)</f>
        <v>1357.0437655971202</v>
      </c>
    </row>
    <row r="957" spans="12:21" x14ac:dyDescent="0.2">
      <c r="L957" s="323">
        <v>28.47</v>
      </c>
      <c r="M957" s="323">
        <f>(L957*$N$5)/('chromatographic performances'!$E$9/1000000)*1000</f>
        <v>10.894837356138616</v>
      </c>
      <c r="N957" s="323">
        <f t="shared" si="62"/>
        <v>4.6174839919827102</v>
      </c>
      <c r="O957" s="323">
        <f>'chromatographic performances'!$E$7/(N957*'chromatographic performances'!$E$9/1000)</f>
        <v>6369.6516884410848</v>
      </c>
      <c r="P957" s="323">
        <f t="shared" si="60"/>
        <v>6360</v>
      </c>
      <c r="Q957" s="323">
        <f>(M957*60)*(3.1415927*'chromatographic performances'!$E$8*'chromatographic performances'!$E$8*0.6/4)</f>
        <v>1358.4752463625177</v>
      </c>
      <c r="R957" s="323">
        <f>1.1*(B$12*'chromatographic performances'!$E$7*0.001*$M957*0.001*$N$4*0.001/('chromatographic performances'!$E$9*0.000001)^2/100000)</f>
        <v>1328.9573180919472</v>
      </c>
      <c r="S957" s="323">
        <f t="shared" si="61"/>
        <v>6360</v>
      </c>
      <c r="T957" s="323" t="str">
        <f t="shared" si="59"/>
        <v/>
      </c>
      <c r="U957" s="323">
        <f>(M957*60)*(3.1415927*'chromatographic performances'!$E$8*'chromatographic performances'!$E$8*0.6/4)</f>
        <v>1358.4752463625177</v>
      </c>
    </row>
    <row r="958" spans="12:21" x14ac:dyDescent="0.2">
      <c r="L958" s="323">
        <v>28.5</v>
      </c>
      <c r="M958" s="323">
        <f>(L958*$N$5)/('chromatographic performances'!$E$9/1000000)*1000</f>
        <v>10.906317690549722</v>
      </c>
      <c r="N958" s="323">
        <f t="shared" si="62"/>
        <v>4.6199082493377857</v>
      </c>
      <c r="O958" s="323">
        <f>'chromatographic performances'!$E$7/(N958*'chromatographic performances'!$E$9/1000)</f>
        <v>6366.3092681760963</v>
      </c>
      <c r="P958" s="323">
        <f t="shared" si="60"/>
        <v>6360</v>
      </c>
      <c r="Q958" s="323">
        <f>(M958*60)*(3.1415927*'chromatographic performances'!$E$8*'chromatographic performances'!$E$8*0.6/4)</f>
        <v>1359.9067271279159</v>
      </c>
      <c r="R958" s="323">
        <f>1.1*(B$12*'chromatographic performances'!$E$7*0.001*$M958*0.001*$N$4*0.001/('chromatographic performances'!$E$9*0.000001)^2/100000)</f>
        <v>1330.3576946125922</v>
      </c>
      <c r="S958" s="323">
        <f t="shared" si="61"/>
        <v>6360</v>
      </c>
      <c r="T958" s="323">
        <f t="shared" si="59"/>
        <v>6360</v>
      </c>
      <c r="U958" s="323">
        <f>(M958*60)*(3.1415927*'chromatographic performances'!$E$8*'chromatographic performances'!$E$8*0.6/4)</f>
        <v>1359.9067271279159</v>
      </c>
    </row>
    <row r="959" spans="12:21" x14ac:dyDescent="0.2">
      <c r="L959" s="323">
        <v>28.53</v>
      </c>
      <c r="M959" s="323">
        <f>(L959*$N$5)/('chromatographic performances'!$E$9/1000000)*1000</f>
        <v>10.917798024960828</v>
      </c>
      <c r="N959" s="323">
        <f t="shared" si="62"/>
        <v>4.6223320655973037</v>
      </c>
      <c r="O959" s="323">
        <f>'chromatographic performances'!$E$7/(N959*'chromatographic performances'!$E$9/1000)</f>
        <v>6362.9709610838463</v>
      </c>
      <c r="P959" s="323">
        <f t="shared" si="60"/>
        <v>6360</v>
      </c>
      <c r="Q959" s="323">
        <f>(M959*60)*(3.1415927*'chromatographic performances'!$E$8*'chromatographic performances'!$E$8*0.6/4)</f>
        <v>1361.3382078933137</v>
      </c>
      <c r="R959" s="323">
        <f>1.1*(B$12*'chromatographic performances'!$E$7*0.001*$M959*0.001*$N$4*0.001/('chromatographic performances'!$E$9*0.000001)^2/100000)</f>
        <v>1331.7580711332371</v>
      </c>
      <c r="S959" s="323">
        <f t="shared" si="61"/>
        <v>6360</v>
      </c>
      <c r="T959" s="323" t="str">
        <f t="shared" si="59"/>
        <v/>
      </c>
      <c r="U959" s="323">
        <f>(M959*60)*(3.1415927*'chromatographic performances'!$E$8*'chromatographic performances'!$E$8*0.6/4)</f>
        <v>1361.3382078933137</v>
      </c>
    </row>
    <row r="960" spans="12:21" x14ac:dyDescent="0.2">
      <c r="L960" s="323">
        <v>28.56</v>
      </c>
      <c r="M960" s="323">
        <f>(L960*$N$5)/('chromatographic performances'!$E$9/1000000)*1000</f>
        <v>10.92927835937193</v>
      </c>
      <c r="N960" s="323">
        <f t="shared" si="62"/>
        <v>4.6247554410988005</v>
      </c>
      <c r="O960" s="323">
        <f>'chromatographic performances'!$E$7/(N960*'chromatographic performances'!$E$9/1000)</f>
        <v>6359.6367592778888</v>
      </c>
      <c r="P960" s="323">
        <f t="shared" si="60"/>
        <v>6350</v>
      </c>
      <c r="Q960" s="323">
        <f>(M960*60)*(3.1415927*'chromatographic performances'!$E$8*'chromatographic performances'!$E$8*0.6/4)</f>
        <v>1362.7696886587112</v>
      </c>
      <c r="R960" s="323">
        <f>1.1*(B$12*'chromatographic performances'!$E$7*0.001*$M960*0.001*$N$4*0.001/('chromatographic performances'!$E$9*0.000001)^2/100000)</f>
        <v>1333.1584476538817</v>
      </c>
      <c r="S960" s="323">
        <f t="shared" si="61"/>
        <v>6350</v>
      </c>
      <c r="T960" s="323" t="str">
        <f t="shared" si="59"/>
        <v/>
      </c>
      <c r="U960" s="323">
        <f>(M960*60)*(3.1415927*'chromatographic performances'!$E$8*'chromatographic performances'!$E$8*0.6/4)</f>
        <v>1362.7696886587112</v>
      </c>
    </row>
    <row r="961" spans="12:21" x14ac:dyDescent="0.2">
      <c r="L961" s="323">
        <v>28.59</v>
      </c>
      <c r="M961" s="323">
        <f>(L961*$N$5)/('chromatographic performances'!$E$9/1000000)*1000</f>
        <v>10.940758693783037</v>
      </c>
      <c r="N961" s="323">
        <f t="shared" si="62"/>
        <v>4.6271783761802388</v>
      </c>
      <c r="O961" s="323">
        <f>'chromatographic performances'!$E$7/(N961*'chromatographic performances'!$E$9/1000)</f>
        <v>6356.3066548910374</v>
      </c>
      <c r="P961" s="323">
        <f t="shared" si="60"/>
        <v>6350</v>
      </c>
      <c r="Q961" s="323">
        <f>(M961*60)*(3.1415927*'chromatographic performances'!$E$8*'chromatographic performances'!$E$8*0.6/4)</f>
        <v>1364.2011694241091</v>
      </c>
      <c r="R961" s="323">
        <f>1.1*(B$12*'chromatographic performances'!$E$7*0.001*$M961*0.001*$N$4*0.001/('chromatographic performances'!$E$9*0.000001)^2/100000)</f>
        <v>1334.5588241745265</v>
      </c>
      <c r="S961" s="323">
        <f t="shared" si="61"/>
        <v>6350</v>
      </c>
      <c r="T961" s="323">
        <f t="shared" si="59"/>
        <v>6350</v>
      </c>
      <c r="U961" s="323">
        <f>(M961*60)*(3.1415927*'chromatographic performances'!$E$8*'chromatographic performances'!$E$8*0.6/4)</f>
        <v>1364.2011694241091</v>
      </c>
    </row>
    <row r="962" spans="12:21" x14ac:dyDescent="0.2">
      <c r="L962" s="323">
        <v>28.62</v>
      </c>
      <c r="M962" s="323">
        <f>(L962*$N$5)/('chromatographic performances'!$E$9/1000000)*1000</f>
        <v>10.952239028194141</v>
      </c>
      <c r="N962" s="323">
        <f t="shared" si="62"/>
        <v>4.6296008711799956</v>
      </c>
      <c r="O962" s="323">
        <f>'chromatographic performances'!$E$7/(N962*'chromatographic performances'!$E$9/1000)</f>
        <v>6352.9806400753223</v>
      </c>
      <c r="P962" s="323">
        <f t="shared" si="60"/>
        <v>6350</v>
      </c>
      <c r="Q962" s="323">
        <f>(M962*60)*(3.1415927*'chromatographic performances'!$E$8*'chromatographic performances'!$E$8*0.6/4)</f>
        <v>1365.6326501895069</v>
      </c>
      <c r="R962" s="323">
        <f>1.1*(B$12*'chromatographic performances'!$E$7*0.001*$M962*0.001*$N$4*0.001/('chromatographic performances'!$E$9*0.000001)^2/100000)</f>
        <v>1335.9592006951714</v>
      </c>
      <c r="S962" s="323">
        <f t="shared" si="61"/>
        <v>6350</v>
      </c>
      <c r="T962" s="323" t="str">
        <f t="shared" si="59"/>
        <v/>
      </c>
      <c r="U962" s="323">
        <f>(M962*60)*(3.1415927*'chromatographic performances'!$E$8*'chromatographic performances'!$E$8*0.6/4)</f>
        <v>1365.6326501895069</v>
      </c>
    </row>
    <row r="963" spans="12:21" x14ac:dyDescent="0.2">
      <c r="L963" s="323">
        <v>28.65</v>
      </c>
      <c r="M963" s="323">
        <f>(L963*$N$5)/('chromatographic performances'!$E$9/1000000)*1000</f>
        <v>10.963719362605246</v>
      </c>
      <c r="N963" s="323">
        <f t="shared" si="62"/>
        <v>4.6320229264368606</v>
      </c>
      <c r="O963" s="323">
        <f>'chromatographic performances'!$E$7/(N963*'chromatographic performances'!$E$9/1000)</f>
        <v>6349.6587070019268</v>
      </c>
      <c r="P963" s="323">
        <f t="shared" si="60"/>
        <v>6340</v>
      </c>
      <c r="Q963" s="323">
        <f>(M963*60)*(3.1415927*'chromatographic performances'!$E$8*'chromatographic performances'!$E$8*0.6/4)</f>
        <v>1367.0641309549048</v>
      </c>
      <c r="R963" s="323">
        <f>1.1*(B$12*'chromatographic performances'!$E$7*0.001*$M963*0.001*$N$4*0.001/('chromatographic performances'!$E$9*0.000001)^2/100000)</f>
        <v>1337.359577215816</v>
      </c>
      <c r="S963" s="323">
        <f t="shared" si="61"/>
        <v>6340</v>
      </c>
      <c r="T963" s="323" t="str">
        <f t="shared" si="59"/>
        <v/>
      </c>
      <c r="U963" s="323">
        <f>(M963*60)*(3.1415927*'chromatographic performances'!$E$8*'chromatographic performances'!$E$8*0.6/4)</f>
        <v>1367.0641309549048</v>
      </c>
    </row>
    <row r="964" spans="12:21" x14ac:dyDescent="0.2">
      <c r="L964" s="323">
        <v>28.68</v>
      </c>
      <c r="M964" s="323">
        <f>(L964*$N$5)/('chromatographic performances'!$E$9/1000000)*1000</f>
        <v>10.97519969701635</v>
      </c>
      <c r="N964" s="323">
        <f t="shared" si="62"/>
        <v>4.6344445422900211</v>
      </c>
      <c r="O964" s="323">
        <f>'chromatographic performances'!$E$7/(N964*'chromatographic performances'!$E$9/1000)</f>
        <v>6346.3408478611545</v>
      </c>
      <c r="P964" s="323">
        <f t="shared" si="60"/>
        <v>6340</v>
      </c>
      <c r="Q964" s="323">
        <f>(M964*60)*(3.1415927*'chromatographic performances'!$E$8*'chromatographic performances'!$E$8*0.6/4)</f>
        <v>1368.4956117203023</v>
      </c>
      <c r="R964" s="323">
        <f>1.1*(B$12*'chromatographic performances'!$E$7*0.001*$M964*0.001*$N$4*0.001/('chromatographic performances'!$E$9*0.000001)^2/100000)</f>
        <v>1338.7599537364611</v>
      </c>
      <c r="S964" s="323">
        <f t="shared" si="61"/>
        <v>6340</v>
      </c>
      <c r="T964" s="323">
        <f t="shared" si="59"/>
        <v>6340</v>
      </c>
      <c r="U964" s="323">
        <f>(M964*60)*(3.1415927*'chromatographic performances'!$E$8*'chromatographic performances'!$E$8*0.6/4)</f>
        <v>1368.4956117203023</v>
      </c>
    </row>
    <row r="965" spans="12:21" x14ac:dyDescent="0.2">
      <c r="L965" s="323">
        <v>28.71</v>
      </c>
      <c r="M965" s="323">
        <f>(L965*$N$5)/('chromatographic performances'!$E$9/1000000)*1000</f>
        <v>10.986680031427456</v>
      </c>
      <c r="N965" s="323">
        <f t="shared" si="62"/>
        <v>4.6368657190790614</v>
      </c>
      <c r="O965" s="323">
        <f>'chromatographic performances'!$E$7/(N965*'chromatographic performances'!$E$9/1000)</f>
        <v>6343.0270548623712</v>
      </c>
      <c r="P965" s="323">
        <f t="shared" si="60"/>
        <v>6340</v>
      </c>
      <c r="Q965" s="323">
        <f>(M965*60)*(3.1415927*'chromatographic performances'!$E$8*'chromatographic performances'!$E$8*0.6/4)</f>
        <v>1369.9270924857003</v>
      </c>
      <c r="R965" s="323">
        <f>1.1*(B$12*'chromatographic performances'!$E$7*0.001*$M965*0.001*$N$4*0.001/('chromatographic performances'!$E$9*0.000001)^2/100000)</f>
        <v>1340.1603302571059</v>
      </c>
      <c r="S965" s="323">
        <f t="shared" si="61"/>
        <v>6340</v>
      </c>
      <c r="T965" s="323" t="str">
        <f t="shared" si="59"/>
        <v/>
      </c>
      <c r="U965" s="323">
        <f>(M965*60)*(3.1415927*'chromatographic performances'!$E$8*'chromatographic performances'!$E$8*0.6/4)</f>
        <v>1369.9270924857003</v>
      </c>
    </row>
    <row r="966" spans="12:21" x14ac:dyDescent="0.2">
      <c r="L966" s="323">
        <v>28.74</v>
      </c>
      <c r="M966" s="323">
        <f>(L966*$N$5)/('chromatographic performances'!$E$9/1000000)*1000</f>
        <v>10.998160365838562</v>
      </c>
      <c r="N966" s="323">
        <f t="shared" si="62"/>
        <v>4.6392864571439567</v>
      </c>
      <c r="O966" s="323">
        <f>'chromatographic performances'!$E$7/(N966*'chromatographic performances'!$E$9/1000)</f>
        <v>6339.7173202339527</v>
      </c>
      <c r="P966" s="323">
        <f t="shared" si="60"/>
        <v>6330</v>
      </c>
      <c r="Q966" s="323">
        <f>(M966*60)*(3.1415927*'chromatographic performances'!$E$8*'chromatographic performances'!$E$8*0.6/4)</f>
        <v>1371.3585732510981</v>
      </c>
      <c r="R966" s="323">
        <f>1.1*(B$12*'chromatographic performances'!$E$7*0.001*$M966*0.001*$N$4*0.001/('chromatographic performances'!$E$9*0.000001)^2/100000)</f>
        <v>1341.5607067777507</v>
      </c>
      <c r="S966" s="323">
        <f t="shared" si="61"/>
        <v>6330</v>
      </c>
      <c r="T966" s="323" t="str">
        <f t="shared" si="59"/>
        <v/>
      </c>
      <c r="U966" s="323">
        <f>(M966*60)*(3.1415927*'chromatographic performances'!$E$8*'chromatographic performances'!$E$8*0.6/4)</f>
        <v>1371.3585732510981</v>
      </c>
    </row>
    <row r="967" spans="12:21" x14ac:dyDescent="0.2">
      <c r="L967" s="323">
        <v>28.77</v>
      </c>
      <c r="M967" s="323">
        <f>(L967*$N$5)/('chromatographic performances'!$E$9/1000000)*1000</f>
        <v>11.009640700249667</v>
      </c>
      <c r="N967" s="323">
        <f t="shared" si="62"/>
        <v>4.6417067568250605</v>
      </c>
      <c r="O967" s="323">
        <f>'chromatographic performances'!$E$7/(N967*'chromatographic performances'!$E$9/1000)</f>
        <v>6336.4116362232407</v>
      </c>
      <c r="P967" s="323">
        <f t="shared" si="60"/>
        <v>6330</v>
      </c>
      <c r="Q967" s="323">
        <f>(M967*60)*(3.1415927*'chromatographic performances'!$E$8*'chromatographic performances'!$E$8*0.6/4)</f>
        <v>1372.790054016496</v>
      </c>
      <c r="R967" s="323">
        <f>1.1*(B$12*'chromatographic performances'!$E$7*0.001*$M967*0.001*$N$4*0.001/('chromatographic performances'!$E$9*0.000001)^2/100000)</f>
        <v>1342.9610832983954</v>
      </c>
      <c r="S967" s="323">
        <f t="shared" si="61"/>
        <v>6330</v>
      </c>
      <c r="T967" s="323">
        <f t="shared" si="59"/>
        <v>6330</v>
      </c>
      <c r="U967" s="323">
        <f>(M967*60)*(3.1415927*'chromatographic performances'!$E$8*'chromatographic performances'!$E$8*0.6/4)</f>
        <v>1372.790054016496</v>
      </c>
    </row>
    <row r="968" spans="12:21" x14ac:dyDescent="0.2">
      <c r="L968" s="323">
        <v>28.8</v>
      </c>
      <c r="M968" s="323">
        <f>(L968*$N$5)/('chromatographic performances'!$E$9/1000000)*1000</f>
        <v>11.021121034660771</v>
      </c>
      <c r="N968" s="323">
        <f t="shared" si="62"/>
        <v>4.6441266184631012</v>
      </c>
      <c r="O968" s="323">
        <f>'chromatographic performances'!$E$7/(N968*'chromatographic performances'!$E$9/1000)</f>
        <v>6333.1099950964954</v>
      </c>
      <c r="P968" s="323">
        <f t="shared" si="60"/>
        <v>6330</v>
      </c>
      <c r="Q968" s="323">
        <f>(M968*60)*(3.1415927*'chromatographic performances'!$E$8*'chromatographic performances'!$E$8*0.6/4)</f>
        <v>1374.2215347818938</v>
      </c>
      <c r="R968" s="323">
        <f>1.1*(B$12*'chromatographic performances'!$E$7*0.001*$M968*0.001*$N$4*0.001/('chromatographic performances'!$E$9*0.000001)^2/100000)</f>
        <v>1344.3614598190402</v>
      </c>
      <c r="S968" s="323">
        <f t="shared" si="61"/>
        <v>6330</v>
      </c>
      <c r="T968" s="323" t="str">
        <f t="shared" si="59"/>
        <v/>
      </c>
      <c r="U968" s="323">
        <f>(M968*60)*(3.1415927*'chromatographic performances'!$E$8*'chromatographic performances'!$E$8*0.6/4)</f>
        <v>1374.2215347818938</v>
      </c>
    </row>
    <row r="969" spans="12:21" x14ac:dyDescent="0.2">
      <c r="L969" s="323">
        <v>28.83</v>
      </c>
      <c r="M969" s="323">
        <f>(L969*$N$5)/('chromatographic performances'!$E$9/1000000)*1000</f>
        <v>11.032601369071875</v>
      </c>
      <c r="N969" s="323">
        <f t="shared" si="62"/>
        <v>4.6465460423991729</v>
      </c>
      <c r="O969" s="323">
        <f>'chromatographic performances'!$E$7/(N969*'chromatographic performances'!$E$9/1000)</f>
        <v>6329.812389138845</v>
      </c>
      <c r="P969" s="323">
        <f t="shared" si="60"/>
        <v>6320</v>
      </c>
      <c r="Q969" s="323">
        <f>(M969*60)*(3.1415927*'chromatographic performances'!$E$8*'chromatographic performances'!$E$8*0.6/4)</f>
        <v>1375.6530155472915</v>
      </c>
      <c r="R969" s="323">
        <f>1.1*(B$12*'chromatographic performances'!$E$7*0.001*$M969*0.001*$N$4*0.001/('chromatographic performances'!$E$9*0.000001)^2/100000)</f>
        <v>1345.7618363396848</v>
      </c>
      <c r="S969" s="323">
        <f t="shared" si="61"/>
        <v>6320</v>
      </c>
      <c r="T969" s="323" t="str">
        <f t="shared" ref="T969:T1014" si="63">IF(S971-S970&gt;=0,"",P969)</f>
        <v/>
      </c>
      <c r="U969" s="323">
        <f>(M969*60)*(3.1415927*'chromatographic performances'!$E$8*'chromatographic performances'!$E$8*0.6/4)</f>
        <v>1375.6530155472915</v>
      </c>
    </row>
    <row r="970" spans="12:21" x14ac:dyDescent="0.2">
      <c r="L970" s="323">
        <v>28.86</v>
      </c>
      <c r="M970" s="323">
        <f>(L970*$N$5)/('chromatographic performances'!$E$9/1000000)*1000</f>
        <v>11.044081703482982</v>
      </c>
      <c r="N970" s="323">
        <f t="shared" si="62"/>
        <v>4.6489650289747306</v>
      </c>
      <c r="O970" s="323">
        <f>'chromatographic performances'!$E$7/(N970*'chromatographic performances'!$E$9/1000)</f>
        <v>6326.5188106542373</v>
      </c>
      <c r="P970" s="323">
        <f t="shared" ref="P970:P1014" si="64">FLOOR(O970,10)</f>
        <v>6320</v>
      </c>
      <c r="Q970" s="323">
        <f>(M970*60)*(3.1415927*'chromatographic performances'!$E$8*'chromatographic performances'!$E$8*0.6/4)</f>
        <v>1377.0844963126895</v>
      </c>
      <c r="R970" s="323">
        <f>1.1*(B$12*'chromatographic performances'!$E$7*0.001*$M970*0.001*$N$4*0.001/('chromatographic performances'!$E$9*0.000001)^2/100000)</f>
        <v>1347.1622128603299</v>
      </c>
      <c r="S970" s="323">
        <f t="shared" si="61"/>
        <v>6320</v>
      </c>
      <c r="T970" s="323">
        <f t="shared" si="63"/>
        <v>6320</v>
      </c>
      <c r="U970" s="323">
        <f>(M970*60)*(3.1415927*'chromatographic performances'!$E$8*'chromatographic performances'!$E$8*0.6/4)</f>
        <v>1377.0844963126895</v>
      </c>
    </row>
    <row r="971" spans="12:21" x14ac:dyDescent="0.2">
      <c r="L971" s="323">
        <v>28.89</v>
      </c>
      <c r="M971" s="323">
        <f>(L971*$N$5)/('chromatographic performances'!$E$9/1000000)*1000</f>
        <v>11.055562037894086</v>
      </c>
      <c r="N971" s="323">
        <f t="shared" si="62"/>
        <v>4.6513835785315827</v>
      </c>
      <c r="O971" s="323">
        <f>'chromatographic performances'!$E$7/(N971*'chromatographic performances'!$E$9/1000)</f>
        <v>6323.2292519653884</v>
      </c>
      <c r="P971" s="323">
        <f t="shared" si="64"/>
        <v>6320</v>
      </c>
      <c r="Q971" s="323">
        <f>(M971*60)*(3.1415927*'chromatographic performances'!$E$8*'chromatographic performances'!$E$8*0.6/4)</f>
        <v>1378.5159770780872</v>
      </c>
      <c r="R971" s="323">
        <f>1.1*(B$12*'chromatographic performances'!$E$7*0.001*$M971*0.001*$N$4*0.001/('chromatographic performances'!$E$9*0.000001)^2/100000)</f>
        <v>1348.5625893809747</v>
      </c>
      <c r="S971" s="323">
        <f t="shared" si="61"/>
        <v>6320</v>
      </c>
      <c r="T971" s="323" t="str">
        <f t="shared" si="63"/>
        <v/>
      </c>
      <c r="U971" s="323">
        <f>(M971*60)*(3.1415927*'chromatographic performances'!$E$8*'chromatographic performances'!$E$8*0.6/4)</f>
        <v>1378.5159770780872</v>
      </c>
    </row>
    <row r="972" spans="12:21" x14ac:dyDescent="0.2">
      <c r="L972" s="323">
        <v>28.92</v>
      </c>
      <c r="M972" s="323">
        <f>(L972*$N$5)/('chromatographic performances'!$E$9/1000000)*1000</f>
        <v>11.067042372305194</v>
      </c>
      <c r="N972" s="323">
        <f t="shared" si="62"/>
        <v>4.6538016914118856</v>
      </c>
      <c r="O972" s="323">
        <f>'chromatographic performances'!$E$7/(N972*'chromatographic performances'!$E$9/1000)</f>
        <v>6319.9437054137388</v>
      </c>
      <c r="P972" s="323">
        <f t="shared" si="64"/>
        <v>6310</v>
      </c>
      <c r="Q972" s="323">
        <f>(M972*60)*(3.1415927*'chromatographic performances'!$E$8*'chromatographic performances'!$E$8*0.6/4)</f>
        <v>1379.9474578434854</v>
      </c>
      <c r="R972" s="323">
        <f>1.1*(B$12*'chromatographic performances'!$E$7*0.001*$M972*0.001*$N$4*0.001/('chromatographic performances'!$E$9*0.000001)^2/100000)</f>
        <v>1349.96296590162</v>
      </c>
      <c r="S972" s="323">
        <f t="shared" si="61"/>
        <v>6310</v>
      </c>
      <c r="T972" s="323" t="str">
        <f t="shared" si="63"/>
        <v/>
      </c>
      <c r="U972" s="323">
        <f>(M972*60)*(3.1415927*'chromatographic performances'!$E$8*'chromatographic performances'!$E$8*0.6/4)</f>
        <v>1379.9474578434854</v>
      </c>
    </row>
    <row r="973" spans="12:21" x14ac:dyDescent="0.2">
      <c r="L973" s="323">
        <v>28.95</v>
      </c>
      <c r="M973" s="323">
        <f>(L973*$N$5)/('chromatographic performances'!$E$9/1000000)*1000</f>
        <v>11.078522706716296</v>
      </c>
      <c r="N973" s="323">
        <f t="shared" si="62"/>
        <v>4.6562193679581343</v>
      </c>
      <c r="O973" s="323">
        <f>'chromatographic performances'!$E$7/(N973*'chromatographic performances'!$E$9/1000)</f>
        <v>6316.6621633593968</v>
      </c>
      <c r="P973" s="323">
        <f t="shared" si="64"/>
        <v>6310</v>
      </c>
      <c r="Q973" s="323">
        <f>(M973*60)*(3.1415927*'chromatographic performances'!$E$8*'chromatographic performances'!$E$8*0.6/4)</f>
        <v>1381.3789386088829</v>
      </c>
      <c r="R973" s="323">
        <f>1.1*(B$12*'chromatographic performances'!$E$7*0.001*$M973*0.001*$N$4*0.001/('chromatographic performances'!$E$9*0.000001)^2/100000)</f>
        <v>1351.3633424222642</v>
      </c>
      <c r="S973" s="323">
        <f t="shared" si="61"/>
        <v>6310</v>
      </c>
      <c r="T973" s="323" t="str">
        <f t="shared" si="63"/>
        <v/>
      </c>
      <c r="U973" s="323">
        <f>(M973*60)*(3.1415927*'chromatographic performances'!$E$8*'chromatographic performances'!$E$8*0.6/4)</f>
        <v>1381.3789386088829</v>
      </c>
    </row>
    <row r="974" spans="12:21" x14ac:dyDescent="0.2">
      <c r="L974" s="323">
        <v>28.98</v>
      </c>
      <c r="M974" s="323">
        <f>(L974*$N$5)/('chromatographic performances'!$E$9/1000000)*1000</f>
        <v>11.090003041127401</v>
      </c>
      <c r="N974" s="323">
        <f t="shared" si="62"/>
        <v>4.6586366085131576</v>
      </c>
      <c r="O974" s="323">
        <f>'chromatographic performances'!$E$7/(N974*'chromatographic performances'!$E$9/1000)</f>
        <v>6313.3846181811041</v>
      </c>
      <c r="P974" s="323">
        <f t="shared" si="64"/>
        <v>6310</v>
      </c>
      <c r="Q974" s="323">
        <f>(M974*60)*(3.1415927*'chromatographic performances'!$E$8*'chromatographic performances'!$E$8*0.6/4)</f>
        <v>1382.8104193742806</v>
      </c>
      <c r="R974" s="323">
        <f>1.1*(B$12*'chromatographic performances'!$E$7*0.001*$M974*0.001*$N$4*0.001/('chromatographic performances'!$E$9*0.000001)^2/100000)</f>
        <v>1352.7637189429092</v>
      </c>
      <c r="S974" s="323">
        <f t="shared" si="61"/>
        <v>6310</v>
      </c>
      <c r="T974" s="323">
        <f t="shared" si="63"/>
        <v>6310</v>
      </c>
      <c r="U974" s="323">
        <f>(M974*60)*(3.1415927*'chromatographic performances'!$E$8*'chromatographic performances'!$E$8*0.6/4)</f>
        <v>1382.8104193742806</v>
      </c>
    </row>
    <row r="975" spans="12:21" x14ac:dyDescent="0.2">
      <c r="L975" s="323">
        <v>29.01</v>
      </c>
      <c r="M975" s="323">
        <f>(L975*$N$5)/('chromatographic performances'!$E$9/1000000)*1000</f>
        <v>11.101483375538507</v>
      </c>
      <c r="N975" s="323">
        <f t="shared" si="62"/>
        <v>4.6610534134201114</v>
      </c>
      <c r="O975" s="323">
        <f>'chromatographic performances'!$E$7/(N975*'chromatographic performances'!$E$9/1000)</f>
        <v>6310.1110622761717</v>
      </c>
      <c r="P975" s="323">
        <f t="shared" si="64"/>
        <v>6310</v>
      </c>
      <c r="Q975" s="323">
        <f>(M975*60)*(3.1415927*'chromatographic performances'!$E$8*'chromatographic performances'!$E$8*0.6/4)</f>
        <v>1384.2419001396784</v>
      </c>
      <c r="R975" s="323">
        <f>1.1*(B$12*'chromatographic performances'!$E$7*0.001*$M975*0.001*$N$4*0.001/('chromatographic performances'!$E$9*0.000001)^2/100000)</f>
        <v>1354.1640954635543</v>
      </c>
      <c r="S975" s="323">
        <f t="shared" si="61"/>
        <v>6310</v>
      </c>
      <c r="T975" s="323" t="str">
        <f t="shared" si="63"/>
        <v/>
      </c>
      <c r="U975" s="323">
        <f>(M975*60)*(3.1415927*'chromatographic performances'!$E$8*'chromatographic performances'!$E$8*0.6/4)</f>
        <v>1384.2419001396784</v>
      </c>
    </row>
    <row r="976" spans="12:21" x14ac:dyDescent="0.2">
      <c r="L976" s="323">
        <v>29.04</v>
      </c>
      <c r="M976" s="323">
        <f>(L976*$N$5)/('chromatographic performances'!$E$9/1000000)*1000</f>
        <v>11.112963709949611</v>
      </c>
      <c r="N976" s="323">
        <f t="shared" si="62"/>
        <v>4.6634697830224709</v>
      </c>
      <c r="O976" s="323">
        <f>'chromatographic performances'!$E$7/(N976*'chromatographic performances'!$E$9/1000)</f>
        <v>6306.8414880604441</v>
      </c>
      <c r="P976" s="323">
        <f t="shared" si="64"/>
        <v>6300</v>
      </c>
      <c r="Q976" s="323">
        <f>(M976*60)*(3.1415927*'chromatographic performances'!$E$8*'chromatographic performances'!$E$8*0.6/4)</f>
        <v>1385.6733809050761</v>
      </c>
      <c r="R976" s="323">
        <f>1.1*(B$12*'chromatographic performances'!$E$7*0.001*$M976*0.001*$N$4*0.001/('chromatographic performances'!$E$9*0.000001)^2/100000)</f>
        <v>1355.5644719841991</v>
      </c>
      <c r="S976" s="323">
        <f t="shared" si="61"/>
        <v>6300</v>
      </c>
      <c r="T976" s="323" t="str">
        <f t="shared" si="63"/>
        <v/>
      </c>
      <c r="U976" s="323">
        <f>(M976*60)*(3.1415927*'chromatographic performances'!$E$8*'chromatographic performances'!$E$8*0.6/4)</f>
        <v>1385.6733809050761</v>
      </c>
    </row>
    <row r="977" spans="12:21" x14ac:dyDescent="0.2">
      <c r="L977" s="323">
        <v>29.07</v>
      </c>
      <c r="M977" s="323">
        <f>(L977*$N$5)/('chromatographic performances'!$E$9/1000000)*1000</f>
        <v>11.124444044360715</v>
      </c>
      <c r="N977" s="323">
        <f t="shared" si="62"/>
        <v>4.6658857176640263</v>
      </c>
      <c r="O977" s="323">
        <f>'chromatographic performances'!$E$7/(N977*'chromatographic performances'!$E$9/1000)</f>
        <v>6303.5758879682426</v>
      </c>
      <c r="P977" s="323">
        <f t="shared" si="64"/>
        <v>6300</v>
      </c>
      <c r="Q977" s="323">
        <f>(M977*60)*(3.1415927*'chromatographic performances'!$E$8*'chromatographic performances'!$E$8*0.6/4)</f>
        <v>1387.1048616704741</v>
      </c>
      <c r="R977" s="323">
        <f>1.1*(B$12*'chromatographic performances'!$E$7*0.001*$M977*0.001*$N$4*0.001/('chromatographic performances'!$E$9*0.000001)^2/100000)</f>
        <v>1356.9648485048435</v>
      </c>
      <c r="S977" s="323">
        <f t="shared" si="61"/>
        <v>6300</v>
      </c>
      <c r="T977" s="323">
        <f t="shared" si="63"/>
        <v>6300</v>
      </c>
      <c r="U977" s="323">
        <f>(M977*60)*(3.1415927*'chromatographic performances'!$E$8*'chromatographic performances'!$E$8*0.6/4)</f>
        <v>1387.1048616704741</v>
      </c>
    </row>
    <row r="978" spans="12:21" x14ac:dyDescent="0.2">
      <c r="L978" s="323">
        <v>29.1</v>
      </c>
      <c r="M978" s="323">
        <f>(L978*$N$5)/('chromatographic performances'!$E$9/1000000)*1000</f>
        <v>11.135924378771822</v>
      </c>
      <c r="N978" s="323">
        <f t="shared" si="62"/>
        <v>4.6683012176888745</v>
      </c>
      <c r="O978" s="323">
        <f>'chromatographic performances'!$E$7/(N978*'chromatographic performances'!$E$9/1000)</f>
        <v>6300.3142544523234</v>
      </c>
      <c r="P978" s="323">
        <f t="shared" si="64"/>
        <v>6300</v>
      </c>
      <c r="Q978" s="323">
        <f>(M978*60)*(3.1415927*'chromatographic performances'!$E$8*'chromatographic performances'!$E$8*0.6/4)</f>
        <v>1388.536342435872</v>
      </c>
      <c r="R978" s="323">
        <f>1.1*(B$12*'chromatographic performances'!$E$7*0.001*$M978*0.001*$N$4*0.001/('chromatographic performances'!$E$9*0.000001)^2/100000)</f>
        <v>1358.3652250254888</v>
      </c>
      <c r="S978" s="323">
        <f t="shared" si="61"/>
        <v>6300</v>
      </c>
      <c r="T978" s="323" t="str">
        <f t="shared" si="63"/>
        <v/>
      </c>
      <c r="U978" s="323">
        <f>(M978*60)*(3.1415927*'chromatographic performances'!$E$8*'chromatographic performances'!$E$8*0.6/4)</f>
        <v>1388.536342435872</v>
      </c>
    </row>
    <row r="979" spans="12:21" x14ac:dyDescent="0.2">
      <c r="L979" s="323">
        <v>29.13</v>
      </c>
      <c r="M979" s="323">
        <f>(L979*$N$5)/('chromatographic performances'!$E$9/1000000)*1000</f>
        <v>11.147404713182926</v>
      </c>
      <c r="N979" s="323">
        <f t="shared" si="62"/>
        <v>4.6707162834414149</v>
      </c>
      <c r="O979" s="323">
        <f>'chromatographic performances'!$E$7/(N979*'chromatographic performances'!$E$9/1000)</f>
        <v>6297.0565799838241</v>
      </c>
      <c r="P979" s="323">
        <f t="shared" si="64"/>
        <v>6290</v>
      </c>
      <c r="Q979" s="323">
        <f>(M979*60)*(3.1415927*'chromatographic performances'!$E$8*'chromatographic performances'!$E$8*0.6/4)</f>
        <v>1389.9678232012695</v>
      </c>
      <c r="R979" s="323">
        <f>1.1*(B$12*'chromatographic performances'!$E$7*0.001*$M979*0.001*$N$4*0.001/('chromatographic performances'!$E$9*0.000001)^2/100000)</f>
        <v>1359.7656015461334</v>
      </c>
      <c r="S979" s="323">
        <f t="shared" si="61"/>
        <v>6290</v>
      </c>
      <c r="T979" s="323" t="str">
        <f t="shared" si="63"/>
        <v/>
      </c>
      <c r="U979" s="323">
        <f>(M979*60)*(3.1415927*'chromatographic performances'!$E$8*'chromatographic performances'!$E$8*0.6/4)</f>
        <v>1389.9678232012695</v>
      </c>
    </row>
    <row r="980" spans="12:21" x14ac:dyDescent="0.2">
      <c r="L980" s="323">
        <v>29.16</v>
      </c>
      <c r="M980" s="323">
        <f>(L980*$N$5)/('chromatographic performances'!$E$9/1000000)*1000</f>
        <v>11.158885047594032</v>
      </c>
      <c r="N980" s="323">
        <f t="shared" si="62"/>
        <v>4.6731309152663396</v>
      </c>
      <c r="O980" s="323">
        <f>'chromatographic performances'!$E$7/(N980*'chromatographic performances'!$E$9/1000)</f>
        <v>6293.802857052222</v>
      </c>
      <c r="P980" s="323">
        <f t="shared" si="64"/>
        <v>6290</v>
      </c>
      <c r="Q980" s="323">
        <f>(M980*60)*(3.1415927*'chromatographic performances'!$E$8*'chromatographic performances'!$E$8*0.6/4)</f>
        <v>1391.3993039666675</v>
      </c>
      <c r="R980" s="323">
        <f>1.1*(B$12*'chromatographic performances'!$E$7*0.001*$M980*0.001*$N$4*0.001/('chromatographic performances'!$E$9*0.000001)^2/100000)</f>
        <v>1361.1659780667787</v>
      </c>
      <c r="S980" s="323">
        <f t="shared" si="61"/>
        <v>6290</v>
      </c>
      <c r="T980" s="323">
        <f t="shared" si="63"/>
        <v>6290</v>
      </c>
      <c r="U980" s="323">
        <f>(M980*60)*(3.1415927*'chromatographic performances'!$E$8*'chromatographic performances'!$E$8*0.6/4)</f>
        <v>1391.3993039666675</v>
      </c>
    </row>
    <row r="981" spans="12:21" x14ac:dyDescent="0.2">
      <c r="L981" s="323">
        <v>29.19</v>
      </c>
      <c r="M981" s="323">
        <f>(L981*$N$5)/('chromatographic performances'!$E$9/1000000)*1000</f>
        <v>11.170365382005135</v>
      </c>
      <c r="N981" s="323">
        <f t="shared" si="62"/>
        <v>4.6755451135086332</v>
      </c>
      <c r="O981" s="323">
        <f>'chromatographic performances'!$E$7/(N981*'chromatographic performances'!$E$9/1000)</f>
        <v>6290.5530781652769</v>
      </c>
      <c r="P981" s="323">
        <f t="shared" si="64"/>
        <v>6290</v>
      </c>
      <c r="Q981" s="323">
        <f>(M981*60)*(3.1415927*'chromatographic performances'!$E$8*'chromatographic performances'!$E$8*0.6/4)</f>
        <v>1392.830784732065</v>
      </c>
      <c r="R981" s="323">
        <f>1.1*(B$12*'chromatographic performances'!$E$7*0.001*$M981*0.001*$N$4*0.001/('chromatographic performances'!$E$9*0.000001)^2/100000)</f>
        <v>1362.5663545874233</v>
      </c>
      <c r="S981" s="323">
        <f t="shared" si="61"/>
        <v>6290</v>
      </c>
      <c r="T981" s="323" t="str">
        <f t="shared" si="63"/>
        <v/>
      </c>
      <c r="U981" s="323">
        <f>(M981*60)*(3.1415927*'chromatographic performances'!$E$8*'chromatographic performances'!$E$8*0.6/4)</f>
        <v>1392.830784732065</v>
      </c>
    </row>
    <row r="982" spans="12:21" x14ac:dyDescent="0.2">
      <c r="L982" s="323">
        <v>29.22</v>
      </c>
      <c r="M982" s="323">
        <f>(L982*$N$5)/('chromatographic performances'!$E$9/1000000)*1000</f>
        <v>11.181845716416239</v>
      </c>
      <c r="N982" s="323">
        <f t="shared" si="62"/>
        <v>4.6779588785135573</v>
      </c>
      <c r="O982" s="323">
        <f>'chromatographic performances'!$E$7/(N982*'chromatographic performances'!$E$9/1000)</f>
        <v>6287.3072358489972</v>
      </c>
      <c r="P982" s="323">
        <f t="shared" si="64"/>
        <v>6280</v>
      </c>
      <c r="Q982" s="323">
        <f>(M982*60)*(3.1415927*'chromatographic performances'!$E$8*'chromatographic performances'!$E$8*0.6/4)</f>
        <v>1394.262265497463</v>
      </c>
      <c r="R982" s="323">
        <f>1.1*(B$12*'chromatographic performances'!$E$7*0.001*$M982*0.001*$N$4*0.001/('chromatographic performances'!$E$9*0.000001)^2/100000)</f>
        <v>1363.966731108068</v>
      </c>
      <c r="S982" s="323">
        <f t="shared" si="61"/>
        <v>6280</v>
      </c>
      <c r="T982" s="323" t="str">
        <f t="shared" si="63"/>
        <v/>
      </c>
      <c r="U982" s="323">
        <f>(M982*60)*(3.1415927*'chromatographic performances'!$E$8*'chromatographic performances'!$E$8*0.6/4)</f>
        <v>1394.262265497463</v>
      </c>
    </row>
    <row r="983" spans="12:21" x14ac:dyDescent="0.2">
      <c r="L983" s="323">
        <v>29.25</v>
      </c>
      <c r="M983" s="323">
        <f>(L983*$N$5)/('chromatographic performances'!$E$9/1000000)*1000</f>
        <v>11.193326050827345</v>
      </c>
      <c r="N983" s="323">
        <f t="shared" si="62"/>
        <v>4.6803722106266559</v>
      </c>
      <c r="O983" s="323">
        <f>'chromatographic performances'!$E$7/(N983*'chromatographic performances'!$E$9/1000)</f>
        <v>6284.0653226475788</v>
      </c>
      <c r="P983" s="323">
        <f t="shared" si="64"/>
        <v>6280</v>
      </c>
      <c r="Q983" s="323">
        <f>(M983*60)*(3.1415927*'chromatographic performances'!$E$8*'chromatographic performances'!$E$8*0.6/4)</f>
        <v>1395.6937462628607</v>
      </c>
      <c r="R983" s="323">
        <f>1.1*(B$12*'chromatographic performances'!$E$7*0.001*$M983*0.001*$N$4*0.001/('chromatographic performances'!$E$9*0.000001)^2/100000)</f>
        <v>1365.3671076287128</v>
      </c>
      <c r="S983" s="323">
        <f t="shared" si="61"/>
        <v>6280</v>
      </c>
      <c r="T983" s="323">
        <f t="shared" si="63"/>
        <v>6280</v>
      </c>
      <c r="U983" s="323">
        <f>(M983*60)*(3.1415927*'chromatographic performances'!$E$8*'chromatographic performances'!$E$8*0.6/4)</f>
        <v>1395.6937462628607</v>
      </c>
    </row>
    <row r="984" spans="12:21" x14ac:dyDescent="0.2">
      <c r="L984" s="323">
        <v>29.28</v>
      </c>
      <c r="M984" s="323">
        <f>(L984*$N$5)/('chromatographic performances'!$E$9/1000000)*1000</f>
        <v>11.204806385238452</v>
      </c>
      <c r="N984" s="323">
        <f t="shared" si="62"/>
        <v>4.6827851101937394</v>
      </c>
      <c r="O984" s="323">
        <f>'chromatographic performances'!$E$7/(N984*'chromatographic performances'!$E$9/1000)</f>
        <v>6280.8273311233597</v>
      </c>
      <c r="P984" s="323">
        <f t="shared" si="64"/>
        <v>6280</v>
      </c>
      <c r="Q984" s="323">
        <f>(M984*60)*(3.1415927*'chromatographic performances'!$E$8*'chromatographic performances'!$E$8*0.6/4)</f>
        <v>1397.1252270282589</v>
      </c>
      <c r="R984" s="323">
        <f>1.1*(B$12*'chromatographic performances'!$E$7*0.001*$M984*0.001*$N$4*0.001/('chromatographic performances'!$E$9*0.000001)^2/100000)</f>
        <v>1366.7674841493576</v>
      </c>
      <c r="S984" s="323">
        <f t="shared" si="61"/>
        <v>6280</v>
      </c>
      <c r="T984" s="323" t="str">
        <f t="shared" si="63"/>
        <v/>
      </c>
      <c r="U984" s="323">
        <f>(M984*60)*(3.1415927*'chromatographic performances'!$E$8*'chromatographic performances'!$E$8*0.6/4)</f>
        <v>1397.1252270282589</v>
      </c>
    </row>
    <row r="985" spans="12:21" x14ac:dyDescent="0.2">
      <c r="L985" s="323">
        <v>29.31</v>
      </c>
      <c r="M985" s="323">
        <f>(L985*$N$5)/('chromatographic performances'!$E$9/1000000)*1000</f>
        <v>11.216286719649554</v>
      </c>
      <c r="N985" s="323">
        <f t="shared" si="62"/>
        <v>4.6851975775608841</v>
      </c>
      <c r="O985" s="323">
        <f>'chromatographic performances'!$E$7/(N985*'chromatographic performances'!$E$9/1000)</f>
        <v>6277.593253856784</v>
      </c>
      <c r="P985" s="323">
        <f t="shared" si="64"/>
        <v>6270</v>
      </c>
      <c r="Q985" s="323">
        <f>(M985*60)*(3.1415927*'chromatographic performances'!$E$8*'chromatographic performances'!$E$8*0.6/4)</f>
        <v>1398.5567077936562</v>
      </c>
      <c r="R985" s="323">
        <f>1.1*(B$12*'chromatographic performances'!$E$7*0.001*$M985*0.001*$N$4*0.001/('chromatographic performances'!$E$9*0.000001)^2/100000)</f>
        <v>1368.1678606700023</v>
      </c>
      <c r="S985" s="323">
        <f t="shared" si="61"/>
        <v>6270</v>
      </c>
      <c r="T985" s="323" t="str">
        <f t="shared" si="63"/>
        <v/>
      </c>
      <c r="U985" s="323">
        <f>(M985*60)*(3.1415927*'chromatographic performances'!$E$8*'chromatographic performances'!$E$8*0.6/4)</f>
        <v>1398.5567077936562</v>
      </c>
    </row>
    <row r="986" spans="12:21" x14ac:dyDescent="0.2">
      <c r="L986" s="323">
        <v>29.34</v>
      </c>
      <c r="M986" s="323">
        <f>(L986*$N$5)/('chromatographic performances'!$E$9/1000000)*1000</f>
        <v>11.22776705406066</v>
      </c>
      <c r="N986" s="323">
        <f t="shared" si="62"/>
        <v>4.687609613074426</v>
      </c>
      <c r="O986" s="323">
        <f>'chromatographic performances'!$E$7/(N986*'chromatographic performances'!$E$9/1000)</f>
        <v>6274.3630834463384</v>
      </c>
      <c r="P986" s="323">
        <f t="shared" si="64"/>
        <v>6270</v>
      </c>
      <c r="Q986" s="323">
        <f>(M986*60)*(3.1415927*'chromatographic performances'!$E$8*'chromatographic performances'!$E$8*0.6/4)</f>
        <v>1399.9881885590544</v>
      </c>
      <c r="R986" s="323">
        <f>1.1*(B$12*'chromatographic performances'!$E$7*0.001*$M986*0.001*$N$4*0.001/('chromatographic performances'!$E$9*0.000001)^2/100000)</f>
        <v>1369.5682371906471</v>
      </c>
      <c r="S986" s="323">
        <f t="shared" si="61"/>
        <v>6270</v>
      </c>
      <c r="T986" s="323">
        <f t="shared" si="63"/>
        <v>6270</v>
      </c>
      <c r="U986" s="323">
        <f>(M986*60)*(3.1415927*'chromatographic performances'!$E$8*'chromatographic performances'!$E$8*0.6/4)</f>
        <v>1399.9881885590544</v>
      </c>
    </row>
    <row r="987" spans="12:21" x14ac:dyDescent="0.2">
      <c r="L987" s="323">
        <v>29.37</v>
      </c>
      <c r="M987" s="323">
        <f>(L987*$N$5)/('chromatographic performances'!$E$9/1000000)*1000</f>
        <v>11.239247388471766</v>
      </c>
      <c r="N987" s="323">
        <f t="shared" si="62"/>
        <v>4.6900212170809503</v>
      </c>
      <c r="O987" s="323">
        <f>'chromatographic performances'!$E$7/(N987*'chromatographic performances'!$E$9/1000)</f>
        <v>6271.1368125085182</v>
      </c>
      <c r="P987" s="323">
        <f t="shared" si="64"/>
        <v>6270</v>
      </c>
      <c r="Q987" s="323">
        <f>(M987*60)*(3.1415927*'chromatographic performances'!$E$8*'chromatographic performances'!$E$8*0.6/4)</f>
        <v>1401.4196693244521</v>
      </c>
      <c r="R987" s="323">
        <f>1.1*(B$12*'chromatographic performances'!$E$7*0.001*$M987*0.001*$N$4*0.001/('chromatographic performances'!$E$9*0.000001)^2/100000)</f>
        <v>1370.9686137112922</v>
      </c>
      <c r="S987" s="323">
        <f t="shared" si="61"/>
        <v>6270</v>
      </c>
      <c r="T987" s="323" t="str">
        <f t="shared" si="63"/>
        <v/>
      </c>
      <c r="U987" s="323">
        <f>(M987*60)*(3.1415927*'chromatographic performances'!$E$8*'chromatographic performances'!$E$8*0.6/4)</f>
        <v>1401.4196693244521</v>
      </c>
    </row>
    <row r="988" spans="12:21" x14ac:dyDescent="0.2">
      <c r="L988" s="323">
        <v>29.4</v>
      </c>
      <c r="M988" s="323">
        <f>(L988*$N$5)/('chromatographic performances'!$E$9/1000000)*1000</f>
        <v>11.250727722882869</v>
      </c>
      <c r="N988" s="323">
        <f t="shared" si="62"/>
        <v>4.6924323899272924</v>
      </c>
      <c r="O988" s="323">
        <f>'chromatographic performances'!$E$7/(N988*'chromatographic performances'!$E$9/1000)</f>
        <v>6267.9144336777708</v>
      </c>
      <c r="P988" s="323">
        <f t="shared" si="64"/>
        <v>6260</v>
      </c>
      <c r="Q988" s="323">
        <f>(M988*60)*(3.1415927*'chromatographic performances'!$E$8*'chromatographic performances'!$E$8*0.6/4)</f>
        <v>1402.8511500898499</v>
      </c>
      <c r="R988" s="323">
        <f>1.1*(B$12*'chromatographic performances'!$E$7*0.001*$M988*0.001*$N$4*0.001/('chromatographic performances'!$E$9*0.000001)^2/100000)</f>
        <v>1372.3689902319368</v>
      </c>
      <c r="S988" s="323">
        <f t="shared" si="61"/>
        <v>6260</v>
      </c>
      <c r="T988" s="323" t="str">
        <f t="shared" si="63"/>
        <v/>
      </c>
      <c r="U988" s="323">
        <f>(M988*60)*(3.1415927*'chromatographic performances'!$E$8*'chromatographic performances'!$E$8*0.6/4)</f>
        <v>1402.8511500898499</v>
      </c>
    </row>
    <row r="989" spans="12:21" x14ac:dyDescent="0.2">
      <c r="L989" s="323">
        <v>29.43</v>
      </c>
      <c r="M989" s="323">
        <f>(L989*$N$5)/('chromatographic performances'!$E$9/1000000)*1000</f>
        <v>11.262208057293977</v>
      </c>
      <c r="N989" s="323">
        <f t="shared" si="62"/>
        <v>4.6948431319605266</v>
      </c>
      <c r="O989" s="323">
        <f>'chromatographic performances'!$E$7/(N989*'chromatographic performances'!$E$9/1000)</f>
        <v>6264.6959396064531</v>
      </c>
      <c r="P989" s="323">
        <f t="shared" si="64"/>
        <v>6260</v>
      </c>
      <c r="Q989" s="323">
        <f>(M989*60)*(3.1415927*'chromatographic performances'!$E$8*'chromatographic performances'!$E$8*0.6/4)</f>
        <v>1404.2826308552478</v>
      </c>
      <c r="R989" s="323">
        <f>1.1*(B$12*'chromatographic performances'!$E$7*0.001*$M989*0.001*$N$4*0.001/('chromatographic performances'!$E$9*0.000001)^2/100000)</f>
        <v>1373.7693667525818</v>
      </c>
      <c r="S989" s="323">
        <f t="shared" si="61"/>
        <v>6260</v>
      </c>
      <c r="T989" s="323">
        <f t="shared" si="63"/>
        <v>6260</v>
      </c>
      <c r="U989" s="323">
        <f>(M989*60)*(3.1415927*'chromatographic performances'!$E$8*'chromatographic performances'!$E$8*0.6/4)</f>
        <v>1404.2826308552478</v>
      </c>
    </row>
    <row r="990" spans="12:21" x14ac:dyDescent="0.2">
      <c r="L990" s="323">
        <v>29.46</v>
      </c>
      <c r="M990" s="323">
        <f>(L990*$N$5)/('chromatographic performances'!$E$9/1000000)*1000</f>
        <v>11.273688391705081</v>
      </c>
      <c r="N990" s="323">
        <f t="shared" si="62"/>
        <v>4.6972534435279645</v>
      </c>
      <c r="O990" s="323">
        <f>'chromatographic performances'!$E$7/(N990*'chromatographic performances'!$E$9/1000)</f>
        <v>6261.4813229647807</v>
      </c>
      <c r="P990" s="323">
        <f t="shared" si="64"/>
        <v>6260</v>
      </c>
      <c r="Q990" s="323">
        <f>(M990*60)*(3.1415927*'chromatographic performances'!$E$8*'chromatographic performances'!$E$8*0.6/4)</f>
        <v>1405.7141116206453</v>
      </c>
      <c r="R990" s="323">
        <f>1.1*(B$12*'chromatographic performances'!$E$7*0.001*$M990*0.001*$N$4*0.001/('chromatographic performances'!$E$9*0.000001)^2/100000)</f>
        <v>1375.1697432732265</v>
      </c>
      <c r="S990" s="323">
        <f t="shared" si="61"/>
        <v>6260</v>
      </c>
      <c r="T990" s="323" t="str">
        <f t="shared" si="63"/>
        <v/>
      </c>
      <c r="U990" s="323">
        <f>(M990*60)*(3.1415927*'chromatographic performances'!$E$8*'chromatographic performances'!$E$8*0.6/4)</f>
        <v>1405.7141116206453</v>
      </c>
    </row>
    <row r="991" spans="12:21" x14ac:dyDescent="0.2">
      <c r="L991" s="323">
        <v>29.49</v>
      </c>
      <c r="M991" s="323">
        <f>(L991*$N$5)/('chromatographic performances'!$E$9/1000000)*1000</f>
        <v>11.285168726116186</v>
      </c>
      <c r="N991" s="323">
        <f t="shared" si="62"/>
        <v>4.6996633249771449</v>
      </c>
      <c r="O991" s="323">
        <f>'chromatographic performances'!$E$7/(N991*'chromatographic performances'!$E$9/1000)</f>
        <v>6258.2705764407892</v>
      </c>
      <c r="P991" s="323">
        <f t="shared" si="64"/>
        <v>6250</v>
      </c>
      <c r="Q991" s="323">
        <f>(M991*60)*(3.1415927*'chromatographic performances'!$E$8*'chromatographic performances'!$E$8*0.6/4)</f>
        <v>1407.1455923860435</v>
      </c>
      <c r="R991" s="323">
        <f>1.1*(B$12*'chromatographic performances'!$E$7*0.001*$M991*0.001*$N$4*0.001/('chromatographic performances'!$E$9*0.000001)^2/100000)</f>
        <v>1376.5701197938713</v>
      </c>
      <c r="S991" s="323">
        <f t="shared" si="61"/>
        <v>6250</v>
      </c>
      <c r="T991" s="323" t="str">
        <f t="shared" si="63"/>
        <v/>
      </c>
      <c r="U991" s="323">
        <f>(M991*60)*(3.1415927*'chromatographic performances'!$E$8*'chromatographic performances'!$E$8*0.6/4)</f>
        <v>1407.1455923860435</v>
      </c>
    </row>
    <row r="992" spans="12:21" x14ac:dyDescent="0.2">
      <c r="L992" s="323">
        <v>29.52</v>
      </c>
      <c r="M992" s="323">
        <f>(L992*$N$5)/('chromatographic performances'!$E$9/1000000)*1000</f>
        <v>11.29664906052729</v>
      </c>
      <c r="N992" s="323">
        <f t="shared" si="62"/>
        <v>4.7020727766558341</v>
      </c>
      <c r="O992" s="323">
        <f>'chromatographic performances'!$E$7/(N992*'chromatographic performances'!$E$9/1000)</f>
        <v>6255.0636927402738</v>
      </c>
      <c r="P992" s="323">
        <f t="shared" si="64"/>
        <v>6250</v>
      </c>
      <c r="Q992" s="323">
        <f>(M992*60)*(3.1415927*'chromatographic performances'!$E$8*'chromatographic performances'!$E$8*0.6/4)</f>
        <v>1408.577073151441</v>
      </c>
      <c r="R992" s="323">
        <f>1.1*(B$12*'chromatographic performances'!$E$7*0.001*$M992*0.001*$N$4*0.001/('chromatographic performances'!$E$9*0.000001)^2/100000)</f>
        <v>1377.9704963145159</v>
      </c>
      <c r="S992" s="323">
        <f t="shared" si="61"/>
        <v>6250</v>
      </c>
      <c r="T992" s="323">
        <f t="shared" si="63"/>
        <v>6250</v>
      </c>
      <c r="U992" s="323">
        <f>(M992*60)*(3.1415927*'chromatographic performances'!$E$8*'chromatographic performances'!$E$8*0.6/4)</f>
        <v>1408.577073151441</v>
      </c>
    </row>
    <row r="993" spans="12:21" x14ac:dyDescent="0.2">
      <c r="L993" s="323">
        <v>29.55</v>
      </c>
      <c r="M993" s="323">
        <f>(L993*$N$5)/('chromatographic performances'!$E$9/1000000)*1000</f>
        <v>11.308129394938396</v>
      </c>
      <c r="N993" s="323">
        <f t="shared" si="62"/>
        <v>4.7044817989120116</v>
      </c>
      <c r="O993" s="323">
        <f>'chromatographic performances'!$E$7/(N993*'chromatographic performances'!$E$9/1000)</f>
        <v>6251.8606645867576</v>
      </c>
      <c r="P993" s="323">
        <f t="shared" si="64"/>
        <v>6250</v>
      </c>
      <c r="Q993" s="323">
        <f>(M993*60)*(3.1415927*'chromatographic performances'!$E$8*'chromatographic performances'!$E$8*0.6/4)</f>
        <v>1410.008553916839</v>
      </c>
      <c r="R993" s="323">
        <f>1.1*(B$12*'chromatographic performances'!$E$7*0.001*$M993*0.001*$N$4*0.001/('chromatographic performances'!$E$9*0.000001)^2/100000)</f>
        <v>1379.3708728351612</v>
      </c>
      <c r="S993" s="323">
        <f t="shared" si="61"/>
        <v>6250</v>
      </c>
      <c r="T993" s="323" t="str">
        <f t="shared" si="63"/>
        <v/>
      </c>
      <c r="U993" s="323">
        <f>(M993*60)*(3.1415927*'chromatographic performances'!$E$8*'chromatographic performances'!$E$8*0.6/4)</f>
        <v>1410.008553916839</v>
      </c>
    </row>
    <row r="994" spans="12:21" x14ac:dyDescent="0.2">
      <c r="L994" s="323">
        <v>29.58</v>
      </c>
      <c r="M994" s="323">
        <f>(L994*$N$5)/('chromatographic performances'!$E$9/1000000)*1000</f>
        <v>11.319609729349498</v>
      </c>
      <c r="N994" s="323">
        <f t="shared" si="62"/>
        <v>4.7068903920938734</v>
      </c>
      <c r="O994" s="323">
        <f>'chromatographic performances'!$E$7/(N994*'chromatographic performances'!$E$9/1000)</f>
        <v>6248.6614847214341</v>
      </c>
      <c r="P994" s="323">
        <f t="shared" si="64"/>
        <v>6240</v>
      </c>
      <c r="Q994" s="323">
        <f>(M994*60)*(3.1415927*'chromatographic performances'!$E$8*'chromatographic performances'!$E$8*0.6/4)</f>
        <v>1411.4400346822363</v>
      </c>
      <c r="R994" s="323">
        <f>1.1*(B$12*'chromatographic performances'!$E$7*0.001*$M994*0.001*$N$4*0.001/('chromatographic performances'!$E$9*0.000001)^2/100000)</f>
        <v>1380.7712493558058</v>
      </c>
      <c r="S994" s="323">
        <f t="shared" si="61"/>
        <v>6240</v>
      </c>
      <c r="T994" s="323" t="str">
        <f t="shared" si="63"/>
        <v/>
      </c>
      <c r="U994" s="323">
        <f>(M994*60)*(3.1415927*'chromatographic performances'!$E$8*'chromatographic performances'!$E$8*0.6/4)</f>
        <v>1411.4400346822363</v>
      </c>
    </row>
    <row r="995" spans="12:21" x14ac:dyDescent="0.2">
      <c r="L995" s="323">
        <v>29.61</v>
      </c>
      <c r="M995" s="323">
        <f>(L995*$N$5)/('chromatographic performances'!$E$9/1000000)*1000</f>
        <v>11.331090063760607</v>
      </c>
      <c r="N995" s="323">
        <f t="shared" si="62"/>
        <v>4.7092985565498253</v>
      </c>
      <c r="O995" s="323">
        <f>'chromatographic performances'!$E$7/(N995*'chromatographic performances'!$E$9/1000)</f>
        <v>6245.4661459031186</v>
      </c>
      <c r="P995" s="323">
        <f t="shared" si="64"/>
        <v>6240</v>
      </c>
      <c r="Q995" s="323">
        <f>(M995*60)*(3.1415927*'chromatographic performances'!$E$8*'chromatographic performances'!$E$8*0.6/4)</f>
        <v>1412.8715154476349</v>
      </c>
      <c r="R995" s="323">
        <f>1.1*(B$12*'chromatographic performances'!$E$7*0.001*$M995*0.001*$N$4*0.001/('chromatographic performances'!$E$9*0.000001)^2/100000)</f>
        <v>1382.1716258764509</v>
      </c>
      <c r="S995" s="323">
        <f t="shared" si="61"/>
        <v>6240</v>
      </c>
      <c r="T995" s="323">
        <f t="shared" si="63"/>
        <v>6240</v>
      </c>
      <c r="U995" s="323">
        <f>(M995*60)*(3.1415927*'chromatographic performances'!$E$8*'chromatographic performances'!$E$8*0.6/4)</f>
        <v>1412.8715154476349</v>
      </c>
    </row>
    <row r="996" spans="12:21" x14ac:dyDescent="0.2">
      <c r="L996" s="323">
        <v>29.64</v>
      </c>
      <c r="M996" s="323">
        <f>(L996*$N$5)/('chromatographic performances'!$E$9/1000000)*1000</f>
        <v>11.342570398171711</v>
      </c>
      <c r="N996" s="323">
        <f t="shared" si="62"/>
        <v>4.7117062926284703</v>
      </c>
      <c r="O996" s="323">
        <f>'chromatographic performances'!$E$7/(N996*'chromatographic performances'!$E$9/1000)</f>
        <v>6242.2746409082138</v>
      </c>
      <c r="P996" s="323">
        <f t="shared" si="64"/>
        <v>6240</v>
      </c>
      <c r="Q996" s="323">
        <f>(M996*60)*(3.1415927*'chromatographic performances'!$E$8*'chromatographic performances'!$E$8*0.6/4)</f>
        <v>1414.3029962130324</v>
      </c>
      <c r="R996" s="323">
        <f>1.1*(B$12*'chromatographic performances'!$E$7*0.001*$M996*0.001*$N$4*0.001/('chromatographic performances'!$E$9*0.000001)^2/100000)</f>
        <v>1383.5720023970957</v>
      </c>
      <c r="S996" s="323">
        <f t="shared" si="61"/>
        <v>6240</v>
      </c>
      <c r="T996" s="323" t="str">
        <f t="shared" si="63"/>
        <v/>
      </c>
      <c r="U996" s="323">
        <f>(M996*60)*(3.1415927*'chromatographic performances'!$E$8*'chromatographic performances'!$E$8*0.6/4)</f>
        <v>1414.3029962130324</v>
      </c>
    </row>
    <row r="997" spans="12:21" x14ac:dyDescent="0.2">
      <c r="L997" s="323">
        <v>29.67</v>
      </c>
      <c r="M997" s="323">
        <f>(L997*$N$5)/('chromatographic performances'!$E$9/1000000)*1000</f>
        <v>11.354050732582817</v>
      </c>
      <c r="N997" s="323">
        <f t="shared" si="62"/>
        <v>4.7141136006786102</v>
      </c>
      <c r="O997" s="323">
        <f>'chromatographic performances'!$E$7/(N997*'chromatographic performances'!$E$9/1000)</f>
        <v>6239.0869625306532</v>
      </c>
      <c r="P997" s="323">
        <f t="shared" si="64"/>
        <v>6230</v>
      </c>
      <c r="Q997" s="323">
        <f>(M997*60)*(3.1415927*'chromatographic performances'!$E$8*'chromatographic performances'!$E$8*0.6/4)</f>
        <v>1415.7344769784304</v>
      </c>
      <c r="R997" s="323">
        <f>1.1*(B$12*'chromatographic performances'!$E$7*0.001*$M997*0.001*$N$4*0.001/('chromatographic performances'!$E$9*0.000001)^2/100000)</f>
        <v>1384.9723789177408</v>
      </c>
      <c r="S997" s="323">
        <f t="shared" si="61"/>
        <v>6230</v>
      </c>
      <c r="T997" s="323" t="str">
        <f t="shared" si="63"/>
        <v/>
      </c>
      <c r="U997" s="323">
        <f>(M997*60)*(3.1415927*'chromatographic performances'!$E$8*'chromatographic performances'!$E$8*0.6/4)</f>
        <v>1415.7344769784304</v>
      </c>
    </row>
    <row r="998" spans="12:21" x14ac:dyDescent="0.2">
      <c r="L998" s="323">
        <v>29.7</v>
      </c>
      <c r="M998" s="323">
        <f>(L998*$N$5)/('chromatographic performances'!$E$9/1000000)*1000</f>
        <v>11.365531066993919</v>
      </c>
      <c r="N998" s="323">
        <f t="shared" si="62"/>
        <v>4.716520481049236</v>
      </c>
      <c r="O998" s="323">
        <f>'chromatographic performances'!$E$7/(N998*'chromatographic performances'!$E$9/1000)</f>
        <v>6235.9031035818643</v>
      </c>
      <c r="P998" s="323">
        <f t="shared" si="64"/>
        <v>6230</v>
      </c>
      <c r="Q998" s="323">
        <f>(M998*60)*(3.1415927*'chromatographic performances'!$E$8*'chromatographic performances'!$E$8*0.6/4)</f>
        <v>1417.1659577438277</v>
      </c>
      <c r="R998" s="323">
        <f>1.1*(B$12*'chromatographic performances'!$E$7*0.001*$M998*0.001*$N$4*0.001/('chromatographic performances'!$E$9*0.000001)^2/100000)</f>
        <v>1386.3727554383847</v>
      </c>
      <c r="S998" s="323">
        <f t="shared" si="61"/>
        <v>6230</v>
      </c>
      <c r="T998" s="323">
        <f t="shared" si="63"/>
        <v>6230</v>
      </c>
      <c r="U998" s="323">
        <f>(M998*60)*(3.1415927*'chromatographic performances'!$E$8*'chromatographic performances'!$E$8*0.6/4)</f>
        <v>1417.1659577438277</v>
      </c>
    </row>
    <row r="999" spans="12:21" x14ac:dyDescent="0.2">
      <c r="L999" s="323">
        <v>29.73</v>
      </c>
      <c r="M999" s="323">
        <f>(L999*$N$5)/('chromatographic performances'!$E$9/1000000)*1000</f>
        <v>11.377011401405024</v>
      </c>
      <c r="N999" s="323">
        <f t="shared" si="62"/>
        <v>4.7189269340895299</v>
      </c>
      <c r="O999" s="323">
        <f>'chromatographic performances'!$E$7/(N999*'chromatographic performances'!$E$9/1000)</f>
        <v>6232.7230568907007</v>
      </c>
      <c r="P999" s="323">
        <f t="shared" si="64"/>
        <v>6230</v>
      </c>
      <c r="Q999" s="323">
        <f>(M999*60)*(3.1415927*'chromatographic performances'!$E$8*'chromatographic performances'!$E$8*0.6/4)</f>
        <v>1418.5974385092256</v>
      </c>
      <c r="R999" s="323">
        <f>1.1*(B$12*'chromatographic performances'!$E$7*0.001*$M999*0.001*$N$4*0.001/('chromatographic performances'!$E$9*0.000001)^2/100000)</f>
        <v>1387.77313195903</v>
      </c>
      <c r="S999" s="323">
        <f t="shared" si="61"/>
        <v>6230</v>
      </c>
      <c r="T999" s="323" t="str">
        <f t="shared" si="63"/>
        <v/>
      </c>
      <c r="U999" s="323">
        <f>(M999*60)*(3.1415927*'chromatographic performances'!$E$8*'chromatographic performances'!$E$8*0.6/4)</f>
        <v>1418.5974385092256</v>
      </c>
    </row>
    <row r="1000" spans="12:21" x14ac:dyDescent="0.2">
      <c r="L1000" s="323">
        <v>29.76</v>
      </c>
      <c r="M1000" s="323">
        <f>(L1000*$N$5)/('chromatographic performances'!$E$9/1000000)*1000</f>
        <v>11.388491735816132</v>
      </c>
      <c r="N1000" s="323">
        <f t="shared" si="62"/>
        <v>4.7213329601488505</v>
      </c>
      <c r="O1000" s="323">
        <f>'chromatographic performances'!$E$7/(N1000*'chromatographic performances'!$E$9/1000)</f>
        <v>6229.5468153034226</v>
      </c>
      <c r="P1000" s="323">
        <f t="shared" si="64"/>
        <v>6220</v>
      </c>
      <c r="Q1000" s="323">
        <f>(M1000*60)*(3.1415927*'chromatographic performances'!$E$8*'chromatographic performances'!$E$8*0.6/4)</f>
        <v>1420.0289192746238</v>
      </c>
      <c r="R1000" s="323">
        <f>1.1*(B$12*'chromatographic performances'!$E$7*0.001*$M1000*0.001*$N$4*0.001/('chromatographic performances'!$E$9*0.000001)^2/100000)</f>
        <v>1389.1735084796751</v>
      </c>
      <c r="S1000" s="323">
        <f t="shared" si="61"/>
        <v>6220</v>
      </c>
      <c r="T1000" s="323" t="str">
        <f t="shared" si="63"/>
        <v/>
      </c>
      <c r="U1000" s="323">
        <f>(M1000*60)*(3.1415927*'chromatographic performances'!$E$8*'chromatographic performances'!$E$8*0.6/4)</f>
        <v>1420.0289192746238</v>
      </c>
    </row>
    <row r="1001" spans="12:21" x14ac:dyDescent="0.2">
      <c r="L1001" s="323">
        <v>29.79</v>
      </c>
      <c r="M1001" s="323">
        <f>(L1001*$N$5)/('chromatographic performances'!$E$9/1000000)*1000</f>
        <v>11.399972070227236</v>
      </c>
      <c r="N1001" s="323">
        <f t="shared" si="62"/>
        <v>4.7237385595767334</v>
      </c>
      <c r="O1001" s="323">
        <f>'chromatographic performances'!$E$7/(N1001*'chromatographic performances'!$E$9/1000)</f>
        <v>6226.3743716836361</v>
      </c>
      <c r="P1001" s="323">
        <f t="shared" si="64"/>
        <v>6220</v>
      </c>
      <c r="Q1001" s="323">
        <f>(M1001*60)*(3.1415927*'chromatographic performances'!$E$8*'chromatographic performances'!$E$8*0.6/4)</f>
        <v>1421.4604000400213</v>
      </c>
      <c r="R1001" s="323">
        <f>1.1*(B$12*'chromatographic performances'!$E$7*0.001*$M1001*0.001*$N$4*0.001/('chromatographic performances'!$E$9*0.000001)^2/100000)</f>
        <v>1390.5738850003199</v>
      </c>
      <c r="S1001" s="323">
        <f t="shared" si="61"/>
        <v>6220</v>
      </c>
      <c r="T1001" s="323" t="str">
        <f t="shared" si="63"/>
        <v/>
      </c>
      <c r="U1001" s="323">
        <f>(M1001*60)*(3.1415927*'chromatographic performances'!$E$8*'chromatographic performances'!$E$8*0.6/4)</f>
        <v>1421.4604000400213</v>
      </c>
    </row>
    <row r="1002" spans="12:21" x14ac:dyDescent="0.2">
      <c r="L1002" s="323">
        <v>29.82</v>
      </c>
      <c r="M1002" s="323">
        <f>(L1002*$N$5)/('chromatographic performances'!$E$9/1000000)*1000</f>
        <v>11.411452404638339</v>
      </c>
      <c r="N1002" s="323">
        <f t="shared" si="62"/>
        <v>4.7261437327228855</v>
      </c>
      <c r="O1002" s="323">
        <f>'chromatographic performances'!$E$7/(N1002*'chromatographic performances'!$E$9/1000)</f>
        <v>6223.2057189122506</v>
      </c>
      <c r="P1002" s="323">
        <f t="shared" si="64"/>
        <v>6220</v>
      </c>
      <c r="Q1002" s="323">
        <f>(M1002*60)*(3.1415927*'chromatographic performances'!$E$8*'chromatographic performances'!$E$8*0.6/4)</f>
        <v>1422.8918808054191</v>
      </c>
      <c r="R1002" s="323">
        <f>1.1*(B$12*'chromatographic performances'!$E$7*0.001*$M1002*0.001*$N$4*0.001/('chromatographic performances'!$E$9*0.000001)^2/100000)</f>
        <v>1391.9742615209645</v>
      </c>
      <c r="S1002" s="323">
        <f t="shared" si="61"/>
        <v>6220</v>
      </c>
      <c r="T1002" s="323">
        <f t="shared" si="63"/>
        <v>6220</v>
      </c>
      <c r="U1002" s="323">
        <f>(M1002*60)*(3.1415927*'chromatographic performances'!$E$8*'chromatographic performances'!$E$8*0.6/4)</f>
        <v>1422.8918808054191</v>
      </c>
    </row>
    <row r="1003" spans="12:21" x14ac:dyDescent="0.2">
      <c r="L1003" s="323">
        <v>29.85</v>
      </c>
      <c r="M1003" s="323">
        <f>(L1003*$N$5)/('chromatographic performances'!$E$9/1000000)*1000</f>
        <v>11.422932739049445</v>
      </c>
      <c r="N1003" s="323">
        <f t="shared" si="62"/>
        <v>4.7285484799371762</v>
      </c>
      <c r="O1003" s="323">
        <f>'chromatographic performances'!$E$7/(N1003*'chromatographic performances'!$E$9/1000)</f>
        <v>6220.0408498874312</v>
      </c>
      <c r="P1003" s="323">
        <f t="shared" si="64"/>
        <v>6220</v>
      </c>
      <c r="Q1003" s="323">
        <f>(M1003*60)*(3.1415927*'chromatographic performances'!$E$8*'chromatographic performances'!$E$8*0.6/4)</f>
        <v>1424.3233615708168</v>
      </c>
      <c r="R1003" s="323">
        <f>1.1*(B$12*'chromatographic performances'!$E$7*0.001*$M1003*0.001*$N$4*0.001/('chromatographic performances'!$E$9*0.000001)^2/100000)</f>
        <v>1393.3746380416096</v>
      </c>
      <c r="S1003" s="323">
        <f t="shared" ref="S1003:S1014" si="65">IF(P1003&gt;$P$1017,S1002,P1003)</f>
        <v>6220</v>
      </c>
      <c r="T1003" s="323" t="str">
        <f t="shared" si="63"/>
        <v/>
      </c>
      <c r="U1003" s="323">
        <f>(M1003*60)*(3.1415927*'chromatographic performances'!$E$8*'chromatographic performances'!$E$8*0.6/4)</f>
        <v>1424.3233615708168</v>
      </c>
    </row>
    <row r="1004" spans="12:21" x14ac:dyDescent="0.2">
      <c r="L1004" s="323">
        <v>29.88</v>
      </c>
      <c r="M1004" s="323">
        <f>(L1004*$N$5)/('chromatographic performances'!$E$9/1000000)*1000</f>
        <v>11.434413073460551</v>
      </c>
      <c r="N1004" s="323">
        <f t="shared" si="62"/>
        <v>4.7309528015696403</v>
      </c>
      <c r="O1004" s="323">
        <f>'chromatographic performances'!$E$7/(N1004*'chromatographic performances'!$E$9/1000)</f>
        <v>6216.8797575245489</v>
      </c>
      <c r="P1004" s="323">
        <f t="shared" si="64"/>
        <v>6210</v>
      </c>
      <c r="Q1004" s="323">
        <f>(M1004*60)*(3.1415927*'chromatographic performances'!$E$8*'chromatographic performances'!$E$8*0.6/4)</f>
        <v>1425.7548423362148</v>
      </c>
      <c r="R1004" s="323">
        <f>1.1*(B$12*'chromatographic performances'!$E$7*0.001*$M1004*0.001*$N$4*0.001/('chromatographic performances'!$E$9*0.000001)^2/100000)</f>
        <v>1394.7750145622545</v>
      </c>
      <c r="S1004" s="323">
        <f t="shared" si="65"/>
        <v>6210</v>
      </c>
      <c r="T1004" s="323" t="str">
        <f t="shared" si="63"/>
        <v/>
      </c>
      <c r="U1004" s="323">
        <f>(M1004*60)*(3.1415927*'chromatographic performances'!$E$8*'chromatographic performances'!$E$8*0.6/4)</f>
        <v>1425.7548423362148</v>
      </c>
    </row>
    <row r="1005" spans="12:21" x14ac:dyDescent="0.2">
      <c r="L1005" s="323">
        <v>29.91</v>
      </c>
      <c r="M1005" s="323">
        <f>(L1005*$N$5)/('chromatographic performances'!$E$9/1000000)*1000</f>
        <v>11.445893407871655</v>
      </c>
      <c r="N1005" s="323">
        <f t="shared" si="62"/>
        <v>4.7333566979704642</v>
      </c>
      <c r="O1005" s="323">
        <f>'chromatographic performances'!$E$7/(N1005*'chromatographic performances'!$E$9/1000)</f>
        <v>6213.7224347561487</v>
      </c>
      <c r="P1005" s="323">
        <f t="shared" si="64"/>
        <v>6210</v>
      </c>
      <c r="Q1005" s="323">
        <f>(M1005*60)*(3.1415927*'chromatographic performances'!$E$8*'chromatographic performances'!$E$8*0.6/4)</f>
        <v>1427.1863231016125</v>
      </c>
      <c r="R1005" s="323">
        <f>1.1*(B$12*'chromatographic performances'!$E$7*0.001*$M1005*0.001*$N$4*0.001/('chromatographic performances'!$E$9*0.000001)^2/100000)</f>
        <v>1396.1753910828993</v>
      </c>
      <c r="S1005" s="323">
        <f t="shared" si="65"/>
        <v>6210</v>
      </c>
      <c r="T1005" s="323">
        <f t="shared" si="63"/>
        <v>6210</v>
      </c>
      <c r="U1005" s="323">
        <f>(M1005*60)*(3.1415927*'chromatographic performances'!$E$8*'chromatographic performances'!$E$8*0.6/4)</f>
        <v>1427.1863231016125</v>
      </c>
    </row>
    <row r="1006" spans="12:21" x14ac:dyDescent="0.2">
      <c r="L1006" s="323">
        <v>29.94</v>
      </c>
      <c r="M1006" s="323">
        <f>(L1006*$N$5)/('chromatographic performances'!$E$9/1000000)*1000</f>
        <v>11.457373742282762</v>
      </c>
      <c r="N1006" s="323">
        <f t="shared" si="62"/>
        <v>4.7357601694899847</v>
      </c>
      <c r="O1006" s="323">
        <f>'chromatographic performances'!$E$7/(N1006*'chromatographic performances'!$E$9/1000)</f>
        <v>6210.5688745318876</v>
      </c>
      <c r="P1006" s="323">
        <f t="shared" si="64"/>
        <v>6210</v>
      </c>
      <c r="Q1006" s="323">
        <f>(M1006*60)*(3.1415927*'chromatographic performances'!$E$8*'chromatographic performances'!$E$8*0.6/4)</f>
        <v>1428.6178038670107</v>
      </c>
      <c r="R1006" s="323">
        <f>1.1*(B$12*'chromatographic performances'!$E$7*0.001*$M1006*0.001*$N$4*0.001/('chromatographic performances'!$E$9*0.000001)^2/100000)</f>
        <v>1397.5757676035441</v>
      </c>
      <c r="S1006" s="323">
        <f t="shared" si="65"/>
        <v>6210</v>
      </c>
      <c r="T1006" s="323" t="str">
        <f t="shared" si="63"/>
        <v/>
      </c>
      <c r="U1006" s="323">
        <f>(M1006*60)*(3.1415927*'chromatographic performances'!$E$8*'chromatographic performances'!$E$8*0.6/4)</f>
        <v>1428.6178038670107</v>
      </c>
    </row>
    <row r="1007" spans="12:21" x14ac:dyDescent="0.2">
      <c r="L1007" s="323">
        <v>29.97</v>
      </c>
      <c r="M1007" s="323">
        <f>(L1007*$N$5)/('chromatographic performances'!$E$9/1000000)*1000</f>
        <v>11.468854076693864</v>
      </c>
      <c r="N1007" s="323">
        <f t="shared" si="62"/>
        <v>4.7381632164786858</v>
      </c>
      <c r="O1007" s="323">
        <f>'chromatographic performances'!$E$7/(N1007*'chromatographic performances'!$E$9/1000)</f>
        <v>6207.4190698185002</v>
      </c>
      <c r="P1007" s="323">
        <f t="shared" si="64"/>
        <v>6200</v>
      </c>
      <c r="Q1007" s="323">
        <f>(M1007*60)*(3.1415927*'chromatographic performances'!$E$8*'chromatographic performances'!$E$8*0.6/4)</f>
        <v>1430.049284632408</v>
      </c>
      <c r="R1007" s="323">
        <f>1.1*(B$12*'chromatographic performances'!$E$7*0.001*$M1007*0.001*$N$4*0.001/('chromatographic performances'!$E$9*0.000001)^2/100000)</f>
        <v>1398.9761441241887</v>
      </c>
      <c r="S1007" s="323">
        <f t="shared" si="65"/>
        <v>6200</v>
      </c>
      <c r="T1007" s="323" t="str">
        <f t="shared" si="63"/>
        <v/>
      </c>
      <c r="U1007" s="323">
        <f>(M1007*60)*(3.1415927*'chromatographic performances'!$E$8*'chromatographic performances'!$E$8*0.6/4)</f>
        <v>1430.049284632408</v>
      </c>
    </row>
    <row r="1008" spans="12:21" x14ac:dyDescent="0.2">
      <c r="L1008" s="323">
        <v>30</v>
      </c>
      <c r="M1008" s="323">
        <f>(L1008*$N$5)/('chromatographic performances'!$E$9/1000000)*1000</f>
        <v>11.480334411104971</v>
      </c>
      <c r="N1008" s="323">
        <f t="shared" si="62"/>
        <v>4.7405658392871919</v>
      </c>
      <c r="O1008" s="323">
        <f>'chromatographic performances'!$E$7/(N1008*'chromatographic performances'!$E$9/1000)</f>
        <v>6204.2730135997454</v>
      </c>
      <c r="P1008" s="323">
        <f t="shared" si="64"/>
        <v>6200</v>
      </c>
      <c r="Q1008" s="323">
        <f>(M1008*60)*(3.1415927*'chromatographic performances'!$E$8*'chromatographic performances'!$E$8*0.6/4)</f>
        <v>1431.4807653978062</v>
      </c>
      <c r="R1008" s="323">
        <f>1.1*(B$12*'chromatographic performances'!$E$7*0.001*$M1008*0.001*$N$4*0.001/('chromatographic performances'!$E$9*0.000001)^2/100000)</f>
        <v>1400.376520644834</v>
      </c>
      <c r="S1008" s="323">
        <f t="shared" si="65"/>
        <v>6200</v>
      </c>
      <c r="T1008" s="323">
        <f t="shared" si="63"/>
        <v>6200</v>
      </c>
      <c r="U1008" s="323">
        <f>(M1008*60)*(3.1415927*'chromatographic performances'!$E$8*'chromatographic performances'!$E$8*0.6/4)</f>
        <v>1431.4807653978062</v>
      </c>
    </row>
    <row r="1009" spans="12:21" x14ac:dyDescent="0.2">
      <c r="L1009" s="323">
        <v>30.03</v>
      </c>
      <c r="M1009" s="323">
        <f>(L1009*$N$5)/('chromatographic performances'!$E$9/1000000)*1000</f>
        <v>11.491814745516075</v>
      </c>
      <c r="N1009" s="323">
        <f t="shared" si="62"/>
        <v>4.7429680382662633</v>
      </c>
      <c r="O1009" s="323">
        <f>'chromatographic performances'!$E$7/(N1009*'chromatographic performances'!$E$9/1000)</f>
        <v>6201.1306988763681</v>
      </c>
      <c r="P1009" s="323">
        <f t="shared" si="64"/>
        <v>6200</v>
      </c>
      <c r="Q1009" s="323">
        <f>(M1009*60)*(3.1415927*'chromatographic performances'!$E$8*'chromatographic performances'!$E$8*0.6/4)</f>
        <v>1432.9122461632037</v>
      </c>
      <c r="R1009" s="323">
        <f>1.1*(B$12*'chromatographic performances'!$E$7*0.001*$M1009*0.001*$N$4*0.001/('chromatographic performances'!$E$9*0.000001)^2/100000)</f>
        <v>1401.7768971654787</v>
      </c>
      <c r="S1009" s="323">
        <f t="shared" si="65"/>
        <v>6200</v>
      </c>
      <c r="T1009" s="323" t="str">
        <f t="shared" si="63"/>
        <v/>
      </c>
      <c r="U1009" s="323">
        <f>(M1009*60)*(3.1415927*'chromatographic performances'!$E$8*'chromatographic performances'!$E$8*0.6/4)</f>
        <v>1432.9122461632037</v>
      </c>
    </row>
    <row r="1010" spans="12:21" x14ac:dyDescent="0.2">
      <c r="L1010" s="323">
        <v>30.06</v>
      </c>
      <c r="M1010" s="323">
        <f>(L1010*$N$5)/('chromatographic performances'!$E$9/1000000)*1000</f>
        <v>11.503295079927179</v>
      </c>
      <c r="N1010" s="323">
        <f t="shared" si="62"/>
        <v>4.745369813766791</v>
      </c>
      <c r="O1010" s="323">
        <f>'chromatographic performances'!$E$7/(N1010*'chromatographic performances'!$E$9/1000)</f>
        <v>6197.9921186660513</v>
      </c>
      <c r="P1010" s="323">
        <f t="shared" si="64"/>
        <v>6190</v>
      </c>
      <c r="Q1010" s="323">
        <f>(M1010*60)*(3.1415927*'chromatographic performances'!$E$8*'chromatographic performances'!$E$8*0.6/4)</f>
        <v>1434.3437269286017</v>
      </c>
      <c r="R1010" s="323">
        <f>1.1*(B$12*'chromatographic performances'!$E$7*0.001*$M1010*0.001*$N$4*0.001/('chromatographic performances'!$E$9*0.000001)^2/100000)</f>
        <v>1403.1772736861233</v>
      </c>
      <c r="S1010" s="323">
        <f t="shared" si="65"/>
        <v>6190</v>
      </c>
      <c r="T1010" s="323" t="str">
        <f t="shared" si="63"/>
        <v/>
      </c>
      <c r="U1010" s="323">
        <f>(M1010*60)*(3.1415927*'chromatographic performances'!$E$8*'chromatographic performances'!$E$8*0.6/4)</f>
        <v>1434.3437269286017</v>
      </c>
    </row>
    <row r="1011" spans="12:21" x14ac:dyDescent="0.2">
      <c r="L1011" s="323">
        <v>30.09</v>
      </c>
      <c r="M1011" s="323">
        <f>(L1011*$N$5)/('chromatographic performances'!$E$9/1000000)*1000</f>
        <v>11.514775414338283</v>
      </c>
      <c r="N1011" s="323">
        <f t="shared" si="62"/>
        <v>4.7477711661397937</v>
      </c>
      <c r="O1011" s="323">
        <f>'chromatographic performances'!$E$7/(N1011*'chromatographic performances'!$E$9/1000)</f>
        <v>6194.8572660033615</v>
      </c>
      <c r="P1011" s="323">
        <f t="shared" si="64"/>
        <v>6190</v>
      </c>
      <c r="Q1011" s="323">
        <f>(M1011*60)*(3.1415927*'chromatographic performances'!$E$8*'chromatographic performances'!$E$8*0.6/4)</f>
        <v>1435.7752076939992</v>
      </c>
      <c r="R1011" s="323">
        <f>1.1*(B$12*'chromatographic performances'!$E$7*0.001*$M1011*0.001*$N$4*0.001/('chromatographic performances'!$E$9*0.000001)^2/100000)</f>
        <v>1404.5776502067679</v>
      </c>
      <c r="S1011" s="323">
        <f t="shared" si="65"/>
        <v>6190</v>
      </c>
      <c r="T1011" s="323">
        <f t="shared" si="63"/>
        <v>6190</v>
      </c>
      <c r="U1011" s="323">
        <f>(M1011*60)*(3.1415927*'chromatographic performances'!$E$8*'chromatographic performances'!$E$8*0.6/4)</f>
        <v>1435.7752076939992</v>
      </c>
    </row>
    <row r="1012" spans="12:21" x14ac:dyDescent="0.2">
      <c r="L1012" s="323">
        <v>30.12</v>
      </c>
      <c r="M1012" s="323">
        <f>(L1012*$N$5)/('chromatographic performances'!$E$9/1000000)*1000</f>
        <v>11.526255748749392</v>
      </c>
      <c r="N1012" s="323">
        <f t="shared" si="62"/>
        <v>4.7501720957364091</v>
      </c>
      <c r="O1012" s="323">
        <f>'chromatographic performances'!$E$7/(N1012*'chromatographic performances'!$E$9/1000)</f>
        <v>6191.7261339397228</v>
      </c>
      <c r="P1012" s="323">
        <f t="shared" si="64"/>
        <v>6190</v>
      </c>
      <c r="Q1012" s="323">
        <f>(M1012*60)*(3.1415927*'chromatographic performances'!$E$8*'chromatographic performances'!$E$8*0.6/4)</f>
        <v>1437.2066884593974</v>
      </c>
      <c r="R1012" s="323">
        <f>1.1*(B$12*'chromatographic performances'!$E$7*0.001*$M1012*0.001*$N$4*0.001/('chromatographic performances'!$E$9*0.000001)^2/100000)</f>
        <v>1405.9780267274134</v>
      </c>
      <c r="S1012" s="323">
        <f t="shared" si="65"/>
        <v>6190</v>
      </c>
      <c r="T1012" s="323" t="str">
        <f t="shared" si="63"/>
        <v/>
      </c>
      <c r="U1012" s="323">
        <f>(M1012*60)*(3.1415927*'chromatographic performances'!$E$8*'chromatographic performances'!$E$8*0.6/4)</f>
        <v>1437.2066884593974</v>
      </c>
    </row>
    <row r="1013" spans="12:21" x14ac:dyDescent="0.2">
      <c r="L1013" s="323">
        <v>30.15</v>
      </c>
      <c r="M1013" s="323">
        <f>(L1013*$N$5)/('chromatographic performances'!$E$9/1000000)*1000</f>
        <v>11.537736083160494</v>
      </c>
      <c r="N1013" s="323">
        <f t="shared" si="62"/>
        <v>4.7525726029078941</v>
      </c>
      <c r="O1013" s="323">
        <f>'chromatographic performances'!$E$7/(N1013*'chromatographic performances'!$E$9/1000)</f>
        <v>6188.5987155433595</v>
      </c>
      <c r="P1013" s="323">
        <f t="shared" si="64"/>
        <v>6180</v>
      </c>
      <c r="Q1013" s="323">
        <f>(M1013*60)*(3.1415927*'chromatographic performances'!$E$8*'chromatographic performances'!$E$8*0.6/4)</f>
        <v>1438.6381692247949</v>
      </c>
      <c r="R1013" s="323">
        <f>1.1*(B$12*'chromatographic performances'!$E$7*0.001*$M1013*0.001*$N$4*0.001/('chromatographic performances'!$E$9*0.000001)^2/100000)</f>
        <v>1407.3784032480576</v>
      </c>
      <c r="S1013" s="323">
        <f t="shared" si="65"/>
        <v>6180</v>
      </c>
      <c r="T1013" s="323">
        <f>IF(S1015-S1014&gt;=0,"",P1013)</f>
        <v>6180</v>
      </c>
      <c r="U1013" s="323">
        <f>(M1013*60)*(3.1415927*'chromatographic performances'!$E$8*'chromatographic performances'!$E$8*0.6/4)</f>
        <v>1438.6381692247949</v>
      </c>
    </row>
    <row r="1014" spans="12:21" x14ac:dyDescent="0.2">
      <c r="L1014" s="323">
        <v>30.18</v>
      </c>
      <c r="M1014" s="323">
        <f>(L1014*$N$5)/('chromatographic performances'!$E$9/1000000)*1000</f>
        <v>11.5492164175716</v>
      </c>
      <c r="N1014" s="323">
        <f t="shared" si="62"/>
        <v>4.7549726880056191</v>
      </c>
      <c r="O1014" s="323">
        <f>'chromatographic performances'!$E$7/(N1014*'chromatographic performances'!$E$9/1000)</f>
        <v>6185.4750038992433</v>
      </c>
      <c r="P1014" s="323">
        <f t="shared" si="64"/>
        <v>6180</v>
      </c>
      <c r="Q1014" s="323">
        <f>(M1014*60)*(3.1415927*'chromatographic performances'!$E$8*'chromatographic performances'!$E$8*0.6/4)</f>
        <v>1440.0696499901931</v>
      </c>
      <c r="R1014" s="323">
        <f>1.1*(B$12*'chromatographic performances'!$E$7*0.001*$M1014*0.001*$N$4*0.001/('chromatographic performances'!$E$9*0.000001)^2/100000)</f>
        <v>1408.7787797687026</v>
      </c>
      <c r="S1014" s="323">
        <f t="shared" si="65"/>
        <v>6180</v>
      </c>
      <c r="T1014" s="323" t="str">
        <f t="shared" si="63"/>
        <v/>
      </c>
      <c r="U1014" s="323">
        <f>(M1014*60)*(3.1415927*'chromatographic performances'!$E$8*'chromatographic performances'!$E$8*0.6/4)</f>
        <v>1440.0696499901931</v>
      </c>
    </row>
    <row r="1016" spans="12:21" x14ac:dyDescent="0.2">
      <c r="P1016" s="323">
        <f>MAX(P9:P1014)</f>
        <v>10650</v>
      </c>
      <c r="S1016" s="323">
        <f>MAX(S9:S1014)</f>
        <v>9560</v>
      </c>
      <c r="T1016" s="323">
        <f>MAX(T9:T1014)</f>
        <v>9560</v>
      </c>
    </row>
    <row r="1017" spans="12:21" x14ac:dyDescent="0.2">
      <c r="P1017" s="323">
        <f>FLOOR(MAX(P9:P1014)-0.1*(MAX(P9:P1014)),40)</f>
        <v>9560</v>
      </c>
    </row>
  </sheetData>
  <sheetProtection password="EC3F" sheet="1" objects="1" scenarios="1" selectLockedCells="1"/>
  <phoneticPr fontId="3" type="noConversion"/>
  <pageMargins left="0.78740157499999996" right="0.78740157499999996" top="0.984251969" bottom="0.984251969" header="0.4921259845" footer="0.492125984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AB2035"/>
  <sheetViews>
    <sheetView workbookViewId="0">
      <selection activeCell="D4" sqref="D4"/>
    </sheetView>
  </sheetViews>
  <sheetFormatPr baseColWidth="10" defaultRowHeight="12.75" x14ac:dyDescent="0.2"/>
  <cols>
    <col min="1" max="1" width="11.42578125" style="326"/>
    <col min="2" max="2" width="20.85546875" style="326" customWidth="1"/>
    <col min="3" max="3" width="11.7109375" style="326" bestFit="1" customWidth="1"/>
    <col min="4" max="4" width="11.42578125" style="326"/>
    <col min="5" max="5" width="11.5703125" style="326" bestFit="1" customWidth="1"/>
    <col min="6" max="7" width="11.42578125" style="326"/>
    <col min="8" max="9" width="11.5703125" style="326" bestFit="1" customWidth="1"/>
    <col min="10" max="11" width="11.5703125" style="326" customWidth="1"/>
    <col min="12" max="12" width="11.5703125" style="326" bestFit="1" customWidth="1"/>
    <col min="13" max="14" width="11.5703125" style="326" customWidth="1"/>
    <col min="15" max="15" width="11.5703125" style="326" bestFit="1" customWidth="1"/>
    <col min="16" max="17" width="11.5703125" style="326" customWidth="1"/>
    <col min="18" max="18" width="11.5703125" style="326" bestFit="1" customWidth="1"/>
    <col min="19" max="20" width="11.5703125" style="326" customWidth="1"/>
    <col min="21" max="22" width="11.5703125" style="326" bestFit="1" customWidth="1"/>
    <col min="23" max="23" width="11.42578125" style="326"/>
    <col min="24" max="24" width="11.5703125" style="326" bestFit="1" customWidth="1"/>
    <col min="25" max="25" width="16.85546875" style="326" customWidth="1"/>
    <col min="26" max="26" width="11.42578125" style="326"/>
    <col min="27" max="28" width="11.5703125" style="326" bestFit="1" customWidth="1"/>
    <col min="29" max="16384" width="11.42578125" style="326"/>
  </cols>
  <sheetData>
    <row r="1" spans="1:28" x14ac:dyDescent="0.2">
      <c r="E1" s="326" t="s">
        <v>232</v>
      </c>
      <c r="I1" s="326">
        <f>L1-(L1/2)</f>
        <v>0.75</v>
      </c>
      <c r="L1" s="326">
        <f>O1-(O1/2)</f>
        <v>1.5</v>
      </c>
      <c r="O1" s="326">
        <f>'chromatographic performances'!E17</f>
        <v>3</v>
      </c>
      <c r="R1" s="326">
        <f>O1+(O1/2)</f>
        <v>4.5</v>
      </c>
      <c r="U1" s="326">
        <f>R1+(R1/2)</f>
        <v>6.75</v>
      </c>
    </row>
    <row r="2" spans="1:28" x14ac:dyDescent="0.2">
      <c r="E2" s="326" t="s">
        <v>208</v>
      </c>
      <c r="I2" s="326">
        <f>$C$27*(1+I1)</f>
        <v>0.35339718749999999</v>
      </c>
      <c r="L2" s="326">
        <f>$C$27*(1+L1)</f>
        <v>0.50485312500000001</v>
      </c>
      <c r="O2" s="326">
        <f>$C$27*(1+O1)</f>
        <v>0.80776499999999996</v>
      </c>
      <c r="R2" s="326">
        <f>$C$27*(1+R1)</f>
        <v>1.110676875</v>
      </c>
      <c r="U2" s="326">
        <f>$C$27*(1+U1)</f>
        <v>1.5650446874999999</v>
      </c>
    </row>
    <row r="3" spans="1:28" x14ac:dyDescent="0.2">
      <c r="E3" s="327" t="s">
        <v>314</v>
      </c>
      <c r="I3" s="326">
        <f>($C$26*(1+I1))^2/'chromatographic performances'!$E$22</f>
        <v>4.9458140000284381</v>
      </c>
      <c r="L3" s="326">
        <f>($C$26*(1+L1))^2/'chromatographic performances'!$E$22</f>
        <v>10.093497959241711</v>
      </c>
      <c r="O3" s="326">
        <f>($C$26*(1+O1))^2/'chromatographic performances'!$E$22</f>
        <v>25.83935477565878</v>
      </c>
      <c r="R3" s="326">
        <f>($C$26*(1+R1))^2/'chromatographic performances'!$E$22</f>
        <v>48.852530122729874</v>
      </c>
      <c r="U3" s="326">
        <f>($C$26*(1+U1))^2/'chromatographic performances'!$E$22</f>
        <v>96.998515388312839</v>
      </c>
    </row>
    <row r="4" spans="1:28" x14ac:dyDescent="0.2">
      <c r="E4" s="328" t="s">
        <v>209</v>
      </c>
      <c r="I4" s="326">
        <f>$C$41*(1/(1+$C$22/I3))</f>
        <v>4521.9549092913321</v>
      </c>
      <c r="L4" s="326">
        <f>$C$41*(1/(1+$C$22/L3))</f>
        <v>6080.4195980597015</v>
      </c>
      <c r="O4" s="326">
        <f>$C$41*(1/(1+$C$22/O3))</f>
        <v>7617.4873799247634</v>
      </c>
      <c r="R4" s="326">
        <f>$C$41*(1/(1+$C$22/R3))</f>
        <v>8247.0249679204335</v>
      </c>
      <c r="U4" s="326">
        <f>$C$41*(1/(1+$C$22/U3))</f>
        <v>8645.2106232903989</v>
      </c>
    </row>
    <row r="5" spans="1:28" ht="12.75" customHeight="1" x14ac:dyDescent="0.2">
      <c r="X5" s="328" t="s">
        <v>236</v>
      </c>
      <c r="Y5" s="328" t="s">
        <v>237</v>
      </c>
      <c r="Z5" s="328" t="s">
        <v>242</v>
      </c>
      <c r="AA5" s="326" t="s">
        <v>259</v>
      </c>
      <c r="AB5" s="326" t="s">
        <v>258</v>
      </c>
    </row>
    <row r="6" spans="1:28" ht="25.5" x14ac:dyDescent="0.2">
      <c r="A6" s="328"/>
      <c r="B6" s="328"/>
      <c r="C6" s="328"/>
      <c r="D6" s="328"/>
      <c r="E6" s="328"/>
      <c r="G6" s="326" t="s">
        <v>238</v>
      </c>
      <c r="H6" s="326" t="s">
        <v>210</v>
      </c>
      <c r="I6" s="326" t="s">
        <v>211</v>
      </c>
      <c r="J6" s="326" t="s">
        <v>246</v>
      </c>
      <c r="K6" s="326" t="s">
        <v>210</v>
      </c>
      <c r="L6" s="326" t="s">
        <v>212</v>
      </c>
      <c r="M6" s="326" t="s">
        <v>247</v>
      </c>
      <c r="N6" s="326" t="s">
        <v>210</v>
      </c>
      <c r="O6" s="326" t="s">
        <v>213</v>
      </c>
      <c r="P6" s="326" t="s">
        <v>248</v>
      </c>
      <c r="Q6" s="326" t="s">
        <v>210</v>
      </c>
      <c r="R6" s="326" t="s">
        <v>214</v>
      </c>
      <c r="S6" s="326" t="s">
        <v>249</v>
      </c>
      <c r="T6" s="326" t="s">
        <v>210</v>
      </c>
      <c r="U6" s="326" t="s">
        <v>215</v>
      </c>
      <c r="V6" s="326" t="s">
        <v>216</v>
      </c>
      <c r="X6" s="328">
        <f>FLOOR(MAX(I8:I2035),0.001)</f>
        <v>25.225999999999999</v>
      </c>
      <c r="Y6" s="328">
        <f>VLOOKUP($X$6,G7:H2035,2,0)</f>
        <v>0.35375566309171624</v>
      </c>
      <c r="Z6" s="328" t="str">
        <f>"k= "&amp;TEXT(I1,"0.0") &amp; " /  N= "&amp;TEXT(AB6,"0")</f>
        <v>k= 0.8 /  N= 4681</v>
      </c>
      <c r="AA6" s="329">
        <f>'chromatographic performances'!$E$7/((('1'!$B$9*(((('chromatographic performances'!$E$13/60*4)/(3.1415927*0.7*'chromatographic performances'!$E$8*'chromatographic performances'!$E$8))/1000*'chromatographic performances'!$E$9/1000000)/'1'!$N$5)^(1/3))+('1'!$B$10/(((('chromatographic performances'!$E$13/60*4)/(3.1415927*0.7*'chromatographic performances'!$E$8*'chromatographic performances'!$E$8))/1000*'chromatographic performances'!$E$9/1000000)/'1'!$N$5))+('1'!$B$11*(((('chromatographic performances'!$E$13/60*4)/(3.1415927*0.7*'chromatographic performances'!$E$8*'chromatographic performances'!$E$8))/1000*'chromatographic performances'!$E$9/1000000)/'1'!$N$5)))*('chromatographic performances'!$E$9*0.001))</f>
        <v>9430.0286360425107</v>
      </c>
      <c r="AB6" s="329">
        <f>'chromatographic performances'!$E$22*(1/(1+((1*'chromatographic performances'!$E$15*'chromatographic performances'!$E$15/12)+(2*0.5*0.5/12)+('chromatographic performances'!$E$16/1000*'chromatographic performances'!$E$16/1000*'chromatographic performances'!$E$13*'chromatographic performances'!$E$13/60/60)+((0.127/2)^4*10*10*'chromatographic performances'!$E$13/60/'1'!$N$5/1000000/7.6))/(((PI()*'chromatographic performances'!$E$8*'chromatographic performances'!$E$8/4*'chromatographic performances'!$E$7*0.7)*(1+$I$1))^2/'chromatographic performances'!$E$22)))</f>
        <v>4681.1177152748687</v>
      </c>
    </row>
    <row r="7" spans="1:28" x14ac:dyDescent="0.2">
      <c r="C7" s="328"/>
      <c r="D7" s="328"/>
      <c r="G7" s="326" t="e">
        <f t="shared" ref="G7:G70" si="0">FLOOR(I7,0.001)</f>
        <v>#DIV/0!</v>
      </c>
      <c r="H7" s="326">
        <v>0</v>
      </c>
      <c r="I7" s="326" t="e">
        <f t="shared" ref="I7:I70" si="1">$C$13/(SQRT(($H7*$H7)/I$4))/SQRT(6.28)*EXP(-(($H7-I$2)^2)/2/(SQRT(($H7*$H7)/I$4))^2)</f>
        <v>#DIV/0!</v>
      </c>
      <c r="J7" s="326" t="e">
        <f t="shared" ref="J7:J70" si="2">FLOOR(L7,0.001)</f>
        <v>#DIV/0!</v>
      </c>
      <c r="K7" s="326">
        <v>0</v>
      </c>
      <c r="L7" s="326" t="e">
        <f t="shared" ref="L7:L70" si="3">$C$13/(SQRT(($H7*$H7)/L$4))/SQRT(6.28)*EXP(-(($H7-L$2)^2)/2/(SQRT(($H7*$H7)/L$4))^2)</f>
        <v>#DIV/0!</v>
      </c>
      <c r="M7" s="326" t="e">
        <f t="shared" ref="M7:M70" si="4">FLOOR(O7,0.001)</f>
        <v>#DIV/0!</v>
      </c>
      <c r="N7" s="326">
        <v>0</v>
      </c>
      <c r="O7" s="326" t="e">
        <f t="shared" ref="O7:O70" si="5">$C$13/(SQRT(($H7*$H7)/O$4))/SQRT(6.28)*EXP(-(($H7-O$2)^2)/2/(SQRT(($H7*$H7)/O$4))^2)</f>
        <v>#DIV/0!</v>
      </c>
      <c r="P7" s="326" t="e">
        <f t="shared" ref="P7:P70" si="6">FLOOR(R7,0.001)</f>
        <v>#DIV/0!</v>
      </c>
      <c r="Q7" s="326">
        <v>0</v>
      </c>
      <c r="R7" s="326" t="e">
        <f t="shared" ref="R7:R70" si="7">$C$13/(SQRT(($H7*$H7)/R$4))/SQRT(6.28)*EXP(-(($H7-R$2)^2)/2/(SQRT(($H7*$H7)/R$4))^2)</f>
        <v>#DIV/0!</v>
      </c>
      <c r="S7" s="326" t="e">
        <f t="shared" ref="S7:S70" si="8">FLOOR(U7,0.001)</f>
        <v>#DIV/0!</v>
      </c>
      <c r="T7" s="326">
        <v>0</v>
      </c>
      <c r="U7" s="326" t="e">
        <f t="shared" ref="U7:U70" si="9">$C$13/(SQRT(($H7*$H7)/U$4))/SQRT(6.28)*EXP(-(($H7-U$2)^2)/2/(SQRT(($H7*$H7)/U$4))^2)</f>
        <v>#DIV/0!</v>
      </c>
      <c r="V7" s="326" t="e">
        <f>SUM(I7,L7,O7,R7,U7)+0.3</f>
        <v>#DIV/0!</v>
      </c>
      <c r="AA7" s="329"/>
      <c r="AB7" s="329"/>
    </row>
    <row r="8" spans="1:28" x14ac:dyDescent="0.2">
      <c r="B8" s="328" t="s">
        <v>217</v>
      </c>
      <c r="C8" s="328"/>
      <c r="D8" s="328"/>
      <c r="G8" s="326">
        <f t="shared" si="0"/>
        <v>0</v>
      </c>
      <c r="H8" s="326">
        <f t="shared" ref="H8:H71" si="10">H7+1/($C$16*60)</f>
        <v>9.260619452662721E-4</v>
      </c>
      <c r="I8" s="326">
        <f t="shared" si="1"/>
        <v>0</v>
      </c>
      <c r="J8" s="326">
        <f t="shared" si="2"/>
        <v>0</v>
      </c>
      <c r="K8" s="326">
        <f t="shared" ref="K8:K71" si="11">K7+1/($C$16*60)</f>
        <v>9.260619452662721E-4</v>
      </c>
      <c r="L8" s="326">
        <f t="shared" si="3"/>
        <v>0</v>
      </c>
      <c r="M8" s="326">
        <f t="shared" si="4"/>
        <v>0</v>
      </c>
      <c r="N8" s="326">
        <f t="shared" ref="N8:N71" si="12">N7+1/($C$16*60)</f>
        <v>9.260619452662721E-4</v>
      </c>
      <c r="O8" s="326">
        <f t="shared" si="5"/>
        <v>0</v>
      </c>
      <c r="P8" s="326">
        <f t="shared" si="6"/>
        <v>0</v>
      </c>
      <c r="Q8" s="326">
        <f t="shared" ref="Q8:Q71" si="13">Q7+1/($C$16*60)</f>
        <v>9.260619452662721E-4</v>
      </c>
      <c r="R8" s="326">
        <f t="shared" si="7"/>
        <v>0</v>
      </c>
      <c r="S8" s="326">
        <f t="shared" si="8"/>
        <v>0</v>
      </c>
      <c r="T8" s="326">
        <f t="shared" ref="T8:T71" si="14">T7+1/($C$16*60)</f>
        <v>9.260619452662721E-4</v>
      </c>
      <c r="U8" s="326">
        <f t="shared" si="9"/>
        <v>0</v>
      </c>
      <c r="V8" s="326">
        <f t="shared" ref="V8:V71" si="15">SUM(I8,L8,O8,R8,U8)+0.3</f>
        <v>0.3</v>
      </c>
      <c r="AB8" s="329"/>
    </row>
    <row r="9" spans="1:28" x14ac:dyDescent="0.2">
      <c r="B9" s="328" t="s">
        <v>315</v>
      </c>
      <c r="C9" s="328">
        <f>'chromatographic performances'!E14</f>
        <v>200</v>
      </c>
      <c r="D9" s="328" t="s">
        <v>256</v>
      </c>
      <c r="G9" s="326">
        <f t="shared" si="0"/>
        <v>0</v>
      </c>
      <c r="H9" s="326">
        <f t="shared" si="10"/>
        <v>1.8521238905325442E-3</v>
      </c>
      <c r="I9" s="326">
        <f t="shared" si="1"/>
        <v>0</v>
      </c>
      <c r="J9" s="326">
        <f t="shared" si="2"/>
        <v>0</v>
      </c>
      <c r="K9" s="326">
        <f t="shared" si="11"/>
        <v>1.8521238905325442E-3</v>
      </c>
      <c r="L9" s="326">
        <f t="shared" si="3"/>
        <v>0</v>
      </c>
      <c r="M9" s="326">
        <f t="shared" si="4"/>
        <v>0</v>
      </c>
      <c r="N9" s="326">
        <f t="shared" si="12"/>
        <v>1.8521238905325442E-3</v>
      </c>
      <c r="O9" s="326">
        <f t="shared" si="5"/>
        <v>0</v>
      </c>
      <c r="P9" s="326">
        <f t="shared" si="6"/>
        <v>0</v>
      </c>
      <c r="Q9" s="326">
        <f t="shared" si="13"/>
        <v>1.8521238905325442E-3</v>
      </c>
      <c r="R9" s="326">
        <f t="shared" si="7"/>
        <v>0</v>
      </c>
      <c r="S9" s="326">
        <f t="shared" si="8"/>
        <v>0</v>
      </c>
      <c r="T9" s="326">
        <f t="shared" si="14"/>
        <v>1.8521238905325442E-3</v>
      </c>
      <c r="U9" s="326">
        <f t="shared" si="9"/>
        <v>0</v>
      </c>
      <c r="V9" s="326">
        <f t="shared" si="15"/>
        <v>0.3</v>
      </c>
      <c r="X9" s="326" t="s">
        <v>239</v>
      </c>
      <c r="Y9" s="326" t="s">
        <v>240</v>
      </c>
      <c r="Z9" s="326" t="s">
        <v>241</v>
      </c>
      <c r="AB9" s="326" t="s">
        <v>260</v>
      </c>
    </row>
    <row r="10" spans="1:28" ht="25.5" x14ac:dyDescent="0.2">
      <c r="B10" s="327" t="s">
        <v>316</v>
      </c>
      <c r="C10" s="328">
        <f>'1'!N4</f>
        <v>0.8546025249448872</v>
      </c>
      <c r="D10" s="328" t="s">
        <v>218</v>
      </c>
      <c r="G10" s="326">
        <f t="shared" si="0"/>
        <v>0</v>
      </c>
      <c r="H10" s="326">
        <f t="shared" si="10"/>
        <v>2.7781858357988163E-3</v>
      </c>
      <c r="I10" s="326">
        <f t="shared" si="1"/>
        <v>0</v>
      </c>
      <c r="J10" s="326">
        <f t="shared" si="2"/>
        <v>0</v>
      </c>
      <c r="K10" s="326">
        <f t="shared" si="11"/>
        <v>2.7781858357988163E-3</v>
      </c>
      <c r="L10" s="326">
        <f t="shared" si="3"/>
        <v>0</v>
      </c>
      <c r="M10" s="326">
        <f t="shared" si="4"/>
        <v>0</v>
      </c>
      <c r="N10" s="326">
        <f t="shared" si="12"/>
        <v>2.7781858357988163E-3</v>
      </c>
      <c r="O10" s="326">
        <f t="shared" si="5"/>
        <v>0</v>
      </c>
      <c r="P10" s="326">
        <f t="shared" si="6"/>
        <v>0</v>
      </c>
      <c r="Q10" s="326">
        <f t="shared" si="13"/>
        <v>2.7781858357988163E-3</v>
      </c>
      <c r="R10" s="326">
        <f t="shared" si="7"/>
        <v>0</v>
      </c>
      <c r="S10" s="326">
        <f t="shared" si="8"/>
        <v>0</v>
      </c>
      <c r="T10" s="326">
        <f t="shared" si="14"/>
        <v>2.7781858357988163E-3</v>
      </c>
      <c r="U10" s="326">
        <f t="shared" si="9"/>
        <v>0</v>
      </c>
      <c r="V10" s="326">
        <f t="shared" si="15"/>
        <v>0.3</v>
      </c>
      <c r="X10" s="328">
        <f>FLOOR(MAX(J8:J2035),0.001)</f>
        <v>20.545000000000002</v>
      </c>
      <c r="Y10" s="328">
        <f>VLOOKUP($X$10,J7:K2035,2,0)</f>
        <v>0.50470376017012086</v>
      </c>
      <c r="Z10" s="328" t="str">
        <f>"k= "&amp;TEXT(L1,"0.0") &amp; " /  N= "&amp;TEXT(AB10,"0")</f>
        <v>k= 1.5 /  N= 6220</v>
      </c>
      <c r="AB10" s="329">
        <f>'chromatographic performances'!$E$22*(1/(1+((1*'chromatographic performances'!$E$15*'chromatographic performances'!$E$15/12)+(2*0.5*0.5/12)+('chromatographic performances'!$E$16/1000*'chromatographic performances'!$E$16/1000*'chromatographic performances'!$E$13*'chromatographic performances'!$E$13/60/60)+((0.127/2)^4*10*10*'chromatographic performances'!$E$13/60/'1'!$N$5/1000000/7.6))/(((PI()*'chromatographic performances'!$E$8*'chromatographic performances'!$E$8/4*'chromatographic performances'!$E$7*0.7)*(1+$L$1))^2/'chromatographic performances'!$E$22)))</f>
        <v>6219.7573729396699</v>
      </c>
    </row>
    <row r="11" spans="1:28" x14ac:dyDescent="0.2">
      <c r="B11" s="328" t="s">
        <v>317</v>
      </c>
      <c r="C11" s="328">
        <f>'1'!N5</f>
        <v>6.5055228329594832E-10</v>
      </c>
      <c r="D11" s="328" t="s">
        <v>219</v>
      </c>
      <c r="G11" s="326">
        <f t="shared" si="0"/>
        <v>0</v>
      </c>
      <c r="H11" s="326">
        <f t="shared" si="10"/>
        <v>3.7042477810650884E-3</v>
      </c>
      <c r="I11" s="326">
        <f t="shared" si="1"/>
        <v>0</v>
      </c>
      <c r="J11" s="326">
        <f t="shared" si="2"/>
        <v>0</v>
      </c>
      <c r="K11" s="326">
        <f t="shared" si="11"/>
        <v>3.7042477810650884E-3</v>
      </c>
      <c r="L11" s="326">
        <f t="shared" si="3"/>
        <v>0</v>
      </c>
      <c r="M11" s="326">
        <f t="shared" si="4"/>
        <v>0</v>
      </c>
      <c r="N11" s="326">
        <f t="shared" si="12"/>
        <v>3.7042477810650884E-3</v>
      </c>
      <c r="O11" s="326">
        <f t="shared" si="5"/>
        <v>0</v>
      </c>
      <c r="P11" s="326">
        <f t="shared" si="6"/>
        <v>0</v>
      </c>
      <c r="Q11" s="326">
        <f t="shared" si="13"/>
        <v>3.7042477810650884E-3</v>
      </c>
      <c r="R11" s="326">
        <f t="shared" si="7"/>
        <v>0</v>
      </c>
      <c r="S11" s="326">
        <f t="shared" si="8"/>
        <v>0</v>
      </c>
      <c r="T11" s="326">
        <f t="shared" si="14"/>
        <v>3.7042477810650884E-3</v>
      </c>
      <c r="U11" s="326">
        <f t="shared" si="9"/>
        <v>0</v>
      </c>
      <c r="V11" s="326">
        <f t="shared" si="15"/>
        <v>0.3</v>
      </c>
    </row>
    <row r="12" spans="1:28" x14ac:dyDescent="0.2">
      <c r="B12" s="328" t="s">
        <v>220</v>
      </c>
      <c r="C12" s="328">
        <f>1.2*(C27*(1+MAX(I1:U1)))</f>
        <v>1.8780536249999997</v>
      </c>
      <c r="D12" s="328" t="s">
        <v>221</v>
      </c>
      <c r="G12" s="326">
        <f t="shared" si="0"/>
        <v>0</v>
      </c>
      <c r="H12" s="326">
        <f t="shared" si="10"/>
        <v>4.6303097263313605E-3</v>
      </c>
      <c r="I12" s="326">
        <f t="shared" si="1"/>
        <v>0</v>
      </c>
      <c r="J12" s="326">
        <f t="shared" si="2"/>
        <v>0</v>
      </c>
      <c r="K12" s="326">
        <f t="shared" si="11"/>
        <v>4.6303097263313605E-3</v>
      </c>
      <c r="L12" s="326">
        <f t="shared" si="3"/>
        <v>0</v>
      </c>
      <c r="M12" s="326">
        <f t="shared" si="4"/>
        <v>0</v>
      </c>
      <c r="N12" s="326">
        <f t="shared" si="12"/>
        <v>4.6303097263313605E-3</v>
      </c>
      <c r="O12" s="326">
        <f t="shared" si="5"/>
        <v>0</v>
      </c>
      <c r="P12" s="326">
        <f t="shared" si="6"/>
        <v>0</v>
      </c>
      <c r="Q12" s="326">
        <f t="shared" si="13"/>
        <v>4.6303097263313605E-3</v>
      </c>
      <c r="R12" s="326">
        <f t="shared" si="7"/>
        <v>0</v>
      </c>
      <c r="S12" s="326">
        <f t="shared" si="8"/>
        <v>0</v>
      </c>
      <c r="T12" s="326">
        <f t="shared" si="14"/>
        <v>4.6303097263313605E-3</v>
      </c>
      <c r="U12" s="326">
        <f t="shared" si="9"/>
        <v>0</v>
      </c>
      <c r="V12" s="326">
        <f t="shared" si="15"/>
        <v>0.3</v>
      </c>
    </row>
    <row r="13" spans="1:28" x14ac:dyDescent="0.2">
      <c r="B13" s="328" t="s">
        <v>222</v>
      </c>
      <c r="C13" s="328">
        <f>100*'chromatographic performances'!E15/'chromatographic performances'!E13</f>
        <v>0.33333333333333331</v>
      </c>
      <c r="D13" s="328"/>
      <c r="G13" s="326">
        <f t="shared" si="0"/>
        <v>0</v>
      </c>
      <c r="H13" s="326">
        <f t="shared" si="10"/>
        <v>5.5563716715976326E-3</v>
      </c>
      <c r="I13" s="326">
        <f t="shared" si="1"/>
        <v>0</v>
      </c>
      <c r="J13" s="326">
        <f t="shared" si="2"/>
        <v>0</v>
      </c>
      <c r="K13" s="326">
        <f t="shared" si="11"/>
        <v>5.5563716715976326E-3</v>
      </c>
      <c r="L13" s="326">
        <f t="shared" si="3"/>
        <v>0</v>
      </c>
      <c r="M13" s="326">
        <f t="shared" si="4"/>
        <v>0</v>
      </c>
      <c r="N13" s="326">
        <f t="shared" si="12"/>
        <v>5.5563716715976326E-3</v>
      </c>
      <c r="O13" s="326">
        <f t="shared" si="5"/>
        <v>0</v>
      </c>
      <c r="P13" s="326">
        <f t="shared" si="6"/>
        <v>0</v>
      </c>
      <c r="Q13" s="326">
        <f t="shared" si="13"/>
        <v>5.5563716715976326E-3</v>
      </c>
      <c r="R13" s="326">
        <f t="shared" si="7"/>
        <v>0</v>
      </c>
      <c r="S13" s="326">
        <f t="shared" si="8"/>
        <v>0</v>
      </c>
      <c r="T13" s="326">
        <f t="shared" si="14"/>
        <v>5.5563716715976326E-3</v>
      </c>
      <c r="U13" s="326">
        <f t="shared" si="9"/>
        <v>0</v>
      </c>
      <c r="V13" s="326">
        <f t="shared" si="15"/>
        <v>0.3</v>
      </c>
      <c r="X13" s="326" t="s">
        <v>243</v>
      </c>
      <c r="Y13" s="326" t="s">
        <v>244</v>
      </c>
      <c r="Z13" s="326" t="s">
        <v>245</v>
      </c>
      <c r="AB13" s="326" t="s">
        <v>261</v>
      </c>
    </row>
    <row r="14" spans="1:28" ht="25.5" x14ac:dyDescent="0.2">
      <c r="B14" s="328" t="s">
        <v>318</v>
      </c>
      <c r="C14" s="328">
        <f>('chromatographic performances'!E13/60*4)/(3.1415927*0.7*'chromatographic performances'!E8*'chromatographic performances'!E8)</f>
        <v>4.1245206541166652</v>
      </c>
      <c r="D14" s="328" t="s">
        <v>223</v>
      </c>
      <c r="G14" s="326">
        <f t="shared" si="0"/>
        <v>0</v>
      </c>
      <c r="H14" s="326">
        <f t="shared" si="10"/>
        <v>6.4824336168639047E-3</v>
      </c>
      <c r="I14" s="326">
        <f t="shared" si="1"/>
        <v>0</v>
      </c>
      <c r="J14" s="326">
        <f t="shared" si="2"/>
        <v>0</v>
      </c>
      <c r="K14" s="326">
        <f t="shared" si="11"/>
        <v>6.4824336168639047E-3</v>
      </c>
      <c r="L14" s="326">
        <f t="shared" si="3"/>
        <v>0</v>
      </c>
      <c r="M14" s="326">
        <f t="shared" si="4"/>
        <v>0</v>
      </c>
      <c r="N14" s="326">
        <f t="shared" si="12"/>
        <v>6.4824336168639047E-3</v>
      </c>
      <c r="O14" s="326">
        <f t="shared" si="5"/>
        <v>0</v>
      </c>
      <c r="P14" s="326">
        <f t="shared" si="6"/>
        <v>0</v>
      </c>
      <c r="Q14" s="326">
        <f t="shared" si="13"/>
        <v>6.4824336168639047E-3</v>
      </c>
      <c r="R14" s="326">
        <f t="shared" si="7"/>
        <v>0</v>
      </c>
      <c r="S14" s="326">
        <f t="shared" si="8"/>
        <v>0</v>
      </c>
      <c r="T14" s="326">
        <f t="shared" si="14"/>
        <v>6.4824336168639047E-3</v>
      </c>
      <c r="U14" s="326">
        <f t="shared" si="9"/>
        <v>0</v>
      </c>
      <c r="V14" s="326">
        <f t="shared" si="15"/>
        <v>0.3</v>
      </c>
      <c r="X14" s="328">
        <f>FLOOR(MAX(M8:M2035),0.001)</f>
        <v>14.371</v>
      </c>
      <c r="Y14" s="328">
        <f>VLOOKUP($X$14,M7:N2035,2,0)</f>
        <v>0.80752601627217879</v>
      </c>
      <c r="Z14" s="328" t="str">
        <f>"k= "&amp;TEXT(O1,"0.0") &amp; " /  N= "&amp;TEXT(AB14,"0")</f>
        <v>k= 3.0 /  N= 7702</v>
      </c>
      <c r="AB14" s="329">
        <f>'chromatographic performances'!$E$22*(1/(1+((1*'chromatographic performances'!$E$15*'chromatographic performances'!$E$15/12)+(2*0.5*0.5/12)+('chromatographic performances'!$E$16/1000*'chromatographic performances'!$E$16/1000*'chromatographic performances'!$E$13*'chromatographic performances'!$E$13/60/60)+((0.127/2)^4*10*10*'chromatographic performances'!$E$13/60/'1'!$N$5/1000000/7.6))/(((PI()*'chromatographic performances'!$E$8*'chromatographic performances'!$E$8/4*'chromatographic performances'!$E$7*0.7)*(1+$O$1))^2/'chromatographic performances'!$E$22)))</f>
        <v>7701.9244017139563</v>
      </c>
    </row>
    <row r="15" spans="1:28" x14ac:dyDescent="0.2">
      <c r="B15" s="328" t="s">
        <v>319</v>
      </c>
      <c r="C15" s="328">
        <f>(C26*(1+C24))^2/'chromatographic performances'!E22</f>
        <v>1.6149596734786738</v>
      </c>
      <c r="D15" s="328" t="s">
        <v>224</v>
      </c>
      <c r="G15" s="326">
        <f t="shared" si="0"/>
        <v>0</v>
      </c>
      <c r="H15" s="326">
        <f t="shared" si="10"/>
        <v>7.4084955621301768E-3</v>
      </c>
      <c r="I15" s="326">
        <f t="shared" si="1"/>
        <v>0</v>
      </c>
      <c r="J15" s="326">
        <f t="shared" si="2"/>
        <v>0</v>
      </c>
      <c r="K15" s="326">
        <f t="shared" si="11"/>
        <v>7.4084955621301768E-3</v>
      </c>
      <c r="L15" s="326">
        <f t="shared" si="3"/>
        <v>0</v>
      </c>
      <c r="M15" s="326">
        <f t="shared" si="4"/>
        <v>0</v>
      </c>
      <c r="N15" s="326">
        <f t="shared" si="12"/>
        <v>7.4084955621301768E-3</v>
      </c>
      <c r="O15" s="326">
        <f t="shared" si="5"/>
        <v>0</v>
      </c>
      <c r="P15" s="326">
        <f t="shared" si="6"/>
        <v>0</v>
      </c>
      <c r="Q15" s="326">
        <f t="shared" si="13"/>
        <v>7.4084955621301768E-3</v>
      </c>
      <c r="R15" s="326">
        <f t="shared" si="7"/>
        <v>0</v>
      </c>
      <c r="S15" s="326">
        <f t="shared" si="8"/>
        <v>0</v>
      </c>
      <c r="T15" s="326">
        <f t="shared" si="14"/>
        <v>7.4084955621301768E-3</v>
      </c>
      <c r="U15" s="326">
        <f t="shared" si="9"/>
        <v>0</v>
      </c>
      <c r="V15" s="326">
        <f t="shared" si="15"/>
        <v>0.3</v>
      </c>
    </row>
    <row r="16" spans="1:28" x14ac:dyDescent="0.2">
      <c r="B16" s="328" t="s">
        <v>225</v>
      </c>
      <c r="C16" s="328">
        <f>2028/C12/60</f>
        <v>17.997356172404292</v>
      </c>
      <c r="G16" s="326">
        <f t="shared" si="0"/>
        <v>0</v>
      </c>
      <c r="H16" s="326">
        <f t="shared" si="10"/>
        <v>8.3345575073964489E-3</v>
      </c>
      <c r="I16" s="326">
        <f t="shared" si="1"/>
        <v>0</v>
      </c>
      <c r="J16" s="326">
        <f t="shared" si="2"/>
        <v>0</v>
      </c>
      <c r="K16" s="326">
        <f t="shared" si="11"/>
        <v>8.3345575073964489E-3</v>
      </c>
      <c r="L16" s="326">
        <f t="shared" si="3"/>
        <v>0</v>
      </c>
      <c r="M16" s="326">
        <f t="shared" si="4"/>
        <v>0</v>
      </c>
      <c r="N16" s="326">
        <f t="shared" si="12"/>
        <v>8.3345575073964489E-3</v>
      </c>
      <c r="O16" s="326">
        <f t="shared" si="5"/>
        <v>0</v>
      </c>
      <c r="P16" s="326">
        <f t="shared" si="6"/>
        <v>0</v>
      </c>
      <c r="Q16" s="326">
        <f t="shared" si="13"/>
        <v>8.3345575073964489E-3</v>
      </c>
      <c r="R16" s="326">
        <f t="shared" si="7"/>
        <v>0</v>
      </c>
      <c r="S16" s="326">
        <f t="shared" si="8"/>
        <v>0</v>
      </c>
      <c r="T16" s="326">
        <f t="shared" si="14"/>
        <v>8.3345575073964489E-3</v>
      </c>
      <c r="U16" s="326">
        <f t="shared" si="9"/>
        <v>0</v>
      </c>
      <c r="V16" s="326">
        <f t="shared" si="15"/>
        <v>0.3</v>
      </c>
    </row>
    <row r="17" spans="2:28" x14ac:dyDescent="0.2">
      <c r="B17" s="328" t="s">
        <v>226</v>
      </c>
      <c r="C17" s="328"/>
      <c r="D17" s="328"/>
      <c r="G17" s="326">
        <f t="shared" si="0"/>
        <v>0</v>
      </c>
      <c r="H17" s="326">
        <f t="shared" si="10"/>
        <v>9.260619452662721E-3</v>
      </c>
      <c r="I17" s="326">
        <f t="shared" si="1"/>
        <v>0</v>
      </c>
      <c r="J17" s="326">
        <f t="shared" si="2"/>
        <v>0</v>
      </c>
      <c r="K17" s="326">
        <f t="shared" si="11"/>
        <v>9.260619452662721E-3</v>
      </c>
      <c r="L17" s="326">
        <f t="shared" si="3"/>
        <v>0</v>
      </c>
      <c r="M17" s="326">
        <f t="shared" si="4"/>
        <v>0</v>
      </c>
      <c r="N17" s="326">
        <f t="shared" si="12"/>
        <v>9.260619452662721E-3</v>
      </c>
      <c r="O17" s="326">
        <f t="shared" si="5"/>
        <v>0</v>
      </c>
      <c r="P17" s="326">
        <f t="shared" si="6"/>
        <v>0</v>
      </c>
      <c r="Q17" s="326">
        <f t="shared" si="13"/>
        <v>9.260619452662721E-3</v>
      </c>
      <c r="R17" s="326">
        <f t="shared" si="7"/>
        <v>0</v>
      </c>
      <c r="S17" s="326">
        <f t="shared" si="8"/>
        <v>0</v>
      </c>
      <c r="T17" s="326">
        <f t="shared" si="14"/>
        <v>9.260619452662721E-3</v>
      </c>
      <c r="U17" s="326">
        <f t="shared" si="9"/>
        <v>0</v>
      </c>
      <c r="V17" s="326">
        <f t="shared" si="15"/>
        <v>0.3</v>
      </c>
      <c r="X17" s="326" t="s">
        <v>250</v>
      </c>
      <c r="Y17" s="326" t="s">
        <v>251</v>
      </c>
      <c r="Z17" s="326" t="s">
        <v>252</v>
      </c>
      <c r="AB17" s="326" t="s">
        <v>262</v>
      </c>
    </row>
    <row r="18" spans="2:28" ht="25.5" x14ac:dyDescent="0.2">
      <c r="B18" s="328" t="s">
        <v>320</v>
      </c>
      <c r="C18" s="328">
        <f>'chromatographic performances'!E16/1000*'chromatographic performances'!E16/1000*'chromatographic performances'!E13*'chromatographic performances'!E13/60/60</f>
        <v>1</v>
      </c>
      <c r="D18" s="328" t="s">
        <v>224</v>
      </c>
      <c r="E18" s="326">
        <f>C18/$C$22</f>
        <v>0.20012636567191561</v>
      </c>
      <c r="F18" s="469" t="s">
        <v>227</v>
      </c>
      <c r="G18" s="326">
        <f t="shared" si="0"/>
        <v>0</v>
      </c>
      <c r="H18" s="326">
        <f t="shared" si="10"/>
        <v>1.0186681397928993E-2</v>
      </c>
      <c r="I18" s="326">
        <f t="shared" si="1"/>
        <v>0</v>
      </c>
      <c r="J18" s="326">
        <f t="shared" si="2"/>
        <v>0</v>
      </c>
      <c r="K18" s="326">
        <f t="shared" si="11"/>
        <v>1.0186681397928993E-2</v>
      </c>
      <c r="L18" s="326">
        <f t="shared" si="3"/>
        <v>0</v>
      </c>
      <c r="M18" s="326">
        <f t="shared" si="4"/>
        <v>0</v>
      </c>
      <c r="N18" s="326">
        <f t="shared" si="12"/>
        <v>1.0186681397928993E-2</v>
      </c>
      <c r="O18" s="326">
        <f t="shared" si="5"/>
        <v>0</v>
      </c>
      <c r="P18" s="326">
        <f t="shared" si="6"/>
        <v>0</v>
      </c>
      <c r="Q18" s="326">
        <f t="shared" si="13"/>
        <v>1.0186681397928993E-2</v>
      </c>
      <c r="R18" s="326">
        <f t="shared" si="7"/>
        <v>0</v>
      </c>
      <c r="S18" s="326">
        <f t="shared" si="8"/>
        <v>0</v>
      </c>
      <c r="T18" s="326">
        <f t="shared" si="14"/>
        <v>1.0186681397928993E-2</v>
      </c>
      <c r="U18" s="326">
        <f t="shared" si="9"/>
        <v>0</v>
      </c>
      <c r="V18" s="326">
        <f t="shared" si="15"/>
        <v>0.3</v>
      </c>
      <c r="X18" s="328">
        <f>FLOOR(MAX(P8:P2035),0.001)</f>
        <v>10.875</v>
      </c>
      <c r="Y18" s="328">
        <f>VLOOKUP($X$18,P7:Q2035,2,0)</f>
        <v>1.1103482723742368</v>
      </c>
      <c r="Z18" s="328" t="str">
        <f>"k= "&amp;TEXT(R1,"0.0") &amp; " /  N= "&amp;TEXT(AB18,"0")</f>
        <v>k= 4.5 /  N= 8299</v>
      </c>
      <c r="AB18" s="329">
        <f>'chromatographic performances'!$E$22*(1/(1+((1*'chromatographic performances'!$E$15*'chromatographic performances'!$E$15/12)+(2*0.5*0.5/12)+('chromatographic performances'!$E$16/1000*'chromatographic performances'!$E$16/1000*'chromatographic performances'!$E$13*'chromatographic performances'!$E$13/60/60)+((0.127/2)^4*10*10*'chromatographic performances'!$E$13/60/'1'!$N$5/1000000/7.6))/(((PI()*'chromatographic performances'!$E$8*'chromatographic performances'!$E$8/4*'chromatographic performances'!$E$7*0.7)*(1+$R$1))^2/'chromatographic performances'!$E$22)))</f>
        <v>8299.1259827060494</v>
      </c>
    </row>
    <row r="19" spans="2:28" x14ac:dyDescent="0.2">
      <c r="B19" s="328" t="s">
        <v>321</v>
      </c>
      <c r="C19" s="328">
        <f>2*'chromatographic performances'!E15*'chromatographic performances'!E15/12</f>
        <v>0.66666666666666663</v>
      </c>
      <c r="D19" s="328" t="s">
        <v>224</v>
      </c>
      <c r="E19" s="326">
        <f>C19/$C$22</f>
        <v>0.13341757711461039</v>
      </c>
      <c r="F19" s="469"/>
      <c r="G19" s="326">
        <f t="shared" si="0"/>
        <v>0</v>
      </c>
      <c r="H19" s="326">
        <f t="shared" si="10"/>
        <v>1.1112743343195265E-2</v>
      </c>
      <c r="I19" s="326">
        <f t="shared" si="1"/>
        <v>0</v>
      </c>
      <c r="J19" s="326">
        <f t="shared" si="2"/>
        <v>0</v>
      </c>
      <c r="K19" s="326">
        <f t="shared" si="11"/>
        <v>1.1112743343195265E-2</v>
      </c>
      <c r="L19" s="326">
        <f t="shared" si="3"/>
        <v>0</v>
      </c>
      <c r="M19" s="326">
        <f t="shared" si="4"/>
        <v>0</v>
      </c>
      <c r="N19" s="326">
        <f t="shared" si="12"/>
        <v>1.1112743343195265E-2</v>
      </c>
      <c r="O19" s="326">
        <f t="shared" si="5"/>
        <v>0</v>
      </c>
      <c r="P19" s="326">
        <f t="shared" si="6"/>
        <v>0</v>
      </c>
      <c r="Q19" s="326">
        <f t="shared" si="13"/>
        <v>1.1112743343195265E-2</v>
      </c>
      <c r="R19" s="326">
        <f t="shared" si="7"/>
        <v>0</v>
      </c>
      <c r="S19" s="326">
        <f t="shared" si="8"/>
        <v>0</v>
      </c>
      <c r="T19" s="326">
        <f t="shared" si="14"/>
        <v>1.1112743343195265E-2</v>
      </c>
      <c r="U19" s="326">
        <f t="shared" si="9"/>
        <v>0</v>
      </c>
      <c r="V19" s="326">
        <f t="shared" si="15"/>
        <v>0.3</v>
      </c>
    </row>
    <row r="20" spans="2:28" x14ac:dyDescent="0.2">
      <c r="B20" s="328" t="s">
        <v>322</v>
      </c>
      <c r="C20" s="328">
        <f>2*0.5*0.5/12</f>
        <v>4.1666666666666664E-2</v>
      </c>
      <c r="D20" s="328" t="s">
        <v>224</v>
      </c>
      <c r="E20" s="326">
        <f>C20/$C$22</f>
        <v>8.3385985696631491E-3</v>
      </c>
      <c r="F20" s="469"/>
      <c r="G20" s="326">
        <f t="shared" si="0"/>
        <v>0</v>
      </c>
      <c r="H20" s="326">
        <f t="shared" si="10"/>
        <v>1.2038805288461537E-2</v>
      </c>
      <c r="I20" s="326">
        <f t="shared" si="1"/>
        <v>0</v>
      </c>
      <c r="J20" s="326">
        <f t="shared" si="2"/>
        <v>0</v>
      </c>
      <c r="K20" s="326">
        <f t="shared" si="11"/>
        <v>1.2038805288461537E-2</v>
      </c>
      <c r="L20" s="326">
        <f t="shared" si="3"/>
        <v>0</v>
      </c>
      <c r="M20" s="326">
        <f t="shared" si="4"/>
        <v>0</v>
      </c>
      <c r="N20" s="326">
        <f t="shared" si="12"/>
        <v>1.2038805288461537E-2</v>
      </c>
      <c r="O20" s="326">
        <f t="shared" si="5"/>
        <v>0</v>
      </c>
      <c r="P20" s="326">
        <f t="shared" si="6"/>
        <v>0</v>
      </c>
      <c r="Q20" s="326">
        <f t="shared" si="13"/>
        <v>1.2038805288461537E-2</v>
      </c>
      <c r="R20" s="326">
        <f t="shared" si="7"/>
        <v>0</v>
      </c>
      <c r="S20" s="326">
        <f t="shared" si="8"/>
        <v>0</v>
      </c>
      <c r="T20" s="326">
        <f t="shared" si="14"/>
        <v>1.2038805288461537E-2</v>
      </c>
      <c r="U20" s="326">
        <f t="shared" si="9"/>
        <v>0</v>
      </c>
      <c r="V20" s="326">
        <f t="shared" si="15"/>
        <v>0.3</v>
      </c>
    </row>
    <row r="21" spans="2:28" x14ac:dyDescent="0.2">
      <c r="B21" s="328" t="s">
        <v>323</v>
      </c>
      <c r="C21" s="328">
        <f>(((127/1000/2)^4*10*10*'chromatographic performances'!E13/60)/(7.6*(C11*1000000)))</f>
        <v>3.2885095196438012</v>
      </c>
      <c r="D21" s="328" t="s">
        <v>224</v>
      </c>
      <c r="E21" s="326">
        <f>C21/$C$22</f>
        <v>0.65811745864381088</v>
      </c>
      <c r="F21" s="469"/>
      <c r="G21" s="326">
        <f t="shared" si="0"/>
        <v>0</v>
      </c>
      <c r="H21" s="326">
        <f t="shared" si="10"/>
        <v>1.2964867233727809E-2</v>
      </c>
      <c r="I21" s="326">
        <f t="shared" si="1"/>
        <v>0</v>
      </c>
      <c r="J21" s="326">
        <f t="shared" si="2"/>
        <v>0</v>
      </c>
      <c r="K21" s="326">
        <f t="shared" si="11"/>
        <v>1.2964867233727809E-2</v>
      </c>
      <c r="L21" s="326">
        <f t="shared" si="3"/>
        <v>0</v>
      </c>
      <c r="M21" s="326">
        <f t="shared" si="4"/>
        <v>0</v>
      </c>
      <c r="N21" s="326">
        <f t="shared" si="12"/>
        <v>1.2964867233727809E-2</v>
      </c>
      <c r="O21" s="326">
        <f t="shared" si="5"/>
        <v>0</v>
      </c>
      <c r="P21" s="326">
        <f t="shared" si="6"/>
        <v>0</v>
      </c>
      <c r="Q21" s="326">
        <f t="shared" si="13"/>
        <v>1.2964867233727809E-2</v>
      </c>
      <c r="R21" s="326">
        <f t="shared" si="7"/>
        <v>0</v>
      </c>
      <c r="S21" s="326">
        <f t="shared" si="8"/>
        <v>0</v>
      </c>
      <c r="T21" s="326">
        <f t="shared" si="14"/>
        <v>1.2964867233727809E-2</v>
      </c>
      <c r="U21" s="326">
        <f t="shared" si="9"/>
        <v>0</v>
      </c>
      <c r="V21" s="326">
        <f t="shared" si="15"/>
        <v>0.3</v>
      </c>
      <c r="X21" s="326" t="s">
        <v>253</v>
      </c>
      <c r="Y21" s="326" t="s">
        <v>254</v>
      </c>
      <c r="Z21" s="326" t="s">
        <v>255</v>
      </c>
      <c r="AB21" s="326" t="s">
        <v>263</v>
      </c>
    </row>
    <row r="22" spans="2:28" ht="25.5" x14ac:dyDescent="0.2">
      <c r="B22" s="328" t="s">
        <v>324</v>
      </c>
      <c r="C22" s="328">
        <f>SUM(C18:C21)</f>
        <v>4.9968428529771343</v>
      </c>
      <c r="D22" s="328" t="s">
        <v>224</v>
      </c>
      <c r="G22" s="326">
        <f t="shared" si="0"/>
        <v>0</v>
      </c>
      <c r="H22" s="326">
        <f t="shared" si="10"/>
        <v>1.3890929178994081E-2</v>
      </c>
      <c r="I22" s="326">
        <f t="shared" si="1"/>
        <v>0</v>
      </c>
      <c r="J22" s="326">
        <f t="shared" si="2"/>
        <v>0</v>
      </c>
      <c r="K22" s="326">
        <f t="shared" si="11"/>
        <v>1.3890929178994081E-2</v>
      </c>
      <c r="L22" s="326">
        <f t="shared" si="3"/>
        <v>0</v>
      </c>
      <c r="M22" s="326">
        <f t="shared" si="4"/>
        <v>0</v>
      </c>
      <c r="N22" s="326">
        <f t="shared" si="12"/>
        <v>1.3890929178994081E-2</v>
      </c>
      <c r="O22" s="326">
        <f t="shared" si="5"/>
        <v>0</v>
      </c>
      <c r="P22" s="326">
        <f t="shared" si="6"/>
        <v>0</v>
      </c>
      <c r="Q22" s="326">
        <f t="shared" si="13"/>
        <v>1.3890929178994081E-2</v>
      </c>
      <c r="R22" s="326">
        <f t="shared" si="7"/>
        <v>0</v>
      </c>
      <c r="S22" s="326">
        <f t="shared" si="8"/>
        <v>0</v>
      </c>
      <c r="T22" s="326">
        <f t="shared" si="14"/>
        <v>1.3890929178994081E-2</v>
      </c>
      <c r="U22" s="326">
        <f t="shared" si="9"/>
        <v>0</v>
      </c>
      <c r="V22" s="326">
        <f t="shared" si="15"/>
        <v>0.3</v>
      </c>
      <c r="X22" s="328">
        <f>FLOOR(MAX(S8:S2035),0.001)</f>
        <v>7.9020000000000001</v>
      </c>
      <c r="Y22" s="328">
        <f>VLOOKUP($X$22,S7:T2035,2,0)</f>
        <v>1.5650446874999568</v>
      </c>
      <c r="Z22" s="328" t="str">
        <f>"k= "&amp;TEXT(U1,"0.0") &amp; " /  N= "&amp;TEXT(AB22,"0")</f>
        <v>k= 6.8 /  N= 8674</v>
      </c>
      <c r="AB22" s="329">
        <f>'chromatographic performances'!$E$22*(1/(1+((1*'chromatographic performances'!$E$15*'chromatographic performances'!$E$15/12)+(2*0.5*0.5/12)+('chromatographic performances'!$E$16/1000*'chromatographic performances'!$E$16/1000*'chromatographic performances'!$E$13*'chromatographic performances'!$E$13/60/60)+((0.127/2)^4*10*10*'chromatographic performances'!$E$13/60/'1'!$N$5/1000000/7.6))/(((PI()*'chromatographic performances'!$E$8*'chromatographic performances'!$E$8/4*'chromatographic performances'!$E$7*0.7)*(1+$U$1))^2/'chromatographic performances'!$E$22)))</f>
        <v>8673.9602025400236</v>
      </c>
    </row>
    <row r="23" spans="2:28" x14ac:dyDescent="0.2">
      <c r="B23" s="326" t="s">
        <v>228</v>
      </c>
      <c r="C23" s="326">
        <f>SQRT(16*C22)</f>
        <v>8.9414476259515236</v>
      </c>
      <c r="D23" s="328" t="s">
        <v>224</v>
      </c>
      <c r="G23" s="326">
        <f t="shared" si="0"/>
        <v>0</v>
      </c>
      <c r="H23" s="326">
        <f t="shared" si="10"/>
        <v>1.4816991124260354E-2</v>
      </c>
      <c r="I23" s="326">
        <f t="shared" si="1"/>
        <v>0</v>
      </c>
      <c r="J23" s="326">
        <f t="shared" si="2"/>
        <v>0</v>
      </c>
      <c r="K23" s="326">
        <f t="shared" si="11"/>
        <v>1.4816991124260354E-2</v>
      </c>
      <c r="L23" s="326">
        <f t="shared" si="3"/>
        <v>0</v>
      </c>
      <c r="M23" s="326">
        <f t="shared" si="4"/>
        <v>0</v>
      </c>
      <c r="N23" s="326">
        <f t="shared" si="12"/>
        <v>1.4816991124260354E-2</v>
      </c>
      <c r="O23" s="326">
        <f t="shared" si="5"/>
        <v>0</v>
      </c>
      <c r="P23" s="326">
        <f t="shared" si="6"/>
        <v>0</v>
      </c>
      <c r="Q23" s="326">
        <f t="shared" si="13"/>
        <v>1.4816991124260354E-2</v>
      </c>
      <c r="R23" s="326">
        <f t="shared" si="7"/>
        <v>0</v>
      </c>
      <c r="S23" s="326">
        <f t="shared" si="8"/>
        <v>0</v>
      </c>
      <c r="T23" s="326">
        <f t="shared" si="14"/>
        <v>1.4816991124260354E-2</v>
      </c>
      <c r="U23" s="326">
        <f t="shared" si="9"/>
        <v>0</v>
      </c>
      <c r="V23" s="326">
        <f t="shared" si="15"/>
        <v>0.3</v>
      </c>
    </row>
    <row r="24" spans="2:28" x14ac:dyDescent="0.2">
      <c r="C24" s="328"/>
      <c r="D24" s="328"/>
      <c r="G24" s="326">
        <f t="shared" si="0"/>
        <v>0</v>
      </c>
      <c r="H24" s="326">
        <f t="shared" si="10"/>
        <v>1.5743053069526627E-2</v>
      </c>
      <c r="I24" s="326">
        <f t="shared" si="1"/>
        <v>0</v>
      </c>
      <c r="J24" s="326">
        <f t="shared" si="2"/>
        <v>0</v>
      </c>
      <c r="K24" s="326">
        <f t="shared" si="11"/>
        <v>1.5743053069526627E-2</v>
      </c>
      <c r="L24" s="326">
        <f t="shared" si="3"/>
        <v>0</v>
      </c>
      <c r="M24" s="326">
        <f t="shared" si="4"/>
        <v>0</v>
      </c>
      <c r="N24" s="326">
        <f t="shared" si="12"/>
        <v>1.5743053069526627E-2</v>
      </c>
      <c r="O24" s="326">
        <f t="shared" si="5"/>
        <v>0</v>
      </c>
      <c r="P24" s="326">
        <f t="shared" si="6"/>
        <v>0</v>
      </c>
      <c r="Q24" s="326">
        <f t="shared" si="13"/>
        <v>1.5743053069526627E-2</v>
      </c>
      <c r="R24" s="326">
        <f t="shared" si="7"/>
        <v>0</v>
      </c>
      <c r="S24" s="326">
        <f t="shared" si="8"/>
        <v>0</v>
      </c>
      <c r="T24" s="326">
        <f t="shared" si="14"/>
        <v>1.5743053069526627E-2</v>
      </c>
      <c r="U24" s="326">
        <f t="shared" si="9"/>
        <v>0</v>
      </c>
      <c r="V24" s="326">
        <f t="shared" si="15"/>
        <v>0.3</v>
      </c>
    </row>
    <row r="25" spans="2:28" x14ac:dyDescent="0.2">
      <c r="B25" s="328" t="s">
        <v>229</v>
      </c>
      <c r="C25" s="328"/>
      <c r="D25" s="328"/>
      <c r="G25" s="326">
        <f t="shared" si="0"/>
        <v>0</v>
      </c>
      <c r="H25" s="326">
        <f t="shared" si="10"/>
        <v>1.6669115014792901E-2</v>
      </c>
      <c r="I25" s="326">
        <f t="shared" si="1"/>
        <v>0</v>
      </c>
      <c r="J25" s="326">
        <f t="shared" si="2"/>
        <v>0</v>
      </c>
      <c r="K25" s="326">
        <f t="shared" si="11"/>
        <v>1.6669115014792901E-2</v>
      </c>
      <c r="L25" s="326">
        <f t="shared" si="3"/>
        <v>0</v>
      </c>
      <c r="M25" s="326">
        <f t="shared" si="4"/>
        <v>0</v>
      </c>
      <c r="N25" s="326">
        <f t="shared" si="12"/>
        <v>1.6669115014792901E-2</v>
      </c>
      <c r="O25" s="326">
        <f t="shared" si="5"/>
        <v>0</v>
      </c>
      <c r="P25" s="326">
        <f t="shared" si="6"/>
        <v>0</v>
      </c>
      <c r="Q25" s="326">
        <f t="shared" si="13"/>
        <v>1.6669115014792901E-2</v>
      </c>
      <c r="R25" s="326">
        <f t="shared" si="7"/>
        <v>0</v>
      </c>
      <c r="S25" s="326">
        <f t="shared" si="8"/>
        <v>0</v>
      </c>
      <c r="T25" s="326">
        <f t="shared" si="14"/>
        <v>1.6669115014792901E-2</v>
      </c>
      <c r="U25" s="326">
        <f t="shared" si="9"/>
        <v>0</v>
      </c>
      <c r="V25" s="326">
        <f t="shared" si="15"/>
        <v>0.3</v>
      </c>
    </row>
    <row r="26" spans="2:28" x14ac:dyDescent="0.2">
      <c r="B26" s="328" t="s">
        <v>325</v>
      </c>
      <c r="C26" s="328">
        <f>'chromatographic performances'!E8*'chromatographic performances'!E8*3.14*'chromatographic performances'!E7*0.7/4</f>
        <v>121.16475</v>
      </c>
      <c r="D26" s="328" t="s">
        <v>230</v>
      </c>
      <c r="G26" s="326">
        <f t="shared" si="0"/>
        <v>0</v>
      </c>
      <c r="H26" s="326">
        <f t="shared" si="10"/>
        <v>1.7595176960059175E-2</v>
      </c>
      <c r="I26" s="326">
        <f t="shared" si="1"/>
        <v>0</v>
      </c>
      <c r="J26" s="326">
        <f t="shared" si="2"/>
        <v>0</v>
      </c>
      <c r="K26" s="326">
        <f t="shared" si="11"/>
        <v>1.7595176960059175E-2</v>
      </c>
      <c r="L26" s="326">
        <f t="shared" si="3"/>
        <v>0</v>
      </c>
      <c r="M26" s="326">
        <f t="shared" si="4"/>
        <v>0</v>
      </c>
      <c r="N26" s="326">
        <f t="shared" si="12"/>
        <v>1.7595176960059175E-2</v>
      </c>
      <c r="O26" s="326">
        <f t="shared" si="5"/>
        <v>0</v>
      </c>
      <c r="P26" s="326">
        <f t="shared" si="6"/>
        <v>0</v>
      </c>
      <c r="Q26" s="326">
        <f t="shared" si="13"/>
        <v>1.7595176960059175E-2</v>
      </c>
      <c r="R26" s="326">
        <f t="shared" si="7"/>
        <v>0</v>
      </c>
      <c r="S26" s="326">
        <f t="shared" si="8"/>
        <v>0</v>
      </c>
      <c r="T26" s="326">
        <f t="shared" si="14"/>
        <v>1.7595176960059175E-2</v>
      </c>
      <c r="U26" s="326">
        <f t="shared" si="9"/>
        <v>0</v>
      </c>
      <c r="V26" s="326">
        <f t="shared" si="15"/>
        <v>0.3</v>
      </c>
    </row>
    <row r="27" spans="2:28" x14ac:dyDescent="0.2">
      <c r="B27" s="328" t="s">
        <v>326</v>
      </c>
      <c r="C27" s="328">
        <f>C26/'chromatographic performances'!E13</f>
        <v>0.20194124999999999</v>
      </c>
      <c r="D27" s="328" t="s">
        <v>221</v>
      </c>
      <c r="G27" s="326">
        <f t="shared" si="0"/>
        <v>0</v>
      </c>
      <c r="H27" s="326">
        <f t="shared" si="10"/>
        <v>1.8521238905325449E-2</v>
      </c>
      <c r="I27" s="326">
        <f t="shared" si="1"/>
        <v>0</v>
      </c>
      <c r="J27" s="326">
        <f t="shared" si="2"/>
        <v>0</v>
      </c>
      <c r="K27" s="326">
        <f t="shared" si="11"/>
        <v>1.8521238905325449E-2</v>
      </c>
      <c r="L27" s="326">
        <f t="shared" si="3"/>
        <v>0</v>
      </c>
      <c r="M27" s="326">
        <f t="shared" si="4"/>
        <v>0</v>
      </c>
      <c r="N27" s="326">
        <f t="shared" si="12"/>
        <v>1.8521238905325449E-2</v>
      </c>
      <c r="O27" s="326">
        <f t="shared" si="5"/>
        <v>0</v>
      </c>
      <c r="P27" s="326">
        <f t="shared" si="6"/>
        <v>0</v>
      </c>
      <c r="Q27" s="326">
        <f t="shared" si="13"/>
        <v>1.8521238905325449E-2</v>
      </c>
      <c r="R27" s="326">
        <f t="shared" si="7"/>
        <v>0</v>
      </c>
      <c r="S27" s="326">
        <f t="shared" si="8"/>
        <v>0</v>
      </c>
      <c r="T27" s="326">
        <f t="shared" si="14"/>
        <v>1.8521238905325449E-2</v>
      </c>
      <c r="U27" s="326">
        <f t="shared" si="9"/>
        <v>0</v>
      </c>
      <c r="V27" s="326">
        <f t="shared" si="15"/>
        <v>0.3</v>
      </c>
    </row>
    <row r="28" spans="2:28" x14ac:dyDescent="0.2">
      <c r="B28" s="328"/>
      <c r="C28" s="328"/>
      <c r="D28" s="328"/>
      <c r="G28" s="326">
        <f t="shared" si="0"/>
        <v>0</v>
      </c>
      <c r="H28" s="326">
        <f t="shared" si="10"/>
        <v>1.9447300850591723E-2</v>
      </c>
      <c r="I28" s="326">
        <f t="shared" si="1"/>
        <v>0</v>
      </c>
      <c r="J28" s="326">
        <f t="shared" si="2"/>
        <v>0</v>
      </c>
      <c r="K28" s="326">
        <f t="shared" si="11"/>
        <v>1.9447300850591723E-2</v>
      </c>
      <c r="L28" s="326">
        <f t="shared" si="3"/>
        <v>0</v>
      </c>
      <c r="M28" s="326">
        <f t="shared" si="4"/>
        <v>0</v>
      </c>
      <c r="N28" s="326">
        <f t="shared" si="12"/>
        <v>1.9447300850591723E-2</v>
      </c>
      <c r="O28" s="326">
        <f t="shared" si="5"/>
        <v>0</v>
      </c>
      <c r="P28" s="326">
        <f t="shared" si="6"/>
        <v>0</v>
      </c>
      <c r="Q28" s="326">
        <f t="shared" si="13"/>
        <v>1.9447300850591723E-2</v>
      </c>
      <c r="R28" s="326">
        <f t="shared" si="7"/>
        <v>0</v>
      </c>
      <c r="S28" s="326">
        <f t="shared" si="8"/>
        <v>0</v>
      </c>
      <c r="T28" s="326">
        <f t="shared" si="14"/>
        <v>1.9447300850591723E-2</v>
      </c>
      <c r="U28" s="326">
        <f t="shared" si="9"/>
        <v>0</v>
      </c>
      <c r="V28" s="326">
        <f t="shared" si="15"/>
        <v>0.3</v>
      </c>
    </row>
    <row r="29" spans="2:28" x14ac:dyDescent="0.2">
      <c r="G29" s="326">
        <f t="shared" si="0"/>
        <v>0</v>
      </c>
      <c r="H29" s="326">
        <f t="shared" si="10"/>
        <v>2.0373362795857997E-2</v>
      </c>
      <c r="I29" s="326">
        <f t="shared" si="1"/>
        <v>0</v>
      </c>
      <c r="J29" s="326">
        <f t="shared" si="2"/>
        <v>0</v>
      </c>
      <c r="K29" s="326">
        <f t="shared" si="11"/>
        <v>2.0373362795857997E-2</v>
      </c>
      <c r="L29" s="326">
        <f t="shared" si="3"/>
        <v>0</v>
      </c>
      <c r="M29" s="326">
        <f t="shared" si="4"/>
        <v>0</v>
      </c>
      <c r="N29" s="326">
        <f t="shared" si="12"/>
        <v>2.0373362795857997E-2</v>
      </c>
      <c r="O29" s="326">
        <f t="shared" si="5"/>
        <v>0</v>
      </c>
      <c r="P29" s="326">
        <f t="shared" si="6"/>
        <v>0</v>
      </c>
      <c r="Q29" s="326">
        <f t="shared" si="13"/>
        <v>2.0373362795857997E-2</v>
      </c>
      <c r="R29" s="326">
        <f t="shared" si="7"/>
        <v>0</v>
      </c>
      <c r="S29" s="326">
        <f t="shared" si="8"/>
        <v>0</v>
      </c>
      <c r="T29" s="326">
        <f t="shared" si="14"/>
        <v>2.0373362795857997E-2</v>
      </c>
      <c r="U29" s="326">
        <f t="shared" si="9"/>
        <v>0</v>
      </c>
      <c r="V29" s="326">
        <f t="shared" si="15"/>
        <v>0.3</v>
      </c>
    </row>
    <row r="30" spans="2:28" x14ac:dyDescent="0.2">
      <c r="B30" s="326" t="s">
        <v>257</v>
      </c>
      <c r="G30" s="326">
        <f t="shared" si="0"/>
        <v>0</v>
      </c>
      <c r="H30" s="326">
        <f t="shared" si="10"/>
        <v>2.129942474112427E-2</v>
      </c>
      <c r="I30" s="326">
        <f t="shared" si="1"/>
        <v>0</v>
      </c>
      <c r="J30" s="326">
        <f t="shared" si="2"/>
        <v>0</v>
      </c>
      <c r="K30" s="326">
        <f t="shared" si="11"/>
        <v>2.129942474112427E-2</v>
      </c>
      <c r="L30" s="326">
        <f t="shared" si="3"/>
        <v>0</v>
      </c>
      <c r="M30" s="326">
        <f t="shared" si="4"/>
        <v>0</v>
      </c>
      <c r="N30" s="326">
        <f t="shared" si="12"/>
        <v>2.129942474112427E-2</v>
      </c>
      <c r="O30" s="326">
        <f t="shared" si="5"/>
        <v>0</v>
      </c>
      <c r="P30" s="326">
        <f t="shared" si="6"/>
        <v>0</v>
      </c>
      <c r="Q30" s="326">
        <f t="shared" si="13"/>
        <v>2.129942474112427E-2</v>
      </c>
      <c r="R30" s="326">
        <f t="shared" si="7"/>
        <v>0</v>
      </c>
      <c r="S30" s="326">
        <f t="shared" si="8"/>
        <v>0</v>
      </c>
      <c r="T30" s="326">
        <f t="shared" si="14"/>
        <v>2.129942474112427E-2</v>
      </c>
      <c r="U30" s="326">
        <f t="shared" si="9"/>
        <v>0</v>
      </c>
      <c r="V30" s="326">
        <f t="shared" si="15"/>
        <v>0.3</v>
      </c>
    </row>
    <row r="31" spans="2:28" x14ac:dyDescent="0.2">
      <c r="B31" s="326" t="s">
        <v>233</v>
      </c>
      <c r="C31" s="328"/>
      <c r="D31" s="328"/>
      <c r="G31" s="326">
        <f t="shared" si="0"/>
        <v>0</v>
      </c>
      <c r="H31" s="326">
        <f t="shared" si="10"/>
        <v>2.2225486686390544E-2</v>
      </c>
      <c r="I31" s="326">
        <f t="shared" si="1"/>
        <v>0</v>
      </c>
      <c r="J31" s="326">
        <f t="shared" si="2"/>
        <v>0</v>
      </c>
      <c r="K31" s="326">
        <f t="shared" si="11"/>
        <v>2.2225486686390544E-2</v>
      </c>
      <c r="L31" s="326">
        <f t="shared" si="3"/>
        <v>0</v>
      </c>
      <c r="M31" s="326">
        <f t="shared" si="4"/>
        <v>0</v>
      </c>
      <c r="N31" s="326">
        <f t="shared" si="12"/>
        <v>2.2225486686390544E-2</v>
      </c>
      <c r="O31" s="326">
        <f t="shared" si="5"/>
        <v>0</v>
      </c>
      <c r="P31" s="326">
        <f t="shared" si="6"/>
        <v>0</v>
      </c>
      <c r="Q31" s="326">
        <f t="shared" si="13"/>
        <v>2.2225486686390544E-2</v>
      </c>
      <c r="R31" s="326">
        <f t="shared" si="7"/>
        <v>0</v>
      </c>
      <c r="S31" s="326">
        <f t="shared" si="8"/>
        <v>0</v>
      </c>
      <c r="T31" s="326">
        <f t="shared" si="14"/>
        <v>2.2225486686390544E-2</v>
      </c>
      <c r="U31" s="326">
        <f t="shared" si="9"/>
        <v>0</v>
      </c>
      <c r="V31" s="326">
        <f t="shared" si="15"/>
        <v>0.3</v>
      </c>
    </row>
    <row r="32" spans="2:28" x14ac:dyDescent="0.2">
      <c r="B32" s="326" t="s">
        <v>234</v>
      </c>
      <c r="D32" s="328"/>
      <c r="G32" s="326">
        <f t="shared" si="0"/>
        <v>0</v>
      </c>
      <c r="H32" s="326">
        <f t="shared" si="10"/>
        <v>2.3151548631656818E-2</v>
      </c>
      <c r="I32" s="326">
        <f t="shared" si="1"/>
        <v>0</v>
      </c>
      <c r="J32" s="326">
        <f t="shared" si="2"/>
        <v>0</v>
      </c>
      <c r="K32" s="326">
        <f t="shared" si="11"/>
        <v>2.3151548631656818E-2</v>
      </c>
      <c r="L32" s="326">
        <f t="shared" si="3"/>
        <v>0</v>
      </c>
      <c r="M32" s="326">
        <f t="shared" si="4"/>
        <v>0</v>
      </c>
      <c r="N32" s="326">
        <f t="shared" si="12"/>
        <v>2.3151548631656818E-2</v>
      </c>
      <c r="O32" s="326">
        <f t="shared" si="5"/>
        <v>0</v>
      </c>
      <c r="P32" s="326">
        <f t="shared" si="6"/>
        <v>0</v>
      </c>
      <c r="Q32" s="326">
        <f t="shared" si="13"/>
        <v>2.3151548631656818E-2</v>
      </c>
      <c r="R32" s="326">
        <f t="shared" si="7"/>
        <v>0</v>
      </c>
      <c r="S32" s="326">
        <f t="shared" si="8"/>
        <v>0</v>
      </c>
      <c r="T32" s="326">
        <f t="shared" si="14"/>
        <v>2.3151548631656818E-2</v>
      </c>
      <c r="U32" s="326">
        <f t="shared" si="9"/>
        <v>0</v>
      </c>
      <c r="V32" s="326">
        <f t="shared" si="15"/>
        <v>0.3</v>
      </c>
    </row>
    <row r="33" spans="2:22" x14ac:dyDescent="0.2">
      <c r="B33" s="326" t="s">
        <v>235</v>
      </c>
      <c r="C33" s="328"/>
      <c r="D33" s="328"/>
      <c r="G33" s="326">
        <f t="shared" si="0"/>
        <v>0</v>
      </c>
      <c r="H33" s="326">
        <f t="shared" si="10"/>
        <v>2.4077610576923092E-2</v>
      </c>
      <c r="I33" s="326">
        <f t="shared" si="1"/>
        <v>0</v>
      </c>
      <c r="J33" s="326">
        <f t="shared" si="2"/>
        <v>0</v>
      </c>
      <c r="K33" s="326">
        <f t="shared" si="11"/>
        <v>2.4077610576923092E-2</v>
      </c>
      <c r="L33" s="326">
        <f t="shared" si="3"/>
        <v>0</v>
      </c>
      <c r="M33" s="326">
        <f t="shared" si="4"/>
        <v>0</v>
      </c>
      <c r="N33" s="326">
        <f t="shared" si="12"/>
        <v>2.4077610576923092E-2</v>
      </c>
      <c r="O33" s="326">
        <f t="shared" si="5"/>
        <v>0</v>
      </c>
      <c r="P33" s="326">
        <f t="shared" si="6"/>
        <v>0</v>
      </c>
      <c r="Q33" s="326">
        <f t="shared" si="13"/>
        <v>2.4077610576923092E-2</v>
      </c>
      <c r="R33" s="326">
        <f t="shared" si="7"/>
        <v>0</v>
      </c>
      <c r="S33" s="326">
        <f t="shared" si="8"/>
        <v>0</v>
      </c>
      <c r="T33" s="326">
        <f t="shared" si="14"/>
        <v>2.4077610576923092E-2</v>
      </c>
      <c r="U33" s="326">
        <f t="shared" si="9"/>
        <v>0</v>
      </c>
      <c r="V33" s="326">
        <f t="shared" si="15"/>
        <v>0.3</v>
      </c>
    </row>
    <row r="34" spans="2:22" x14ac:dyDescent="0.2">
      <c r="D34" s="328"/>
      <c r="G34" s="326">
        <f t="shared" si="0"/>
        <v>0</v>
      </c>
      <c r="H34" s="326">
        <f t="shared" si="10"/>
        <v>2.5003672522189366E-2</v>
      </c>
      <c r="I34" s="326">
        <f t="shared" si="1"/>
        <v>0</v>
      </c>
      <c r="J34" s="326">
        <f t="shared" si="2"/>
        <v>0</v>
      </c>
      <c r="K34" s="326">
        <f t="shared" si="11"/>
        <v>2.5003672522189366E-2</v>
      </c>
      <c r="L34" s="326">
        <f t="shared" si="3"/>
        <v>0</v>
      </c>
      <c r="M34" s="326">
        <f t="shared" si="4"/>
        <v>0</v>
      </c>
      <c r="N34" s="326">
        <f t="shared" si="12"/>
        <v>2.5003672522189366E-2</v>
      </c>
      <c r="O34" s="326">
        <f t="shared" si="5"/>
        <v>0</v>
      </c>
      <c r="P34" s="326">
        <f t="shared" si="6"/>
        <v>0</v>
      </c>
      <c r="Q34" s="326">
        <f t="shared" si="13"/>
        <v>2.5003672522189366E-2</v>
      </c>
      <c r="R34" s="326">
        <f t="shared" si="7"/>
        <v>0</v>
      </c>
      <c r="S34" s="326">
        <f t="shared" si="8"/>
        <v>0</v>
      </c>
      <c r="T34" s="326">
        <f t="shared" si="14"/>
        <v>2.5003672522189366E-2</v>
      </c>
      <c r="U34" s="326">
        <f t="shared" si="9"/>
        <v>0</v>
      </c>
      <c r="V34" s="326">
        <f t="shared" si="15"/>
        <v>0.3</v>
      </c>
    </row>
    <row r="35" spans="2:22" x14ac:dyDescent="0.2">
      <c r="G35" s="326">
        <f t="shared" si="0"/>
        <v>0</v>
      </c>
      <c r="H35" s="326">
        <f t="shared" si="10"/>
        <v>2.592973446745564E-2</v>
      </c>
      <c r="I35" s="326">
        <f t="shared" si="1"/>
        <v>0</v>
      </c>
      <c r="J35" s="326">
        <f t="shared" si="2"/>
        <v>0</v>
      </c>
      <c r="K35" s="326">
        <f t="shared" si="11"/>
        <v>2.592973446745564E-2</v>
      </c>
      <c r="L35" s="326">
        <f t="shared" si="3"/>
        <v>0</v>
      </c>
      <c r="M35" s="326">
        <f t="shared" si="4"/>
        <v>0</v>
      </c>
      <c r="N35" s="326">
        <f t="shared" si="12"/>
        <v>2.592973446745564E-2</v>
      </c>
      <c r="O35" s="326">
        <f t="shared" si="5"/>
        <v>0</v>
      </c>
      <c r="P35" s="326">
        <f t="shared" si="6"/>
        <v>0</v>
      </c>
      <c r="Q35" s="326">
        <f t="shared" si="13"/>
        <v>2.592973446745564E-2</v>
      </c>
      <c r="R35" s="326">
        <f t="shared" si="7"/>
        <v>0</v>
      </c>
      <c r="S35" s="326">
        <f t="shared" si="8"/>
        <v>0</v>
      </c>
      <c r="T35" s="326">
        <f t="shared" si="14"/>
        <v>2.592973446745564E-2</v>
      </c>
      <c r="U35" s="326">
        <f t="shared" si="9"/>
        <v>0</v>
      </c>
      <c r="V35" s="326">
        <f t="shared" si="15"/>
        <v>0.3</v>
      </c>
    </row>
    <row r="36" spans="2:22" x14ac:dyDescent="0.2">
      <c r="G36" s="326">
        <f t="shared" si="0"/>
        <v>0</v>
      </c>
      <c r="H36" s="326">
        <f t="shared" si="10"/>
        <v>2.6855796412721913E-2</v>
      </c>
      <c r="I36" s="326">
        <f t="shared" si="1"/>
        <v>0</v>
      </c>
      <c r="J36" s="326">
        <f t="shared" si="2"/>
        <v>0</v>
      </c>
      <c r="K36" s="326">
        <f t="shared" si="11"/>
        <v>2.6855796412721913E-2</v>
      </c>
      <c r="L36" s="326">
        <f t="shared" si="3"/>
        <v>0</v>
      </c>
      <c r="M36" s="326">
        <f t="shared" si="4"/>
        <v>0</v>
      </c>
      <c r="N36" s="326">
        <f t="shared" si="12"/>
        <v>2.6855796412721913E-2</v>
      </c>
      <c r="O36" s="326">
        <f t="shared" si="5"/>
        <v>0</v>
      </c>
      <c r="P36" s="326">
        <f t="shared" si="6"/>
        <v>0</v>
      </c>
      <c r="Q36" s="326">
        <f t="shared" si="13"/>
        <v>2.6855796412721913E-2</v>
      </c>
      <c r="R36" s="326">
        <f t="shared" si="7"/>
        <v>0</v>
      </c>
      <c r="S36" s="326">
        <f t="shared" si="8"/>
        <v>0</v>
      </c>
      <c r="T36" s="326">
        <f t="shared" si="14"/>
        <v>2.6855796412721913E-2</v>
      </c>
      <c r="U36" s="326">
        <f t="shared" si="9"/>
        <v>0</v>
      </c>
      <c r="V36" s="326">
        <f t="shared" si="15"/>
        <v>0.3</v>
      </c>
    </row>
    <row r="37" spans="2:22" x14ac:dyDescent="0.2">
      <c r="G37" s="326">
        <f t="shared" si="0"/>
        <v>0</v>
      </c>
      <c r="H37" s="326">
        <f t="shared" si="10"/>
        <v>2.7781858357988187E-2</v>
      </c>
      <c r="I37" s="326">
        <f t="shared" si="1"/>
        <v>0</v>
      </c>
      <c r="J37" s="326">
        <f t="shared" si="2"/>
        <v>0</v>
      </c>
      <c r="K37" s="326">
        <f t="shared" si="11"/>
        <v>2.7781858357988187E-2</v>
      </c>
      <c r="L37" s="326">
        <f t="shared" si="3"/>
        <v>0</v>
      </c>
      <c r="M37" s="326">
        <f t="shared" si="4"/>
        <v>0</v>
      </c>
      <c r="N37" s="326">
        <f t="shared" si="12"/>
        <v>2.7781858357988187E-2</v>
      </c>
      <c r="O37" s="326">
        <f t="shared" si="5"/>
        <v>0</v>
      </c>
      <c r="P37" s="326">
        <f t="shared" si="6"/>
        <v>0</v>
      </c>
      <c r="Q37" s="326">
        <f t="shared" si="13"/>
        <v>2.7781858357988187E-2</v>
      </c>
      <c r="R37" s="326">
        <f t="shared" si="7"/>
        <v>0</v>
      </c>
      <c r="S37" s="326">
        <f t="shared" si="8"/>
        <v>0</v>
      </c>
      <c r="T37" s="326">
        <f t="shared" si="14"/>
        <v>2.7781858357988187E-2</v>
      </c>
      <c r="U37" s="326">
        <f t="shared" si="9"/>
        <v>0</v>
      </c>
      <c r="V37" s="326">
        <f t="shared" si="15"/>
        <v>0.3</v>
      </c>
    </row>
    <row r="38" spans="2:22" x14ac:dyDescent="0.2">
      <c r="G38" s="326">
        <f t="shared" si="0"/>
        <v>0</v>
      </c>
      <c r="H38" s="326">
        <f t="shared" si="10"/>
        <v>2.8707920303254461E-2</v>
      </c>
      <c r="I38" s="326">
        <f t="shared" si="1"/>
        <v>0</v>
      </c>
      <c r="J38" s="326">
        <f t="shared" si="2"/>
        <v>0</v>
      </c>
      <c r="K38" s="326">
        <f t="shared" si="11"/>
        <v>2.8707920303254461E-2</v>
      </c>
      <c r="L38" s="326">
        <f t="shared" si="3"/>
        <v>0</v>
      </c>
      <c r="M38" s="326">
        <f t="shared" si="4"/>
        <v>0</v>
      </c>
      <c r="N38" s="326">
        <f t="shared" si="12"/>
        <v>2.8707920303254461E-2</v>
      </c>
      <c r="O38" s="326">
        <f t="shared" si="5"/>
        <v>0</v>
      </c>
      <c r="P38" s="326">
        <f t="shared" si="6"/>
        <v>0</v>
      </c>
      <c r="Q38" s="326">
        <f t="shared" si="13"/>
        <v>2.8707920303254461E-2</v>
      </c>
      <c r="R38" s="326">
        <f t="shared" si="7"/>
        <v>0</v>
      </c>
      <c r="S38" s="326">
        <f t="shared" si="8"/>
        <v>0</v>
      </c>
      <c r="T38" s="326">
        <f t="shared" si="14"/>
        <v>2.8707920303254461E-2</v>
      </c>
      <c r="U38" s="326">
        <f t="shared" si="9"/>
        <v>0</v>
      </c>
      <c r="V38" s="326">
        <f t="shared" si="15"/>
        <v>0.3</v>
      </c>
    </row>
    <row r="39" spans="2:22" x14ac:dyDescent="0.2">
      <c r="G39" s="326">
        <f t="shared" si="0"/>
        <v>0</v>
      </c>
      <c r="H39" s="326">
        <f t="shared" si="10"/>
        <v>2.9633982248520735E-2</v>
      </c>
      <c r="I39" s="326">
        <f t="shared" si="1"/>
        <v>0</v>
      </c>
      <c r="J39" s="326">
        <f t="shared" si="2"/>
        <v>0</v>
      </c>
      <c r="K39" s="326">
        <f t="shared" si="11"/>
        <v>2.9633982248520735E-2</v>
      </c>
      <c r="L39" s="326">
        <f t="shared" si="3"/>
        <v>0</v>
      </c>
      <c r="M39" s="326">
        <f t="shared" si="4"/>
        <v>0</v>
      </c>
      <c r="N39" s="326">
        <f t="shared" si="12"/>
        <v>2.9633982248520735E-2</v>
      </c>
      <c r="O39" s="326">
        <f t="shared" si="5"/>
        <v>0</v>
      </c>
      <c r="P39" s="326">
        <f t="shared" si="6"/>
        <v>0</v>
      </c>
      <c r="Q39" s="326">
        <f t="shared" si="13"/>
        <v>2.9633982248520735E-2</v>
      </c>
      <c r="R39" s="326">
        <f t="shared" si="7"/>
        <v>0</v>
      </c>
      <c r="S39" s="326">
        <f t="shared" si="8"/>
        <v>0</v>
      </c>
      <c r="T39" s="326">
        <f t="shared" si="14"/>
        <v>2.9633982248520735E-2</v>
      </c>
      <c r="U39" s="326">
        <f t="shared" si="9"/>
        <v>0</v>
      </c>
      <c r="V39" s="326">
        <f t="shared" si="15"/>
        <v>0.3</v>
      </c>
    </row>
    <row r="40" spans="2:22" x14ac:dyDescent="0.2">
      <c r="B40" s="330" t="s">
        <v>327</v>
      </c>
      <c r="C40" s="326">
        <f>C14*0.001*'chromatographic performances'!E9*0.000001/C11</f>
        <v>10.77805011531807</v>
      </c>
      <c r="G40" s="326">
        <f t="shared" si="0"/>
        <v>0</v>
      </c>
      <c r="H40" s="326">
        <f t="shared" si="10"/>
        <v>3.0560044193787009E-2</v>
      </c>
      <c r="I40" s="326">
        <f t="shared" si="1"/>
        <v>0</v>
      </c>
      <c r="J40" s="326">
        <f t="shared" si="2"/>
        <v>0</v>
      </c>
      <c r="K40" s="326">
        <f t="shared" si="11"/>
        <v>3.0560044193787009E-2</v>
      </c>
      <c r="L40" s="326">
        <f t="shared" si="3"/>
        <v>0</v>
      </c>
      <c r="M40" s="326">
        <f t="shared" si="4"/>
        <v>0</v>
      </c>
      <c r="N40" s="326">
        <f t="shared" si="12"/>
        <v>3.0560044193787009E-2</v>
      </c>
      <c r="O40" s="326">
        <f t="shared" si="5"/>
        <v>0</v>
      </c>
      <c r="P40" s="326">
        <f t="shared" si="6"/>
        <v>0</v>
      </c>
      <c r="Q40" s="326">
        <f t="shared" si="13"/>
        <v>3.0560044193787009E-2</v>
      </c>
      <c r="R40" s="326">
        <f t="shared" si="7"/>
        <v>0</v>
      </c>
      <c r="S40" s="326">
        <f t="shared" si="8"/>
        <v>0</v>
      </c>
      <c r="T40" s="326">
        <f t="shared" si="14"/>
        <v>3.0560044193787009E-2</v>
      </c>
      <c r="U40" s="326">
        <f t="shared" si="9"/>
        <v>0</v>
      </c>
      <c r="V40" s="326">
        <f t="shared" si="15"/>
        <v>0.3</v>
      </c>
    </row>
    <row r="41" spans="2:22" x14ac:dyDescent="0.2">
      <c r="B41" s="326" t="s">
        <v>231</v>
      </c>
      <c r="C41" s="328">
        <f>'chromatographic performances'!E22</f>
        <v>9090.5654696252495</v>
      </c>
      <c r="G41" s="326">
        <f t="shared" si="0"/>
        <v>0</v>
      </c>
      <c r="H41" s="326">
        <f t="shared" si="10"/>
        <v>3.1486106139053283E-2</v>
      </c>
      <c r="I41" s="326">
        <f t="shared" si="1"/>
        <v>0</v>
      </c>
      <c r="J41" s="326">
        <f t="shared" si="2"/>
        <v>0</v>
      </c>
      <c r="K41" s="326">
        <f t="shared" si="11"/>
        <v>3.1486106139053283E-2</v>
      </c>
      <c r="L41" s="326">
        <f t="shared" si="3"/>
        <v>0</v>
      </c>
      <c r="M41" s="326">
        <f t="shared" si="4"/>
        <v>0</v>
      </c>
      <c r="N41" s="326">
        <f t="shared" si="12"/>
        <v>3.1486106139053283E-2</v>
      </c>
      <c r="O41" s="326">
        <f t="shared" si="5"/>
        <v>0</v>
      </c>
      <c r="P41" s="326">
        <f t="shared" si="6"/>
        <v>0</v>
      </c>
      <c r="Q41" s="326">
        <f t="shared" si="13"/>
        <v>3.1486106139053283E-2</v>
      </c>
      <c r="R41" s="326">
        <f t="shared" si="7"/>
        <v>0</v>
      </c>
      <c r="S41" s="326">
        <f t="shared" si="8"/>
        <v>0</v>
      </c>
      <c r="T41" s="326">
        <f t="shared" si="14"/>
        <v>3.1486106139053283E-2</v>
      </c>
      <c r="U41" s="326">
        <f t="shared" si="9"/>
        <v>0</v>
      </c>
      <c r="V41" s="326">
        <f t="shared" si="15"/>
        <v>0.3</v>
      </c>
    </row>
    <row r="42" spans="2:22" x14ac:dyDescent="0.2">
      <c r="G42" s="326">
        <f t="shared" si="0"/>
        <v>0</v>
      </c>
      <c r="H42" s="326">
        <f t="shared" si="10"/>
        <v>3.2412168084319556E-2</v>
      </c>
      <c r="I42" s="326">
        <f t="shared" si="1"/>
        <v>0</v>
      </c>
      <c r="J42" s="326">
        <f t="shared" si="2"/>
        <v>0</v>
      </c>
      <c r="K42" s="326">
        <f t="shared" si="11"/>
        <v>3.2412168084319556E-2</v>
      </c>
      <c r="L42" s="326">
        <f t="shared" si="3"/>
        <v>0</v>
      </c>
      <c r="M42" s="326">
        <f t="shared" si="4"/>
        <v>0</v>
      </c>
      <c r="N42" s="326">
        <f t="shared" si="12"/>
        <v>3.2412168084319556E-2</v>
      </c>
      <c r="O42" s="326">
        <f t="shared" si="5"/>
        <v>0</v>
      </c>
      <c r="P42" s="326">
        <f t="shared" si="6"/>
        <v>0</v>
      </c>
      <c r="Q42" s="326">
        <f t="shared" si="13"/>
        <v>3.2412168084319556E-2</v>
      </c>
      <c r="R42" s="326">
        <f t="shared" si="7"/>
        <v>0</v>
      </c>
      <c r="S42" s="326">
        <f t="shared" si="8"/>
        <v>0</v>
      </c>
      <c r="T42" s="326">
        <f t="shared" si="14"/>
        <v>3.2412168084319556E-2</v>
      </c>
      <c r="U42" s="326">
        <f t="shared" si="9"/>
        <v>0</v>
      </c>
      <c r="V42" s="326">
        <f t="shared" si="15"/>
        <v>0.3</v>
      </c>
    </row>
    <row r="43" spans="2:22" x14ac:dyDescent="0.2">
      <c r="G43" s="326">
        <f t="shared" si="0"/>
        <v>0</v>
      </c>
      <c r="H43" s="326">
        <f t="shared" si="10"/>
        <v>3.333823002958583E-2</v>
      </c>
      <c r="I43" s="326">
        <f t="shared" si="1"/>
        <v>0</v>
      </c>
      <c r="J43" s="326">
        <f t="shared" si="2"/>
        <v>0</v>
      </c>
      <c r="K43" s="326">
        <f t="shared" si="11"/>
        <v>3.333823002958583E-2</v>
      </c>
      <c r="L43" s="326">
        <f t="shared" si="3"/>
        <v>0</v>
      </c>
      <c r="M43" s="326">
        <f t="shared" si="4"/>
        <v>0</v>
      </c>
      <c r="N43" s="326">
        <f t="shared" si="12"/>
        <v>3.333823002958583E-2</v>
      </c>
      <c r="O43" s="326">
        <f t="shared" si="5"/>
        <v>0</v>
      </c>
      <c r="P43" s="326">
        <f t="shared" si="6"/>
        <v>0</v>
      </c>
      <c r="Q43" s="326">
        <f t="shared" si="13"/>
        <v>3.333823002958583E-2</v>
      </c>
      <c r="R43" s="326">
        <f t="shared" si="7"/>
        <v>0</v>
      </c>
      <c r="S43" s="326">
        <f t="shared" si="8"/>
        <v>0</v>
      </c>
      <c r="T43" s="326">
        <f t="shared" si="14"/>
        <v>3.333823002958583E-2</v>
      </c>
      <c r="U43" s="326">
        <f t="shared" si="9"/>
        <v>0</v>
      </c>
      <c r="V43" s="326">
        <f t="shared" si="15"/>
        <v>0.3</v>
      </c>
    </row>
    <row r="44" spans="2:22" x14ac:dyDescent="0.2">
      <c r="G44" s="326">
        <f t="shared" si="0"/>
        <v>0</v>
      </c>
      <c r="H44" s="326">
        <f t="shared" si="10"/>
        <v>3.4264291974852104E-2</v>
      </c>
      <c r="I44" s="326">
        <f t="shared" si="1"/>
        <v>0</v>
      </c>
      <c r="J44" s="326">
        <f t="shared" si="2"/>
        <v>0</v>
      </c>
      <c r="K44" s="326">
        <f t="shared" si="11"/>
        <v>3.4264291974852104E-2</v>
      </c>
      <c r="L44" s="326">
        <f t="shared" si="3"/>
        <v>0</v>
      </c>
      <c r="M44" s="326">
        <f t="shared" si="4"/>
        <v>0</v>
      </c>
      <c r="N44" s="326">
        <f t="shared" si="12"/>
        <v>3.4264291974852104E-2</v>
      </c>
      <c r="O44" s="326">
        <f t="shared" si="5"/>
        <v>0</v>
      </c>
      <c r="P44" s="326">
        <f t="shared" si="6"/>
        <v>0</v>
      </c>
      <c r="Q44" s="326">
        <f t="shared" si="13"/>
        <v>3.4264291974852104E-2</v>
      </c>
      <c r="R44" s="326">
        <f t="shared" si="7"/>
        <v>0</v>
      </c>
      <c r="S44" s="326">
        <f t="shared" si="8"/>
        <v>0</v>
      </c>
      <c r="T44" s="326">
        <f t="shared" si="14"/>
        <v>3.4264291974852104E-2</v>
      </c>
      <c r="U44" s="326">
        <f t="shared" si="9"/>
        <v>0</v>
      </c>
      <c r="V44" s="326">
        <f t="shared" si="15"/>
        <v>0.3</v>
      </c>
    </row>
    <row r="45" spans="2:22" x14ac:dyDescent="0.2">
      <c r="G45" s="326">
        <f t="shared" si="0"/>
        <v>0</v>
      </c>
      <c r="H45" s="326">
        <f t="shared" si="10"/>
        <v>3.5190353920118378E-2</v>
      </c>
      <c r="I45" s="326">
        <f t="shared" si="1"/>
        <v>0</v>
      </c>
      <c r="J45" s="326">
        <f t="shared" si="2"/>
        <v>0</v>
      </c>
      <c r="K45" s="326">
        <f t="shared" si="11"/>
        <v>3.5190353920118378E-2</v>
      </c>
      <c r="L45" s="326">
        <f t="shared" si="3"/>
        <v>0</v>
      </c>
      <c r="M45" s="326">
        <f t="shared" si="4"/>
        <v>0</v>
      </c>
      <c r="N45" s="326">
        <f t="shared" si="12"/>
        <v>3.5190353920118378E-2</v>
      </c>
      <c r="O45" s="326">
        <f t="shared" si="5"/>
        <v>0</v>
      </c>
      <c r="P45" s="326">
        <f t="shared" si="6"/>
        <v>0</v>
      </c>
      <c r="Q45" s="326">
        <f t="shared" si="13"/>
        <v>3.5190353920118378E-2</v>
      </c>
      <c r="R45" s="326">
        <f t="shared" si="7"/>
        <v>0</v>
      </c>
      <c r="S45" s="326">
        <f t="shared" si="8"/>
        <v>0</v>
      </c>
      <c r="T45" s="326">
        <f t="shared" si="14"/>
        <v>3.5190353920118378E-2</v>
      </c>
      <c r="U45" s="326">
        <f t="shared" si="9"/>
        <v>0</v>
      </c>
      <c r="V45" s="326">
        <f t="shared" si="15"/>
        <v>0.3</v>
      </c>
    </row>
    <row r="46" spans="2:22" x14ac:dyDescent="0.2">
      <c r="G46" s="326">
        <f t="shared" si="0"/>
        <v>0</v>
      </c>
      <c r="H46" s="326">
        <f t="shared" si="10"/>
        <v>3.6116415865384652E-2</v>
      </c>
      <c r="I46" s="326">
        <f t="shared" si="1"/>
        <v>0</v>
      </c>
      <c r="J46" s="326">
        <f t="shared" si="2"/>
        <v>0</v>
      </c>
      <c r="K46" s="326">
        <f t="shared" si="11"/>
        <v>3.6116415865384652E-2</v>
      </c>
      <c r="L46" s="326">
        <f t="shared" si="3"/>
        <v>0</v>
      </c>
      <c r="M46" s="326">
        <f t="shared" si="4"/>
        <v>0</v>
      </c>
      <c r="N46" s="326">
        <f t="shared" si="12"/>
        <v>3.6116415865384652E-2</v>
      </c>
      <c r="O46" s="326">
        <f t="shared" si="5"/>
        <v>0</v>
      </c>
      <c r="P46" s="326">
        <f t="shared" si="6"/>
        <v>0</v>
      </c>
      <c r="Q46" s="326">
        <f t="shared" si="13"/>
        <v>3.6116415865384652E-2</v>
      </c>
      <c r="R46" s="326">
        <f t="shared" si="7"/>
        <v>0</v>
      </c>
      <c r="S46" s="326">
        <f t="shared" si="8"/>
        <v>0</v>
      </c>
      <c r="T46" s="326">
        <f t="shared" si="14"/>
        <v>3.6116415865384652E-2</v>
      </c>
      <c r="U46" s="326">
        <f t="shared" si="9"/>
        <v>0</v>
      </c>
      <c r="V46" s="326">
        <f t="shared" si="15"/>
        <v>0.3</v>
      </c>
    </row>
    <row r="47" spans="2:22" x14ac:dyDescent="0.2">
      <c r="B47" s="327"/>
      <c r="C47" s="328"/>
      <c r="D47" s="328"/>
      <c r="G47" s="326">
        <f t="shared" si="0"/>
        <v>0</v>
      </c>
      <c r="H47" s="326">
        <f t="shared" si="10"/>
        <v>3.7042477810650926E-2</v>
      </c>
      <c r="I47" s="326">
        <f t="shared" si="1"/>
        <v>0</v>
      </c>
      <c r="J47" s="326">
        <f t="shared" si="2"/>
        <v>0</v>
      </c>
      <c r="K47" s="326">
        <f t="shared" si="11"/>
        <v>3.7042477810650926E-2</v>
      </c>
      <c r="L47" s="326">
        <f t="shared" si="3"/>
        <v>0</v>
      </c>
      <c r="M47" s="326">
        <f t="shared" si="4"/>
        <v>0</v>
      </c>
      <c r="N47" s="326">
        <f t="shared" si="12"/>
        <v>3.7042477810650926E-2</v>
      </c>
      <c r="O47" s="326">
        <f t="shared" si="5"/>
        <v>0</v>
      </c>
      <c r="P47" s="326">
        <f t="shared" si="6"/>
        <v>0</v>
      </c>
      <c r="Q47" s="326">
        <f t="shared" si="13"/>
        <v>3.7042477810650926E-2</v>
      </c>
      <c r="R47" s="326">
        <f t="shared" si="7"/>
        <v>0</v>
      </c>
      <c r="S47" s="326">
        <f t="shared" si="8"/>
        <v>0</v>
      </c>
      <c r="T47" s="326">
        <f t="shared" si="14"/>
        <v>3.7042477810650926E-2</v>
      </c>
      <c r="U47" s="326">
        <f t="shared" si="9"/>
        <v>0</v>
      </c>
      <c r="V47" s="326">
        <f t="shared" si="15"/>
        <v>0.3</v>
      </c>
    </row>
    <row r="48" spans="2:22" x14ac:dyDescent="0.2">
      <c r="B48" s="327"/>
      <c r="C48" s="328"/>
      <c r="D48" s="328"/>
      <c r="G48" s="326">
        <f t="shared" si="0"/>
        <v>0</v>
      </c>
      <c r="H48" s="326">
        <f t="shared" si="10"/>
        <v>3.7968539755917199E-2</v>
      </c>
      <c r="I48" s="326">
        <f t="shared" si="1"/>
        <v>0</v>
      </c>
      <c r="J48" s="326">
        <f t="shared" si="2"/>
        <v>0</v>
      </c>
      <c r="K48" s="326">
        <f t="shared" si="11"/>
        <v>3.7968539755917199E-2</v>
      </c>
      <c r="L48" s="326">
        <f t="shared" si="3"/>
        <v>0</v>
      </c>
      <c r="M48" s="326">
        <f t="shared" si="4"/>
        <v>0</v>
      </c>
      <c r="N48" s="326">
        <f t="shared" si="12"/>
        <v>3.7968539755917199E-2</v>
      </c>
      <c r="O48" s="326">
        <f t="shared" si="5"/>
        <v>0</v>
      </c>
      <c r="P48" s="326">
        <f t="shared" si="6"/>
        <v>0</v>
      </c>
      <c r="Q48" s="326">
        <f t="shared" si="13"/>
        <v>3.7968539755917199E-2</v>
      </c>
      <c r="R48" s="326">
        <f t="shared" si="7"/>
        <v>0</v>
      </c>
      <c r="S48" s="326">
        <f t="shared" si="8"/>
        <v>0</v>
      </c>
      <c r="T48" s="326">
        <f t="shared" si="14"/>
        <v>3.7968539755917199E-2</v>
      </c>
      <c r="U48" s="326">
        <f t="shared" si="9"/>
        <v>0</v>
      </c>
      <c r="V48" s="326">
        <f t="shared" si="15"/>
        <v>0.3</v>
      </c>
    </row>
    <row r="49" spans="7:22" x14ac:dyDescent="0.2">
      <c r="G49" s="326">
        <f t="shared" si="0"/>
        <v>0</v>
      </c>
      <c r="H49" s="326">
        <f t="shared" si="10"/>
        <v>3.8894601701183473E-2</v>
      </c>
      <c r="I49" s="326">
        <f t="shared" si="1"/>
        <v>0</v>
      </c>
      <c r="J49" s="326">
        <f t="shared" si="2"/>
        <v>0</v>
      </c>
      <c r="K49" s="326">
        <f t="shared" si="11"/>
        <v>3.8894601701183473E-2</v>
      </c>
      <c r="L49" s="326">
        <f t="shared" si="3"/>
        <v>0</v>
      </c>
      <c r="M49" s="326">
        <f t="shared" si="4"/>
        <v>0</v>
      </c>
      <c r="N49" s="326">
        <f t="shared" si="12"/>
        <v>3.8894601701183473E-2</v>
      </c>
      <c r="O49" s="326">
        <f t="shared" si="5"/>
        <v>0</v>
      </c>
      <c r="P49" s="326">
        <f t="shared" si="6"/>
        <v>0</v>
      </c>
      <c r="Q49" s="326">
        <f t="shared" si="13"/>
        <v>3.8894601701183473E-2</v>
      </c>
      <c r="R49" s="326">
        <f t="shared" si="7"/>
        <v>0</v>
      </c>
      <c r="S49" s="326">
        <f t="shared" si="8"/>
        <v>0</v>
      </c>
      <c r="T49" s="326">
        <f t="shared" si="14"/>
        <v>3.8894601701183473E-2</v>
      </c>
      <c r="U49" s="326">
        <f t="shared" si="9"/>
        <v>0</v>
      </c>
      <c r="V49" s="326">
        <f t="shared" si="15"/>
        <v>0.3</v>
      </c>
    </row>
    <row r="50" spans="7:22" x14ac:dyDescent="0.2">
      <c r="G50" s="326">
        <f t="shared" si="0"/>
        <v>0</v>
      </c>
      <c r="H50" s="326">
        <f t="shared" si="10"/>
        <v>3.9820663646449747E-2</v>
      </c>
      <c r="I50" s="326">
        <f t="shared" si="1"/>
        <v>0</v>
      </c>
      <c r="J50" s="326">
        <f t="shared" si="2"/>
        <v>0</v>
      </c>
      <c r="K50" s="326">
        <f t="shared" si="11"/>
        <v>3.9820663646449747E-2</v>
      </c>
      <c r="L50" s="326">
        <f t="shared" si="3"/>
        <v>0</v>
      </c>
      <c r="M50" s="326">
        <f t="shared" si="4"/>
        <v>0</v>
      </c>
      <c r="N50" s="326">
        <f t="shared" si="12"/>
        <v>3.9820663646449747E-2</v>
      </c>
      <c r="O50" s="326">
        <f t="shared" si="5"/>
        <v>0</v>
      </c>
      <c r="P50" s="326">
        <f t="shared" si="6"/>
        <v>0</v>
      </c>
      <c r="Q50" s="326">
        <f t="shared" si="13"/>
        <v>3.9820663646449747E-2</v>
      </c>
      <c r="R50" s="326">
        <f t="shared" si="7"/>
        <v>0</v>
      </c>
      <c r="S50" s="326">
        <f t="shared" si="8"/>
        <v>0</v>
      </c>
      <c r="T50" s="326">
        <f t="shared" si="14"/>
        <v>3.9820663646449747E-2</v>
      </c>
      <c r="U50" s="326">
        <f t="shared" si="9"/>
        <v>0</v>
      </c>
      <c r="V50" s="326">
        <f t="shared" si="15"/>
        <v>0.3</v>
      </c>
    </row>
    <row r="51" spans="7:22" x14ac:dyDescent="0.2">
      <c r="G51" s="326">
        <f t="shared" si="0"/>
        <v>0</v>
      </c>
      <c r="H51" s="326">
        <f t="shared" si="10"/>
        <v>4.0746725591716021E-2</v>
      </c>
      <c r="I51" s="326">
        <f t="shared" si="1"/>
        <v>0</v>
      </c>
      <c r="J51" s="326">
        <f t="shared" si="2"/>
        <v>0</v>
      </c>
      <c r="K51" s="326">
        <f t="shared" si="11"/>
        <v>4.0746725591716021E-2</v>
      </c>
      <c r="L51" s="326">
        <f t="shared" si="3"/>
        <v>0</v>
      </c>
      <c r="M51" s="326">
        <f t="shared" si="4"/>
        <v>0</v>
      </c>
      <c r="N51" s="326">
        <f t="shared" si="12"/>
        <v>4.0746725591716021E-2</v>
      </c>
      <c r="O51" s="326">
        <f t="shared" si="5"/>
        <v>0</v>
      </c>
      <c r="P51" s="326">
        <f t="shared" si="6"/>
        <v>0</v>
      </c>
      <c r="Q51" s="326">
        <f t="shared" si="13"/>
        <v>4.0746725591716021E-2</v>
      </c>
      <c r="R51" s="326">
        <f t="shared" si="7"/>
        <v>0</v>
      </c>
      <c r="S51" s="326">
        <f t="shared" si="8"/>
        <v>0</v>
      </c>
      <c r="T51" s="326">
        <f t="shared" si="14"/>
        <v>4.0746725591716021E-2</v>
      </c>
      <c r="U51" s="326">
        <f t="shared" si="9"/>
        <v>0</v>
      </c>
      <c r="V51" s="326">
        <f t="shared" si="15"/>
        <v>0.3</v>
      </c>
    </row>
    <row r="52" spans="7:22" x14ac:dyDescent="0.2">
      <c r="G52" s="326">
        <f t="shared" si="0"/>
        <v>0</v>
      </c>
      <c r="H52" s="326">
        <f t="shared" si="10"/>
        <v>4.1672787536982295E-2</v>
      </c>
      <c r="I52" s="326">
        <f t="shared" si="1"/>
        <v>0</v>
      </c>
      <c r="J52" s="326">
        <f t="shared" si="2"/>
        <v>0</v>
      </c>
      <c r="K52" s="326">
        <f t="shared" si="11"/>
        <v>4.1672787536982295E-2</v>
      </c>
      <c r="L52" s="326">
        <f t="shared" si="3"/>
        <v>0</v>
      </c>
      <c r="M52" s="326">
        <f t="shared" si="4"/>
        <v>0</v>
      </c>
      <c r="N52" s="326">
        <f t="shared" si="12"/>
        <v>4.1672787536982295E-2</v>
      </c>
      <c r="O52" s="326">
        <f t="shared" si="5"/>
        <v>0</v>
      </c>
      <c r="P52" s="326">
        <f t="shared" si="6"/>
        <v>0</v>
      </c>
      <c r="Q52" s="326">
        <f t="shared" si="13"/>
        <v>4.1672787536982295E-2</v>
      </c>
      <c r="R52" s="326">
        <f t="shared" si="7"/>
        <v>0</v>
      </c>
      <c r="S52" s="326">
        <f t="shared" si="8"/>
        <v>0</v>
      </c>
      <c r="T52" s="326">
        <f t="shared" si="14"/>
        <v>4.1672787536982295E-2</v>
      </c>
      <c r="U52" s="326">
        <f t="shared" si="9"/>
        <v>0</v>
      </c>
      <c r="V52" s="326">
        <f t="shared" si="15"/>
        <v>0.3</v>
      </c>
    </row>
    <row r="53" spans="7:22" x14ac:dyDescent="0.2">
      <c r="G53" s="326">
        <f t="shared" si="0"/>
        <v>0</v>
      </c>
      <c r="H53" s="326">
        <f t="shared" si="10"/>
        <v>4.2598849482248569E-2</v>
      </c>
      <c r="I53" s="326">
        <f t="shared" si="1"/>
        <v>0</v>
      </c>
      <c r="J53" s="326">
        <f t="shared" si="2"/>
        <v>0</v>
      </c>
      <c r="K53" s="326">
        <f t="shared" si="11"/>
        <v>4.2598849482248569E-2</v>
      </c>
      <c r="L53" s="326">
        <f t="shared" si="3"/>
        <v>0</v>
      </c>
      <c r="M53" s="326">
        <f t="shared" si="4"/>
        <v>0</v>
      </c>
      <c r="N53" s="326">
        <f t="shared" si="12"/>
        <v>4.2598849482248569E-2</v>
      </c>
      <c r="O53" s="326">
        <f t="shared" si="5"/>
        <v>0</v>
      </c>
      <c r="P53" s="326">
        <f t="shared" si="6"/>
        <v>0</v>
      </c>
      <c r="Q53" s="326">
        <f t="shared" si="13"/>
        <v>4.2598849482248569E-2</v>
      </c>
      <c r="R53" s="326">
        <f t="shared" si="7"/>
        <v>0</v>
      </c>
      <c r="S53" s="326">
        <f t="shared" si="8"/>
        <v>0</v>
      </c>
      <c r="T53" s="326">
        <f t="shared" si="14"/>
        <v>4.2598849482248569E-2</v>
      </c>
      <c r="U53" s="326">
        <f t="shared" si="9"/>
        <v>0</v>
      </c>
      <c r="V53" s="326">
        <f t="shared" si="15"/>
        <v>0.3</v>
      </c>
    </row>
    <row r="54" spans="7:22" x14ac:dyDescent="0.2">
      <c r="G54" s="326">
        <f t="shared" si="0"/>
        <v>0</v>
      </c>
      <c r="H54" s="326">
        <f t="shared" si="10"/>
        <v>4.3524911427514842E-2</v>
      </c>
      <c r="I54" s="326">
        <f t="shared" si="1"/>
        <v>0</v>
      </c>
      <c r="J54" s="326">
        <f t="shared" si="2"/>
        <v>0</v>
      </c>
      <c r="K54" s="326">
        <f t="shared" si="11"/>
        <v>4.3524911427514842E-2</v>
      </c>
      <c r="L54" s="326">
        <f t="shared" si="3"/>
        <v>0</v>
      </c>
      <c r="M54" s="326">
        <f t="shared" si="4"/>
        <v>0</v>
      </c>
      <c r="N54" s="326">
        <f t="shared" si="12"/>
        <v>4.3524911427514842E-2</v>
      </c>
      <c r="O54" s="326">
        <f t="shared" si="5"/>
        <v>0</v>
      </c>
      <c r="P54" s="326">
        <f t="shared" si="6"/>
        <v>0</v>
      </c>
      <c r="Q54" s="326">
        <f t="shared" si="13"/>
        <v>4.3524911427514842E-2</v>
      </c>
      <c r="R54" s="326">
        <f t="shared" si="7"/>
        <v>0</v>
      </c>
      <c r="S54" s="326">
        <f t="shared" si="8"/>
        <v>0</v>
      </c>
      <c r="T54" s="326">
        <f t="shared" si="14"/>
        <v>4.3524911427514842E-2</v>
      </c>
      <c r="U54" s="326">
        <f t="shared" si="9"/>
        <v>0</v>
      </c>
      <c r="V54" s="326">
        <f t="shared" si="15"/>
        <v>0.3</v>
      </c>
    </row>
    <row r="55" spans="7:22" x14ac:dyDescent="0.2">
      <c r="G55" s="326">
        <f t="shared" si="0"/>
        <v>0</v>
      </c>
      <c r="H55" s="326">
        <f t="shared" si="10"/>
        <v>4.4450973372781116E-2</v>
      </c>
      <c r="I55" s="326">
        <f t="shared" si="1"/>
        <v>0</v>
      </c>
      <c r="J55" s="326">
        <f t="shared" si="2"/>
        <v>0</v>
      </c>
      <c r="K55" s="326">
        <f t="shared" si="11"/>
        <v>4.4450973372781116E-2</v>
      </c>
      <c r="L55" s="326">
        <f t="shared" si="3"/>
        <v>0</v>
      </c>
      <c r="M55" s="326">
        <f t="shared" si="4"/>
        <v>0</v>
      </c>
      <c r="N55" s="326">
        <f t="shared" si="12"/>
        <v>4.4450973372781116E-2</v>
      </c>
      <c r="O55" s="326">
        <f t="shared" si="5"/>
        <v>0</v>
      </c>
      <c r="P55" s="326">
        <f t="shared" si="6"/>
        <v>0</v>
      </c>
      <c r="Q55" s="326">
        <f t="shared" si="13"/>
        <v>4.4450973372781116E-2</v>
      </c>
      <c r="R55" s="326">
        <f t="shared" si="7"/>
        <v>0</v>
      </c>
      <c r="S55" s="326">
        <f t="shared" si="8"/>
        <v>0</v>
      </c>
      <c r="T55" s="326">
        <f t="shared" si="14"/>
        <v>4.4450973372781116E-2</v>
      </c>
      <c r="U55" s="326">
        <f t="shared" si="9"/>
        <v>0</v>
      </c>
      <c r="V55" s="326">
        <f t="shared" si="15"/>
        <v>0.3</v>
      </c>
    </row>
    <row r="56" spans="7:22" x14ac:dyDescent="0.2">
      <c r="G56" s="326">
        <f t="shared" si="0"/>
        <v>0</v>
      </c>
      <c r="H56" s="326">
        <f t="shared" si="10"/>
        <v>4.537703531804739E-2</v>
      </c>
      <c r="I56" s="326">
        <f t="shared" si="1"/>
        <v>0</v>
      </c>
      <c r="J56" s="326">
        <f t="shared" si="2"/>
        <v>0</v>
      </c>
      <c r="K56" s="326">
        <f t="shared" si="11"/>
        <v>4.537703531804739E-2</v>
      </c>
      <c r="L56" s="326">
        <f t="shared" si="3"/>
        <v>0</v>
      </c>
      <c r="M56" s="326">
        <f t="shared" si="4"/>
        <v>0</v>
      </c>
      <c r="N56" s="326">
        <f t="shared" si="12"/>
        <v>4.537703531804739E-2</v>
      </c>
      <c r="O56" s="326">
        <f t="shared" si="5"/>
        <v>0</v>
      </c>
      <c r="P56" s="326">
        <f t="shared" si="6"/>
        <v>0</v>
      </c>
      <c r="Q56" s="326">
        <f t="shared" si="13"/>
        <v>4.537703531804739E-2</v>
      </c>
      <c r="R56" s="326">
        <f t="shared" si="7"/>
        <v>0</v>
      </c>
      <c r="S56" s="326">
        <f t="shared" si="8"/>
        <v>0</v>
      </c>
      <c r="T56" s="326">
        <f t="shared" si="14"/>
        <v>4.537703531804739E-2</v>
      </c>
      <c r="U56" s="326">
        <f t="shared" si="9"/>
        <v>0</v>
      </c>
      <c r="V56" s="326">
        <f t="shared" si="15"/>
        <v>0.3</v>
      </c>
    </row>
    <row r="57" spans="7:22" x14ac:dyDescent="0.2">
      <c r="G57" s="326">
        <f t="shared" si="0"/>
        <v>0</v>
      </c>
      <c r="H57" s="326">
        <f t="shared" si="10"/>
        <v>4.6303097263313664E-2</v>
      </c>
      <c r="I57" s="326">
        <f t="shared" si="1"/>
        <v>0</v>
      </c>
      <c r="J57" s="326">
        <f t="shared" si="2"/>
        <v>0</v>
      </c>
      <c r="K57" s="326">
        <f t="shared" si="11"/>
        <v>4.6303097263313664E-2</v>
      </c>
      <c r="L57" s="326">
        <f t="shared" si="3"/>
        <v>0</v>
      </c>
      <c r="M57" s="326">
        <f t="shared" si="4"/>
        <v>0</v>
      </c>
      <c r="N57" s="326">
        <f t="shared" si="12"/>
        <v>4.6303097263313664E-2</v>
      </c>
      <c r="O57" s="326">
        <f t="shared" si="5"/>
        <v>0</v>
      </c>
      <c r="P57" s="326">
        <f t="shared" si="6"/>
        <v>0</v>
      </c>
      <c r="Q57" s="326">
        <f t="shared" si="13"/>
        <v>4.6303097263313664E-2</v>
      </c>
      <c r="R57" s="326">
        <f t="shared" si="7"/>
        <v>0</v>
      </c>
      <c r="S57" s="326">
        <f t="shared" si="8"/>
        <v>0</v>
      </c>
      <c r="T57" s="326">
        <f t="shared" si="14"/>
        <v>4.6303097263313664E-2</v>
      </c>
      <c r="U57" s="326">
        <f t="shared" si="9"/>
        <v>0</v>
      </c>
      <c r="V57" s="326">
        <f t="shared" si="15"/>
        <v>0.3</v>
      </c>
    </row>
    <row r="58" spans="7:22" x14ac:dyDescent="0.2">
      <c r="G58" s="326">
        <f t="shared" si="0"/>
        <v>0</v>
      </c>
      <c r="H58" s="326">
        <f t="shared" si="10"/>
        <v>4.7229159208579938E-2</v>
      </c>
      <c r="I58" s="326">
        <f t="shared" si="1"/>
        <v>0</v>
      </c>
      <c r="J58" s="326">
        <f t="shared" si="2"/>
        <v>0</v>
      </c>
      <c r="K58" s="326">
        <f t="shared" si="11"/>
        <v>4.7229159208579938E-2</v>
      </c>
      <c r="L58" s="326">
        <f t="shared" si="3"/>
        <v>0</v>
      </c>
      <c r="M58" s="326">
        <f t="shared" si="4"/>
        <v>0</v>
      </c>
      <c r="N58" s="326">
        <f t="shared" si="12"/>
        <v>4.7229159208579938E-2</v>
      </c>
      <c r="O58" s="326">
        <f t="shared" si="5"/>
        <v>0</v>
      </c>
      <c r="P58" s="326">
        <f t="shared" si="6"/>
        <v>0</v>
      </c>
      <c r="Q58" s="326">
        <f t="shared" si="13"/>
        <v>4.7229159208579938E-2</v>
      </c>
      <c r="R58" s="326">
        <f t="shared" si="7"/>
        <v>0</v>
      </c>
      <c r="S58" s="326">
        <f t="shared" si="8"/>
        <v>0</v>
      </c>
      <c r="T58" s="326">
        <f t="shared" si="14"/>
        <v>4.7229159208579938E-2</v>
      </c>
      <c r="U58" s="326">
        <f t="shared" si="9"/>
        <v>0</v>
      </c>
      <c r="V58" s="326">
        <f t="shared" si="15"/>
        <v>0.3</v>
      </c>
    </row>
    <row r="59" spans="7:22" x14ac:dyDescent="0.2">
      <c r="G59" s="326">
        <f t="shared" si="0"/>
        <v>0</v>
      </c>
      <c r="H59" s="326">
        <f t="shared" si="10"/>
        <v>4.8155221153846212E-2</v>
      </c>
      <c r="I59" s="326">
        <f t="shared" si="1"/>
        <v>0</v>
      </c>
      <c r="J59" s="326">
        <f t="shared" si="2"/>
        <v>0</v>
      </c>
      <c r="K59" s="326">
        <f t="shared" si="11"/>
        <v>4.8155221153846212E-2</v>
      </c>
      <c r="L59" s="326">
        <f t="shared" si="3"/>
        <v>0</v>
      </c>
      <c r="M59" s="326">
        <f t="shared" si="4"/>
        <v>0</v>
      </c>
      <c r="N59" s="326">
        <f t="shared" si="12"/>
        <v>4.8155221153846212E-2</v>
      </c>
      <c r="O59" s="326">
        <f t="shared" si="5"/>
        <v>0</v>
      </c>
      <c r="P59" s="326">
        <f t="shared" si="6"/>
        <v>0</v>
      </c>
      <c r="Q59" s="326">
        <f t="shared" si="13"/>
        <v>4.8155221153846212E-2</v>
      </c>
      <c r="R59" s="326">
        <f t="shared" si="7"/>
        <v>0</v>
      </c>
      <c r="S59" s="326">
        <f t="shared" si="8"/>
        <v>0</v>
      </c>
      <c r="T59" s="326">
        <f t="shared" si="14"/>
        <v>4.8155221153846212E-2</v>
      </c>
      <c r="U59" s="326">
        <f t="shared" si="9"/>
        <v>0</v>
      </c>
      <c r="V59" s="326">
        <f t="shared" si="15"/>
        <v>0.3</v>
      </c>
    </row>
    <row r="60" spans="7:22" x14ac:dyDescent="0.2">
      <c r="G60" s="326">
        <f t="shared" si="0"/>
        <v>0</v>
      </c>
      <c r="H60" s="326">
        <f t="shared" si="10"/>
        <v>4.9081283099112485E-2</v>
      </c>
      <c r="I60" s="326">
        <f t="shared" si="1"/>
        <v>0</v>
      </c>
      <c r="J60" s="326">
        <f t="shared" si="2"/>
        <v>0</v>
      </c>
      <c r="K60" s="326">
        <f t="shared" si="11"/>
        <v>4.9081283099112485E-2</v>
      </c>
      <c r="L60" s="326">
        <f t="shared" si="3"/>
        <v>0</v>
      </c>
      <c r="M60" s="326">
        <f t="shared" si="4"/>
        <v>0</v>
      </c>
      <c r="N60" s="326">
        <f t="shared" si="12"/>
        <v>4.9081283099112485E-2</v>
      </c>
      <c r="O60" s="326">
        <f t="shared" si="5"/>
        <v>0</v>
      </c>
      <c r="P60" s="326">
        <f t="shared" si="6"/>
        <v>0</v>
      </c>
      <c r="Q60" s="326">
        <f t="shared" si="13"/>
        <v>4.9081283099112485E-2</v>
      </c>
      <c r="R60" s="326">
        <f t="shared" si="7"/>
        <v>0</v>
      </c>
      <c r="S60" s="326">
        <f t="shared" si="8"/>
        <v>0</v>
      </c>
      <c r="T60" s="326">
        <f t="shared" si="14"/>
        <v>4.9081283099112485E-2</v>
      </c>
      <c r="U60" s="326">
        <f t="shared" si="9"/>
        <v>0</v>
      </c>
      <c r="V60" s="326">
        <f t="shared" si="15"/>
        <v>0.3</v>
      </c>
    </row>
    <row r="61" spans="7:22" x14ac:dyDescent="0.2">
      <c r="G61" s="326">
        <f t="shared" si="0"/>
        <v>0</v>
      </c>
      <c r="H61" s="326">
        <f t="shared" si="10"/>
        <v>5.0007345044378759E-2</v>
      </c>
      <c r="I61" s="326">
        <f t="shared" si="1"/>
        <v>0</v>
      </c>
      <c r="J61" s="326">
        <f t="shared" si="2"/>
        <v>0</v>
      </c>
      <c r="K61" s="326">
        <f t="shared" si="11"/>
        <v>5.0007345044378759E-2</v>
      </c>
      <c r="L61" s="326">
        <f t="shared" si="3"/>
        <v>0</v>
      </c>
      <c r="M61" s="326">
        <f t="shared" si="4"/>
        <v>0</v>
      </c>
      <c r="N61" s="326">
        <f t="shared" si="12"/>
        <v>5.0007345044378759E-2</v>
      </c>
      <c r="O61" s="326">
        <f t="shared" si="5"/>
        <v>0</v>
      </c>
      <c r="P61" s="326">
        <f t="shared" si="6"/>
        <v>0</v>
      </c>
      <c r="Q61" s="326">
        <f t="shared" si="13"/>
        <v>5.0007345044378759E-2</v>
      </c>
      <c r="R61" s="326">
        <f t="shared" si="7"/>
        <v>0</v>
      </c>
      <c r="S61" s="326">
        <f t="shared" si="8"/>
        <v>0</v>
      </c>
      <c r="T61" s="326">
        <f t="shared" si="14"/>
        <v>5.0007345044378759E-2</v>
      </c>
      <c r="U61" s="326">
        <f t="shared" si="9"/>
        <v>0</v>
      </c>
      <c r="V61" s="326">
        <f t="shared" si="15"/>
        <v>0.3</v>
      </c>
    </row>
    <row r="62" spans="7:22" x14ac:dyDescent="0.2">
      <c r="G62" s="326">
        <f t="shared" si="0"/>
        <v>0</v>
      </c>
      <c r="H62" s="326">
        <f t="shared" si="10"/>
        <v>5.0933406989645033E-2</v>
      </c>
      <c r="I62" s="326">
        <f t="shared" si="1"/>
        <v>0</v>
      </c>
      <c r="J62" s="326">
        <f t="shared" si="2"/>
        <v>0</v>
      </c>
      <c r="K62" s="326">
        <f t="shared" si="11"/>
        <v>5.0933406989645033E-2</v>
      </c>
      <c r="L62" s="326">
        <f t="shared" si="3"/>
        <v>0</v>
      </c>
      <c r="M62" s="326">
        <f t="shared" si="4"/>
        <v>0</v>
      </c>
      <c r="N62" s="326">
        <f t="shared" si="12"/>
        <v>5.0933406989645033E-2</v>
      </c>
      <c r="O62" s="326">
        <f t="shared" si="5"/>
        <v>0</v>
      </c>
      <c r="P62" s="326">
        <f t="shared" si="6"/>
        <v>0</v>
      </c>
      <c r="Q62" s="326">
        <f t="shared" si="13"/>
        <v>5.0933406989645033E-2</v>
      </c>
      <c r="R62" s="326">
        <f t="shared" si="7"/>
        <v>0</v>
      </c>
      <c r="S62" s="326">
        <f t="shared" si="8"/>
        <v>0</v>
      </c>
      <c r="T62" s="326">
        <f t="shared" si="14"/>
        <v>5.0933406989645033E-2</v>
      </c>
      <c r="U62" s="326">
        <f t="shared" si="9"/>
        <v>0</v>
      </c>
      <c r="V62" s="326">
        <f t="shared" si="15"/>
        <v>0.3</v>
      </c>
    </row>
    <row r="63" spans="7:22" x14ac:dyDescent="0.2">
      <c r="G63" s="326">
        <f t="shared" si="0"/>
        <v>0</v>
      </c>
      <c r="H63" s="326">
        <f t="shared" si="10"/>
        <v>5.1859468934911307E-2</v>
      </c>
      <c r="I63" s="326">
        <f t="shared" si="1"/>
        <v>0</v>
      </c>
      <c r="J63" s="326">
        <f t="shared" si="2"/>
        <v>0</v>
      </c>
      <c r="K63" s="326">
        <f t="shared" si="11"/>
        <v>5.1859468934911307E-2</v>
      </c>
      <c r="L63" s="326">
        <f t="shared" si="3"/>
        <v>0</v>
      </c>
      <c r="M63" s="326">
        <f t="shared" si="4"/>
        <v>0</v>
      </c>
      <c r="N63" s="326">
        <f t="shared" si="12"/>
        <v>5.1859468934911307E-2</v>
      </c>
      <c r="O63" s="326">
        <f t="shared" si="5"/>
        <v>0</v>
      </c>
      <c r="P63" s="326">
        <f t="shared" si="6"/>
        <v>0</v>
      </c>
      <c r="Q63" s="326">
        <f t="shared" si="13"/>
        <v>5.1859468934911307E-2</v>
      </c>
      <c r="R63" s="326">
        <f t="shared" si="7"/>
        <v>0</v>
      </c>
      <c r="S63" s="326">
        <f t="shared" si="8"/>
        <v>0</v>
      </c>
      <c r="T63" s="326">
        <f t="shared" si="14"/>
        <v>5.1859468934911307E-2</v>
      </c>
      <c r="U63" s="326">
        <f t="shared" si="9"/>
        <v>0</v>
      </c>
      <c r="V63" s="326">
        <f t="shared" si="15"/>
        <v>0.3</v>
      </c>
    </row>
    <row r="64" spans="7:22" x14ac:dyDescent="0.2">
      <c r="G64" s="326">
        <f t="shared" si="0"/>
        <v>0</v>
      </c>
      <c r="H64" s="326">
        <f t="shared" si="10"/>
        <v>5.2785530880177581E-2</v>
      </c>
      <c r="I64" s="326">
        <f t="shared" si="1"/>
        <v>0</v>
      </c>
      <c r="J64" s="326">
        <f t="shared" si="2"/>
        <v>0</v>
      </c>
      <c r="K64" s="326">
        <f t="shared" si="11"/>
        <v>5.2785530880177581E-2</v>
      </c>
      <c r="L64" s="326">
        <f t="shared" si="3"/>
        <v>0</v>
      </c>
      <c r="M64" s="326">
        <f t="shared" si="4"/>
        <v>0</v>
      </c>
      <c r="N64" s="326">
        <f t="shared" si="12"/>
        <v>5.2785530880177581E-2</v>
      </c>
      <c r="O64" s="326">
        <f t="shared" si="5"/>
        <v>0</v>
      </c>
      <c r="P64" s="326">
        <f t="shared" si="6"/>
        <v>0</v>
      </c>
      <c r="Q64" s="326">
        <f t="shared" si="13"/>
        <v>5.2785530880177581E-2</v>
      </c>
      <c r="R64" s="326">
        <f t="shared" si="7"/>
        <v>0</v>
      </c>
      <c r="S64" s="326">
        <f t="shared" si="8"/>
        <v>0</v>
      </c>
      <c r="T64" s="326">
        <f t="shared" si="14"/>
        <v>5.2785530880177581E-2</v>
      </c>
      <c r="U64" s="326">
        <f t="shared" si="9"/>
        <v>0</v>
      </c>
      <c r="V64" s="326">
        <f t="shared" si="15"/>
        <v>0.3</v>
      </c>
    </row>
    <row r="65" spans="7:22" x14ac:dyDescent="0.2">
      <c r="G65" s="326">
        <f t="shared" si="0"/>
        <v>0</v>
      </c>
      <c r="H65" s="326">
        <f t="shared" si="10"/>
        <v>5.3711592825443855E-2</v>
      </c>
      <c r="I65" s="326">
        <f t="shared" si="1"/>
        <v>0</v>
      </c>
      <c r="J65" s="326">
        <f t="shared" si="2"/>
        <v>0</v>
      </c>
      <c r="K65" s="326">
        <f t="shared" si="11"/>
        <v>5.3711592825443855E-2</v>
      </c>
      <c r="L65" s="326">
        <f t="shared" si="3"/>
        <v>0</v>
      </c>
      <c r="M65" s="326">
        <f t="shared" si="4"/>
        <v>0</v>
      </c>
      <c r="N65" s="326">
        <f t="shared" si="12"/>
        <v>5.3711592825443855E-2</v>
      </c>
      <c r="O65" s="326">
        <f t="shared" si="5"/>
        <v>0</v>
      </c>
      <c r="P65" s="326">
        <f t="shared" si="6"/>
        <v>0</v>
      </c>
      <c r="Q65" s="326">
        <f t="shared" si="13"/>
        <v>5.3711592825443855E-2</v>
      </c>
      <c r="R65" s="326">
        <f t="shared" si="7"/>
        <v>0</v>
      </c>
      <c r="S65" s="326">
        <f t="shared" si="8"/>
        <v>0</v>
      </c>
      <c r="T65" s="326">
        <f t="shared" si="14"/>
        <v>5.3711592825443855E-2</v>
      </c>
      <c r="U65" s="326">
        <f t="shared" si="9"/>
        <v>0</v>
      </c>
      <c r="V65" s="326">
        <f t="shared" si="15"/>
        <v>0.3</v>
      </c>
    </row>
    <row r="66" spans="7:22" x14ac:dyDescent="0.2">
      <c r="G66" s="326">
        <f t="shared" si="0"/>
        <v>0</v>
      </c>
      <c r="H66" s="326">
        <f t="shared" si="10"/>
        <v>5.4637654770710128E-2</v>
      </c>
      <c r="I66" s="326">
        <f t="shared" si="1"/>
        <v>0</v>
      </c>
      <c r="J66" s="326">
        <f t="shared" si="2"/>
        <v>0</v>
      </c>
      <c r="K66" s="326">
        <f t="shared" si="11"/>
        <v>5.4637654770710128E-2</v>
      </c>
      <c r="L66" s="326">
        <f t="shared" si="3"/>
        <v>0</v>
      </c>
      <c r="M66" s="326">
        <f t="shared" si="4"/>
        <v>0</v>
      </c>
      <c r="N66" s="326">
        <f t="shared" si="12"/>
        <v>5.4637654770710128E-2</v>
      </c>
      <c r="O66" s="326">
        <f t="shared" si="5"/>
        <v>0</v>
      </c>
      <c r="P66" s="326">
        <f t="shared" si="6"/>
        <v>0</v>
      </c>
      <c r="Q66" s="326">
        <f t="shared" si="13"/>
        <v>5.4637654770710128E-2</v>
      </c>
      <c r="R66" s="326">
        <f t="shared" si="7"/>
        <v>0</v>
      </c>
      <c r="S66" s="326">
        <f t="shared" si="8"/>
        <v>0</v>
      </c>
      <c r="T66" s="326">
        <f t="shared" si="14"/>
        <v>5.4637654770710128E-2</v>
      </c>
      <c r="U66" s="326">
        <f t="shared" si="9"/>
        <v>0</v>
      </c>
      <c r="V66" s="326">
        <f t="shared" si="15"/>
        <v>0.3</v>
      </c>
    </row>
    <row r="67" spans="7:22" x14ac:dyDescent="0.2">
      <c r="G67" s="326">
        <f t="shared" si="0"/>
        <v>0</v>
      </c>
      <c r="H67" s="326">
        <f t="shared" si="10"/>
        <v>5.5563716715976402E-2</v>
      </c>
      <c r="I67" s="326">
        <f t="shared" si="1"/>
        <v>0</v>
      </c>
      <c r="J67" s="326">
        <f t="shared" si="2"/>
        <v>0</v>
      </c>
      <c r="K67" s="326">
        <f t="shared" si="11"/>
        <v>5.5563716715976402E-2</v>
      </c>
      <c r="L67" s="326">
        <f t="shared" si="3"/>
        <v>0</v>
      </c>
      <c r="M67" s="326">
        <f t="shared" si="4"/>
        <v>0</v>
      </c>
      <c r="N67" s="326">
        <f t="shared" si="12"/>
        <v>5.5563716715976402E-2</v>
      </c>
      <c r="O67" s="326">
        <f t="shared" si="5"/>
        <v>0</v>
      </c>
      <c r="P67" s="326">
        <f t="shared" si="6"/>
        <v>0</v>
      </c>
      <c r="Q67" s="326">
        <f t="shared" si="13"/>
        <v>5.5563716715976402E-2</v>
      </c>
      <c r="R67" s="326">
        <f t="shared" si="7"/>
        <v>0</v>
      </c>
      <c r="S67" s="326">
        <f t="shared" si="8"/>
        <v>0</v>
      </c>
      <c r="T67" s="326">
        <f t="shared" si="14"/>
        <v>5.5563716715976402E-2</v>
      </c>
      <c r="U67" s="326">
        <f t="shared" si="9"/>
        <v>0</v>
      </c>
      <c r="V67" s="326">
        <f t="shared" si="15"/>
        <v>0.3</v>
      </c>
    </row>
    <row r="68" spans="7:22" x14ac:dyDescent="0.2">
      <c r="G68" s="326">
        <f t="shared" si="0"/>
        <v>0</v>
      </c>
      <c r="H68" s="326">
        <f t="shared" si="10"/>
        <v>5.6489778661242676E-2</v>
      </c>
      <c r="I68" s="326">
        <f t="shared" si="1"/>
        <v>0</v>
      </c>
      <c r="J68" s="326">
        <f t="shared" si="2"/>
        <v>0</v>
      </c>
      <c r="K68" s="326">
        <f t="shared" si="11"/>
        <v>5.6489778661242676E-2</v>
      </c>
      <c r="L68" s="326">
        <f t="shared" si="3"/>
        <v>0</v>
      </c>
      <c r="M68" s="326">
        <f t="shared" si="4"/>
        <v>0</v>
      </c>
      <c r="N68" s="326">
        <f t="shared" si="12"/>
        <v>5.6489778661242676E-2</v>
      </c>
      <c r="O68" s="326">
        <f t="shared" si="5"/>
        <v>0</v>
      </c>
      <c r="P68" s="326">
        <f t="shared" si="6"/>
        <v>0</v>
      </c>
      <c r="Q68" s="326">
        <f t="shared" si="13"/>
        <v>5.6489778661242676E-2</v>
      </c>
      <c r="R68" s="326">
        <f t="shared" si="7"/>
        <v>0</v>
      </c>
      <c r="S68" s="326">
        <f t="shared" si="8"/>
        <v>0</v>
      </c>
      <c r="T68" s="326">
        <f t="shared" si="14"/>
        <v>5.6489778661242676E-2</v>
      </c>
      <c r="U68" s="326">
        <f t="shared" si="9"/>
        <v>0</v>
      </c>
      <c r="V68" s="326">
        <f t="shared" si="15"/>
        <v>0.3</v>
      </c>
    </row>
    <row r="69" spans="7:22" x14ac:dyDescent="0.2">
      <c r="G69" s="326">
        <f t="shared" si="0"/>
        <v>0</v>
      </c>
      <c r="H69" s="326">
        <f t="shared" si="10"/>
        <v>5.741584060650895E-2</v>
      </c>
      <c r="I69" s="326">
        <f t="shared" si="1"/>
        <v>0</v>
      </c>
      <c r="J69" s="326">
        <f t="shared" si="2"/>
        <v>0</v>
      </c>
      <c r="K69" s="326">
        <f t="shared" si="11"/>
        <v>5.741584060650895E-2</v>
      </c>
      <c r="L69" s="326">
        <f t="shared" si="3"/>
        <v>0</v>
      </c>
      <c r="M69" s="326">
        <f t="shared" si="4"/>
        <v>0</v>
      </c>
      <c r="N69" s="326">
        <f t="shared" si="12"/>
        <v>5.741584060650895E-2</v>
      </c>
      <c r="O69" s="326">
        <f t="shared" si="5"/>
        <v>0</v>
      </c>
      <c r="P69" s="326">
        <f t="shared" si="6"/>
        <v>0</v>
      </c>
      <c r="Q69" s="326">
        <f t="shared" si="13"/>
        <v>5.741584060650895E-2</v>
      </c>
      <c r="R69" s="326">
        <f t="shared" si="7"/>
        <v>0</v>
      </c>
      <c r="S69" s="326">
        <f t="shared" si="8"/>
        <v>0</v>
      </c>
      <c r="T69" s="326">
        <f t="shared" si="14"/>
        <v>5.741584060650895E-2</v>
      </c>
      <c r="U69" s="326">
        <f t="shared" si="9"/>
        <v>0</v>
      </c>
      <c r="V69" s="326">
        <f t="shared" si="15"/>
        <v>0.3</v>
      </c>
    </row>
    <row r="70" spans="7:22" x14ac:dyDescent="0.2">
      <c r="G70" s="326">
        <f t="shared" si="0"/>
        <v>0</v>
      </c>
      <c r="H70" s="326">
        <f t="shared" si="10"/>
        <v>5.8341902551775224E-2</v>
      </c>
      <c r="I70" s="326">
        <f t="shared" si="1"/>
        <v>0</v>
      </c>
      <c r="J70" s="326">
        <f t="shared" si="2"/>
        <v>0</v>
      </c>
      <c r="K70" s="326">
        <f t="shared" si="11"/>
        <v>5.8341902551775224E-2</v>
      </c>
      <c r="L70" s="326">
        <f t="shared" si="3"/>
        <v>0</v>
      </c>
      <c r="M70" s="326">
        <f t="shared" si="4"/>
        <v>0</v>
      </c>
      <c r="N70" s="326">
        <f t="shared" si="12"/>
        <v>5.8341902551775224E-2</v>
      </c>
      <c r="O70" s="326">
        <f t="shared" si="5"/>
        <v>0</v>
      </c>
      <c r="P70" s="326">
        <f t="shared" si="6"/>
        <v>0</v>
      </c>
      <c r="Q70" s="326">
        <f t="shared" si="13"/>
        <v>5.8341902551775224E-2</v>
      </c>
      <c r="R70" s="326">
        <f t="shared" si="7"/>
        <v>0</v>
      </c>
      <c r="S70" s="326">
        <f t="shared" si="8"/>
        <v>0</v>
      </c>
      <c r="T70" s="326">
        <f t="shared" si="14"/>
        <v>5.8341902551775224E-2</v>
      </c>
      <c r="U70" s="326">
        <f t="shared" si="9"/>
        <v>0</v>
      </c>
      <c r="V70" s="326">
        <f t="shared" si="15"/>
        <v>0.3</v>
      </c>
    </row>
    <row r="71" spans="7:22" x14ac:dyDescent="0.2">
      <c r="G71" s="326">
        <f t="shared" ref="G71:G134" si="16">FLOOR(I71,0.001)</f>
        <v>0</v>
      </c>
      <c r="H71" s="326">
        <f t="shared" si="10"/>
        <v>5.9267964497041498E-2</v>
      </c>
      <c r="I71" s="326">
        <f t="shared" ref="I71:I134" si="17">$C$13/(SQRT(($H71*$H71)/I$4))/SQRT(6.28)*EXP(-(($H71-I$2)^2)/2/(SQRT(($H71*$H71)/I$4))^2)</f>
        <v>0</v>
      </c>
      <c r="J71" s="326">
        <f t="shared" ref="J71:J134" si="18">FLOOR(L71,0.001)</f>
        <v>0</v>
      </c>
      <c r="K71" s="326">
        <f t="shared" si="11"/>
        <v>5.9267964497041498E-2</v>
      </c>
      <c r="L71" s="326">
        <f t="shared" ref="L71:L134" si="19">$C$13/(SQRT(($H71*$H71)/L$4))/SQRT(6.28)*EXP(-(($H71-L$2)^2)/2/(SQRT(($H71*$H71)/L$4))^2)</f>
        <v>0</v>
      </c>
      <c r="M71" s="326">
        <f t="shared" ref="M71:M134" si="20">FLOOR(O71,0.001)</f>
        <v>0</v>
      </c>
      <c r="N71" s="326">
        <f t="shared" si="12"/>
        <v>5.9267964497041498E-2</v>
      </c>
      <c r="O71" s="326">
        <f t="shared" ref="O71:O134" si="21">$C$13/(SQRT(($H71*$H71)/O$4))/SQRT(6.28)*EXP(-(($H71-O$2)^2)/2/(SQRT(($H71*$H71)/O$4))^2)</f>
        <v>0</v>
      </c>
      <c r="P71" s="326">
        <f t="shared" ref="P71:P134" si="22">FLOOR(R71,0.001)</f>
        <v>0</v>
      </c>
      <c r="Q71" s="326">
        <f t="shared" si="13"/>
        <v>5.9267964497041498E-2</v>
      </c>
      <c r="R71" s="326">
        <f t="shared" ref="R71:R134" si="23">$C$13/(SQRT(($H71*$H71)/R$4))/SQRT(6.28)*EXP(-(($H71-R$2)^2)/2/(SQRT(($H71*$H71)/R$4))^2)</f>
        <v>0</v>
      </c>
      <c r="S71" s="326">
        <f t="shared" ref="S71:S134" si="24">FLOOR(U71,0.001)</f>
        <v>0</v>
      </c>
      <c r="T71" s="326">
        <f t="shared" si="14"/>
        <v>5.9267964497041498E-2</v>
      </c>
      <c r="U71" s="326">
        <f t="shared" ref="U71:U134" si="25">$C$13/(SQRT(($H71*$H71)/U$4))/SQRT(6.28)*EXP(-(($H71-U$2)^2)/2/(SQRT(($H71*$H71)/U$4))^2)</f>
        <v>0</v>
      </c>
      <c r="V71" s="326">
        <f t="shared" si="15"/>
        <v>0.3</v>
      </c>
    </row>
    <row r="72" spans="7:22" x14ac:dyDescent="0.2">
      <c r="G72" s="326">
        <f t="shared" si="16"/>
        <v>0</v>
      </c>
      <c r="H72" s="326">
        <f t="shared" ref="H72:H135" si="26">H71+1/($C$16*60)</f>
        <v>6.0194026442307771E-2</v>
      </c>
      <c r="I72" s="326">
        <f t="shared" si="17"/>
        <v>0</v>
      </c>
      <c r="J72" s="326">
        <f t="shared" si="18"/>
        <v>0</v>
      </c>
      <c r="K72" s="326">
        <f t="shared" ref="K72:K135" si="27">K71+1/($C$16*60)</f>
        <v>6.0194026442307771E-2</v>
      </c>
      <c r="L72" s="326">
        <f t="shared" si="19"/>
        <v>0</v>
      </c>
      <c r="M72" s="326">
        <f t="shared" si="20"/>
        <v>0</v>
      </c>
      <c r="N72" s="326">
        <f t="shared" ref="N72:N135" si="28">N71+1/($C$16*60)</f>
        <v>6.0194026442307771E-2</v>
      </c>
      <c r="O72" s="326">
        <f t="shared" si="21"/>
        <v>0</v>
      </c>
      <c r="P72" s="326">
        <f t="shared" si="22"/>
        <v>0</v>
      </c>
      <c r="Q72" s="326">
        <f t="shared" ref="Q72:Q135" si="29">Q71+1/($C$16*60)</f>
        <v>6.0194026442307771E-2</v>
      </c>
      <c r="R72" s="326">
        <f t="shared" si="23"/>
        <v>0</v>
      </c>
      <c r="S72" s="326">
        <f t="shared" si="24"/>
        <v>0</v>
      </c>
      <c r="T72" s="326">
        <f t="shared" ref="T72:T135" si="30">T71+1/($C$16*60)</f>
        <v>6.0194026442307771E-2</v>
      </c>
      <c r="U72" s="326">
        <f t="shared" si="25"/>
        <v>0</v>
      </c>
      <c r="V72" s="326">
        <f t="shared" ref="V72:V135" si="31">SUM(I72,L72,O72,R72,U72)+0.3</f>
        <v>0.3</v>
      </c>
    </row>
    <row r="73" spans="7:22" x14ac:dyDescent="0.2">
      <c r="G73" s="326">
        <f t="shared" si="16"/>
        <v>0</v>
      </c>
      <c r="H73" s="326">
        <f t="shared" si="26"/>
        <v>6.1120088387574045E-2</v>
      </c>
      <c r="I73" s="326">
        <f t="shared" si="17"/>
        <v>0</v>
      </c>
      <c r="J73" s="326">
        <f t="shared" si="18"/>
        <v>0</v>
      </c>
      <c r="K73" s="326">
        <f t="shared" si="27"/>
        <v>6.1120088387574045E-2</v>
      </c>
      <c r="L73" s="326">
        <f t="shared" si="19"/>
        <v>0</v>
      </c>
      <c r="M73" s="326">
        <f t="shared" si="20"/>
        <v>0</v>
      </c>
      <c r="N73" s="326">
        <f t="shared" si="28"/>
        <v>6.1120088387574045E-2</v>
      </c>
      <c r="O73" s="326">
        <f t="shared" si="21"/>
        <v>0</v>
      </c>
      <c r="P73" s="326">
        <f t="shared" si="22"/>
        <v>0</v>
      </c>
      <c r="Q73" s="326">
        <f t="shared" si="29"/>
        <v>6.1120088387574045E-2</v>
      </c>
      <c r="R73" s="326">
        <f t="shared" si="23"/>
        <v>0</v>
      </c>
      <c r="S73" s="326">
        <f t="shared" si="24"/>
        <v>0</v>
      </c>
      <c r="T73" s="326">
        <f t="shared" si="30"/>
        <v>6.1120088387574045E-2</v>
      </c>
      <c r="U73" s="326">
        <f t="shared" si="25"/>
        <v>0</v>
      </c>
      <c r="V73" s="326">
        <f t="shared" si="31"/>
        <v>0.3</v>
      </c>
    </row>
    <row r="74" spans="7:22" x14ac:dyDescent="0.2">
      <c r="G74" s="326">
        <f t="shared" si="16"/>
        <v>0</v>
      </c>
      <c r="H74" s="326">
        <f t="shared" si="26"/>
        <v>6.2046150332840319E-2</v>
      </c>
      <c r="I74" s="326">
        <f t="shared" si="17"/>
        <v>0</v>
      </c>
      <c r="J74" s="326">
        <f t="shared" si="18"/>
        <v>0</v>
      </c>
      <c r="K74" s="326">
        <f t="shared" si="27"/>
        <v>6.2046150332840319E-2</v>
      </c>
      <c r="L74" s="326">
        <f t="shared" si="19"/>
        <v>0</v>
      </c>
      <c r="M74" s="326">
        <f t="shared" si="20"/>
        <v>0</v>
      </c>
      <c r="N74" s="326">
        <f t="shared" si="28"/>
        <v>6.2046150332840319E-2</v>
      </c>
      <c r="O74" s="326">
        <f t="shared" si="21"/>
        <v>0</v>
      </c>
      <c r="P74" s="326">
        <f t="shared" si="22"/>
        <v>0</v>
      </c>
      <c r="Q74" s="326">
        <f t="shared" si="29"/>
        <v>6.2046150332840319E-2</v>
      </c>
      <c r="R74" s="326">
        <f t="shared" si="23"/>
        <v>0</v>
      </c>
      <c r="S74" s="326">
        <f t="shared" si="24"/>
        <v>0</v>
      </c>
      <c r="T74" s="326">
        <f t="shared" si="30"/>
        <v>6.2046150332840319E-2</v>
      </c>
      <c r="U74" s="326">
        <f t="shared" si="25"/>
        <v>0</v>
      </c>
      <c r="V74" s="326">
        <f t="shared" si="31"/>
        <v>0.3</v>
      </c>
    </row>
    <row r="75" spans="7:22" x14ac:dyDescent="0.2">
      <c r="G75" s="326">
        <f t="shared" si="16"/>
        <v>0</v>
      </c>
      <c r="H75" s="326">
        <f t="shared" si="26"/>
        <v>6.2972212278106593E-2</v>
      </c>
      <c r="I75" s="326">
        <f t="shared" si="17"/>
        <v>0</v>
      </c>
      <c r="J75" s="326">
        <f t="shared" si="18"/>
        <v>0</v>
      </c>
      <c r="K75" s="326">
        <f t="shared" si="27"/>
        <v>6.2972212278106593E-2</v>
      </c>
      <c r="L75" s="326">
        <f t="shared" si="19"/>
        <v>0</v>
      </c>
      <c r="M75" s="326">
        <f t="shared" si="20"/>
        <v>0</v>
      </c>
      <c r="N75" s="326">
        <f t="shared" si="28"/>
        <v>6.2972212278106593E-2</v>
      </c>
      <c r="O75" s="326">
        <f t="shared" si="21"/>
        <v>0</v>
      </c>
      <c r="P75" s="326">
        <f t="shared" si="22"/>
        <v>0</v>
      </c>
      <c r="Q75" s="326">
        <f t="shared" si="29"/>
        <v>6.2972212278106593E-2</v>
      </c>
      <c r="R75" s="326">
        <f t="shared" si="23"/>
        <v>0</v>
      </c>
      <c r="S75" s="326">
        <f t="shared" si="24"/>
        <v>0</v>
      </c>
      <c r="T75" s="326">
        <f t="shared" si="30"/>
        <v>6.2972212278106593E-2</v>
      </c>
      <c r="U75" s="326">
        <f t="shared" si="25"/>
        <v>0</v>
      </c>
      <c r="V75" s="326">
        <f t="shared" si="31"/>
        <v>0.3</v>
      </c>
    </row>
    <row r="76" spans="7:22" x14ac:dyDescent="0.2">
      <c r="G76" s="326">
        <f t="shared" si="16"/>
        <v>0</v>
      </c>
      <c r="H76" s="326">
        <f t="shared" si="26"/>
        <v>6.3898274223372867E-2</v>
      </c>
      <c r="I76" s="326">
        <f t="shared" si="17"/>
        <v>0</v>
      </c>
      <c r="J76" s="326">
        <f t="shared" si="18"/>
        <v>0</v>
      </c>
      <c r="K76" s="326">
        <f t="shared" si="27"/>
        <v>6.3898274223372867E-2</v>
      </c>
      <c r="L76" s="326">
        <f t="shared" si="19"/>
        <v>0</v>
      </c>
      <c r="M76" s="326">
        <f t="shared" si="20"/>
        <v>0</v>
      </c>
      <c r="N76" s="326">
        <f t="shared" si="28"/>
        <v>6.3898274223372867E-2</v>
      </c>
      <c r="O76" s="326">
        <f t="shared" si="21"/>
        <v>0</v>
      </c>
      <c r="P76" s="326">
        <f t="shared" si="22"/>
        <v>0</v>
      </c>
      <c r="Q76" s="326">
        <f t="shared" si="29"/>
        <v>6.3898274223372867E-2</v>
      </c>
      <c r="R76" s="326">
        <f t="shared" si="23"/>
        <v>0</v>
      </c>
      <c r="S76" s="326">
        <f t="shared" si="24"/>
        <v>0</v>
      </c>
      <c r="T76" s="326">
        <f t="shared" si="30"/>
        <v>6.3898274223372867E-2</v>
      </c>
      <c r="U76" s="326">
        <f t="shared" si="25"/>
        <v>0</v>
      </c>
      <c r="V76" s="326">
        <f t="shared" si="31"/>
        <v>0.3</v>
      </c>
    </row>
    <row r="77" spans="7:22" x14ac:dyDescent="0.2">
      <c r="G77" s="326">
        <f t="shared" si="16"/>
        <v>0</v>
      </c>
      <c r="H77" s="326">
        <f t="shared" si="26"/>
        <v>6.4824336168639141E-2</v>
      </c>
      <c r="I77" s="326">
        <f t="shared" si="17"/>
        <v>0</v>
      </c>
      <c r="J77" s="326">
        <f t="shared" si="18"/>
        <v>0</v>
      </c>
      <c r="K77" s="326">
        <f t="shared" si="27"/>
        <v>6.4824336168639141E-2</v>
      </c>
      <c r="L77" s="326">
        <f t="shared" si="19"/>
        <v>0</v>
      </c>
      <c r="M77" s="326">
        <f t="shared" si="20"/>
        <v>0</v>
      </c>
      <c r="N77" s="326">
        <f t="shared" si="28"/>
        <v>6.4824336168639141E-2</v>
      </c>
      <c r="O77" s="326">
        <f t="shared" si="21"/>
        <v>0</v>
      </c>
      <c r="P77" s="326">
        <f t="shared" si="22"/>
        <v>0</v>
      </c>
      <c r="Q77" s="326">
        <f t="shared" si="29"/>
        <v>6.4824336168639141E-2</v>
      </c>
      <c r="R77" s="326">
        <f t="shared" si="23"/>
        <v>0</v>
      </c>
      <c r="S77" s="326">
        <f t="shared" si="24"/>
        <v>0</v>
      </c>
      <c r="T77" s="326">
        <f t="shared" si="30"/>
        <v>6.4824336168639141E-2</v>
      </c>
      <c r="U77" s="326">
        <f t="shared" si="25"/>
        <v>0</v>
      </c>
      <c r="V77" s="326">
        <f t="shared" si="31"/>
        <v>0.3</v>
      </c>
    </row>
    <row r="78" spans="7:22" x14ac:dyDescent="0.2">
      <c r="G78" s="326">
        <f t="shared" si="16"/>
        <v>0</v>
      </c>
      <c r="H78" s="326">
        <f t="shared" si="26"/>
        <v>6.5750398113905414E-2</v>
      </c>
      <c r="I78" s="326">
        <f t="shared" si="17"/>
        <v>0</v>
      </c>
      <c r="J78" s="326">
        <f t="shared" si="18"/>
        <v>0</v>
      </c>
      <c r="K78" s="326">
        <f t="shared" si="27"/>
        <v>6.5750398113905414E-2</v>
      </c>
      <c r="L78" s="326">
        <f t="shared" si="19"/>
        <v>0</v>
      </c>
      <c r="M78" s="326">
        <f t="shared" si="20"/>
        <v>0</v>
      </c>
      <c r="N78" s="326">
        <f t="shared" si="28"/>
        <v>6.5750398113905414E-2</v>
      </c>
      <c r="O78" s="326">
        <f t="shared" si="21"/>
        <v>0</v>
      </c>
      <c r="P78" s="326">
        <f t="shared" si="22"/>
        <v>0</v>
      </c>
      <c r="Q78" s="326">
        <f t="shared" si="29"/>
        <v>6.5750398113905414E-2</v>
      </c>
      <c r="R78" s="326">
        <f t="shared" si="23"/>
        <v>0</v>
      </c>
      <c r="S78" s="326">
        <f t="shared" si="24"/>
        <v>0</v>
      </c>
      <c r="T78" s="326">
        <f t="shared" si="30"/>
        <v>6.5750398113905414E-2</v>
      </c>
      <c r="U78" s="326">
        <f t="shared" si="25"/>
        <v>0</v>
      </c>
      <c r="V78" s="326">
        <f t="shared" si="31"/>
        <v>0.3</v>
      </c>
    </row>
    <row r="79" spans="7:22" x14ac:dyDescent="0.2">
      <c r="G79" s="326">
        <f t="shared" si="16"/>
        <v>0</v>
      </c>
      <c r="H79" s="326">
        <f t="shared" si="26"/>
        <v>6.6676460059171688E-2</v>
      </c>
      <c r="I79" s="326">
        <f t="shared" si="17"/>
        <v>0</v>
      </c>
      <c r="J79" s="326">
        <f t="shared" si="18"/>
        <v>0</v>
      </c>
      <c r="K79" s="326">
        <f t="shared" si="27"/>
        <v>6.6676460059171688E-2</v>
      </c>
      <c r="L79" s="326">
        <f t="shared" si="19"/>
        <v>0</v>
      </c>
      <c r="M79" s="326">
        <f t="shared" si="20"/>
        <v>0</v>
      </c>
      <c r="N79" s="326">
        <f t="shared" si="28"/>
        <v>6.6676460059171688E-2</v>
      </c>
      <c r="O79" s="326">
        <f t="shared" si="21"/>
        <v>0</v>
      </c>
      <c r="P79" s="326">
        <f t="shared" si="22"/>
        <v>0</v>
      </c>
      <c r="Q79" s="326">
        <f t="shared" si="29"/>
        <v>6.6676460059171688E-2</v>
      </c>
      <c r="R79" s="326">
        <f t="shared" si="23"/>
        <v>0</v>
      </c>
      <c r="S79" s="326">
        <f t="shared" si="24"/>
        <v>0</v>
      </c>
      <c r="T79" s="326">
        <f t="shared" si="30"/>
        <v>6.6676460059171688E-2</v>
      </c>
      <c r="U79" s="326">
        <f t="shared" si="25"/>
        <v>0</v>
      </c>
      <c r="V79" s="326">
        <f t="shared" si="31"/>
        <v>0.3</v>
      </c>
    </row>
    <row r="80" spans="7:22" x14ac:dyDescent="0.2">
      <c r="G80" s="326">
        <f t="shared" si="16"/>
        <v>0</v>
      </c>
      <c r="H80" s="326">
        <f t="shared" si="26"/>
        <v>6.7602522004437962E-2</v>
      </c>
      <c r="I80" s="326">
        <f t="shared" si="17"/>
        <v>0</v>
      </c>
      <c r="J80" s="326">
        <f t="shared" si="18"/>
        <v>0</v>
      </c>
      <c r="K80" s="326">
        <f t="shared" si="27"/>
        <v>6.7602522004437962E-2</v>
      </c>
      <c r="L80" s="326">
        <f t="shared" si="19"/>
        <v>0</v>
      </c>
      <c r="M80" s="326">
        <f t="shared" si="20"/>
        <v>0</v>
      </c>
      <c r="N80" s="326">
        <f t="shared" si="28"/>
        <v>6.7602522004437962E-2</v>
      </c>
      <c r="O80" s="326">
        <f t="shared" si="21"/>
        <v>0</v>
      </c>
      <c r="P80" s="326">
        <f t="shared" si="22"/>
        <v>0</v>
      </c>
      <c r="Q80" s="326">
        <f t="shared" si="29"/>
        <v>6.7602522004437962E-2</v>
      </c>
      <c r="R80" s="326">
        <f t="shared" si="23"/>
        <v>0</v>
      </c>
      <c r="S80" s="326">
        <f t="shared" si="24"/>
        <v>0</v>
      </c>
      <c r="T80" s="326">
        <f t="shared" si="30"/>
        <v>6.7602522004437962E-2</v>
      </c>
      <c r="U80" s="326">
        <f t="shared" si="25"/>
        <v>0</v>
      </c>
      <c r="V80" s="326">
        <f t="shared" si="31"/>
        <v>0.3</v>
      </c>
    </row>
    <row r="81" spans="7:22" x14ac:dyDescent="0.2">
      <c r="G81" s="326">
        <f t="shared" si="16"/>
        <v>0</v>
      </c>
      <c r="H81" s="326">
        <f t="shared" si="26"/>
        <v>6.8528583949704236E-2</v>
      </c>
      <c r="I81" s="326">
        <f t="shared" si="17"/>
        <v>0</v>
      </c>
      <c r="J81" s="326">
        <f t="shared" si="18"/>
        <v>0</v>
      </c>
      <c r="K81" s="326">
        <f t="shared" si="27"/>
        <v>6.8528583949704236E-2</v>
      </c>
      <c r="L81" s="326">
        <f t="shared" si="19"/>
        <v>0</v>
      </c>
      <c r="M81" s="326">
        <f t="shared" si="20"/>
        <v>0</v>
      </c>
      <c r="N81" s="326">
        <f t="shared" si="28"/>
        <v>6.8528583949704236E-2</v>
      </c>
      <c r="O81" s="326">
        <f t="shared" si="21"/>
        <v>0</v>
      </c>
      <c r="P81" s="326">
        <f t="shared" si="22"/>
        <v>0</v>
      </c>
      <c r="Q81" s="326">
        <f t="shared" si="29"/>
        <v>6.8528583949704236E-2</v>
      </c>
      <c r="R81" s="326">
        <f t="shared" si="23"/>
        <v>0</v>
      </c>
      <c r="S81" s="326">
        <f t="shared" si="24"/>
        <v>0</v>
      </c>
      <c r="T81" s="326">
        <f t="shared" si="30"/>
        <v>6.8528583949704236E-2</v>
      </c>
      <c r="U81" s="326">
        <f t="shared" si="25"/>
        <v>0</v>
      </c>
      <c r="V81" s="326">
        <f t="shared" si="31"/>
        <v>0.3</v>
      </c>
    </row>
    <row r="82" spans="7:22" x14ac:dyDescent="0.2">
      <c r="G82" s="326">
        <f t="shared" si="16"/>
        <v>0</v>
      </c>
      <c r="H82" s="326">
        <f t="shared" si="26"/>
        <v>6.945464589497051E-2</v>
      </c>
      <c r="I82" s="326">
        <f t="shared" si="17"/>
        <v>0</v>
      </c>
      <c r="J82" s="326">
        <f t="shared" si="18"/>
        <v>0</v>
      </c>
      <c r="K82" s="326">
        <f t="shared" si="27"/>
        <v>6.945464589497051E-2</v>
      </c>
      <c r="L82" s="326">
        <f t="shared" si="19"/>
        <v>0</v>
      </c>
      <c r="M82" s="326">
        <f t="shared" si="20"/>
        <v>0</v>
      </c>
      <c r="N82" s="326">
        <f t="shared" si="28"/>
        <v>6.945464589497051E-2</v>
      </c>
      <c r="O82" s="326">
        <f t="shared" si="21"/>
        <v>0</v>
      </c>
      <c r="P82" s="326">
        <f t="shared" si="22"/>
        <v>0</v>
      </c>
      <c r="Q82" s="326">
        <f t="shared" si="29"/>
        <v>6.945464589497051E-2</v>
      </c>
      <c r="R82" s="326">
        <f t="shared" si="23"/>
        <v>0</v>
      </c>
      <c r="S82" s="326">
        <f t="shared" si="24"/>
        <v>0</v>
      </c>
      <c r="T82" s="326">
        <f t="shared" si="30"/>
        <v>6.945464589497051E-2</v>
      </c>
      <c r="U82" s="326">
        <f t="shared" si="25"/>
        <v>0</v>
      </c>
      <c r="V82" s="326">
        <f t="shared" si="31"/>
        <v>0.3</v>
      </c>
    </row>
    <row r="83" spans="7:22" x14ac:dyDescent="0.2">
      <c r="G83" s="326">
        <f t="shared" si="16"/>
        <v>0</v>
      </c>
      <c r="H83" s="326">
        <f t="shared" si="26"/>
        <v>7.0380707840236784E-2</v>
      </c>
      <c r="I83" s="326">
        <f t="shared" si="17"/>
        <v>0</v>
      </c>
      <c r="J83" s="326">
        <f t="shared" si="18"/>
        <v>0</v>
      </c>
      <c r="K83" s="326">
        <f t="shared" si="27"/>
        <v>7.0380707840236784E-2</v>
      </c>
      <c r="L83" s="326">
        <f t="shared" si="19"/>
        <v>0</v>
      </c>
      <c r="M83" s="326">
        <f t="shared" si="20"/>
        <v>0</v>
      </c>
      <c r="N83" s="326">
        <f t="shared" si="28"/>
        <v>7.0380707840236784E-2</v>
      </c>
      <c r="O83" s="326">
        <f t="shared" si="21"/>
        <v>0</v>
      </c>
      <c r="P83" s="326">
        <f t="shared" si="22"/>
        <v>0</v>
      </c>
      <c r="Q83" s="326">
        <f t="shared" si="29"/>
        <v>7.0380707840236784E-2</v>
      </c>
      <c r="R83" s="326">
        <f t="shared" si="23"/>
        <v>0</v>
      </c>
      <c r="S83" s="326">
        <f t="shared" si="24"/>
        <v>0</v>
      </c>
      <c r="T83" s="326">
        <f t="shared" si="30"/>
        <v>7.0380707840236784E-2</v>
      </c>
      <c r="U83" s="326">
        <f t="shared" si="25"/>
        <v>0</v>
      </c>
      <c r="V83" s="326">
        <f t="shared" si="31"/>
        <v>0.3</v>
      </c>
    </row>
    <row r="84" spans="7:22" x14ac:dyDescent="0.2">
      <c r="G84" s="326">
        <f t="shared" si="16"/>
        <v>0</v>
      </c>
      <c r="H84" s="326">
        <f t="shared" si="26"/>
        <v>7.1306769785503057E-2</v>
      </c>
      <c r="I84" s="326">
        <f t="shared" si="17"/>
        <v>0</v>
      </c>
      <c r="J84" s="326">
        <f t="shared" si="18"/>
        <v>0</v>
      </c>
      <c r="K84" s="326">
        <f t="shared" si="27"/>
        <v>7.1306769785503057E-2</v>
      </c>
      <c r="L84" s="326">
        <f t="shared" si="19"/>
        <v>0</v>
      </c>
      <c r="M84" s="326">
        <f t="shared" si="20"/>
        <v>0</v>
      </c>
      <c r="N84" s="326">
        <f t="shared" si="28"/>
        <v>7.1306769785503057E-2</v>
      </c>
      <c r="O84" s="326">
        <f t="shared" si="21"/>
        <v>0</v>
      </c>
      <c r="P84" s="326">
        <f t="shared" si="22"/>
        <v>0</v>
      </c>
      <c r="Q84" s="326">
        <f t="shared" si="29"/>
        <v>7.1306769785503057E-2</v>
      </c>
      <c r="R84" s="326">
        <f t="shared" si="23"/>
        <v>0</v>
      </c>
      <c r="S84" s="326">
        <f t="shared" si="24"/>
        <v>0</v>
      </c>
      <c r="T84" s="326">
        <f t="shared" si="30"/>
        <v>7.1306769785503057E-2</v>
      </c>
      <c r="U84" s="326">
        <f t="shared" si="25"/>
        <v>0</v>
      </c>
      <c r="V84" s="326">
        <f t="shared" si="31"/>
        <v>0.3</v>
      </c>
    </row>
    <row r="85" spans="7:22" x14ac:dyDescent="0.2">
      <c r="G85" s="326">
        <f t="shared" si="16"/>
        <v>0</v>
      </c>
      <c r="H85" s="326">
        <f t="shared" si="26"/>
        <v>7.2232831730769331E-2</v>
      </c>
      <c r="I85" s="326">
        <f t="shared" si="17"/>
        <v>0</v>
      </c>
      <c r="J85" s="326">
        <f t="shared" si="18"/>
        <v>0</v>
      </c>
      <c r="K85" s="326">
        <f t="shared" si="27"/>
        <v>7.2232831730769331E-2</v>
      </c>
      <c r="L85" s="326">
        <f t="shared" si="19"/>
        <v>0</v>
      </c>
      <c r="M85" s="326">
        <f t="shared" si="20"/>
        <v>0</v>
      </c>
      <c r="N85" s="326">
        <f t="shared" si="28"/>
        <v>7.2232831730769331E-2</v>
      </c>
      <c r="O85" s="326">
        <f t="shared" si="21"/>
        <v>0</v>
      </c>
      <c r="P85" s="326">
        <f t="shared" si="22"/>
        <v>0</v>
      </c>
      <c r="Q85" s="326">
        <f t="shared" si="29"/>
        <v>7.2232831730769331E-2</v>
      </c>
      <c r="R85" s="326">
        <f t="shared" si="23"/>
        <v>0</v>
      </c>
      <c r="S85" s="326">
        <f t="shared" si="24"/>
        <v>0</v>
      </c>
      <c r="T85" s="326">
        <f t="shared" si="30"/>
        <v>7.2232831730769331E-2</v>
      </c>
      <c r="U85" s="326">
        <f t="shared" si="25"/>
        <v>0</v>
      </c>
      <c r="V85" s="326">
        <f t="shared" si="31"/>
        <v>0.3</v>
      </c>
    </row>
    <row r="86" spans="7:22" x14ac:dyDescent="0.2">
      <c r="G86" s="326">
        <f t="shared" si="16"/>
        <v>0</v>
      </c>
      <c r="H86" s="326">
        <f t="shared" si="26"/>
        <v>7.3158893676035605E-2</v>
      </c>
      <c r="I86" s="326">
        <f t="shared" si="17"/>
        <v>0</v>
      </c>
      <c r="J86" s="326">
        <f t="shared" si="18"/>
        <v>0</v>
      </c>
      <c r="K86" s="326">
        <f t="shared" si="27"/>
        <v>7.3158893676035605E-2</v>
      </c>
      <c r="L86" s="326">
        <f t="shared" si="19"/>
        <v>0</v>
      </c>
      <c r="M86" s="326">
        <f t="shared" si="20"/>
        <v>0</v>
      </c>
      <c r="N86" s="326">
        <f t="shared" si="28"/>
        <v>7.3158893676035605E-2</v>
      </c>
      <c r="O86" s="326">
        <f t="shared" si="21"/>
        <v>0</v>
      </c>
      <c r="P86" s="326">
        <f t="shared" si="22"/>
        <v>0</v>
      </c>
      <c r="Q86" s="326">
        <f t="shared" si="29"/>
        <v>7.3158893676035605E-2</v>
      </c>
      <c r="R86" s="326">
        <f t="shared" si="23"/>
        <v>0</v>
      </c>
      <c r="S86" s="326">
        <f t="shared" si="24"/>
        <v>0</v>
      </c>
      <c r="T86" s="326">
        <f t="shared" si="30"/>
        <v>7.3158893676035605E-2</v>
      </c>
      <c r="U86" s="326">
        <f t="shared" si="25"/>
        <v>0</v>
      </c>
      <c r="V86" s="326">
        <f t="shared" si="31"/>
        <v>0.3</v>
      </c>
    </row>
    <row r="87" spans="7:22" x14ac:dyDescent="0.2">
      <c r="G87" s="326">
        <f t="shared" si="16"/>
        <v>0</v>
      </c>
      <c r="H87" s="326">
        <f t="shared" si="26"/>
        <v>7.4084955621301879E-2</v>
      </c>
      <c r="I87" s="326">
        <f t="shared" si="17"/>
        <v>0</v>
      </c>
      <c r="J87" s="326">
        <f t="shared" si="18"/>
        <v>0</v>
      </c>
      <c r="K87" s="326">
        <f t="shared" si="27"/>
        <v>7.4084955621301879E-2</v>
      </c>
      <c r="L87" s="326">
        <f t="shared" si="19"/>
        <v>0</v>
      </c>
      <c r="M87" s="326">
        <f t="shared" si="20"/>
        <v>0</v>
      </c>
      <c r="N87" s="326">
        <f t="shared" si="28"/>
        <v>7.4084955621301879E-2</v>
      </c>
      <c r="O87" s="326">
        <f t="shared" si="21"/>
        <v>0</v>
      </c>
      <c r="P87" s="326">
        <f t="shared" si="22"/>
        <v>0</v>
      </c>
      <c r="Q87" s="326">
        <f t="shared" si="29"/>
        <v>7.4084955621301879E-2</v>
      </c>
      <c r="R87" s="326">
        <f t="shared" si="23"/>
        <v>0</v>
      </c>
      <c r="S87" s="326">
        <f t="shared" si="24"/>
        <v>0</v>
      </c>
      <c r="T87" s="326">
        <f t="shared" si="30"/>
        <v>7.4084955621301879E-2</v>
      </c>
      <c r="U87" s="326">
        <f t="shared" si="25"/>
        <v>0</v>
      </c>
      <c r="V87" s="326">
        <f t="shared" si="31"/>
        <v>0.3</v>
      </c>
    </row>
    <row r="88" spans="7:22" x14ac:dyDescent="0.2">
      <c r="G88" s="326">
        <f t="shared" si="16"/>
        <v>0</v>
      </c>
      <c r="H88" s="326">
        <f t="shared" si="26"/>
        <v>7.5011017566568153E-2</v>
      </c>
      <c r="I88" s="326">
        <f t="shared" si="17"/>
        <v>0</v>
      </c>
      <c r="J88" s="326">
        <f t="shared" si="18"/>
        <v>0</v>
      </c>
      <c r="K88" s="326">
        <f t="shared" si="27"/>
        <v>7.5011017566568153E-2</v>
      </c>
      <c r="L88" s="326">
        <f t="shared" si="19"/>
        <v>0</v>
      </c>
      <c r="M88" s="326">
        <f t="shared" si="20"/>
        <v>0</v>
      </c>
      <c r="N88" s="326">
        <f t="shared" si="28"/>
        <v>7.5011017566568153E-2</v>
      </c>
      <c r="O88" s="326">
        <f t="shared" si="21"/>
        <v>0</v>
      </c>
      <c r="P88" s="326">
        <f t="shared" si="22"/>
        <v>0</v>
      </c>
      <c r="Q88" s="326">
        <f t="shared" si="29"/>
        <v>7.5011017566568153E-2</v>
      </c>
      <c r="R88" s="326">
        <f t="shared" si="23"/>
        <v>0</v>
      </c>
      <c r="S88" s="326">
        <f t="shared" si="24"/>
        <v>0</v>
      </c>
      <c r="T88" s="326">
        <f t="shared" si="30"/>
        <v>7.5011017566568153E-2</v>
      </c>
      <c r="U88" s="326">
        <f t="shared" si="25"/>
        <v>0</v>
      </c>
      <c r="V88" s="326">
        <f t="shared" si="31"/>
        <v>0.3</v>
      </c>
    </row>
    <row r="89" spans="7:22" x14ac:dyDescent="0.2">
      <c r="G89" s="326">
        <f t="shared" si="16"/>
        <v>0</v>
      </c>
      <c r="H89" s="326">
        <f t="shared" si="26"/>
        <v>7.5937079511834427E-2</v>
      </c>
      <c r="I89" s="326">
        <f t="shared" si="17"/>
        <v>0</v>
      </c>
      <c r="J89" s="326">
        <f t="shared" si="18"/>
        <v>0</v>
      </c>
      <c r="K89" s="326">
        <f t="shared" si="27"/>
        <v>7.5937079511834427E-2</v>
      </c>
      <c r="L89" s="326">
        <f t="shared" si="19"/>
        <v>0</v>
      </c>
      <c r="M89" s="326">
        <f t="shared" si="20"/>
        <v>0</v>
      </c>
      <c r="N89" s="326">
        <f t="shared" si="28"/>
        <v>7.5937079511834427E-2</v>
      </c>
      <c r="O89" s="326">
        <f t="shared" si="21"/>
        <v>0</v>
      </c>
      <c r="P89" s="326">
        <f t="shared" si="22"/>
        <v>0</v>
      </c>
      <c r="Q89" s="326">
        <f t="shared" si="29"/>
        <v>7.5937079511834427E-2</v>
      </c>
      <c r="R89" s="326">
        <f t="shared" si="23"/>
        <v>0</v>
      </c>
      <c r="S89" s="326">
        <f t="shared" si="24"/>
        <v>0</v>
      </c>
      <c r="T89" s="326">
        <f t="shared" si="30"/>
        <v>7.5937079511834427E-2</v>
      </c>
      <c r="U89" s="326">
        <f t="shared" si="25"/>
        <v>0</v>
      </c>
      <c r="V89" s="326">
        <f t="shared" si="31"/>
        <v>0.3</v>
      </c>
    </row>
    <row r="90" spans="7:22" x14ac:dyDescent="0.2">
      <c r="G90" s="326">
        <f t="shared" si="16"/>
        <v>0</v>
      </c>
      <c r="H90" s="326">
        <f t="shared" si="26"/>
        <v>7.68631414571007E-2</v>
      </c>
      <c r="I90" s="326">
        <f t="shared" si="17"/>
        <v>0</v>
      </c>
      <c r="J90" s="326">
        <f t="shared" si="18"/>
        <v>0</v>
      </c>
      <c r="K90" s="326">
        <f t="shared" si="27"/>
        <v>7.68631414571007E-2</v>
      </c>
      <c r="L90" s="326">
        <f t="shared" si="19"/>
        <v>0</v>
      </c>
      <c r="M90" s="326">
        <f t="shared" si="20"/>
        <v>0</v>
      </c>
      <c r="N90" s="326">
        <f t="shared" si="28"/>
        <v>7.68631414571007E-2</v>
      </c>
      <c r="O90" s="326">
        <f t="shared" si="21"/>
        <v>0</v>
      </c>
      <c r="P90" s="326">
        <f t="shared" si="22"/>
        <v>0</v>
      </c>
      <c r="Q90" s="326">
        <f t="shared" si="29"/>
        <v>7.68631414571007E-2</v>
      </c>
      <c r="R90" s="326">
        <f t="shared" si="23"/>
        <v>0</v>
      </c>
      <c r="S90" s="326">
        <f t="shared" si="24"/>
        <v>0</v>
      </c>
      <c r="T90" s="326">
        <f t="shared" si="30"/>
        <v>7.68631414571007E-2</v>
      </c>
      <c r="U90" s="326">
        <f t="shared" si="25"/>
        <v>0</v>
      </c>
      <c r="V90" s="326">
        <f t="shared" si="31"/>
        <v>0.3</v>
      </c>
    </row>
    <row r="91" spans="7:22" x14ac:dyDescent="0.2">
      <c r="G91" s="326">
        <f t="shared" si="16"/>
        <v>0</v>
      </c>
      <c r="H91" s="326">
        <f t="shared" si="26"/>
        <v>7.7789203402366974E-2</v>
      </c>
      <c r="I91" s="326">
        <f t="shared" si="17"/>
        <v>0</v>
      </c>
      <c r="J91" s="326">
        <f t="shared" si="18"/>
        <v>0</v>
      </c>
      <c r="K91" s="326">
        <f t="shared" si="27"/>
        <v>7.7789203402366974E-2</v>
      </c>
      <c r="L91" s="326">
        <f t="shared" si="19"/>
        <v>0</v>
      </c>
      <c r="M91" s="326">
        <f t="shared" si="20"/>
        <v>0</v>
      </c>
      <c r="N91" s="326">
        <f t="shared" si="28"/>
        <v>7.7789203402366974E-2</v>
      </c>
      <c r="O91" s="326">
        <f t="shared" si="21"/>
        <v>0</v>
      </c>
      <c r="P91" s="326">
        <f t="shared" si="22"/>
        <v>0</v>
      </c>
      <c r="Q91" s="326">
        <f t="shared" si="29"/>
        <v>7.7789203402366974E-2</v>
      </c>
      <c r="R91" s="326">
        <f t="shared" si="23"/>
        <v>0</v>
      </c>
      <c r="S91" s="326">
        <f t="shared" si="24"/>
        <v>0</v>
      </c>
      <c r="T91" s="326">
        <f t="shared" si="30"/>
        <v>7.7789203402366974E-2</v>
      </c>
      <c r="U91" s="326">
        <f t="shared" si="25"/>
        <v>0</v>
      </c>
      <c r="V91" s="326">
        <f t="shared" si="31"/>
        <v>0.3</v>
      </c>
    </row>
    <row r="92" spans="7:22" x14ac:dyDescent="0.2">
      <c r="G92" s="326">
        <f t="shared" si="16"/>
        <v>0</v>
      </c>
      <c r="H92" s="326">
        <f t="shared" si="26"/>
        <v>7.8715265347633248E-2</v>
      </c>
      <c r="I92" s="326">
        <f t="shared" si="17"/>
        <v>0</v>
      </c>
      <c r="J92" s="326">
        <f t="shared" si="18"/>
        <v>0</v>
      </c>
      <c r="K92" s="326">
        <f t="shared" si="27"/>
        <v>7.8715265347633248E-2</v>
      </c>
      <c r="L92" s="326">
        <f t="shared" si="19"/>
        <v>0</v>
      </c>
      <c r="M92" s="326">
        <f t="shared" si="20"/>
        <v>0</v>
      </c>
      <c r="N92" s="326">
        <f t="shared" si="28"/>
        <v>7.8715265347633248E-2</v>
      </c>
      <c r="O92" s="326">
        <f t="shared" si="21"/>
        <v>0</v>
      </c>
      <c r="P92" s="326">
        <f t="shared" si="22"/>
        <v>0</v>
      </c>
      <c r="Q92" s="326">
        <f t="shared" si="29"/>
        <v>7.8715265347633248E-2</v>
      </c>
      <c r="R92" s="326">
        <f t="shared" si="23"/>
        <v>0</v>
      </c>
      <c r="S92" s="326">
        <f t="shared" si="24"/>
        <v>0</v>
      </c>
      <c r="T92" s="326">
        <f t="shared" si="30"/>
        <v>7.8715265347633248E-2</v>
      </c>
      <c r="U92" s="326">
        <f t="shared" si="25"/>
        <v>0</v>
      </c>
      <c r="V92" s="326">
        <f t="shared" si="31"/>
        <v>0.3</v>
      </c>
    </row>
    <row r="93" spans="7:22" x14ac:dyDescent="0.2">
      <c r="G93" s="326">
        <f t="shared" si="16"/>
        <v>0</v>
      </c>
      <c r="H93" s="326">
        <f t="shared" si="26"/>
        <v>7.9641327292899522E-2</v>
      </c>
      <c r="I93" s="326">
        <f t="shared" si="17"/>
        <v>0</v>
      </c>
      <c r="J93" s="326">
        <f t="shared" si="18"/>
        <v>0</v>
      </c>
      <c r="K93" s="326">
        <f t="shared" si="27"/>
        <v>7.9641327292899522E-2</v>
      </c>
      <c r="L93" s="326">
        <f t="shared" si="19"/>
        <v>0</v>
      </c>
      <c r="M93" s="326">
        <f t="shared" si="20"/>
        <v>0</v>
      </c>
      <c r="N93" s="326">
        <f t="shared" si="28"/>
        <v>7.9641327292899522E-2</v>
      </c>
      <c r="O93" s="326">
        <f t="shared" si="21"/>
        <v>0</v>
      </c>
      <c r="P93" s="326">
        <f t="shared" si="22"/>
        <v>0</v>
      </c>
      <c r="Q93" s="326">
        <f t="shared" si="29"/>
        <v>7.9641327292899522E-2</v>
      </c>
      <c r="R93" s="326">
        <f t="shared" si="23"/>
        <v>0</v>
      </c>
      <c r="S93" s="326">
        <f t="shared" si="24"/>
        <v>0</v>
      </c>
      <c r="T93" s="326">
        <f t="shared" si="30"/>
        <v>7.9641327292899522E-2</v>
      </c>
      <c r="U93" s="326">
        <f t="shared" si="25"/>
        <v>0</v>
      </c>
      <c r="V93" s="326">
        <f t="shared" si="31"/>
        <v>0.3</v>
      </c>
    </row>
    <row r="94" spans="7:22" x14ac:dyDescent="0.2">
      <c r="G94" s="326">
        <f t="shared" si="16"/>
        <v>0</v>
      </c>
      <c r="H94" s="326">
        <f t="shared" si="26"/>
        <v>8.0567389238165796E-2</v>
      </c>
      <c r="I94" s="326">
        <f t="shared" si="17"/>
        <v>0</v>
      </c>
      <c r="J94" s="326">
        <f t="shared" si="18"/>
        <v>0</v>
      </c>
      <c r="K94" s="326">
        <f t="shared" si="27"/>
        <v>8.0567389238165796E-2</v>
      </c>
      <c r="L94" s="326">
        <f t="shared" si="19"/>
        <v>0</v>
      </c>
      <c r="M94" s="326">
        <f t="shared" si="20"/>
        <v>0</v>
      </c>
      <c r="N94" s="326">
        <f t="shared" si="28"/>
        <v>8.0567389238165796E-2</v>
      </c>
      <c r="O94" s="326">
        <f t="shared" si="21"/>
        <v>0</v>
      </c>
      <c r="P94" s="326">
        <f t="shared" si="22"/>
        <v>0</v>
      </c>
      <c r="Q94" s="326">
        <f t="shared" si="29"/>
        <v>8.0567389238165796E-2</v>
      </c>
      <c r="R94" s="326">
        <f t="shared" si="23"/>
        <v>0</v>
      </c>
      <c r="S94" s="326">
        <f t="shared" si="24"/>
        <v>0</v>
      </c>
      <c r="T94" s="326">
        <f t="shared" si="30"/>
        <v>8.0567389238165796E-2</v>
      </c>
      <c r="U94" s="326">
        <f t="shared" si="25"/>
        <v>0</v>
      </c>
      <c r="V94" s="326">
        <f t="shared" si="31"/>
        <v>0.3</v>
      </c>
    </row>
    <row r="95" spans="7:22" x14ac:dyDescent="0.2">
      <c r="G95" s="326">
        <f t="shared" si="16"/>
        <v>0</v>
      </c>
      <c r="H95" s="326">
        <f t="shared" si="26"/>
        <v>8.149345118343207E-2</v>
      </c>
      <c r="I95" s="326">
        <f t="shared" si="17"/>
        <v>0</v>
      </c>
      <c r="J95" s="326">
        <f t="shared" si="18"/>
        <v>0</v>
      </c>
      <c r="K95" s="326">
        <f t="shared" si="27"/>
        <v>8.149345118343207E-2</v>
      </c>
      <c r="L95" s="326">
        <f t="shared" si="19"/>
        <v>0</v>
      </c>
      <c r="M95" s="326">
        <f t="shared" si="20"/>
        <v>0</v>
      </c>
      <c r="N95" s="326">
        <f t="shared" si="28"/>
        <v>8.149345118343207E-2</v>
      </c>
      <c r="O95" s="326">
        <f t="shared" si="21"/>
        <v>0</v>
      </c>
      <c r="P95" s="326">
        <f t="shared" si="22"/>
        <v>0</v>
      </c>
      <c r="Q95" s="326">
        <f t="shared" si="29"/>
        <v>8.149345118343207E-2</v>
      </c>
      <c r="R95" s="326">
        <f t="shared" si="23"/>
        <v>0</v>
      </c>
      <c r="S95" s="326">
        <f t="shared" si="24"/>
        <v>0</v>
      </c>
      <c r="T95" s="326">
        <f t="shared" si="30"/>
        <v>8.149345118343207E-2</v>
      </c>
      <c r="U95" s="326">
        <f t="shared" si="25"/>
        <v>0</v>
      </c>
      <c r="V95" s="326">
        <f t="shared" si="31"/>
        <v>0.3</v>
      </c>
    </row>
    <row r="96" spans="7:22" x14ac:dyDescent="0.2">
      <c r="G96" s="326">
        <f t="shared" si="16"/>
        <v>0</v>
      </c>
      <c r="H96" s="326">
        <f t="shared" si="26"/>
        <v>8.2419513128698343E-2</v>
      </c>
      <c r="I96" s="326">
        <f t="shared" si="17"/>
        <v>0</v>
      </c>
      <c r="J96" s="326">
        <f t="shared" si="18"/>
        <v>0</v>
      </c>
      <c r="K96" s="326">
        <f t="shared" si="27"/>
        <v>8.2419513128698343E-2</v>
      </c>
      <c r="L96" s="326">
        <f t="shared" si="19"/>
        <v>0</v>
      </c>
      <c r="M96" s="326">
        <f t="shared" si="20"/>
        <v>0</v>
      </c>
      <c r="N96" s="326">
        <f t="shared" si="28"/>
        <v>8.2419513128698343E-2</v>
      </c>
      <c r="O96" s="326">
        <f t="shared" si="21"/>
        <v>0</v>
      </c>
      <c r="P96" s="326">
        <f t="shared" si="22"/>
        <v>0</v>
      </c>
      <c r="Q96" s="326">
        <f t="shared" si="29"/>
        <v>8.2419513128698343E-2</v>
      </c>
      <c r="R96" s="326">
        <f t="shared" si="23"/>
        <v>0</v>
      </c>
      <c r="S96" s="326">
        <f t="shared" si="24"/>
        <v>0</v>
      </c>
      <c r="T96" s="326">
        <f t="shared" si="30"/>
        <v>8.2419513128698343E-2</v>
      </c>
      <c r="U96" s="326">
        <f t="shared" si="25"/>
        <v>0</v>
      </c>
      <c r="V96" s="326">
        <f t="shared" si="31"/>
        <v>0.3</v>
      </c>
    </row>
    <row r="97" spans="7:22" x14ac:dyDescent="0.2">
      <c r="G97" s="326">
        <f t="shared" si="16"/>
        <v>0</v>
      </c>
      <c r="H97" s="326">
        <f t="shared" si="26"/>
        <v>8.3345575073964617E-2</v>
      </c>
      <c r="I97" s="326">
        <f t="shared" si="17"/>
        <v>0</v>
      </c>
      <c r="J97" s="326">
        <f t="shared" si="18"/>
        <v>0</v>
      </c>
      <c r="K97" s="326">
        <f t="shared" si="27"/>
        <v>8.3345575073964617E-2</v>
      </c>
      <c r="L97" s="326">
        <f t="shared" si="19"/>
        <v>0</v>
      </c>
      <c r="M97" s="326">
        <f t="shared" si="20"/>
        <v>0</v>
      </c>
      <c r="N97" s="326">
        <f t="shared" si="28"/>
        <v>8.3345575073964617E-2</v>
      </c>
      <c r="O97" s="326">
        <f t="shared" si="21"/>
        <v>0</v>
      </c>
      <c r="P97" s="326">
        <f t="shared" si="22"/>
        <v>0</v>
      </c>
      <c r="Q97" s="326">
        <f t="shared" si="29"/>
        <v>8.3345575073964617E-2</v>
      </c>
      <c r="R97" s="326">
        <f t="shared" si="23"/>
        <v>0</v>
      </c>
      <c r="S97" s="326">
        <f t="shared" si="24"/>
        <v>0</v>
      </c>
      <c r="T97" s="326">
        <f t="shared" si="30"/>
        <v>8.3345575073964617E-2</v>
      </c>
      <c r="U97" s="326">
        <f t="shared" si="25"/>
        <v>0</v>
      </c>
      <c r="V97" s="326">
        <f t="shared" si="31"/>
        <v>0.3</v>
      </c>
    </row>
    <row r="98" spans="7:22" x14ac:dyDescent="0.2">
      <c r="G98" s="326">
        <f t="shared" si="16"/>
        <v>0</v>
      </c>
      <c r="H98" s="326">
        <f t="shared" si="26"/>
        <v>8.4271637019230891E-2</v>
      </c>
      <c r="I98" s="326">
        <f t="shared" si="17"/>
        <v>0</v>
      </c>
      <c r="J98" s="326">
        <f t="shared" si="18"/>
        <v>0</v>
      </c>
      <c r="K98" s="326">
        <f t="shared" si="27"/>
        <v>8.4271637019230891E-2</v>
      </c>
      <c r="L98" s="326">
        <f t="shared" si="19"/>
        <v>0</v>
      </c>
      <c r="M98" s="326">
        <f t="shared" si="20"/>
        <v>0</v>
      </c>
      <c r="N98" s="326">
        <f t="shared" si="28"/>
        <v>8.4271637019230891E-2</v>
      </c>
      <c r="O98" s="326">
        <f t="shared" si="21"/>
        <v>0</v>
      </c>
      <c r="P98" s="326">
        <f t="shared" si="22"/>
        <v>0</v>
      </c>
      <c r="Q98" s="326">
        <f t="shared" si="29"/>
        <v>8.4271637019230891E-2</v>
      </c>
      <c r="R98" s="326">
        <f t="shared" si="23"/>
        <v>0</v>
      </c>
      <c r="S98" s="326">
        <f t="shared" si="24"/>
        <v>0</v>
      </c>
      <c r="T98" s="326">
        <f t="shared" si="30"/>
        <v>8.4271637019230891E-2</v>
      </c>
      <c r="U98" s="326">
        <f t="shared" si="25"/>
        <v>0</v>
      </c>
      <c r="V98" s="326">
        <f t="shared" si="31"/>
        <v>0.3</v>
      </c>
    </row>
    <row r="99" spans="7:22" x14ac:dyDescent="0.2">
      <c r="G99" s="326">
        <f t="shared" si="16"/>
        <v>0</v>
      </c>
      <c r="H99" s="326">
        <f t="shared" si="26"/>
        <v>8.5197698964497165E-2</v>
      </c>
      <c r="I99" s="326">
        <f t="shared" si="17"/>
        <v>0</v>
      </c>
      <c r="J99" s="326">
        <f t="shared" si="18"/>
        <v>0</v>
      </c>
      <c r="K99" s="326">
        <f t="shared" si="27"/>
        <v>8.5197698964497165E-2</v>
      </c>
      <c r="L99" s="326">
        <f t="shared" si="19"/>
        <v>0</v>
      </c>
      <c r="M99" s="326">
        <f t="shared" si="20"/>
        <v>0</v>
      </c>
      <c r="N99" s="326">
        <f t="shared" si="28"/>
        <v>8.5197698964497165E-2</v>
      </c>
      <c r="O99" s="326">
        <f t="shared" si="21"/>
        <v>0</v>
      </c>
      <c r="P99" s="326">
        <f t="shared" si="22"/>
        <v>0</v>
      </c>
      <c r="Q99" s="326">
        <f t="shared" si="29"/>
        <v>8.5197698964497165E-2</v>
      </c>
      <c r="R99" s="326">
        <f t="shared" si="23"/>
        <v>0</v>
      </c>
      <c r="S99" s="326">
        <f t="shared" si="24"/>
        <v>0</v>
      </c>
      <c r="T99" s="326">
        <f t="shared" si="30"/>
        <v>8.5197698964497165E-2</v>
      </c>
      <c r="U99" s="326">
        <f t="shared" si="25"/>
        <v>0</v>
      </c>
      <c r="V99" s="326">
        <f t="shared" si="31"/>
        <v>0.3</v>
      </c>
    </row>
    <row r="100" spans="7:22" x14ac:dyDescent="0.2">
      <c r="G100" s="326">
        <f t="shared" si="16"/>
        <v>0</v>
      </c>
      <c r="H100" s="326">
        <f t="shared" si="26"/>
        <v>8.6123760909763439E-2</v>
      </c>
      <c r="I100" s="326">
        <f t="shared" si="17"/>
        <v>0</v>
      </c>
      <c r="J100" s="326">
        <f t="shared" si="18"/>
        <v>0</v>
      </c>
      <c r="K100" s="326">
        <f t="shared" si="27"/>
        <v>8.6123760909763439E-2</v>
      </c>
      <c r="L100" s="326">
        <f t="shared" si="19"/>
        <v>0</v>
      </c>
      <c r="M100" s="326">
        <f t="shared" si="20"/>
        <v>0</v>
      </c>
      <c r="N100" s="326">
        <f t="shared" si="28"/>
        <v>8.6123760909763439E-2</v>
      </c>
      <c r="O100" s="326">
        <f t="shared" si="21"/>
        <v>0</v>
      </c>
      <c r="P100" s="326">
        <f t="shared" si="22"/>
        <v>0</v>
      </c>
      <c r="Q100" s="326">
        <f t="shared" si="29"/>
        <v>8.6123760909763439E-2</v>
      </c>
      <c r="R100" s="326">
        <f t="shared" si="23"/>
        <v>0</v>
      </c>
      <c r="S100" s="326">
        <f t="shared" si="24"/>
        <v>0</v>
      </c>
      <c r="T100" s="326">
        <f t="shared" si="30"/>
        <v>8.6123760909763439E-2</v>
      </c>
      <c r="U100" s="326">
        <f t="shared" si="25"/>
        <v>0</v>
      </c>
      <c r="V100" s="326">
        <f t="shared" si="31"/>
        <v>0.3</v>
      </c>
    </row>
    <row r="101" spans="7:22" x14ac:dyDescent="0.2">
      <c r="G101" s="326">
        <f t="shared" si="16"/>
        <v>0</v>
      </c>
      <c r="H101" s="326">
        <f t="shared" si="26"/>
        <v>8.7049822855029713E-2</v>
      </c>
      <c r="I101" s="326">
        <f t="shared" si="17"/>
        <v>0</v>
      </c>
      <c r="J101" s="326">
        <f t="shared" si="18"/>
        <v>0</v>
      </c>
      <c r="K101" s="326">
        <f t="shared" si="27"/>
        <v>8.7049822855029713E-2</v>
      </c>
      <c r="L101" s="326">
        <f t="shared" si="19"/>
        <v>0</v>
      </c>
      <c r="M101" s="326">
        <f t="shared" si="20"/>
        <v>0</v>
      </c>
      <c r="N101" s="326">
        <f t="shared" si="28"/>
        <v>8.7049822855029713E-2</v>
      </c>
      <c r="O101" s="326">
        <f t="shared" si="21"/>
        <v>0</v>
      </c>
      <c r="P101" s="326">
        <f t="shared" si="22"/>
        <v>0</v>
      </c>
      <c r="Q101" s="326">
        <f t="shared" si="29"/>
        <v>8.7049822855029713E-2</v>
      </c>
      <c r="R101" s="326">
        <f t="shared" si="23"/>
        <v>0</v>
      </c>
      <c r="S101" s="326">
        <f t="shared" si="24"/>
        <v>0</v>
      </c>
      <c r="T101" s="326">
        <f t="shared" si="30"/>
        <v>8.7049822855029713E-2</v>
      </c>
      <c r="U101" s="326">
        <f t="shared" si="25"/>
        <v>0</v>
      </c>
      <c r="V101" s="326">
        <f t="shared" si="31"/>
        <v>0.3</v>
      </c>
    </row>
    <row r="102" spans="7:22" x14ac:dyDescent="0.2">
      <c r="G102" s="326">
        <f t="shared" si="16"/>
        <v>0</v>
      </c>
      <c r="H102" s="326">
        <f t="shared" si="26"/>
        <v>8.7975884800295986E-2</v>
      </c>
      <c r="I102" s="326">
        <f t="shared" si="17"/>
        <v>0</v>
      </c>
      <c r="J102" s="326">
        <f t="shared" si="18"/>
        <v>0</v>
      </c>
      <c r="K102" s="326">
        <f t="shared" si="27"/>
        <v>8.7975884800295986E-2</v>
      </c>
      <c r="L102" s="326">
        <f t="shared" si="19"/>
        <v>0</v>
      </c>
      <c r="M102" s="326">
        <f t="shared" si="20"/>
        <v>0</v>
      </c>
      <c r="N102" s="326">
        <f t="shared" si="28"/>
        <v>8.7975884800295986E-2</v>
      </c>
      <c r="O102" s="326">
        <f t="shared" si="21"/>
        <v>0</v>
      </c>
      <c r="P102" s="326">
        <f t="shared" si="22"/>
        <v>0</v>
      </c>
      <c r="Q102" s="326">
        <f t="shared" si="29"/>
        <v>8.7975884800295986E-2</v>
      </c>
      <c r="R102" s="326">
        <f t="shared" si="23"/>
        <v>0</v>
      </c>
      <c r="S102" s="326">
        <f t="shared" si="24"/>
        <v>0</v>
      </c>
      <c r="T102" s="326">
        <f t="shared" si="30"/>
        <v>8.7975884800295986E-2</v>
      </c>
      <c r="U102" s="326">
        <f t="shared" si="25"/>
        <v>0</v>
      </c>
      <c r="V102" s="326">
        <f t="shared" si="31"/>
        <v>0.3</v>
      </c>
    </row>
    <row r="103" spans="7:22" x14ac:dyDescent="0.2">
      <c r="G103" s="326">
        <f t="shared" si="16"/>
        <v>0</v>
      </c>
      <c r="H103" s="326">
        <f t="shared" si="26"/>
        <v>8.890194674556226E-2</v>
      </c>
      <c r="I103" s="326">
        <f t="shared" si="17"/>
        <v>0</v>
      </c>
      <c r="J103" s="326">
        <f t="shared" si="18"/>
        <v>0</v>
      </c>
      <c r="K103" s="326">
        <f t="shared" si="27"/>
        <v>8.890194674556226E-2</v>
      </c>
      <c r="L103" s="326">
        <f t="shared" si="19"/>
        <v>0</v>
      </c>
      <c r="M103" s="326">
        <f t="shared" si="20"/>
        <v>0</v>
      </c>
      <c r="N103" s="326">
        <f t="shared" si="28"/>
        <v>8.890194674556226E-2</v>
      </c>
      <c r="O103" s="326">
        <f t="shared" si="21"/>
        <v>0</v>
      </c>
      <c r="P103" s="326">
        <f t="shared" si="22"/>
        <v>0</v>
      </c>
      <c r="Q103" s="326">
        <f t="shared" si="29"/>
        <v>8.890194674556226E-2</v>
      </c>
      <c r="R103" s="326">
        <f t="shared" si="23"/>
        <v>0</v>
      </c>
      <c r="S103" s="326">
        <f t="shared" si="24"/>
        <v>0</v>
      </c>
      <c r="T103" s="326">
        <f t="shared" si="30"/>
        <v>8.890194674556226E-2</v>
      </c>
      <c r="U103" s="326">
        <f t="shared" si="25"/>
        <v>0</v>
      </c>
      <c r="V103" s="326">
        <f t="shared" si="31"/>
        <v>0.3</v>
      </c>
    </row>
    <row r="104" spans="7:22" x14ac:dyDescent="0.2">
      <c r="G104" s="326">
        <f t="shared" si="16"/>
        <v>0</v>
      </c>
      <c r="H104" s="326">
        <f t="shared" si="26"/>
        <v>8.9828008690828534E-2</v>
      </c>
      <c r="I104" s="326">
        <f t="shared" si="17"/>
        <v>0</v>
      </c>
      <c r="J104" s="326">
        <f t="shared" si="18"/>
        <v>0</v>
      </c>
      <c r="K104" s="326">
        <f t="shared" si="27"/>
        <v>8.9828008690828534E-2</v>
      </c>
      <c r="L104" s="326">
        <f t="shared" si="19"/>
        <v>0</v>
      </c>
      <c r="M104" s="326">
        <f t="shared" si="20"/>
        <v>0</v>
      </c>
      <c r="N104" s="326">
        <f t="shared" si="28"/>
        <v>8.9828008690828534E-2</v>
      </c>
      <c r="O104" s="326">
        <f t="shared" si="21"/>
        <v>0</v>
      </c>
      <c r="P104" s="326">
        <f t="shared" si="22"/>
        <v>0</v>
      </c>
      <c r="Q104" s="326">
        <f t="shared" si="29"/>
        <v>8.9828008690828534E-2</v>
      </c>
      <c r="R104" s="326">
        <f t="shared" si="23"/>
        <v>0</v>
      </c>
      <c r="S104" s="326">
        <f t="shared" si="24"/>
        <v>0</v>
      </c>
      <c r="T104" s="326">
        <f t="shared" si="30"/>
        <v>8.9828008690828534E-2</v>
      </c>
      <c r="U104" s="326">
        <f t="shared" si="25"/>
        <v>0</v>
      </c>
      <c r="V104" s="326">
        <f t="shared" si="31"/>
        <v>0.3</v>
      </c>
    </row>
    <row r="105" spans="7:22" x14ac:dyDescent="0.2">
      <c r="G105" s="326">
        <f t="shared" si="16"/>
        <v>0</v>
      </c>
      <c r="H105" s="326">
        <f t="shared" si="26"/>
        <v>9.0754070636094808E-2</v>
      </c>
      <c r="I105" s="326">
        <f t="shared" si="17"/>
        <v>0</v>
      </c>
      <c r="J105" s="326">
        <f t="shared" si="18"/>
        <v>0</v>
      </c>
      <c r="K105" s="326">
        <f t="shared" si="27"/>
        <v>9.0754070636094808E-2</v>
      </c>
      <c r="L105" s="326">
        <f t="shared" si="19"/>
        <v>0</v>
      </c>
      <c r="M105" s="326">
        <f t="shared" si="20"/>
        <v>0</v>
      </c>
      <c r="N105" s="326">
        <f t="shared" si="28"/>
        <v>9.0754070636094808E-2</v>
      </c>
      <c r="O105" s="326">
        <f t="shared" si="21"/>
        <v>0</v>
      </c>
      <c r="P105" s="326">
        <f t="shared" si="22"/>
        <v>0</v>
      </c>
      <c r="Q105" s="326">
        <f t="shared" si="29"/>
        <v>9.0754070636094808E-2</v>
      </c>
      <c r="R105" s="326">
        <f t="shared" si="23"/>
        <v>0</v>
      </c>
      <c r="S105" s="326">
        <f t="shared" si="24"/>
        <v>0</v>
      </c>
      <c r="T105" s="326">
        <f t="shared" si="30"/>
        <v>9.0754070636094808E-2</v>
      </c>
      <c r="U105" s="326">
        <f t="shared" si="25"/>
        <v>0</v>
      </c>
      <c r="V105" s="326">
        <f t="shared" si="31"/>
        <v>0.3</v>
      </c>
    </row>
    <row r="106" spans="7:22" x14ac:dyDescent="0.2">
      <c r="G106" s="326">
        <f t="shared" si="16"/>
        <v>0</v>
      </c>
      <c r="H106" s="326">
        <f t="shared" si="26"/>
        <v>9.1680132581361082E-2</v>
      </c>
      <c r="I106" s="326">
        <f t="shared" si="17"/>
        <v>0</v>
      </c>
      <c r="J106" s="326">
        <f t="shared" si="18"/>
        <v>0</v>
      </c>
      <c r="K106" s="326">
        <f t="shared" si="27"/>
        <v>9.1680132581361082E-2</v>
      </c>
      <c r="L106" s="326">
        <f t="shared" si="19"/>
        <v>0</v>
      </c>
      <c r="M106" s="326">
        <f t="shared" si="20"/>
        <v>0</v>
      </c>
      <c r="N106" s="326">
        <f t="shared" si="28"/>
        <v>9.1680132581361082E-2</v>
      </c>
      <c r="O106" s="326">
        <f t="shared" si="21"/>
        <v>0</v>
      </c>
      <c r="P106" s="326">
        <f t="shared" si="22"/>
        <v>0</v>
      </c>
      <c r="Q106" s="326">
        <f t="shared" si="29"/>
        <v>9.1680132581361082E-2</v>
      </c>
      <c r="R106" s="326">
        <f t="shared" si="23"/>
        <v>0</v>
      </c>
      <c r="S106" s="326">
        <f t="shared" si="24"/>
        <v>0</v>
      </c>
      <c r="T106" s="326">
        <f t="shared" si="30"/>
        <v>9.1680132581361082E-2</v>
      </c>
      <c r="U106" s="326">
        <f t="shared" si="25"/>
        <v>0</v>
      </c>
      <c r="V106" s="326">
        <f t="shared" si="31"/>
        <v>0.3</v>
      </c>
    </row>
    <row r="107" spans="7:22" x14ac:dyDescent="0.2">
      <c r="G107" s="326">
        <f t="shared" si="16"/>
        <v>0</v>
      </c>
      <c r="H107" s="326">
        <f t="shared" si="26"/>
        <v>9.2606194526627356E-2</v>
      </c>
      <c r="I107" s="326">
        <f t="shared" si="17"/>
        <v>0</v>
      </c>
      <c r="J107" s="326">
        <f t="shared" si="18"/>
        <v>0</v>
      </c>
      <c r="K107" s="326">
        <f t="shared" si="27"/>
        <v>9.2606194526627356E-2</v>
      </c>
      <c r="L107" s="326">
        <f t="shared" si="19"/>
        <v>0</v>
      </c>
      <c r="M107" s="326">
        <f t="shared" si="20"/>
        <v>0</v>
      </c>
      <c r="N107" s="326">
        <f t="shared" si="28"/>
        <v>9.2606194526627356E-2</v>
      </c>
      <c r="O107" s="326">
        <f t="shared" si="21"/>
        <v>0</v>
      </c>
      <c r="P107" s="326">
        <f t="shared" si="22"/>
        <v>0</v>
      </c>
      <c r="Q107" s="326">
        <f t="shared" si="29"/>
        <v>9.2606194526627356E-2</v>
      </c>
      <c r="R107" s="326">
        <f t="shared" si="23"/>
        <v>0</v>
      </c>
      <c r="S107" s="326">
        <f t="shared" si="24"/>
        <v>0</v>
      </c>
      <c r="T107" s="326">
        <f t="shared" si="30"/>
        <v>9.2606194526627356E-2</v>
      </c>
      <c r="U107" s="326">
        <f t="shared" si="25"/>
        <v>0</v>
      </c>
      <c r="V107" s="326">
        <f t="shared" si="31"/>
        <v>0.3</v>
      </c>
    </row>
    <row r="108" spans="7:22" x14ac:dyDescent="0.2">
      <c r="G108" s="326">
        <f t="shared" si="16"/>
        <v>0</v>
      </c>
      <c r="H108" s="326">
        <f t="shared" si="26"/>
        <v>9.3532256471893629E-2</v>
      </c>
      <c r="I108" s="326">
        <f t="shared" si="17"/>
        <v>0</v>
      </c>
      <c r="J108" s="326">
        <f t="shared" si="18"/>
        <v>0</v>
      </c>
      <c r="K108" s="326">
        <f t="shared" si="27"/>
        <v>9.3532256471893629E-2</v>
      </c>
      <c r="L108" s="326">
        <f t="shared" si="19"/>
        <v>0</v>
      </c>
      <c r="M108" s="326">
        <f t="shared" si="20"/>
        <v>0</v>
      </c>
      <c r="N108" s="326">
        <f t="shared" si="28"/>
        <v>9.3532256471893629E-2</v>
      </c>
      <c r="O108" s="326">
        <f t="shared" si="21"/>
        <v>0</v>
      </c>
      <c r="P108" s="326">
        <f t="shared" si="22"/>
        <v>0</v>
      </c>
      <c r="Q108" s="326">
        <f t="shared" si="29"/>
        <v>9.3532256471893629E-2</v>
      </c>
      <c r="R108" s="326">
        <f t="shared" si="23"/>
        <v>0</v>
      </c>
      <c r="S108" s="326">
        <f t="shared" si="24"/>
        <v>0</v>
      </c>
      <c r="T108" s="326">
        <f t="shared" si="30"/>
        <v>9.3532256471893629E-2</v>
      </c>
      <c r="U108" s="326">
        <f t="shared" si="25"/>
        <v>0</v>
      </c>
      <c r="V108" s="326">
        <f t="shared" si="31"/>
        <v>0.3</v>
      </c>
    </row>
    <row r="109" spans="7:22" x14ac:dyDescent="0.2">
      <c r="G109" s="326">
        <f t="shared" si="16"/>
        <v>0</v>
      </c>
      <c r="H109" s="326">
        <f t="shared" si="26"/>
        <v>9.4458318417159903E-2</v>
      </c>
      <c r="I109" s="326">
        <f t="shared" si="17"/>
        <v>0</v>
      </c>
      <c r="J109" s="326">
        <f t="shared" si="18"/>
        <v>0</v>
      </c>
      <c r="K109" s="326">
        <f t="shared" si="27"/>
        <v>9.4458318417159903E-2</v>
      </c>
      <c r="L109" s="326">
        <f t="shared" si="19"/>
        <v>0</v>
      </c>
      <c r="M109" s="326">
        <f t="shared" si="20"/>
        <v>0</v>
      </c>
      <c r="N109" s="326">
        <f t="shared" si="28"/>
        <v>9.4458318417159903E-2</v>
      </c>
      <c r="O109" s="326">
        <f t="shared" si="21"/>
        <v>0</v>
      </c>
      <c r="P109" s="326">
        <f t="shared" si="22"/>
        <v>0</v>
      </c>
      <c r="Q109" s="326">
        <f t="shared" si="29"/>
        <v>9.4458318417159903E-2</v>
      </c>
      <c r="R109" s="326">
        <f t="shared" si="23"/>
        <v>0</v>
      </c>
      <c r="S109" s="326">
        <f t="shared" si="24"/>
        <v>0</v>
      </c>
      <c r="T109" s="326">
        <f t="shared" si="30"/>
        <v>9.4458318417159903E-2</v>
      </c>
      <c r="U109" s="326">
        <f t="shared" si="25"/>
        <v>0</v>
      </c>
      <c r="V109" s="326">
        <f t="shared" si="31"/>
        <v>0.3</v>
      </c>
    </row>
    <row r="110" spans="7:22" x14ac:dyDescent="0.2">
      <c r="G110" s="326">
        <f t="shared" si="16"/>
        <v>0</v>
      </c>
      <c r="H110" s="326">
        <f t="shared" si="26"/>
        <v>9.5384380362426177E-2</v>
      </c>
      <c r="I110" s="326">
        <f t="shared" si="17"/>
        <v>0</v>
      </c>
      <c r="J110" s="326">
        <f t="shared" si="18"/>
        <v>0</v>
      </c>
      <c r="K110" s="326">
        <f t="shared" si="27"/>
        <v>9.5384380362426177E-2</v>
      </c>
      <c r="L110" s="326">
        <f t="shared" si="19"/>
        <v>0</v>
      </c>
      <c r="M110" s="326">
        <f t="shared" si="20"/>
        <v>0</v>
      </c>
      <c r="N110" s="326">
        <f t="shared" si="28"/>
        <v>9.5384380362426177E-2</v>
      </c>
      <c r="O110" s="326">
        <f t="shared" si="21"/>
        <v>0</v>
      </c>
      <c r="P110" s="326">
        <f t="shared" si="22"/>
        <v>0</v>
      </c>
      <c r="Q110" s="326">
        <f t="shared" si="29"/>
        <v>9.5384380362426177E-2</v>
      </c>
      <c r="R110" s="326">
        <f t="shared" si="23"/>
        <v>0</v>
      </c>
      <c r="S110" s="326">
        <f t="shared" si="24"/>
        <v>0</v>
      </c>
      <c r="T110" s="326">
        <f t="shared" si="30"/>
        <v>9.5384380362426177E-2</v>
      </c>
      <c r="U110" s="326">
        <f t="shared" si="25"/>
        <v>0</v>
      </c>
      <c r="V110" s="326">
        <f t="shared" si="31"/>
        <v>0.3</v>
      </c>
    </row>
    <row r="111" spans="7:22" x14ac:dyDescent="0.2">
      <c r="G111" s="326">
        <f t="shared" si="16"/>
        <v>0</v>
      </c>
      <c r="H111" s="326">
        <f t="shared" si="26"/>
        <v>9.6310442307692451E-2</v>
      </c>
      <c r="I111" s="326">
        <f t="shared" si="17"/>
        <v>0</v>
      </c>
      <c r="J111" s="326">
        <f t="shared" si="18"/>
        <v>0</v>
      </c>
      <c r="K111" s="326">
        <f t="shared" si="27"/>
        <v>9.6310442307692451E-2</v>
      </c>
      <c r="L111" s="326">
        <f t="shared" si="19"/>
        <v>0</v>
      </c>
      <c r="M111" s="326">
        <f t="shared" si="20"/>
        <v>0</v>
      </c>
      <c r="N111" s="326">
        <f t="shared" si="28"/>
        <v>9.6310442307692451E-2</v>
      </c>
      <c r="O111" s="326">
        <f t="shared" si="21"/>
        <v>0</v>
      </c>
      <c r="P111" s="326">
        <f t="shared" si="22"/>
        <v>0</v>
      </c>
      <c r="Q111" s="326">
        <f t="shared" si="29"/>
        <v>9.6310442307692451E-2</v>
      </c>
      <c r="R111" s="326">
        <f t="shared" si="23"/>
        <v>0</v>
      </c>
      <c r="S111" s="326">
        <f t="shared" si="24"/>
        <v>0</v>
      </c>
      <c r="T111" s="326">
        <f t="shared" si="30"/>
        <v>9.6310442307692451E-2</v>
      </c>
      <c r="U111" s="326">
        <f t="shared" si="25"/>
        <v>0</v>
      </c>
      <c r="V111" s="326">
        <f t="shared" si="31"/>
        <v>0.3</v>
      </c>
    </row>
    <row r="112" spans="7:22" x14ac:dyDescent="0.2">
      <c r="G112" s="326">
        <f t="shared" si="16"/>
        <v>0</v>
      </c>
      <c r="H112" s="326">
        <f t="shared" si="26"/>
        <v>9.7236504252958725E-2</v>
      </c>
      <c r="I112" s="326">
        <f t="shared" si="17"/>
        <v>0</v>
      </c>
      <c r="J112" s="326">
        <f t="shared" si="18"/>
        <v>0</v>
      </c>
      <c r="K112" s="326">
        <f t="shared" si="27"/>
        <v>9.7236504252958725E-2</v>
      </c>
      <c r="L112" s="326">
        <f t="shared" si="19"/>
        <v>0</v>
      </c>
      <c r="M112" s="326">
        <f t="shared" si="20"/>
        <v>0</v>
      </c>
      <c r="N112" s="326">
        <f t="shared" si="28"/>
        <v>9.7236504252958725E-2</v>
      </c>
      <c r="O112" s="326">
        <f t="shared" si="21"/>
        <v>0</v>
      </c>
      <c r="P112" s="326">
        <f t="shared" si="22"/>
        <v>0</v>
      </c>
      <c r="Q112" s="326">
        <f t="shared" si="29"/>
        <v>9.7236504252958725E-2</v>
      </c>
      <c r="R112" s="326">
        <f t="shared" si="23"/>
        <v>0</v>
      </c>
      <c r="S112" s="326">
        <f t="shared" si="24"/>
        <v>0</v>
      </c>
      <c r="T112" s="326">
        <f t="shared" si="30"/>
        <v>9.7236504252958725E-2</v>
      </c>
      <c r="U112" s="326">
        <f t="shared" si="25"/>
        <v>0</v>
      </c>
      <c r="V112" s="326">
        <f t="shared" si="31"/>
        <v>0.3</v>
      </c>
    </row>
    <row r="113" spans="7:22" x14ac:dyDescent="0.2">
      <c r="G113" s="326">
        <f t="shared" si="16"/>
        <v>0</v>
      </c>
      <c r="H113" s="326">
        <f t="shared" si="26"/>
        <v>9.8162566198224999E-2</v>
      </c>
      <c r="I113" s="326">
        <f t="shared" si="17"/>
        <v>0</v>
      </c>
      <c r="J113" s="326">
        <f t="shared" si="18"/>
        <v>0</v>
      </c>
      <c r="K113" s="326">
        <f t="shared" si="27"/>
        <v>9.8162566198224999E-2</v>
      </c>
      <c r="L113" s="326">
        <f t="shared" si="19"/>
        <v>0</v>
      </c>
      <c r="M113" s="326">
        <f t="shared" si="20"/>
        <v>0</v>
      </c>
      <c r="N113" s="326">
        <f t="shared" si="28"/>
        <v>9.8162566198224999E-2</v>
      </c>
      <c r="O113" s="326">
        <f t="shared" si="21"/>
        <v>0</v>
      </c>
      <c r="P113" s="326">
        <f t="shared" si="22"/>
        <v>0</v>
      </c>
      <c r="Q113" s="326">
        <f t="shared" si="29"/>
        <v>9.8162566198224999E-2</v>
      </c>
      <c r="R113" s="326">
        <f t="shared" si="23"/>
        <v>0</v>
      </c>
      <c r="S113" s="326">
        <f t="shared" si="24"/>
        <v>0</v>
      </c>
      <c r="T113" s="326">
        <f t="shared" si="30"/>
        <v>9.8162566198224999E-2</v>
      </c>
      <c r="U113" s="326">
        <f t="shared" si="25"/>
        <v>0</v>
      </c>
      <c r="V113" s="326">
        <f t="shared" si="31"/>
        <v>0.3</v>
      </c>
    </row>
    <row r="114" spans="7:22" x14ac:dyDescent="0.2">
      <c r="G114" s="326">
        <f t="shared" si="16"/>
        <v>0</v>
      </c>
      <c r="H114" s="326">
        <f t="shared" si="26"/>
        <v>9.9088628143491272E-2</v>
      </c>
      <c r="I114" s="326">
        <f t="shared" si="17"/>
        <v>0</v>
      </c>
      <c r="J114" s="326">
        <f t="shared" si="18"/>
        <v>0</v>
      </c>
      <c r="K114" s="326">
        <f t="shared" si="27"/>
        <v>9.9088628143491272E-2</v>
      </c>
      <c r="L114" s="326">
        <f t="shared" si="19"/>
        <v>0</v>
      </c>
      <c r="M114" s="326">
        <f t="shared" si="20"/>
        <v>0</v>
      </c>
      <c r="N114" s="326">
        <f t="shared" si="28"/>
        <v>9.9088628143491272E-2</v>
      </c>
      <c r="O114" s="326">
        <f t="shared" si="21"/>
        <v>0</v>
      </c>
      <c r="P114" s="326">
        <f t="shared" si="22"/>
        <v>0</v>
      </c>
      <c r="Q114" s="326">
        <f t="shared" si="29"/>
        <v>9.9088628143491272E-2</v>
      </c>
      <c r="R114" s="326">
        <f t="shared" si="23"/>
        <v>0</v>
      </c>
      <c r="S114" s="326">
        <f t="shared" si="24"/>
        <v>0</v>
      </c>
      <c r="T114" s="326">
        <f t="shared" si="30"/>
        <v>9.9088628143491272E-2</v>
      </c>
      <c r="U114" s="326">
        <f t="shared" si="25"/>
        <v>0</v>
      </c>
      <c r="V114" s="326">
        <f t="shared" si="31"/>
        <v>0.3</v>
      </c>
    </row>
    <row r="115" spans="7:22" x14ac:dyDescent="0.2">
      <c r="G115" s="326">
        <f t="shared" si="16"/>
        <v>0</v>
      </c>
      <c r="H115" s="326">
        <f t="shared" si="26"/>
        <v>0.10001469008875755</v>
      </c>
      <c r="I115" s="326">
        <f t="shared" si="17"/>
        <v>0</v>
      </c>
      <c r="J115" s="326">
        <f t="shared" si="18"/>
        <v>0</v>
      </c>
      <c r="K115" s="326">
        <f t="shared" si="27"/>
        <v>0.10001469008875755</v>
      </c>
      <c r="L115" s="326">
        <f t="shared" si="19"/>
        <v>0</v>
      </c>
      <c r="M115" s="326">
        <f t="shared" si="20"/>
        <v>0</v>
      </c>
      <c r="N115" s="326">
        <f t="shared" si="28"/>
        <v>0.10001469008875755</v>
      </c>
      <c r="O115" s="326">
        <f t="shared" si="21"/>
        <v>0</v>
      </c>
      <c r="P115" s="326">
        <f t="shared" si="22"/>
        <v>0</v>
      </c>
      <c r="Q115" s="326">
        <f t="shared" si="29"/>
        <v>0.10001469008875755</v>
      </c>
      <c r="R115" s="326">
        <f t="shared" si="23"/>
        <v>0</v>
      </c>
      <c r="S115" s="326">
        <f t="shared" si="24"/>
        <v>0</v>
      </c>
      <c r="T115" s="326">
        <f t="shared" si="30"/>
        <v>0.10001469008875755</v>
      </c>
      <c r="U115" s="326">
        <f t="shared" si="25"/>
        <v>0</v>
      </c>
      <c r="V115" s="326">
        <f t="shared" si="31"/>
        <v>0.3</v>
      </c>
    </row>
    <row r="116" spans="7:22" x14ac:dyDescent="0.2">
      <c r="G116" s="326">
        <f t="shared" si="16"/>
        <v>0</v>
      </c>
      <c r="H116" s="326">
        <f t="shared" si="26"/>
        <v>0.10094075203402382</v>
      </c>
      <c r="I116" s="326">
        <f t="shared" si="17"/>
        <v>0</v>
      </c>
      <c r="J116" s="326">
        <f t="shared" si="18"/>
        <v>0</v>
      </c>
      <c r="K116" s="326">
        <f t="shared" si="27"/>
        <v>0.10094075203402382</v>
      </c>
      <c r="L116" s="326">
        <f t="shared" si="19"/>
        <v>0</v>
      </c>
      <c r="M116" s="326">
        <f t="shared" si="20"/>
        <v>0</v>
      </c>
      <c r="N116" s="326">
        <f t="shared" si="28"/>
        <v>0.10094075203402382</v>
      </c>
      <c r="O116" s="326">
        <f t="shared" si="21"/>
        <v>0</v>
      </c>
      <c r="P116" s="326">
        <f t="shared" si="22"/>
        <v>0</v>
      </c>
      <c r="Q116" s="326">
        <f t="shared" si="29"/>
        <v>0.10094075203402382</v>
      </c>
      <c r="R116" s="326">
        <f t="shared" si="23"/>
        <v>0</v>
      </c>
      <c r="S116" s="326">
        <f t="shared" si="24"/>
        <v>0</v>
      </c>
      <c r="T116" s="326">
        <f t="shared" si="30"/>
        <v>0.10094075203402382</v>
      </c>
      <c r="U116" s="326">
        <f t="shared" si="25"/>
        <v>0</v>
      </c>
      <c r="V116" s="326">
        <f t="shared" si="31"/>
        <v>0.3</v>
      </c>
    </row>
    <row r="117" spans="7:22" x14ac:dyDescent="0.2">
      <c r="G117" s="326">
        <f t="shared" si="16"/>
        <v>0</v>
      </c>
      <c r="H117" s="326">
        <f t="shared" si="26"/>
        <v>0.10186681397929009</v>
      </c>
      <c r="I117" s="326">
        <f t="shared" si="17"/>
        <v>0</v>
      </c>
      <c r="J117" s="326">
        <f t="shared" si="18"/>
        <v>0</v>
      </c>
      <c r="K117" s="326">
        <f t="shared" si="27"/>
        <v>0.10186681397929009</v>
      </c>
      <c r="L117" s="326">
        <f t="shared" si="19"/>
        <v>0</v>
      </c>
      <c r="M117" s="326">
        <f t="shared" si="20"/>
        <v>0</v>
      </c>
      <c r="N117" s="326">
        <f t="shared" si="28"/>
        <v>0.10186681397929009</v>
      </c>
      <c r="O117" s="326">
        <f t="shared" si="21"/>
        <v>0</v>
      </c>
      <c r="P117" s="326">
        <f t="shared" si="22"/>
        <v>0</v>
      </c>
      <c r="Q117" s="326">
        <f t="shared" si="29"/>
        <v>0.10186681397929009</v>
      </c>
      <c r="R117" s="326">
        <f t="shared" si="23"/>
        <v>0</v>
      </c>
      <c r="S117" s="326">
        <f t="shared" si="24"/>
        <v>0</v>
      </c>
      <c r="T117" s="326">
        <f t="shared" si="30"/>
        <v>0.10186681397929009</v>
      </c>
      <c r="U117" s="326">
        <f t="shared" si="25"/>
        <v>0</v>
      </c>
      <c r="V117" s="326">
        <f t="shared" si="31"/>
        <v>0.3</v>
      </c>
    </row>
    <row r="118" spans="7:22" x14ac:dyDescent="0.2">
      <c r="G118" s="326">
        <f t="shared" si="16"/>
        <v>0</v>
      </c>
      <c r="H118" s="326">
        <f t="shared" si="26"/>
        <v>0.10279287592455637</v>
      </c>
      <c r="I118" s="326">
        <f t="shared" si="17"/>
        <v>0</v>
      </c>
      <c r="J118" s="326">
        <f t="shared" si="18"/>
        <v>0</v>
      </c>
      <c r="K118" s="326">
        <f t="shared" si="27"/>
        <v>0.10279287592455637</v>
      </c>
      <c r="L118" s="326">
        <f t="shared" si="19"/>
        <v>0</v>
      </c>
      <c r="M118" s="326">
        <f t="shared" si="20"/>
        <v>0</v>
      </c>
      <c r="N118" s="326">
        <f t="shared" si="28"/>
        <v>0.10279287592455637</v>
      </c>
      <c r="O118" s="326">
        <f t="shared" si="21"/>
        <v>0</v>
      </c>
      <c r="P118" s="326">
        <f t="shared" si="22"/>
        <v>0</v>
      </c>
      <c r="Q118" s="326">
        <f t="shared" si="29"/>
        <v>0.10279287592455637</v>
      </c>
      <c r="R118" s="326">
        <f t="shared" si="23"/>
        <v>0</v>
      </c>
      <c r="S118" s="326">
        <f t="shared" si="24"/>
        <v>0</v>
      </c>
      <c r="T118" s="326">
        <f t="shared" si="30"/>
        <v>0.10279287592455637</v>
      </c>
      <c r="U118" s="326">
        <f t="shared" si="25"/>
        <v>0</v>
      </c>
      <c r="V118" s="326">
        <f t="shared" si="31"/>
        <v>0.3</v>
      </c>
    </row>
    <row r="119" spans="7:22" x14ac:dyDescent="0.2">
      <c r="G119" s="326">
        <f t="shared" si="16"/>
        <v>0</v>
      </c>
      <c r="H119" s="326">
        <f t="shared" si="26"/>
        <v>0.10371893786982264</v>
      </c>
      <c r="I119" s="326">
        <f t="shared" si="17"/>
        <v>0</v>
      </c>
      <c r="J119" s="326">
        <f t="shared" si="18"/>
        <v>0</v>
      </c>
      <c r="K119" s="326">
        <f t="shared" si="27"/>
        <v>0.10371893786982264</v>
      </c>
      <c r="L119" s="326">
        <f t="shared" si="19"/>
        <v>0</v>
      </c>
      <c r="M119" s="326">
        <f t="shared" si="20"/>
        <v>0</v>
      </c>
      <c r="N119" s="326">
        <f t="shared" si="28"/>
        <v>0.10371893786982264</v>
      </c>
      <c r="O119" s="326">
        <f t="shared" si="21"/>
        <v>0</v>
      </c>
      <c r="P119" s="326">
        <f t="shared" si="22"/>
        <v>0</v>
      </c>
      <c r="Q119" s="326">
        <f t="shared" si="29"/>
        <v>0.10371893786982264</v>
      </c>
      <c r="R119" s="326">
        <f t="shared" si="23"/>
        <v>0</v>
      </c>
      <c r="S119" s="326">
        <f t="shared" si="24"/>
        <v>0</v>
      </c>
      <c r="T119" s="326">
        <f t="shared" si="30"/>
        <v>0.10371893786982264</v>
      </c>
      <c r="U119" s="326">
        <f t="shared" si="25"/>
        <v>0</v>
      </c>
      <c r="V119" s="326">
        <f t="shared" si="31"/>
        <v>0.3</v>
      </c>
    </row>
    <row r="120" spans="7:22" x14ac:dyDescent="0.2">
      <c r="G120" s="326">
        <f t="shared" si="16"/>
        <v>0</v>
      </c>
      <c r="H120" s="326">
        <f t="shared" si="26"/>
        <v>0.10464499981508892</v>
      </c>
      <c r="I120" s="326">
        <f t="shared" si="17"/>
        <v>0</v>
      </c>
      <c r="J120" s="326">
        <f t="shared" si="18"/>
        <v>0</v>
      </c>
      <c r="K120" s="326">
        <f t="shared" si="27"/>
        <v>0.10464499981508892</v>
      </c>
      <c r="L120" s="326">
        <f t="shared" si="19"/>
        <v>0</v>
      </c>
      <c r="M120" s="326">
        <f t="shared" si="20"/>
        <v>0</v>
      </c>
      <c r="N120" s="326">
        <f t="shared" si="28"/>
        <v>0.10464499981508892</v>
      </c>
      <c r="O120" s="326">
        <f t="shared" si="21"/>
        <v>0</v>
      </c>
      <c r="P120" s="326">
        <f t="shared" si="22"/>
        <v>0</v>
      </c>
      <c r="Q120" s="326">
        <f t="shared" si="29"/>
        <v>0.10464499981508892</v>
      </c>
      <c r="R120" s="326">
        <f t="shared" si="23"/>
        <v>0</v>
      </c>
      <c r="S120" s="326">
        <f t="shared" si="24"/>
        <v>0</v>
      </c>
      <c r="T120" s="326">
        <f t="shared" si="30"/>
        <v>0.10464499981508892</v>
      </c>
      <c r="U120" s="326">
        <f t="shared" si="25"/>
        <v>0</v>
      </c>
      <c r="V120" s="326">
        <f t="shared" si="31"/>
        <v>0.3</v>
      </c>
    </row>
    <row r="121" spans="7:22" x14ac:dyDescent="0.2">
      <c r="G121" s="326">
        <f t="shared" si="16"/>
        <v>0</v>
      </c>
      <c r="H121" s="326">
        <f t="shared" si="26"/>
        <v>0.10557106176035519</v>
      </c>
      <c r="I121" s="326">
        <f t="shared" si="17"/>
        <v>0</v>
      </c>
      <c r="J121" s="326">
        <f t="shared" si="18"/>
        <v>0</v>
      </c>
      <c r="K121" s="326">
        <f t="shared" si="27"/>
        <v>0.10557106176035519</v>
      </c>
      <c r="L121" s="326">
        <f t="shared" si="19"/>
        <v>0</v>
      </c>
      <c r="M121" s="326">
        <f t="shared" si="20"/>
        <v>0</v>
      </c>
      <c r="N121" s="326">
        <f t="shared" si="28"/>
        <v>0.10557106176035519</v>
      </c>
      <c r="O121" s="326">
        <f t="shared" si="21"/>
        <v>0</v>
      </c>
      <c r="P121" s="326">
        <f t="shared" si="22"/>
        <v>0</v>
      </c>
      <c r="Q121" s="326">
        <f t="shared" si="29"/>
        <v>0.10557106176035519</v>
      </c>
      <c r="R121" s="326">
        <f t="shared" si="23"/>
        <v>0</v>
      </c>
      <c r="S121" s="326">
        <f t="shared" si="24"/>
        <v>0</v>
      </c>
      <c r="T121" s="326">
        <f t="shared" si="30"/>
        <v>0.10557106176035519</v>
      </c>
      <c r="U121" s="326">
        <f t="shared" si="25"/>
        <v>0</v>
      </c>
      <c r="V121" s="326">
        <f t="shared" si="31"/>
        <v>0.3</v>
      </c>
    </row>
    <row r="122" spans="7:22" x14ac:dyDescent="0.2">
      <c r="G122" s="326">
        <f t="shared" si="16"/>
        <v>0</v>
      </c>
      <c r="H122" s="326">
        <f t="shared" si="26"/>
        <v>0.10649712370562146</v>
      </c>
      <c r="I122" s="326">
        <f t="shared" si="17"/>
        <v>0</v>
      </c>
      <c r="J122" s="326">
        <f t="shared" si="18"/>
        <v>0</v>
      </c>
      <c r="K122" s="326">
        <f t="shared" si="27"/>
        <v>0.10649712370562146</v>
      </c>
      <c r="L122" s="326">
        <f t="shared" si="19"/>
        <v>0</v>
      </c>
      <c r="M122" s="326">
        <f t="shared" si="20"/>
        <v>0</v>
      </c>
      <c r="N122" s="326">
        <f t="shared" si="28"/>
        <v>0.10649712370562146</v>
      </c>
      <c r="O122" s="326">
        <f t="shared" si="21"/>
        <v>0</v>
      </c>
      <c r="P122" s="326">
        <f t="shared" si="22"/>
        <v>0</v>
      </c>
      <c r="Q122" s="326">
        <f t="shared" si="29"/>
        <v>0.10649712370562146</v>
      </c>
      <c r="R122" s="326">
        <f t="shared" si="23"/>
        <v>0</v>
      </c>
      <c r="S122" s="326">
        <f t="shared" si="24"/>
        <v>0</v>
      </c>
      <c r="T122" s="326">
        <f t="shared" si="30"/>
        <v>0.10649712370562146</v>
      </c>
      <c r="U122" s="326">
        <f t="shared" si="25"/>
        <v>0</v>
      </c>
      <c r="V122" s="326">
        <f t="shared" si="31"/>
        <v>0.3</v>
      </c>
    </row>
    <row r="123" spans="7:22" x14ac:dyDescent="0.2">
      <c r="G123" s="326">
        <f t="shared" si="16"/>
        <v>0</v>
      </c>
      <c r="H123" s="326">
        <f t="shared" si="26"/>
        <v>0.10742318565088774</v>
      </c>
      <c r="I123" s="326">
        <f t="shared" si="17"/>
        <v>0</v>
      </c>
      <c r="J123" s="326">
        <f t="shared" si="18"/>
        <v>0</v>
      </c>
      <c r="K123" s="326">
        <f t="shared" si="27"/>
        <v>0.10742318565088774</v>
      </c>
      <c r="L123" s="326">
        <f t="shared" si="19"/>
        <v>0</v>
      </c>
      <c r="M123" s="326">
        <f t="shared" si="20"/>
        <v>0</v>
      </c>
      <c r="N123" s="326">
        <f t="shared" si="28"/>
        <v>0.10742318565088774</v>
      </c>
      <c r="O123" s="326">
        <f t="shared" si="21"/>
        <v>0</v>
      </c>
      <c r="P123" s="326">
        <f t="shared" si="22"/>
        <v>0</v>
      </c>
      <c r="Q123" s="326">
        <f t="shared" si="29"/>
        <v>0.10742318565088774</v>
      </c>
      <c r="R123" s="326">
        <f t="shared" si="23"/>
        <v>0</v>
      </c>
      <c r="S123" s="326">
        <f t="shared" si="24"/>
        <v>0</v>
      </c>
      <c r="T123" s="326">
        <f t="shared" si="30"/>
        <v>0.10742318565088774</v>
      </c>
      <c r="U123" s="326">
        <f t="shared" si="25"/>
        <v>0</v>
      </c>
      <c r="V123" s="326">
        <f t="shared" si="31"/>
        <v>0.3</v>
      </c>
    </row>
    <row r="124" spans="7:22" x14ac:dyDescent="0.2">
      <c r="G124" s="326">
        <f t="shared" si="16"/>
        <v>0</v>
      </c>
      <c r="H124" s="326">
        <f t="shared" si="26"/>
        <v>0.10834924759615401</v>
      </c>
      <c r="I124" s="326">
        <f t="shared" si="17"/>
        <v>0</v>
      </c>
      <c r="J124" s="326">
        <f t="shared" si="18"/>
        <v>0</v>
      </c>
      <c r="K124" s="326">
        <f t="shared" si="27"/>
        <v>0.10834924759615401</v>
      </c>
      <c r="L124" s="326">
        <f t="shared" si="19"/>
        <v>0</v>
      </c>
      <c r="M124" s="326">
        <f t="shared" si="20"/>
        <v>0</v>
      </c>
      <c r="N124" s="326">
        <f t="shared" si="28"/>
        <v>0.10834924759615401</v>
      </c>
      <c r="O124" s="326">
        <f t="shared" si="21"/>
        <v>0</v>
      </c>
      <c r="P124" s="326">
        <f t="shared" si="22"/>
        <v>0</v>
      </c>
      <c r="Q124" s="326">
        <f t="shared" si="29"/>
        <v>0.10834924759615401</v>
      </c>
      <c r="R124" s="326">
        <f t="shared" si="23"/>
        <v>0</v>
      </c>
      <c r="S124" s="326">
        <f t="shared" si="24"/>
        <v>0</v>
      </c>
      <c r="T124" s="326">
        <f t="shared" si="30"/>
        <v>0.10834924759615401</v>
      </c>
      <c r="U124" s="326">
        <f t="shared" si="25"/>
        <v>0</v>
      </c>
      <c r="V124" s="326">
        <f t="shared" si="31"/>
        <v>0.3</v>
      </c>
    </row>
    <row r="125" spans="7:22" x14ac:dyDescent="0.2">
      <c r="G125" s="326">
        <f t="shared" si="16"/>
        <v>0</v>
      </c>
      <c r="H125" s="326">
        <f t="shared" si="26"/>
        <v>0.10927530954142028</v>
      </c>
      <c r="I125" s="326">
        <f t="shared" si="17"/>
        <v>0</v>
      </c>
      <c r="J125" s="326">
        <f t="shared" si="18"/>
        <v>0</v>
      </c>
      <c r="K125" s="326">
        <f t="shared" si="27"/>
        <v>0.10927530954142028</v>
      </c>
      <c r="L125" s="326">
        <f t="shared" si="19"/>
        <v>0</v>
      </c>
      <c r="M125" s="326">
        <f t="shared" si="20"/>
        <v>0</v>
      </c>
      <c r="N125" s="326">
        <f t="shared" si="28"/>
        <v>0.10927530954142028</v>
      </c>
      <c r="O125" s="326">
        <f t="shared" si="21"/>
        <v>0</v>
      </c>
      <c r="P125" s="326">
        <f t="shared" si="22"/>
        <v>0</v>
      </c>
      <c r="Q125" s="326">
        <f t="shared" si="29"/>
        <v>0.10927530954142028</v>
      </c>
      <c r="R125" s="326">
        <f t="shared" si="23"/>
        <v>0</v>
      </c>
      <c r="S125" s="326">
        <f t="shared" si="24"/>
        <v>0</v>
      </c>
      <c r="T125" s="326">
        <f t="shared" si="30"/>
        <v>0.10927530954142028</v>
      </c>
      <c r="U125" s="326">
        <f t="shared" si="25"/>
        <v>0</v>
      </c>
      <c r="V125" s="326">
        <f t="shared" si="31"/>
        <v>0.3</v>
      </c>
    </row>
    <row r="126" spans="7:22" x14ac:dyDescent="0.2">
      <c r="G126" s="326">
        <f t="shared" si="16"/>
        <v>0</v>
      </c>
      <c r="H126" s="326">
        <f t="shared" si="26"/>
        <v>0.11020137148668656</v>
      </c>
      <c r="I126" s="326">
        <f t="shared" si="17"/>
        <v>0</v>
      </c>
      <c r="J126" s="326">
        <f t="shared" si="18"/>
        <v>0</v>
      </c>
      <c r="K126" s="326">
        <f t="shared" si="27"/>
        <v>0.11020137148668656</v>
      </c>
      <c r="L126" s="326">
        <f t="shared" si="19"/>
        <v>0</v>
      </c>
      <c r="M126" s="326">
        <f t="shared" si="20"/>
        <v>0</v>
      </c>
      <c r="N126" s="326">
        <f t="shared" si="28"/>
        <v>0.11020137148668656</v>
      </c>
      <c r="O126" s="326">
        <f t="shared" si="21"/>
        <v>0</v>
      </c>
      <c r="P126" s="326">
        <f t="shared" si="22"/>
        <v>0</v>
      </c>
      <c r="Q126" s="326">
        <f t="shared" si="29"/>
        <v>0.11020137148668656</v>
      </c>
      <c r="R126" s="326">
        <f t="shared" si="23"/>
        <v>0</v>
      </c>
      <c r="S126" s="326">
        <f t="shared" si="24"/>
        <v>0</v>
      </c>
      <c r="T126" s="326">
        <f t="shared" si="30"/>
        <v>0.11020137148668656</v>
      </c>
      <c r="U126" s="326">
        <f t="shared" si="25"/>
        <v>0</v>
      </c>
      <c r="V126" s="326">
        <f t="shared" si="31"/>
        <v>0.3</v>
      </c>
    </row>
    <row r="127" spans="7:22" x14ac:dyDescent="0.2">
      <c r="G127" s="326">
        <f t="shared" si="16"/>
        <v>0</v>
      </c>
      <c r="H127" s="326">
        <f t="shared" si="26"/>
        <v>0.11112743343195283</v>
      </c>
      <c r="I127" s="326">
        <f t="shared" si="17"/>
        <v>0</v>
      </c>
      <c r="J127" s="326">
        <f t="shared" si="18"/>
        <v>0</v>
      </c>
      <c r="K127" s="326">
        <f t="shared" si="27"/>
        <v>0.11112743343195283</v>
      </c>
      <c r="L127" s="326">
        <f t="shared" si="19"/>
        <v>0</v>
      </c>
      <c r="M127" s="326">
        <f t="shared" si="20"/>
        <v>0</v>
      </c>
      <c r="N127" s="326">
        <f t="shared" si="28"/>
        <v>0.11112743343195283</v>
      </c>
      <c r="O127" s="326">
        <f t="shared" si="21"/>
        <v>0</v>
      </c>
      <c r="P127" s="326">
        <f t="shared" si="22"/>
        <v>0</v>
      </c>
      <c r="Q127" s="326">
        <f t="shared" si="29"/>
        <v>0.11112743343195283</v>
      </c>
      <c r="R127" s="326">
        <f t="shared" si="23"/>
        <v>0</v>
      </c>
      <c r="S127" s="326">
        <f t="shared" si="24"/>
        <v>0</v>
      </c>
      <c r="T127" s="326">
        <f t="shared" si="30"/>
        <v>0.11112743343195283</v>
      </c>
      <c r="U127" s="326">
        <f t="shared" si="25"/>
        <v>0</v>
      </c>
      <c r="V127" s="326">
        <f t="shared" si="31"/>
        <v>0.3</v>
      </c>
    </row>
    <row r="128" spans="7:22" x14ac:dyDescent="0.2">
      <c r="G128" s="326">
        <f t="shared" si="16"/>
        <v>0</v>
      </c>
      <c r="H128" s="326">
        <f t="shared" si="26"/>
        <v>0.11205349537721911</v>
      </c>
      <c r="I128" s="326">
        <f t="shared" si="17"/>
        <v>0</v>
      </c>
      <c r="J128" s="326">
        <f t="shared" si="18"/>
        <v>0</v>
      </c>
      <c r="K128" s="326">
        <f t="shared" si="27"/>
        <v>0.11205349537721911</v>
      </c>
      <c r="L128" s="326">
        <f t="shared" si="19"/>
        <v>0</v>
      </c>
      <c r="M128" s="326">
        <f t="shared" si="20"/>
        <v>0</v>
      </c>
      <c r="N128" s="326">
        <f t="shared" si="28"/>
        <v>0.11205349537721911</v>
      </c>
      <c r="O128" s="326">
        <f t="shared" si="21"/>
        <v>0</v>
      </c>
      <c r="P128" s="326">
        <f t="shared" si="22"/>
        <v>0</v>
      </c>
      <c r="Q128" s="326">
        <f t="shared" si="29"/>
        <v>0.11205349537721911</v>
      </c>
      <c r="R128" s="326">
        <f t="shared" si="23"/>
        <v>0</v>
      </c>
      <c r="S128" s="326">
        <f t="shared" si="24"/>
        <v>0</v>
      </c>
      <c r="T128" s="326">
        <f t="shared" si="30"/>
        <v>0.11205349537721911</v>
      </c>
      <c r="U128" s="326">
        <f t="shared" si="25"/>
        <v>0</v>
      </c>
      <c r="V128" s="326">
        <f t="shared" si="31"/>
        <v>0.3</v>
      </c>
    </row>
    <row r="129" spans="7:22" x14ac:dyDescent="0.2">
      <c r="G129" s="326">
        <f t="shared" si="16"/>
        <v>0</v>
      </c>
      <c r="H129" s="326">
        <f t="shared" si="26"/>
        <v>0.11297955732248538</v>
      </c>
      <c r="I129" s="326">
        <f t="shared" si="17"/>
        <v>0</v>
      </c>
      <c r="J129" s="326">
        <f t="shared" si="18"/>
        <v>0</v>
      </c>
      <c r="K129" s="326">
        <f t="shared" si="27"/>
        <v>0.11297955732248538</v>
      </c>
      <c r="L129" s="326">
        <f t="shared" si="19"/>
        <v>0</v>
      </c>
      <c r="M129" s="326">
        <f t="shared" si="20"/>
        <v>0</v>
      </c>
      <c r="N129" s="326">
        <f t="shared" si="28"/>
        <v>0.11297955732248538</v>
      </c>
      <c r="O129" s="326">
        <f t="shared" si="21"/>
        <v>0</v>
      </c>
      <c r="P129" s="326">
        <f t="shared" si="22"/>
        <v>0</v>
      </c>
      <c r="Q129" s="326">
        <f t="shared" si="29"/>
        <v>0.11297955732248538</v>
      </c>
      <c r="R129" s="326">
        <f t="shared" si="23"/>
        <v>0</v>
      </c>
      <c r="S129" s="326">
        <f t="shared" si="24"/>
        <v>0</v>
      </c>
      <c r="T129" s="326">
        <f t="shared" si="30"/>
        <v>0.11297955732248538</v>
      </c>
      <c r="U129" s="326">
        <f t="shared" si="25"/>
        <v>0</v>
      </c>
      <c r="V129" s="326">
        <f t="shared" si="31"/>
        <v>0.3</v>
      </c>
    </row>
    <row r="130" spans="7:22" x14ac:dyDescent="0.2">
      <c r="G130" s="326">
        <f t="shared" si="16"/>
        <v>0</v>
      </c>
      <c r="H130" s="326">
        <f t="shared" si="26"/>
        <v>0.11390561926775165</v>
      </c>
      <c r="I130" s="326">
        <f t="shared" si="17"/>
        <v>0</v>
      </c>
      <c r="J130" s="326">
        <f t="shared" si="18"/>
        <v>0</v>
      </c>
      <c r="K130" s="326">
        <f t="shared" si="27"/>
        <v>0.11390561926775165</v>
      </c>
      <c r="L130" s="326">
        <f t="shared" si="19"/>
        <v>0</v>
      </c>
      <c r="M130" s="326">
        <f t="shared" si="20"/>
        <v>0</v>
      </c>
      <c r="N130" s="326">
        <f t="shared" si="28"/>
        <v>0.11390561926775165</v>
      </c>
      <c r="O130" s="326">
        <f t="shared" si="21"/>
        <v>0</v>
      </c>
      <c r="P130" s="326">
        <f t="shared" si="22"/>
        <v>0</v>
      </c>
      <c r="Q130" s="326">
        <f t="shared" si="29"/>
        <v>0.11390561926775165</v>
      </c>
      <c r="R130" s="326">
        <f t="shared" si="23"/>
        <v>0</v>
      </c>
      <c r="S130" s="326">
        <f t="shared" si="24"/>
        <v>0</v>
      </c>
      <c r="T130" s="326">
        <f t="shared" si="30"/>
        <v>0.11390561926775165</v>
      </c>
      <c r="U130" s="326">
        <f t="shared" si="25"/>
        <v>0</v>
      </c>
      <c r="V130" s="326">
        <f t="shared" si="31"/>
        <v>0.3</v>
      </c>
    </row>
    <row r="131" spans="7:22" x14ac:dyDescent="0.2">
      <c r="G131" s="326">
        <f t="shared" si="16"/>
        <v>0</v>
      </c>
      <c r="H131" s="326">
        <f t="shared" si="26"/>
        <v>0.11483168121301793</v>
      </c>
      <c r="I131" s="326">
        <f t="shared" si="17"/>
        <v>0</v>
      </c>
      <c r="J131" s="326">
        <f t="shared" si="18"/>
        <v>0</v>
      </c>
      <c r="K131" s="326">
        <f t="shared" si="27"/>
        <v>0.11483168121301793</v>
      </c>
      <c r="L131" s="326">
        <f t="shared" si="19"/>
        <v>0</v>
      </c>
      <c r="M131" s="326">
        <f t="shared" si="20"/>
        <v>0</v>
      </c>
      <c r="N131" s="326">
        <f t="shared" si="28"/>
        <v>0.11483168121301793</v>
      </c>
      <c r="O131" s="326">
        <f t="shared" si="21"/>
        <v>0</v>
      </c>
      <c r="P131" s="326">
        <f t="shared" si="22"/>
        <v>0</v>
      </c>
      <c r="Q131" s="326">
        <f t="shared" si="29"/>
        <v>0.11483168121301793</v>
      </c>
      <c r="R131" s="326">
        <f t="shared" si="23"/>
        <v>0</v>
      </c>
      <c r="S131" s="326">
        <f t="shared" si="24"/>
        <v>0</v>
      </c>
      <c r="T131" s="326">
        <f t="shared" si="30"/>
        <v>0.11483168121301793</v>
      </c>
      <c r="U131" s="326">
        <f t="shared" si="25"/>
        <v>0</v>
      </c>
      <c r="V131" s="326">
        <f t="shared" si="31"/>
        <v>0.3</v>
      </c>
    </row>
    <row r="132" spans="7:22" x14ac:dyDescent="0.2">
      <c r="G132" s="326">
        <f t="shared" si="16"/>
        <v>0</v>
      </c>
      <c r="H132" s="326">
        <f t="shared" si="26"/>
        <v>0.1157577431582842</v>
      </c>
      <c r="I132" s="326">
        <f t="shared" si="17"/>
        <v>0</v>
      </c>
      <c r="J132" s="326">
        <f t="shared" si="18"/>
        <v>0</v>
      </c>
      <c r="K132" s="326">
        <f t="shared" si="27"/>
        <v>0.1157577431582842</v>
      </c>
      <c r="L132" s="326">
        <f t="shared" si="19"/>
        <v>0</v>
      </c>
      <c r="M132" s="326">
        <f t="shared" si="20"/>
        <v>0</v>
      </c>
      <c r="N132" s="326">
        <f t="shared" si="28"/>
        <v>0.1157577431582842</v>
      </c>
      <c r="O132" s="326">
        <f t="shared" si="21"/>
        <v>0</v>
      </c>
      <c r="P132" s="326">
        <f t="shared" si="22"/>
        <v>0</v>
      </c>
      <c r="Q132" s="326">
        <f t="shared" si="29"/>
        <v>0.1157577431582842</v>
      </c>
      <c r="R132" s="326">
        <f t="shared" si="23"/>
        <v>0</v>
      </c>
      <c r="S132" s="326">
        <f t="shared" si="24"/>
        <v>0</v>
      </c>
      <c r="T132" s="326">
        <f t="shared" si="30"/>
        <v>0.1157577431582842</v>
      </c>
      <c r="U132" s="326">
        <f t="shared" si="25"/>
        <v>0</v>
      </c>
      <c r="V132" s="326">
        <f t="shared" si="31"/>
        <v>0.3</v>
      </c>
    </row>
    <row r="133" spans="7:22" x14ac:dyDescent="0.2">
      <c r="G133" s="326">
        <f t="shared" si="16"/>
        <v>0</v>
      </c>
      <c r="H133" s="326">
        <f t="shared" si="26"/>
        <v>0.11668380510355048</v>
      </c>
      <c r="I133" s="326">
        <f t="shared" si="17"/>
        <v>0</v>
      </c>
      <c r="J133" s="326">
        <f t="shared" si="18"/>
        <v>0</v>
      </c>
      <c r="K133" s="326">
        <f t="shared" si="27"/>
        <v>0.11668380510355048</v>
      </c>
      <c r="L133" s="326">
        <f t="shared" si="19"/>
        <v>0</v>
      </c>
      <c r="M133" s="326">
        <f t="shared" si="20"/>
        <v>0</v>
      </c>
      <c r="N133" s="326">
        <f t="shared" si="28"/>
        <v>0.11668380510355048</v>
      </c>
      <c r="O133" s="326">
        <f t="shared" si="21"/>
        <v>0</v>
      </c>
      <c r="P133" s="326">
        <f t="shared" si="22"/>
        <v>0</v>
      </c>
      <c r="Q133" s="326">
        <f t="shared" si="29"/>
        <v>0.11668380510355048</v>
      </c>
      <c r="R133" s="326">
        <f t="shared" si="23"/>
        <v>0</v>
      </c>
      <c r="S133" s="326">
        <f t="shared" si="24"/>
        <v>0</v>
      </c>
      <c r="T133" s="326">
        <f t="shared" si="30"/>
        <v>0.11668380510355048</v>
      </c>
      <c r="U133" s="326">
        <f t="shared" si="25"/>
        <v>0</v>
      </c>
      <c r="V133" s="326">
        <f t="shared" si="31"/>
        <v>0.3</v>
      </c>
    </row>
    <row r="134" spans="7:22" x14ac:dyDescent="0.2">
      <c r="G134" s="326">
        <f t="shared" si="16"/>
        <v>0</v>
      </c>
      <c r="H134" s="326">
        <f t="shared" si="26"/>
        <v>0.11760986704881675</v>
      </c>
      <c r="I134" s="326">
        <f t="shared" si="17"/>
        <v>0</v>
      </c>
      <c r="J134" s="326">
        <f t="shared" si="18"/>
        <v>0</v>
      </c>
      <c r="K134" s="326">
        <f t="shared" si="27"/>
        <v>0.11760986704881675</v>
      </c>
      <c r="L134" s="326">
        <f t="shared" si="19"/>
        <v>0</v>
      </c>
      <c r="M134" s="326">
        <f t="shared" si="20"/>
        <v>0</v>
      </c>
      <c r="N134" s="326">
        <f t="shared" si="28"/>
        <v>0.11760986704881675</v>
      </c>
      <c r="O134" s="326">
        <f t="shared" si="21"/>
        <v>0</v>
      </c>
      <c r="P134" s="326">
        <f t="shared" si="22"/>
        <v>0</v>
      </c>
      <c r="Q134" s="326">
        <f t="shared" si="29"/>
        <v>0.11760986704881675</v>
      </c>
      <c r="R134" s="326">
        <f t="shared" si="23"/>
        <v>0</v>
      </c>
      <c r="S134" s="326">
        <f t="shared" si="24"/>
        <v>0</v>
      </c>
      <c r="T134" s="326">
        <f t="shared" si="30"/>
        <v>0.11760986704881675</v>
      </c>
      <c r="U134" s="326">
        <f t="shared" si="25"/>
        <v>0</v>
      </c>
      <c r="V134" s="326">
        <f t="shared" si="31"/>
        <v>0.3</v>
      </c>
    </row>
    <row r="135" spans="7:22" x14ac:dyDescent="0.2">
      <c r="G135" s="326">
        <f t="shared" ref="G135:G198" si="32">FLOOR(I135,0.001)</f>
        <v>0</v>
      </c>
      <c r="H135" s="326">
        <f t="shared" si="26"/>
        <v>0.11853592899408302</v>
      </c>
      <c r="I135" s="326">
        <f t="shared" ref="I135:I198" si="33">$C$13/(SQRT(($H135*$H135)/I$4))/SQRT(6.28)*EXP(-(($H135-I$2)^2)/2/(SQRT(($H135*$H135)/I$4))^2)</f>
        <v>0</v>
      </c>
      <c r="J135" s="326">
        <f t="shared" ref="J135:J198" si="34">FLOOR(L135,0.001)</f>
        <v>0</v>
      </c>
      <c r="K135" s="326">
        <f t="shared" si="27"/>
        <v>0.11853592899408302</v>
      </c>
      <c r="L135" s="326">
        <f t="shared" ref="L135:L198" si="35">$C$13/(SQRT(($H135*$H135)/L$4))/SQRT(6.28)*EXP(-(($H135-L$2)^2)/2/(SQRT(($H135*$H135)/L$4))^2)</f>
        <v>0</v>
      </c>
      <c r="M135" s="326">
        <f t="shared" ref="M135:M198" si="36">FLOOR(O135,0.001)</f>
        <v>0</v>
      </c>
      <c r="N135" s="326">
        <f t="shared" si="28"/>
        <v>0.11853592899408302</v>
      </c>
      <c r="O135" s="326">
        <f t="shared" ref="O135:O198" si="37">$C$13/(SQRT(($H135*$H135)/O$4))/SQRT(6.28)*EXP(-(($H135-O$2)^2)/2/(SQRT(($H135*$H135)/O$4))^2)</f>
        <v>0</v>
      </c>
      <c r="P135" s="326">
        <f t="shared" ref="P135:P198" si="38">FLOOR(R135,0.001)</f>
        <v>0</v>
      </c>
      <c r="Q135" s="326">
        <f t="shared" si="29"/>
        <v>0.11853592899408302</v>
      </c>
      <c r="R135" s="326">
        <f t="shared" ref="R135:R198" si="39">$C$13/(SQRT(($H135*$H135)/R$4))/SQRT(6.28)*EXP(-(($H135-R$2)^2)/2/(SQRT(($H135*$H135)/R$4))^2)</f>
        <v>0</v>
      </c>
      <c r="S135" s="326">
        <f t="shared" ref="S135:S198" si="40">FLOOR(U135,0.001)</f>
        <v>0</v>
      </c>
      <c r="T135" s="326">
        <f t="shared" si="30"/>
        <v>0.11853592899408302</v>
      </c>
      <c r="U135" s="326">
        <f t="shared" ref="U135:U198" si="41">$C$13/(SQRT(($H135*$H135)/U$4))/SQRT(6.28)*EXP(-(($H135-U$2)^2)/2/(SQRT(($H135*$H135)/U$4))^2)</f>
        <v>0</v>
      </c>
      <c r="V135" s="326">
        <f t="shared" si="31"/>
        <v>0.3</v>
      </c>
    </row>
    <row r="136" spans="7:22" x14ac:dyDescent="0.2">
      <c r="G136" s="326">
        <f t="shared" si="32"/>
        <v>0</v>
      </c>
      <c r="H136" s="326">
        <f t="shared" ref="H136:H199" si="42">H135+1/($C$16*60)</f>
        <v>0.1194619909393493</v>
      </c>
      <c r="I136" s="326">
        <f t="shared" si="33"/>
        <v>0</v>
      </c>
      <c r="J136" s="326">
        <f t="shared" si="34"/>
        <v>0</v>
      </c>
      <c r="K136" s="326">
        <f t="shared" ref="K136:K199" si="43">K135+1/($C$16*60)</f>
        <v>0.1194619909393493</v>
      </c>
      <c r="L136" s="326">
        <f t="shared" si="35"/>
        <v>0</v>
      </c>
      <c r="M136" s="326">
        <f t="shared" si="36"/>
        <v>0</v>
      </c>
      <c r="N136" s="326">
        <f t="shared" ref="N136:N199" si="44">N135+1/($C$16*60)</f>
        <v>0.1194619909393493</v>
      </c>
      <c r="O136" s="326">
        <f t="shared" si="37"/>
        <v>0</v>
      </c>
      <c r="P136" s="326">
        <f t="shared" si="38"/>
        <v>0</v>
      </c>
      <c r="Q136" s="326">
        <f t="shared" ref="Q136:Q199" si="45">Q135+1/($C$16*60)</f>
        <v>0.1194619909393493</v>
      </c>
      <c r="R136" s="326">
        <f t="shared" si="39"/>
        <v>0</v>
      </c>
      <c r="S136" s="326">
        <f t="shared" si="40"/>
        <v>0</v>
      </c>
      <c r="T136" s="326">
        <f t="shared" ref="T136:T199" si="46">T135+1/($C$16*60)</f>
        <v>0.1194619909393493</v>
      </c>
      <c r="U136" s="326">
        <f t="shared" si="41"/>
        <v>0</v>
      </c>
      <c r="V136" s="326">
        <f t="shared" ref="V136:V199" si="47">SUM(I136,L136,O136,R136,U136)+0.3</f>
        <v>0.3</v>
      </c>
    </row>
    <row r="137" spans="7:22" x14ac:dyDescent="0.2">
      <c r="G137" s="326">
        <f t="shared" si="32"/>
        <v>0</v>
      </c>
      <c r="H137" s="326">
        <f t="shared" si="42"/>
        <v>0.12038805288461557</v>
      </c>
      <c r="I137" s="326">
        <f t="shared" si="33"/>
        <v>0</v>
      </c>
      <c r="J137" s="326">
        <f t="shared" si="34"/>
        <v>0</v>
      </c>
      <c r="K137" s="326">
        <f t="shared" si="43"/>
        <v>0.12038805288461557</v>
      </c>
      <c r="L137" s="326">
        <f t="shared" si="35"/>
        <v>0</v>
      </c>
      <c r="M137" s="326">
        <f t="shared" si="36"/>
        <v>0</v>
      </c>
      <c r="N137" s="326">
        <f t="shared" si="44"/>
        <v>0.12038805288461557</v>
      </c>
      <c r="O137" s="326">
        <f t="shared" si="37"/>
        <v>0</v>
      </c>
      <c r="P137" s="326">
        <f t="shared" si="38"/>
        <v>0</v>
      </c>
      <c r="Q137" s="326">
        <f t="shared" si="45"/>
        <v>0.12038805288461557</v>
      </c>
      <c r="R137" s="326">
        <f t="shared" si="39"/>
        <v>0</v>
      </c>
      <c r="S137" s="326">
        <f t="shared" si="40"/>
        <v>0</v>
      </c>
      <c r="T137" s="326">
        <f t="shared" si="46"/>
        <v>0.12038805288461557</v>
      </c>
      <c r="U137" s="326">
        <f t="shared" si="41"/>
        <v>0</v>
      </c>
      <c r="V137" s="326">
        <f t="shared" si="47"/>
        <v>0.3</v>
      </c>
    </row>
    <row r="138" spans="7:22" x14ac:dyDescent="0.2">
      <c r="G138" s="326">
        <f t="shared" si="32"/>
        <v>0</v>
      </c>
      <c r="H138" s="326">
        <f t="shared" si="42"/>
        <v>0.12131411482988184</v>
      </c>
      <c r="I138" s="326">
        <f t="shared" si="33"/>
        <v>0</v>
      </c>
      <c r="J138" s="326">
        <f t="shared" si="34"/>
        <v>0</v>
      </c>
      <c r="K138" s="326">
        <f t="shared" si="43"/>
        <v>0.12131411482988184</v>
      </c>
      <c r="L138" s="326">
        <f t="shared" si="35"/>
        <v>0</v>
      </c>
      <c r="M138" s="326">
        <f t="shared" si="36"/>
        <v>0</v>
      </c>
      <c r="N138" s="326">
        <f t="shared" si="44"/>
        <v>0.12131411482988184</v>
      </c>
      <c r="O138" s="326">
        <f t="shared" si="37"/>
        <v>0</v>
      </c>
      <c r="P138" s="326">
        <f t="shared" si="38"/>
        <v>0</v>
      </c>
      <c r="Q138" s="326">
        <f t="shared" si="45"/>
        <v>0.12131411482988184</v>
      </c>
      <c r="R138" s="326">
        <f t="shared" si="39"/>
        <v>0</v>
      </c>
      <c r="S138" s="326">
        <f t="shared" si="40"/>
        <v>0</v>
      </c>
      <c r="T138" s="326">
        <f t="shared" si="46"/>
        <v>0.12131411482988184</v>
      </c>
      <c r="U138" s="326">
        <f t="shared" si="41"/>
        <v>0</v>
      </c>
      <c r="V138" s="326">
        <f t="shared" si="47"/>
        <v>0.3</v>
      </c>
    </row>
    <row r="139" spans="7:22" x14ac:dyDescent="0.2">
      <c r="G139" s="326">
        <f t="shared" si="32"/>
        <v>0</v>
      </c>
      <c r="H139" s="326">
        <f t="shared" si="42"/>
        <v>0.12224017677514812</v>
      </c>
      <c r="I139" s="326">
        <f t="shared" si="33"/>
        <v>0</v>
      </c>
      <c r="J139" s="326">
        <f t="shared" si="34"/>
        <v>0</v>
      </c>
      <c r="K139" s="326">
        <f t="shared" si="43"/>
        <v>0.12224017677514812</v>
      </c>
      <c r="L139" s="326">
        <f t="shared" si="35"/>
        <v>0</v>
      </c>
      <c r="M139" s="326">
        <f t="shared" si="36"/>
        <v>0</v>
      </c>
      <c r="N139" s="326">
        <f t="shared" si="44"/>
        <v>0.12224017677514812</v>
      </c>
      <c r="O139" s="326">
        <f t="shared" si="37"/>
        <v>0</v>
      </c>
      <c r="P139" s="326">
        <f t="shared" si="38"/>
        <v>0</v>
      </c>
      <c r="Q139" s="326">
        <f t="shared" si="45"/>
        <v>0.12224017677514812</v>
      </c>
      <c r="R139" s="326">
        <f t="shared" si="39"/>
        <v>0</v>
      </c>
      <c r="S139" s="326">
        <f t="shared" si="40"/>
        <v>0</v>
      </c>
      <c r="T139" s="326">
        <f t="shared" si="46"/>
        <v>0.12224017677514812</v>
      </c>
      <c r="U139" s="326">
        <f t="shared" si="41"/>
        <v>0</v>
      </c>
      <c r="V139" s="326">
        <f t="shared" si="47"/>
        <v>0.3</v>
      </c>
    </row>
    <row r="140" spans="7:22" x14ac:dyDescent="0.2">
      <c r="G140" s="326">
        <f t="shared" si="32"/>
        <v>0</v>
      </c>
      <c r="H140" s="326">
        <f t="shared" si="42"/>
        <v>0.12316623872041439</v>
      </c>
      <c r="I140" s="326">
        <f t="shared" si="33"/>
        <v>0</v>
      </c>
      <c r="J140" s="326">
        <f t="shared" si="34"/>
        <v>0</v>
      </c>
      <c r="K140" s="326">
        <f t="shared" si="43"/>
        <v>0.12316623872041439</v>
      </c>
      <c r="L140" s="326">
        <f t="shared" si="35"/>
        <v>0</v>
      </c>
      <c r="M140" s="326">
        <f t="shared" si="36"/>
        <v>0</v>
      </c>
      <c r="N140" s="326">
        <f t="shared" si="44"/>
        <v>0.12316623872041439</v>
      </c>
      <c r="O140" s="326">
        <f t="shared" si="37"/>
        <v>0</v>
      </c>
      <c r="P140" s="326">
        <f t="shared" si="38"/>
        <v>0</v>
      </c>
      <c r="Q140" s="326">
        <f t="shared" si="45"/>
        <v>0.12316623872041439</v>
      </c>
      <c r="R140" s="326">
        <f t="shared" si="39"/>
        <v>0</v>
      </c>
      <c r="S140" s="326">
        <f t="shared" si="40"/>
        <v>0</v>
      </c>
      <c r="T140" s="326">
        <f t="shared" si="46"/>
        <v>0.12316623872041439</v>
      </c>
      <c r="U140" s="326">
        <f t="shared" si="41"/>
        <v>0</v>
      </c>
      <c r="V140" s="326">
        <f t="shared" si="47"/>
        <v>0.3</v>
      </c>
    </row>
    <row r="141" spans="7:22" x14ac:dyDescent="0.2">
      <c r="G141" s="326">
        <f t="shared" si="32"/>
        <v>0</v>
      </c>
      <c r="H141" s="326">
        <f t="shared" si="42"/>
        <v>0.12409230066568067</v>
      </c>
      <c r="I141" s="326">
        <f t="shared" si="33"/>
        <v>0</v>
      </c>
      <c r="J141" s="326">
        <f t="shared" si="34"/>
        <v>0</v>
      </c>
      <c r="K141" s="326">
        <f t="shared" si="43"/>
        <v>0.12409230066568067</v>
      </c>
      <c r="L141" s="326">
        <f t="shared" si="35"/>
        <v>0</v>
      </c>
      <c r="M141" s="326">
        <f t="shared" si="36"/>
        <v>0</v>
      </c>
      <c r="N141" s="326">
        <f t="shared" si="44"/>
        <v>0.12409230066568067</v>
      </c>
      <c r="O141" s="326">
        <f t="shared" si="37"/>
        <v>0</v>
      </c>
      <c r="P141" s="326">
        <f t="shared" si="38"/>
        <v>0</v>
      </c>
      <c r="Q141" s="326">
        <f t="shared" si="45"/>
        <v>0.12409230066568067</v>
      </c>
      <c r="R141" s="326">
        <f t="shared" si="39"/>
        <v>0</v>
      </c>
      <c r="S141" s="326">
        <f t="shared" si="40"/>
        <v>0</v>
      </c>
      <c r="T141" s="326">
        <f t="shared" si="46"/>
        <v>0.12409230066568067</v>
      </c>
      <c r="U141" s="326">
        <f t="shared" si="41"/>
        <v>0</v>
      </c>
      <c r="V141" s="326">
        <f t="shared" si="47"/>
        <v>0.3</v>
      </c>
    </row>
    <row r="142" spans="7:22" x14ac:dyDescent="0.2">
      <c r="G142" s="326">
        <f t="shared" si="32"/>
        <v>0</v>
      </c>
      <c r="H142" s="326">
        <f t="shared" si="42"/>
        <v>0.12501836261094693</v>
      </c>
      <c r="I142" s="326">
        <f t="shared" si="33"/>
        <v>0</v>
      </c>
      <c r="J142" s="326">
        <f t="shared" si="34"/>
        <v>0</v>
      </c>
      <c r="K142" s="326">
        <f t="shared" si="43"/>
        <v>0.12501836261094693</v>
      </c>
      <c r="L142" s="326">
        <f t="shared" si="35"/>
        <v>0</v>
      </c>
      <c r="M142" s="326">
        <f t="shared" si="36"/>
        <v>0</v>
      </c>
      <c r="N142" s="326">
        <f t="shared" si="44"/>
        <v>0.12501836261094693</v>
      </c>
      <c r="O142" s="326">
        <f t="shared" si="37"/>
        <v>0</v>
      </c>
      <c r="P142" s="326">
        <f t="shared" si="38"/>
        <v>0</v>
      </c>
      <c r="Q142" s="326">
        <f t="shared" si="45"/>
        <v>0.12501836261094693</v>
      </c>
      <c r="R142" s="326">
        <f t="shared" si="39"/>
        <v>0</v>
      </c>
      <c r="S142" s="326">
        <f t="shared" si="40"/>
        <v>0</v>
      </c>
      <c r="T142" s="326">
        <f t="shared" si="46"/>
        <v>0.12501836261094693</v>
      </c>
      <c r="U142" s="326">
        <f t="shared" si="41"/>
        <v>0</v>
      </c>
      <c r="V142" s="326">
        <f t="shared" si="47"/>
        <v>0.3</v>
      </c>
    </row>
    <row r="143" spans="7:22" x14ac:dyDescent="0.2">
      <c r="G143" s="326">
        <f t="shared" si="32"/>
        <v>0</v>
      </c>
      <c r="H143" s="326">
        <f t="shared" si="42"/>
        <v>0.12594442455621319</v>
      </c>
      <c r="I143" s="326">
        <f t="shared" si="33"/>
        <v>0</v>
      </c>
      <c r="J143" s="326">
        <f t="shared" si="34"/>
        <v>0</v>
      </c>
      <c r="K143" s="326">
        <f t="shared" si="43"/>
        <v>0.12594442455621319</v>
      </c>
      <c r="L143" s="326">
        <f t="shared" si="35"/>
        <v>0</v>
      </c>
      <c r="M143" s="326">
        <f t="shared" si="36"/>
        <v>0</v>
      </c>
      <c r="N143" s="326">
        <f t="shared" si="44"/>
        <v>0.12594442455621319</v>
      </c>
      <c r="O143" s="326">
        <f t="shared" si="37"/>
        <v>0</v>
      </c>
      <c r="P143" s="326">
        <f t="shared" si="38"/>
        <v>0</v>
      </c>
      <c r="Q143" s="326">
        <f t="shared" si="45"/>
        <v>0.12594442455621319</v>
      </c>
      <c r="R143" s="326">
        <f t="shared" si="39"/>
        <v>0</v>
      </c>
      <c r="S143" s="326">
        <f t="shared" si="40"/>
        <v>0</v>
      </c>
      <c r="T143" s="326">
        <f t="shared" si="46"/>
        <v>0.12594442455621319</v>
      </c>
      <c r="U143" s="326">
        <f t="shared" si="41"/>
        <v>0</v>
      </c>
      <c r="V143" s="326">
        <f t="shared" si="47"/>
        <v>0.3</v>
      </c>
    </row>
    <row r="144" spans="7:22" x14ac:dyDescent="0.2">
      <c r="G144" s="326">
        <f t="shared" si="32"/>
        <v>0</v>
      </c>
      <c r="H144" s="326">
        <f t="shared" si="42"/>
        <v>0.12687048650147945</v>
      </c>
      <c r="I144" s="326">
        <f t="shared" si="33"/>
        <v>0</v>
      </c>
      <c r="J144" s="326">
        <f t="shared" si="34"/>
        <v>0</v>
      </c>
      <c r="K144" s="326">
        <f t="shared" si="43"/>
        <v>0.12687048650147945</v>
      </c>
      <c r="L144" s="326">
        <f t="shared" si="35"/>
        <v>0</v>
      </c>
      <c r="M144" s="326">
        <f t="shared" si="36"/>
        <v>0</v>
      </c>
      <c r="N144" s="326">
        <f t="shared" si="44"/>
        <v>0.12687048650147945</v>
      </c>
      <c r="O144" s="326">
        <f t="shared" si="37"/>
        <v>0</v>
      </c>
      <c r="P144" s="326">
        <f t="shared" si="38"/>
        <v>0</v>
      </c>
      <c r="Q144" s="326">
        <f t="shared" si="45"/>
        <v>0.12687048650147945</v>
      </c>
      <c r="R144" s="326">
        <f t="shared" si="39"/>
        <v>0</v>
      </c>
      <c r="S144" s="326">
        <f t="shared" si="40"/>
        <v>0</v>
      </c>
      <c r="T144" s="326">
        <f t="shared" si="46"/>
        <v>0.12687048650147945</v>
      </c>
      <c r="U144" s="326">
        <f t="shared" si="41"/>
        <v>0</v>
      </c>
      <c r="V144" s="326">
        <f t="shared" si="47"/>
        <v>0.3</v>
      </c>
    </row>
    <row r="145" spans="7:22" x14ac:dyDescent="0.2">
      <c r="G145" s="326">
        <f t="shared" si="32"/>
        <v>0</v>
      </c>
      <c r="H145" s="326">
        <f t="shared" si="42"/>
        <v>0.12779654844674571</v>
      </c>
      <c r="I145" s="326">
        <f t="shared" si="33"/>
        <v>0</v>
      </c>
      <c r="J145" s="326">
        <f t="shared" si="34"/>
        <v>0</v>
      </c>
      <c r="K145" s="326">
        <f t="shared" si="43"/>
        <v>0.12779654844674571</v>
      </c>
      <c r="L145" s="326">
        <f t="shared" si="35"/>
        <v>0</v>
      </c>
      <c r="M145" s="326">
        <f t="shared" si="36"/>
        <v>0</v>
      </c>
      <c r="N145" s="326">
        <f t="shared" si="44"/>
        <v>0.12779654844674571</v>
      </c>
      <c r="O145" s="326">
        <f t="shared" si="37"/>
        <v>0</v>
      </c>
      <c r="P145" s="326">
        <f t="shared" si="38"/>
        <v>0</v>
      </c>
      <c r="Q145" s="326">
        <f t="shared" si="45"/>
        <v>0.12779654844674571</v>
      </c>
      <c r="R145" s="326">
        <f t="shared" si="39"/>
        <v>0</v>
      </c>
      <c r="S145" s="326">
        <f t="shared" si="40"/>
        <v>0</v>
      </c>
      <c r="T145" s="326">
        <f t="shared" si="46"/>
        <v>0.12779654844674571</v>
      </c>
      <c r="U145" s="326">
        <f t="shared" si="41"/>
        <v>0</v>
      </c>
      <c r="V145" s="326">
        <f t="shared" si="47"/>
        <v>0.3</v>
      </c>
    </row>
    <row r="146" spans="7:22" x14ac:dyDescent="0.2">
      <c r="G146" s="326">
        <f t="shared" si="32"/>
        <v>0</v>
      </c>
      <c r="H146" s="326">
        <f t="shared" si="42"/>
        <v>0.12872261039201197</v>
      </c>
      <c r="I146" s="326">
        <f t="shared" si="33"/>
        <v>0</v>
      </c>
      <c r="J146" s="326">
        <f t="shared" si="34"/>
        <v>0</v>
      </c>
      <c r="K146" s="326">
        <f t="shared" si="43"/>
        <v>0.12872261039201197</v>
      </c>
      <c r="L146" s="326">
        <f t="shared" si="35"/>
        <v>0</v>
      </c>
      <c r="M146" s="326">
        <f t="shared" si="36"/>
        <v>0</v>
      </c>
      <c r="N146" s="326">
        <f t="shared" si="44"/>
        <v>0.12872261039201197</v>
      </c>
      <c r="O146" s="326">
        <f t="shared" si="37"/>
        <v>0</v>
      </c>
      <c r="P146" s="326">
        <f t="shared" si="38"/>
        <v>0</v>
      </c>
      <c r="Q146" s="326">
        <f t="shared" si="45"/>
        <v>0.12872261039201197</v>
      </c>
      <c r="R146" s="326">
        <f t="shared" si="39"/>
        <v>0</v>
      </c>
      <c r="S146" s="326">
        <f t="shared" si="40"/>
        <v>0</v>
      </c>
      <c r="T146" s="326">
        <f t="shared" si="46"/>
        <v>0.12872261039201197</v>
      </c>
      <c r="U146" s="326">
        <f t="shared" si="41"/>
        <v>0</v>
      </c>
      <c r="V146" s="326">
        <f t="shared" si="47"/>
        <v>0.3</v>
      </c>
    </row>
    <row r="147" spans="7:22" x14ac:dyDescent="0.2">
      <c r="G147" s="326">
        <f t="shared" si="32"/>
        <v>0</v>
      </c>
      <c r="H147" s="326">
        <f t="shared" si="42"/>
        <v>0.12964867233727823</v>
      </c>
      <c r="I147" s="326">
        <f t="shared" si="33"/>
        <v>0</v>
      </c>
      <c r="J147" s="326">
        <f t="shared" si="34"/>
        <v>0</v>
      </c>
      <c r="K147" s="326">
        <f t="shared" si="43"/>
        <v>0.12964867233727823</v>
      </c>
      <c r="L147" s="326">
        <f t="shared" si="35"/>
        <v>0</v>
      </c>
      <c r="M147" s="326">
        <f t="shared" si="36"/>
        <v>0</v>
      </c>
      <c r="N147" s="326">
        <f t="shared" si="44"/>
        <v>0.12964867233727823</v>
      </c>
      <c r="O147" s="326">
        <f t="shared" si="37"/>
        <v>0</v>
      </c>
      <c r="P147" s="326">
        <f t="shared" si="38"/>
        <v>0</v>
      </c>
      <c r="Q147" s="326">
        <f t="shared" si="45"/>
        <v>0.12964867233727823</v>
      </c>
      <c r="R147" s="326">
        <f t="shared" si="39"/>
        <v>0</v>
      </c>
      <c r="S147" s="326">
        <f t="shared" si="40"/>
        <v>0</v>
      </c>
      <c r="T147" s="326">
        <f t="shared" si="46"/>
        <v>0.12964867233727823</v>
      </c>
      <c r="U147" s="326">
        <f t="shared" si="41"/>
        <v>0</v>
      </c>
      <c r="V147" s="326">
        <f t="shared" si="47"/>
        <v>0.3</v>
      </c>
    </row>
    <row r="148" spans="7:22" x14ac:dyDescent="0.2">
      <c r="G148" s="326">
        <f t="shared" si="32"/>
        <v>0</v>
      </c>
      <c r="H148" s="326">
        <f t="shared" si="42"/>
        <v>0.13057473428254449</v>
      </c>
      <c r="I148" s="326">
        <f t="shared" si="33"/>
        <v>0</v>
      </c>
      <c r="J148" s="326">
        <f t="shared" si="34"/>
        <v>0</v>
      </c>
      <c r="K148" s="326">
        <f t="shared" si="43"/>
        <v>0.13057473428254449</v>
      </c>
      <c r="L148" s="326">
        <f t="shared" si="35"/>
        <v>0</v>
      </c>
      <c r="M148" s="326">
        <f t="shared" si="36"/>
        <v>0</v>
      </c>
      <c r="N148" s="326">
        <f t="shared" si="44"/>
        <v>0.13057473428254449</v>
      </c>
      <c r="O148" s="326">
        <f t="shared" si="37"/>
        <v>0</v>
      </c>
      <c r="P148" s="326">
        <f t="shared" si="38"/>
        <v>0</v>
      </c>
      <c r="Q148" s="326">
        <f t="shared" si="45"/>
        <v>0.13057473428254449</v>
      </c>
      <c r="R148" s="326">
        <f t="shared" si="39"/>
        <v>0</v>
      </c>
      <c r="S148" s="326">
        <f t="shared" si="40"/>
        <v>0</v>
      </c>
      <c r="T148" s="326">
        <f t="shared" si="46"/>
        <v>0.13057473428254449</v>
      </c>
      <c r="U148" s="326">
        <f t="shared" si="41"/>
        <v>0</v>
      </c>
      <c r="V148" s="326">
        <f t="shared" si="47"/>
        <v>0.3</v>
      </c>
    </row>
    <row r="149" spans="7:22" x14ac:dyDescent="0.2">
      <c r="G149" s="326">
        <f t="shared" si="32"/>
        <v>0</v>
      </c>
      <c r="H149" s="326">
        <f t="shared" si="42"/>
        <v>0.13150079622781075</v>
      </c>
      <c r="I149" s="326">
        <f t="shared" si="33"/>
        <v>0</v>
      </c>
      <c r="J149" s="326">
        <f t="shared" si="34"/>
        <v>0</v>
      </c>
      <c r="K149" s="326">
        <f t="shared" si="43"/>
        <v>0.13150079622781075</v>
      </c>
      <c r="L149" s="326">
        <f t="shared" si="35"/>
        <v>0</v>
      </c>
      <c r="M149" s="326">
        <f t="shared" si="36"/>
        <v>0</v>
      </c>
      <c r="N149" s="326">
        <f t="shared" si="44"/>
        <v>0.13150079622781075</v>
      </c>
      <c r="O149" s="326">
        <f t="shared" si="37"/>
        <v>0</v>
      </c>
      <c r="P149" s="326">
        <f t="shared" si="38"/>
        <v>0</v>
      </c>
      <c r="Q149" s="326">
        <f t="shared" si="45"/>
        <v>0.13150079622781075</v>
      </c>
      <c r="R149" s="326">
        <f t="shared" si="39"/>
        <v>0</v>
      </c>
      <c r="S149" s="326">
        <f t="shared" si="40"/>
        <v>0</v>
      </c>
      <c r="T149" s="326">
        <f t="shared" si="46"/>
        <v>0.13150079622781075</v>
      </c>
      <c r="U149" s="326">
        <f t="shared" si="41"/>
        <v>0</v>
      </c>
      <c r="V149" s="326">
        <f t="shared" si="47"/>
        <v>0.3</v>
      </c>
    </row>
    <row r="150" spans="7:22" x14ac:dyDescent="0.2">
      <c r="G150" s="326">
        <f t="shared" si="32"/>
        <v>0</v>
      </c>
      <c r="H150" s="326">
        <f t="shared" si="42"/>
        <v>0.13242685817307701</v>
      </c>
      <c r="I150" s="326">
        <f t="shared" si="33"/>
        <v>0</v>
      </c>
      <c r="J150" s="326">
        <f t="shared" si="34"/>
        <v>0</v>
      </c>
      <c r="K150" s="326">
        <f t="shared" si="43"/>
        <v>0.13242685817307701</v>
      </c>
      <c r="L150" s="326">
        <f t="shared" si="35"/>
        <v>0</v>
      </c>
      <c r="M150" s="326">
        <f t="shared" si="36"/>
        <v>0</v>
      </c>
      <c r="N150" s="326">
        <f t="shared" si="44"/>
        <v>0.13242685817307701</v>
      </c>
      <c r="O150" s="326">
        <f t="shared" si="37"/>
        <v>0</v>
      </c>
      <c r="P150" s="326">
        <f t="shared" si="38"/>
        <v>0</v>
      </c>
      <c r="Q150" s="326">
        <f t="shared" si="45"/>
        <v>0.13242685817307701</v>
      </c>
      <c r="R150" s="326">
        <f t="shared" si="39"/>
        <v>0</v>
      </c>
      <c r="S150" s="326">
        <f t="shared" si="40"/>
        <v>0</v>
      </c>
      <c r="T150" s="326">
        <f t="shared" si="46"/>
        <v>0.13242685817307701</v>
      </c>
      <c r="U150" s="326">
        <f t="shared" si="41"/>
        <v>0</v>
      </c>
      <c r="V150" s="326">
        <f t="shared" si="47"/>
        <v>0.3</v>
      </c>
    </row>
    <row r="151" spans="7:22" x14ac:dyDescent="0.2">
      <c r="G151" s="326">
        <f t="shared" si="32"/>
        <v>0</v>
      </c>
      <c r="H151" s="326">
        <f t="shared" si="42"/>
        <v>0.13335292011834327</v>
      </c>
      <c r="I151" s="326">
        <f t="shared" si="33"/>
        <v>0</v>
      </c>
      <c r="J151" s="326">
        <f t="shared" si="34"/>
        <v>0</v>
      </c>
      <c r="K151" s="326">
        <f t="shared" si="43"/>
        <v>0.13335292011834327</v>
      </c>
      <c r="L151" s="326">
        <f t="shared" si="35"/>
        <v>0</v>
      </c>
      <c r="M151" s="326">
        <f t="shared" si="36"/>
        <v>0</v>
      </c>
      <c r="N151" s="326">
        <f t="shared" si="44"/>
        <v>0.13335292011834327</v>
      </c>
      <c r="O151" s="326">
        <f t="shared" si="37"/>
        <v>0</v>
      </c>
      <c r="P151" s="326">
        <f t="shared" si="38"/>
        <v>0</v>
      </c>
      <c r="Q151" s="326">
        <f t="shared" si="45"/>
        <v>0.13335292011834327</v>
      </c>
      <c r="R151" s="326">
        <f t="shared" si="39"/>
        <v>0</v>
      </c>
      <c r="S151" s="326">
        <f t="shared" si="40"/>
        <v>0</v>
      </c>
      <c r="T151" s="326">
        <f t="shared" si="46"/>
        <v>0.13335292011834327</v>
      </c>
      <c r="U151" s="326">
        <f t="shared" si="41"/>
        <v>0</v>
      </c>
      <c r="V151" s="326">
        <f t="shared" si="47"/>
        <v>0.3</v>
      </c>
    </row>
    <row r="152" spans="7:22" x14ac:dyDescent="0.2">
      <c r="G152" s="326">
        <f t="shared" si="32"/>
        <v>0</v>
      </c>
      <c r="H152" s="326">
        <f t="shared" si="42"/>
        <v>0.13427898206360953</v>
      </c>
      <c r="I152" s="326">
        <f t="shared" si="33"/>
        <v>0</v>
      </c>
      <c r="J152" s="326">
        <f t="shared" si="34"/>
        <v>0</v>
      </c>
      <c r="K152" s="326">
        <f t="shared" si="43"/>
        <v>0.13427898206360953</v>
      </c>
      <c r="L152" s="326">
        <f t="shared" si="35"/>
        <v>0</v>
      </c>
      <c r="M152" s="326">
        <f t="shared" si="36"/>
        <v>0</v>
      </c>
      <c r="N152" s="326">
        <f t="shared" si="44"/>
        <v>0.13427898206360953</v>
      </c>
      <c r="O152" s="326">
        <f t="shared" si="37"/>
        <v>0</v>
      </c>
      <c r="P152" s="326">
        <f t="shared" si="38"/>
        <v>0</v>
      </c>
      <c r="Q152" s="326">
        <f t="shared" si="45"/>
        <v>0.13427898206360953</v>
      </c>
      <c r="R152" s="326">
        <f t="shared" si="39"/>
        <v>0</v>
      </c>
      <c r="S152" s="326">
        <f t="shared" si="40"/>
        <v>0</v>
      </c>
      <c r="T152" s="326">
        <f t="shared" si="46"/>
        <v>0.13427898206360953</v>
      </c>
      <c r="U152" s="326">
        <f t="shared" si="41"/>
        <v>0</v>
      </c>
      <c r="V152" s="326">
        <f t="shared" si="47"/>
        <v>0.3</v>
      </c>
    </row>
    <row r="153" spans="7:22" x14ac:dyDescent="0.2">
      <c r="G153" s="326">
        <f t="shared" si="32"/>
        <v>0</v>
      </c>
      <c r="H153" s="326">
        <f t="shared" si="42"/>
        <v>0.13520504400887579</v>
      </c>
      <c r="I153" s="326">
        <f t="shared" si="33"/>
        <v>0</v>
      </c>
      <c r="J153" s="326">
        <f t="shared" si="34"/>
        <v>0</v>
      </c>
      <c r="K153" s="326">
        <f t="shared" si="43"/>
        <v>0.13520504400887579</v>
      </c>
      <c r="L153" s="326">
        <f t="shared" si="35"/>
        <v>0</v>
      </c>
      <c r="M153" s="326">
        <f t="shared" si="36"/>
        <v>0</v>
      </c>
      <c r="N153" s="326">
        <f t="shared" si="44"/>
        <v>0.13520504400887579</v>
      </c>
      <c r="O153" s="326">
        <f t="shared" si="37"/>
        <v>0</v>
      </c>
      <c r="P153" s="326">
        <f t="shared" si="38"/>
        <v>0</v>
      </c>
      <c r="Q153" s="326">
        <f t="shared" si="45"/>
        <v>0.13520504400887579</v>
      </c>
      <c r="R153" s="326">
        <f t="shared" si="39"/>
        <v>0</v>
      </c>
      <c r="S153" s="326">
        <f t="shared" si="40"/>
        <v>0</v>
      </c>
      <c r="T153" s="326">
        <f t="shared" si="46"/>
        <v>0.13520504400887579</v>
      </c>
      <c r="U153" s="326">
        <f t="shared" si="41"/>
        <v>0</v>
      </c>
      <c r="V153" s="326">
        <f t="shared" si="47"/>
        <v>0.3</v>
      </c>
    </row>
    <row r="154" spans="7:22" x14ac:dyDescent="0.2">
      <c r="G154" s="326">
        <f t="shared" si="32"/>
        <v>0</v>
      </c>
      <c r="H154" s="326">
        <f t="shared" si="42"/>
        <v>0.13613110595414205</v>
      </c>
      <c r="I154" s="326">
        <f t="shared" si="33"/>
        <v>0</v>
      </c>
      <c r="J154" s="326">
        <f t="shared" si="34"/>
        <v>0</v>
      </c>
      <c r="K154" s="326">
        <f t="shared" si="43"/>
        <v>0.13613110595414205</v>
      </c>
      <c r="L154" s="326">
        <f t="shared" si="35"/>
        <v>0</v>
      </c>
      <c r="M154" s="326">
        <f t="shared" si="36"/>
        <v>0</v>
      </c>
      <c r="N154" s="326">
        <f t="shared" si="44"/>
        <v>0.13613110595414205</v>
      </c>
      <c r="O154" s="326">
        <f t="shared" si="37"/>
        <v>0</v>
      </c>
      <c r="P154" s="326">
        <f t="shared" si="38"/>
        <v>0</v>
      </c>
      <c r="Q154" s="326">
        <f t="shared" si="45"/>
        <v>0.13613110595414205</v>
      </c>
      <c r="R154" s="326">
        <f t="shared" si="39"/>
        <v>0</v>
      </c>
      <c r="S154" s="326">
        <f t="shared" si="40"/>
        <v>0</v>
      </c>
      <c r="T154" s="326">
        <f t="shared" si="46"/>
        <v>0.13613110595414205</v>
      </c>
      <c r="U154" s="326">
        <f t="shared" si="41"/>
        <v>0</v>
      </c>
      <c r="V154" s="326">
        <f t="shared" si="47"/>
        <v>0.3</v>
      </c>
    </row>
    <row r="155" spans="7:22" x14ac:dyDescent="0.2">
      <c r="G155" s="326">
        <f t="shared" si="32"/>
        <v>0</v>
      </c>
      <c r="H155" s="326">
        <f t="shared" si="42"/>
        <v>0.13705716789940831</v>
      </c>
      <c r="I155" s="326">
        <f t="shared" si="33"/>
        <v>0</v>
      </c>
      <c r="J155" s="326">
        <f t="shared" si="34"/>
        <v>0</v>
      </c>
      <c r="K155" s="326">
        <f t="shared" si="43"/>
        <v>0.13705716789940831</v>
      </c>
      <c r="L155" s="326">
        <f t="shared" si="35"/>
        <v>0</v>
      </c>
      <c r="M155" s="326">
        <f t="shared" si="36"/>
        <v>0</v>
      </c>
      <c r="N155" s="326">
        <f t="shared" si="44"/>
        <v>0.13705716789940831</v>
      </c>
      <c r="O155" s="326">
        <f t="shared" si="37"/>
        <v>0</v>
      </c>
      <c r="P155" s="326">
        <f t="shared" si="38"/>
        <v>0</v>
      </c>
      <c r="Q155" s="326">
        <f t="shared" si="45"/>
        <v>0.13705716789940831</v>
      </c>
      <c r="R155" s="326">
        <f t="shared" si="39"/>
        <v>0</v>
      </c>
      <c r="S155" s="326">
        <f t="shared" si="40"/>
        <v>0</v>
      </c>
      <c r="T155" s="326">
        <f t="shared" si="46"/>
        <v>0.13705716789940831</v>
      </c>
      <c r="U155" s="326">
        <f t="shared" si="41"/>
        <v>0</v>
      </c>
      <c r="V155" s="326">
        <f t="shared" si="47"/>
        <v>0.3</v>
      </c>
    </row>
    <row r="156" spans="7:22" x14ac:dyDescent="0.2">
      <c r="G156" s="326">
        <f t="shared" si="32"/>
        <v>0</v>
      </c>
      <c r="H156" s="326">
        <f t="shared" si="42"/>
        <v>0.13798322984467457</v>
      </c>
      <c r="I156" s="326">
        <f t="shared" si="33"/>
        <v>0</v>
      </c>
      <c r="J156" s="326">
        <f t="shared" si="34"/>
        <v>0</v>
      </c>
      <c r="K156" s="326">
        <f t="shared" si="43"/>
        <v>0.13798322984467457</v>
      </c>
      <c r="L156" s="326">
        <f t="shared" si="35"/>
        <v>0</v>
      </c>
      <c r="M156" s="326">
        <f t="shared" si="36"/>
        <v>0</v>
      </c>
      <c r="N156" s="326">
        <f t="shared" si="44"/>
        <v>0.13798322984467457</v>
      </c>
      <c r="O156" s="326">
        <f t="shared" si="37"/>
        <v>0</v>
      </c>
      <c r="P156" s="326">
        <f t="shared" si="38"/>
        <v>0</v>
      </c>
      <c r="Q156" s="326">
        <f t="shared" si="45"/>
        <v>0.13798322984467457</v>
      </c>
      <c r="R156" s="326">
        <f t="shared" si="39"/>
        <v>0</v>
      </c>
      <c r="S156" s="326">
        <f t="shared" si="40"/>
        <v>0</v>
      </c>
      <c r="T156" s="326">
        <f t="shared" si="46"/>
        <v>0.13798322984467457</v>
      </c>
      <c r="U156" s="326">
        <f t="shared" si="41"/>
        <v>0</v>
      </c>
      <c r="V156" s="326">
        <f t="shared" si="47"/>
        <v>0.3</v>
      </c>
    </row>
    <row r="157" spans="7:22" x14ac:dyDescent="0.2">
      <c r="G157" s="326">
        <f t="shared" si="32"/>
        <v>0</v>
      </c>
      <c r="H157" s="326">
        <f t="shared" si="42"/>
        <v>0.13890929178994083</v>
      </c>
      <c r="I157" s="326">
        <f t="shared" si="33"/>
        <v>0</v>
      </c>
      <c r="J157" s="326">
        <f t="shared" si="34"/>
        <v>0</v>
      </c>
      <c r="K157" s="326">
        <f t="shared" si="43"/>
        <v>0.13890929178994083</v>
      </c>
      <c r="L157" s="326">
        <f t="shared" si="35"/>
        <v>0</v>
      </c>
      <c r="M157" s="326">
        <f t="shared" si="36"/>
        <v>0</v>
      </c>
      <c r="N157" s="326">
        <f t="shared" si="44"/>
        <v>0.13890929178994083</v>
      </c>
      <c r="O157" s="326">
        <f t="shared" si="37"/>
        <v>0</v>
      </c>
      <c r="P157" s="326">
        <f t="shared" si="38"/>
        <v>0</v>
      </c>
      <c r="Q157" s="326">
        <f t="shared" si="45"/>
        <v>0.13890929178994083</v>
      </c>
      <c r="R157" s="326">
        <f t="shared" si="39"/>
        <v>0</v>
      </c>
      <c r="S157" s="326">
        <f t="shared" si="40"/>
        <v>0</v>
      </c>
      <c r="T157" s="326">
        <f t="shared" si="46"/>
        <v>0.13890929178994083</v>
      </c>
      <c r="U157" s="326">
        <f t="shared" si="41"/>
        <v>0</v>
      </c>
      <c r="V157" s="326">
        <f t="shared" si="47"/>
        <v>0.3</v>
      </c>
    </row>
    <row r="158" spans="7:22" x14ac:dyDescent="0.2">
      <c r="G158" s="326">
        <f t="shared" si="32"/>
        <v>0</v>
      </c>
      <c r="H158" s="326">
        <f t="shared" si="42"/>
        <v>0.13983535373520709</v>
      </c>
      <c r="I158" s="326">
        <f t="shared" si="33"/>
        <v>0</v>
      </c>
      <c r="J158" s="326">
        <f t="shared" si="34"/>
        <v>0</v>
      </c>
      <c r="K158" s="326">
        <f t="shared" si="43"/>
        <v>0.13983535373520709</v>
      </c>
      <c r="L158" s="326">
        <f t="shared" si="35"/>
        <v>0</v>
      </c>
      <c r="M158" s="326">
        <f t="shared" si="36"/>
        <v>0</v>
      </c>
      <c r="N158" s="326">
        <f t="shared" si="44"/>
        <v>0.13983535373520709</v>
      </c>
      <c r="O158" s="326">
        <f t="shared" si="37"/>
        <v>0</v>
      </c>
      <c r="P158" s="326">
        <f t="shared" si="38"/>
        <v>0</v>
      </c>
      <c r="Q158" s="326">
        <f t="shared" si="45"/>
        <v>0.13983535373520709</v>
      </c>
      <c r="R158" s="326">
        <f t="shared" si="39"/>
        <v>0</v>
      </c>
      <c r="S158" s="326">
        <f t="shared" si="40"/>
        <v>0</v>
      </c>
      <c r="T158" s="326">
        <f t="shared" si="46"/>
        <v>0.13983535373520709</v>
      </c>
      <c r="U158" s="326">
        <f t="shared" si="41"/>
        <v>0</v>
      </c>
      <c r="V158" s="326">
        <f t="shared" si="47"/>
        <v>0.3</v>
      </c>
    </row>
    <row r="159" spans="7:22" x14ac:dyDescent="0.2">
      <c r="G159" s="326">
        <f t="shared" si="32"/>
        <v>0</v>
      </c>
      <c r="H159" s="326">
        <f t="shared" si="42"/>
        <v>0.14076141568047335</v>
      </c>
      <c r="I159" s="326">
        <f t="shared" si="33"/>
        <v>0</v>
      </c>
      <c r="J159" s="326">
        <f t="shared" si="34"/>
        <v>0</v>
      </c>
      <c r="K159" s="326">
        <f t="shared" si="43"/>
        <v>0.14076141568047335</v>
      </c>
      <c r="L159" s="326">
        <f t="shared" si="35"/>
        <v>0</v>
      </c>
      <c r="M159" s="326">
        <f t="shared" si="36"/>
        <v>0</v>
      </c>
      <c r="N159" s="326">
        <f t="shared" si="44"/>
        <v>0.14076141568047335</v>
      </c>
      <c r="O159" s="326">
        <f t="shared" si="37"/>
        <v>0</v>
      </c>
      <c r="P159" s="326">
        <f t="shared" si="38"/>
        <v>0</v>
      </c>
      <c r="Q159" s="326">
        <f t="shared" si="45"/>
        <v>0.14076141568047335</v>
      </c>
      <c r="R159" s="326">
        <f t="shared" si="39"/>
        <v>0</v>
      </c>
      <c r="S159" s="326">
        <f t="shared" si="40"/>
        <v>0</v>
      </c>
      <c r="T159" s="326">
        <f t="shared" si="46"/>
        <v>0.14076141568047335</v>
      </c>
      <c r="U159" s="326">
        <f t="shared" si="41"/>
        <v>0</v>
      </c>
      <c r="V159" s="326">
        <f t="shared" si="47"/>
        <v>0.3</v>
      </c>
    </row>
    <row r="160" spans="7:22" x14ac:dyDescent="0.2">
      <c r="G160" s="326">
        <f t="shared" si="32"/>
        <v>0</v>
      </c>
      <c r="H160" s="326">
        <f t="shared" si="42"/>
        <v>0.14168747762573961</v>
      </c>
      <c r="I160" s="326">
        <f t="shared" si="33"/>
        <v>0</v>
      </c>
      <c r="J160" s="326">
        <f t="shared" si="34"/>
        <v>0</v>
      </c>
      <c r="K160" s="326">
        <f t="shared" si="43"/>
        <v>0.14168747762573961</v>
      </c>
      <c r="L160" s="326">
        <f t="shared" si="35"/>
        <v>0</v>
      </c>
      <c r="M160" s="326">
        <f t="shared" si="36"/>
        <v>0</v>
      </c>
      <c r="N160" s="326">
        <f t="shared" si="44"/>
        <v>0.14168747762573961</v>
      </c>
      <c r="O160" s="326">
        <f t="shared" si="37"/>
        <v>0</v>
      </c>
      <c r="P160" s="326">
        <f t="shared" si="38"/>
        <v>0</v>
      </c>
      <c r="Q160" s="326">
        <f t="shared" si="45"/>
        <v>0.14168747762573961</v>
      </c>
      <c r="R160" s="326">
        <f t="shared" si="39"/>
        <v>0</v>
      </c>
      <c r="S160" s="326">
        <f t="shared" si="40"/>
        <v>0</v>
      </c>
      <c r="T160" s="326">
        <f t="shared" si="46"/>
        <v>0.14168747762573961</v>
      </c>
      <c r="U160" s="326">
        <f t="shared" si="41"/>
        <v>0</v>
      </c>
      <c r="V160" s="326">
        <f t="shared" si="47"/>
        <v>0.3</v>
      </c>
    </row>
    <row r="161" spans="7:22" x14ac:dyDescent="0.2">
      <c r="G161" s="326">
        <f t="shared" si="32"/>
        <v>0</v>
      </c>
      <c r="H161" s="326">
        <f t="shared" si="42"/>
        <v>0.14261353957100587</v>
      </c>
      <c r="I161" s="326">
        <f t="shared" si="33"/>
        <v>0</v>
      </c>
      <c r="J161" s="326">
        <f t="shared" si="34"/>
        <v>0</v>
      </c>
      <c r="K161" s="326">
        <f t="shared" si="43"/>
        <v>0.14261353957100587</v>
      </c>
      <c r="L161" s="326">
        <f t="shared" si="35"/>
        <v>0</v>
      </c>
      <c r="M161" s="326">
        <f t="shared" si="36"/>
        <v>0</v>
      </c>
      <c r="N161" s="326">
        <f t="shared" si="44"/>
        <v>0.14261353957100587</v>
      </c>
      <c r="O161" s="326">
        <f t="shared" si="37"/>
        <v>0</v>
      </c>
      <c r="P161" s="326">
        <f t="shared" si="38"/>
        <v>0</v>
      </c>
      <c r="Q161" s="326">
        <f t="shared" si="45"/>
        <v>0.14261353957100587</v>
      </c>
      <c r="R161" s="326">
        <f t="shared" si="39"/>
        <v>0</v>
      </c>
      <c r="S161" s="326">
        <f t="shared" si="40"/>
        <v>0</v>
      </c>
      <c r="T161" s="326">
        <f t="shared" si="46"/>
        <v>0.14261353957100587</v>
      </c>
      <c r="U161" s="326">
        <f t="shared" si="41"/>
        <v>0</v>
      </c>
      <c r="V161" s="326">
        <f t="shared" si="47"/>
        <v>0.3</v>
      </c>
    </row>
    <row r="162" spans="7:22" x14ac:dyDescent="0.2">
      <c r="G162" s="326">
        <f t="shared" si="32"/>
        <v>0</v>
      </c>
      <c r="H162" s="326">
        <f t="shared" si="42"/>
        <v>0.14353960151627213</v>
      </c>
      <c r="I162" s="326">
        <f t="shared" si="33"/>
        <v>0</v>
      </c>
      <c r="J162" s="326">
        <f t="shared" si="34"/>
        <v>0</v>
      </c>
      <c r="K162" s="326">
        <f t="shared" si="43"/>
        <v>0.14353960151627213</v>
      </c>
      <c r="L162" s="326">
        <f t="shared" si="35"/>
        <v>0</v>
      </c>
      <c r="M162" s="326">
        <f t="shared" si="36"/>
        <v>0</v>
      </c>
      <c r="N162" s="326">
        <f t="shared" si="44"/>
        <v>0.14353960151627213</v>
      </c>
      <c r="O162" s="326">
        <f t="shared" si="37"/>
        <v>0</v>
      </c>
      <c r="P162" s="326">
        <f t="shared" si="38"/>
        <v>0</v>
      </c>
      <c r="Q162" s="326">
        <f t="shared" si="45"/>
        <v>0.14353960151627213</v>
      </c>
      <c r="R162" s="326">
        <f t="shared" si="39"/>
        <v>0</v>
      </c>
      <c r="S162" s="326">
        <f t="shared" si="40"/>
        <v>0</v>
      </c>
      <c r="T162" s="326">
        <f t="shared" si="46"/>
        <v>0.14353960151627213</v>
      </c>
      <c r="U162" s="326">
        <f t="shared" si="41"/>
        <v>0</v>
      </c>
      <c r="V162" s="326">
        <f t="shared" si="47"/>
        <v>0.3</v>
      </c>
    </row>
    <row r="163" spans="7:22" x14ac:dyDescent="0.2">
      <c r="G163" s="326">
        <f t="shared" si="32"/>
        <v>0</v>
      </c>
      <c r="H163" s="326">
        <f t="shared" si="42"/>
        <v>0.14446566346153839</v>
      </c>
      <c r="I163" s="326">
        <f t="shared" si="33"/>
        <v>0</v>
      </c>
      <c r="J163" s="326">
        <f t="shared" si="34"/>
        <v>0</v>
      </c>
      <c r="K163" s="326">
        <f t="shared" si="43"/>
        <v>0.14446566346153839</v>
      </c>
      <c r="L163" s="326">
        <f t="shared" si="35"/>
        <v>0</v>
      </c>
      <c r="M163" s="326">
        <f t="shared" si="36"/>
        <v>0</v>
      </c>
      <c r="N163" s="326">
        <f t="shared" si="44"/>
        <v>0.14446566346153839</v>
      </c>
      <c r="O163" s="326">
        <f t="shared" si="37"/>
        <v>0</v>
      </c>
      <c r="P163" s="326">
        <f t="shared" si="38"/>
        <v>0</v>
      </c>
      <c r="Q163" s="326">
        <f t="shared" si="45"/>
        <v>0.14446566346153839</v>
      </c>
      <c r="R163" s="326">
        <f t="shared" si="39"/>
        <v>0</v>
      </c>
      <c r="S163" s="326">
        <f t="shared" si="40"/>
        <v>0</v>
      </c>
      <c r="T163" s="326">
        <f t="shared" si="46"/>
        <v>0.14446566346153839</v>
      </c>
      <c r="U163" s="326">
        <f t="shared" si="41"/>
        <v>0</v>
      </c>
      <c r="V163" s="326">
        <f t="shared" si="47"/>
        <v>0.3</v>
      </c>
    </row>
    <row r="164" spans="7:22" x14ac:dyDescent="0.2">
      <c r="G164" s="326">
        <f t="shared" si="32"/>
        <v>0</v>
      </c>
      <c r="H164" s="326">
        <f t="shared" si="42"/>
        <v>0.14539172540680464</v>
      </c>
      <c r="I164" s="326">
        <f t="shared" si="33"/>
        <v>0</v>
      </c>
      <c r="J164" s="326">
        <f t="shared" si="34"/>
        <v>0</v>
      </c>
      <c r="K164" s="326">
        <f t="shared" si="43"/>
        <v>0.14539172540680464</v>
      </c>
      <c r="L164" s="326">
        <f t="shared" si="35"/>
        <v>0</v>
      </c>
      <c r="M164" s="326">
        <f t="shared" si="36"/>
        <v>0</v>
      </c>
      <c r="N164" s="326">
        <f t="shared" si="44"/>
        <v>0.14539172540680464</v>
      </c>
      <c r="O164" s="326">
        <f t="shared" si="37"/>
        <v>0</v>
      </c>
      <c r="P164" s="326">
        <f t="shared" si="38"/>
        <v>0</v>
      </c>
      <c r="Q164" s="326">
        <f t="shared" si="45"/>
        <v>0.14539172540680464</v>
      </c>
      <c r="R164" s="326">
        <f t="shared" si="39"/>
        <v>0</v>
      </c>
      <c r="S164" s="326">
        <f t="shared" si="40"/>
        <v>0</v>
      </c>
      <c r="T164" s="326">
        <f t="shared" si="46"/>
        <v>0.14539172540680464</v>
      </c>
      <c r="U164" s="326">
        <f t="shared" si="41"/>
        <v>0</v>
      </c>
      <c r="V164" s="326">
        <f t="shared" si="47"/>
        <v>0.3</v>
      </c>
    </row>
    <row r="165" spans="7:22" x14ac:dyDescent="0.2">
      <c r="G165" s="326">
        <f t="shared" si="32"/>
        <v>0</v>
      </c>
      <c r="H165" s="326">
        <f t="shared" si="42"/>
        <v>0.1463177873520709</v>
      </c>
      <c r="I165" s="326">
        <f t="shared" si="33"/>
        <v>0</v>
      </c>
      <c r="J165" s="326">
        <f t="shared" si="34"/>
        <v>0</v>
      </c>
      <c r="K165" s="326">
        <f t="shared" si="43"/>
        <v>0.1463177873520709</v>
      </c>
      <c r="L165" s="326">
        <f t="shared" si="35"/>
        <v>0</v>
      </c>
      <c r="M165" s="326">
        <f t="shared" si="36"/>
        <v>0</v>
      </c>
      <c r="N165" s="326">
        <f t="shared" si="44"/>
        <v>0.1463177873520709</v>
      </c>
      <c r="O165" s="326">
        <f t="shared" si="37"/>
        <v>0</v>
      </c>
      <c r="P165" s="326">
        <f t="shared" si="38"/>
        <v>0</v>
      </c>
      <c r="Q165" s="326">
        <f t="shared" si="45"/>
        <v>0.1463177873520709</v>
      </c>
      <c r="R165" s="326">
        <f t="shared" si="39"/>
        <v>0</v>
      </c>
      <c r="S165" s="326">
        <f t="shared" si="40"/>
        <v>0</v>
      </c>
      <c r="T165" s="326">
        <f t="shared" si="46"/>
        <v>0.1463177873520709</v>
      </c>
      <c r="U165" s="326">
        <f t="shared" si="41"/>
        <v>0</v>
      </c>
      <c r="V165" s="326">
        <f t="shared" si="47"/>
        <v>0.3</v>
      </c>
    </row>
    <row r="166" spans="7:22" x14ac:dyDescent="0.2">
      <c r="G166" s="326">
        <f t="shared" si="32"/>
        <v>0</v>
      </c>
      <c r="H166" s="326">
        <f t="shared" si="42"/>
        <v>0.14724384929733716</v>
      </c>
      <c r="I166" s="326">
        <f t="shared" si="33"/>
        <v>0</v>
      </c>
      <c r="J166" s="326">
        <f t="shared" si="34"/>
        <v>0</v>
      </c>
      <c r="K166" s="326">
        <f t="shared" si="43"/>
        <v>0.14724384929733716</v>
      </c>
      <c r="L166" s="326">
        <f t="shared" si="35"/>
        <v>0</v>
      </c>
      <c r="M166" s="326">
        <f t="shared" si="36"/>
        <v>0</v>
      </c>
      <c r="N166" s="326">
        <f t="shared" si="44"/>
        <v>0.14724384929733716</v>
      </c>
      <c r="O166" s="326">
        <f t="shared" si="37"/>
        <v>0</v>
      </c>
      <c r="P166" s="326">
        <f t="shared" si="38"/>
        <v>0</v>
      </c>
      <c r="Q166" s="326">
        <f t="shared" si="45"/>
        <v>0.14724384929733716</v>
      </c>
      <c r="R166" s="326">
        <f t="shared" si="39"/>
        <v>0</v>
      </c>
      <c r="S166" s="326">
        <f t="shared" si="40"/>
        <v>0</v>
      </c>
      <c r="T166" s="326">
        <f t="shared" si="46"/>
        <v>0.14724384929733716</v>
      </c>
      <c r="U166" s="326">
        <f t="shared" si="41"/>
        <v>0</v>
      </c>
      <c r="V166" s="326">
        <f t="shared" si="47"/>
        <v>0.3</v>
      </c>
    </row>
    <row r="167" spans="7:22" x14ac:dyDescent="0.2">
      <c r="G167" s="326">
        <f t="shared" si="32"/>
        <v>0</v>
      </c>
      <c r="H167" s="326">
        <f t="shared" si="42"/>
        <v>0.14816991124260342</v>
      </c>
      <c r="I167" s="326">
        <f t="shared" si="33"/>
        <v>0</v>
      </c>
      <c r="J167" s="326">
        <f t="shared" si="34"/>
        <v>0</v>
      </c>
      <c r="K167" s="326">
        <f t="shared" si="43"/>
        <v>0.14816991124260342</v>
      </c>
      <c r="L167" s="326">
        <f t="shared" si="35"/>
        <v>0</v>
      </c>
      <c r="M167" s="326">
        <f t="shared" si="36"/>
        <v>0</v>
      </c>
      <c r="N167" s="326">
        <f t="shared" si="44"/>
        <v>0.14816991124260342</v>
      </c>
      <c r="O167" s="326">
        <f t="shared" si="37"/>
        <v>0</v>
      </c>
      <c r="P167" s="326">
        <f t="shared" si="38"/>
        <v>0</v>
      </c>
      <c r="Q167" s="326">
        <f t="shared" si="45"/>
        <v>0.14816991124260342</v>
      </c>
      <c r="R167" s="326">
        <f t="shared" si="39"/>
        <v>0</v>
      </c>
      <c r="S167" s="326">
        <f t="shared" si="40"/>
        <v>0</v>
      </c>
      <c r="T167" s="326">
        <f t="shared" si="46"/>
        <v>0.14816991124260342</v>
      </c>
      <c r="U167" s="326">
        <f t="shared" si="41"/>
        <v>0</v>
      </c>
      <c r="V167" s="326">
        <f t="shared" si="47"/>
        <v>0.3</v>
      </c>
    </row>
    <row r="168" spans="7:22" x14ac:dyDescent="0.2">
      <c r="G168" s="326">
        <f t="shared" si="32"/>
        <v>0</v>
      </c>
      <c r="H168" s="326">
        <f t="shared" si="42"/>
        <v>0.14909597318786968</v>
      </c>
      <c r="I168" s="326">
        <f t="shared" si="33"/>
        <v>0</v>
      </c>
      <c r="J168" s="326">
        <f t="shared" si="34"/>
        <v>0</v>
      </c>
      <c r="K168" s="326">
        <f t="shared" si="43"/>
        <v>0.14909597318786968</v>
      </c>
      <c r="L168" s="326">
        <f t="shared" si="35"/>
        <v>0</v>
      </c>
      <c r="M168" s="326">
        <f t="shared" si="36"/>
        <v>0</v>
      </c>
      <c r="N168" s="326">
        <f t="shared" si="44"/>
        <v>0.14909597318786968</v>
      </c>
      <c r="O168" s="326">
        <f t="shared" si="37"/>
        <v>0</v>
      </c>
      <c r="P168" s="326">
        <f t="shared" si="38"/>
        <v>0</v>
      </c>
      <c r="Q168" s="326">
        <f t="shared" si="45"/>
        <v>0.14909597318786968</v>
      </c>
      <c r="R168" s="326">
        <f t="shared" si="39"/>
        <v>0</v>
      </c>
      <c r="S168" s="326">
        <f t="shared" si="40"/>
        <v>0</v>
      </c>
      <c r="T168" s="326">
        <f t="shared" si="46"/>
        <v>0.14909597318786968</v>
      </c>
      <c r="U168" s="326">
        <f t="shared" si="41"/>
        <v>0</v>
      </c>
      <c r="V168" s="326">
        <f t="shared" si="47"/>
        <v>0.3</v>
      </c>
    </row>
    <row r="169" spans="7:22" x14ac:dyDescent="0.2">
      <c r="G169" s="326">
        <f t="shared" si="32"/>
        <v>0</v>
      </c>
      <c r="H169" s="326">
        <f t="shared" si="42"/>
        <v>0.15002203513313594</v>
      </c>
      <c r="I169" s="326">
        <f t="shared" si="33"/>
        <v>0</v>
      </c>
      <c r="J169" s="326">
        <f t="shared" si="34"/>
        <v>0</v>
      </c>
      <c r="K169" s="326">
        <f t="shared" si="43"/>
        <v>0.15002203513313594</v>
      </c>
      <c r="L169" s="326">
        <f t="shared" si="35"/>
        <v>0</v>
      </c>
      <c r="M169" s="326">
        <f t="shared" si="36"/>
        <v>0</v>
      </c>
      <c r="N169" s="326">
        <f t="shared" si="44"/>
        <v>0.15002203513313594</v>
      </c>
      <c r="O169" s="326">
        <f t="shared" si="37"/>
        <v>0</v>
      </c>
      <c r="P169" s="326">
        <f t="shared" si="38"/>
        <v>0</v>
      </c>
      <c r="Q169" s="326">
        <f t="shared" si="45"/>
        <v>0.15002203513313594</v>
      </c>
      <c r="R169" s="326">
        <f t="shared" si="39"/>
        <v>0</v>
      </c>
      <c r="S169" s="326">
        <f t="shared" si="40"/>
        <v>0</v>
      </c>
      <c r="T169" s="326">
        <f t="shared" si="46"/>
        <v>0.15002203513313594</v>
      </c>
      <c r="U169" s="326">
        <f t="shared" si="41"/>
        <v>0</v>
      </c>
      <c r="V169" s="326">
        <f t="shared" si="47"/>
        <v>0.3</v>
      </c>
    </row>
    <row r="170" spans="7:22" x14ac:dyDescent="0.2">
      <c r="G170" s="326">
        <f t="shared" si="32"/>
        <v>0</v>
      </c>
      <c r="H170" s="326">
        <f t="shared" si="42"/>
        <v>0.1509480970784022</v>
      </c>
      <c r="I170" s="326">
        <f t="shared" si="33"/>
        <v>0</v>
      </c>
      <c r="J170" s="326">
        <f t="shared" si="34"/>
        <v>0</v>
      </c>
      <c r="K170" s="326">
        <f t="shared" si="43"/>
        <v>0.1509480970784022</v>
      </c>
      <c r="L170" s="326">
        <f t="shared" si="35"/>
        <v>0</v>
      </c>
      <c r="M170" s="326">
        <f t="shared" si="36"/>
        <v>0</v>
      </c>
      <c r="N170" s="326">
        <f t="shared" si="44"/>
        <v>0.1509480970784022</v>
      </c>
      <c r="O170" s="326">
        <f t="shared" si="37"/>
        <v>0</v>
      </c>
      <c r="P170" s="326">
        <f t="shared" si="38"/>
        <v>0</v>
      </c>
      <c r="Q170" s="326">
        <f t="shared" si="45"/>
        <v>0.1509480970784022</v>
      </c>
      <c r="R170" s="326">
        <f t="shared" si="39"/>
        <v>0</v>
      </c>
      <c r="S170" s="326">
        <f t="shared" si="40"/>
        <v>0</v>
      </c>
      <c r="T170" s="326">
        <f t="shared" si="46"/>
        <v>0.1509480970784022</v>
      </c>
      <c r="U170" s="326">
        <f t="shared" si="41"/>
        <v>0</v>
      </c>
      <c r="V170" s="326">
        <f t="shared" si="47"/>
        <v>0.3</v>
      </c>
    </row>
    <row r="171" spans="7:22" x14ac:dyDescent="0.2">
      <c r="G171" s="326">
        <f t="shared" si="32"/>
        <v>0</v>
      </c>
      <c r="H171" s="326">
        <f t="shared" si="42"/>
        <v>0.15187415902366846</v>
      </c>
      <c r="I171" s="326">
        <f t="shared" si="33"/>
        <v>0</v>
      </c>
      <c r="J171" s="326">
        <f t="shared" si="34"/>
        <v>0</v>
      </c>
      <c r="K171" s="326">
        <f t="shared" si="43"/>
        <v>0.15187415902366846</v>
      </c>
      <c r="L171" s="326">
        <f t="shared" si="35"/>
        <v>0</v>
      </c>
      <c r="M171" s="326">
        <f t="shared" si="36"/>
        <v>0</v>
      </c>
      <c r="N171" s="326">
        <f t="shared" si="44"/>
        <v>0.15187415902366846</v>
      </c>
      <c r="O171" s="326">
        <f t="shared" si="37"/>
        <v>0</v>
      </c>
      <c r="P171" s="326">
        <f t="shared" si="38"/>
        <v>0</v>
      </c>
      <c r="Q171" s="326">
        <f t="shared" si="45"/>
        <v>0.15187415902366846</v>
      </c>
      <c r="R171" s="326">
        <f t="shared" si="39"/>
        <v>0</v>
      </c>
      <c r="S171" s="326">
        <f t="shared" si="40"/>
        <v>0</v>
      </c>
      <c r="T171" s="326">
        <f t="shared" si="46"/>
        <v>0.15187415902366846</v>
      </c>
      <c r="U171" s="326">
        <f t="shared" si="41"/>
        <v>0</v>
      </c>
      <c r="V171" s="326">
        <f t="shared" si="47"/>
        <v>0.3</v>
      </c>
    </row>
    <row r="172" spans="7:22" x14ac:dyDescent="0.2">
      <c r="G172" s="326">
        <f t="shared" si="32"/>
        <v>0</v>
      </c>
      <c r="H172" s="326">
        <f t="shared" si="42"/>
        <v>0.15280022096893472</v>
      </c>
      <c r="I172" s="326">
        <f t="shared" si="33"/>
        <v>0</v>
      </c>
      <c r="J172" s="326">
        <f t="shared" si="34"/>
        <v>0</v>
      </c>
      <c r="K172" s="326">
        <f t="shared" si="43"/>
        <v>0.15280022096893472</v>
      </c>
      <c r="L172" s="326">
        <f t="shared" si="35"/>
        <v>0</v>
      </c>
      <c r="M172" s="326">
        <f t="shared" si="36"/>
        <v>0</v>
      </c>
      <c r="N172" s="326">
        <f t="shared" si="44"/>
        <v>0.15280022096893472</v>
      </c>
      <c r="O172" s="326">
        <f t="shared" si="37"/>
        <v>0</v>
      </c>
      <c r="P172" s="326">
        <f t="shared" si="38"/>
        <v>0</v>
      </c>
      <c r="Q172" s="326">
        <f t="shared" si="45"/>
        <v>0.15280022096893472</v>
      </c>
      <c r="R172" s="326">
        <f t="shared" si="39"/>
        <v>0</v>
      </c>
      <c r="S172" s="326">
        <f t="shared" si="40"/>
        <v>0</v>
      </c>
      <c r="T172" s="326">
        <f t="shared" si="46"/>
        <v>0.15280022096893472</v>
      </c>
      <c r="U172" s="326">
        <f t="shared" si="41"/>
        <v>0</v>
      </c>
      <c r="V172" s="326">
        <f t="shared" si="47"/>
        <v>0.3</v>
      </c>
    </row>
    <row r="173" spans="7:22" x14ac:dyDescent="0.2">
      <c r="G173" s="326">
        <f t="shared" si="32"/>
        <v>0</v>
      </c>
      <c r="H173" s="326">
        <f t="shared" si="42"/>
        <v>0.15372628291420098</v>
      </c>
      <c r="I173" s="326">
        <f t="shared" si="33"/>
        <v>0</v>
      </c>
      <c r="J173" s="326">
        <f t="shared" si="34"/>
        <v>0</v>
      </c>
      <c r="K173" s="326">
        <f t="shared" si="43"/>
        <v>0.15372628291420098</v>
      </c>
      <c r="L173" s="326">
        <f t="shared" si="35"/>
        <v>0</v>
      </c>
      <c r="M173" s="326">
        <f t="shared" si="36"/>
        <v>0</v>
      </c>
      <c r="N173" s="326">
        <f t="shared" si="44"/>
        <v>0.15372628291420098</v>
      </c>
      <c r="O173" s="326">
        <f t="shared" si="37"/>
        <v>0</v>
      </c>
      <c r="P173" s="326">
        <f t="shared" si="38"/>
        <v>0</v>
      </c>
      <c r="Q173" s="326">
        <f t="shared" si="45"/>
        <v>0.15372628291420098</v>
      </c>
      <c r="R173" s="326">
        <f t="shared" si="39"/>
        <v>0</v>
      </c>
      <c r="S173" s="326">
        <f t="shared" si="40"/>
        <v>0</v>
      </c>
      <c r="T173" s="326">
        <f t="shared" si="46"/>
        <v>0.15372628291420098</v>
      </c>
      <c r="U173" s="326">
        <f t="shared" si="41"/>
        <v>0</v>
      </c>
      <c r="V173" s="326">
        <f t="shared" si="47"/>
        <v>0.3</v>
      </c>
    </row>
    <row r="174" spans="7:22" x14ac:dyDescent="0.2">
      <c r="G174" s="326">
        <f t="shared" si="32"/>
        <v>0</v>
      </c>
      <c r="H174" s="326">
        <f t="shared" si="42"/>
        <v>0.15465234485946724</v>
      </c>
      <c r="I174" s="326">
        <f t="shared" si="33"/>
        <v>0</v>
      </c>
      <c r="J174" s="326">
        <f t="shared" si="34"/>
        <v>0</v>
      </c>
      <c r="K174" s="326">
        <f t="shared" si="43"/>
        <v>0.15465234485946724</v>
      </c>
      <c r="L174" s="326">
        <f t="shared" si="35"/>
        <v>0</v>
      </c>
      <c r="M174" s="326">
        <f t="shared" si="36"/>
        <v>0</v>
      </c>
      <c r="N174" s="326">
        <f t="shared" si="44"/>
        <v>0.15465234485946724</v>
      </c>
      <c r="O174" s="326">
        <f t="shared" si="37"/>
        <v>0</v>
      </c>
      <c r="P174" s="326">
        <f t="shared" si="38"/>
        <v>0</v>
      </c>
      <c r="Q174" s="326">
        <f t="shared" si="45"/>
        <v>0.15465234485946724</v>
      </c>
      <c r="R174" s="326">
        <f t="shared" si="39"/>
        <v>0</v>
      </c>
      <c r="S174" s="326">
        <f t="shared" si="40"/>
        <v>0</v>
      </c>
      <c r="T174" s="326">
        <f t="shared" si="46"/>
        <v>0.15465234485946724</v>
      </c>
      <c r="U174" s="326">
        <f t="shared" si="41"/>
        <v>0</v>
      </c>
      <c r="V174" s="326">
        <f t="shared" si="47"/>
        <v>0.3</v>
      </c>
    </row>
    <row r="175" spans="7:22" x14ac:dyDescent="0.2">
      <c r="G175" s="326">
        <f t="shared" si="32"/>
        <v>0</v>
      </c>
      <c r="H175" s="326">
        <f t="shared" si="42"/>
        <v>0.1555784068047335</v>
      </c>
      <c r="I175" s="326">
        <f t="shared" si="33"/>
        <v>0</v>
      </c>
      <c r="J175" s="326">
        <f t="shared" si="34"/>
        <v>0</v>
      </c>
      <c r="K175" s="326">
        <f t="shared" si="43"/>
        <v>0.1555784068047335</v>
      </c>
      <c r="L175" s="326">
        <f t="shared" si="35"/>
        <v>0</v>
      </c>
      <c r="M175" s="326">
        <f t="shared" si="36"/>
        <v>0</v>
      </c>
      <c r="N175" s="326">
        <f t="shared" si="44"/>
        <v>0.1555784068047335</v>
      </c>
      <c r="O175" s="326">
        <f t="shared" si="37"/>
        <v>0</v>
      </c>
      <c r="P175" s="326">
        <f t="shared" si="38"/>
        <v>0</v>
      </c>
      <c r="Q175" s="326">
        <f t="shared" si="45"/>
        <v>0.1555784068047335</v>
      </c>
      <c r="R175" s="326">
        <f t="shared" si="39"/>
        <v>0</v>
      </c>
      <c r="S175" s="326">
        <f t="shared" si="40"/>
        <v>0</v>
      </c>
      <c r="T175" s="326">
        <f t="shared" si="46"/>
        <v>0.1555784068047335</v>
      </c>
      <c r="U175" s="326">
        <f t="shared" si="41"/>
        <v>0</v>
      </c>
      <c r="V175" s="326">
        <f t="shared" si="47"/>
        <v>0.3</v>
      </c>
    </row>
    <row r="176" spans="7:22" x14ac:dyDescent="0.2">
      <c r="G176" s="326">
        <f t="shared" si="32"/>
        <v>0</v>
      </c>
      <c r="H176" s="326">
        <f t="shared" si="42"/>
        <v>0.15650446874999976</v>
      </c>
      <c r="I176" s="326">
        <f t="shared" si="33"/>
        <v>0</v>
      </c>
      <c r="J176" s="326">
        <f t="shared" si="34"/>
        <v>0</v>
      </c>
      <c r="K176" s="326">
        <f t="shared" si="43"/>
        <v>0.15650446874999976</v>
      </c>
      <c r="L176" s="326">
        <f t="shared" si="35"/>
        <v>0</v>
      </c>
      <c r="M176" s="326">
        <f t="shared" si="36"/>
        <v>0</v>
      </c>
      <c r="N176" s="326">
        <f t="shared" si="44"/>
        <v>0.15650446874999976</v>
      </c>
      <c r="O176" s="326">
        <f t="shared" si="37"/>
        <v>0</v>
      </c>
      <c r="P176" s="326">
        <f t="shared" si="38"/>
        <v>0</v>
      </c>
      <c r="Q176" s="326">
        <f t="shared" si="45"/>
        <v>0.15650446874999976</v>
      </c>
      <c r="R176" s="326">
        <f t="shared" si="39"/>
        <v>0</v>
      </c>
      <c r="S176" s="326">
        <f t="shared" si="40"/>
        <v>0</v>
      </c>
      <c r="T176" s="326">
        <f t="shared" si="46"/>
        <v>0.15650446874999976</v>
      </c>
      <c r="U176" s="326">
        <f t="shared" si="41"/>
        <v>0</v>
      </c>
      <c r="V176" s="326">
        <f t="shared" si="47"/>
        <v>0.3</v>
      </c>
    </row>
    <row r="177" spans="7:22" x14ac:dyDescent="0.2">
      <c r="G177" s="326">
        <f t="shared" si="32"/>
        <v>0</v>
      </c>
      <c r="H177" s="326">
        <f t="shared" si="42"/>
        <v>0.15743053069526602</v>
      </c>
      <c r="I177" s="326">
        <f t="shared" si="33"/>
        <v>0</v>
      </c>
      <c r="J177" s="326">
        <f t="shared" si="34"/>
        <v>0</v>
      </c>
      <c r="K177" s="326">
        <f t="shared" si="43"/>
        <v>0.15743053069526602</v>
      </c>
      <c r="L177" s="326">
        <f t="shared" si="35"/>
        <v>0</v>
      </c>
      <c r="M177" s="326">
        <f t="shared" si="36"/>
        <v>0</v>
      </c>
      <c r="N177" s="326">
        <f t="shared" si="44"/>
        <v>0.15743053069526602</v>
      </c>
      <c r="O177" s="326">
        <f t="shared" si="37"/>
        <v>0</v>
      </c>
      <c r="P177" s="326">
        <f t="shared" si="38"/>
        <v>0</v>
      </c>
      <c r="Q177" s="326">
        <f t="shared" si="45"/>
        <v>0.15743053069526602</v>
      </c>
      <c r="R177" s="326">
        <f t="shared" si="39"/>
        <v>0</v>
      </c>
      <c r="S177" s="326">
        <f t="shared" si="40"/>
        <v>0</v>
      </c>
      <c r="T177" s="326">
        <f t="shared" si="46"/>
        <v>0.15743053069526602</v>
      </c>
      <c r="U177" s="326">
        <f t="shared" si="41"/>
        <v>0</v>
      </c>
      <c r="V177" s="326">
        <f t="shared" si="47"/>
        <v>0.3</v>
      </c>
    </row>
    <row r="178" spans="7:22" x14ac:dyDescent="0.2">
      <c r="G178" s="326">
        <f t="shared" si="32"/>
        <v>0</v>
      </c>
      <c r="H178" s="326">
        <f t="shared" si="42"/>
        <v>0.15835659264053228</v>
      </c>
      <c r="I178" s="326">
        <f t="shared" si="33"/>
        <v>0</v>
      </c>
      <c r="J178" s="326">
        <f t="shared" si="34"/>
        <v>0</v>
      </c>
      <c r="K178" s="326">
        <f t="shared" si="43"/>
        <v>0.15835659264053228</v>
      </c>
      <c r="L178" s="326">
        <f t="shared" si="35"/>
        <v>0</v>
      </c>
      <c r="M178" s="326">
        <f t="shared" si="36"/>
        <v>0</v>
      </c>
      <c r="N178" s="326">
        <f t="shared" si="44"/>
        <v>0.15835659264053228</v>
      </c>
      <c r="O178" s="326">
        <f t="shared" si="37"/>
        <v>0</v>
      </c>
      <c r="P178" s="326">
        <f t="shared" si="38"/>
        <v>0</v>
      </c>
      <c r="Q178" s="326">
        <f t="shared" si="45"/>
        <v>0.15835659264053228</v>
      </c>
      <c r="R178" s="326">
        <f t="shared" si="39"/>
        <v>0</v>
      </c>
      <c r="S178" s="326">
        <f t="shared" si="40"/>
        <v>0</v>
      </c>
      <c r="T178" s="326">
        <f t="shared" si="46"/>
        <v>0.15835659264053228</v>
      </c>
      <c r="U178" s="326">
        <f t="shared" si="41"/>
        <v>0</v>
      </c>
      <c r="V178" s="326">
        <f t="shared" si="47"/>
        <v>0.3</v>
      </c>
    </row>
    <row r="179" spans="7:22" x14ac:dyDescent="0.2">
      <c r="G179" s="326">
        <f t="shared" si="32"/>
        <v>0</v>
      </c>
      <c r="H179" s="326">
        <f t="shared" si="42"/>
        <v>0.15928265458579854</v>
      </c>
      <c r="I179" s="326">
        <f t="shared" si="33"/>
        <v>0</v>
      </c>
      <c r="J179" s="326">
        <f t="shared" si="34"/>
        <v>0</v>
      </c>
      <c r="K179" s="326">
        <f t="shared" si="43"/>
        <v>0.15928265458579854</v>
      </c>
      <c r="L179" s="326">
        <f t="shared" si="35"/>
        <v>0</v>
      </c>
      <c r="M179" s="326">
        <f t="shared" si="36"/>
        <v>0</v>
      </c>
      <c r="N179" s="326">
        <f t="shared" si="44"/>
        <v>0.15928265458579854</v>
      </c>
      <c r="O179" s="326">
        <f t="shared" si="37"/>
        <v>0</v>
      </c>
      <c r="P179" s="326">
        <f t="shared" si="38"/>
        <v>0</v>
      </c>
      <c r="Q179" s="326">
        <f t="shared" si="45"/>
        <v>0.15928265458579854</v>
      </c>
      <c r="R179" s="326">
        <f t="shared" si="39"/>
        <v>0</v>
      </c>
      <c r="S179" s="326">
        <f t="shared" si="40"/>
        <v>0</v>
      </c>
      <c r="T179" s="326">
        <f t="shared" si="46"/>
        <v>0.15928265458579854</v>
      </c>
      <c r="U179" s="326">
        <f t="shared" si="41"/>
        <v>0</v>
      </c>
      <c r="V179" s="326">
        <f t="shared" si="47"/>
        <v>0.3</v>
      </c>
    </row>
    <row r="180" spans="7:22" x14ac:dyDescent="0.2">
      <c r="G180" s="326">
        <f t="shared" si="32"/>
        <v>0</v>
      </c>
      <c r="H180" s="326">
        <f t="shared" si="42"/>
        <v>0.1602087165310648</v>
      </c>
      <c r="I180" s="326">
        <f t="shared" si="33"/>
        <v>0</v>
      </c>
      <c r="J180" s="326">
        <f t="shared" si="34"/>
        <v>0</v>
      </c>
      <c r="K180" s="326">
        <f t="shared" si="43"/>
        <v>0.1602087165310648</v>
      </c>
      <c r="L180" s="326">
        <f t="shared" si="35"/>
        <v>0</v>
      </c>
      <c r="M180" s="326">
        <f t="shared" si="36"/>
        <v>0</v>
      </c>
      <c r="N180" s="326">
        <f t="shared" si="44"/>
        <v>0.1602087165310648</v>
      </c>
      <c r="O180" s="326">
        <f t="shared" si="37"/>
        <v>0</v>
      </c>
      <c r="P180" s="326">
        <f t="shared" si="38"/>
        <v>0</v>
      </c>
      <c r="Q180" s="326">
        <f t="shared" si="45"/>
        <v>0.1602087165310648</v>
      </c>
      <c r="R180" s="326">
        <f t="shared" si="39"/>
        <v>0</v>
      </c>
      <c r="S180" s="326">
        <f t="shared" si="40"/>
        <v>0</v>
      </c>
      <c r="T180" s="326">
        <f t="shared" si="46"/>
        <v>0.1602087165310648</v>
      </c>
      <c r="U180" s="326">
        <f t="shared" si="41"/>
        <v>0</v>
      </c>
      <c r="V180" s="326">
        <f t="shared" si="47"/>
        <v>0.3</v>
      </c>
    </row>
    <row r="181" spans="7:22" x14ac:dyDescent="0.2">
      <c r="G181" s="326">
        <f t="shared" si="32"/>
        <v>0</v>
      </c>
      <c r="H181" s="326">
        <f t="shared" si="42"/>
        <v>0.16113477847633106</v>
      </c>
      <c r="I181" s="326">
        <f t="shared" si="33"/>
        <v>0</v>
      </c>
      <c r="J181" s="326">
        <f t="shared" si="34"/>
        <v>0</v>
      </c>
      <c r="K181" s="326">
        <f t="shared" si="43"/>
        <v>0.16113477847633106</v>
      </c>
      <c r="L181" s="326">
        <f t="shared" si="35"/>
        <v>0</v>
      </c>
      <c r="M181" s="326">
        <f t="shared" si="36"/>
        <v>0</v>
      </c>
      <c r="N181" s="326">
        <f t="shared" si="44"/>
        <v>0.16113477847633106</v>
      </c>
      <c r="O181" s="326">
        <f t="shared" si="37"/>
        <v>0</v>
      </c>
      <c r="P181" s="326">
        <f t="shared" si="38"/>
        <v>0</v>
      </c>
      <c r="Q181" s="326">
        <f t="shared" si="45"/>
        <v>0.16113477847633106</v>
      </c>
      <c r="R181" s="326">
        <f t="shared" si="39"/>
        <v>0</v>
      </c>
      <c r="S181" s="326">
        <f t="shared" si="40"/>
        <v>0</v>
      </c>
      <c r="T181" s="326">
        <f t="shared" si="46"/>
        <v>0.16113477847633106</v>
      </c>
      <c r="U181" s="326">
        <f t="shared" si="41"/>
        <v>0</v>
      </c>
      <c r="V181" s="326">
        <f t="shared" si="47"/>
        <v>0.3</v>
      </c>
    </row>
    <row r="182" spans="7:22" x14ac:dyDescent="0.2">
      <c r="G182" s="326">
        <f t="shared" si="32"/>
        <v>0</v>
      </c>
      <c r="H182" s="326">
        <f t="shared" si="42"/>
        <v>0.16206084042159732</v>
      </c>
      <c r="I182" s="326">
        <f t="shared" si="33"/>
        <v>0</v>
      </c>
      <c r="J182" s="326">
        <f t="shared" si="34"/>
        <v>0</v>
      </c>
      <c r="K182" s="326">
        <f t="shared" si="43"/>
        <v>0.16206084042159732</v>
      </c>
      <c r="L182" s="326">
        <f t="shared" si="35"/>
        <v>0</v>
      </c>
      <c r="M182" s="326">
        <f t="shared" si="36"/>
        <v>0</v>
      </c>
      <c r="N182" s="326">
        <f t="shared" si="44"/>
        <v>0.16206084042159732</v>
      </c>
      <c r="O182" s="326">
        <f t="shared" si="37"/>
        <v>0</v>
      </c>
      <c r="P182" s="326">
        <f t="shared" si="38"/>
        <v>0</v>
      </c>
      <c r="Q182" s="326">
        <f t="shared" si="45"/>
        <v>0.16206084042159732</v>
      </c>
      <c r="R182" s="326">
        <f t="shared" si="39"/>
        <v>0</v>
      </c>
      <c r="S182" s="326">
        <f t="shared" si="40"/>
        <v>0</v>
      </c>
      <c r="T182" s="326">
        <f t="shared" si="46"/>
        <v>0.16206084042159732</v>
      </c>
      <c r="U182" s="326">
        <f t="shared" si="41"/>
        <v>0</v>
      </c>
      <c r="V182" s="326">
        <f t="shared" si="47"/>
        <v>0.3</v>
      </c>
    </row>
    <row r="183" spans="7:22" x14ac:dyDescent="0.2">
      <c r="G183" s="326">
        <f t="shared" si="32"/>
        <v>0</v>
      </c>
      <c r="H183" s="326">
        <f t="shared" si="42"/>
        <v>0.16298690236686358</v>
      </c>
      <c r="I183" s="326">
        <f t="shared" si="33"/>
        <v>0</v>
      </c>
      <c r="J183" s="326">
        <f t="shared" si="34"/>
        <v>0</v>
      </c>
      <c r="K183" s="326">
        <f t="shared" si="43"/>
        <v>0.16298690236686358</v>
      </c>
      <c r="L183" s="326">
        <f t="shared" si="35"/>
        <v>0</v>
      </c>
      <c r="M183" s="326">
        <f t="shared" si="36"/>
        <v>0</v>
      </c>
      <c r="N183" s="326">
        <f t="shared" si="44"/>
        <v>0.16298690236686358</v>
      </c>
      <c r="O183" s="326">
        <f t="shared" si="37"/>
        <v>0</v>
      </c>
      <c r="P183" s="326">
        <f t="shared" si="38"/>
        <v>0</v>
      </c>
      <c r="Q183" s="326">
        <f t="shared" si="45"/>
        <v>0.16298690236686358</v>
      </c>
      <c r="R183" s="326">
        <f t="shared" si="39"/>
        <v>0</v>
      </c>
      <c r="S183" s="326">
        <f t="shared" si="40"/>
        <v>0</v>
      </c>
      <c r="T183" s="326">
        <f t="shared" si="46"/>
        <v>0.16298690236686358</v>
      </c>
      <c r="U183" s="326">
        <f t="shared" si="41"/>
        <v>0</v>
      </c>
      <c r="V183" s="326">
        <f t="shared" si="47"/>
        <v>0.3</v>
      </c>
    </row>
    <row r="184" spans="7:22" x14ac:dyDescent="0.2">
      <c r="G184" s="326">
        <f t="shared" si="32"/>
        <v>0</v>
      </c>
      <c r="H184" s="326">
        <f t="shared" si="42"/>
        <v>0.16391296431212984</v>
      </c>
      <c r="I184" s="326">
        <f t="shared" si="33"/>
        <v>0</v>
      </c>
      <c r="J184" s="326">
        <f t="shared" si="34"/>
        <v>0</v>
      </c>
      <c r="K184" s="326">
        <f t="shared" si="43"/>
        <v>0.16391296431212984</v>
      </c>
      <c r="L184" s="326">
        <f t="shared" si="35"/>
        <v>0</v>
      </c>
      <c r="M184" s="326">
        <f t="shared" si="36"/>
        <v>0</v>
      </c>
      <c r="N184" s="326">
        <f t="shared" si="44"/>
        <v>0.16391296431212984</v>
      </c>
      <c r="O184" s="326">
        <f t="shared" si="37"/>
        <v>0</v>
      </c>
      <c r="P184" s="326">
        <f t="shared" si="38"/>
        <v>0</v>
      </c>
      <c r="Q184" s="326">
        <f t="shared" si="45"/>
        <v>0.16391296431212984</v>
      </c>
      <c r="R184" s="326">
        <f t="shared" si="39"/>
        <v>0</v>
      </c>
      <c r="S184" s="326">
        <f t="shared" si="40"/>
        <v>0</v>
      </c>
      <c r="T184" s="326">
        <f t="shared" si="46"/>
        <v>0.16391296431212984</v>
      </c>
      <c r="U184" s="326">
        <f t="shared" si="41"/>
        <v>0</v>
      </c>
      <c r="V184" s="326">
        <f t="shared" si="47"/>
        <v>0.3</v>
      </c>
    </row>
    <row r="185" spans="7:22" x14ac:dyDescent="0.2">
      <c r="G185" s="326">
        <f t="shared" si="32"/>
        <v>0</v>
      </c>
      <c r="H185" s="326">
        <f t="shared" si="42"/>
        <v>0.1648390262573961</v>
      </c>
      <c r="I185" s="326">
        <f t="shared" si="33"/>
        <v>0</v>
      </c>
      <c r="J185" s="326">
        <f t="shared" si="34"/>
        <v>0</v>
      </c>
      <c r="K185" s="326">
        <f t="shared" si="43"/>
        <v>0.1648390262573961</v>
      </c>
      <c r="L185" s="326">
        <f t="shared" si="35"/>
        <v>0</v>
      </c>
      <c r="M185" s="326">
        <f t="shared" si="36"/>
        <v>0</v>
      </c>
      <c r="N185" s="326">
        <f t="shared" si="44"/>
        <v>0.1648390262573961</v>
      </c>
      <c r="O185" s="326">
        <f t="shared" si="37"/>
        <v>0</v>
      </c>
      <c r="P185" s="326">
        <f t="shared" si="38"/>
        <v>0</v>
      </c>
      <c r="Q185" s="326">
        <f t="shared" si="45"/>
        <v>0.1648390262573961</v>
      </c>
      <c r="R185" s="326">
        <f t="shared" si="39"/>
        <v>0</v>
      </c>
      <c r="S185" s="326">
        <f t="shared" si="40"/>
        <v>0</v>
      </c>
      <c r="T185" s="326">
        <f t="shared" si="46"/>
        <v>0.1648390262573961</v>
      </c>
      <c r="U185" s="326">
        <f t="shared" si="41"/>
        <v>0</v>
      </c>
      <c r="V185" s="326">
        <f t="shared" si="47"/>
        <v>0.3</v>
      </c>
    </row>
    <row r="186" spans="7:22" x14ac:dyDescent="0.2">
      <c r="G186" s="326">
        <f t="shared" si="32"/>
        <v>0</v>
      </c>
      <c r="H186" s="326">
        <f t="shared" si="42"/>
        <v>0.16576508820266236</v>
      </c>
      <c r="I186" s="326">
        <f t="shared" si="33"/>
        <v>0</v>
      </c>
      <c r="J186" s="326">
        <f t="shared" si="34"/>
        <v>0</v>
      </c>
      <c r="K186" s="326">
        <f t="shared" si="43"/>
        <v>0.16576508820266236</v>
      </c>
      <c r="L186" s="326">
        <f t="shared" si="35"/>
        <v>0</v>
      </c>
      <c r="M186" s="326">
        <f t="shared" si="36"/>
        <v>0</v>
      </c>
      <c r="N186" s="326">
        <f t="shared" si="44"/>
        <v>0.16576508820266236</v>
      </c>
      <c r="O186" s="326">
        <f t="shared" si="37"/>
        <v>0</v>
      </c>
      <c r="P186" s="326">
        <f t="shared" si="38"/>
        <v>0</v>
      </c>
      <c r="Q186" s="326">
        <f t="shared" si="45"/>
        <v>0.16576508820266236</v>
      </c>
      <c r="R186" s="326">
        <f t="shared" si="39"/>
        <v>0</v>
      </c>
      <c r="S186" s="326">
        <f t="shared" si="40"/>
        <v>0</v>
      </c>
      <c r="T186" s="326">
        <f t="shared" si="46"/>
        <v>0.16576508820266236</v>
      </c>
      <c r="U186" s="326">
        <f t="shared" si="41"/>
        <v>0</v>
      </c>
      <c r="V186" s="326">
        <f t="shared" si="47"/>
        <v>0.3</v>
      </c>
    </row>
    <row r="187" spans="7:22" x14ac:dyDescent="0.2">
      <c r="G187" s="326">
        <f t="shared" si="32"/>
        <v>0</v>
      </c>
      <c r="H187" s="326">
        <f t="shared" si="42"/>
        <v>0.16669115014792862</v>
      </c>
      <c r="I187" s="326">
        <f t="shared" si="33"/>
        <v>0</v>
      </c>
      <c r="J187" s="326">
        <f t="shared" si="34"/>
        <v>0</v>
      </c>
      <c r="K187" s="326">
        <f t="shared" si="43"/>
        <v>0.16669115014792862</v>
      </c>
      <c r="L187" s="326">
        <f t="shared" si="35"/>
        <v>0</v>
      </c>
      <c r="M187" s="326">
        <f t="shared" si="36"/>
        <v>0</v>
      </c>
      <c r="N187" s="326">
        <f t="shared" si="44"/>
        <v>0.16669115014792862</v>
      </c>
      <c r="O187" s="326">
        <f t="shared" si="37"/>
        <v>0</v>
      </c>
      <c r="P187" s="326">
        <f t="shared" si="38"/>
        <v>0</v>
      </c>
      <c r="Q187" s="326">
        <f t="shared" si="45"/>
        <v>0.16669115014792862</v>
      </c>
      <c r="R187" s="326">
        <f t="shared" si="39"/>
        <v>0</v>
      </c>
      <c r="S187" s="326">
        <f t="shared" si="40"/>
        <v>0</v>
      </c>
      <c r="T187" s="326">
        <f t="shared" si="46"/>
        <v>0.16669115014792862</v>
      </c>
      <c r="U187" s="326">
        <f t="shared" si="41"/>
        <v>0</v>
      </c>
      <c r="V187" s="326">
        <f t="shared" si="47"/>
        <v>0.3</v>
      </c>
    </row>
    <row r="188" spans="7:22" x14ac:dyDescent="0.2">
      <c r="G188" s="326">
        <f t="shared" si="32"/>
        <v>0</v>
      </c>
      <c r="H188" s="326">
        <f t="shared" si="42"/>
        <v>0.16761721209319488</v>
      </c>
      <c r="I188" s="326">
        <f t="shared" si="33"/>
        <v>0</v>
      </c>
      <c r="J188" s="326">
        <f t="shared" si="34"/>
        <v>0</v>
      </c>
      <c r="K188" s="326">
        <f t="shared" si="43"/>
        <v>0.16761721209319488</v>
      </c>
      <c r="L188" s="326">
        <f t="shared" si="35"/>
        <v>0</v>
      </c>
      <c r="M188" s="326">
        <f t="shared" si="36"/>
        <v>0</v>
      </c>
      <c r="N188" s="326">
        <f t="shared" si="44"/>
        <v>0.16761721209319488</v>
      </c>
      <c r="O188" s="326">
        <f t="shared" si="37"/>
        <v>0</v>
      </c>
      <c r="P188" s="326">
        <f t="shared" si="38"/>
        <v>0</v>
      </c>
      <c r="Q188" s="326">
        <f t="shared" si="45"/>
        <v>0.16761721209319488</v>
      </c>
      <c r="R188" s="326">
        <f t="shared" si="39"/>
        <v>0</v>
      </c>
      <c r="S188" s="326">
        <f t="shared" si="40"/>
        <v>0</v>
      </c>
      <c r="T188" s="326">
        <f t="shared" si="46"/>
        <v>0.16761721209319488</v>
      </c>
      <c r="U188" s="326">
        <f t="shared" si="41"/>
        <v>0</v>
      </c>
      <c r="V188" s="326">
        <f t="shared" si="47"/>
        <v>0.3</v>
      </c>
    </row>
    <row r="189" spans="7:22" x14ac:dyDescent="0.2">
      <c r="G189" s="326">
        <f t="shared" si="32"/>
        <v>0</v>
      </c>
      <c r="H189" s="326">
        <f t="shared" si="42"/>
        <v>0.16854327403846114</v>
      </c>
      <c r="I189" s="326">
        <f t="shared" si="33"/>
        <v>0</v>
      </c>
      <c r="J189" s="326">
        <f t="shared" si="34"/>
        <v>0</v>
      </c>
      <c r="K189" s="326">
        <f t="shared" si="43"/>
        <v>0.16854327403846114</v>
      </c>
      <c r="L189" s="326">
        <f t="shared" si="35"/>
        <v>0</v>
      </c>
      <c r="M189" s="326">
        <f t="shared" si="36"/>
        <v>0</v>
      </c>
      <c r="N189" s="326">
        <f t="shared" si="44"/>
        <v>0.16854327403846114</v>
      </c>
      <c r="O189" s="326">
        <f t="shared" si="37"/>
        <v>0</v>
      </c>
      <c r="P189" s="326">
        <f t="shared" si="38"/>
        <v>0</v>
      </c>
      <c r="Q189" s="326">
        <f t="shared" si="45"/>
        <v>0.16854327403846114</v>
      </c>
      <c r="R189" s="326">
        <f t="shared" si="39"/>
        <v>0</v>
      </c>
      <c r="S189" s="326">
        <f t="shared" si="40"/>
        <v>0</v>
      </c>
      <c r="T189" s="326">
        <f t="shared" si="46"/>
        <v>0.16854327403846114</v>
      </c>
      <c r="U189" s="326">
        <f t="shared" si="41"/>
        <v>0</v>
      </c>
      <c r="V189" s="326">
        <f t="shared" si="47"/>
        <v>0.3</v>
      </c>
    </row>
    <row r="190" spans="7:22" x14ac:dyDescent="0.2">
      <c r="G190" s="326">
        <f t="shared" si="32"/>
        <v>0</v>
      </c>
      <c r="H190" s="326">
        <f t="shared" si="42"/>
        <v>0.1694693359837274</v>
      </c>
      <c r="I190" s="326">
        <f t="shared" si="33"/>
        <v>0</v>
      </c>
      <c r="J190" s="326">
        <f t="shared" si="34"/>
        <v>0</v>
      </c>
      <c r="K190" s="326">
        <f t="shared" si="43"/>
        <v>0.1694693359837274</v>
      </c>
      <c r="L190" s="326">
        <f t="shared" si="35"/>
        <v>0</v>
      </c>
      <c r="M190" s="326">
        <f t="shared" si="36"/>
        <v>0</v>
      </c>
      <c r="N190" s="326">
        <f t="shared" si="44"/>
        <v>0.1694693359837274</v>
      </c>
      <c r="O190" s="326">
        <f t="shared" si="37"/>
        <v>0</v>
      </c>
      <c r="P190" s="326">
        <f t="shared" si="38"/>
        <v>0</v>
      </c>
      <c r="Q190" s="326">
        <f t="shared" si="45"/>
        <v>0.1694693359837274</v>
      </c>
      <c r="R190" s="326">
        <f t="shared" si="39"/>
        <v>0</v>
      </c>
      <c r="S190" s="326">
        <f t="shared" si="40"/>
        <v>0</v>
      </c>
      <c r="T190" s="326">
        <f t="shared" si="46"/>
        <v>0.1694693359837274</v>
      </c>
      <c r="U190" s="326">
        <f t="shared" si="41"/>
        <v>0</v>
      </c>
      <c r="V190" s="326">
        <f t="shared" si="47"/>
        <v>0.3</v>
      </c>
    </row>
    <row r="191" spans="7:22" x14ac:dyDescent="0.2">
      <c r="G191" s="326">
        <f t="shared" si="32"/>
        <v>0</v>
      </c>
      <c r="H191" s="326">
        <f t="shared" si="42"/>
        <v>0.17039539792899366</v>
      </c>
      <c r="I191" s="326">
        <f t="shared" si="33"/>
        <v>0</v>
      </c>
      <c r="J191" s="326">
        <f t="shared" si="34"/>
        <v>0</v>
      </c>
      <c r="K191" s="326">
        <f t="shared" si="43"/>
        <v>0.17039539792899366</v>
      </c>
      <c r="L191" s="326">
        <f t="shared" si="35"/>
        <v>0</v>
      </c>
      <c r="M191" s="326">
        <f t="shared" si="36"/>
        <v>0</v>
      </c>
      <c r="N191" s="326">
        <f t="shared" si="44"/>
        <v>0.17039539792899366</v>
      </c>
      <c r="O191" s="326">
        <f t="shared" si="37"/>
        <v>0</v>
      </c>
      <c r="P191" s="326">
        <f t="shared" si="38"/>
        <v>0</v>
      </c>
      <c r="Q191" s="326">
        <f t="shared" si="45"/>
        <v>0.17039539792899366</v>
      </c>
      <c r="R191" s="326">
        <f t="shared" si="39"/>
        <v>0</v>
      </c>
      <c r="S191" s="326">
        <f t="shared" si="40"/>
        <v>0</v>
      </c>
      <c r="T191" s="326">
        <f t="shared" si="46"/>
        <v>0.17039539792899366</v>
      </c>
      <c r="U191" s="326">
        <f t="shared" si="41"/>
        <v>0</v>
      </c>
      <c r="V191" s="326">
        <f t="shared" si="47"/>
        <v>0.3</v>
      </c>
    </row>
    <row r="192" spans="7:22" x14ac:dyDescent="0.2">
      <c r="G192" s="326">
        <f t="shared" si="32"/>
        <v>0</v>
      </c>
      <c r="H192" s="326">
        <f t="shared" si="42"/>
        <v>0.17132145987425992</v>
      </c>
      <c r="I192" s="326">
        <f t="shared" si="33"/>
        <v>0</v>
      </c>
      <c r="J192" s="326">
        <f t="shared" si="34"/>
        <v>0</v>
      </c>
      <c r="K192" s="326">
        <f t="shared" si="43"/>
        <v>0.17132145987425992</v>
      </c>
      <c r="L192" s="326">
        <f t="shared" si="35"/>
        <v>0</v>
      </c>
      <c r="M192" s="326">
        <f t="shared" si="36"/>
        <v>0</v>
      </c>
      <c r="N192" s="326">
        <f t="shared" si="44"/>
        <v>0.17132145987425992</v>
      </c>
      <c r="O192" s="326">
        <f t="shared" si="37"/>
        <v>0</v>
      </c>
      <c r="P192" s="326">
        <f t="shared" si="38"/>
        <v>0</v>
      </c>
      <c r="Q192" s="326">
        <f t="shared" si="45"/>
        <v>0.17132145987425992</v>
      </c>
      <c r="R192" s="326">
        <f t="shared" si="39"/>
        <v>0</v>
      </c>
      <c r="S192" s="326">
        <f t="shared" si="40"/>
        <v>0</v>
      </c>
      <c r="T192" s="326">
        <f t="shared" si="46"/>
        <v>0.17132145987425992</v>
      </c>
      <c r="U192" s="326">
        <f t="shared" si="41"/>
        <v>0</v>
      </c>
      <c r="V192" s="326">
        <f t="shared" si="47"/>
        <v>0.3</v>
      </c>
    </row>
    <row r="193" spans="7:22" x14ac:dyDescent="0.2">
      <c r="G193" s="326">
        <f t="shared" si="32"/>
        <v>0</v>
      </c>
      <c r="H193" s="326">
        <f t="shared" si="42"/>
        <v>0.17224752181952618</v>
      </c>
      <c r="I193" s="326">
        <f t="shared" si="33"/>
        <v>0</v>
      </c>
      <c r="J193" s="326">
        <f t="shared" si="34"/>
        <v>0</v>
      </c>
      <c r="K193" s="326">
        <f t="shared" si="43"/>
        <v>0.17224752181952618</v>
      </c>
      <c r="L193" s="326">
        <f t="shared" si="35"/>
        <v>0</v>
      </c>
      <c r="M193" s="326">
        <f t="shared" si="36"/>
        <v>0</v>
      </c>
      <c r="N193" s="326">
        <f t="shared" si="44"/>
        <v>0.17224752181952618</v>
      </c>
      <c r="O193" s="326">
        <f t="shared" si="37"/>
        <v>0</v>
      </c>
      <c r="P193" s="326">
        <f t="shared" si="38"/>
        <v>0</v>
      </c>
      <c r="Q193" s="326">
        <f t="shared" si="45"/>
        <v>0.17224752181952618</v>
      </c>
      <c r="R193" s="326">
        <f t="shared" si="39"/>
        <v>0</v>
      </c>
      <c r="S193" s="326">
        <f t="shared" si="40"/>
        <v>0</v>
      </c>
      <c r="T193" s="326">
        <f t="shared" si="46"/>
        <v>0.17224752181952618</v>
      </c>
      <c r="U193" s="326">
        <f t="shared" si="41"/>
        <v>0</v>
      </c>
      <c r="V193" s="326">
        <f t="shared" si="47"/>
        <v>0.3</v>
      </c>
    </row>
    <row r="194" spans="7:22" x14ac:dyDescent="0.2">
      <c r="G194" s="326">
        <f t="shared" si="32"/>
        <v>0</v>
      </c>
      <c r="H194" s="326">
        <f t="shared" si="42"/>
        <v>0.17317358376479244</v>
      </c>
      <c r="I194" s="326">
        <f t="shared" si="33"/>
        <v>0</v>
      </c>
      <c r="J194" s="326">
        <f t="shared" si="34"/>
        <v>0</v>
      </c>
      <c r="K194" s="326">
        <f t="shared" si="43"/>
        <v>0.17317358376479244</v>
      </c>
      <c r="L194" s="326">
        <f t="shared" si="35"/>
        <v>0</v>
      </c>
      <c r="M194" s="326">
        <f t="shared" si="36"/>
        <v>0</v>
      </c>
      <c r="N194" s="326">
        <f t="shared" si="44"/>
        <v>0.17317358376479244</v>
      </c>
      <c r="O194" s="326">
        <f t="shared" si="37"/>
        <v>0</v>
      </c>
      <c r="P194" s="326">
        <f t="shared" si="38"/>
        <v>0</v>
      </c>
      <c r="Q194" s="326">
        <f t="shared" si="45"/>
        <v>0.17317358376479244</v>
      </c>
      <c r="R194" s="326">
        <f t="shared" si="39"/>
        <v>0</v>
      </c>
      <c r="S194" s="326">
        <f t="shared" si="40"/>
        <v>0</v>
      </c>
      <c r="T194" s="326">
        <f t="shared" si="46"/>
        <v>0.17317358376479244</v>
      </c>
      <c r="U194" s="326">
        <f t="shared" si="41"/>
        <v>0</v>
      </c>
      <c r="V194" s="326">
        <f t="shared" si="47"/>
        <v>0.3</v>
      </c>
    </row>
    <row r="195" spans="7:22" x14ac:dyDescent="0.2">
      <c r="G195" s="326">
        <f t="shared" si="32"/>
        <v>0</v>
      </c>
      <c r="H195" s="326">
        <f t="shared" si="42"/>
        <v>0.1740996457100587</v>
      </c>
      <c r="I195" s="326">
        <f t="shared" si="33"/>
        <v>0</v>
      </c>
      <c r="J195" s="326">
        <f t="shared" si="34"/>
        <v>0</v>
      </c>
      <c r="K195" s="326">
        <f t="shared" si="43"/>
        <v>0.1740996457100587</v>
      </c>
      <c r="L195" s="326">
        <f t="shared" si="35"/>
        <v>0</v>
      </c>
      <c r="M195" s="326">
        <f t="shared" si="36"/>
        <v>0</v>
      </c>
      <c r="N195" s="326">
        <f t="shared" si="44"/>
        <v>0.1740996457100587</v>
      </c>
      <c r="O195" s="326">
        <f t="shared" si="37"/>
        <v>0</v>
      </c>
      <c r="P195" s="326">
        <f t="shared" si="38"/>
        <v>0</v>
      </c>
      <c r="Q195" s="326">
        <f t="shared" si="45"/>
        <v>0.1740996457100587</v>
      </c>
      <c r="R195" s="326">
        <f t="shared" si="39"/>
        <v>0</v>
      </c>
      <c r="S195" s="326">
        <f t="shared" si="40"/>
        <v>0</v>
      </c>
      <c r="T195" s="326">
        <f t="shared" si="46"/>
        <v>0.1740996457100587</v>
      </c>
      <c r="U195" s="326">
        <f t="shared" si="41"/>
        <v>0</v>
      </c>
      <c r="V195" s="326">
        <f t="shared" si="47"/>
        <v>0.3</v>
      </c>
    </row>
    <row r="196" spans="7:22" x14ac:dyDescent="0.2">
      <c r="G196" s="326">
        <f t="shared" si="32"/>
        <v>0</v>
      </c>
      <c r="H196" s="326">
        <f t="shared" si="42"/>
        <v>0.17502570765532496</v>
      </c>
      <c r="I196" s="326">
        <f t="shared" si="33"/>
        <v>0</v>
      </c>
      <c r="J196" s="326">
        <f t="shared" si="34"/>
        <v>0</v>
      </c>
      <c r="K196" s="326">
        <f t="shared" si="43"/>
        <v>0.17502570765532496</v>
      </c>
      <c r="L196" s="326">
        <f t="shared" si="35"/>
        <v>0</v>
      </c>
      <c r="M196" s="326">
        <f t="shared" si="36"/>
        <v>0</v>
      </c>
      <c r="N196" s="326">
        <f t="shared" si="44"/>
        <v>0.17502570765532496</v>
      </c>
      <c r="O196" s="326">
        <f t="shared" si="37"/>
        <v>0</v>
      </c>
      <c r="P196" s="326">
        <f t="shared" si="38"/>
        <v>0</v>
      </c>
      <c r="Q196" s="326">
        <f t="shared" si="45"/>
        <v>0.17502570765532496</v>
      </c>
      <c r="R196" s="326">
        <f t="shared" si="39"/>
        <v>0</v>
      </c>
      <c r="S196" s="326">
        <f t="shared" si="40"/>
        <v>0</v>
      </c>
      <c r="T196" s="326">
        <f t="shared" si="46"/>
        <v>0.17502570765532496</v>
      </c>
      <c r="U196" s="326">
        <f t="shared" si="41"/>
        <v>0</v>
      </c>
      <c r="V196" s="326">
        <f t="shared" si="47"/>
        <v>0.3</v>
      </c>
    </row>
    <row r="197" spans="7:22" x14ac:dyDescent="0.2">
      <c r="G197" s="326">
        <f t="shared" si="32"/>
        <v>0</v>
      </c>
      <c r="H197" s="326">
        <f t="shared" si="42"/>
        <v>0.17595176960059122</v>
      </c>
      <c r="I197" s="326">
        <f t="shared" si="33"/>
        <v>0</v>
      </c>
      <c r="J197" s="326">
        <f t="shared" si="34"/>
        <v>0</v>
      </c>
      <c r="K197" s="326">
        <f t="shared" si="43"/>
        <v>0.17595176960059122</v>
      </c>
      <c r="L197" s="326">
        <f t="shared" si="35"/>
        <v>0</v>
      </c>
      <c r="M197" s="326">
        <f t="shared" si="36"/>
        <v>0</v>
      </c>
      <c r="N197" s="326">
        <f t="shared" si="44"/>
        <v>0.17595176960059122</v>
      </c>
      <c r="O197" s="326">
        <f t="shared" si="37"/>
        <v>0</v>
      </c>
      <c r="P197" s="326">
        <f t="shared" si="38"/>
        <v>0</v>
      </c>
      <c r="Q197" s="326">
        <f t="shared" si="45"/>
        <v>0.17595176960059122</v>
      </c>
      <c r="R197" s="326">
        <f t="shared" si="39"/>
        <v>0</v>
      </c>
      <c r="S197" s="326">
        <f t="shared" si="40"/>
        <v>0</v>
      </c>
      <c r="T197" s="326">
        <f t="shared" si="46"/>
        <v>0.17595176960059122</v>
      </c>
      <c r="U197" s="326">
        <f t="shared" si="41"/>
        <v>0</v>
      </c>
      <c r="V197" s="326">
        <f t="shared" si="47"/>
        <v>0.3</v>
      </c>
    </row>
    <row r="198" spans="7:22" x14ac:dyDescent="0.2">
      <c r="G198" s="326">
        <f t="shared" si="32"/>
        <v>0</v>
      </c>
      <c r="H198" s="326">
        <f t="shared" si="42"/>
        <v>0.17687783154585748</v>
      </c>
      <c r="I198" s="326">
        <f t="shared" si="33"/>
        <v>0</v>
      </c>
      <c r="J198" s="326">
        <f t="shared" si="34"/>
        <v>0</v>
      </c>
      <c r="K198" s="326">
        <f t="shared" si="43"/>
        <v>0.17687783154585748</v>
      </c>
      <c r="L198" s="326">
        <f t="shared" si="35"/>
        <v>0</v>
      </c>
      <c r="M198" s="326">
        <f t="shared" si="36"/>
        <v>0</v>
      </c>
      <c r="N198" s="326">
        <f t="shared" si="44"/>
        <v>0.17687783154585748</v>
      </c>
      <c r="O198" s="326">
        <f t="shared" si="37"/>
        <v>0</v>
      </c>
      <c r="P198" s="326">
        <f t="shared" si="38"/>
        <v>0</v>
      </c>
      <c r="Q198" s="326">
        <f t="shared" si="45"/>
        <v>0.17687783154585748</v>
      </c>
      <c r="R198" s="326">
        <f t="shared" si="39"/>
        <v>0</v>
      </c>
      <c r="S198" s="326">
        <f t="shared" si="40"/>
        <v>0</v>
      </c>
      <c r="T198" s="326">
        <f t="shared" si="46"/>
        <v>0.17687783154585748</v>
      </c>
      <c r="U198" s="326">
        <f t="shared" si="41"/>
        <v>0</v>
      </c>
      <c r="V198" s="326">
        <f t="shared" si="47"/>
        <v>0.3</v>
      </c>
    </row>
    <row r="199" spans="7:22" x14ac:dyDescent="0.2">
      <c r="G199" s="326">
        <f t="shared" ref="G199:G262" si="48">FLOOR(I199,0.001)</f>
        <v>0</v>
      </c>
      <c r="H199" s="326">
        <f t="shared" si="42"/>
        <v>0.17780389349112374</v>
      </c>
      <c r="I199" s="326">
        <f t="shared" ref="I199:I262" si="49">$C$13/(SQRT(($H199*$H199)/I$4))/SQRT(6.28)*EXP(-(($H199-I$2)^2)/2/(SQRT(($H199*$H199)/I$4))^2)</f>
        <v>0</v>
      </c>
      <c r="J199" s="326">
        <f t="shared" ref="J199:J262" si="50">FLOOR(L199,0.001)</f>
        <v>0</v>
      </c>
      <c r="K199" s="326">
        <f t="shared" si="43"/>
        <v>0.17780389349112374</v>
      </c>
      <c r="L199" s="326">
        <f t="shared" ref="L199:L262" si="51">$C$13/(SQRT(($H199*$H199)/L$4))/SQRT(6.28)*EXP(-(($H199-L$2)^2)/2/(SQRT(($H199*$H199)/L$4))^2)</f>
        <v>0</v>
      </c>
      <c r="M199" s="326">
        <f t="shared" ref="M199:M262" si="52">FLOOR(O199,0.001)</f>
        <v>0</v>
      </c>
      <c r="N199" s="326">
        <f t="shared" si="44"/>
        <v>0.17780389349112374</v>
      </c>
      <c r="O199" s="326">
        <f t="shared" ref="O199:O262" si="53">$C$13/(SQRT(($H199*$H199)/O$4))/SQRT(6.28)*EXP(-(($H199-O$2)^2)/2/(SQRT(($H199*$H199)/O$4))^2)</f>
        <v>0</v>
      </c>
      <c r="P199" s="326">
        <f t="shared" ref="P199:P262" si="54">FLOOR(R199,0.001)</f>
        <v>0</v>
      </c>
      <c r="Q199" s="326">
        <f t="shared" si="45"/>
        <v>0.17780389349112374</v>
      </c>
      <c r="R199" s="326">
        <f t="shared" ref="R199:R262" si="55">$C$13/(SQRT(($H199*$H199)/R$4))/SQRT(6.28)*EXP(-(($H199-R$2)^2)/2/(SQRT(($H199*$H199)/R$4))^2)</f>
        <v>0</v>
      </c>
      <c r="S199" s="326">
        <f t="shared" ref="S199:S262" si="56">FLOOR(U199,0.001)</f>
        <v>0</v>
      </c>
      <c r="T199" s="326">
        <f t="shared" si="46"/>
        <v>0.17780389349112374</v>
      </c>
      <c r="U199" s="326">
        <f t="shared" ref="U199:U262" si="57">$C$13/(SQRT(($H199*$H199)/U$4))/SQRT(6.28)*EXP(-(($H199-U$2)^2)/2/(SQRT(($H199*$H199)/U$4))^2)</f>
        <v>0</v>
      </c>
      <c r="V199" s="326">
        <f t="shared" si="47"/>
        <v>0.3</v>
      </c>
    </row>
    <row r="200" spans="7:22" x14ac:dyDescent="0.2">
      <c r="G200" s="326">
        <f t="shared" si="48"/>
        <v>0</v>
      </c>
      <c r="H200" s="326">
        <f t="shared" ref="H200:H263" si="58">H199+1/($C$16*60)</f>
        <v>0.17872995543639</v>
      </c>
      <c r="I200" s="326">
        <f t="shared" si="49"/>
        <v>0</v>
      </c>
      <c r="J200" s="326">
        <f t="shared" si="50"/>
        <v>0</v>
      </c>
      <c r="K200" s="326">
        <f t="shared" ref="K200:K263" si="59">K199+1/($C$16*60)</f>
        <v>0.17872995543639</v>
      </c>
      <c r="L200" s="326">
        <f t="shared" si="51"/>
        <v>0</v>
      </c>
      <c r="M200" s="326">
        <f t="shared" si="52"/>
        <v>0</v>
      </c>
      <c r="N200" s="326">
        <f t="shared" ref="N200:N263" si="60">N199+1/($C$16*60)</f>
        <v>0.17872995543639</v>
      </c>
      <c r="O200" s="326">
        <f t="shared" si="53"/>
        <v>0</v>
      </c>
      <c r="P200" s="326">
        <f t="shared" si="54"/>
        <v>0</v>
      </c>
      <c r="Q200" s="326">
        <f t="shared" ref="Q200:Q263" si="61">Q199+1/($C$16*60)</f>
        <v>0.17872995543639</v>
      </c>
      <c r="R200" s="326">
        <f t="shared" si="55"/>
        <v>0</v>
      </c>
      <c r="S200" s="326">
        <f t="shared" si="56"/>
        <v>0</v>
      </c>
      <c r="T200" s="326">
        <f t="shared" ref="T200:T263" si="62">T199+1/($C$16*60)</f>
        <v>0.17872995543639</v>
      </c>
      <c r="U200" s="326">
        <f t="shared" si="57"/>
        <v>0</v>
      </c>
      <c r="V200" s="326">
        <f t="shared" ref="V200:V263" si="63">SUM(I200,L200,O200,R200,U200)+0.3</f>
        <v>0.3</v>
      </c>
    </row>
    <row r="201" spans="7:22" x14ac:dyDescent="0.2">
      <c r="G201" s="326">
        <f t="shared" si="48"/>
        <v>0</v>
      </c>
      <c r="H201" s="326">
        <f t="shared" si="58"/>
        <v>0.17965601738165626</v>
      </c>
      <c r="I201" s="326">
        <f t="shared" si="49"/>
        <v>0</v>
      </c>
      <c r="J201" s="326">
        <f t="shared" si="50"/>
        <v>0</v>
      </c>
      <c r="K201" s="326">
        <f t="shared" si="59"/>
        <v>0.17965601738165626</v>
      </c>
      <c r="L201" s="326">
        <f t="shared" si="51"/>
        <v>0</v>
      </c>
      <c r="M201" s="326">
        <f t="shared" si="52"/>
        <v>0</v>
      </c>
      <c r="N201" s="326">
        <f t="shared" si="60"/>
        <v>0.17965601738165626</v>
      </c>
      <c r="O201" s="326">
        <f t="shared" si="53"/>
        <v>0</v>
      </c>
      <c r="P201" s="326">
        <f t="shared" si="54"/>
        <v>0</v>
      </c>
      <c r="Q201" s="326">
        <f t="shared" si="61"/>
        <v>0.17965601738165626</v>
      </c>
      <c r="R201" s="326">
        <f t="shared" si="55"/>
        <v>0</v>
      </c>
      <c r="S201" s="326">
        <f t="shared" si="56"/>
        <v>0</v>
      </c>
      <c r="T201" s="326">
        <f t="shared" si="62"/>
        <v>0.17965601738165626</v>
      </c>
      <c r="U201" s="326">
        <f t="shared" si="57"/>
        <v>0</v>
      </c>
      <c r="V201" s="326">
        <f t="shared" si="63"/>
        <v>0.3</v>
      </c>
    </row>
    <row r="202" spans="7:22" x14ac:dyDescent="0.2">
      <c r="G202" s="326">
        <f t="shared" si="48"/>
        <v>0</v>
      </c>
      <c r="H202" s="326">
        <f t="shared" si="58"/>
        <v>0.18058207932692252</v>
      </c>
      <c r="I202" s="326">
        <f t="shared" si="49"/>
        <v>0</v>
      </c>
      <c r="J202" s="326">
        <f t="shared" si="50"/>
        <v>0</v>
      </c>
      <c r="K202" s="326">
        <f t="shared" si="59"/>
        <v>0.18058207932692252</v>
      </c>
      <c r="L202" s="326">
        <f t="shared" si="51"/>
        <v>0</v>
      </c>
      <c r="M202" s="326">
        <f t="shared" si="52"/>
        <v>0</v>
      </c>
      <c r="N202" s="326">
        <f t="shared" si="60"/>
        <v>0.18058207932692252</v>
      </c>
      <c r="O202" s="326">
        <f t="shared" si="53"/>
        <v>0</v>
      </c>
      <c r="P202" s="326">
        <f t="shared" si="54"/>
        <v>0</v>
      </c>
      <c r="Q202" s="326">
        <f t="shared" si="61"/>
        <v>0.18058207932692252</v>
      </c>
      <c r="R202" s="326">
        <f t="shared" si="55"/>
        <v>0</v>
      </c>
      <c r="S202" s="326">
        <f t="shared" si="56"/>
        <v>0</v>
      </c>
      <c r="T202" s="326">
        <f t="shared" si="62"/>
        <v>0.18058207932692252</v>
      </c>
      <c r="U202" s="326">
        <f t="shared" si="57"/>
        <v>0</v>
      </c>
      <c r="V202" s="326">
        <f t="shared" si="63"/>
        <v>0.3</v>
      </c>
    </row>
    <row r="203" spans="7:22" x14ac:dyDescent="0.2">
      <c r="G203" s="326">
        <f t="shared" si="48"/>
        <v>0</v>
      </c>
      <c r="H203" s="326">
        <f t="shared" si="58"/>
        <v>0.18150814127218878</v>
      </c>
      <c r="I203" s="326">
        <f t="shared" si="49"/>
        <v>0</v>
      </c>
      <c r="J203" s="326">
        <f t="shared" si="50"/>
        <v>0</v>
      </c>
      <c r="K203" s="326">
        <f t="shared" si="59"/>
        <v>0.18150814127218878</v>
      </c>
      <c r="L203" s="326">
        <f t="shared" si="51"/>
        <v>0</v>
      </c>
      <c r="M203" s="326">
        <f t="shared" si="52"/>
        <v>0</v>
      </c>
      <c r="N203" s="326">
        <f t="shared" si="60"/>
        <v>0.18150814127218878</v>
      </c>
      <c r="O203" s="326">
        <f t="shared" si="53"/>
        <v>0</v>
      </c>
      <c r="P203" s="326">
        <f t="shared" si="54"/>
        <v>0</v>
      </c>
      <c r="Q203" s="326">
        <f t="shared" si="61"/>
        <v>0.18150814127218878</v>
      </c>
      <c r="R203" s="326">
        <f t="shared" si="55"/>
        <v>0</v>
      </c>
      <c r="S203" s="326">
        <f t="shared" si="56"/>
        <v>0</v>
      </c>
      <c r="T203" s="326">
        <f t="shared" si="62"/>
        <v>0.18150814127218878</v>
      </c>
      <c r="U203" s="326">
        <f t="shared" si="57"/>
        <v>0</v>
      </c>
      <c r="V203" s="326">
        <f t="shared" si="63"/>
        <v>0.3</v>
      </c>
    </row>
    <row r="204" spans="7:22" x14ac:dyDescent="0.2">
      <c r="G204" s="326">
        <f t="shared" si="48"/>
        <v>0</v>
      </c>
      <c r="H204" s="326">
        <f t="shared" si="58"/>
        <v>0.18243420321745504</v>
      </c>
      <c r="I204" s="326">
        <f t="shared" si="49"/>
        <v>0</v>
      </c>
      <c r="J204" s="326">
        <f t="shared" si="50"/>
        <v>0</v>
      </c>
      <c r="K204" s="326">
        <f t="shared" si="59"/>
        <v>0.18243420321745504</v>
      </c>
      <c r="L204" s="326">
        <f t="shared" si="51"/>
        <v>0</v>
      </c>
      <c r="M204" s="326">
        <f t="shared" si="52"/>
        <v>0</v>
      </c>
      <c r="N204" s="326">
        <f t="shared" si="60"/>
        <v>0.18243420321745504</v>
      </c>
      <c r="O204" s="326">
        <f t="shared" si="53"/>
        <v>0</v>
      </c>
      <c r="P204" s="326">
        <f t="shared" si="54"/>
        <v>0</v>
      </c>
      <c r="Q204" s="326">
        <f t="shared" si="61"/>
        <v>0.18243420321745504</v>
      </c>
      <c r="R204" s="326">
        <f t="shared" si="55"/>
        <v>0</v>
      </c>
      <c r="S204" s="326">
        <f t="shared" si="56"/>
        <v>0</v>
      </c>
      <c r="T204" s="326">
        <f t="shared" si="62"/>
        <v>0.18243420321745504</v>
      </c>
      <c r="U204" s="326">
        <f t="shared" si="57"/>
        <v>0</v>
      </c>
      <c r="V204" s="326">
        <f t="shared" si="63"/>
        <v>0.3</v>
      </c>
    </row>
    <row r="205" spans="7:22" x14ac:dyDescent="0.2">
      <c r="G205" s="326">
        <f t="shared" si="48"/>
        <v>0</v>
      </c>
      <c r="H205" s="326">
        <f t="shared" si="58"/>
        <v>0.1833602651627213</v>
      </c>
      <c r="I205" s="326">
        <f t="shared" si="49"/>
        <v>0</v>
      </c>
      <c r="J205" s="326">
        <f t="shared" si="50"/>
        <v>0</v>
      </c>
      <c r="K205" s="326">
        <f t="shared" si="59"/>
        <v>0.1833602651627213</v>
      </c>
      <c r="L205" s="326">
        <f t="shared" si="51"/>
        <v>0</v>
      </c>
      <c r="M205" s="326">
        <f t="shared" si="52"/>
        <v>0</v>
      </c>
      <c r="N205" s="326">
        <f t="shared" si="60"/>
        <v>0.1833602651627213</v>
      </c>
      <c r="O205" s="326">
        <f t="shared" si="53"/>
        <v>0</v>
      </c>
      <c r="P205" s="326">
        <f t="shared" si="54"/>
        <v>0</v>
      </c>
      <c r="Q205" s="326">
        <f t="shared" si="61"/>
        <v>0.1833602651627213</v>
      </c>
      <c r="R205" s="326">
        <f t="shared" si="55"/>
        <v>0</v>
      </c>
      <c r="S205" s="326">
        <f t="shared" si="56"/>
        <v>0</v>
      </c>
      <c r="T205" s="326">
        <f t="shared" si="62"/>
        <v>0.1833602651627213</v>
      </c>
      <c r="U205" s="326">
        <f t="shared" si="57"/>
        <v>0</v>
      </c>
      <c r="V205" s="326">
        <f t="shared" si="63"/>
        <v>0.3</v>
      </c>
    </row>
    <row r="206" spans="7:22" x14ac:dyDescent="0.2">
      <c r="G206" s="326">
        <f t="shared" si="48"/>
        <v>0</v>
      </c>
      <c r="H206" s="326">
        <f t="shared" si="58"/>
        <v>0.18428632710798756</v>
      </c>
      <c r="I206" s="326">
        <f t="shared" si="49"/>
        <v>0</v>
      </c>
      <c r="J206" s="326">
        <f t="shared" si="50"/>
        <v>0</v>
      </c>
      <c r="K206" s="326">
        <f t="shared" si="59"/>
        <v>0.18428632710798756</v>
      </c>
      <c r="L206" s="326">
        <f t="shared" si="51"/>
        <v>0</v>
      </c>
      <c r="M206" s="326">
        <f t="shared" si="52"/>
        <v>0</v>
      </c>
      <c r="N206" s="326">
        <f t="shared" si="60"/>
        <v>0.18428632710798756</v>
      </c>
      <c r="O206" s="326">
        <f t="shared" si="53"/>
        <v>0</v>
      </c>
      <c r="P206" s="326">
        <f t="shared" si="54"/>
        <v>0</v>
      </c>
      <c r="Q206" s="326">
        <f t="shared" si="61"/>
        <v>0.18428632710798756</v>
      </c>
      <c r="R206" s="326">
        <f t="shared" si="55"/>
        <v>0</v>
      </c>
      <c r="S206" s="326">
        <f t="shared" si="56"/>
        <v>0</v>
      </c>
      <c r="T206" s="326">
        <f t="shared" si="62"/>
        <v>0.18428632710798756</v>
      </c>
      <c r="U206" s="326">
        <f t="shared" si="57"/>
        <v>0</v>
      </c>
      <c r="V206" s="326">
        <f t="shared" si="63"/>
        <v>0.3</v>
      </c>
    </row>
    <row r="207" spans="7:22" x14ac:dyDescent="0.2">
      <c r="G207" s="326">
        <f t="shared" si="48"/>
        <v>0</v>
      </c>
      <c r="H207" s="326">
        <f t="shared" si="58"/>
        <v>0.18521238905325382</v>
      </c>
      <c r="I207" s="326">
        <f t="shared" si="49"/>
        <v>0</v>
      </c>
      <c r="J207" s="326">
        <f t="shared" si="50"/>
        <v>0</v>
      </c>
      <c r="K207" s="326">
        <f t="shared" si="59"/>
        <v>0.18521238905325382</v>
      </c>
      <c r="L207" s="326">
        <f t="shared" si="51"/>
        <v>0</v>
      </c>
      <c r="M207" s="326">
        <f t="shared" si="52"/>
        <v>0</v>
      </c>
      <c r="N207" s="326">
        <f t="shared" si="60"/>
        <v>0.18521238905325382</v>
      </c>
      <c r="O207" s="326">
        <f t="shared" si="53"/>
        <v>0</v>
      </c>
      <c r="P207" s="326">
        <f t="shared" si="54"/>
        <v>0</v>
      </c>
      <c r="Q207" s="326">
        <f t="shared" si="61"/>
        <v>0.18521238905325382</v>
      </c>
      <c r="R207" s="326">
        <f t="shared" si="55"/>
        <v>0</v>
      </c>
      <c r="S207" s="326">
        <f t="shared" si="56"/>
        <v>0</v>
      </c>
      <c r="T207" s="326">
        <f t="shared" si="62"/>
        <v>0.18521238905325382</v>
      </c>
      <c r="U207" s="326">
        <f t="shared" si="57"/>
        <v>0</v>
      </c>
      <c r="V207" s="326">
        <f t="shared" si="63"/>
        <v>0.3</v>
      </c>
    </row>
    <row r="208" spans="7:22" x14ac:dyDescent="0.2">
      <c r="G208" s="326">
        <f t="shared" si="48"/>
        <v>0</v>
      </c>
      <c r="H208" s="326">
        <f t="shared" si="58"/>
        <v>0.18613845099852008</v>
      </c>
      <c r="I208" s="326">
        <f t="shared" si="49"/>
        <v>0</v>
      </c>
      <c r="J208" s="326">
        <f t="shared" si="50"/>
        <v>0</v>
      </c>
      <c r="K208" s="326">
        <f t="shared" si="59"/>
        <v>0.18613845099852008</v>
      </c>
      <c r="L208" s="326">
        <f t="shared" si="51"/>
        <v>0</v>
      </c>
      <c r="M208" s="326">
        <f t="shared" si="52"/>
        <v>0</v>
      </c>
      <c r="N208" s="326">
        <f t="shared" si="60"/>
        <v>0.18613845099852008</v>
      </c>
      <c r="O208" s="326">
        <f t="shared" si="53"/>
        <v>0</v>
      </c>
      <c r="P208" s="326">
        <f t="shared" si="54"/>
        <v>0</v>
      </c>
      <c r="Q208" s="326">
        <f t="shared" si="61"/>
        <v>0.18613845099852008</v>
      </c>
      <c r="R208" s="326">
        <f t="shared" si="55"/>
        <v>0</v>
      </c>
      <c r="S208" s="326">
        <f t="shared" si="56"/>
        <v>0</v>
      </c>
      <c r="T208" s="326">
        <f t="shared" si="62"/>
        <v>0.18613845099852008</v>
      </c>
      <c r="U208" s="326">
        <f t="shared" si="57"/>
        <v>0</v>
      </c>
      <c r="V208" s="326">
        <f t="shared" si="63"/>
        <v>0.3</v>
      </c>
    </row>
    <row r="209" spans="7:22" x14ac:dyDescent="0.2">
      <c r="G209" s="326">
        <f t="shared" si="48"/>
        <v>0</v>
      </c>
      <c r="H209" s="326">
        <f t="shared" si="58"/>
        <v>0.18706451294378634</v>
      </c>
      <c r="I209" s="326">
        <f t="shared" si="49"/>
        <v>0</v>
      </c>
      <c r="J209" s="326">
        <f t="shared" si="50"/>
        <v>0</v>
      </c>
      <c r="K209" s="326">
        <f t="shared" si="59"/>
        <v>0.18706451294378634</v>
      </c>
      <c r="L209" s="326">
        <f t="shared" si="51"/>
        <v>0</v>
      </c>
      <c r="M209" s="326">
        <f t="shared" si="52"/>
        <v>0</v>
      </c>
      <c r="N209" s="326">
        <f t="shared" si="60"/>
        <v>0.18706451294378634</v>
      </c>
      <c r="O209" s="326">
        <f t="shared" si="53"/>
        <v>0</v>
      </c>
      <c r="P209" s="326">
        <f t="shared" si="54"/>
        <v>0</v>
      </c>
      <c r="Q209" s="326">
        <f t="shared" si="61"/>
        <v>0.18706451294378634</v>
      </c>
      <c r="R209" s="326">
        <f t="shared" si="55"/>
        <v>0</v>
      </c>
      <c r="S209" s="326">
        <f t="shared" si="56"/>
        <v>0</v>
      </c>
      <c r="T209" s="326">
        <f t="shared" si="62"/>
        <v>0.18706451294378634</v>
      </c>
      <c r="U209" s="326">
        <f t="shared" si="57"/>
        <v>0</v>
      </c>
      <c r="V209" s="326">
        <f t="shared" si="63"/>
        <v>0.3</v>
      </c>
    </row>
    <row r="210" spans="7:22" x14ac:dyDescent="0.2">
      <c r="G210" s="326">
        <f t="shared" si="48"/>
        <v>0</v>
      </c>
      <c r="H210" s="326">
        <f t="shared" si="58"/>
        <v>0.1879905748890526</v>
      </c>
      <c r="I210" s="326">
        <f t="shared" si="49"/>
        <v>0</v>
      </c>
      <c r="J210" s="326">
        <f t="shared" si="50"/>
        <v>0</v>
      </c>
      <c r="K210" s="326">
        <f t="shared" si="59"/>
        <v>0.1879905748890526</v>
      </c>
      <c r="L210" s="326">
        <f t="shared" si="51"/>
        <v>0</v>
      </c>
      <c r="M210" s="326">
        <f t="shared" si="52"/>
        <v>0</v>
      </c>
      <c r="N210" s="326">
        <f t="shared" si="60"/>
        <v>0.1879905748890526</v>
      </c>
      <c r="O210" s="326">
        <f t="shared" si="53"/>
        <v>0</v>
      </c>
      <c r="P210" s="326">
        <f t="shared" si="54"/>
        <v>0</v>
      </c>
      <c r="Q210" s="326">
        <f t="shared" si="61"/>
        <v>0.1879905748890526</v>
      </c>
      <c r="R210" s="326">
        <f t="shared" si="55"/>
        <v>0</v>
      </c>
      <c r="S210" s="326">
        <f t="shared" si="56"/>
        <v>0</v>
      </c>
      <c r="T210" s="326">
        <f t="shared" si="62"/>
        <v>0.1879905748890526</v>
      </c>
      <c r="U210" s="326">
        <f t="shared" si="57"/>
        <v>0</v>
      </c>
      <c r="V210" s="326">
        <f t="shared" si="63"/>
        <v>0.3</v>
      </c>
    </row>
    <row r="211" spans="7:22" x14ac:dyDescent="0.2">
      <c r="G211" s="326">
        <f t="shared" si="48"/>
        <v>0</v>
      </c>
      <c r="H211" s="326">
        <f t="shared" si="58"/>
        <v>0.18891663683431886</v>
      </c>
      <c r="I211" s="326">
        <f t="shared" si="49"/>
        <v>0</v>
      </c>
      <c r="J211" s="326">
        <f t="shared" si="50"/>
        <v>0</v>
      </c>
      <c r="K211" s="326">
        <f t="shared" si="59"/>
        <v>0.18891663683431886</v>
      </c>
      <c r="L211" s="326">
        <f t="shared" si="51"/>
        <v>0</v>
      </c>
      <c r="M211" s="326">
        <f t="shared" si="52"/>
        <v>0</v>
      </c>
      <c r="N211" s="326">
        <f t="shared" si="60"/>
        <v>0.18891663683431886</v>
      </c>
      <c r="O211" s="326">
        <f t="shared" si="53"/>
        <v>0</v>
      </c>
      <c r="P211" s="326">
        <f t="shared" si="54"/>
        <v>0</v>
      </c>
      <c r="Q211" s="326">
        <f t="shared" si="61"/>
        <v>0.18891663683431886</v>
      </c>
      <c r="R211" s="326">
        <f t="shared" si="55"/>
        <v>0</v>
      </c>
      <c r="S211" s="326">
        <f t="shared" si="56"/>
        <v>0</v>
      </c>
      <c r="T211" s="326">
        <f t="shared" si="62"/>
        <v>0.18891663683431886</v>
      </c>
      <c r="U211" s="326">
        <f t="shared" si="57"/>
        <v>0</v>
      </c>
      <c r="V211" s="326">
        <f t="shared" si="63"/>
        <v>0.3</v>
      </c>
    </row>
    <row r="212" spans="7:22" x14ac:dyDescent="0.2">
      <c r="G212" s="326">
        <f t="shared" si="48"/>
        <v>0</v>
      </c>
      <c r="H212" s="326">
        <f t="shared" si="58"/>
        <v>0.18984269877958512</v>
      </c>
      <c r="I212" s="326">
        <f t="shared" si="49"/>
        <v>0</v>
      </c>
      <c r="J212" s="326">
        <f t="shared" si="50"/>
        <v>0</v>
      </c>
      <c r="K212" s="326">
        <f t="shared" si="59"/>
        <v>0.18984269877958512</v>
      </c>
      <c r="L212" s="326">
        <f t="shared" si="51"/>
        <v>0</v>
      </c>
      <c r="M212" s="326">
        <f t="shared" si="52"/>
        <v>0</v>
      </c>
      <c r="N212" s="326">
        <f t="shared" si="60"/>
        <v>0.18984269877958512</v>
      </c>
      <c r="O212" s="326">
        <f t="shared" si="53"/>
        <v>0</v>
      </c>
      <c r="P212" s="326">
        <f t="shared" si="54"/>
        <v>0</v>
      </c>
      <c r="Q212" s="326">
        <f t="shared" si="61"/>
        <v>0.18984269877958512</v>
      </c>
      <c r="R212" s="326">
        <f t="shared" si="55"/>
        <v>0</v>
      </c>
      <c r="S212" s="326">
        <f t="shared" si="56"/>
        <v>0</v>
      </c>
      <c r="T212" s="326">
        <f t="shared" si="62"/>
        <v>0.18984269877958512</v>
      </c>
      <c r="U212" s="326">
        <f t="shared" si="57"/>
        <v>0</v>
      </c>
      <c r="V212" s="326">
        <f t="shared" si="63"/>
        <v>0.3</v>
      </c>
    </row>
    <row r="213" spans="7:22" x14ac:dyDescent="0.2">
      <c r="G213" s="326">
        <f t="shared" si="48"/>
        <v>0</v>
      </c>
      <c r="H213" s="326">
        <f t="shared" si="58"/>
        <v>0.19076876072485138</v>
      </c>
      <c r="I213" s="326">
        <f t="shared" si="49"/>
        <v>0</v>
      </c>
      <c r="J213" s="326">
        <f t="shared" si="50"/>
        <v>0</v>
      </c>
      <c r="K213" s="326">
        <f t="shared" si="59"/>
        <v>0.19076876072485138</v>
      </c>
      <c r="L213" s="326">
        <f t="shared" si="51"/>
        <v>0</v>
      </c>
      <c r="M213" s="326">
        <f t="shared" si="52"/>
        <v>0</v>
      </c>
      <c r="N213" s="326">
        <f t="shared" si="60"/>
        <v>0.19076876072485138</v>
      </c>
      <c r="O213" s="326">
        <f t="shared" si="53"/>
        <v>0</v>
      </c>
      <c r="P213" s="326">
        <f t="shared" si="54"/>
        <v>0</v>
      </c>
      <c r="Q213" s="326">
        <f t="shared" si="61"/>
        <v>0.19076876072485138</v>
      </c>
      <c r="R213" s="326">
        <f t="shared" si="55"/>
        <v>0</v>
      </c>
      <c r="S213" s="326">
        <f t="shared" si="56"/>
        <v>0</v>
      </c>
      <c r="T213" s="326">
        <f t="shared" si="62"/>
        <v>0.19076876072485138</v>
      </c>
      <c r="U213" s="326">
        <f t="shared" si="57"/>
        <v>0</v>
      </c>
      <c r="V213" s="326">
        <f t="shared" si="63"/>
        <v>0.3</v>
      </c>
    </row>
    <row r="214" spans="7:22" x14ac:dyDescent="0.2">
      <c r="G214" s="326">
        <f t="shared" si="48"/>
        <v>0</v>
      </c>
      <c r="H214" s="326">
        <f t="shared" si="58"/>
        <v>0.19169482267011764</v>
      </c>
      <c r="I214" s="326">
        <f t="shared" si="49"/>
        <v>0</v>
      </c>
      <c r="J214" s="326">
        <f t="shared" si="50"/>
        <v>0</v>
      </c>
      <c r="K214" s="326">
        <f t="shared" si="59"/>
        <v>0.19169482267011764</v>
      </c>
      <c r="L214" s="326">
        <f t="shared" si="51"/>
        <v>0</v>
      </c>
      <c r="M214" s="326">
        <f t="shared" si="52"/>
        <v>0</v>
      </c>
      <c r="N214" s="326">
        <f t="shared" si="60"/>
        <v>0.19169482267011764</v>
      </c>
      <c r="O214" s="326">
        <f t="shared" si="53"/>
        <v>0</v>
      </c>
      <c r="P214" s="326">
        <f t="shared" si="54"/>
        <v>0</v>
      </c>
      <c r="Q214" s="326">
        <f t="shared" si="61"/>
        <v>0.19169482267011764</v>
      </c>
      <c r="R214" s="326">
        <f t="shared" si="55"/>
        <v>0</v>
      </c>
      <c r="S214" s="326">
        <f t="shared" si="56"/>
        <v>0</v>
      </c>
      <c r="T214" s="326">
        <f t="shared" si="62"/>
        <v>0.19169482267011764</v>
      </c>
      <c r="U214" s="326">
        <f t="shared" si="57"/>
        <v>0</v>
      </c>
      <c r="V214" s="326">
        <f t="shared" si="63"/>
        <v>0.3</v>
      </c>
    </row>
    <row r="215" spans="7:22" x14ac:dyDescent="0.2">
      <c r="G215" s="326">
        <f t="shared" si="48"/>
        <v>0</v>
      </c>
      <c r="H215" s="326">
        <f t="shared" si="58"/>
        <v>0.1926208846153839</v>
      </c>
      <c r="I215" s="326">
        <f t="shared" si="49"/>
        <v>0</v>
      </c>
      <c r="J215" s="326">
        <f t="shared" si="50"/>
        <v>0</v>
      </c>
      <c r="K215" s="326">
        <f t="shared" si="59"/>
        <v>0.1926208846153839</v>
      </c>
      <c r="L215" s="326">
        <f t="shared" si="51"/>
        <v>0</v>
      </c>
      <c r="M215" s="326">
        <f t="shared" si="52"/>
        <v>0</v>
      </c>
      <c r="N215" s="326">
        <f t="shared" si="60"/>
        <v>0.1926208846153839</v>
      </c>
      <c r="O215" s="326">
        <f t="shared" si="53"/>
        <v>0</v>
      </c>
      <c r="P215" s="326">
        <f t="shared" si="54"/>
        <v>0</v>
      </c>
      <c r="Q215" s="326">
        <f t="shared" si="61"/>
        <v>0.1926208846153839</v>
      </c>
      <c r="R215" s="326">
        <f t="shared" si="55"/>
        <v>0</v>
      </c>
      <c r="S215" s="326">
        <f t="shared" si="56"/>
        <v>0</v>
      </c>
      <c r="T215" s="326">
        <f t="shared" si="62"/>
        <v>0.1926208846153839</v>
      </c>
      <c r="U215" s="326">
        <f t="shared" si="57"/>
        <v>0</v>
      </c>
      <c r="V215" s="326">
        <f t="shared" si="63"/>
        <v>0.3</v>
      </c>
    </row>
    <row r="216" spans="7:22" x14ac:dyDescent="0.2">
      <c r="G216" s="326">
        <f t="shared" si="48"/>
        <v>0</v>
      </c>
      <c r="H216" s="326">
        <f t="shared" si="58"/>
        <v>0.19354694656065016</v>
      </c>
      <c r="I216" s="326">
        <f t="shared" si="49"/>
        <v>0</v>
      </c>
      <c r="J216" s="326">
        <f t="shared" si="50"/>
        <v>0</v>
      </c>
      <c r="K216" s="326">
        <f t="shared" si="59"/>
        <v>0.19354694656065016</v>
      </c>
      <c r="L216" s="326">
        <f t="shared" si="51"/>
        <v>0</v>
      </c>
      <c r="M216" s="326">
        <f t="shared" si="52"/>
        <v>0</v>
      </c>
      <c r="N216" s="326">
        <f t="shared" si="60"/>
        <v>0.19354694656065016</v>
      </c>
      <c r="O216" s="326">
        <f t="shared" si="53"/>
        <v>0</v>
      </c>
      <c r="P216" s="326">
        <f t="shared" si="54"/>
        <v>0</v>
      </c>
      <c r="Q216" s="326">
        <f t="shared" si="61"/>
        <v>0.19354694656065016</v>
      </c>
      <c r="R216" s="326">
        <f t="shared" si="55"/>
        <v>0</v>
      </c>
      <c r="S216" s="326">
        <f t="shared" si="56"/>
        <v>0</v>
      </c>
      <c r="T216" s="326">
        <f t="shared" si="62"/>
        <v>0.19354694656065016</v>
      </c>
      <c r="U216" s="326">
        <f t="shared" si="57"/>
        <v>0</v>
      </c>
      <c r="V216" s="326">
        <f t="shared" si="63"/>
        <v>0.3</v>
      </c>
    </row>
    <row r="217" spans="7:22" x14ac:dyDescent="0.2">
      <c r="G217" s="326">
        <f t="shared" si="48"/>
        <v>0</v>
      </c>
      <c r="H217" s="326">
        <f t="shared" si="58"/>
        <v>0.19447300850591642</v>
      </c>
      <c r="I217" s="326">
        <f t="shared" si="49"/>
        <v>0</v>
      </c>
      <c r="J217" s="326">
        <f t="shared" si="50"/>
        <v>0</v>
      </c>
      <c r="K217" s="326">
        <f t="shared" si="59"/>
        <v>0.19447300850591642</v>
      </c>
      <c r="L217" s="326">
        <f t="shared" si="51"/>
        <v>0</v>
      </c>
      <c r="M217" s="326">
        <f t="shared" si="52"/>
        <v>0</v>
      </c>
      <c r="N217" s="326">
        <f t="shared" si="60"/>
        <v>0.19447300850591642</v>
      </c>
      <c r="O217" s="326">
        <f t="shared" si="53"/>
        <v>0</v>
      </c>
      <c r="P217" s="326">
        <f t="shared" si="54"/>
        <v>0</v>
      </c>
      <c r="Q217" s="326">
        <f t="shared" si="61"/>
        <v>0.19447300850591642</v>
      </c>
      <c r="R217" s="326">
        <f t="shared" si="55"/>
        <v>0</v>
      </c>
      <c r="S217" s="326">
        <f t="shared" si="56"/>
        <v>0</v>
      </c>
      <c r="T217" s="326">
        <f t="shared" si="62"/>
        <v>0.19447300850591642</v>
      </c>
      <c r="U217" s="326">
        <f t="shared" si="57"/>
        <v>0</v>
      </c>
      <c r="V217" s="326">
        <f t="shared" si="63"/>
        <v>0.3</v>
      </c>
    </row>
    <row r="218" spans="7:22" x14ac:dyDescent="0.2">
      <c r="G218" s="326">
        <f t="shared" si="48"/>
        <v>0</v>
      </c>
      <c r="H218" s="326">
        <f t="shared" si="58"/>
        <v>0.19539907045118268</v>
      </c>
      <c r="I218" s="326">
        <f t="shared" si="49"/>
        <v>0</v>
      </c>
      <c r="J218" s="326">
        <f t="shared" si="50"/>
        <v>0</v>
      </c>
      <c r="K218" s="326">
        <f t="shared" si="59"/>
        <v>0.19539907045118268</v>
      </c>
      <c r="L218" s="326">
        <f t="shared" si="51"/>
        <v>0</v>
      </c>
      <c r="M218" s="326">
        <f t="shared" si="52"/>
        <v>0</v>
      </c>
      <c r="N218" s="326">
        <f t="shared" si="60"/>
        <v>0.19539907045118268</v>
      </c>
      <c r="O218" s="326">
        <f t="shared" si="53"/>
        <v>0</v>
      </c>
      <c r="P218" s="326">
        <f t="shared" si="54"/>
        <v>0</v>
      </c>
      <c r="Q218" s="326">
        <f t="shared" si="61"/>
        <v>0.19539907045118268</v>
      </c>
      <c r="R218" s="326">
        <f t="shared" si="55"/>
        <v>0</v>
      </c>
      <c r="S218" s="326">
        <f t="shared" si="56"/>
        <v>0</v>
      </c>
      <c r="T218" s="326">
        <f t="shared" si="62"/>
        <v>0.19539907045118268</v>
      </c>
      <c r="U218" s="326">
        <f t="shared" si="57"/>
        <v>0</v>
      </c>
      <c r="V218" s="326">
        <f t="shared" si="63"/>
        <v>0.3</v>
      </c>
    </row>
    <row r="219" spans="7:22" x14ac:dyDescent="0.2">
      <c r="G219" s="326">
        <f t="shared" si="48"/>
        <v>0</v>
      </c>
      <c r="H219" s="326">
        <f t="shared" si="58"/>
        <v>0.19632513239644894</v>
      </c>
      <c r="I219" s="326">
        <f t="shared" si="49"/>
        <v>0</v>
      </c>
      <c r="J219" s="326">
        <f t="shared" si="50"/>
        <v>0</v>
      </c>
      <c r="K219" s="326">
        <f t="shared" si="59"/>
        <v>0.19632513239644894</v>
      </c>
      <c r="L219" s="326">
        <f t="shared" si="51"/>
        <v>0</v>
      </c>
      <c r="M219" s="326">
        <f t="shared" si="52"/>
        <v>0</v>
      </c>
      <c r="N219" s="326">
        <f t="shared" si="60"/>
        <v>0.19632513239644894</v>
      </c>
      <c r="O219" s="326">
        <f t="shared" si="53"/>
        <v>0</v>
      </c>
      <c r="P219" s="326">
        <f t="shared" si="54"/>
        <v>0</v>
      </c>
      <c r="Q219" s="326">
        <f t="shared" si="61"/>
        <v>0.19632513239644894</v>
      </c>
      <c r="R219" s="326">
        <f t="shared" si="55"/>
        <v>0</v>
      </c>
      <c r="S219" s="326">
        <f t="shared" si="56"/>
        <v>0</v>
      </c>
      <c r="T219" s="326">
        <f t="shared" si="62"/>
        <v>0.19632513239644894</v>
      </c>
      <c r="U219" s="326">
        <f t="shared" si="57"/>
        <v>0</v>
      </c>
      <c r="V219" s="326">
        <f t="shared" si="63"/>
        <v>0.3</v>
      </c>
    </row>
    <row r="220" spans="7:22" x14ac:dyDescent="0.2">
      <c r="G220" s="326">
        <f t="shared" si="48"/>
        <v>0</v>
      </c>
      <c r="H220" s="326">
        <f t="shared" si="58"/>
        <v>0.1972511943417152</v>
      </c>
      <c r="I220" s="326">
        <f t="shared" si="49"/>
        <v>0</v>
      </c>
      <c r="J220" s="326">
        <f t="shared" si="50"/>
        <v>0</v>
      </c>
      <c r="K220" s="326">
        <f t="shared" si="59"/>
        <v>0.1972511943417152</v>
      </c>
      <c r="L220" s="326">
        <f t="shared" si="51"/>
        <v>0</v>
      </c>
      <c r="M220" s="326">
        <f t="shared" si="52"/>
        <v>0</v>
      </c>
      <c r="N220" s="326">
        <f t="shared" si="60"/>
        <v>0.1972511943417152</v>
      </c>
      <c r="O220" s="326">
        <f t="shared" si="53"/>
        <v>0</v>
      </c>
      <c r="P220" s="326">
        <f t="shared" si="54"/>
        <v>0</v>
      </c>
      <c r="Q220" s="326">
        <f t="shared" si="61"/>
        <v>0.1972511943417152</v>
      </c>
      <c r="R220" s="326">
        <f t="shared" si="55"/>
        <v>0</v>
      </c>
      <c r="S220" s="326">
        <f t="shared" si="56"/>
        <v>0</v>
      </c>
      <c r="T220" s="326">
        <f t="shared" si="62"/>
        <v>0.1972511943417152</v>
      </c>
      <c r="U220" s="326">
        <f t="shared" si="57"/>
        <v>0</v>
      </c>
      <c r="V220" s="326">
        <f t="shared" si="63"/>
        <v>0.3</v>
      </c>
    </row>
    <row r="221" spans="7:22" x14ac:dyDescent="0.2">
      <c r="G221" s="326">
        <f t="shared" si="48"/>
        <v>0</v>
      </c>
      <c r="H221" s="326">
        <f t="shared" si="58"/>
        <v>0.19817725628698146</v>
      </c>
      <c r="I221" s="326">
        <f t="shared" si="49"/>
        <v>0</v>
      </c>
      <c r="J221" s="326">
        <f t="shared" si="50"/>
        <v>0</v>
      </c>
      <c r="K221" s="326">
        <f t="shared" si="59"/>
        <v>0.19817725628698146</v>
      </c>
      <c r="L221" s="326">
        <f t="shared" si="51"/>
        <v>0</v>
      </c>
      <c r="M221" s="326">
        <f t="shared" si="52"/>
        <v>0</v>
      </c>
      <c r="N221" s="326">
        <f t="shared" si="60"/>
        <v>0.19817725628698146</v>
      </c>
      <c r="O221" s="326">
        <f t="shared" si="53"/>
        <v>0</v>
      </c>
      <c r="P221" s="326">
        <f t="shared" si="54"/>
        <v>0</v>
      </c>
      <c r="Q221" s="326">
        <f t="shared" si="61"/>
        <v>0.19817725628698146</v>
      </c>
      <c r="R221" s="326">
        <f t="shared" si="55"/>
        <v>0</v>
      </c>
      <c r="S221" s="326">
        <f t="shared" si="56"/>
        <v>0</v>
      </c>
      <c r="T221" s="326">
        <f t="shared" si="62"/>
        <v>0.19817725628698146</v>
      </c>
      <c r="U221" s="326">
        <f t="shared" si="57"/>
        <v>0</v>
      </c>
      <c r="V221" s="326">
        <f t="shared" si="63"/>
        <v>0.3</v>
      </c>
    </row>
    <row r="222" spans="7:22" x14ac:dyDescent="0.2">
      <c r="G222" s="326">
        <f t="shared" si="48"/>
        <v>0</v>
      </c>
      <c r="H222" s="326">
        <f t="shared" si="58"/>
        <v>0.19910331823224772</v>
      </c>
      <c r="I222" s="326">
        <f t="shared" si="49"/>
        <v>0</v>
      </c>
      <c r="J222" s="326">
        <f t="shared" si="50"/>
        <v>0</v>
      </c>
      <c r="K222" s="326">
        <f t="shared" si="59"/>
        <v>0.19910331823224772</v>
      </c>
      <c r="L222" s="326">
        <f t="shared" si="51"/>
        <v>0</v>
      </c>
      <c r="M222" s="326">
        <f t="shared" si="52"/>
        <v>0</v>
      </c>
      <c r="N222" s="326">
        <f t="shared" si="60"/>
        <v>0.19910331823224772</v>
      </c>
      <c r="O222" s="326">
        <f t="shared" si="53"/>
        <v>0</v>
      </c>
      <c r="P222" s="326">
        <f t="shared" si="54"/>
        <v>0</v>
      </c>
      <c r="Q222" s="326">
        <f t="shared" si="61"/>
        <v>0.19910331823224772</v>
      </c>
      <c r="R222" s="326">
        <f t="shared" si="55"/>
        <v>0</v>
      </c>
      <c r="S222" s="326">
        <f t="shared" si="56"/>
        <v>0</v>
      </c>
      <c r="T222" s="326">
        <f t="shared" si="62"/>
        <v>0.19910331823224772</v>
      </c>
      <c r="U222" s="326">
        <f t="shared" si="57"/>
        <v>0</v>
      </c>
      <c r="V222" s="326">
        <f t="shared" si="63"/>
        <v>0.3</v>
      </c>
    </row>
    <row r="223" spans="7:22" x14ac:dyDescent="0.2">
      <c r="G223" s="326">
        <f t="shared" si="48"/>
        <v>0</v>
      </c>
      <c r="H223" s="326">
        <f t="shared" si="58"/>
        <v>0.20002938017751398</v>
      </c>
      <c r="I223" s="326">
        <f t="shared" si="49"/>
        <v>0</v>
      </c>
      <c r="J223" s="326">
        <f t="shared" si="50"/>
        <v>0</v>
      </c>
      <c r="K223" s="326">
        <f t="shared" si="59"/>
        <v>0.20002938017751398</v>
      </c>
      <c r="L223" s="326">
        <f t="shared" si="51"/>
        <v>0</v>
      </c>
      <c r="M223" s="326">
        <f t="shared" si="52"/>
        <v>0</v>
      </c>
      <c r="N223" s="326">
        <f t="shared" si="60"/>
        <v>0.20002938017751398</v>
      </c>
      <c r="O223" s="326">
        <f t="shared" si="53"/>
        <v>0</v>
      </c>
      <c r="P223" s="326">
        <f t="shared" si="54"/>
        <v>0</v>
      </c>
      <c r="Q223" s="326">
        <f t="shared" si="61"/>
        <v>0.20002938017751398</v>
      </c>
      <c r="R223" s="326">
        <f t="shared" si="55"/>
        <v>0</v>
      </c>
      <c r="S223" s="326">
        <f t="shared" si="56"/>
        <v>0</v>
      </c>
      <c r="T223" s="326">
        <f t="shared" si="62"/>
        <v>0.20002938017751398</v>
      </c>
      <c r="U223" s="326">
        <f t="shared" si="57"/>
        <v>0</v>
      </c>
      <c r="V223" s="326">
        <f t="shared" si="63"/>
        <v>0.3</v>
      </c>
    </row>
    <row r="224" spans="7:22" x14ac:dyDescent="0.2">
      <c r="G224" s="326">
        <f t="shared" si="48"/>
        <v>0</v>
      </c>
      <c r="H224" s="326">
        <f t="shared" si="58"/>
        <v>0.20095544212278024</v>
      </c>
      <c r="I224" s="326">
        <f t="shared" si="49"/>
        <v>0</v>
      </c>
      <c r="J224" s="326">
        <f t="shared" si="50"/>
        <v>0</v>
      </c>
      <c r="K224" s="326">
        <f t="shared" si="59"/>
        <v>0.20095544212278024</v>
      </c>
      <c r="L224" s="326">
        <f t="shared" si="51"/>
        <v>0</v>
      </c>
      <c r="M224" s="326">
        <f t="shared" si="52"/>
        <v>0</v>
      </c>
      <c r="N224" s="326">
        <f t="shared" si="60"/>
        <v>0.20095544212278024</v>
      </c>
      <c r="O224" s="326">
        <f t="shared" si="53"/>
        <v>0</v>
      </c>
      <c r="P224" s="326">
        <f t="shared" si="54"/>
        <v>0</v>
      </c>
      <c r="Q224" s="326">
        <f t="shared" si="61"/>
        <v>0.20095544212278024</v>
      </c>
      <c r="R224" s="326">
        <f t="shared" si="55"/>
        <v>0</v>
      </c>
      <c r="S224" s="326">
        <f t="shared" si="56"/>
        <v>0</v>
      </c>
      <c r="T224" s="326">
        <f t="shared" si="62"/>
        <v>0.20095544212278024</v>
      </c>
      <c r="U224" s="326">
        <f t="shared" si="57"/>
        <v>0</v>
      </c>
      <c r="V224" s="326">
        <f t="shared" si="63"/>
        <v>0.3</v>
      </c>
    </row>
    <row r="225" spans="7:22" x14ac:dyDescent="0.2">
      <c r="G225" s="326">
        <f t="shared" si="48"/>
        <v>0</v>
      </c>
      <c r="H225" s="326">
        <f t="shared" si="58"/>
        <v>0.2018815040680465</v>
      </c>
      <c r="I225" s="326">
        <f t="shared" si="49"/>
        <v>0</v>
      </c>
      <c r="J225" s="326">
        <f t="shared" si="50"/>
        <v>0</v>
      </c>
      <c r="K225" s="326">
        <f t="shared" si="59"/>
        <v>0.2018815040680465</v>
      </c>
      <c r="L225" s="326">
        <f t="shared" si="51"/>
        <v>0</v>
      </c>
      <c r="M225" s="326">
        <f t="shared" si="52"/>
        <v>0</v>
      </c>
      <c r="N225" s="326">
        <f t="shared" si="60"/>
        <v>0.2018815040680465</v>
      </c>
      <c r="O225" s="326">
        <f t="shared" si="53"/>
        <v>0</v>
      </c>
      <c r="P225" s="326">
        <f t="shared" si="54"/>
        <v>0</v>
      </c>
      <c r="Q225" s="326">
        <f t="shared" si="61"/>
        <v>0.2018815040680465</v>
      </c>
      <c r="R225" s="326">
        <f t="shared" si="55"/>
        <v>0</v>
      </c>
      <c r="S225" s="326">
        <f t="shared" si="56"/>
        <v>0</v>
      </c>
      <c r="T225" s="326">
        <f t="shared" si="62"/>
        <v>0.2018815040680465</v>
      </c>
      <c r="U225" s="326">
        <f t="shared" si="57"/>
        <v>0</v>
      </c>
      <c r="V225" s="326">
        <f t="shared" si="63"/>
        <v>0.3</v>
      </c>
    </row>
    <row r="226" spans="7:22" x14ac:dyDescent="0.2">
      <c r="G226" s="326">
        <f t="shared" si="48"/>
        <v>0</v>
      </c>
      <c r="H226" s="326">
        <f t="shared" si="58"/>
        <v>0.20280756601331276</v>
      </c>
      <c r="I226" s="326">
        <f t="shared" si="49"/>
        <v>0</v>
      </c>
      <c r="J226" s="326">
        <f t="shared" si="50"/>
        <v>0</v>
      </c>
      <c r="K226" s="326">
        <f t="shared" si="59"/>
        <v>0.20280756601331276</v>
      </c>
      <c r="L226" s="326">
        <f t="shared" si="51"/>
        <v>0</v>
      </c>
      <c r="M226" s="326">
        <f t="shared" si="52"/>
        <v>0</v>
      </c>
      <c r="N226" s="326">
        <f t="shared" si="60"/>
        <v>0.20280756601331276</v>
      </c>
      <c r="O226" s="326">
        <f t="shared" si="53"/>
        <v>0</v>
      </c>
      <c r="P226" s="326">
        <f t="shared" si="54"/>
        <v>0</v>
      </c>
      <c r="Q226" s="326">
        <f t="shared" si="61"/>
        <v>0.20280756601331276</v>
      </c>
      <c r="R226" s="326">
        <f t="shared" si="55"/>
        <v>0</v>
      </c>
      <c r="S226" s="326">
        <f t="shared" si="56"/>
        <v>0</v>
      </c>
      <c r="T226" s="326">
        <f t="shared" si="62"/>
        <v>0.20280756601331276</v>
      </c>
      <c r="U226" s="326">
        <f t="shared" si="57"/>
        <v>0</v>
      </c>
      <c r="V226" s="326">
        <f t="shared" si="63"/>
        <v>0.3</v>
      </c>
    </row>
    <row r="227" spans="7:22" x14ac:dyDescent="0.2">
      <c r="G227" s="326">
        <f t="shared" si="48"/>
        <v>0</v>
      </c>
      <c r="H227" s="326">
        <f t="shared" si="58"/>
        <v>0.20373362795857902</v>
      </c>
      <c r="I227" s="326">
        <f t="shared" si="49"/>
        <v>0</v>
      </c>
      <c r="J227" s="326">
        <f t="shared" si="50"/>
        <v>0</v>
      </c>
      <c r="K227" s="326">
        <f t="shared" si="59"/>
        <v>0.20373362795857902</v>
      </c>
      <c r="L227" s="326">
        <f t="shared" si="51"/>
        <v>0</v>
      </c>
      <c r="M227" s="326">
        <f t="shared" si="52"/>
        <v>0</v>
      </c>
      <c r="N227" s="326">
        <f t="shared" si="60"/>
        <v>0.20373362795857902</v>
      </c>
      <c r="O227" s="326">
        <f t="shared" si="53"/>
        <v>0</v>
      </c>
      <c r="P227" s="326">
        <f t="shared" si="54"/>
        <v>0</v>
      </c>
      <c r="Q227" s="326">
        <f t="shared" si="61"/>
        <v>0.20373362795857902</v>
      </c>
      <c r="R227" s="326">
        <f t="shared" si="55"/>
        <v>0</v>
      </c>
      <c r="S227" s="326">
        <f t="shared" si="56"/>
        <v>0</v>
      </c>
      <c r="T227" s="326">
        <f t="shared" si="62"/>
        <v>0.20373362795857902</v>
      </c>
      <c r="U227" s="326">
        <f t="shared" si="57"/>
        <v>0</v>
      </c>
      <c r="V227" s="326">
        <f t="shared" si="63"/>
        <v>0.3</v>
      </c>
    </row>
    <row r="228" spans="7:22" x14ac:dyDescent="0.2">
      <c r="G228" s="326">
        <f t="shared" si="48"/>
        <v>0</v>
      </c>
      <c r="H228" s="326">
        <f t="shared" si="58"/>
        <v>0.20465968990384528</v>
      </c>
      <c r="I228" s="326">
        <f t="shared" si="49"/>
        <v>0</v>
      </c>
      <c r="J228" s="326">
        <f t="shared" si="50"/>
        <v>0</v>
      </c>
      <c r="K228" s="326">
        <f t="shared" si="59"/>
        <v>0.20465968990384528</v>
      </c>
      <c r="L228" s="326">
        <f t="shared" si="51"/>
        <v>0</v>
      </c>
      <c r="M228" s="326">
        <f t="shared" si="52"/>
        <v>0</v>
      </c>
      <c r="N228" s="326">
        <f t="shared" si="60"/>
        <v>0.20465968990384528</v>
      </c>
      <c r="O228" s="326">
        <f t="shared" si="53"/>
        <v>0</v>
      </c>
      <c r="P228" s="326">
        <f t="shared" si="54"/>
        <v>0</v>
      </c>
      <c r="Q228" s="326">
        <f t="shared" si="61"/>
        <v>0.20465968990384528</v>
      </c>
      <c r="R228" s="326">
        <f t="shared" si="55"/>
        <v>0</v>
      </c>
      <c r="S228" s="326">
        <f t="shared" si="56"/>
        <v>0</v>
      </c>
      <c r="T228" s="326">
        <f t="shared" si="62"/>
        <v>0.20465968990384528</v>
      </c>
      <c r="U228" s="326">
        <f t="shared" si="57"/>
        <v>0</v>
      </c>
      <c r="V228" s="326">
        <f t="shared" si="63"/>
        <v>0.3</v>
      </c>
    </row>
    <row r="229" spans="7:22" x14ac:dyDescent="0.2">
      <c r="G229" s="326">
        <f t="shared" si="48"/>
        <v>0</v>
      </c>
      <c r="H229" s="326">
        <f t="shared" si="58"/>
        <v>0.20558575184911154</v>
      </c>
      <c r="I229" s="326">
        <f t="shared" si="49"/>
        <v>0</v>
      </c>
      <c r="J229" s="326">
        <f t="shared" si="50"/>
        <v>0</v>
      </c>
      <c r="K229" s="326">
        <f t="shared" si="59"/>
        <v>0.20558575184911154</v>
      </c>
      <c r="L229" s="326">
        <f t="shared" si="51"/>
        <v>0</v>
      </c>
      <c r="M229" s="326">
        <f t="shared" si="52"/>
        <v>0</v>
      </c>
      <c r="N229" s="326">
        <f t="shared" si="60"/>
        <v>0.20558575184911154</v>
      </c>
      <c r="O229" s="326">
        <f t="shared" si="53"/>
        <v>0</v>
      </c>
      <c r="P229" s="326">
        <f t="shared" si="54"/>
        <v>0</v>
      </c>
      <c r="Q229" s="326">
        <f t="shared" si="61"/>
        <v>0.20558575184911154</v>
      </c>
      <c r="R229" s="326">
        <f t="shared" si="55"/>
        <v>0</v>
      </c>
      <c r="S229" s="326">
        <f t="shared" si="56"/>
        <v>0</v>
      </c>
      <c r="T229" s="326">
        <f t="shared" si="62"/>
        <v>0.20558575184911154</v>
      </c>
      <c r="U229" s="326">
        <f t="shared" si="57"/>
        <v>0</v>
      </c>
      <c r="V229" s="326">
        <f t="shared" si="63"/>
        <v>0.3</v>
      </c>
    </row>
    <row r="230" spans="7:22" x14ac:dyDescent="0.2">
      <c r="G230" s="326">
        <f t="shared" si="48"/>
        <v>0</v>
      </c>
      <c r="H230" s="326">
        <f t="shared" si="58"/>
        <v>0.2065118137943778</v>
      </c>
      <c r="I230" s="326">
        <f t="shared" si="49"/>
        <v>0</v>
      </c>
      <c r="J230" s="326">
        <f t="shared" si="50"/>
        <v>0</v>
      </c>
      <c r="K230" s="326">
        <f t="shared" si="59"/>
        <v>0.2065118137943778</v>
      </c>
      <c r="L230" s="326">
        <f t="shared" si="51"/>
        <v>0</v>
      </c>
      <c r="M230" s="326">
        <f t="shared" si="52"/>
        <v>0</v>
      </c>
      <c r="N230" s="326">
        <f t="shared" si="60"/>
        <v>0.2065118137943778</v>
      </c>
      <c r="O230" s="326">
        <f t="shared" si="53"/>
        <v>0</v>
      </c>
      <c r="P230" s="326">
        <f t="shared" si="54"/>
        <v>0</v>
      </c>
      <c r="Q230" s="326">
        <f t="shared" si="61"/>
        <v>0.2065118137943778</v>
      </c>
      <c r="R230" s="326">
        <f t="shared" si="55"/>
        <v>0</v>
      </c>
      <c r="S230" s="326">
        <f t="shared" si="56"/>
        <v>0</v>
      </c>
      <c r="T230" s="326">
        <f t="shared" si="62"/>
        <v>0.2065118137943778</v>
      </c>
      <c r="U230" s="326">
        <f t="shared" si="57"/>
        <v>0</v>
      </c>
      <c r="V230" s="326">
        <f t="shared" si="63"/>
        <v>0.3</v>
      </c>
    </row>
    <row r="231" spans="7:22" x14ac:dyDescent="0.2">
      <c r="G231" s="326">
        <f t="shared" si="48"/>
        <v>0</v>
      </c>
      <c r="H231" s="326">
        <f t="shared" si="58"/>
        <v>0.20743787573964406</v>
      </c>
      <c r="I231" s="326">
        <f t="shared" si="49"/>
        <v>0</v>
      </c>
      <c r="J231" s="326">
        <f t="shared" si="50"/>
        <v>0</v>
      </c>
      <c r="K231" s="326">
        <f t="shared" si="59"/>
        <v>0.20743787573964406</v>
      </c>
      <c r="L231" s="326">
        <f t="shared" si="51"/>
        <v>0</v>
      </c>
      <c r="M231" s="326">
        <f t="shared" si="52"/>
        <v>0</v>
      </c>
      <c r="N231" s="326">
        <f t="shared" si="60"/>
        <v>0.20743787573964406</v>
      </c>
      <c r="O231" s="326">
        <f t="shared" si="53"/>
        <v>0</v>
      </c>
      <c r="P231" s="326">
        <f t="shared" si="54"/>
        <v>0</v>
      </c>
      <c r="Q231" s="326">
        <f t="shared" si="61"/>
        <v>0.20743787573964406</v>
      </c>
      <c r="R231" s="326">
        <f t="shared" si="55"/>
        <v>0</v>
      </c>
      <c r="S231" s="326">
        <f t="shared" si="56"/>
        <v>0</v>
      </c>
      <c r="T231" s="326">
        <f t="shared" si="62"/>
        <v>0.20743787573964406</v>
      </c>
      <c r="U231" s="326">
        <f t="shared" si="57"/>
        <v>0</v>
      </c>
      <c r="V231" s="326">
        <f t="shared" si="63"/>
        <v>0.3</v>
      </c>
    </row>
    <row r="232" spans="7:22" x14ac:dyDescent="0.2">
      <c r="G232" s="326">
        <f t="shared" si="48"/>
        <v>0</v>
      </c>
      <c r="H232" s="326">
        <f t="shared" si="58"/>
        <v>0.20836393768491032</v>
      </c>
      <c r="I232" s="326">
        <f t="shared" si="49"/>
        <v>0</v>
      </c>
      <c r="J232" s="326">
        <f t="shared" si="50"/>
        <v>0</v>
      </c>
      <c r="K232" s="326">
        <f t="shared" si="59"/>
        <v>0.20836393768491032</v>
      </c>
      <c r="L232" s="326">
        <f t="shared" si="51"/>
        <v>0</v>
      </c>
      <c r="M232" s="326">
        <f t="shared" si="52"/>
        <v>0</v>
      </c>
      <c r="N232" s="326">
        <f t="shared" si="60"/>
        <v>0.20836393768491032</v>
      </c>
      <c r="O232" s="326">
        <f t="shared" si="53"/>
        <v>0</v>
      </c>
      <c r="P232" s="326">
        <f t="shared" si="54"/>
        <v>0</v>
      </c>
      <c r="Q232" s="326">
        <f t="shared" si="61"/>
        <v>0.20836393768491032</v>
      </c>
      <c r="R232" s="326">
        <f t="shared" si="55"/>
        <v>0</v>
      </c>
      <c r="S232" s="326">
        <f t="shared" si="56"/>
        <v>0</v>
      </c>
      <c r="T232" s="326">
        <f t="shared" si="62"/>
        <v>0.20836393768491032</v>
      </c>
      <c r="U232" s="326">
        <f t="shared" si="57"/>
        <v>0</v>
      </c>
      <c r="V232" s="326">
        <f t="shared" si="63"/>
        <v>0.3</v>
      </c>
    </row>
    <row r="233" spans="7:22" x14ac:dyDescent="0.2">
      <c r="G233" s="326">
        <f t="shared" si="48"/>
        <v>0</v>
      </c>
      <c r="H233" s="326">
        <f t="shared" si="58"/>
        <v>0.20928999963017658</v>
      </c>
      <c r="I233" s="326">
        <f t="shared" si="49"/>
        <v>0</v>
      </c>
      <c r="J233" s="326">
        <f t="shared" si="50"/>
        <v>0</v>
      </c>
      <c r="K233" s="326">
        <f t="shared" si="59"/>
        <v>0.20928999963017658</v>
      </c>
      <c r="L233" s="326">
        <f t="shared" si="51"/>
        <v>0</v>
      </c>
      <c r="M233" s="326">
        <f t="shared" si="52"/>
        <v>0</v>
      </c>
      <c r="N233" s="326">
        <f t="shared" si="60"/>
        <v>0.20928999963017658</v>
      </c>
      <c r="O233" s="326">
        <f t="shared" si="53"/>
        <v>0</v>
      </c>
      <c r="P233" s="326">
        <f t="shared" si="54"/>
        <v>0</v>
      </c>
      <c r="Q233" s="326">
        <f t="shared" si="61"/>
        <v>0.20928999963017658</v>
      </c>
      <c r="R233" s="326">
        <f t="shared" si="55"/>
        <v>0</v>
      </c>
      <c r="S233" s="326">
        <f t="shared" si="56"/>
        <v>0</v>
      </c>
      <c r="T233" s="326">
        <f t="shared" si="62"/>
        <v>0.20928999963017658</v>
      </c>
      <c r="U233" s="326">
        <f t="shared" si="57"/>
        <v>0</v>
      </c>
      <c r="V233" s="326">
        <f t="shared" si="63"/>
        <v>0.3</v>
      </c>
    </row>
    <row r="234" spans="7:22" x14ac:dyDescent="0.2">
      <c r="G234" s="326">
        <f t="shared" si="48"/>
        <v>0</v>
      </c>
      <c r="H234" s="326">
        <f t="shared" si="58"/>
        <v>0.21021606157544284</v>
      </c>
      <c r="I234" s="326">
        <f t="shared" si="49"/>
        <v>0</v>
      </c>
      <c r="J234" s="326">
        <f t="shared" si="50"/>
        <v>0</v>
      </c>
      <c r="K234" s="326">
        <f t="shared" si="59"/>
        <v>0.21021606157544284</v>
      </c>
      <c r="L234" s="326">
        <f t="shared" si="51"/>
        <v>0</v>
      </c>
      <c r="M234" s="326">
        <f t="shared" si="52"/>
        <v>0</v>
      </c>
      <c r="N234" s="326">
        <f t="shared" si="60"/>
        <v>0.21021606157544284</v>
      </c>
      <c r="O234" s="326">
        <f t="shared" si="53"/>
        <v>0</v>
      </c>
      <c r="P234" s="326">
        <f t="shared" si="54"/>
        <v>0</v>
      </c>
      <c r="Q234" s="326">
        <f t="shared" si="61"/>
        <v>0.21021606157544284</v>
      </c>
      <c r="R234" s="326">
        <f t="shared" si="55"/>
        <v>0</v>
      </c>
      <c r="S234" s="326">
        <f t="shared" si="56"/>
        <v>0</v>
      </c>
      <c r="T234" s="326">
        <f t="shared" si="62"/>
        <v>0.21021606157544284</v>
      </c>
      <c r="U234" s="326">
        <f t="shared" si="57"/>
        <v>0</v>
      </c>
      <c r="V234" s="326">
        <f t="shared" si="63"/>
        <v>0.3</v>
      </c>
    </row>
    <row r="235" spans="7:22" x14ac:dyDescent="0.2">
      <c r="G235" s="326">
        <f t="shared" si="48"/>
        <v>0</v>
      </c>
      <c r="H235" s="326">
        <f t="shared" si="58"/>
        <v>0.2111421235207091</v>
      </c>
      <c r="I235" s="326">
        <f t="shared" si="49"/>
        <v>0</v>
      </c>
      <c r="J235" s="326">
        <f t="shared" si="50"/>
        <v>0</v>
      </c>
      <c r="K235" s="326">
        <f t="shared" si="59"/>
        <v>0.2111421235207091</v>
      </c>
      <c r="L235" s="326">
        <f t="shared" si="51"/>
        <v>0</v>
      </c>
      <c r="M235" s="326">
        <f t="shared" si="52"/>
        <v>0</v>
      </c>
      <c r="N235" s="326">
        <f t="shared" si="60"/>
        <v>0.2111421235207091</v>
      </c>
      <c r="O235" s="326">
        <f t="shared" si="53"/>
        <v>0</v>
      </c>
      <c r="P235" s="326">
        <f t="shared" si="54"/>
        <v>0</v>
      </c>
      <c r="Q235" s="326">
        <f t="shared" si="61"/>
        <v>0.2111421235207091</v>
      </c>
      <c r="R235" s="326">
        <f t="shared" si="55"/>
        <v>0</v>
      </c>
      <c r="S235" s="326">
        <f t="shared" si="56"/>
        <v>0</v>
      </c>
      <c r="T235" s="326">
        <f t="shared" si="62"/>
        <v>0.2111421235207091</v>
      </c>
      <c r="U235" s="326">
        <f t="shared" si="57"/>
        <v>0</v>
      </c>
      <c r="V235" s="326">
        <f t="shared" si="63"/>
        <v>0.3</v>
      </c>
    </row>
    <row r="236" spans="7:22" x14ac:dyDescent="0.2">
      <c r="G236" s="326">
        <f t="shared" si="48"/>
        <v>0</v>
      </c>
      <c r="H236" s="326">
        <f t="shared" si="58"/>
        <v>0.21206818546597536</v>
      </c>
      <c r="I236" s="326">
        <f t="shared" si="49"/>
        <v>0</v>
      </c>
      <c r="J236" s="326">
        <f t="shared" si="50"/>
        <v>0</v>
      </c>
      <c r="K236" s="326">
        <f t="shared" si="59"/>
        <v>0.21206818546597536</v>
      </c>
      <c r="L236" s="326">
        <f t="shared" si="51"/>
        <v>0</v>
      </c>
      <c r="M236" s="326">
        <f t="shared" si="52"/>
        <v>0</v>
      </c>
      <c r="N236" s="326">
        <f t="shared" si="60"/>
        <v>0.21206818546597536</v>
      </c>
      <c r="O236" s="326">
        <f t="shared" si="53"/>
        <v>0</v>
      </c>
      <c r="P236" s="326">
        <f t="shared" si="54"/>
        <v>0</v>
      </c>
      <c r="Q236" s="326">
        <f t="shared" si="61"/>
        <v>0.21206818546597536</v>
      </c>
      <c r="R236" s="326">
        <f t="shared" si="55"/>
        <v>0</v>
      </c>
      <c r="S236" s="326">
        <f t="shared" si="56"/>
        <v>0</v>
      </c>
      <c r="T236" s="326">
        <f t="shared" si="62"/>
        <v>0.21206818546597536</v>
      </c>
      <c r="U236" s="326">
        <f t="shared" si="57"/>
        <v>0</v>
      </c>
      <c r="V236" s="326">
        <f t="shared" si="63"/>
        <v>0.3</v>
      </c>
    </row>
    <row r="237" spans="7:22" x14ac:dyDescent="0.2">
      <c r="G237" s="326">
        <f t="shared" si="48"/>
        <v>0</v>
      </c>
      <c r="H237" s="326">
        <f t="shared" si="58"/>
        <v>0.21299424741124162</v>
      </c>
      <c r="I237" s="326">
        <f t="shared" si="49"/>
        <v>0</v>
      </c>
      <c r="J237" s="326">
        <f t="shared" si="50"/>
        <v>0</v>
      </c>
      <c r="K237" s="326">
        <f t="shared" si="59"/>
        <v>0.21299424741124162</v>
      </c>
      <c r="L237" s="326">
        <f t="shared" si="51"/>
        <v>0</v>
      </c>
      <c r="M237" s="326">
        <f t="shared" si="52"/>
        <v>0</v>
      </c>
      <c r="N237" s="326">
        <f t="shared" si="60"/>
        <v>0.21299424741124162</v>
      </c>
      <c r="O237" s="326">
        <f t="shared" si="53"/>
        <v>0</v>
      </c>
      <c r="P237" s="326">
        <f t="shared" si="54"/>
        <v>0</v>
      </c>
      <c r="Q237" s="326">
        <f t="shared" si="61"/>
        <v>0.21299424741124162</v>
      </c>
      <c r="R237" s="326">
        <f t="shared" si="55"/>
        <v>0</v>
      </c>
      <c r="S237" s="326">
        <f t="shared" si="56"/>
        <v>0</v>
      </c>
      <c r="T237" s="326">
        <f t="shared" si="62"/>
        <v>0.21299424741124162</v>
      </c>
      <c r="U237" s="326">
        <f t="shared" si="57"/>
        <v>0</v>
      </c>
      <c r="V237" s="326">
        <f t="shared" si="63"/>
        <v>0.3</v>
      </c>
    </row>
    <row r="238" spans="7:22" x14ac:dyDescent="0.2">
      <c r="G238" s="326">
        <f t="shared" si="48"/>
        <v>0</v>
      </c>
      <c r="H238" s="326">
        <f t="shared" si="58"/>
        <v>0.21392030935650788</v>
      </c>
      <c r="I238" s="326">
        <f t="shared" si="49"/>
        <v>0</v>
      </c>
      <c r="J238" s="326">
        <f t="shared" si="50"/>
        <v>0</v>
      </c>
      <c r="K238" s="326">
        <f t="shared" si="59"/>
        <v>0.21392030935650788</v>
      </c>
      <c r="L238" s="326">
        <f t="shared" si="51"/>
        <v>0</v>
      </c>
      <c r="M238" s="326">
        <f t="shared" si="52"/>
        <v>0</v>
      </c>
      <c r="N238" s="326">
        <f t="shared" si="60"/>
        <v>0.21392030935650788</v>
      </c>
      <c r="O238" s="326">
        <f t="shared" si="53"/>
        <v>0</v>
      </c>
      <c r="P238" s="326">
        <f t="shared" si="54"/>
        <v>0</v>
      </c>
      <c r="Q238" s="326">
        <f t="shared" si="61"/>
        <v>0.21392030935650788</v>
      </c>
      <c r="R238" s="326">
        <f t="shared" si="55"/>
        <v>0</v>
      </c>
      <c r="S238" s="326">
        <f t="shared" si="56"/>
        <v>0</v>
      </c>
      <c r="T238" s="326">
        <f t="shared" si="62"/>
        <v>0.21392030935650788</v>
      </c>
      <c r="U238" s="326">
        <f t="shared" si="57"/>
        <v>0</v>
      </c>
      <c r="V238" s="326">
        <f t="shared" si="63"/>
        <v>0.3</v>
      </c>
    </row>
    <row r="239" spans="7:22" x14ac:dyDescent="0.2">
      <c r="G239" s="326">
        <f t="shared" si="48"/>
        <v>0</v>
      </c>
      <c r="H239" s="326">
        <f t="shared" si="58"/>
        <v>0.21484637130177414</v>
      </c>
      <c r="I239" s="326">
        <f t="shared" si="49"/>
        <v>0</v>
      </c>
      <c r="J239" s="326">
        <f t="shared" si="50"/>
        <v>0</v>
      </c>
      <c r="K239" s="326">
        <f t="shared" si="59"/>
        <v>0.21484637130177414</v>
      </c>
      <c r="L239" s="326">
        <f t="shared" si="51"/>
        <v>0</v>
      </c>
      <c r="M239" s="326">
        <f t="shared" si="52"/>
        <v>0</v>
      </c>
      <c r="N239" s="326">
        <f t="shared" si="60"/>
        <v>0.21484637130177414</v>
      </c>
      <c r="O239" s="326">
        <f t="shared" si="53"/>
        <v>0</v>
      </c>
      <c r="P239" s="326">
        <f t="shared" si="54"/>
        <v>0</v>
      </c>
      <c r="Q239" s="326">
        <f t="shared" si="61"/>
        <v>0.21484637130177414</v>
      </c>
      <c r="R239" s="326">
        <f t="shared" si="55"/>
        <v>0</v>
      </c>
      <c r="S239" s="326">
        <f t="shared" si="56"/>
        <v>0</v>
      </c>
      <c r="T239" s="326">
        <f t="shared" si="62"/>
        <v>0.21484637130177414</v>
      </c>
      <c r="U239" s="326">
        <f t="shared" si="57"/>
        <v>0</v>
      </c>
      <c r="V239" s="326">
        <f t="shared" si="63"/>
        <v>0.3</v>
      </c>
    </row>
    <row r="240" spans="7:22" x14ac:dyDescent="0.2">
      <c r="G240" s="326">
        <f t="shared" si="48"/>
        <v>0</v>
      </c>
      <c r="H240" s="326">
        <f t="shared" si="58"/>
        <v>0.2157724332470404</v>
      </c>
      <c r="I240" s="326">
        <f t="shared" si="49"/>
        <v>0</v>
      </c>
      <c r="J240" s="326">
        <f t="shared" si="50"/>
        <v>0</v>
      </c>
      <c r="K240" s="326">
        <f t="shared" si="59"/>
        <v>0.2157724332470404</v>
      </c>
      <c r="L240" s="326">
        <f t="shared" si="51"/>
        <v>0</v>
      </c>
      <c r="M240" s="326">
        <f t="shared" si="52"/>
        <v>0</v>
      </c>
      <c r="N240" s="326">
        <f t="shared" si="60"/>
        <v>0.2157724332470404</v>
      </c>
      <c r="O240" s="326">
        <f t="shared" si="53"/>
        <v>0</v>
      </c>
      <c r="P240" s="326">
        <f t="shared" si="54"/>
        <v>0</v>
      </c>
      <c r="Q240" s="326">
        <f t="shared" si="61"/>
        <v>0.2157724332470404</v>
      </c>
      <c r="R240" s="326">
        <f t="shared" si="55"/>
        <v>0</v>
      </c>
      <c r="S240" s="326">
        <f t="shared" si="56"/>
        <v>0</v>
      </c>
      <c r="T240" s="326">
        <f t="shared" si="62"/>
        <v>0.2157724332470404</v>
      </c>
      <c r="U240" s="326">
        <f t="shared" si="57"/>
        <v>0</v>
      </c>
      <c r="V240" s="326">
        <f t="shared" si="63"/>
        <v>0.3</v>
      </c>
    </row>
    <row r="241" spans="7:22" x14ac:dyDescent="0.2">
      <c r="G241" s="326">
        <f t="shared" si="48"/>
        <v>0</v>
      </c>
      <c r="H241" s="326">
        <f t="shared" si="58"/>
        <v>0.21669849519230666</v>
      </c>
      <c r="I241" s="326">
        <f t="shared" si="49"/>
        <v>0</v>
      </c>
      <c r="J241" s="326">
        <f t="shared" si="50"/>
        <v>0</v>
      </c>
      <c r="K241" s="326">
        <f t="shared" si="59"/>
        <v>0.21669849519230666</v>
      </c>
      <c r="L241" s="326">
        <f t="shared" si="51"/>
        <v>0</v>
      </c>
      <c r="M241" s="326">
        <f t="shared" si="52"/>
        <v>0</v>
      </c>
      <c r="N241" s="326">
        <f t="shared" si="60"/>
        <v>0.21669849519230666</v>
      </c>
      <c r="O241" s="326">
        <f t="shared" si="53"/>
        <v>0</v>
      </c>
      <c r="P241" s="326">
        <f t="shared" si="54"/>
        <v>0</v>
      </c>
      <c r="Q241" s="326">
        <f t="shared" si="61"/>
        <v>0.21669849519230666</v>
      </c>
      <c r="R241" s="326">
        <f t="shared" si="55"/>
        <v>0</v>
      </c>
      <c r="S241" s="326">
        <f t="shared" si="56"/>
        <v>0</v>
      </c>
      <c r="T241" s="326">
        <f t="shared" si="62"/>
        <v>0.21669849519230666</v>
      </c>
      <c r="U241" s="326">
        <f t="shared" si="57"/>
        <v>0</v>
      </c>
      <c r="V241" s="326">
        <f t="shared" si="63"/>
        <v>0.3</v>
      </c>
    </row>
    <row r="242" spans="7:22" x14ac:dyDescent="0.2">
      <c r="G242" s="326">
        <f t="shared" si="48"/>
        <v>0</v>
      </c>
      <c r="H242" s="326">
        <f t="shared" si="58"/>
        <v>0.21762455713757292</v>
      </c>
      <c r="I242" s="326">
        <f t="shared" si="49"/>
        <v>0</v>
      </c>
      <c r="J242" s="326">
        <f t="shared" si="50"/>
        <v>0</v>
      </c>
      <c r="K242" s="326">
        <f t="shared" si="59"/>
        <v>0.21762455713757292</v>
      </c>
      <c r="L242" s="326">
        <f t="shared" si="51"/>
        <v>0</v>
      </c>
      <c r="M242" s="326">
        <f t="shared" si="52"/>
        <v>0</v>
      </c>
      <c r="N242" s="326">
        <f t="shared" si="60"/>
        <v>0.21762455713757292</v>
      </c>
      <c r="O242" s="326">
        <f t="shared" si="53"/>
        <v>0</v>
      </c>
      <c r="P242" s="326">
        <f t="shared" si="54"/>
        <v>0</v>
      </c>
      <c r="Q242" s="326">
        <f t="shared" si="61"/>
        <v>0.21762455713757292</v>
      </c>
      <c r="R242" s="326">
        <f t="shared" si="55"/>
        <v>0</v>
      </c>
      <c r="S242" s="326">
        <f t="shared" si="56"/>
        <v>0</v>
      </c>
      <c r="T242" s="326">
        <f t="shared" si="62"/>
        <v>0.21762455713757292</v>
      </c>
      <c r="U242" s="326">
        <f t="shared" si="57"/>
        <v>0</v>
      </c>
      <c r="V242" s="326">
        <f t="shared" si="63"/>
        <v>0.3</v>
      </c>
    </row>
    <row r="243" spans="7:22" x14ac:dyDescent="0.2">
      <c r="G243" s="326">
        <f t="shared" si="48"/>
        <v>0</v>
      </c>
      <c r="H243" s="326">
        <f t="shared" si="58"/>
        <v>0.21855061908283918</v>
      </c>
      <c r="I243" s="326">
        <f t="shared" si="49"/>
        <v>0</v>
      </c>
      <c r="J243" s="326">
        <f t="shared" si="50"/>
        <v>0</v>
      </c>
      <c r="K243" s="326">
        <f t="shared" si="59"/>
        <v>0.21855061908283918</v>
      </c>
      <c r="L243" s="326">
        <f t="shared" si="51"/>
        <v>0</v>
      </c>
      <c r="M243" s="326">
        <f t="shared" si="52"/>
        <v>0</v>
      </c>
      <c r="N243" s="326">
        <f t="shared" si="60"/>
        <v>0.21855061908283918</v>
      </c>
      <c r="O243" s="326">
        <f t="shared" si="53"/>
        <v>0</v>
      </c>
      <c r="P243" s="326">
        <f t="shared" si="54"/>
        <v>0</v>
      </c>
      <c r="Q243" s="326">
        <f t="shared" si="61"/>
        <v>0.21855061908283918</v>
      </c>
      <c r="R243" s="326">
        <f t="shared" si="55"/>
        <v>0</v>
      </c>
      <c r="S243" s="326">
        <f t="shared" si="56"/>
        <v>0</v>
      </c>
      <c r="T243" s="326">
        <f t="shared" si="62"/>
        <v>0.21855061908283918</v>
      </c>
      <c r="U243" s="326">
        <f t="shared" si="57"/>
        <v>0</v>
      </c>
      <c r="V243" s="326">
        <f t="shared" si="63"/>
        <v>0.3</v>
      </c>
    </row>
    <row r="244" spans="7:22" x14ac:dyDescent="0.2">
      <c r="G244" s="326">
        <f t="shared" si="48"/>
        <v>0</v>
      </c>
      <c r="H244" s="326">
        <f t="shared" si="58"/>
        <v>0.21947668102810544</v>
      </c>
      <c r="I244" s="326">
        <f t="shared" si="49"/>
        <v>0</v>
      </c>
      <c r="J244" s="326">
        <f t="shared" si="50"/>
        <v>0</v>
      </c>
      <c r="K244" s="326">
        <f t="shared" si="59"/>
        <v>0.21947668102810544</v>
      </c>
      <c r="L244" s="326">
        <f t="shared" si="51"/>
        <v>0</v>
      </c>
      <c r="M244" s="326">
        <f t="shared" si="52"/>
        <v>0</v>
      </c>
      <c r="N244" s="326">
        <f t="shared" si="60"/>
        <v>0.21947668102810544</v>
      </c>
      <c r="O244" s="326">
        <f t="shared" si="53"/>
        <v>0</v>
      </c>
      <c r="P244" s="326">
        <f t="shared" si="54"/>
        <v>0</v>
      </c>
      <c r="Q244" s="326">
        <f t="shared" si="61"/>
        <v>0.21947668102810544</v>
      </c>
      <c r="R244" s="326">
        <f t="shared" si="55"/>
        <v>0</v>
      </c>
      <c r="S244" s="326">
        <f t="shared" si="56"/>
        <v>0</v>
      </c>
      <c r="T244" s="326">
        <f t="shared" si="62"/>
        <v>0.21947668102810544</v>
      </c>
      <c r="U244" s="326">
        <f t="shared" si="57"/>
        <v>0</v>
      </c>
      <c r="V244" s="326">
        <f t="shared" si="63"/>
        <v>0.3</v>
      </c>
    </row>
    <row r="245" spans="7:22" x14ac:dyDescent="0.2">
      <c r="G245" s="326">
        <f t="shared" si="48"/>
        <v>0</v>
      </c>
      <c r="H245" s="326">
        <f t="shared" si="58"/>
        <v>0.2204027429733717</v>
      </c>
      <c r="I245" s="326">
        <f t="shared" si="49"/>
        <v>0</v>
      </c>
      <c r="J245" s="326">
        <f t="shared" si="50"/>
        <v>0</v>
      </c>
      <c r="K245" s="326">
        <f t="shared" si="59"/>
        <v>0.2204027429733717</v>
      </c>
      <c r="L245" s="326">
        <f t="shared" si="51"/>
        <v>0</v>
      </c>
      <c r="M245" s="326">
        <f t="shared" si="52"/>
        <v>0</v>
      </c>
      <c r="N245" s="326">
        <f t="shared" si="60"/>
        <v>0.2204027429733717</v>
      </c>
      <c r="O245" s="326">
        <f t="shared" si="53"/>
        <v>0</v>
      </c>
      <c r="P245" s="326">
        <f t="shared" si="54"/>
        <v>0</v>
      </c>
      <c r="Q245" s="326">
        <f t="shared" si="61"/>
        <v>0.2204027429733717</v>
      </c>
      <c r="R245" s="326">
        <f t="shared" si="55"/>
        <v>0</v>
      </c>
      <c r="S245" s="326">
        <f t="shared" si="56"/>
        <v>0</v>
      </c>
      <c r="T245" s="326">
        <f t="shared" si="62"/>
        <v>0.2204027429733717</v>
      </c>
      <c r="U245" s="326">
        <f t="shared" si="57"/>
        <v>0</v>
      </c>
      <c r="V245" s="326">
        <f t="shared" si="63"/>
        <v>0.3</v>
      </c>
    </row>
    <row r="246" spans="7:22" x14ac:dyDescent="0.2">
      <c r="G246" s="326">
        <f t="shared" si="48"/>
        <v>0</v>
      </c>
      <c r="H246" s="326">
        <f t="shared" si="58"/>
        <v>0.22132880491863796</v>
      </c>
      <c r="I246" s="326">
        <f t="shared" si="49"/>
        <v>0</v>
      </c>
      <c r="J246" s="326">
        <f t="shared" si="50"/>
        <v>0</v>
      </c>
      <c r="K246" s="326">
        <f t="shared" si="59"/>
        <v>0.22132880491863796</v>
      </c>
      <c r="L246" s="326">
        <f t="shared" si="51"/>
        <v>0</v>
      </c>
      <c r="M246" s="326">
        <f t="shared" si="52"/>
        <v>0</v>
      </c>
      <c r="N246" s="326">
        <f t="shared" si="60"/>
        <v>0.22132880491863796</v>
      </c>
      <c r="O246" s="326">
        <f t="shared" si="53"/>
        <v>0</v>
      </c>
      <c r="P246" s="326">
        <f t="shared" si="54"/>
        <v>0</v>
      </c>
      <c r="Q246" s="326">
        <f t="shared" si="61"/>
        <v>0.22132880491863796</v>
      </c>
      <c r="R246" s="326">
        <f t="shared" si="55"/>
        <v>0</v>
      </c>
      <c r="S246" s="326">
        <f t="shared" si="56"/>
        <v>0</v>
      </c>
      <c r="T246" s="326">
        <f t="shared" si="62"/>
        <v>0.22132880491863796</v>
      </c>
      <c r="U246" s="326">
        <f t="shared" si="57"/>
        <v>0</v>
      </c>
      <c r="V246" s="326">
        <f t="shared" si="63"/>
        <v>0.3</v>
      </c>
    </row>
    <row r="247" spans="7:22" x14ac:dyDescent="0.2">
      <c r="G247" s="326">
        <f t="shared" si="48"/>
        <v>0</v>
      </c>
      <c r="H247" s="326">
        <f t="shared" si="58"/>
        <v>0.22225486686390422</v>
      </c>
      <c r="I247" s="326">
        <f t="shared" si="49"/>
        <v>0</v>
      </c>
      <c r="J247" s="326">
        <f t="shared" si="50"/>
        <v>0</v>
      </c>
      <c r="K247" s="326">
        <f t="shared" si="59"/>
        <v>0.22225486686390422</v>
      </c>
      <c r="L247" s="326">
        <f t="shared" si="51"/>
        <v>0</v>
      </c>
      <c r="M247" s="326">
        <f t="shared" si="52"/>
        <v>0</v>
      </c>
      <c r="N247" s="326">
        <f t="shared" si="60"/>
        <v>0.22225486686390422</v>
      </c>
      <c r="O247" s="326">
        <f t="shared" si="53"/>
        <v>0</v>
      </c>
      <c r="P247" s="326">
        <f t="shared" si="54"/>
        <v>0</v>
      </c>
      <c r="Q247" s="326">
        <f t="shared" si="61"/>
        <v>0.22225486686390422</v>
      </c>
      <c r="R247" s="326">
        <f t="shared" si="55"/>
        <v>0</v>
      </c>
      <c r="S247" s="326">
        <f t="shared" si="56"/>
        <v>0</v>
      </c>
      <c r="T247" s="326">
        <f t="shared" si="62"/>
        <v>0.22225486686390422</v>
      </c>
      <c r="U247" s="326">
        <f t="shared" si="57"/>
        <v>0</v>
      </c>
      <c r="V247" s="326">
        <f t="shared" si="63"/>
        <v>0.3</v>
      </c>
    </row>
    <row r="248" spans="7:22" x14ac:dyDescent="0.2">
      <c r="G248" s="326">
        <f t="shared" si="48"/>
        <v>0</v>
      </c>
      <c r="H248" s="326">
        <f t="shared" si="58"/>
        <v>0.22318092880917048</v>
      </c>
      <c r="I248" s="326">
        <f t="shared" si="49"/>
        <v>0</v>
      </c>
      <c r="J248" s="326">
        <f t="shared" si="50"/>
        <v>0</v>
      </c>
      <c r="K248" s="326">
        <f t="shared" si="59"/>
        <v>0.22318092880917048</v>
      </c>
      <c r="L248" s="326">
        <f t="shared" si="51"/>
        <v>0</v>
      </c>
      <c r="M248" s="326">
        <f t="shared" si="52"/>
        <v>0</v>
      </c>
      <c r="N248" s="326">
        <f t="shared" si="60"/>
        <v>0.22318092880917048</v>
      </c>
      <c r="O248" s="326">
        <f t="shared" si="53"/>
        <v>0</v>
      </c>
      <c r="P248" s="326">
        <f t="shared" si="54"/>
        <v>0</v>
      </c>
      <c r="Q248" s="326">
        <f t="shared" si="61"/>
        <v>0.22318092880917048</v>
      </c>
      <c r="R248" s="326">
        <f t="shared" si="55"/>
        <v>0</v>
      </c>
      <c r="S248" s="326">
        <f t="shared" si="56"/>
        <v>0</v>
      </c>
      <c r="T248" s="326">
        <f t="shared" si="62"/>
        <v>0.22318092880917048</v>
      </c>
      <c r="U248" s="326">
        <f t="shared" si="57"/>
        <v>0</v>
      </c>
      <c r="V248" s="326">
        <f t="shared" si="63"/>
        <v>0.3</v>
      </c>
    </row>
    <row r="249" spans="7:22" x14ac:dyDescent="0.2">
      <c r="G249" s="326">
        <f t="shared" si="48"/>
        <v>0</v>
      </c>
      <c r="H249" s="326">
        <f t="shared" si="58"/>
        <v>0.22410699075443674</v>
      </c>
      <c r="I249" s="326">
        <f t="shared" si="49"/>
        <v>0</v>
      </c>
      <c r="J249" s="326">
        <f t="shared" si="50"/>
        <v>0</v>
      </c>
      <c r="K249" s="326">
        <f t="shared" si="59"/>
        <v>0.22410699075443674</v>
      </c>
      <c r="L249" s="326">
        <f t="shared" si="51"/>
        <v>0</v>
      </c>
      <c r="M249" s="326">
        <f t="shared" si="52"/>
        <v>0</v>
      </c>
      <c r="N249" s="326">
        <f t="shared" si="60"/>
        <v>0.22410699075443674</v>
      </c>
      <c r="O249" s="326">
        <f t="shared" si="53"/>
        <v>0</v>
      </c>
      <c r="P249" s="326">
        <f t="shared" si="54"/>
        <v>0</v>
      </c>
      <c r="Q249" s="326">
        <f t="shared" si="61"/>
        <v>0.22410699075443674</v>
      </c>
      <c r="R249" s="326">
        <f t="shared" si="55"/>
        <v>0</v>
      </c>
      <c r="S249" s="326">
        <f t="shared" si="56"/>
        <v>0</v>
      </c>
      <c r="T249" s="326">
        <f t="shared" si="62"/>
        <v>0.22410699075443674</v>
      </c>
      <c r="U249" s="326">
        <f t="shared" si="57"/>
        <v>0</v>
      </c>
      <c r="V249" s="326">
        <f t="shared" si="63"/>
        <v>0.3</v>
      </c>
    </row>
    <row r="250" spans="7:22" x14ac:dyDescent="0.2">
      <c r="G250" s="326">
        <f t="shared" si="48"/>
        <v>0</v>
      </c>
      <c r="H250" s="326">
        <f t="shared" si="58"/>
        <v>0.225033052699703</v>
      </c>
      <c r="I250" s="326">
        <f t="shared" si="49"/>
        <v>0</v>
      </c>
      <c r="J250" s="326">
        <f t="shared" si="50"/>
        <v>0</v>
      </c>
      <c r="K250" s="326">
        <f t="shared" si="59"/>
        <v>0.225033052699703</v>
      </c>
      <c r="L250" s="326">
        <f t="shared" si="51"/>
        <v>0</v>
      </c>
      <c r="M250" s="326">
        <f t="shared" si="52"/>
        <v>0</v>
      </c>
      <c r="N250" s="326">
        <f t="shared" si="60"/>
        <v>0.225033052699703</v>
      </c>
      <c r="O250" s="326">
        <f t="shared" si="53"/>
        <v>0</v>
      </c>
      <c r="P250" s="326">
        <f t="shared" si="54"/>
        <v>0</v>
      </c>
      <c r="Q250" s="326">
        <f t="shared" si="61"/>
        <v>0.225033052699703</v>
      </c>
      <c r="R250" s="326">
        <f t="shared" si="55"/>
        <v>0</v>
      </c>
      <c r="S250" s="326">
        <f t="shared" si="56"/>
        <v>0</v>
      </c>
      <c r="T250" s="326">
        <f t="shared" si="62"/>
        <v>0.225033052699703</v>
      </c>
      <c r="U250" s="326">
        <f t="shared" si="57"/>
        <v>0</v>
      </c>
      <c r="V250" s="326">
        <f t="shared" si="63"/>
        <v>0.3</v>
      </c>
    </row>
    <row r="251" spans="7:22" x14ac:dyDescent="0.2">
      <c r="G251" s="326">
        <f t="shared" si="48"/>
        <v>0</v>
      </c>
      <c r="H251" s="326">
        <f t="shared" si="58"/>
        <v>0.22595911464496926</v>
      </c>
      <c r="I251" s="326">
        <f t="shared" si="49"/>
        <v>0</v>
      </c>
      <c r="J251" s="326">
        <f t="shared" si="50"/>
        <v>0</v>
      </c>
      <c r="K251" s="326">
        <f t="shared" si="59"/>
        <v>0.22595911464496926</v>
      </c>
      <c r="L251" s="326">
        <f t="shared" si="51"/>
        <v>0</v>
      </c>
      <c r="M251" s="326">
        <f t="shared" si="52"/>
        <v>0</v>
      </c>
      <c r="N251" s="326">
        <f t="shared" si="60"/>
        <v>0.22595911464496926</v>
      </c>
      <c r="O251" s="326">
        <f t="shared" si="53"/>
        <v>0</v>
      </c>
      <c r="P251" s="326">
        <f t="shared" si="54"/>
        <v>0</v>
      </c>
      <c r="Q251" s="326">
        <f t="shared" si="61"/>
        <v>0.22595911464496926</v>
      </c>
      <c r="R251" s="326">
        <f t="shared" si="55"/>
        <v>0</v>
      </c>
      <c r="S251" s="326">
        <f t="shared" si="56"/>
        <v>0</v>
      </c>
      <c r="T251" s="326">
        <f t="shared" si="62"/>
        <v>0.22595911464496926</v>
      </c>
      <c r="U251" s="326">
        <f t="shared" si="57"/>
        <v>0</v>
      </c>
      <c r="V251" s="326">
        <f t="shared" si="63"/>
        <v>0.3</v>
      </c>
    </row>
    <row r="252" spans="7:22" x14ac:dyDescent="0.2">
      <c r="G252" s="326">
        <f t="shared" si="48"/>
        <v>0</v>
      </c>
      <c r="H252" s="326">
        <f t="shared" si="58"/>
        <v>0.22688517659023552</v>
      </c>
      <c r="I252" s="326">
        <f t="shared" si="49"/>
        <v>1.9598947500442578E-304</v>
      </c>
      <c r="J252" s="326">
        <f t="shared" si="50"/>
        <v>0</v>
      </c>
      <c r="K252" s="326">
        <f t="shared" si="59"/>
        <v>0.22688517659023552</v>
      </c>
      <c r="L252" s="326">
        <f t="shared" si="51"/>
        <v>0</v>
      </c>
      <c r="M252" s="326">
        <f t="shared" si="52"/>
        <v>0</v>
      </c>
      <c r="N252" s="326">
        <f t="shared" si="60"/>
        <v>0.22688517659023552</v>
      </c>
      <c r="O252" s="326">
        <f t="shared" si="53"/>
        <v>0</v>
      </c>
      <c r="P252" s="326">
        <f t="shared" si="54"/>
        <v>0</v>
      </c>
      <c r="Q252" s="326">
        <f t="shared" si="61"/>
        <v>0.22688517659023552</v>
      </c>
      <c r="R252" s="326">
        <f t="shared" si="55"/>
        <v>0</v>
      </c>
      <c r="S252" s="326">
        <f t="shared" si="56"/>
        <v>0</v>
      </c>
      <c r="T252" s="326">
        <f t="shared" si="62"/>
        <v>0.22688517659023552</v>
      </c>
      <c r="U252" s="326">
        <f t="shared" si="57"/>
        <v>0</v>
      </c>
      <c r="V252" s="326">
        <f t="shared" si="63"/>
        <v>0.3</v>
      </c>
    </row>
    <row r="253" spans="7:22" x14ac:dyDescent="0.2">
      <c r="G253" s="326">
        <f t="shared" si="48"/>
        <v>0</v>
      </c>
      <c r="H253" s="326">
        <f t="shared" si="58"/>
        <v>0.22781123853550178</v>
      </c>
      <c r="I253" s="326">
        <f t="shared" si="49"/>
        <v>1.5299791038138423E-297</v>
      </c>
      <c r="J253" s="326">
        <f t="shared" si="50"/>
        <v>0</v>
      </c>
      <c r="K253" s="326">
        <f t="shared" si="59"/>
        <v>0.22781123853550178</v>
      </c>
      <c r="L253" s="326">
        <f t="shared" si="51"/>
        <v>0</v>
      </c>
      <c r="M253" s="326">
        <f t="shared" si="52"/>
        <v>0</v>
      </c>
      <c r="N253" s="326">
        <f t="shared" si="60"/>
        <v>0.22781123853550178</v>
      </c>
      <c r="O253" s="326">
        <f t="shared" si="53"/>
        <v>0</v>
      </c>
      <c r="P253" s="326">
        <f t="shared" si="54"/>
        <v>0</v>
      </c>
      <c r="Q253" s="326">
        <f t="shared" si="61"/>
        <v>0.22781123853550178</v>
      </c>
      <c r="R253" s="326">
        <f t="shared" si="55"/>
        <v>0</v>
      </c>
      <c r="S253" s="326">
        <f t="shared" si="56"/>
        <v>0</v>
      </c>
      <c r="T253" s="326">
        <f t="shared" si="62"/>
        <v>0.22781123853550178</v>
      </c>
      <c r="U253" s="326">
        <f t="shared" si="57"/>
        <v>0</v>
      </c>
      <c r="V253" s="326">
        <f t="shared" si="63"/>
        <v>0.3</v>
      </c>
    </row>
    <row r="254" spans="7:22" x14ac:dyDescent="0.2">
      <c r="G254" s="326">
        <f t="shared" si="48"/>
        <v>0</v>
      </c>
      <c r="H254" s="326">
        <f t="shared" si="58"/>
        <v>0.22873730048076804</v>
      </c>
      <c r="I254" s="326">
        <f t="shared" si="49"/>
        <v>8.780978487567332E-291</v>
      </c>
      <c r="J254" s="326">
        <f t="shared" si="50"/>
        <v>0</v>
      </c>
      <c r="K254" s="326">
        <f t="shared" si="59"/>
        <v>0.22873730048076804</v>
      </c>
      <c r="L254" s="326">
        <f t="shared" si="51"/>
        <v>0</v>
      </c>
      <c r="M254" s="326">
        <f t="shared" si="52"/>
        <v>0</v>
      </c>
      <c r="N254" s="326">
        <f t="shared" si="60"/>
        <v>0.22873730048076804</v>
      </c>
      <c r="O254" s="326">
        <f t="shared" si="53"/>
        <v>0</v>
      </c>
      <c r="P254" s="326">
        <f t="shared" si="54"/>
        <v>0</v>
      </c>
      <c r="Q254" s="326">
        <f t="shared" si="61"/>
        <v>0.22873730048076804</v>
      </c>
      <c r="R254" s="326">
        <f t="shared" si="55"/>
        <v>0</v>
      </c>
      <c r="S254" s="326">
        <f t="shared" si="56"/>
        <v>0</v>
      </c>
      <c r="T254" s="326">
        <f t="shared" si="62"/>
        <v>0.22873730048076804</v>
      </c>
      <c r="U254" s="326">
        <f t="shared" si="57"/>
        <v>0</v>
      </c>
      <c r="V254" s="326">
        <f t="shared" si="63"/>
        <v>0.3</v>
      </c>
    </row>
    <row r="255" spans="7:22" x14ac:dyDescent="0.2">
      <c r="G255" s="326">
        <f t="shared" si="48"/>
        <v>0</v>
      </c>
      <c r="H255" s="326">
        <f t="shared" si="58"/>
        <v>0.2296633624260343</v>
      </c>
      <c r="I255" s="326">
        <f t="shared" si="49"/>
        <v>3.7269895231402556E-284</v>
      </c>
      <c r="J255" s="326">
        <f t="shared" si="50"/>
        <v>0</v>
      </c>
      <c r="K255" s="326">
        <f t="shared" si="59"/>
        <v>0.2296633624260343</v>
      </c>
      <c r="L255" s="326">
        <f t="shared" si="51"/>
        <v>0</v>
      </c>
      <c r="M255" s="326">
        <f t="shared" si="52"/>
        <v>0</v>
      </c>
      <c r="N255" s="326">
        <f t="shared" si="60"/>
        <v>0.2296633624260343</v>
      </c>
      <c r="O255" s="326">
        <f t="shared" si="53"/>
        <v>0</v>
      </c>
      <c r="P255" s="326">
        <f t="shared" si="54"/>
        <v>0</v>
      </c>
      <c r="Q255" s="326">
        <f t="shared" si="61"/>
        <v>0.2296633624260343</v>
      </c>
      <c r="R255" s="326">
        <f t="shared" si="55"/>
        <v>0</v>
      </c>
      <c r="S255" s="326">
        <f t="shared" si="56"/>
        <v>0</v>
      </c>
      <c r="T255" s="326">
        <f t="shared" si="62"/>
        <v>0.2296633624260343</v>
      </c>
      <c r="U255" s="326">
        <f t="shared" si="57"/>
        <v>0</v>
      </c>
      <c r="V255" s="326">
        <f t="shared" si="63"/>
        <v>0.3</v>
      </c>
    </row>
    <row r="256" spans="7:22" x14ac:dyDescent="0.2">
      <c r="G256" s="326">
        <f t="shared" si="48"/>
        <v>0</v>
      </c>
      <c r="H256" s="326">
        <f t="shared" si="58"/>
        <v>0.23058942437130056</v>
      </c>
      <c r="I256" s="326">
        <f t="shared" si="49"/>
        <v>1.1765989274746606E-277</v>
      </c>
      <c r="J256" s="326">
        <f t="shared" si="50"/>
        <v>0</v>
      </c>
      <c r="K256" s="326">
        <f t="shared" si="59"/>
        <v>0.23058942437130056</v>
      </c>
      <c r="L256" s="326">
        <f t="shared" si="51"/>
        <v>0</v>
      </c>
      <c r="M256" s="326">
        <f t="shared" si="52"/>
        <v>0</v>
      </c>
      <c r="N256" s="326">
        <f t="shared" si="60"/>
        <v>0.23058942437130056</v>
      </c>
      <c r="O256" s="326">
        <f t="shared" si="53"/>
        <v>0</v>
      </c>
      <c r="P256" s="326">
        <f t="shared" si="54"/>
        <v>0</v>
      </c>
      <c r="Q256" s="326">
        <f t="shared" si="61"/>
        <v>0.23058942437130056</v>
      </c>
      <c r="R256" s="326">
        <f t="shared" si="55"/>
        <v>0</v>
      </c>
      <c r="S256" s="326">
        <f t="shared" si="56"/>
        <v>0</v>
      </c>
      <c r="T256" s="326">
        <f t="shared" si="62"/>
        <v>0.23058942437130056</v>
      </c>
      <c r="U256" s="326">
        <f t="shared" si="57"/>
        <v>0</v>
      </c>
      <c r="V256" s="326">
        <f t="shared" si="63"/>
        <v>0.3</v>
      </c>
    </row>
    <row r="257" spans="7:22" x14ac:dyDescent="0.2">
      <c r="G257" s="326">
        <f t="shared" si="48"/>
        <v>0</v>
      </c>
      <c r="H257" s="326">
        <f t="shared" si="58"/>
        <v>0.23151548631656682</v>
      </c>
      <c r="I257" s="326">
        <f t="shared" si="49"/>
        <v>2.7784099472658457E-271</v>
      </c>
      <c r="J257" s="326">
        <f t="shared" si="50"/>
        <v>0</v>
      </c>
      <c r="K257" s="326">
        <f t="shared" si="59"/>
        <v>0.23151548631656682</v>
      </c>
      <c r="L257" s="326">
        <f t="shared" si="51"/>
        <v>0</v>
      </c>
      <c r="M257" s="326">
        <f t="shared" si="52"/>
        <v>0</v>
      </c>
      <c r="N257" s="326">
        <f t="shared" si="60"/>
        <v>0.23151548631656682</v>
      </c>
      <c r="O257" s="326">
        <f t="shared" si="53"/>
        <v>0</v>
      </c>
      <c r="P257" s="326">
        <f t="shared" si="54"/>
        <v>0</v>
      </c>
      <c r="Q257" s="326">
        <f t="shared" si="61"/>
        <v>0.23151548631656682</v>
      </c>
      <c r="R257" s="326">
        <f t="shared" si="55"/>
        <v>0</v>
      </c>
      <c r="S257" s="326">
        <f t="shared" si="56"/>
        <v>0</v>
      </c>
      <c r="T257" s="326">
        <f t="shared" si="62"/>
        <v>0.23151548631656682</v>
      </c>
      <c r="U257" s="326">
        <f t="shared" si="57"/>
        <v>0</v>
      </c>
      <c r="V257" s="326">
        <f t="shared" si="63"/>
        <v>0.3</v>
      </c>
    </row>
    <row r="258" spans="7:22" x14ac:dyDescent="0.2">
      <c r="G258" s="326">
        <f t="shared" si="48"/>
        <v>0</v>
      </c>
      <c r="H258" s="326">
        <f t="shared" si="58"/>
        <v>0.23244154826183308</v>
      </c>
      <c r="I258" s="326">
        <f t="shared" si="49"/>
        <v>4.9345911390546567E-265</v>
      </c>
      <c r="J258" s="326">
        <f t="shared" si="50"/>
        <v>0</v>
      </c>
      <c r="K258" s="326">
        <f t="shared" si="59"/>
        <v>0.23244154826183308</v>
      </c>
      <c r="L258" s="326">
        <f t="shared" si="51"/>
        <v>0</v>
      </c>
      <c r="M258" s="326">
        <f t="shared" si="52"/>
        <v>0</v>
      </c>
      <c r="N258" s="326">
        <f t="shared" si="60"/>
        <v>0.23244154826183308</v>
      </c>
      <c r="O258" s="326">
        <f t="shared" si="53"/>
        <v>0</v>
      </c>
      <c r="P258" s="326">
        <f t="shared" si="54"/>
        <v>0</v>
      </c>
      <c r="Q258" s="326">
        <f t="shared" si="61"/>
        <v>0.23244154826183308</v>
      </c>
      <c r="R258" s="326">
        <f t="shared" si="55"/>
        <v>0</v>
      </c>
      <c r="S258" s="326">
        <f t="shared" si="56"/>
        <v>0</v>
      </c>
      <c r="T258" s="326">
        <f t="shared" si="62"/>
        <v>0.23244154826183308</v>
      </c>
      <c r="U258" s="326">
        <f t="shared" si="57"/>
        <v>0</v>
      </c>
      <c r="V258" s="326">
        <f t="shared" si="63"/>
        <v>0.3</v>
      </c>
    </row>
    <row r="259" spans="7:22" x14ac:dyDescent="0.2">
      <c r="G259" s="326">
        <f t="shared" si="48"/>
        <v>0</v>
      </c>
      <c r="H259" s="326">
        <f t="shared" si="58"/>
        <v>0.23336761020709934</v>
      </c>
      <c r="I259" s="326">
        <f t="shared" si="49"/>
        <v>6.6272063676647038E-259</v>
      </c>
      <c r="J259" s="326">
        <f t="shared" si="50"/>
        <v>0</v>
      </c>
      <c r="K259" s="326">
        <f t="shared" si="59"/>
        <v>0.23336761020709934</v>
      </c>
      <c r="L259" s="326">
        <f t="shared" si="51"/>
        <v>0</v>
      </c>
      <c r="M259" s="326">
        <f t="shared" si="52"/>
        <v>0</v>
      </c>
      <c r="N259" s="326">
        <f t="shared" si="60"/>
        <v>0.23336761020709934</v>
      </c>
      <c r="O259" s="326">
        <f t="shared" si="53"/>
        <v>0</v>
      </c>
      <c r="P259" s="326">
        <f t="shared" si="54"/>
        <v>0</v>
      </c>
      <c r="Q259" s="326">
        <f t="shared" si="61"/>
        <v>0.23336761020709934</v>
      </c>
      <c r="R259" s="326">
        <f t="shared" si="55"/>
        <v>0</v>
      </c>
      <c r="S259" s="326">
        <f t="shared" si="56"/>
        <v>0</v>
      </c>
      <c r="T259" s="326">
        <f t="shared" si="62"/>
        <v>0.23336761020709934</v>
      </c>
      <c r="U259" s="326">
        <f t="shared" si="57"/>
        <v>0</v>
      </c>
      <c r="V259" s="326">
        <f t="shared" si="63"/>
        <v>0.3</v>
      </c>
    </row>
    <row r="260" spans="7:22" x14ac:dyDescent="0.2">
      <c r="G260" s="326">
        <f t="shared" si="48"/>
        <v>0</v>
      </c>
      <c r="H260" s="326">
        <f t="shared" si="58"/>
        <v>0.2342936721523656</v>
      </c>
      <c r="I260" s="326">
        <f t="shared" si="49"/>
        <v>6.7658319944668624E-253</v>
      </c>
      <c r="J260" s="326">
        <f t="shared" si="50"/>
        <v>0</v>
      </c>
      <c r="K260" s="326">
        <f t="shared" si="59"/>
        <v>0.2342936721523656</v>
      </c>
      <c r="L260" s="326">
        <f t="shared" si="51"/>
        <v>0</v>
      </c>
      <c r="M260" s="326">
        <f t="shared" si="52"/>
        <v>0</v>
      </c>
      <c r="N260" s="326">
        <f t="shared" si="60"/>
        <v>0.2342936721523656</v>
      </c>
      <c r="O260" s="326">
        <f t="shared" si="53"/>
        <v>0</v>
      </c>
      <c r="P260" s="326">
        <f t="shared" si="54"/>
        <v>0</v>
      </c>
      <c r="Q260" s="326">
        <f t="shared" si="61"/>
        <v>0.2342936721523656</v>
      </c>
      <c r="R260" s="326">
        <f t="shared" si="55"/>
        <v>0</v>
      </c>
      <c r="S260" s="326">
        <f t="shared" si="56"/>
        <v>0</v>
      </c>
      <c r="T260" s="326">
        <f t="shared" si="62"/>
        <v>0.2342936721523656</v>
      </c>
      <c r="U260" s="326">
        <f t="shared" si="57"/>
        <v>0</v>
      </c>
      <c r="V260" s="326">
        <f t="shared" si="63"/>
        <v>0.3</v>
      </c>
    </row>
    <row r="261" spans="7:22" x14ac:dyDescent="0.2">
      <c r="G261" s="326">
        <f t="shared" si="48"/>
        <v>0</v>
      </c>
      <c r="H261" s="326">
        <f t="shared" si="58"/>
        <v>0.23521973409763186</v>
      </c>
      <c r="I261" s="326">
        <f t="shared" si="49"/>
        <v>5.2778972665290575E-247</v>
      </c>
      <c r="J261" s="326">
        <f t="shared" si="50"/>
        <v>0</v>
      </c>
      <c r="K261" s="326">
        <f t="shared" si="59"/>
        <v>0.23521973409763186</v>
      </c>
      <c r="L261" s="326">
        <f t="shared" si="51"/>
        <v>0</v>
      </c>
      <c r="M261" s="326">
        <f t="shared" si="52"/>
        <v>0</v>
      </c>
      <c r="N261" s="326">
        <f t="shared" si="60"/>
        <v>0.23521973409763186</v>
      </c>
      <c r="O261" s="326">
        <f t="shared" si="53"/>
        <v>0</v>
      </c>
      <c r="P261" s="326">
        <f t="shared" si="54"/>
        <v>0</v>
      </c>
      <c r="Q261" s="326">
        <f t="shared" si="61"/>
        <v>0.23521973409763186</v>
      </c>
      <c r="R261" s="326">
        <f t="shared" si="55"/>
        <v>0</v>
      </c>
      <c r="S261" s="326">
        <f t="shared" si="56"/>
        <v>0</v>
      </c>
      <c r="T261" s="326">
        <f t="shared" si="62"/>
        <v>0.23521973409763186</v>
      </c>
      <c r="U261" s="326">
        <f t="shared" si="57"/>
        <v>0</v>
      </c>
      <c r="V261" s="326">
        <f t="shared" si="63"/>
        <v>0.3</v>
      </c>
    </row>
    <row r="262" spans="7:22" x14ac:dyDescent="0.2">
      <c r="G262" s="326">
        <f t="shared" si="48"/>
        <v>0</v>
      </c>
      <c r="H262" s="326">
        <f t="shared" si="58"/>
        <v>0.23614579604289812</v>
      </c>
      <c r="I262" s="326">
        <f t="shared" si="49"/>
        <v>3.1618349249279493E-241</v>
      </c>
      <c r="J262" s="326">
        <f t="shared" si="50"/>
        <v>0</v>
      </c>
      <c r="K262" s="326">
        <f t="shared" si="59"/>
        <v>0.23614579604289812</v>
      </c>
      <c r="L262" s="326">
        <f t="shared" si="51"/>
        <v>0</v>
      </c>
      <c r="M262" s="326">
        <f t="shared" si="52"/>
        <v>0</v>
      </c>
      <c r="N262" s="326">
        <f t="shared" si="60"/>
        <v>0.23614579604289812</v>
      </c>
      <c r="O262" s="326">
        <f t="shared" si="53"/>
        <v>0</v>
      </c>
      <c r="P262" s="326">
        <f t="shared" si="54"/>
        <v>0</v>
      </c>
      <c r="Q262" s="326">
        <f t="shared" si="61"/>
        <v>0.23614579604289812</v>
      </c>
      <c r="R262" s="326">
        <f t="shared" si="55"/>
        <v>0</v>
      </c>
      <c r="S262" s="326">
        <f t="shared" si="56"/>
        <v>0</v>
      </c>
      <c r="T262" s="326">
        <f t="shared" si="62"/>
        <v>0.23614579604289812</v>
      </c>
      <c r="U262" s="326">
        <f t="shared" si="57"/>
        <v>0</v>
      </c>
      <c r="V262" s="326">
        <f t="shared" si="63"/>
        <v>0.3</v>
      </c>
    </row>
    <row r="263" spans="7:22" x14ac:dyDescent="0.2">
      <c r="G263" s="326">
        <f t="shared" ref="G263:G326" si="64">FLOOR(I263,0.001)</f>
        <v>0</v>
      </c>
      <c r="H263" s="326">
        <f t="shared" si="58"/>
        <v>0.23707185798816438</v>
      </c>
      <c r="I263" s="326">
        <f t="shared" ref="I263:I326" si="65">$C$13/(SQRT(($H263*$H263)/I$4))/SQRT(6.28)*EXP(-(($H263-I$2)^2)/2/(SQRT(($H263*$H263)/I$4))^2)</f>
        <v>1.4618359043027964E-235</v>
      </c>
      <c r="J263" s="326">
        <f t="shared" ref="J263:J326" si="66">FLOOR(L263,0.001)</f>
        <v>0</v>
      </c>
      <c r="K263" s="326">
        <f t="shared" si="59"/>
        <v>0.23707185798816438</v>
      </c>
      <c r="L263" s="326">
        <f t="shared" ref="L263:L326" si="67">$C$13/(SQRT(($H263*$H263)/L$4))/SQRT(6.28)*EXP(-(($H263-L$2)^2)/2/(SQRT(($H263*$H263)/L$4))^2)</f>
        <v>0</v>
      </c>
      <c r="M263" s="326">
        <f t="shared" ref="M263:M326" si="68">FLOOR(O263,0.001)</f>
        <v>0</v>
      </c>
      <c r="N263" s="326">
        <f t="shared" si="60"/>
        <v>0.23707185798816438</v>
      </c>
      <c r="O263" s="326">
        <f t="shared" ref="O263:O326" si="69">$C$13/(SQRT(($H263*$H263)/O$4))/SQRT(6.28)*EXP(-(($H263-O$2)^2)/2/(SQRT(($H263*$H263)/O$4))^2)</f>
        <v>0</v>
      </c>
      <c r="P263" s="326">
        <f t="shared" ref="P263:P326" si="70">FLOOR(R263,0.001)</f>
        <v>0</v>
      </c>
      <c r="Q263" s="326">
        <f t="shared" si="61"/>
        <v>0.23707185798816438</v>
      </c>
      <c r="R263" s="326">
        <f t="shared" ref="R263:R326" si="71">$C$13/(SQRT(($H263*$H263)/R$4))/SQRT(6.28)*EXP(-(($H263-R$2)^2)/2/(SQRT(($H263*$H263)/R$4))^2)</f>
        <v>0</v>
      </c>
      <c r="S263" s="326">
        <f t="shared" ref="S263:S326" si="72">FLOOR(U263,0.001)</f>
        <v>0</v>
      </c>
      <c r="T263" s="326">
        <f t="shared" si="62"/>
        <v>0.23707185798816438</v>
      </c>
      <c r="U263" s="326">
        <f t="shared" ref="U263:U326" si="73">$C$13/(SQRT(($H263*$H263)/U$4))/SQRT(6.28)*EXP(-(($H263-U$2)^2)/2/(SQRT(($H263*$H263)/U$4))^2)</f>
        <v>0</v>
      </c>
      <c r="V263" s="326">
        <f t="shared" si="63"/>
        <v>0.3</v>
      </c>
    </row>
    <row r="264" spans="7:22" x14ac:dyDescent="0.2">
      <c r="G264" s="326">
        <f t="shared" si="64"/>
        <v>0</v>
      </c>
      <c r="H264" s="326">
        <f t="shared" ref="H264:H327" si="74">H263+1/($C$16*60)</f>
        <v>0.23799791993343064</v>
      </c>
      <c r="I264" s="326">
        <f t="shared" si="65"/>
        <v>5.2412651392805913E-230</v>
      </c>
      <c r="J264" s="326">
        <f t="shared" si="66"/>
        <v>0</v>
      </c>
      <c r="K264" s="326">
        <f t="shared" ref="K264:K327" si="75">K263+1/($C$16*60)</f>
        <v>0.23799791993343064</v>
      </c>
      <c r="L264" s="326">
        <f t="shared" si="67"/>
        <v>0</v>
      </c>
      <c r="M264" s="326">
        <f t="shared" si="68"/>
        <v>0</v>
      </c>
      <c r="N264" s="326">
        <f t="shared" ref="N264:N327" si="76">N263+1/($C$16*60)</f>
        <v>0.23799791993343064</v>
      </c>
      <c r="O264" s="326">
        <f t="shared" si="69"/>
        <v>0</v>
      </c>
      <c r="P264" s="326">
        <f t="shared" si="70"/>
        <v>0</v>
      </c>
      <c r="Q264" s="326">
        <f t="shared" ref="Q264:Q327" si="77">Q263+1/($C$16*60)</f>
        <v>0.23799791993343064</v>
      </c>
      <c r="R264" s="326">
        <f t="shared" si="71"/>
        <v>0</v>
      </c>
      <c r="S264" s="326">
        <f t="shared" si="72"/>
        <v>0</v>
      </c>
      <c r="T264" s="326">
        <f t="shared" ref="T264:T327" si="78">T263+1/($C$16*60)</f>
        <v>0.23799791993343064</v>
      </c>
      <c r="U264" s="326">
        <f t="shared" si="73"/>
        <v>0</v>
      </c>
      <c r="V264" s="326">
        <f t="shared" ref="V264:V327" si="79">SUM(I264,L264,O264,R264,U264)+0.3</f>
        <v>0.3</v>
      </c>
    </row>
    <row r="265" spans="7:22" x14ac:dyDescent="0.2">
      <c r="G265" s="326">
        <f t="shared" si="64"/>
        <v>0</v>
      </c>
      <c r="H265" s="326">
        <f t="shared" si="74"/>
        <v>0.2389239818786969</v>
      </c>
      <c r="I265" s="326">
        <f t="shared" si="65"/>
        <v>1.4642121291157615E-224</v>
      </c>
      <c r="J265" s="326">
        <f t="shared" si="66"/>
        <v>0</v>
      </c>
      <c r="K265" s="326">
        <f t="shared" si="75"/>
        <v>0.2389239818786969</v>
      </c>
      <c r="L265" s="326">
        <f t="shared" si="67"/>
        <v>0</v>
      </c>
      <c r="M265" s="326">
        <f t="shared" si="68"/>
        <v>0</v>
      </c>
      <c r="N265" s="326">
        <f t="shared" si="76"/>
        <v>0.2389239818786969</v>
      </c>
      <c r="O265" s="326">
        <f t="shared" si="69"/>
        <v>0</v>
      </c>
      <c r="P265" s="326">
        <f t="shared" si="70"/>
        <v>0</v>
      </c>
      <c r="Q265" s="326">
        <f t="shared" si="77"/>
        <v>0.2389239818786969</v>
      </c>
      <c r="R265" s="326">
        <f t="shared" si="71"/>
        <v>0</v>
      </c>
      <c r="S265" s="326">
        <f t="shared" si="72"/>
        <v>0</v>
      </c>
      <c r="T265" s="326">
        <f t="shared" si="78"/>
        <v>0.2389239818786969</v>
      </c>
      <c r="U265" s="326">
        <f t="shared" si="73"/>
        <v>0</v>
      </c>
      <c r="V265" s="326">
        <f t="shared" si="79"/>
        <v>0.3</v>
      </c>
    </row>
    <row r="266" spans="7:22" x14ac:dyDescent="0.2">
      <c r="G266" s="326">
        <f t="shared" si="64"/>
        <v>0</v>
      </c>
      <c r="H266" s="326">
        <f t="shared" si="74"/>
        <v>0.23985004382396316</v>
      </c>
      <c r="I266" s="326">
        <f t="shared" si="65"/>
        <v>3.2019239394600895E-219</v>
      </c>
      <c r="J266" s="326">
        <f t="shared" si="66"/>
        <v>0</v>
      </c>
      <c r="K266" s="326">
        <f t="shared" si="75"/>
        <v>0.23985004382396316</v>
      </c>
      <c r="L266" s="326">
        <f t="shared" si="67"/>
        <v>0</v>
      </c>
      <c r="M266" s="326">
        <f t="shared" si="68"/>
        <v>0</v>
      </c>
      <c r="N266" s="326">
        <f t="shared" si="76"/>
        <v>0.23985004382396316</v>
      </c>
      <c r="O266" s="326">
        <f t="shared" si="69"/>
        <v>0</v>
      </c>
      <c r="P266" s="326">
        <f t="shared" si="70"/>
        <v>0</v>
      </c>
      <c r="Q266" s="326">
        <f t="shared" si="77"/>
        <v>0.23985004382396316</v>
      </c>
      <c r="R266" s="326">
        <f t="shared" si="71"/>
        <v>0</v>
      </c>
      <c r="S266" s="326">
        <f t="shared" si="72"/>
        <v>0</v>
      </c>
      <c r="T266" s="326">
        <f t="shared" si="78"/>
        <v>0.23985004382396316</v>
      </c>
      <c r="U266" s="326">
        <f t="shared" si="73"/>
        <v>0</v>
      </c>
      <c r="V266" s="326">
        <f t="shared" si="79"/>
        <v>0.3</v>
      </c>
    </row>
    <row r="267" spans="7:22" x14ac:dyDescent="0.2">
      <c r="G267" s="326">
        <f t="shared" si="64"/>
        <v>0</v>
      </c>
      <c r="H267" s="326">
        <f t="shared" si="74"/>
        <v>0.24077610576922942</v>
      </c>
      <c r="I267" s="326">
        <f t="shared" si="65"/>
        <v>5.5058387366429453E-214</v>
      </c>
      <c r="J267" s="326">
        <f t="shared" si="66"/>
        <v>0</v>
      </c>
      <c r="K267" s="326">
        <f t="shared" si="75"/>
        <v>0.24077610576922942</v>
      </c>
      <c r="L267" s="326">
        <f t="shared" si="67"/>
        <v>0</v>
      </c>
      <c r="M267" s="326">
        <f t="shared" si="68"/>
        <v>0</v>
      </c>
      <c r="N267" s="326">
        <f t="shared" si="76"/>
        <v>0.24077610576922942</v>
      </c>
      <c r="O267" s="326">
        <f t="shared" si="69"/>
        <v>0</v>
      </c>
      <c r="P267" s="326">
        <f t="shared" si="70"/>
        <v>0</v>
      </c>
      <c r="Q267" s="326">
        <f t="shared" si="77"/>
        <v>0.24077610576922942</v>
      </c>
      <c r="R267" s="326">
        <f t="shared" si="71"/>
        <v>0</v>
      </c>
      <c r="S267" s="326">
        <f t="shared" si="72"/>
        <v>0</v>
      </c>
      <c r="T267" s="326">
        <f t="shared" si="78"/>
        <v>0.24077610576922942</v>
      </c>
      <c r="U267" s="326">
        <f t="shared" si="73"/>
        <v>0</v>
      </c>
      <c r="V267" s="326">
        <f t="shared" si="79"/>
        <v>0.3</v>
      </c>
    </row>
    <row r="268" spans="7:22" x14ac:dyDescent="0.2">
      <c r="G268" s="326">
        <f t="shared" si="64"/>
        <v>0</v>
      </c>
      <c r="H268" s="326">
        <f t="shared" si="74"/>
        <v>0.24170216771449568</v>
      </c>
      <c r="I268" s="326">
        <f t="shared" si="65"/>
        <v>7.4776706444239779E-209</v>
      </c>
      <c r="J268" s="326">
        <f t="shared" si="66"/>
        <v>0</v>
      </c>
      <c r="K268" s="326">
        <f t="shared" si="75"/>
        <v>0.24170216771449568</v>
      </c>
      <c r="L268" s="326">
        <f t="shared" si="67"/>
        <v>0</v>
      </c>
      <c r="M268" s="326">
        <f t="shared" si="68"/>
        <v>0</v>
      </c>
      <c r="N268" s="326">
        <f t="shared" si="76"/>
        <v>0.24170216771449568</v>
      </c>
      <c r="O268" s="326">
        <f t="shared" si="69"/>
        <v>0</v>
      </c>
      <c r="P268" s="326">
        <f t="shared" si="70"/>
        <v>0</v>
      </c>
      <c r="Q268" s="326">
        <f t="shared" si="77"/>
        <v>0.24170216771449568</v>
      </c>
      <c r="R268" s="326">
        <f t="shared" si="71"/>
        <v>0</v>
      </c>
      <c r="S268" s="326">
        <f t="shared" si="72"/>
        <v>0</v>
      </c>
      <c r="T268" s="326">
        <f t="shared" si="78"/>
        <v>0.24170216771449568</v>
      </c>
      <c r="U268" s="326">
        <f t="shared" si="73"/>
        <v>0</v>
      </c>
      <c r="V268" s="326">
        <f t="shared" si="79"/>
        <v>0.3</v>
      </c>
    </row>
    <row r="269" spans="7:22" x14ac:dyDescent="0.2">
      <c r="G269" s="326">
        <f t="shared" si="64"/>
        <v>0</v>
      </c>
      <c r="H269" s="326">
        <f t="shared" si="74"/>
        <v>0.24262822965976194</v>
      </c>
      <c r="I269" s="326">
        <f t="shared" si="65"/>
        <v>8.05608499998425E-204</v>
      </c>
      <c r="J269" s="326">
        <f t="shared" si="66"/>
        <v>0</v>
      </c>
      <c r="K269" s="326">
        <f t="shared" si="75"/>
        <v>0.24262822965976194</v>
      </c>
      <c r="L269" s="326">
        <f t="shared" si="67"/>
        <v>0</v>
      </c>
      <c r="M269" s="326">
        <f t="shared" si="68"/>
        <v>0</v>
      </c>
      <c r="N269" s="326">
        <f t="shared" si="76"/>
        <v>0.24262822965976194</v>
      </c>
      <c r="O269" s="326">
        <f t="shared" si="69"/>
        <v>0</v>
      </c>
      <c r="P269" s="326">
        <f t="shared" si="70"/>
        <v>0</v>
      </c>
      <c r="Q269" s="326">
        <f t="shared" si="77"/>
        <v>0.24262822965976194</v>
      </c>
      <c r="R269" s="326">
        <f t="shared" si="71"/>
        <v>0</v>
      </c>
      <c r="S269" s="326">
        <f t="shared" si="72"/>
        <v>0</v>
      </c>
      <c r="T269" s="326">
        <f t="shared" si="78"/>
        <v>0.24262822965976194</v>
      </c>
      <c r="U269" s="326">
        <f t="shared" si="73"/>
        <v>0</v>
      </c>
      <c r="V269" s="326">
        <f t="shared" si="79"/>
        <v>0.3</v>
      </c>
    </row>
    <row r="270" spans="7:22" x14ac:dyDescent="0.2">
      <c r="G270" s="326">
        <f t="shared" si="64"/>
        <v>0</v>
      </c>
      <c r="H270" s="326">
        <f t="shared" si="74"/>
        <v>0.2435542916050282</v>
      </c>
      <c r="I270" s="326">
        <f t="shared" si="65"/>
        <v>6.9141956344162377E-199</v>
      </c>
      <c r="J270" s="326">
        <f t="shared" si="66"/>
        <v>0</v>
      </c>
      <c r="K270" s="326">
        <f t="shared" si="75"/>
        <v>0.2435542916050282</v>
      </c>
      <c r="L270" s="326">
        <f t="shared" si="67"/>
        <v>0</v>
      </c>
      <c r="M270" s="326">
        <f t="shared" si="68"/>
        <v>0</v>
      </c>
      <c r="N270" s="326">
        <f t="shared" si="76"/>
        <v>0.2435542916050282</v>
      </c>
      <c r="O270" s="326">
        <f t="shared" si="69"/>
        <v>0</v>
      </c>
      <c r="P270" s="326">
        <f t="shared" si="70"/>
        <v>0</v>
      </c>
      <c r="Q270" s="326">
        <f t="shared" si="77"/>
        <v>0.2435542916050282</v>
      </c>
      <c r="R270" s="326">
        <f t="shared" si="71"/>
        <v>0</v>
      </c>
      <c r="S270" s="326">
        <f t="shared" si="72"/>
        <v>0</v>
      </c>
      <c r="T270" s="326">
        <f t="shared" si="78"/>
        <v>0.2435542916050282</v>
      </c>
      <c r="U270" s="326">
        <f t="shared" si="73"/>
        <v>0</v>
      </c>
      <c r="V270" s="326">
        <f t="shared" si="79"/>
        <v>0.3</v>
      </c>
    </row>
    <row r="271" spans="7:22" x14ac:dyDescent="0.2">
      <c r="G271" s="326">
        <f t="shared" si="64"/>
        <v>0</v>
      </c>
      <c r="H271" s="326">
        <f t="shared" si="74"/>
        <v>0.24448035355029446</v>
      </c>
      <c r="I271" s="326">
        <f t="shared" si="65"/>
        <v>4.7470714953941731E-194</v>
      </c>
      <c r="J271" s="326">
        <f t="shared" si="66"/>
        <v>0</v>
      </c>
      <c r="K271" s="326">
        <f t="shared" si="75"/>
        <v>0.24448035355029446</v>
      </c>
      <c r="L271" s="326">
        <f t="shared" si="67"/>
        <v>0</v>
      </c>
      <c r="M271" s="326">
        <f t="shared" si="68"/>
        <v>0</v>
      </c>
      <c r="N271" s="326">
        <f t="shared" si="76"/>
        <v>0.24448035355029446</v>
      </c>
      <c r="O271" s="326">
        <f t="shared" si="69"/>
        <v>0</v>
      </c>
      <c r="P271" s="326">
        <f t="shared" si="70"/>
        <v>0</v>
      </c>
      <c r="Q271" s="326">
        <f t="shared" si="77"/>
        <v>0.24448035355029446</v>
      </c>
      <c r="R271" s="326">
        <f t="shared" si="71"/>
        <v>0</v>
      </c>
      <c r="S271" s="326">
        <f t="shared" si="72"/>
        <v>0</v>
      </c>
      <c r="T271" s="326">
        <f t="shared" si="78"/>
        <v>0.24448035355029446</v>
      </c>
      <c r="U271" s="326">
        <f t="shared" si="73"/>
        <v>0</v>
      </c>
      <c r="V271" s="326">
        <f t="shared" si="79"/>
        <v>0.3</v>
      </c>
    </row>
    <row r="272" spans="7:22" x14ac:dyDescent="0.2">
      <c r="G272" s="326">
        <f t="shared" si="64"/>
        <v>0</v>
      </c>
      <c r="H272" s="326">
        <f t="shared" si="74"/>
        <v>0.24540641549556072</v>
      </c>
      <c r="I272" s="326">
        <f t="shared" si="65"/>
        <v>2.6178537090180526E-189</v>
      </c>
      <c r="J272" s="326">
        <f t="shared" si="66"/>
        <v>0</v>
      </c>
      <c r="K272" s="326">
        <f t="shared" si="75"/>
        <v>0.24540641549556072</v>
      </c>
      <c r="L272" s="326">
        <f t="shared" si="67"/>
        <v>0</v>
      </c>
      <c r="M272" s="326">
        <f t="shared" si="68"/>
        <v>0</v>
      </c>
      <c r="N272" s="326">
        <f t="shared" si="76"/>
        <v>0.24540641549556072</v>
      </c>
      <c r="O272" s="326">
        <f t="shared" si="69"/>
        <v>0</v>
      </c>
      <c r="P272" s="326">
        <f t="shared" si="70"/>
        <v>0</v>
      </c>
      <c r="Q272" s="326">
        <f t="shared" si="77"/>
        <v>0.24540641549556072</v>
      </c>
      <c r="R272" s="326">
        <f t="shared" si="71"/>
        <v>0</v>
      </c>
      <c r="S272" s="326">
        <f t="shared" si="72"/>
        <v>0</v>
      </c>
      <c r="T272" s="326">
        <f t="shared" si="78"/>
        <v>0.24540641549556072</v>
      </c>
      <c r="U272" s="326">
        <f t="shared" si="73"/>
        <v>0</v>
      </c>
      <c r="V272" s="326">
        <f t="shared" si="79"/>
        <v>0.3</v>
      </c>
    </row>
    <row r="273" spans="7:22" x14ac:dyDescent="0.2">
      <c r="G273" s="326">
        <f t="shared" si="64"/>
        <v>0</v>
      </c>
      <c r="H273" s="326">
        <f t="shared" si="74"/>
        <v>0.24633247744082698</v>
      </c>
      <c r="I273" s="326">
        <f t="shared" si="65"/>
        <v>1.1642139790459131E-184</v>
      </c>
      <c r="J273" s="326">
        <f t="shared" si="66"/>
        <v>0</v>
      </c>
      <c r="K273" s="326">
        <f t="shared" si="75"/>
        <v>0.24633247744082698</v>
      </c>
      <c r="L273" s="326">
        <f t="shared" si="67"/>
        <v>0</v>
      </c>
      <c r="M273" s="326">
        <f t="shared" si="68"/>
        <v>0</v>
      </c>
      <c r="N273" s="326">
        <f t="shared" si="76"/>
        <v>0.24633247744082698</v>
      </c>
      <c r="O273" s="326">
        <f t="shared" si="69"/>
        <v>0</v>
      </c>
      <c r="P273" s="326">
        <f t="shared" si="70"/>
        <v>0</v>
      </c>
      <c r="Q273" s="326">
        <f t="shared" si="77"/>
        <v>0.24633247744082698</v>
      </c>
      <c r="R273" s="326">
        <f t="shared" si="71"/>
        <v>0</v>
      </c>
      <c r="S273" s="326">
        <f t="shared" si="72"/>
        <v>0</v>
      </c>
      <c r="T273" s="326">
        <f t="shared" si="78"/>
        <v>0.24633247744082698</v>
      </c>
      <c r="U273" s="326">
        <f t="shared" si="73"/>
        <v>0</v>
      </c>
      <c r="V273" s="326">
        <f t="shared" si="79"/>
        <v>0.3</v>
      </c>
    </row>
    <row r="274" spans="7:22" x14ac:dyDescent="0.2">
      <c r="G274" s="326">
        <f t="shared" si="64"/>
        <v>0</v>
      </c>
      <c r="H274" s="326">
        <f t="shared" si="74"/>
        <v>0.24725853938609324</v>
      </c>
      <c r="I274" s="326">
        <f t="shared" si="65"/>
        <v>4.1916463579935869E-180</v>
      </c>
      <c r="J274" s="326">
        <f t="shared" si="66"/>
        <v>0</v>
      </c>
      <c r="K274" s="326">
        <f t="shared" si="75"/>
        <v>0.24725853938609324</v>
      </c>
      <c r="L274" s="326">
        <f t="shared" si="67"/>
        <v>0</v>
      </c>
      <c r="M274" s="326">
        <f t="shared" si="68"/>
        <v>0</v>
      </c>
      <c r="N274" s="326">
        <f t="shared" si="76"/>
        <v>0.24725853938609324</v>
      </c>
      <c r="O274" s="326">
        <f t="shared" si="69"/>
        <v>0</v>
      </c>
      <c r="P274" s="326">
        <f t="shared" si="70"/>
        <v>0</v>
      </c>
      <c r="Q274" s="326">
        <f t="shared" si="77"/>
        <v>0.24725853938609324</v>
      </c>
      <c r="R274" s="326">
        <f t="shared" si="71"/>
        <v>0</v>
      </c>
      <c r="S274" s="326">
        <f t="shared" si="72"/>
        <v>0</v>
      </c>
      <c r="T274" s="326">
        <f t="shared" si="78"/>
        <v>0.24725853938609324</v>
      </c>
      <c r="U274" s="326">
        <f t="shared" si="73"/>
        <v>0</v>
      </c>
      <c r="V274" s="326">
        <f t="shared" si="79"/>
        <v>0.3</v>
      </c>
    </row>
    <row r="275" spans="7:22" x14ac:dyDescent="0.2">
      <c r="G275" s="326">
        <f t="shared" si="64"/>
        <v>0</v>
      </c>
      <c r="H275" s="326">
        <f t="shared" si="74"/>
        <v>0.2481846013313595</v>
      </c>
      <c r="I275" s="326">
        <f t="shared" si="65"/>
        <v>1.2264856312014254E-175</v>
      </c>
      <c r="J275" s="326">
        <f t="shared" si="66"/>
        <v>0</v>
      </c>
      <c r="K275" s="326">
        <f t="shared" si="75"/>
        <v>0.2481846013313595</v>
      </c>
      <c r="L275" s="326">
        <f t="shared" si="67"/>
        <v>0</v>
      </c>
      <c r="M275" s="326">
        <f t="shared" si="68"/>
        <v>0</v>
      </c>
      <c r="N275" s="326">
        <f t="shared" si="76"/>
        <v>0.2481846013313595</v>
      </c>
      <c r="O275" s="326">
        <f t="shared" si="69"/>
        <v>0</v>
      </c>
      <c r="P275" s="326">
        <f t="shared" si="70"/>
        <v>0</v>
      </c>
      <c r="Q275" s="326">
        <f t="shared" si="77"/>
        <v>0.2481846013313595</v>
      </c>
      <c r="R275" s="326">
        <f t="shared" si="71"/>
        <v>0</v>
      </c>
      <c r="S275" s="326">
        <f t="shared" si="72"/>
        <v>0</v>
      </c>
      <c r="T275" s="326">
        <f t="shared" si="78"/>
        <v>0.2481846013313595</v>
      </c>
      <c r="U275" s="326">
        <f t="shared" si="73"/>
        <v>0</v>
      </c>
      <c r="V275" s="326">
        <f t="shared" si="79"/>
        <v>0.3</v>
      </c>
    </row>
    <row r="276" spans="7:22" x14ac:dyDescent="0.2">
      <c r="G276" s="326">
        <f t="shared" si="64"/>
        <v>0</v>
      </c>
      <c r="H276" s="326">
        <f t="shared" si="74"/>
        <v>0.24911066327662576</v>
      </c>
      <c r="I276" s="326">
        <f t="shared" si="65"/>
        <v>2.9274791017164765E-171</v>
      </c>
      <c r="J276" s="326">
        <f t="shared" si="66"/>
        <v>0</v>
      </c>
      <c r="K276" s="326">
        <f t="shared" si="75"/>
        <v>0.24911066327662576</v>
      </c>
      <c r="L276" s="326">
        <f t="shared" si="67"/>
        <v>0</v>
      </c>
      <c r="M276" s="326">
        <f t="shared" si="68"/>
        <v>0</v>
      </c>
      <c r="N276" s="326">
        <f t="shared" si="76"/>
        <v>0.24911066327662576</v>
      </c>
      <c r="O276" s="326">
        <f t="shared" si="69"/>
        <v>0</v>
      </c>
      <c r="P276" s="326">
        <f t="shared" si="70"/>
        <v>0</v>
      </c>
      <c r="Q276" s="326">
        <f t="shared" si="77"/>
        <v>0.24911066327662576</v>
      </c>
      <c r="R276" s="326">
        <f t="shared" si="71"/>
        <v>0</v>
      </c>
      <c r="S276" s="326">
        <f t="shared" si="72"/>
        <v>0</v>
      </c>
      <c r="T276" s="326">
        <f t="shared" si="78"/>
        <v>0.24911066327662576</v>
      </c>
      <c r="U276" s="326">
        <f t="shared" si="73"/>
        <v>0</v>
      </c>
      <c r="V276" s="326">
        <f t="shared" si="79"/>
        <v>0.3</v>
      </c>
    </row>
    <row r="277" spans="7:22" x14ac:dyDescent="0.2">
      <c r="G277" s="326">
        <f t="shared" si="64"/>
        <v>0</v>
      </c>
      <c r="H277" s="326">
        <f t="shared" si="74"/>
        <v>0.25003672522189202</v>
      </c>
      <c r="I277" s="326">
        <f t="shared" si="65"/>
        <v>5.7210118842075935E-167</v>
      </c>
      <c r="J277" s="326">
        <f t="shared" si="66"/>
        <v>0</v>
      </c>
      <c r="K277" s="326">
        <f t="shared" si="75"/>
        <v>0.25003672522189202</v>
      </c>
      <c r="L277" s="326">
        <f t="shared" si="67"/>
        <v>0</v>
      </c>
      <c r="M277" s="326">
        <f t="shared" si="68"/>
        <v>0</v>
      </c>
      <c r="N277" s="326">
        <f t="shared" si="76"/>
        <v>0.25003672522189202</v>
      </c>
      <c r="O277" s="326">
        <f t="shared" si="69"/>
        <v>0</v>
      </c>
      <c r="P277" s="326">
        <f t="shared" si="70"/>
        <v>0</v>
      </c>
      <c r="Q277" s="326">
        <f t="shared" si="77"/>
        <v>0.25003672522189202</v>
      </c>
      <c r="R277" s="326">
        <f t="shared" si="71"/>
        <v>0</v>
      </c>
      <c r="S277" s="326">
        <f t="shared" si="72"/>
        <v>0</v>
      </c>
      <c r="T277" s="326">
        <f t="shared" si="78"/>
        <v>0.25003672522189202</v>
      </c>
      <c r="U277" s="326">
        <f t="shared" si="73"/>
        <v>0</v>
      </c>
      <c r="V277" s="326">
        <f t="shared" si="79"/>
        <v>0.3</v>
      </c>
    </row>
    <row r="278" spans="7:22" x14ac:dyDescent="0.2">
      <c r="G278" s="326">
        <f t="shared" si="64"/>
        <v>0</v>
      </c>
      <c r="H278" s="326">
        <f t="shared" si="74"/>
        <v>0.25096278716715831</v>
      </c>
      <c r="I278" s="326">
        <f t="shared" si="65"/>
        <v>9.1867369296042379E-163</v>
      </c>
      <c r="J278" s="326">
        <f t="shared" si="66"/>
        <v>0</v>
      </c>
      <c r="K278" s="326">
        <f t="shared" si="75"/>
        <v>0.25096278716715831</v>
      </c>
      <c r="L278" s="326">
        <f t="shared" si="67"/>
        <v>0</v>
      </c>
      <c r="M278" s="326">
        <f t="shared" si="68"/>
        <v>0</v>
      </c>
      <c r="N278" s="326">
        <f t="shared" si="76"/>
        <v>0.25096278716715831</v>
      </c>
      <c r="O278" s="326">
        <f t="shared" si="69"/>
        <v>0</v>
      </c>
      <c r="P278" s="326">
        <f t="shared" si="70"/>
        <v>0</v>
      </c>
      <c r="Q278" s="326">
        <f t="shared" si="77"/>
        <v>0.25096278716715831</v>
      </c>
      <c r="R278" s="326">
        <f t="shared" si="71"/>
        <v>0</v>
      </c>
      <c r="S278" s="326">
        <f t="shared" si="72"/>
        <v>0</v>
      </c>
      <c r="T278" s="326">
        <f t="shared" si="78"/>
        <v>0.25096278716715831</v>
      </c>
      <c r="U278" s="326">
        <f t="shared" si="73"/>
        <v>0</v>
      </c>
      <c r="V278" s="326">
        <f t="shared" si="79"/>
        <v>0.3</v>
      </c>
    </row>
    <row r="279" spans="7:22" x14ac:dyDescent="0.2">
      <c r="G279" s="326">
        <f t="shared" si="64"/>
        <v>0</v>
      </c>
      <c r="H279" s="326">
        <f t="shared" si="74"/>
        <v>0.2518888491124246</v>
      </c>
      <c r="I279" s="326">
        <f t="shared" si="65"/>
        <v>1.2164352885435408E-158</v>
      </c>
      <c r="J279" s="326">
        <f t="shared" si="66"/>
        <v>0</v>
      </c>
      <c r="K279" s="326">
        <f t="shared" si="75"/>
        <v>0.2518888491124246</v>
      </c>
      <c r="L279" s="326">
        <f t="shared" si="67"/>
        <v>0</v>
      </c>
      <c r="M279" s="326">
        <f t="shared" si="68"/>
        <v>0</v>
      </c>
      <c r="N279" s="326">
        <f t="shared" si="76"/>
        <v>0.2518888491124246</v>
      </c>
      <c r="O279" s="326">
        <f t="shared" si="69"/>
        <v>0</v>
      </c>
      <c r="P279" s="326">
        <f t="shared" si="70"/>
        <v>0</v>
      </c>
      <c r="Q279" s="326">
        <f t="shared" si="77"/>
        <v>0.2518888491124246</v>
      </c>
      <c r="R279" s="326">
        <f t="shared" si="71"/>
        <v>0</v>
      </c>
      <c r="S279" s="326">
        <f t="shared" si="72"/>
        <v>0</v>
      </c>
      <c r="T279" s="326">
        <f t="shared" si="78"/>
        <v>0.2518888491124246</v>
      </c>
      <c r="U279" s="326">
        <f t="shared" si="73"/>
        <v>0</v>
      </c>
      <c r="V279" s="326">
        <f t="shared" si="79"/>
        <v>0.3</v>
      </c>
    </row>
    <row r="280" spans="7:22" x14ac:dyDescent="0.2">
      <c r="G280" s="326">
        <f t="shared" si="64"/>
        <v>0</v>
      </c>
      <c r="H280" s="326">
        <f t="shared" si="74"/>
        <v>0.25281491105769088</v>
      </c>
      <c r="I280" s="326">
        <f t="shared" si="65"/>
        <v>1.3327691746006698E-154</v>
      </c>
      <c r="J280" s="326">
        <f t="shared" si="66"/>
        <v>0</v>
      </c>
      <c r="K280" s="326">
        <f t="shared" si="75"/>
        <v>0.25281491105769088</v>
      </c>
      <c r="L280" s="326">
        <f t="shared" si="67"/>
        <v>0</v>
      </c>
      <c r="M280" s="326">
        <f t="shared" si="68"/>
        <v>0</v>
      </c>
      <c r="N280" s="326">
        <f t="shared" si="76"/>
        <v>0.25281491105769088</v>
      </c>
      <c r="O280" s="326">
        <f t="shared" si="69"/>
        <v>0</v>
      </c>
      <c r="P280" s="326">
        <f t="shared" si="70"/>
        <v>0</v>
      </c>
      <c r="Q280" s="326">
        <f t="shared" si="77"/>
        <v>0.25281491105769088</v>
      </c>
      <c r="R280" s="326">
        <f t="shared" si="71"/>
        <v>0</v>
      </c>
      <c r="S280" s="326">
        <f t="shared" si="72"/>
        <v>0</v>
      </c>
      <c r="T280" s="326">
        <f t="shared" si="78"/>
        <v>0.25281491105769088</v>
      </c>
      <c r="U280" s="326">
        <f t="shared" si="73"/>
        <v>0</v>
      </c>
      <c r="V280" s="326">
        <f t="shared" si="79"/>
        <v>0.3</v>
      </c>
    </row>
    <row r="281" spans="7:22" x14ac:dyDescent="0.2">
      <c r="G281" s="326">
        <f t="shared" si="64"/>
        <v>0</v>
      </c>
      <c r="H281" s="326">
        <f t="shared" si="74"/>
        <v>0.25374097300295717</v>
      </c>
      <c r="I281" s="326">
        <f t="shared" si="65"/>
        <v>1.2123490331865967E-150</v>
      </c>
      <c r="J281" s="326">
        <f t="shared" si="66"/>
        <v>0</v>
      </c>
      <c r="K281" s="326">
        <f t="shared" si="75"/>
        <v>0.25374097300295717</v>
      </c>
      <c r="L281" s="326">
        <f t="shared" si="67"/>
        <v>0</v>
      </c>
      <c r="M281" s="326">
        <f t="shared" si="68"/>
        <v>0</v>
      </c>
      <c r="N281" s="326">
        <f t="shared" si="76"/>
        <v>0.25374097300295717</v>
      </c>
      <c r="O281" s="326">
        <f t="shared" si="69"/>
        <v>0</v>
      </c>
      <c r="P281" s="326">
        <f t="shared" si="70"/>
        <v>0</v>
      </c>
      <c r="Q281" s="326">
        <f t="shared" si="77"/>
        <v>0.25374097300295717</v>
      </c>
      <c r="R281" s="326">
        <f t="shared" si="71"/>
        <v>0</v>
      </c>
      <c r="S281" s="326">
        <f t="shared" si="72"/>
        <v>0</v>
      </c>
      <c r="T281" s="326">
        <f t="shared" si="78"/>
        <v>0.25374097300295717</v>
      </c>
      <c r="U281" s="326">
        <f t="shared" si="73"/>
        <v>0</v>
      </c>
      <c r="V281" s="326">
        <f t="shared" si="79"/>
        <v>0.3</v>
      </c>
    </row>
    <row r="282" spans="7:22" x14ac:dyDescent="0.2">
      <c r="G282" s="326">
        <f t="shared" si="64"/>
        <v>0</v>
      </c>
      <c r="H282" s="326">
        <f t="shared" si="74"/>
        <v>0.25466703494822346</v>
      </c>
      <c r="I282" s="326">
        <f t="shared" si="65"/>
        <v>9.186418252617373E-147</v>
      </c>
      <c r="J282" s="326">
        <f t="shared" si="66"/>
        <v>0</v>
      </c>
      <c r="K282" s="326">
        <f t="shared" si="75"/>
        <v>0.25466703494822346</v>
      </c>
      <c r="L282" s="326">
        <f t="shared" si="67"/>
        <v>0</v>
      </c>
      <c r="M282" s="326">
        <f t="shared" si="68"/>
        <v>0</v>
      </c>
      <c r="N282" s="326">
        <f t="shared" si="76"/>
        <v>0.25466703494822346</v>
      </c>
      <c r="O282" s="326">
        <f t="shared" si="69"/>
        <v>0</v>
      </c>
      <c r="P282" s="326">
        <f t="shared" si="70"/>
        <v>0</v>
      </c>
      <c r="Q282" s="326">
        <f t="shared" si="77"/>
        <v>0.25466703494822346</v>
      </c>
      <c r="R282" s="326">
        <f t="shared" si="71"/>
        <v>0</v>
      </c>
      <c r="S282" s="326">
        <f t="shared" si="72"/>
        <v>0</v>
      </c>
      <c r="T282" s="326">
        <f t="shared" si="78"/>
        <v>0.25466703494822346</v>
      </c>
      <c r="U282" s="326">
        <f t="shared" si="73"/>
        <v>0</v>
      </c>
      <c r="V282" s="326">
        <f t="shared" si="79"/>
        <v>0.3</v>
      </c>
    </row>
    <row r="283" spans="7:22" x14ac:dyDescent="0.2">
      <c r="G283" s="326">
        <f t="shared" si="64"/>
        <v>0</v>
      </c>
      <c r="H283" s="326">
        <f t="shared" si="74"/>
        <v>0.25559309689348975</v>
      </c>
      <c r="I283" s="326">
        <f t="shared" si="65"/>
        <v>5.8172894850524506E-143</v>
      </c>
      <c r="J283" s="326">
        <f t="shared" si="66"/>
        <v>0</v>
      </c>
      <c r="K283" s="326">
        <f t="shared" si="75"/>
        <v>0.25559309689348975</v>
      </c>
      <c r="L283" s="326">
        <f t="shared" si="67"/>
        <v>0</v>
      </c>
      <c r="M283" s="326">
        <f t="shared" si="68"/>
        <v>0</v>
      </c>
      <c r="N283" s="326">
        <f t="shared" si="76"/>
        <v>0.25559309689348975</v>
      </c>
      <c r="O283" s="326">
        <f t="shared" si="69"/>
        <v>0</v>
      </c>
      <c r="P283" s="326">
        <f t="shared" si="70"/>
        <v>0</v>
      </c>
      <c r="Q283" s="326">
        <f t="shared" si="77"/>
        <v>0.25559309689348975</v>
      </c>
      <c r="R283" s="326">
        <f t="shared" si="71"/>
        <v>0</v>
      </c>
      <c r="S283" s="326">
        <f t="shared" si="72"/>
        <v>0</v>
      </c>
      <c r="T283" s="326">
        <f t="shared" si="78"/>
        <v>0.25559309689348975</v>
      </c>
      <c r="U283" s="326">
        <f t="shared" si="73"/>
        <v>0</v>
      </c>
      <c r="V283" s="326">
        <f t="shared" si="79"/>
        <v>0.3</v>
      </c>
    </row>
    <row r="284" spans="7:22" x14ac:dyDescent="0.2">
      <c r="G284" s="326">
        <f t="shared" si="64"/>
        <v>0</v>
      </c>
      <c r="H284" s="326">
        <f t="shared" si="74"/>
        <v>0.25651915883875603</v>
      </c>
      <c r="I284" s="326">
        <f t="shared" si="65"/>
        <v>3.0883955468203152E-139</v>
      </c>
      <c r="J284" s="326">
        <f t="shared" si="66"/>
        <v>0</v>
      </c>
      <c r="K284" s="326">
        <f t="shared" si="75"/>
        <v>0.25651915883875603</v>
      </c>
      <c r="L284" s="326">
        <f t="shared" si="67"/>
        <v>0</v>
      </c>
      <c r="M284" s="326">
        <f t="shared" si="68"/>
        <v>0</v>
      </c>
      <c r="N284" s="326">
        <f t="shared" si="76"/>
        <v>0.25651915883875603</v>
      </c>
      <c r="O284" s="326">
        <f t="shared" si="69"/>
        <v>0</v>
      </c>
      <c r="P284" s="326">
        <f t="shared" si="70"/>
        <v>0</v>
      </c>
      <c r="Q284" s="326">
        <f t="shared" si="77"/>
        <v>0.25651915883875603</v>
      </c>
      <c r="R284" s="326">
        <f t="shared" si="71"/>
        <v>0</v>
      </c>
      <c r="S284" s="326">
        <f t="shared" si="72"/>
        <v>0</v>
      </c>
      <c r="T284" s="326">
        <f t="shared" si="78"/>
        <v>0.25651915883875603</v>
      </c>
      <c r="U284" s="326">
        <f t="shared" si="73"/>
        <v>0</v>
      </c>
      <c r="V284" s="326">
        <f t="shared" si="79"/>
        <v>0.3</v>
      </c>
    </row>
    <row r="285" spans="7:22" x14ac:dyDescent="0.2">
      <c r="G285" s="326">
        <f t="shared" si="64"/>
        <v>0</v>
      </c>
      <c r="H285" s="326">
        <f t="shared" si="74"/>
        <v>0.25744522078402232</v>
      </c>
      <c r="I285" s="326">
        <f t="shared" si="65"/>
        <v>1.3789140939347051E-135</v>
      </c>
      <c r="J285" s="326">
        <f t="shared" si="66"/>
        <v>0</v>
      </c>
      <c r="K285" s="326">
        <f t="shared" si="75"/>
        <v>0.25744522078402232</v>
      </c>
      <c r="L285" s="326">
        <f t="shared" si="67"/>
        <v>0</v>
      </c>
      <c r="M285" s="326">
        <f t="shared" si="68"/>
        <v>0</v>
      </c>
      <c r="N285" s="326">
        <f t="shared" si="76"/>
        <v>0.25744522078402232</v>
      </c>
      <c r="O285" s="326">
        <f t="shared" si="69"/>
        <v>0</v>
      </c>
      <c r="P285" s="326">
        <f t="shared" si="70"/>
        <v>0</v>
      </c>
      <c r="Q285" s="326">
        <f t="shared" si="77"/>
        <v>0.25744522078402232</v>
      </c>
      <c r="R285" s="326">
        <f t="shared" si="71"/>
        <v>0</v>
      </c>
      <c r="S285" s="326">
        <f t="shared" si="72"/>
        <v>0</v>
      </c>
      <c r="T285" s="326">
        <f t="shared" si="78"/>
        <v>0.25744522078402232</v>
      </c>
      <c r="U285" s="326">
        <f t="shared" si="73"/>
        <v>0</v>
      </c>
      <c r="V285" s="326">
        <f t="shared" si="79"/>
        <v>0.3</v>
      </c>
    </row>
    <row r="286" spans="7:22" x14ac:dyDescent="0.2">
      <c r="G286" s="326">
        <f t="shared" si="64"/>
        <v>0</v>
      </c>
      <c r="H286" s="326">
        <f t="shared" si="74"/>
        <v>0.25837128272928861</v>
      </c>
      <c r="I286" s="326">
        <f t="shared" si="65"/>
        <v>5.1935087404826253E-132</v>
      </c>
      <c r="J286" s="326">
        <f t="shared" si="66"/>
        <v>0</v>
      </c>
      <c r="K286" s="326">
        <f t="shared" si="75"/>
        <v>0.25837128272928861</v>
      </c>
      <c r="L286" s="326">
        <f t="shared" si="67"/>
        <v>0</v>
      </c>
      <c r="M286" s="326">
        <f t="shared" si="68"/>
        <v>0</v>
      </c>
      <c r="N286" s="326">
        <f t="shared" si="76"/>
        <v>0.25837128272928861</v>
      </c>
      <c r="O286" s="326">
        <f t="shared" si="69"/>
        <v>0</v>
      </c>
      <c r="P286" s="326">
        <f t="shared" si="70"/>
        <v>0</v>
      </c>
      <c r="Q286" s="326">
        <f t="shared" si="77"/>
        <v>0.25837128272928861</v>
      </c>
      <c r="R286" s="326">
        <f t="shared" si="71"/>
        <v>0</v>
      </c>
      <c r="S286" s="326">
        <f t="shared" si="72"/>
        <v>0</v>
      </c>
      <c r="T286" s="326">
        <f t="shared" si="78"/>
        <v>0.25837128272928861</v>
      </c>
      <c r="U286" s="326">
        <f t="shared" si="73"/>
        <v>0</v>
      </c>
      <c r="V286" s="326">
        <f t="shared" si="79"/>
        <v>0.3</v>
      </c>
    </row>
    <row r="287" spans="7:22" x14ac:dyDescent="0.2">
      <c r="G287" s="326">
        <f t="shared" si="64"/>
        <v>0</v>
      </c>
      <c r="H287" s="326">
        <f t="shared" si="74"/>
        <v>0.2592973446745549</v>
      </c>
      <c r="I287" s="326">
        <f t="shared" si="65"/>
        <v>1.6550261278504263E-128</v>
      </c>
      <c r="J287" s="326">
        <f t="shared" si="66"/>
        <v>0</v>
      </c>
      <c r="K287" s="326">
        <f t="shared" si="75"/>
        <v>0.2592973446745549</v>
      </c>
      <c r="L287" s="326">
        <f t="shared" si="67"/>
        <v>0</v>
      </c>
      <c r="M287" s="326">
        <f t="shared" si="68"/>
        <v>0</v>
      </c>
      <c r="N287" s="326">
        <f t="shared" si="76"/>
        <v>0.2592973446745549</v>
      </c>
      <c r="O287" s="326">
        <f t="shared" si="69"/>
        <v>0</v>
      </c>
      <c r="P287" s="326">
        <f t="shared" si="70"/>
        <v>0</v>
      </c>
      <c r="Q287" s="326">
        <f t="shared" si="77"/>
        <v>0.2592973446745549</v>
      </c>
      <c r="R287" s="326">
        <f t="shared" si="71"/>
        <v>0</v>
      </c>
      <c r="S287" s="326">
        <f t="shared" si="72"/>
        <v>0</v>
      </c>
      <c r="T287" s="326">
        <f t="shared" si="78"/>
        <v>0.2592973446745549</v>
      </c>
      <c r="U287" s="326">
        <f t="shared" si="73"/>
        <v>0</v>
      </c>
      <c r="V287" s="326">
        <f t="shared" si="79"/>
        <v>0.3</v>
      </c>
    </row>
    <row r="288" spans="7:22" x14ac:dyDescent="0.2">
      <c r="G288" s="326">
        <f t="shared" si="64"/>
        <v>0</v>
      </c>
      <c r="H288" s="326">
        <f t="shared" si="74"/>
        <v>0.26022340661982118</v>
      </c>
      <c r="I288" s="326">
        <f t="shared" si="65"/>
        <v>4.4755292177705448E-125</v>
      </c>
      <c r="J288" s="326">
        <f t="shared" si="66"/>
        <v>0</v>
      </c>
      <c r="K288" s="326">
        <f t="shared" si="75"/>
        <v>0.26022340661982118</v>
      </c>
      <c r="L288" s="326">
        <f t="shared" si="67"/>
        <v>0</v>
      </c>
      <c r="M288" s="326">
        <f t="shared" si="68"/>
        <v>0</v>
      </c>
      <c r="N288" s="326">
        <f t="shared" si="76"/>
        <v>0.26022340661982118</v>
      </c>
      <c r="O288" s="326">
        <f t="shared" si="69"/>
        <v>0</v>
      </c>
      <c r="P288" s="326">
        <f t="shared" si="70"/>
        <v>0</v>
      </c>
      <c r="Q288" s="326">
        <f t="shared" si="77"/>
        <v>0.26022340661982118</v>
      </c>
      <c r="R288" s="326">
        <f t="shared" si="71"/>
        <v>0</v>
      </c>
      <c r="S288" s="326">
        <f t="shared" si="72"/>
        <v>0</v>
      </c>
      <c r="T288" s="326">
        <f t="shared" si="78"/>
        <v>0.26022340661982118</v>
      </c>
      <c r="U288" s="326">
        <f t="shared" si="73"/>
        <v>0</v>
      </c>
      <c r="V288" s="326">
        <f t="shared" si="79"/>
        <v>0.3</v>
      </c>
    </row>
    <row r="289" spans="7:22" x14ac:dyDescent="0.2">
      <c r="G289" s="326">
        <f t="shared" si="64"/>
        <v>0</v>
      </c>
      <c r="H289" s="326">
        <f t="shared" si="74"/>
        <v>0.26114946856508747</v>
      </c>
      <c r="I289" s="326">
        <f t="shared" si="65"/>
        <v>1.0299818157400294E-121</v>
      </c>
      <c r="J289" s="326">
        <f t="shared" si="66"/>
        <v>0</v>
      </c>
      <c r="K289" s="326">
        <f t="shared" si="75"/>
        <v>0.26114946856508747</v>
      </c>
      <c r="L289" s="326">
        <f t="shared" si="67"/>
        <v>0</v>
      </c>
      <c r="M289" s="326">
        <f t="shared" si="68"/>
        <v>0</v>
      </c>
      <c r="N289" s="326">
        <f t="shared" si="76"/>
        <v>0.26114946856508747</v>
      </c>
      <c r="O289" s="326">
        <f t="shared" si="69"/>
        <v>0</v>
      </c>
      <c r="P289" s="326">
        <f t="shared" si="70"/>
        <v>0</v>
      </c>
      <c r="Q289" s="326">
        <f t="shared" si="77"/>
        <v>0.26114946856508747</v>
      </c>
      <c r="R289" s="326">
        <f t="shared" si="71"/>
        <v>0</v>
      </c>
      <c r="S289" s="326">
        <f t="shared" si="72"/>
        <v>0</v>
      </c>
      <c r="T289" s="326">
        <f t="shared" si="78"/>
        <v>0.26114946856508747</v>
      </c>
      <c r="U289" s="326">
        <f t="shared" si="73"/>
        <v>0</v>
      </c>
      <c r="V289" s="326">
        <f t="shared" si="79"/>
        <v>0.3</v>
      </c>
    </row>
    <row r="290" spans="7:22" x14ac:dyDescent="0.2">
      <c r="G290" s="326">
        <f t="shared" si="64"/>
        <v>0</v>
      </c>
      <c r="H290" s="326">
        <f t="shared" si="74"/>
        <v>0.26207553051035376</v>
      </c>
      <c r="I290" s="326">
        <f t="shared" si="65"/>
        <v>2.0229530738082907E-118</v>
      </c>
      <c r="J290" s="326">
        <f t="shared" si="66"/>
        <v>0</v>
      </c>
      <c r="K290" s="326">
        <f t="shared" si="75"/>
        <v>0.26207553051035376</v>
      </c>
      <c r="L290" s="326">
        <f t="shared" si="67"/>
        <v>0</v>
      </c>
      <c r="M290" s="326">
        <f t="shared" si="68"/>
        <v>0</v>
      </c>
      <c r="N290" s="326">
        <f t="shared" si="76"/>
        <v>0.26207553051035376</v>
      </c>
      <c r="O290" s="326">
        <f t="shared" si="69"/>
        <v>0</v>
      </c>
      <c r="P290" s="326">
        <f t="shared" si="70"/>
        <v>0</v>
      </c>
      <c r="Q290" s="326">
        <f t="shared" si="77"/>
        <v>0.26207553051035376</v>
      </c>
      <c r="R290" s="326">
        <f t="shared" si="71"/>
        <v>0</v>
      </c>
      <c r="S290" s="326">
        <f t="shared" si="72"/>
        <v>0</v>
      </c>
      <c r="T290" s="326">
        <f t="shared" si="78"/>
        <v>0.26207553051035376</v>
      </c>
      <c r="U290" s="326">
        <f t="shared" si="73"/>
        <v>0</v>
      </c>
      <c r="V290" s="326">
        <f t="shared" si="79"/>
        <v>0.3</v>
      </c>
    </row>
    <row r="291" spans="7:22" x14ac:dyDescent="0.2">
      <c r="G291" s="326">
        <f t="shared" si="64"/>
        <v>0</v>
      </c>
      <c r="H291" s="326">
        <f t="shared" si="74"/>
        <v>0.26300159245562005</v>
      </c>
      <c r="I291" s="326">
        <f t="shared" si="65"/>
        <v>3.4002792572154389E-115</v>
      </c>
      <c r="J291" s="326">
        <f t="shared" si="66"/>
        <v>0</v>
      </c>
      <c r="K291" s="326">
        <f t="shared" si="75"/>
        <v>0.26300159245562005</v>
      </c>
      <c r="L291" s="326">
        <f t="shared" si="67"/>
        <v>0</v>
      </c>
      <c r="M291" s="326">
        <f t="shared" si="68"/>
        <v>0</v>
      </c>
      <c r="N291" s="326">
        <f t="shared" si="76"/>
        <v>0.26300159245562005</v>
      </c>
      <c r="O291" s="326">
        <f t="shared" si="69"/>
        <v>0</v>
      </c>
      <c r="P291" s="326">
        <f t="shared" si="70"/>
        <v>0</v>
      </c>
      <c r="Q291" s="326">
        <f t="shared" si="77"/>
        <v>0.26300159245562005</v>
      </c>
      <c r="R291" s="326">
        <f t="shared" si="71"/>
        <v>0</v>
      </c>
      <c r="S291" s="326">
        <f t="shared" si="72"/>
        <v>0</v>
      </c>
      <c r="T291" s="326">
        <f t="shared" si="78"/>
        <v>0.26300159245562005</v>
      </c>
      <c r="U291" s="326">
        <f t="shared" si="73"/>
        <v>0</v>
      </c>
      <c r="V291" s="326">
        <f t="shared" si="79"/>
        <v>0.3</v>
      </c>
    </row>
    <row r="292" spans="7:22" x14ac:dyDescent="0.2">
      <c r="G292" s="326">
        <f t="shared" si="64"/>
        <v>0</v>
      </c>
      <c r="H292" s="326">
        <f t="shared" si="74"/>
        <v>0.26392765440088634</v>
      </c>
      <c r="I292" s="326">
        <f t="shared" si="65"/>
        <v>4.9044897235779025E-112</v>
      </c>
      <c r="J292" s="326">
        <f t="shared" si="66"/>
        <v>0</v>
      </c>
      <c r="K292" s="326">
        <f t="shared" si="75"/>
        <v>0.26392765440088634</v>
      </c>
      <c r="L292" s="326">
        <f t="shared" si="67"/>
        <v>0</v>
      </c>
      <c r="M292" s="326">
        <f t="shared" si="68"/>
        <v>0</v>
      </c>
      <c r="N292" s="326">
        <f t="shared" si="76"/>
        <v>0.26392765440088634</v>
      </c>
      <c r="O292" s="326">
        <f t="shared" si="69"/>
        <v>0</v>
      </c>
      <c r="P292" s="326">
        <f t="shared" si="70"/>
        <v>0</v>
      </c>
      <c r="Q292" s="326">
        <f t="shared" si="77"/>
        <v>0.26392765440088634</v>
      </c>
      <c r="R292" s="326">
        <f t="shared" si="71"/>
        <v>0</v>
      </c>
      <c r="S292" s="326">
        <f t="shared" si="72"/>
        <v>0</v>
      </c>
      <c r="T292" s="326">
        <f t="shared" si="78"/>
        <v>0.26392765440088634</v>
      </c>
      <c r="U292" s="326">
        <f t="shared" si="73"/>
        <v>0</v>
      </c>
      <c r="V292" s="326">
        <f t="shared" si="79"/>
        <v>0.3</v>
      </c>
    </row>
    <row r="293" spans="7:22" x14ac:dyDescent="0.2">
      <c r="G293" s="326">
        <f t="shared" si="64"/>
        <v>0</v>
      </c>
      <c r="H293" s="326">
        <f t="shared" si="74"/>
        <v>0.26485371634615262</v>
      </c>
      <c r="I293" s="326">
        <f t="shared" si="65"/>
        <v>6.0866524724312632E-109</v>
      </c>
      <c r="J293" s="326">
        <f t="shared" si="66"/>
        <v>0</v>
      </c>
      <c r="K293" s="326">
        <f t="shared" si="75"/>
        <v>0.26485371634615262</v>
      </c>
      <c r="L293" s="326">
        <f t="shared" si="67"/>
        <v>0</v>
      </c>
      <c r="M293" s="326">
        <f t="shared" si="68"/>
        <v>0</v>
      </c>
      <c r="N293" s="326">
        <f t="shared" si="76"/>
        <v>0.26485371634615262</v>
      </c>
      <c r="O293" s="326">
        <f t="shared" si="69"/>
        <v>0</v>
      </c>
      <c r="P293" s="326">
        <f t="shared" si="70"/>
        <v>0</v>
      </c>
      <c r="Q293" s="326">
        <f t="shared" si="77"/>
        <v>0.26485371634615262</v>
      </c>
      <c r="R293" s="326">
        <f t="shared" si="71"/>
        <v>0</v>
      </c>
      <c r="S293" s="326">
        <f t="shared" si="72"/>
        <v>0</v>
      </c>
      <c r="T293" s="326">
        <f t="shared" si="78"/>
        <v>0.26485371634615262</v>
      </c>
      <c r="U293" s="326">
        <f t="shared" si="73"/>
        <v>0</v>
      </c>
      <c r="V293" s="326">
        <f t="shared" si="79"/>
        <v>0.3</v>
      </c>
    </row>
    <row r="294" spans="7:22" x14ac:dyDescent="0.2">
      <c r="G294" s="326">
        <f t="shared" si="64"/>
        <v>0</v>
      </c>
      <c r="H294" s="326">
        <f t="shared" si="74"/>
        <v>0.26577977829141891</v>
      </c>
      <c r="I294" s="326">
        <f t="shared" si="65"/>
        <v>6.5163008662907128E-106</v>
      </c>
      <c r="J294" s="326">
        <f t="shared" si="66"/>
        <v>0</v>
      </c>
      <c r="K294" s="326">
        <f t="shared" si="75"/>
        <v>0.26577977829141891</v>
      </c>
      <c r="L294" s="326">
        <f t="shared" si="67"/>
        <v>0</v>
      </c>
      <c r="M294" s="326">
        <f t="shared" si="68"/>
        <v>0</v>
      </c>
      <c r="N294" s="326">
        <f t="shared" si="76"/>
        <v>0.26577977829141891</v>
      </c>
      <c r="O294" s="326">
        <f t="shared" si="69"/>
        <v>0</v>
      </c>
      <c r="P294" s="326">
        <f t="shared" si="70"/>
        <v>0</v>
      </c>
      <c r="Q294" s="326">
        <f t="shared" si="77"/>
        <v>0.26577977829141891</v>
      </c>
      <c r="R294" s="326">
        <f t="shared" si="71"/>
        <v>0</v>
      </c>
      <c r="S294" s="326">
        <f t="shared" si="72"/>
        <v>0</v>
      </c>
      <c r="T294" s="326">
        <f t="shared" si="78"/>
        <v>0.26577977829141891</v>
      </c>
      <c r="U294" s="326">
        <f t="shared" si="73"/>
        <v>0</v>
      </c>
      <c r="V294" s="326">
        <f t="shared" si="79"/>
        <v>0.3</v>
      </c>
    </row>
    <row r="295" spans="7:22" x14ac:dyDescent="0.2">
      <c r="G295" s="326">
        <f t="shared" si="64"/>
        <v>0</v>
      </c>
      <c r="H295" s="326">
        <f t="shared" si="74"/>
        <v>0.2667058402366852</v>
      </c>
      <c r="I295" s="326">
        <f t="shared" si="65"/>
        <v>6.0335407481214422E-103</v>
      </c>
      <c r="J295" s="326">
        <f t="shared" si="66"/>
        <v>0</v>
      </c>
      <c r="K295" s="326">
        <f t="shared" si="75"/>
        <v>0.2667058402366852</v>
      </c>
      <c r="L295" s="326">
        <f t="shared" si="67"/>
        <v>0</v>
      </c>
      <c r="M295" s="326">
        <f t="shared" si="68"/>
        <v>0</v>
      </c>
      <c r="N295" s="326">
        <f t="shared" si="76"/>
        <v>0.2667058402366852</v>
      </c>
      <c r="O295" s="326">
        <f t="shared" si="69"/>
        <v>0</v>
      </c>
      <c r="P295" s="326">
        <f t="shared" si="70"/>
        <v>0</v>
      </c>
      <c r="Q295" s="326">
        <f t="shared" si="77"/>
        <v>0.2667058402366852</v>
      </c>
      <c r="R295" s="326">
        <f t="shared" si="71"/>
        <v>0</v>
      </c>
      <c r="S295" s="326">
        <f t="shared" si="72"/>
        <v>0</v>
      </c>
      <c r="T295" s="326">
        <f t="shared" si="78"/>
        <v>0.2667058402366852</v>
      </c>
      <c r="U295" s="326">
        <f t="shared" si="73"/>
        <v>0</v>
      </c>
      <c r="V295" s="326">
        <f t="shared" si="79"/>
        <v>0.3</v>
      </c>
    </row>
    <row r="296" spans="7:22" x14ac:dyDescent="0.2">
      <c r="G296" s="326">
        <f t="shared" si="64"/>
        <v>0</v>
      </c>
      <c r="H296" s="326">
        <f t="shared" si="74"/>
        <v>0.26763190218195149</v>
      </c>
      <c r="I296" s="326">
        <f t="shared" si="65"/>
        <v>4.8437414805048574E-100</v>
      </c>
      <c r="J296" s="326">
        <f t="shared" si="66"/>
        <v>0</v>
      </c>
      <c r="K296" s="326">
        <f t="shared" si="75"/>
        <v>0.26763190218195149</v>
      </c>
      <c r="L296" s="326">
        <f t="shared" si="67"/>
        <v>0</v>
      </c>
      <c r="M296" s="326">
        <f t="shared" si="68"/>
        <v>0</v>
      </c>
      <c r="N296" s="326">
        <f t="shared" si="76"/>
        <v>0.26763190218195149</v>
      </c>
      <c r="O296" s="326">
        <f t="shared" si="69"/>
        <v>0</v>
      </c>
      <c r="P296" s="326">
        <f t="shared" si="70"/>
        <v>0</v>
      </c>
      <c r="Q296" s="326">
        <f t="shared" si="77"/>
        <v>0.26763190218195149</v>
      </c>
      <c r="R296" s="326">
        <f t="shared" si="71"/>
        <v>0</v>
      </c>
      <c r="S296" s="326">
        <f t="shared" si="72"/>
        <v>0</v>
      </c>
      <c r="T296" s="326">
        <f t="shared" si="78"/>
        <v>0.26763190218195149</v>
      </c>
      <c r="U296" s="326">
        <f t="shared" si="73"/>
        <v>0</v>
      </c>
      <c r="V296" s="326">
        <f t="shared" si="79"/>
        <v>0.3</v>
      </c>
    </row>
    <row r="297" spans="7:22" x14ac:dyDescent="0.2">
      <c r="G297" s="326">
        <f t="shared" si="64"/>
        <v>0</v>
      </c>
      <c r="H297" s="326">
        <f t="shared" si="74"/>
        <v>0.26855796412721777</v>
      </c>
      <c r="I297" s="326">
        <f t="shared" si="65"/>
        <v>3.3798337202762393E-97</v>
      </c>
      <c r="J297" s="326">
        <f t="shared" si="66"/>
        <v>0</v>
      </c>
      <c r="K297" s="326">
        <f t="shared" si="75"/>
        <v>0.26855796412721777</v>
      </c>
      <c r="L297" s="326">
        <f t="shared" si="67"/>
        <v>0</v>
      </c>
      <c r="M297" s="326">
        <f t="shared" si="68"/>
        <v>0</v>
      </c>
      <c r="N297" s="326">
        <f t="shared" si="76"/>
        <v>0.26855796412721777</v>
      </c>
      <c r="O297" s="326">
        <f t="shared" si="69"/>
        <v>0</v>
      </c>
      <c r="P297" s="326">
        <f t="shared" si="70"/>
        <v>0</v>
      </c>
      <c r="Q297" s="326">
        <f t="shared" si="77"/>
        <v>0.26855796412721777</v>
      </c>
      <c r="R297" s="326">
        <f t="shared" si="71"/>
        <v>0</v>
      </c>
      <c r="S297" s="326">
        <f t="shared" si="72"/>
        <v>0</v>
      </c>
      <c r="T297" s="326">
        <f t="shared" si="78"/>
        <v>0.26855796412721777</v>
      </c>
      <c r="U297" s="326">
        <f t="shared" si="73"/>
        <v>0</v>
      </c>
      <c r="V297" s="326">
        <f t="shared" si="79"/>
        <v>0.3</v>
      </c>
    </row>
    <row r="298" spans="7:22" x14ac:dyDescent="0.2">
      <c r="G298" s="326">
        <f t="shared" si="64"/>
        <v>0</v>
      </c>
      <c r="H298" s="326">
        <f t="shared" si="74"/>
        <v>0.26948402607248406</v>
      </c>
      <c r="I298" s="326">
        <f t="shared" si="65"/>
        <v>2.0547687052667667E-94</v>
      </c>
      <c r="J298" s="326">
        <f t="shared" si="66"/>
        <v>0</v>
      </c>
      <c r="K298" s="326">
        <f t="shared" si="75"/>
        <v>0.26948402607248406</v>
      </c>
      <c r="L298" s="326">
        <f t="shared" si="67"/>
        <v>0</v>
      </c>
      <c r="M298" s="326">
        <f t="shared" si="68"/>
        <v>0</v>
      </c>
      <c r="N298" s="326">
        <f t="shared" si="76"/>
        <v>0.26948402607248406</v>
      </c>
      <c r="O298" s="326">
        <f t="shared" si="69"/>
        <v>0</v>
      </c>
      <c r="P298" s="326">
        <f t="shared" si="70"/>
        <v>0</v>
      </c>
      <c r="Q298" s="326">
        <f t="shared" si="77"/>
        <v>0.26948402607248406</v>
      </c>
      <c r="R298" s="326">
        <f t="shared" si="71"/>
        <v>0</v>
      </c>
      <c r="S298" s="326">
        <f t="shared" si="72"/>
        <v>0</v>
      </c>
      <c r="T298" s="326">
        <f t="shared" si="78"/>
        <v>0.26948402607248406</v>
      </c>
      <c r="U298" s="326">
        <f t="shared" si="73"/>
        <v>0</v>
      </c>
      <c r="V298" s="326">
        <f t="shared" si="79"/>
        <v>0.3</v>
      </c>
    </row>
    <row r="299" spans="7:22" x14ac:dyDescent="0.2">
      <c r="G299" s="326">
        <f t="shared" si="64"/>
        <v>0</v>
      </c>
      <c r="H299" s="326">
        <f t="shared" si="74"/>
        <v>0.27041008801775035</v>
      </c>
      <c r="I299" s="326">
        <f t="shared" si="65"/>
        <v>1.0909661016657031E-91</v>
      </c>
      <c r="J299" s="326">
        <f t="shared" si="66"/>
        <v>0</v>
      </c>
      <c r="K299" s="326">
        <f t="shared" si="75"/>
        <v>0.27041008801775035</v>
      </c>
      <c r="L299" s="326">
        <f t="shared" si="67"/>
        <v>0</v>
      </c>
      <c r="M299" s="326">
        <f t="shared" si="68"/>
        <v>0</v>
      </c>
      <c r="N299" s="326">
        <f t="shared" si="76"/>
        <v>0.27041008801775035</v>
      </c>
      <c r="O299" s="326">
        <f t="shared" si="69"/>
        <v>0</v>
      </c>
      <c r="P299" s="326">
        <f t="shared" si="70"/>
        <v>0</v>
      </c>
      <c r="Q299" s="326">
        <f t="shared" si="77"/>
        <v>0.27041008801775035</v>
      </c>
      <c r="R299" s="326">
        <f t="shared" si="71"/>
        <v>0</v>
      </c>
      <c r="S299" s="326">
        <f t="shared" si="72"/>
        <v>0</v>
      </c>
      <c r="T299" s="326">
        <f t="shared" si="78"/>
        <v>0.27041008801775035</v>
      </c>
      <c r="U299" s="326">
        <f t="shared" si="73"/>
        <v>0</v>
      </c>
      <c r="V299" s="326">
        <f t="shared" si="79"/>
        <v>0.3</v>
      </c>
    </row>
    <row r="300" spans="7:22" x14ac:dyDescent="0.2">
      <c r="G300" s="326">
        <f t="shared" si="64"/>
        <v>0</v>
      </c>
      <c r="H300" s="326">
        <f t="shared" si="74"/>
        <v>0.27133614996301664</v>
      </c>
      <c r="I300" s="326">
        <f t="shared" si="65"/>
        <v>5.0704687625155421E-89</v>
      </c>
      <c r="J300" s="326">
        <f t="shared" si="66"/>
        <v>0</v>
      </c>
      <c r="K300" s="326">
        <f t="shared" si="75"/>
        <v>0.27133614996301664</v>
      </c>
      <c r="L300" s="326">
        <f t="shared" si="67"/>
        <v>0</v>
      </c>
      <c r="M300" s="326">
        <f t="shared" si="68"/>
        <v>0</v>
      </c>
      <c r="N300" s="326">
        <f t="shared" si="76"/>
        <v>0.27133614996301664</v>
      </c>
      <c r="O300" s="326">
        <f t="shared" si="69"/>
        <v>0</v>
      </c>
      <c r="P300" s="326">
        <f t="shared" si="70"/>
        <v>0</v>
      </c>
      <c r="Q300" s="326">
        <f t="shared" si="77"/>
        <v>0.27133614996301664</v>
      </c>
      <c r="R300" s="326">
        <f t="shared" si="71"/>
        <v>0</v>
      </c>
      <c r="S300" s="326">
        <f t="shared" si="72"/>
        <v>0</v>
      </c>
      <c r="T300" s="326">
        <f t="shared" si="78"/>
        <v>0.27133614996301664</v>
      </c>
      <c r="U300" s="326">
        <f t="shared" si="73"/>
        <v>0</v>
      </c>
      <c r="V300" s="326">
        <f t="shared" si="79"/>
        <v>0.3</v>
      </c>
    </row>
    <row r="301" spans="7:22" x14ac:dyDescent="0.2">
      <c r="G301" s="326">
        <f t="shared" si="64"/>
        <v>0</v>
      </c>
      <c r="H301" s="326">
        <f t="shared" si="74"/>
        <v>0.27226221190828293</v>
      </c>
      <c r="I301" s="326">
        <f t="shared" si="65"/>
        <v>2.0675790929522113E-86</v>
      </c>
      <c r="J301" s="326">
        <f t="shared" si="66"/>
        <v>0</v>
      </c>
      <c r="K301" s="326">
        <f t="shared" si="75"/>
        <v>0.27226221190828293</v>
      </c>
      <c r="L301" s="326">
        <f t="shared" si="67"/>
        <v>0</v>
      </c>
      <c r="M301" s="326">
        <f t="shared" si="68"/>
        <v>0</v>
      </c>
      <c r="N301" s="326">
        <f t="shared" si="76"/>
        <v>0.27226221190828293</v>
      </c>
      <c r="O301" s="326">
        <f t="shared" si="69"/>
        <v>0</v>
      </c>
      <c r="P301" s="326">
        <f t="shared" si="70"/>
        <v>0</v>
      </c>
      <c r="Q301" s="326">
        <f t="shared" si="77"/>
        <v>0.27226221190828293</v>
      </c>
      <c r="R301" s="326">
        <f t="shared" si="71"/>
        <v>0</v>
      </c>
      <c r="S301" s="326">
        <f t="shared" si="72"/>
        <v>0</v>
      </c>
      <c r="T301" s="326">
        <f t="shared" si="78"/>
        <v>0.27226221190828293</v>
      </c>
      <c r="U301" s="326">
        <f t="shared" si="73"/>
        <v>0</v>
      </c>
      <c r="V301" s="326">
        <f t="shared" si="79"/>
        <v>0.3</v>
      </c>
    </row>
    <row r="302" spans="7:22" x14ac:dyDescent="0.2">
      <c r="G302" s="326">
        <f t="shared" si="64"/>
        <v>0</v>
      </c>
      <c r="H302" s="326">
        <f t="shared" si="74"/>
        <v>0.27318827385354921</v>
      </c>
      <c r="I302" s="326">
        <f t="shared" si="65"/>
        <v>7.4134975642152578E-84</v>
      </c>
      <c r="J302" s="326">
        <f t="shared" si="66"/>
        <v>0</v>
      </c>
      <c r="K302" s="326">
        <f t="shared" si="75"/>
        <v>0.27318827385354921</v>
      </c>
      <c r="L302" s="326">
        <f t="shared" si="67"/>
        <v>0</v>
      </c>
      <c r="M302" s="326">
        <f t="shared" si="68"/>
        <v>0</v>
      </c>
      <c r="N302" s="326">
        <f t="shared" si="76"/>
        <v>0.27318827385354921</v>
      </c>
      <c r="O302" s="326">
        <f t="shared" si="69"/>
        <v>0</v>
      </c>
      <c r="P302" s="326">
        <f t="shared" si="70"/>
        <v>0</v>
      </c>
      <c r="Q302" s="326">
        <f t="shared" si="77"/>
        <v>0.27318827385354921</v>
      </c>
      <c r="R302" s="326">
        <f t="shared" si="71"/>
        <v>0</v>
      </c>
      <c r="S302" s="326">
        <f t="shared" si="72"/>
        <v>0</v>
      </c>
      <c r="T302" s="326">
        <f t="shared" si="78"/>
        <v>0.27318827385354921</v>
      </c>
      <c r="U302" s="326">
        <f t="shared" si="73"/>
        <v>0</v>
      </c>
      <c r="V302" s="326">
        <f t="shared" si="79"/>
        <v>0.3</v>
      </c>
    </row>
    <row r="303" spans="7:22" x14ac:dyDescent="0.2">
      <c r="G303" s="326">
        <f t="shared" si="64"/>
        <v>0</v>
      </c>
      <c r="H303" s="326">
        <f t="shared" si="74"/>
        <v>0.2741143357988155</v>
      </c>
      <c r="I303" s="326">
        <f t="shared" si="65"/>
        <v>2.3425162360957215E-81</v>
      </c>
      <c r="J303" s="326">
        <f t="shared" si="66"/>
        <v>0</v>
      </c>
      <c r="K303" s="326">
        <f t="shared" si="75"/>
        <v>0.2741143357988155</v>
      </c>
      <c r="L303" s="326">
        <f t="shared" si="67"/>
        <v>0</v>
      </c>
      <c r="M303" s="326">
        <f t="shared" si="68"/>
        <v>0</v>
      </c>
      <c r="N303" s="326">
        <f t="shared" si="76"/>
        <v>0.2741143357988155</v>
      </c>
      <c r="O303" s="326">
        <f t="shared" si="69"/>
        <v>0</v>
      </c>
      <c r="P303" s="326">
        <f t="shared" si="70"/>
        <v>0</v>
      </c>
      <c r="Q303" s="326">
        <f t="shared" si="77"/>
        <v>0.2741143357988155</v>
      </c>
      <c r="R303" s="326">
        <f t="shared" si="71"/>
        <v>0</v>
      </c>
      <c r="S303" s="326">
        <f t="shared" si="72"/>
        <v>0</v>
      </c>
      <c r="T303" s="326">
        <f t="shared" si="78"/>
        <v>0.2741143357988155</v>
      </c>
      <c r="U303" s="326">
        <f t="shared" si="73"/>
        <v>0</v>
      </c>
      <c r="V303" s="326">
        <f t="shared" si="79"/>
        <v>0.3</v>
      </c>
    </row>
    <row r="304" spans="7:22" x14ac:dyDescent="0.2">
      <c r="G304" s="326">
        <f t="shared" si="64"/>
        <v>0</v>
      </c>
      <c r="H304" s="326">
        <f t="shared" si="74"/>
        <v>0.27504039774408179</v>
      </c>
      <c r="I304" s="326">
        <f t="shared" si="65"/>
        <v>6.5369320914167831E-79</v>
      </c>
      <c r="J304" s="326">
        <f t="shared" si="66"/>
        <v>0</v>
      </c>
      <c r="K304" s="326">
        <f t="shared" si="75"/>
        <v>0.27504039774408179</v>
      </c>
      <c r="L304" s="326">
        <f t="shared" si="67"/>
        <v>0</v>
      </c>
      <c r="M304" s="326">
        <f t="shared" si="68"/>
        <v>0</v>
      </c>
      <c r="N304" s="326">
        <f t="shared" si="76"/>
        <v>0.27504039774408179</v>
      </c>
      <c r="O304" s="326">
        <f t="shared" si="69"/>
        <v>0</v>
      </c>
      <c r="P304" s="326">
        <f t="shared" si="70"/>
        <v>0</v>
      </c>
      <c r="Q304" s="326">
        <f t="shared" si="77"/>
        <v>0.27504039774408179</v>
      </c>
      <c r="R304" s="326">
        <f t="shared" si="71"/>
        <v>0</v>
      </c>
      <c r="S304" s="326">
        <f t="shared" si="72"/>
        <v>0</v>
      </c>
      <c r="T304" s="326">
        <f t="shared" si="78"/>
        <v>0.27504039774408179</v>
      </c>
      <c r="U304" s="326">
        <f t="shared" si="73"/>
        <v>0</v>
      </c>
      <c r="V304" s="326">
        <f t="shared" si="79"/>
        <v>0.3</v>
      </c>
    </row>
    <row r="305" spans="7:22" x14ac:dyDescent="0.2">
      <c r="G305" s="326">
        <f t="shared" si="64"/>
        <v>0</v>
      </c>
      <c r="H305" s="326">
        <f t="shared" si="74"/>
        <v>0.27596645968934808</v>
      </c>
      <c r="I305" s="326">
        <f t="shared" si="65"/>
        <v>1.6144072591557206E-76</v>
      </c>
      <c r="J305" s="326">
        <f t="shared" si="66"/>
        <v>0</v>
      </c>
      <c r="K305" s="326">
        <f t="shared" si="75"/>
        <v>0.27596645968934808</v>
      </c>
      <c r="L305" s="326">
        <f t="shared" si="67"/>
        <v>0</v>
      </c>
      <c r="M305" s="326">
        <f t="shared" si="68"/>
        <v>0</v>
      </c>
      <c r="N305" s="326">
        <f t="shared" si="76"/>
        <v>0.27596645968934808</v>
      </c>
      <c r="O305" s="326">
        <f t="shared" si="69"/>
        <v>0</v>
      </c>
      <c r="P305" s="326">
        <f t="shared" si="70"/>
        <v>0</v>
      </c>
      <c r="Q305" s="326">
        <f t="shared" si="77"/>
        <v>0.27596645968934808</v>
      </c>
      <c r="R305" s="326">
        <f t="shared" si="71"/>
        <v>0</v>
      </c>
      <c r="S305" s="326">
        <f t="shared" si="72"/>
        <v>0</v>
      </c>
      <c r="T305" s="326">
        <f t="shared" si="78"/>
        <v>0.27596645968934808</v>
      </c>
      <c r="U305" s="326">
        <f t="shared" si="73"/>
        <v>0</v>
      </c>
      <c r="V305" s="326">
        <f t="shared" si="79"/>
        <v>0.3</v>
      </c>
    </row>
    <row r="306" spans="7:22" x14ac:dyDescent="0.2">
      <c r="G306" s="326">
        <f t="shared" si="64"/>
        <v>0</v>
      </c>
      <c r="H306" s="326">
        <f t="shared" si="74"/>
        <v>0.27689252163461436</v>
      </c>
      <c r="I306" s="326">
        <f t="shared" si="65"/>
        <v>3.5358891110562434E-74</v>
      </c>
      <c r="J306" s="326">
        <f t="shared" si="66"/>
        <v>0</v>
      </c>
      <c r="K306" s="326">
        <f t="shared" si="75"/>
        <v>0.27689252163461436</v>
      </c>
      <c r="L306" s="326">
        <f t="shared" si="67"/>
        <v>0</v>
      </c>
      <c r="M306" s="326">
        <f t="shared" si="68"/>
        <v>0</v>
      </c>
      <c r="N306" s="326">
        <f t="shared" si="76"/>
        <v>0.27689252163461436</v>
      </c>
      <c r="O306" s="326">
        <f t="shared" si="69"/>
        <v>0</v>
      </c>
      <c r="P306" s="326">
        <f t="shared" si="70"/>
        <v>0</v>
      </c>
      <c r="Q306" s="326">
        <f t="shared" si="77"/>
        <v>0.27689252163461436</v>
      </c>
      <c r="R306" s="326">
        <f t="shared" si="71"/>
        <v>0</v>
      </c>
      <c r="S306" s="326">
        <f t="shared" si="72"/>
        <v>0</v>
      </c>
      <c r="T306" s="326">
        <f t="shared" si="78"/>
        <v>0.27689252163461436</v>
      </c>
      <c r="U306" s="326">
        <f t="shared" si="73"/>
        <v>0</v>
      </c>
      <c r="V306" s="326">
        <f t="shared" si="79"/>
        <v>0.3</v>
      </c>
    </row>
    <row r="307" spans="7:22" x14ac:dyDescent="0.2">
      <c r="G307" s="326">
        <f t="shared" si="64"/>
        <v>0</v>
      </c>
      <c r="H307" s="326">
        <f t="shared" si="74"/>
        <v>0.27781858357988065</v>
      </c>
      <c r="I307" s="326">
        <f t="shared" si="65"/>
        <v>6.8819635810381787E-72</v>
      </c>
      <c r="J307" s="326">
        <f t="shared" si="66"/>
        <v>0</v>
      </c>
      <c r="K307" s="326">
        <f t="shared" si="75"/>
        <v>0.27781858357988065</v>
      </c>
      <c r="L307" s="326">
        <f t="shared" si="67"/>
        <v>0</v>
      </c>
      <c r="M307" s="326">
        <f t="shared" si="68"/>
        <v>0</v>
      </c>
      <c r="N307" s="326">
        <f t="shared" si="76"/>
        <v>0.27781858357988065</v>
      </c>
      <c r="O307" s="326">
        <f t="shared" si="69"/>
        <v>0</v>
      </c>
      <c r="P307" s="326">
        <f t="shared" si="70"/>
        <v>0</v>
      </c>
      <c r="Q307" s="326">
        <f t="shared" si="77"/>
        <v>0.27781858357988065</v>
      </c>
      <c r="R307" s="326">
        <f t="shared" si="71"/>
        <v>0</v>
      </c>
      <c r="S307" s="326">
        <f t="shared" si="72"/>
        <v>0</v>
      </c>
      <c r="T307" s="326">
        <f t="shared" si="78"/>
        <v>0.27781858357988065</v>
      </c>
      <c r="U307" s="326">
        <f t="shared" si="73"/>
        <v>0</v>
      </c>
      <c r="V307" s="326">
        <f t="shared" si="79"/>
        <v>0.3</v>
      </c>
    </row>
    <row r="308" spans="7:22" x14ac:dyDescent="0.2">
      <c r="G308" s="326">
        <f t="shared" si="64"/>
        <v>0</v>
      </c>
      <c r="H308" s="326">
        <f t="shared" si="74"/>
        <v>0.27874464552514694</v>
      </c>
      <c r="I308" s="326">
        <f t="shared" si="65"/>
        <v>1.1926681015947831E-69</v>
      </c>
      <c r="J308" s="326">
        <f t="shared" si="66"/>
        <v>0</v>
      </c>
      <c r="K308" s="326">
        <f t="shared" si="75"/>
        <v>0.27874464552514694</v>
      </c>
      <c r="L308" s="326">
        <f t="shared" si="67"/>
        <v>0</v>
      </c>
      <c r="M308" s="326">
        <f t="shared" si="68"/>
        <v>0</v>
      </c>
      <c r="N308" s="326">
        <f t="shared" si="76"/>
        <v>0.27874464552514694</v>
      </c>
      <c r="O308" s="326">
        <f t="shared" si="69"/>
        <v>0</v>
      </c>
      <c r="P308" s="326">
        <f t="shared" si="70"/>
        <v>0</v>
      </c>
      <c r="Q308" s="326">
        <f t="shared" si="77"/>
        <v>0.27874464552514694</v>
      </c>
      <c r="R308" s="326">
        <f t="shared" si="71"/>
        <v>0</v>
      </c>
      <c r="S308" s="326">
        <f t="shared" si="72"/>
        <v>0</v>
      </c>
      <c r="T308" s="326">
        <f t="shared" si="78"/>
        <v>0.27874464552514694</v>
      </c>
      <c r="U308" s="326">
        <f t="shared" si="73"/>
        <v>0</v>
      </c>
      <c r="V308" s="326">
        <f t="shared" si="79"/>
        <v>0.3</v>
      </c>
    </row>
    <row r="309" spans="7:22" x14ac:dyDescent="0.2">
      <c r="G309" s="326">
        <f t="shared" si="64"/>
        <v>0</v>
      </c>
      <c r="H309" s="326">
        <f t="shared" si="74"/>
        <v>0.27967070747041323</v>
      </c>
      <c r="I309" s="326">
        <f t="shared" si="65"/>
        <v>1.8440364573220943E-67</v>
      </c>
      <c r="J309" s="326">
        <f t="shared" si="66"/>
        <v>0</v>
      </c>
      <c r="K309" s="326">
        <f t="shared" si="75"/>
        <v>0.27967070747041323</v>
      </c>
      <c r="L309" s="326">
        <f t="shared" si="67"/>
        <v>0</v>
      </c>
      <c r="M309" s="326">
        <f t="shared" si="68"/>
        <v>0</v>
      </c>
      <c r="N309" s="326">
        <f t="shared" si="76"/>
        <v>0.27967070747041323</v>
      </c>
      <c r="O309" s="326">
        <f t="shared" si="69"/>
        <v>0</v>
      </c>
      <c r="P309" s="326">
        <f t="shared" si="70"/>
        <v>0</v>
      </c>
      <c r="Q309" s="326">
        <f t="shared" si="77"/>
        <v>0.27967070747041323</v>
      </c>
      <c r="R309" s="326">
        <f t="shared" si="71"/>
        <v>0</v>
      </c>
      <c r="S309" s="326">
        <f t="shared" si="72"/>
        <v>0</v>
      </c>
      <c r="T309" s="326">
        <f t="shared" si="78"/>
        <v>0.27967070747041323</v>
      </c>
      <c r="U309" s="326">
        <f t="shared" si="73"/>
        <v>0</v>
      </c>
      <c r="V309" s="326">
        <f t="shared" si="79"/>
        <v>0.3</v>
      </c>
    </row>
    <row r="310" spans="7:22" x14ac:dyDescent="0.2">
      <c r="G310" s="326">
        <f t="shared" si="64"/>
        <v>0</v>
      </c>
      <c r="H310" s="326">
        <f t="shared" si="74"/>
        <v>0.28059676941567951</v>
      </c>
      <c r="I310" s="326">
        <f t="shared" si="65"/>
        <v>2.548563368818472E-65</v>
      </c>
      <c r="J310" s="326">
        <f t="shared" si="66"/>
        <v>0</v>
      </c>
      <c r="K310" s="326">
        <f t="shared" si="75"/>
        <v>0.28059676941567951</v>
      </c>
      <c r="L310" s="326">
        <f t="shared" si="67"/>
        <v>0</v>
      </c>
      <c r="M310" s="326">
        <f t="shared" si="68"/>
        <v>0</v>
      </c>
      <c r="N310" s="326">
        <f t="shared" si="76"/>
        <v>0.28059676941567951</v>
      </c>
      <c r="O310" s="326">
        <f t="shared" si="69"/>
        <v>0</v>
      </c>
      <c r="P310" s="326">
        <f t="shared" si="70"/>
        <v>0</v>
      </c>
      <c r="Q310" s="326">
        <f t="shared" si="77"/>
        <v>0.28059676941567951</v>
      </c>
      <c r="R310" s="326">
        <f t="shared" si="71"/>
        <v>0</v>
      </c>
      <c r="S310" s="326">
        <f t="shared" si="72"/>
        <v>0</v>
      </c>
      <c r="T310" s="326">
        <f t="shared" si="78"/>
        <v>0.28059676941567951</v>
      </c>
      <c r="U310" s="326">
        <f t="shared" si="73"/>
        <v>0</v>
      </c>
      <c r="V310" s="326">
        <f t="shared" si="79"/>
        <v>0.3</v>
      </c>
    </row>
    <row r="311" spans="7:22" x14ac:dyDescent="0.2">
      <c r="G311" s="326">
        <f t="shared" si="64"/>
        <v>0</v>
      </c>
      <c r="H311" s="326">
        <f t="shared" si="74"/>
        <v>0.2815228313609458</v>
      </c>
      <c r="I311" s="326">
        <f t="shared" si="65"/>
        <v>3.1543894739708123E-63</v>
      </c>
      <c r="J311" s="326">
        <f t="shared" si="66"/>
        <v>0</v>
      </c>
      <c r="K311" s="326">
        <f t="shared" si="75"/>
        <v>0.2815228313609458</v>
      </c>
      <c r="L311" s="326">
        <f t="shared" si="67"/>
        <v>0</v>
      </c>
      <c r="M311" s="326">
        <f t="shared" si="68"/>
        <v>0</v>
      </c>
      <c r="N311" s="326">
        <f t="shared" si="76"/>
        <v>0.2815228313609458</v>
      </c>
      <c r="O311" s="326">
        <f t="shared" si="69"/>
        <v>0</v>
      </c>
      <c r="P311" s="326">
        <f t="shared" si="70"/>
        <v>0</v>
      </c>
      <c r="Q311" s="326">
        <f t="shared" si="77"/>
        <v>0.2815228313609458</v>
      </c>
      <c r="R311" s="326">
        <f t="shared" si="71"/>
        <v>0</v>
      </c>
      <c r="S311" s="326">
        <f t="shared" si="72"/>
        <v>0</v>
      </c>
      <c r="T311" s="326">
        <f t="shared" si="78"/>
        <v>0.2815228313609458</v>
      </c>
      <c r="U311" s="326">
        <f t="shared" si="73"/>
        <v>0</v>
      </c>
      <c r="V311" s="326">
        <f t="shared" si="79"/>
        <v>0.3</v>
      </c>
    </row>
    <row r="312" spans="7:22" x14ac:dyDescent="0.2">
      <c r="G312" s="326">
        <f t="shared" si="64"/>
        <v>0</v>
      </c>
      <c r="H312" s="326">
        <f t="shared" si="74"/>
        <v>0.28244889330621209</v>
      </c>
      <c r="I312" s="326">
        <f t="shared" si="65"/>
        <v>3.5029336792326107E-61</v>
      </c>
      <c r="J312" s="326">
        <f t="shared" si="66"/>
        <v>0</v>
      </c>
      <c r="K312" s="326">
        <f t="shared" si="75"/>
        <v>0.28244889330621209</v>
      </c>
      <c r="L312" s="326">
        <f t="shared" si="67"/>
        <v>0</v>
      </c>
      <c r="M312" s="326">
        <f t="shared" si="68"/>
        <v>0</v>
      </c>
      <c r="N312" s="326">
        <f t="shared" si="76"/>
        <v>0.28244889330621209</v>
      </c>
      <c r="O312" s="326">
        <f t="shared" si="69"/>
        <v>0</v>
      </c>
      <c r="P312" s="326">
        <f t="shared" si="70"/>
        <v>0</v>
      </c>
      <c r="Q312" s="326">
        <f t="shared" si="77"/>
        <v>0.28244889330621209</v>
      </c>
      <c r="R312" s="326">
        <f t="shared" si="71"/>
        <v>0</v>
      </c>
      <c r="S312" s="326">
        <f t="shared" si="72"/>
        <v>0</v>
      </c>
      <c r="T312" s="326">
        <f t="shared" si="78"/>
        <v>0.28244889330621209</v>
      </c>
      <c r="U312" s="326">
        <f t="shared" si="73"/>
        <v>0</v>
      </c>
      <c r="V312" s="326">
        <f t="shared" si="79"/>
        <v>0.3</v>
      </c>
    </row>
    <row r="313" spans="7:22" x14ac:dyDescent="0.2">
      <c r="G313" s="326">
        <f t="shared" si="64"/>
        <v>0</v>
      </c>
      <c r="H313" s="326">
        <f t="shared" si="74"/>
        <v>0.28337495525147838</v>
      </c>
      <c r="I313" s="326">
        <f t="shared" si="65"/>
        <v>3.4964973239722013E-59</v>
      </c>
      <c r="J313" s="326">
        <f t="shared" si="66"/>
        <v>0</v>
      </c>
      <c r="K313" s="326">
        <f t="shared" si="75"/>
        <v>0.28337495525147838</v>
      </c>
      <c r="L313" s="326">
        <f t="shared" si="67"/>
        <v>0</v>
      </c>
      <c r="M313" s="326">
        <f t="shared" si="68"/>
        <v>0</v>
      </c>
      <c r="N313" s="326">
        <f t="shared" si="76"/>
        <v>0.28337495525147838</v>
      </c>
      <c r="O313" s="326">
        <f t="shared" si="69"/>
        <v>0</v>
      </c>
      <c r="P313" s="326">
        <f t="shared" si="70"/>
        <v>0</v>
      </c>
      <c r="Q313" s="326">
        <f t="shared" si="77"/>
        <v>0.28337495525147838</v>
      </c>
      <c r="R313" s="326">
        <f t="shared" si="71"/>
        <v>0</v>
      </c>
      <c r="S313" s="326">
        <f t="shared" si="72"/>
        <v>0</v>
      </c>
      <c r="T313" s="326">
        <f t="shared" si="78"/>
        <v>0.28337495525147838</v>
      </c>
      <c r="U313" s="326">
        <f t="shared" si="73"/>
        <v>0</v>
      </c>
      <c r="V313" s="326">
        <f t="shared" si="79"/>
        <v>0.3</v>
      </c>
    </row>
    <row r="314" spans="7:22" x14ac:dyDescent="0.2">
      <c r="G314" s="326">
        <f t="shared" si="64"/>
        <v>0</v>
      </c>
      <c r="H314" s="326">
        <f t="shared" si="74"/>
        <v>0.28430101719674467</v>
      </c>
      <c r="I314" s="326">
        <f t="shared" si="65"/>
        <v>3.1426255103251254E-57</v>
      </c>
      <c r="J314" s="326">
        <f t="shared" si="66"/>
        <v>0</v>
      </c>
      <c r="K314" s="326">
        <f t="shared" si="75"/>
        <v>0.28430101719674467</v>
      </c>
      <c r="L314" s="326">
        <f t="shared" si="67"/>
        <v>0</v>
      </c>
      <c r="M314" s="326">
        <f t="shared" si="68"/>
        <v>0</v>
      </c>
      <c r="N314" s="326">
        <f t="shared" si="76"/>
        <v>0.28430101719674467</v>
      </c>
      <c r="O314" s="326">
        <f t="shared" si="69"/>
        <v>0</v>
      </c>
      <c r="P314" s="326">
        <f t="shared" si="70"/>
        <v>0</v>
      </c>
      <c r="Q314" s="326">
        <f t="shared" si="77"/>
        <v>0.28430101719674467</v>
      </c>
      <c r="R314" s="326">
        <f t="shared" si="71"/>
        <v>0</v>
      </c>
      <c r="S314" s="326">
        <f t="shared" si="72"/>
        <v>0</v>
      </c>
      <c r="T314" s="326">
        <f t="shared" si="78"/>
        <v>0.28430101719674467</v>
      </c>
      <c r="U314" s="326">
        <f t="shared" si="73"/>
        <v>0</v>
      </c>
      <c r="V314" s="326">
        <f t="shared" si="79"/>
        <v>0.3</v>
      </c>
    </row>
    <row r="315" spans="7:22" x14ac:dyDescent="0.2">
      <c r="G315" s="326">
        <f t="shared" si="64"/>
        <v>0</v>
      </c>
      <c r="H315" s="326">
        <f t="shared" si="74"/>
        <v>0.28522707914201095</v>
      </c>
      <c r="I315" s="326">
        <f t="shared" si="65"/>
        <v>2.5478242777132688E-55</v>
      </c>
      <c r="J315" s="326">
        <f t="shared" si="66"/>
        <v>0</v>
      </c>
      <c r="K315" s="326">
        <f t="shared" si="75"/>
        <v>0.28522707914201095</v>
      </c>
      <c r="L315" s="326">
        <f t="shared" si="67"/>
        <v>0</v>
      </c>
      <c r="M315" s="326">
        <f t="shared" si="68"/>
        <v>0</v>
      </c>
      <c r="N315" s="326">
        <f t="shared" si="76"/>
        <v>0.28522707914201095</v>
      </c>
      <c r="O315" s="326">
        <f t="shared" si="69"/>
        <v>0</v>
      </c>
      <c r="P315" s="326">
        <f t="shared" si="70"/>
        <v>0</v>
      </c>
      <c r="Q315" s="326">
        <f t="shared" si="77"/>
        <v>0.28522707914201095</v>
      </c>
      <c r="R315" s="326">
        <f t="shared" si="71"/>
        <v>0</v>
      </c>
      <c r="S315" s="326">
        <f t="shared" si="72"/>
        <v>0</v>
      </c>
      <c r="T315" s="326">
        <f t="shared" si="78"/>
        <v>0.28522707914201095</v>
      </c>
      <c r="U315" s="326">
        <f t="shared" si="73"/>
        <v>0</v>
      </c>
      <c r="V315" s="326">
        <f t="shared" si="79"/>
        <v>0.3</v>
      </c>
    </row>
    <row r="316" spans="7:22" x14ac:dyDescent="0.2">
      <c r="G316" s="326">
        <f t="shared" si="64"/>
        <v>0</v>
      </c>
      <c r="H316" s="326">
        <f t="shared" si="74"/>
        <v>0.28615314108727724</v>
      </c>
      <c r="I316" s="326">
        <f t="shared" si="65"/>
        <v>1.8664187171383363E-53</v>
      </c>
      <c r="J316" s="326">
        <f t="shared" si="66"/>
        <v>0</v>
      </c>
      <c r="K316" s="326">
        <f t="shared" si="75"/>
        <v>0.28615314108727724</v>
      </c>
      <c r="L316" s="326">
        <f t="shared" si="67"/>
        <v>0</v>
      </c>
      <c r="M316" s="326">
        <f t="shared" si="68"/>
        <v>0</v>
      </c>
      <c r="N316" s="326">
        <f t="shared" si="76"/>
        <v>0.28615314108727724</v>
      </c>
      <c r="O316" s="326">
        <f t="shared" si="69"/>
        <v>0</v>
      </c>
      <c r="P316" s="326">
        <f t="shared" si="70"/>
        <v>0</v>
      </c>
      <c r="Q316" s="326">
        <f t="shared" si="77"/>
        <v>0.28615314108727724</v>
      </c>
      <c r="R316" s="326">
        <f t="shared" si="71"/>
        <v>0</v>
      </c>
      <c r="S316" s="326">
        <f t="shared" si="72"/>
        <v>0</v>
      </c>
      <c r="T316" s="326">
        <f t="shared" si="78"/>
        <v>0.28615314108727724</v>
      </c>
      <c r="U316" s="326">
        <f t="shared" si="73"/>
        <v>0</v>
      </c>
      <c r="V316" s="326">
        <f t="shared" si="79"/>
        <v>0.3</v>
      </c>
    </row>
    <row r="317" spans="7:22" x14ac:dyDescent="0.2">
      <c r="G317" s="326">
        <f t="shared" si="64"/>
        <v>0</v>
      </c>
      <c r="H317" s="326">
        <f t="shared" si="74"/>
        <v>0.28707920303254353</v>
      </c>
      <c r="I317" s="326">
        <f t="shared" si="65"/>
        <v>1.2374943045187093E-51</v>
      </c>
      <c r="J317" s="326">
        <f t="shared" si="66"/>
        <v>0</v>
      </c>
      <c r="K317" s="326">
        <f t="shared" si="75"/>
        <v>0.28707920303254353</v>
      </c>
      <c r="L317" s="326">
        <f t="shared" si="67"/>
        <v>0</v>
      </c>
      <c r="M317" s="326">
        <f t="shared" si="68"/>
        <v>0</v>
      </c>
      <c r="N317" s="326">
        <f t="shared" si="76"/>
        <v>0.28707920303254353</v>
      </c>
      <c r="O317" s="326">
        <f t="shared" si="69"/>
        <v>0</v>
      </c>
      <c r="P317" s="326">
        <f t="shared" si="70"/>
        <v>0</v>
      </c>
      <c r="Q317" s="326">
        <f t="shared" si="77"/>
        <v>0.28707920303254353</v>
      </c>
      <c r="R317" s="326">
        <f t="shared" si="71"/>
        <v>0</v>
      </c>
      <c r="S317" s="326">
        <f t="shared" si="72"/>
        <v>0</v>
      </c>
      <c r="T317" s="326">
        <f t="shared" si="78"/>
        <v>0.28707920303254353</v>
      </c>
      <c r="U317" s="326">
        <f t="shared" si="73"/>
        <v>0</v>
      </c>
      <c r="V317" s="326">
        <f t="shared" si="79"/>
        <v>0.3</v>
      </c>
    </row>
    <row r="318" spans="7:22" x14ac:dyDescent="0.2">
      <c r="G318" s="326">
        <f t="shared" si="64"/>
        <v>0</v>
      </c>
      <c r="H318" s="326">
        <f t="shared" si="74"/>
        <v>0.28800526497780982</v>
      </c>
      <c r="I318" s="326">
        <f t="shared" si="65"/>
        <v>7.4385840482066996E-50</v>
      </c>
      <c r="J318" s="326">
        <f t="shared" si="66"/>
        <v>0</v>
      </c>
      <c r="K318" s="326">
        <f t="shared" si="75"/>
        <v>0.28800526497780982</v>
      </c>
      <c r="L318" s="326">
        <f t="shared" si="67"/>
        <v>0</v>
      </c>
      <c r="M318" s="326">
        <f t="shared" si="68"/>
        <v>0</v>
      </c>
      <c r="N318" s="326">
        <f t="shared" si="76"/>
        <v>0.28800526497780982</v>
      </c>
      <c r="O318" s="326">
        <f t="shared" si="69"/>
        <v>0</v>
      </c>
      <c r="P318" s="326">
        <f t="shared" si="70"/>
        <v>0</v>
      </c>
      <c r="Q318" s="326">
        <f t="shared" si="77"/>
        <v>0.28800526497780982</v>
      </c>
      <c r="R318" s="326">
        <f t="shared" si="71"/>
        <v>0</v>
      </c>
      <c r="S318" s="326">
        <f t="shared" si="72"/>
        <v>0</v>
      </c>
      <c r="T318" s="326">
        <f t="shared" si="78"/>
        <v>0.28800526497780982</v>
      </c>
      <c r="U318" s="326">
        <f t="shared" si="73"/>
        <v>0</v>
      </c>
      <c r="V318" s="326">
        <f t="shared" si="79"/>
        <v>0.3</v>
      </c>
    </row>
    <row r="319" spans="7:22" x14ac:dyDescent="0.2">
      <c r="G319" s="326">
        <f t="shared" si="64"/>
        <v>0</v>
      </c>
      <c r="H319" s="326">
        <f t="shared" si="74"/>
        <v>0.2889313269230761</v>
      </c>
      <c r="I319" s="326">
        <f t="shared" si="65"/>
        <v>4.0602768291003478E-48</v>
      </c>
      <c r="J319" s="326">
        <f t="shared" si="66"/>
        <v>0</v>
      </c>
      <c r="K319" s="326">
        <f t="shared" si="75"/>
        <v>0.2889313269230761</v>
      </c>
      <c r="L319" s="326">
        <f t="shared" si="67"/>
        <v>0</v>
      </c>
      <c r="M319" s="326">
        <f t="shared" si="68"/>
        <v>0</v>
      </c>
      <c r="N319" s="326">
        <f t="shared" si="76"/>
        <v>0.2889313269230761</v>
      </c>
      <c r="O319" s="326">
        <f t="shared" si="69"/>
        <v>0</v>
      </c>
      <c r="P319" s="326">
        <f t="shared" si="70"/>
        <v>0</v>
      </c>
      <c r="Q319" s="326">
        <f t="shared" si="77"/>
        <v>0.2889313269230761</v>
      </c>
      <c r="R319" s="326">
        <f t="shared" si="71"/>
        <v>0</v>
      </c>
      <c r="S319" s="326">
        <f t="shared" si="72"/>
        <v>0</v>
      </c>
      <c r="T319" s="326">
        <f t="shared" si="78"/>
        <v>0.2889313269230761</v>
      </c>
      <c r="U319" s="326">
        <f t="shared" si="73"/>
        <v>0</v>
      </c>
      <c r="V319" s="326">
        <f t="shared" si="79"/>
        <v>0.3</v>
      </c>
    </row>
    <row r="320" spans="7:22" x14ac:dyDescent="0.2">
      <c r="G320" s="326">
        <f t="shared" si="64"/>
        <v>0</v>
      </c>
      <c r="H320" s="326">
        <f t="shared" si="74"/>
        <v>0.28985738886834239</v>
      </c>
      <c r="I320" s="326">
        <f t="shared" si="65"/>
        <v>2.0157278818519826E-46</v>
      </c>
      <c r="J320" s="326">
        <f t="shared" si="66"/>
        <v>0</v>
      </c>
      <c r="K320" s="326">
        <f t="shared" si="75"/>
        <v>0.28985738886834239</v>
      </c>
      <c r="L320" s="326">
        <f t="shared" si="67"/>
        <v>0</v>
      </c>
      <c r="M320" s="326">
        <f t="shared" si="68"/>
        <v>0</v>
      </c>
      <c r="N320" s="326">
        <f t="shared" si="76"/>
        <v>0.28985738886834239</v>
      </c>
      <c r="O320" s="326">
        <f t="shared" si="69"/>
        <v>0</v>
      </c>
      <c r="P320" s="326">
        <f t="shared" si="70"/>
        <v>0</v>
      </c>
      <c r="Q320" s="326">
        <f t="shared" si="77"/>
        <v>0.28985738886834239</v>
      </c>
      <c r="R320" s="326">
        <f t="shared" si="71"/>
        <v>0</v>
      </c>
      <c r="S320" s="326">
        <f t="shared" si="72"/>
        <v>0</v>
      </c>
      <c r="T320" s="326">
        <f t="shared" si="78"/>
        <v>0.28985738886834239</v>
      </c>
      <c r="U320" s="326">
        <f t="shared" si="73"/>
        <v>0</v>
      </c>
      <c r="V320" s="326">
        <f t="shared" si="79"/>
        <v>0.3</v>
      </c>
    </row>
    <row r="321" spans="7:22" x14ac:dyDescent="0.2">
      <c r="G321" s="326">
        <f t="shared" si="64"/>
        <v>0</v>
      </c>
      <c r="H321" s="326">
        <f t="shared" si="74"/>
        <v>0.29078345081360868</v>
      </c>
      <c r="I321" s="326">
        <f t="shared" si="65"/>
        <v>9.1158907788292732E-45</v>
      </c>
      <c r="J321" s="326">
        <f t="shared" si="66"/>
        <v>0</v>
      </c>
      <c r="K321" s="326">
        <f t="shared" si="75"/>
        <v>0.29078345081360868</v>
      </c>
      <c r="L321" s="326">
        <f t="shared" si="67"/>
        <v>0</v>
      </c>
      <c r="M321" s="326">
        <f t="shared" si="68"/>
        <v>0</v>
      </c>
      <c r="N321" s="326">
        <f t="shared" si="76"/>
        <v>0.29078345081360868</v>
      </c>
      <c r="O321" s="326">
        <f t="shared" si="69"/>
        <v>0</v>
      </c>
      <c r="P321" s="326">
        <f t="shared" si="70"/>
        <v>0</v>
      </c>
      <c r="Q321" s="326">
        <f t="shared" si="77"/>
        <v>0.29078345081360868</v>
      </c>
      <c r="R321" s="326">
        <f t="shared" si="71"/>
        <v>0</v>
      </c>
      <c r="S321" s="326">
        <f t="shared" si="72"/>
        <v>0</v>
      </c>
      <c r="T321" s="326">
        <f t="shared" si="78"/>
        <v>0.29078345081360868</v>
      </c>
      <c r="U321" s="326">
        <f t="shared" si="73"/>
        <v>0</v>
      </c>
      <c r="V321" s="326">
        <f t="shared" si="79"/>
        <v>0.3</v>
      </c>
    </row>
    <row r="322" spans="7:22" x14ac:dyDescent="0.2">
      <c r="G322" s="326">
        <f t="shared" si="64"/>
        <v>0</v>
      </c>
      <c r="H322" s="326">
        <f t="shared" si="74"/>
        <v>0.29170951275887497</v>
      </c>
      <c r="I322" s="326">
        <f t="shared" si="65"/>
        <v>3.7611882929214426E-43</v>
      </c>
      <c r="J322" s="326">
        <f t="shared" si="66"/>
        <v>0</v>
      </c>
      <c r="K322" s="326">
        <f t="shared" si="75"/>
        <v>0.29170951275887497</v>
      </c>
      <c r="L322" s="326">
        <f t="shared" si="67"/>
        <v>0</v>
      </c>
      <c r="M322" s="326">
        <f t="shared" si="68"/>
        <v>0</v>
      </c>
      <c r="N322" s="326">
        <f t="shared" si="76"/>
        <v>0.29170951275887497</v>
      </c>
      <c r="O322" s="326">
        <f t="shared" si="69"/>
        <v>0</v>
      </c>
      <c r="P322" s="326">
        <f t="shared" si="70"/>
        <v>0</v>
      </c>
      <c r="Q322" s="326">
        <f t="shared" si="77"/>
        <v>0.29170951275887497</v>
      </c>
      <c r="R322" s="326">
        <f t="shared" si="71"/>
        <v>0</v>
      </c>
      <c r="S322" s="326">
        <f t="shared" si="72"/>
        <v>0</v>
      </c>
      <c r="T322" s="326">
        <f t="shared" si="78"/>
        <v>0.29170951275887497</v>
      </c>
      <c r="U322" s="326">
        <f t="shared" si="73"/>
        <v>0</v>
      </c>
      <c r="V322" s="326">
        <f t="shared" si="79"/>
        <v>0.3</v>
      </c>
    </row>
    <row r="323" spans="7:22" x14ac:dyDescent="0.2">
      <c r="G323" s="326">
        <f t="shared" si="64"/>
        <v>0</v>
      </c>
      <c r="H323" s="326">
        <f t="shared" si="74"/>
        <v>0.29263557470414125</v>
      </c>
      <c r="I323" s="326">
        <f t="shared" si="65"/>
        <v>1.4179652256637344E-41</v>
      </c>
      <c r="J323" s="326">
        <f t="shared" si="66"/>
        <v>0</v>
      </c>
      <c r="K323" s="326">
        <f t="shared" si="75"/>
        <v>0.29263557470414125</v>
      </c>
      <c r="L323" s="326">
        <f t="shared" si="67"/>
        <v>0</v>
      </c>
      <c r="M323" s="326">
        <f t="shared" si="68"/>
        <v>0</v>
      </c>
      <c r="N323" s="326">
        <f t="shared" si="76"/>
        <v>0.29263557470414125</v>
      </c>
      <c r="O323" s="326">
        <f t="shared" si="69"/>
        <v>0</v>
      </c>
      <c r="P323" s="326">
        <f t="shared" si="70"/>
        <v>0</v>
      </c>
      <c r="Q323" s="326">
        <f t="shared" si="77"/>
        <v>0.29263557470414125</v>
      </c>
      <c r="R323" s="326">
        <f t="shared" si="71"/>
        <v>0</v>
      </c>
      <c r="S323" s="326">
        <f t="shared" si="72"/>
        <v>0</v>
      </c>
      <c r="T323" s="326">
        <f t="shared" si="78"/>
        <v>0.29263557470414125</v>
      </c>
      <c r="U323" s="326">
        <f t="shared" si="73"/>
        <v>0</v>
      </c>
      <c r="V323" s="326">
        <f t="shared" si="79"/>
        <v>0.3</v>
      </c>
    </row>
    <row r="324" spans="7:22" x14ac:dyDescent="0.2">
      <c r="G324" s="326">
        <f t="shared" si="64"/>
        <v>0</v>
      </c>
      <c r="H324" s="326">
        <f t="shared" si="74"/>
        <v>0.29356163664940754</v>
      </c>
      <c r="I324" s="326">
        <f t="shared" si="65"/>
        <v>4.891754469428745E-40</v>
      </c>
      <c r="J324" s="326">
        <f t="shared" si="66"/>
        <v>0</v>
      </c>
      <c r="K324" s="326">
        <f t="shared" si="75"/>
        <v>0.29356163664940754</v>
      </c>
      <c r="L324" s="326">
        <f t="shared" si="67"/>
        <v>0</v>
      </c>
      <c r="M324" s="326">
        <f t="shared" si="68"/>
        <v>0</v>
      </c>
      <c r="N324" s="326">
        <f t="shared" si="76"/>
        <v>0.29356163664940754</v>
      </c>
      <c r="O324" s="326">
        <f t="shared" si="69"/>
        <v>0</v>
      </c>
      <c r="P324" s="326">
        <f t="shared" si="70"/>
        <v>0</v>
      </c>
      <c r="Q324" s="326">
        <f t="shared" si="77"/>
        <v>0.29356163664940754</v>
      </c>
      <c r="R324" s="326">
        <f t="shared" si="71"/>
        <v>0</v>
      </c>
      <c r="S324" s="326">
        <f t="shared" si="72"/>
        <v>0</v>
      </c>
      <c r="T324" s="326">
        <f t="shared" si="78"/>
        <v>0.29356163664940754</v>
      </c>
      <c r="U324" s="326">
        <f t="shared" si="73"/>
        <v>0</v>
      </c>
      <c r="V324" s="326">
        <f t="shared" si="79"/>
        <v>0.3</v>
      </c>
    </row>
    <row r="325" spans="7:22" x14ac:dyDescent="0.2">
      <c r="G325" s="326">
        <f t="shared" si="64"/>
        <v>0</v>
      </c>
      <c r="H325" s="326">
        <f t="shared" si="74"/>
        <v>0.29448769859467383</v>
      </c>
      <c r="I325" s="326">
        <f t="shared" si="65"/>
        <v>1.5465173029699382E-38</v>
      </c>
      <c r="J325" s="326">
        <f t="shared" si="66"/>
        <v>0</v>
      </c>
      <c r="K325" s="326">
        <f t="shared" si="75"/>
        <v>0.29448769859467383</v>
      </c>
      <c r="L325" s="326">
        <f t="shared" si="67"/>
        <v>0</v>
      </c>
      <c r="M325" s="326">
        <f t="shared" si="68"/>
        <v>0</v>
      </c>
      <c r="N325" s="326">
        <f t="shared" si="76"/>
        <v>0.29448769859467383</v>
      </c>
      <c r="O325" s="326">
        <f t="shared" si="69"/>
        <v>0</v>
      </c>
      <c r="P325" s="326">
        <f t="shared" si="70"/>
        <v>0</v>
      </c>
      <c r="Q325" s="326">
        <f t="shared" si="77"/>
        <v>0.29448769859467383</v>
      </c>
      <c r="R325" s="326">
        <f t="shared" si="71"/>
        <v>0</v>
      </c>
      <c r="S325" s="326">
        <f t="shared" si="72"/>
        <v>0</v>
      </c>
      <c r="T325" s="326">
        <f t="shared" si="78"/>
        <v>0.29448769859467383</v>
      </c>
      <c r="U325" s="326">
        <f t="shared" si="73"/>
        <v>0</v>
      </c>
      <c r="V325" s="326">
        <f t="shared" si="79"/>
        <v>0.3</v>
      </c>
    </row>
    <row r="326" spans="7:22" x14ac:dyDescent="0.2">
      <c r="G326" s="326">
        <f t="shared" si="64"/>
        <v>0</v>
      </c>
      <c r="H326" s="326">
        <f t="shared" si="74"/>
        <v>0.29541376053994012</v>
      </c>
      <c r="I326" s="326">
        <f t="shared" si="65"/>
        <v>4.4870115156797806E-37</v>
      </c>
      <c r="J326" s="326">
        <f t="shared" si="66"/>
        <v>0</v>
      </c>
      <c r="K326" s="326">
        <f t="shared" si="75"/>
        <v>0.29541376053994012</v>
      </c>
      <c r="L326" s="326">
        <f t="shared" si="67"/>
        <v>0</v>
      </c>
      <c r="M326" s="326">
        <f t="shared" si="68"/>
        <v>0</v>
      </c>
      <c r="N326" s="326">
        <f t="shared" si="76"/>
        <v>0.29541376053994012</v>
      </c>
      <c r="O326" s="326">
        <f t="shared" si="69"/>
        <v>0</v>
      </c>
      <c r="P326" s="326">
        <f t="shared" si="70"/>
        <v>0</v>
      </c>
      <c r="Q326" s="326">
        <f t="shared" si="77"/>
        <v>0.29541376053994012</v>
      </c>
      <c r="R326" s="326">
        <f t="shared" si="71"/>
        <v>0</v>
      </c>
      <c r="S326" s="326">
        <f t="shared" si="72"/>
        <v>0</v>
      </c>
      <c r="T326" s="326">
        <f t="shared" si="78"/>
        <v>0.29541376053994012</v>
      </c>
      <c r="U326" s="326">
        <f t="shared" si="73"/>
        <v>0</v>
      </c>
      <c r="V326" s="326">
        <f t="shared" si="79"/>
        <v>0.3</v>
      </c>
    </row>
    <row r="327" spans="7:22" x14ac:dyDescent="0.2">
      <c r="G327" s="326">
        <f t="shared" ref="G327:G390" si="80">FLOOR(I327,0.001)</f>
        <v>0</v>
      </c>
      <c r="H327" s="326">
        <f t="shared" si="74"/>
        <v>0.29633982248520641</v>
      </c>
      <c r="I327" s="326">
        <f t="shared" ref="I327:I390" si="81">$C$13/(SQRT(($H327*$H327)/I$4))/SQRT(6.28)*EXP(-(($H327-I$2)^2)/2/(SQRT(($H327*$H327)/I$4))^2)</f>
        <v>1.1964153996193196E-35</v>
      </c>
      <c r="J327" s="326">
        <f t="shared" ref="J327:J390" si="82">FLOOR(L327,0.001)</f>
        <v>0</v>
      </c>
      <c r="K327" s="326">
        <f t="shared" si="75"/>
        <v>0.29633982248520641</v>
      </c>
      <c r="L327" s="326">
        <f t="shared" ref="L327:L390" si="83">$C$13/(SQRT(($H327*$H327)/L$4))/SQRT(6.28)*EXP(-(($H327-L$2)^2)/2/(SQRT(($H327*$H327)/L$4))^2)</f>
        <v>0</v>
      </c>
      <c r="M327" s="326">
        <f t="shared" ref="M327:M390" si="84">FLOOR(O327,0.001)</f>
        <v>0</v>
      </c>
      <c r="N327" s="326">
        <f t="shared" si="76"/>
        <v>0.29633982248520641</v>
      </c>
      <c r="O327" s="326">
        <f t="shared" ref="O327:O390" si="85">$C$13/(SQRT(($H327*$H327)/O$4))/SQRT(6.28)*EXP(-(($H327-O$2)^2)/2/(SQRT(($H327*$H327)/O$4))^2)</f>
        <v>0</v>
      </c>
      <c r="P327" s="326">
        <f t="shared" ref="P327:P390" si="86">FLOOR(R327,0.001)</f>
        <v>0</v>
      </c>
      <c r="Q327" s="326">
        <f t="shared" si="77"/>
        <v>0.29633982248520641</v>
      </c>
      <c r="R327" s="326">
        <f t="shared" ref="R327:R390" si="87">$C$13/(SQRT(($H327*$H327)/R$4))/SQRT(6.28)*EXP(-(($H327-R$2)^2)/2/(SQRT(($H327*$H327)/R$4))^2)</f>
        <v>0</v>
      </c>
      <c r="S327" s="326">
        <f t="shared" ref="S327:S390" si="88">FLOOR(U327,0.001)</f>
        <v>0</v>
      </c>
      <c r="T327" s="326">
        <f t="shared" si="78"/>
        <v>0.29633982248520641</v>
      </c>
      <c r="U327" s="326">
        <f t="shared" ref="U327:U390" si="89">$C$13/(SQRT(($H327*$H327)/U$4))/SQRT(6.28)*EXP(-(($H327-U$2)^2)/2/(SQRT(($H327*$H327)/U$4))^2)</f>
        <v>0</v>
      </c>
      <c r="V327" s="326">
        <f t="shared" si="79"/>
        <v>0.3</v>
      </c>
    </row>
    <row r="328" spans="7:22" x14ac:dyDescent="0.2">
      <c r="G328" s="326">
        <f t="shared" si="80"/>
        <v>0</v>
      </c>
      <c r="H328" s="326">
        <f t="shared" ref="H328:H391" si="90">H327+1/($C$16*60)</f>
        <v>0.29726588443047269</v>
      </c>
      <c r="I328" s="326">
        <f t="shared" si="81"/>
        <v>2.9358138581621753E-34</v>
      </c>
      <c r="J328" s="326">
        <f t="shared" si="82"/>
        <v>0</v>
      </c>
      <c r="K328" s="326">
        <f t="shared" ref="K328:K391" si="91">K327+1/($C$16*60)</f>
        <v>0.29726588443047269</v>
      </c>
      <c r="L328" s="326">
        <f t="shared" si="83"/>
        <v>0</v>
      </c>
      <c r="M328" s="326">
        <f t="shared" si="84"/>
        <v>0</v>
      </c>
      <c r="N328" s="326">
        <f t="shared" ref="N328:N391" si="92">N327+1/($C$16*60)</f>
        <v>0.29726588443047269</v>
      </c>
      <c r="O328" s="326">
        <f t="shared" si="85"/>
        <v>0</v>
      </c>
      <c r="P328" s="326">
        <f t="shared" si="86"/>
        <v>0</v>
      </c>
      <c r="Q328" s="326">
        <f t="shared" ref="Q328:Q391" si="93">Q327+1/($C$16*60)</f>
        <v>0.29726588443047269</v>
      </c>
      <c r="R328" s="326">
        <f t="shared" si="87"/>
        <v>0</v>
      </c>
      <c r="S328" s="326">
        <f t="shared" si="88"/>
        <v>0</v>
      </c>
      <c r="T328" s="326">
        <f t="shared" ref="T328:T391" si="94">T327+1/($C$16*60)</f>
        <v>0.29726588443047269</v>
      </c>
      <c r="U328" s="326">
        <f t="shared" si="89"/>
        <v>0</v>
      </c>
      <c r="V328" s="326">
        <f t="shared" ref="V328:V391" si="95">SUM(I328,L328,O328,R328,U328)+0.3</f>
        <v>0.3</v>
      </c>
    </row>
    <row r="329" spans="7:22" x14ac:dyDescent="0.2">
      <c r="G329" s="326">
        <f t="shared" si="80"/>
        <v>0</v>
      </c>
      <c r="H329" s="326">
        <f t="shared" si="90"/>
        <v>0.29819194637573898</v>
      </c>
      <c r="I329" s="326">
        <f t="shared" si="81"/>
        <v>6.6387364815983471E-33</v>
      </c>
      <c r="J329" s="326">
        <f t="shared" si="82"/>
        <v>0</v>
      </c>
      <c r="K329" s="326">
        <f t="shared" si="91"/>
        <v>0.29819194637573898</v>
      </c>
      <c r="L329" s="326">
        <f t="shared" si="83"/>
        <v>0</v>
      </c>
      <c r="M329" s="326">
        <f t="shared" si="84"/>
        <v>0</v>
      </c>
      <c r="N329" s="326">
        <f t="shared" si="92"/>
        <v>0.29819194637573898</v>
      </c>
      <c r="O329" s="326">
        <f t="shared" si="85"/>
        <v>0</v>
      </c>
      <c r="P329" s="326">
        <f t="shared" si="86"/>
        <v>0</v>
      </c>
      <c r="Q329" s="326">
        <f t="shared" si="93"/>
        <v>0.29819194637573898</v>
      </c>
      <c r="R329" s="326">
        <f t="shared" si="87"/>
        <v>0</v>
      </c>
      <c r="S329" s="326">
        <f t="shared" si="88"/>
        <v>0</v>
      </c>
      <c r="T329" s="326">
        <f t="shared" si="94"/>
        <v>0.29819194637573898</v>
      </c>
      <c r="U329" s="326">
        <f t="shared" si="89"/>
        <v>0</v>
      </c>
      <c r="V329" s="326">
        <f t="shared" si="95"/>
        <v>0.3</v>
      </c>
    </row>
    <row r="330" spans="7:22" x14ac:dyDescent="0.2">
      <c r="G330" s="326">
        <f t="shared" si="80"/>
        <v>0</v>
      </c>
      <c r="H330" s="326">
        <f t="shared" si="90"/>
        <v>0.29911800832100527</v>
      </c>
      <c r="I330" s="326">
        <f t="shared" si="81"/>
        <v>1.3852590903305737E-31</v>
      </c>
      <c r="J330" s="326">
        <f t="shared" si="82"/>
        <v>0</v>
      </c>
      <c r="K330" s="326">
        <f t="shared" si="91"/>
        <v>0.29911800832100527</v>
      </c>
      <c r="L330" s="326">
        <f t="shared" si="83"/>
        <v>0</v>
      </c>
      <c r="M330" s="326">
        <f t="shared" si="84"/>
        <v>0</v>
      </c>
      <c r="N330" s="326">
        <f t="shared" si="92"/>
        <v>0.29911800832100527</v>
      </c>
      <c r="O330" s="326">
        <f t="shared" si="85"/>
        <v>0</v>
      </c>
      <c r="P330" s="326">
        <f t="shared" si="86"/>
        <v>0</v>
      </c>
      <c r="Q330" s="326">
        <f t="shared" si="93"/>
        <v>0.29911800832100527</v>
      </c>
      <c r="R330" s="326">
        <f t="shared" si="87"/>
        <v>0</v>
      </c>
      <c r="S330" s="326">
        <f t="shared" si="88"/>
        <v>0</v>
      </c>
      <c r="T330" s="326">
        <f t="shared" si="94"/>
        <v>0.29911800832100527</v>
      </c>
      <c r="U330" s="326">
        <f t="shared" si="89"/>
        <v>0</v>
      </c>
      <c r="V330" s="326">
        <f t="shared" si="95"/>
        <v>0.3</v>
      </c>
    </row>
    <row r="331" spans="7:22" x14ac:dyDescent="0.2">
      <c r="G331" s="326">
        <f t="shared" si="80"/>
        <v>0</v>
      </c>
      <c r="H331" s="326">
        <f t="shared" si="90"/>
        <v>0.30004407026627156</v>
      </c>
      <c r="I331" s="326">
        <f t="shared" si="81"/>
        <v>2.670750544324343E-30</v>
      </c>
      <c r="J331" s="326">
        <f t="shared" si="82"/>
        <v>0</v>
      </c>
      <c r="K331" s="326">
        <f t="shared" si="91"/>
        <v>0.30004407026627156</v>
      </c>
      <c r="L331" s="326">
        <f t="shared" si="83"/>
        <v>0</v>
      </c>
      <c r="M331" s="326">
        <f t="shared" si="84"/>
        <v>0</v>
      </c>
      <c r="N331" s="326">
        <f t="shared" si="92"/>
        <v>0.30004407026627156</v>
      </c>
      <c r="O331" s="326">
        <f t="shared" si="85"/>
        <v>0</v>
      </c>
      <c r="P331" s="326">
        <f t="shared" si="86"/>
        <v>0</v>
      </c>
      <c r="Q331" s="326">
        <f t="shared" si="93"/>
        <v>0.30004407026627156</v>
      </c>
      <c r="R331" s="326">
        <f t="shared" si="87"/>
        <v>0</v>
      </c>
      <c r="S331" s="326">
        <f t="shared" si="88"/>
        <v>0</v>
      </c>
      <c r="T331" s="326">
        <f t="shared" si="94"/>
        <v>0.30004407026627156</v>
      </c>
      <c r="U331" s="326">
        <f t="shared" si="89"/>
        <v>0</v>
      </c>
      <c r="V331" s="326">
        <f t="shared" si="95"/>
        <v>0.3</v>
      </c>
    </row>
    <row r="332" spans="7:22" x14ac:dyDescent="0.2">
      <c r="G332" s="326">
        <f t="shared" si="80"/>
        <v>0</v>
      </c>
      <c r="H332" s="326">
        <f t="shared" si="90"/>
        <v>0.30097013221153784</v>
      </c>
      <c r="I332" s="326">
        <f t="shared" si="81"/>
        <v>4.7637664160443008E-29</v>
      </c>
      <c r="J332" s="326">
        <f t="shared" si="82"/>
        <v>0</v>
      </c>
      <c r="K332" s="326">
        <f t="shared" si="91"/>
        <v>0.30097013221153784</v>
      </c>
      <c r="L332" s="326">
        <f t="shared" si="83"/>
        <v>0</v>
      </c>
      <c r="M332" s="326">
        <f t="shared" si="84"/>
        <v>0</v>
      </c>
      <c r="N332" s="326">
        <f t="shared" si="92"/>
        <v>0.30097013221153784</v>
      </c>
      <c r="O332" s="326">
        <f t="shared" si="85"/>
        <v>0</v>
      </c>
      <c r="P332" s="326">
        <f t="shared" si="86"/>
        <v>0</v>
      </c>
      <c r="Q332" s="326">
        <f t="shared" si="93"/>
        <v>0.30097013221153784</v>
      </c>
      <c r="R332" s="326">
        <f t="shared" si="87"/>
        <v>0</v>
      </c>
      <c r="S332" s="326">
        <f t="shared" si="88"/>
        <v>0</v>
      </c>
      <c r="T332" s="326">
        <f t="shared" si="94"/>
        <v>0.30097013221153784</v>
      </c>
      <c r="U332" s="326">
        <f t="shared" si="89"/>
        <v>0</v>
      </c>
      <c r="V332" s="326">
        <f t="shared" si="95"/>
        <v>0.3</v>
      </c>
    </row>
    <row r="333" spans="7:22" x14ac:dyDescent="0.2">
      <c r="G333" s="326">
        <f t="shared" si="80"/>
        <v>0</v>
      </c>
      <c r="H333" s="326">
        <f t="shared" si="90"/>
        <v>0.30189619415680413</v>
      </c>
      <c r="I333" s="326">
        <f t="shared" si="81"/>
        <v>7.8710140699140756E-28</v>
      </c>
      <c r="J333" s="326">
        <f t="shared" si="82"/>
        <v>0</v>
      </c>
      <c r="K333" s="326">
        <f t="shared" si="91"/>
        <v>0.30189619415680413</v>
      </c>
      <c r="L333" s="326">
        <f t="shared" si="83"/>
        <v>0</v>
      </c>
      <c r="M333" s="326">
        <f t="shared" si="84"/>
        <v>0</v>
      </c>
      <c r="N333" s="326">
        <f t="shared" si="92"/>
        <v>0.30189619415680413</v>
      </c>
      <c r="O333" s="326">
        <f t="shared" si="85"/>
        <v>0</v>
      </c>
      <c r="P333" s="326">
        <f t="shared" si="86"/>
        <v>0</v>
      </c>
      <c r="Q333" s="326">
        <f t="shared" si="93"/>
        <v>0.30189619415680413</v>
      </c>
      <c r="R333" s="326">
        <f t="shared" si="87"/>
        <v>0</v>
      </c>
      <c r="S333" s="326">
        <f t="shared" si="88"/>
        <v>0</v>
      </c>
      <c r="T333" s="326">
        <f t="shared" si="94"/>
        <v>0.30189619415680413</v>
      </c>
      <c r="U333" s="326">
        <f t="shared" si="89"/>
        <v>0</v>
      </c>
      <c r="V333" s="326">
        <f t="shared" si="95"/>
        <v>0.3</v>
      </c>
    </row>
    <row r="334" spans="7:22" x14ac:dyDescent="0.2">
      <c r="G334" s="326">
        <f t="shared" si="80"/>
        <v>0</v>
      </c>
      <c r="H334" s="326">
        <f t="shared" si="90"/>
        <v>0.30282225610207042</v>
      </c>
      <c r="I334" s="326">
        <f t="shared" si="81"/>
        <v>1.2061815932582384E-26</v>
      </c>
      <c r="J334" s="326">
        <f t="shared" si="82"/>
        <v>0</v>
      </c>
      <c r="K334" s="326">
        <f t="shared" si="91"/>
        <v>0.30282225610207042</v>
      </c>
      <c r="L334" s="326">
        <f t="shared" si="83"/>
        <v>0</v>
      </c>
      <c r="M334" s="326">
        <f t="shared" si="84"/>
        <v>0</v>
      </c>
      <c r="N334" s="326">
        <f t="shared" si="92"/>
        <v>0.30282225610207042</v>
      </c>
      <c r="O334" s="326">
        <f t="shared" si="85"/>
        <v>0</v>
      </c>
      <c r="P334" s="326">
        <f t="shared" si="86"/>
        <v>0</v>
      </c>
      <c r="Q334" s="326">
        <f t="shared" si="93"/>
        <v>0.30282225610207042</v>
      </c>
      <c r="R334" s="326">
        <f t="shared" si="87"/>
        <v>0</v>
      </c>
      <c r="S334" s="326">
        <f t="shared" si="88"/>
        <v>0</v>
      </c>
      <c r="T334" s="326">
        <f t="shared" si="94"/>
        <v>0.30282225610207042</v>
      </c>
      <c r="U334" s="326">
        <f t="shared" si="89"/>
        <v>0</v>
      </c>
      <c r="V334" s="326">
        <f t="shared" si="95"/>
        <v>0.3</v>
      </c>
    </row>
    <row r="335" spans="7:22" x14ac:dyDescent="0.2">
      <c r="G335" s="326">
        <f t="shared" si="80"/>
        <v>0</v>
      </c>
      <c r="H335" s="326">
        <f t="shared" si="90"/>
        <v>0.30374831804733671</v>
      </c>
      <c r="I335" s="326">
        <f t="shared" si="81"/>
        <v>1.7164286349910175E-25</v>
      </c>
      <c r="J335" s="326">
        <f t="shared" si="82"/>
        <v>0</v>
      </c>
      <c r="K335" s="326">
        <f t="shared" si="91"/>
        <v>0.30374831804733671</v>
      </c>
      <c r="L335" s="326">
        <f t="shared" si="83"/>
        <v>0</v>
      </c>
      <c r="M335" s="326">
        <f t="shared" si="84"/>
        <v>0</v>
      </c>
      <c r="N335" s="326">
        <f t="shared" si="92"/>
        <v>0.30374831804733671</v>
      </c>
      <c r="O335" s="326">
        <f t="shared" si="85"/>
        <v>0</v>
      </c>
      <c r="P335" s="326">
        <f t="shared" si="86"/>
        <v>0</v>
      </c>
      <c r="Q335" s="326">
        <f t="shared" si="93"/>
        <v>0.30374831804733671</v>
      </c>
      <c r="R335" s="326">
        <f t="shared" si="87"/>
        <v>0</v>
      </c>
      <c r="S335" s="326">
        <f t="shared" si="88"/>
        <v>0</v>
      </c>
      <c r="T335" s="326">
        <f t="shared" si="94"/>
        <v>0.30374831804733671</v>
      </c>
      <c r="U335" s="326">
        <f t="shared" si="89"/>
        <v>0</v>
      </c>
      <c r="V335" s="326">
        <f t="shared" si="95"/>
        <v>0.3</v>
      </c>
    </row>
    <row r="336" spans="7:22" x14ac:dyDescent="0.2">
      <c r="G336" s="326">
        <f t="shared" si="80"/>
        <v>0</v>
      </c>
      <c r="H336" s="326">
        <f t="shared" si="90"/>
        <v>0.30467437999260299</v>
      </c>
      <c r="I336" s="326">
        <f t="shared" si="81"/>
        <v>2.2708575714659643E-24</v>
      </c>
      <c r="J336" s="326">
        <f t="shared" si="82"/>
        <v>0</v>
      </c>
      <c r="K336" s="326">
        <f t="shared" si="91"/>
        <v>0.30467437999260299</v>
      </c>
      <c r="L336" s="326">
        <f t="shared" si="83"/>
        <v>0</v>
      </c>
      <c r="M336" s="326">
        <f t="shared" si="84"/>
        <v>0</v>
      </c>
      <c r="N336" s="326">
        <f t="shared" si="92"/>
        <v>0.30467437999260299</v>
      </c>
      <c r="O336" s="326">
        <f t="shared" si="85"/>
        <v>0</v>
      </c>
      <c r="P336" s="326">
        <f t="shared" si="86"/>
        <v>0</v>
      </c>
      <c r="Q336" s="326">
        <f t="shared" si="93"/>
        <v>0.30467437999260299</v>
      </c>
      <c r="R336" s="326">
        <f t="shared" si="87"/>
        <v>0</v>
      </c>
      <c r="S336" s="326">
        <f t="shared" si="88"/>
        <v>0</v>
      </c>
      <c r="T336" s="326">
        <f t="shared" si="94"/>
        <v>0.30467437999260299</v>
      </c>
      <c r="U336" s="326">
        <f t="shared" si="89"/>
        <v>0</v>
      </c>
      <c r="V336" s="326">
        <f t="shared" si="95"/>
        <v>0.3</v>
      </c>
    </row>
    <row r="337" spans="7:22" x14ac:dyDescent="0.2">
      <c r="G337" s="326">
        <f t="shared" si="80"/>
        <v>0</v>
      </c>
      <c r="H337" s="326">
        <f t="shared" si="90"/>
        <v>0.30560044193786928</v>
      </c>
      <c r="I337" s="326">
        <f t="shared" si="81"/>
        <v>2.7965084240562687E-23</v>
      </c>
      <c r="J337" s="326">
        <f t="shared" si="82"/>
        <v>0</v>
      </c>
      <c r="K337" s="326">
        <f t="shared" si="91"/>
        <v>0.30560044193786928</v>
      </c>
      <c r="L337" s="326">
        <f t="shared" si="83"/>
        <v>0</v>
      </c>
      <c r="M337" s="326">
        <f t="shared" si="84"/>
        <v>0</v>
      </c>
      <c r="N337" s="326">
        <f t="shared" si="92"/>
        <v>0.30560044193786928</v>
      </c>
      <c r="O337" s="326">
        <f t="shared" si="85"/>
        <v>0</v>
      </c>
      <c r="P337" s="326">
        <f t="shared" si="86"/>
        <v>0</v>
      </c>
      <c r="Q337" s="326">
        <f t="shared" si="93"/>
        <v>0.30560044193786928</v>
      </c>
      <c r="R337" s="326">
        <f t="shared" si="87"/>
        <v>0</v>
      </c>
      <c r="S337" s="326">
        <f t="shared" si="88"/>
        <v>0</v>
      </c>
      <c r="T337" s="326">
        <f t="shared" si="94"/>
        <v>0.30560044193786928</v>
      </c>
      <c r="U337" s="326">
        <f t="shared" si="89"/>
        <v>0</v>
      </c>
      <c r="V337" s="326">
        <f t="shared" si="95"/>
        <v>0.3</v>
      </c>
    </row>
    <row r="338" spans="7:22" x14ac:dyDescent="0.2">
      <c r="G338" s="326">
        <f t="shared" si="80"/>
        <v>0</v>
      </c>
      <c r="H338" s="326">
        <f t="shared" si="90"/>
        <v>0.30652650388313557</v>
      </c>
      <c r="I338" s="326">
        <f t="shared" si="81"/>
        <v>3.2092724958582405E-22</v>
      </c>
      <c r="J338" s="326">
        <f t="shared" si="82"/>
        <v>0</v>
      </c>
      <c r="K338" s="326">
        <f t="shared" si="91"/>
        <v>0.30652650388313557</v>
      </c>
      <c r="L338" s="326">
        <f t="shared" si="83"/>
        <v>0</v>
      </c>
      <c r="M338" s="326">
        <f t="shared" si="84"/>
        <v>0</v>
      </c>
      <c r="N338" s="326">
        <f t="shared" si="92"/>
        <v>0.30652650388313557</v>
      </c>
      <c r="O338" s="326">
        <f t="shared" si="85"/>
        <v>0</v>
      </c>
      <c r="P338" s="326">
        <f t="shared" si="86"/>
        <v>0</v>
      </c>
      <c r="Q338" s="326">
        <f t="shared" si="93"/>
        <v>0.30652650388313557</v>
      </c>
      <c r="R338" s="326">
        <f t="shared" si="87"/>
        <v>0</v>
      </c>
      <c r="S338" s="326">
        <f t="shared" si="88"/>
        <v>0</v>
      </c>
      <c r="T338" s="326">
        <f t="shared" si="94"/>
        <v>0.30652650388313557</v>
      </c>
      <c r="U338" s="326">
        <f t="shared" si="89"/>
        <v>0</v>
      </c>
      <c r="V338" s="326">
        <f t="shared" si="95"/>
        <v>0.3</v>
      </c>
    </row>
    <row r="339" spans="7:22" x14ac:dyDescent="0.2">
      <c r="G339" s="326">
        <f t="shared" si="80"/>
        <v>0</v>
      </c>
      <c r="H339" s="326">
        <f t="shared" si="90"/>
        <v>0.30745256582840186</v>
      </c>
      <c r="I339" s="326">
        <f t="shared" si="81"/>
        <v>3.436012433551282E-21</v>
      </c>
      <c r="J339" s="326">
        <f t="shared" si="82"/>
        <v>0</v>
      </c>
      <c r="K339" s="326">
        <f t="shared" si="91"/>
        <v>0.30745256582840186</v>
      </c>
      <c r="L339" s="326">
        <f t="shared" si="83"/>
        <v>0</v>
      </c>
      <c r="M339" s="326">
        <f t="shared" si="84"/>
        <v>0</v>
      </c>
      <c r="N339" s="326">
        <f t="shared" si="92"/>
        <v>0.30745256582840186</v>
      </c>
      <c r="O339" s="326">
        <f t="shared" si="85"/>
        <v>0</v>
      </c>
      <c r="P339" s="326">
        <f t="shared" si="86"/>
        <v>0</v>
      </c>
      <c r="Q339" s="326">
        <f t="shared" si="93"/>
        <v>0.30745256582840186</v>
      </c>
      <c r="R339" s="326">
        <f t="shared" si="87"/>
        <v>0</v>
      </c>
      <c r="S339" s="326">
        <f t="shared" si="88"/>
        <v>0</v>
      </c>
      <c r="T339" s="326">
        <f t="shared" si="94"/>
        <v>0.30745256582840186</v>
      </c>
      <c r="U339" s="326">
        <f t="shared" si="89"/>
        <v>0</v>
      </c>
      <c r="V339" s="326">
        <f t="shared" si="95"/>
        <v>0.3</v>
      </c>
    </row>
    <row r="340" spans="7:22" x14ac:dyDescent="0.2">
      <c r="G340" s="326">
        <f t="shared" si="80"/>
        <v>0</v>
      </c>
      <c r="H340" s="326">
        <f t="shared" si="90"/>
        <v>0.30837862777366815</v>
      </c>
      <c r="I340" s="326">
        <f t="shared" si="81"/>
        <v>3.4359390573776106E-20</v>
      </c>
      <c r="J340" s="326">
        <f t="shared" si="82"/>
        <v>0</v>
      </c>
      <c r="K340" s="326">
        <f t="shared" si="91"/>
        <v>0.30837862777366815</v>
      </c>
      <c r="L340" s="326">
        <f t="shared" si="83"/>
        <v>0</v>
      </c>
      <c r="M340" s="326">
        <f t="shared" si="84"/>
        <v>0</v>
      </c>
      <c r="N340" s="326">
        <f t="shared" si="92"/>
        <v>0.30837862777366815</v>
      </c>
      <c r="O340" s="326">
        <f t="shared" si="85"/>
        <v>0</v>
      </c>
      <c r="P340" s="326">
        <f t="shared" si="86"/>
        <v>0</v>
      </c>
      <c r="Q340" s="326">
        <f t="shared" si="93"/>
        <v>0.30837862777366815</v>
      </c>
      <c r="R340" s="326">
        <f t="shared" si="87"/>
        <v>0</v>
      </c>
      <c r="S340" s="326">
        <f t="shared" si="88"/>
        <v>0</v>
      </c>
      <c r="T340" s="326">
        <f t="shared" si="94"/>
        <v>0.30837862777366815</v>
      </c>
      <c r="U340" s="326">
        <f t="shared" si="89"/>
        <v>0</v>
      </c>
      <c r="V340" s="326">
        <f t="shared" si="95"/>
        <v>0.3</v>
      </c>
    </row>
    <row r="341" spans="7:22" x14ac:dyDescent="0.2">
      <c r="G341" s="326">
        <f t="shared" si="80"/>
        <v>0</v>
      </c>
      <c r="H341" s="326">
        <f t="shared" si="90"/>
        <v>0.30930468971893443</v>
      </c>
      <c r="I341" s="326">
        <f t="shared" si="81"/>
        <v>3.2125902596252443E-19</v>
      </c>
      <c r="J341" s="326">
        <f t="shared" si="82"/>
        <v>0</v>
      </c>
      <c r="K341" s="326">
        <f t="shared" si="91"/>
        <v>0.30930468971893443</v>
      </c>
      <c r="L341" s="326">
        <f t="shared" si="83"/>
        <v>0</v>
      </c>
      <c r="M341" s="326">
        <f t="shared" si="84"/>
        <v>0</v>
      </c>
      <c r="N341" s="326">
        <f t="shared" si="92"/>
        <v>0.30930468971893443</v>
      </c>
      <c r="O341" s="326">
        <f t="shared" si="85"/>
        <v>0</v>
      </c>
      <c r="P341" s="326">
        <f t="shared" si="86"/>
        <v>0</v>
      </c>
      <c r="Q341" s="326">
        <f t="shared" si="93"/>
        <v>0.30930468971893443</v>
      </c>
      <c r="R341" s="326">
        <f t="shared" si="87"/>
        <v>0</v>
      </c>
      <c r="S341" s="326">
        <f t="shared" si="88"/>
        <v>0</v>
      </c>
      <c r="T341" s="326">
        <f t="shared" si="94"/>
        <v>0.30930468971893443</v>
      </c>
      <c r="U341" s="326">
        <f t="shared" si="89"/>
        <v>0</v>
      </c>
      <c r="V341" s="326">
        <f t="shared" si="95"/>
        <v>0.3</v>
      </c>
    </row>
    <row r="342" spans="7:22" x14ac:dyDescent="0.2">
      <c r="G342" s="326">
        <f t="shared" si="80"/>
        <v>0</v>
      </c>
      <c r="H342" s="326">
        <f t="shared" si="90"/>
        <v>0.31023075166420072</v>
      </c>
      <c r="I342" s="326">
        <f t="shared" si="81"/>
        <v>2.8115949846079462E-18</v>
      </c>
      <c r="J342" s="326">
        <f t="shared" si="82"/>
        <v>0</v>
      </c>
      <c r="K342" s="326">
        <f t="shared" si="91"/>
        <v>0.31023075166420072</v>
      </c>
      <c r="L342" s="326">
        <f t="shared" si="83"/>
        <v>0</v>
      </c>
      <c r="M342" s="326">
        <f t="shared" si="84"/>
        <v>0</v>
      </c>
      <c r="N342" s="326">
        <f t="shared" si="92"/>
        <v>0.31023075166420072</v>
      </c>
      <c r="O342" s="326">
        <f t="shared" si="85"/>
        <v>0</v>
      </c>
      <c r="P342" s="326">
        <f t="shared" si="86"/>
        <v>0</v>
      </c>
      <c r="Q342" s="326">
        <f t="shared" si="93"/>
        <v>0.31023075166420072</v>
      </c>
      <c r="R342" s="326">
        <f t="shared" si="87"/>
        <v>0</v>
      </c>
      <c r="S342" s="326">
        <f t="shared" si="88"/>
        <v>0</v>
      </c>
      <c r="T342" s="326">
        <f t="shared" si="94"/>
        <v>0.31023075166420072</v>
      </c>
      <c r="U342" s="326">
        <f t="shared" si="89"/>
        <v>0</v>
      </c>
      <c r="V342" s="326">
        <f t="shared" si="95"/>
        <v>0.3</v>
      </c>
    </row>
    <row r="343" spans="7:22" x14ac:dyDescent="0.2">
      <c r="G343" s="326">
        <f t="shared" si="80"/>
        <v>0</v>
      </c>
      <c r="H343" s="326">
        <f t="shared" si="90"/>
        <v>0.31115681360946701</v>
      </c>
      <c r="I343" s="326">
        <f t="shared" si="81"/>
        <v>2.305674831687281E-17</v>
      </c>
      <c r="J343" s="326">
        <f t="shared" si="82"/>
        <v>0</v>
      </c>
      <c r="K343" s="326">
        <f t="shared" si="91"/>
        <v>0.31115681360946701</v>
      </c>
      <c r="L343" s="326">
        <f t="shared" si="83"/>
        <v>0</v>
      </c>
      <c r="M343" s="326">
        <f t="shared" si="84"/>
        <v>0</v>
      </c>
      <c r="N343" s="326">
        <f t="shared" si="92"/>
        <v>0.31115681360946701</v>
      </c>
      <c r="O343" s="326">
        <f t="shared" si="85"/>
        <v>0</v>
      </c>
      <c r="P343" s="326">
        <f t="shared" si="86"/>
        <v>0</v>
      </c>
      <c r="Q343" s="326">
        <f t="shared" si="93"/>
        <v>0.31115681360946701</v>
      </c>
      <c r="R343" s="326">
        <f t="shared" si="87"/>
        <v>0</v>
      </c>
      <c r="S343" s="326">
        <f t="shared" si="88"/>
        <v>0</v>
      </c>
      <c r="T343" s="326">
        <f t="shared" si="94"/>
        <v>0.31115681360946701</v>
      </c>
      <c r="U343" s="326">
        <f t="shared" si="89"/>
        <v>0</v>
      </c>
      <c r="V343" s="326">
        <f t="shared" si="95"/>
        <v>0.3</v>
      </c>
    </row>
    <row r="344" spans="7:22" x14ac:dyDescent="0.2">
      <c r="G344" s="326">
        <f t="shared" si="80"/>
        <v>0</v>
      </c>
      <c r="H344" s="326">
        <f t="shared" si="90"/>
        <v>0.3120828755547333</v>
      </c>
      <c r="I344" s="326">
        <f t="shared" si="81"/>
        <v>1.7735510714892303E-16</v>
      </c>
      <c r="J344" s="326">
        <f t="shared" si="82"/>
        <v>0</v>
      </c>
      <c r="K344" s="326">
        <f t="shared" si="91"/>
        <v>0.3120828755547333</v>
      </c>
      <c r="L344" s="326">
        <f t="shared" si="83"/>
        <v>0</v>
      </c>
      <c r="M344" s="326">
        <f t="shared" si="84"/>
        <v>0</v>
      </c>
      <c r="N344" s="326">
        <f t="shared" si="92"/>
        <v>0.3120828755547333</v>
      </c>
      <c r="O344" s="326">
        <f t="shared" si="85"/>
        <v>0</v>
      </c>
      <c r="P344" s="326">
        <f t="shared" si="86"/>
        <v>0</v>
      </c>
      <c r="Q344" s="326">
        <f t="shared" si="93"/>
        <v>0.3120828755547333</v>
      </c>
      <c r="R344" s="326">
        <f t="shared" si="87"/>
        <v>0</v>
      </c>
      <c r="S344" s="326">
        <f t="shared" si="88"/>
        <v>0</v>
      </c>
      <c r="T344" s="326">
        <f t="shared" si="94"/>
        <v>0.3120828755547333</v>
      </c>
      <c r="U344" s="326">
        <f t="shared" si="89"/>
        <v>0</v>
      </c>
      <c r="V344" s="326">
        <f t="shared" si="95"/>
        <v>0.30000000000000016</v>
      </c>
    </row>
    <row r="345" spans="7:22" x14ac:dyDescent="0.2">
      <c r="G345" s="326">
        <f t="shared" si="80"/>
        <v>0</v>
      </c>
      <c r="H345" s="326">
        <f t="shared" si="90"/>
        <v>0.31300893749999958</v>
      </c>
      <c r="I345" s="326">
        <f t="shared" si="81"/>
        <v>1.2809566076512692E-15</v>
      </c>
      <c r="J345" s="326">
        <f t="shared" si="82"/>
        <v>0</v>
      </c>
      <c r="K345" s="326">
        <f t="shared" si="91"/>
        <v>0.31300893749999958</v>
      </c>
      <c r="L345" s="326">
        <f t="shared" si="83"/>
        <v>0</v>
      </c>
      <c r="M345" s="326">
        <f t="shared" si="84"/>
        <v>0</v>
      </c>
      <c r="N345" s="326">
        <f t="shared" si="92"/>
        <v>0.31300893749999958</v>
      </c>
      <c r="O345" s="326">
        <f t="shared" si="85"/>
        <v>0</v>
      </c>
      <c r="P345" s="326">
        <f t="shared" si="86"/>
        <v>0</v>
      </c>
      <c r="Q345" s="326">
        <f t="shared" si="93"/>
        <v>0.31300893749999958</v>
      </c>
      <c r="R345" s="326">
        <f t="shared" si="87"/>
        <v>0</v>
      </c>
      <c r="S345" s="326">
        <f t="shared" si="88"/>
        <v>0</v>
      </c>
      <c r="T345" s="326">
        <f t="shared" si="94"/>
        <v>0.31300893749999958</v>
      </c>
      <c r="U345" s="326">
        <f t="shared" si="89"/>
        <v>0</v>
      </c>
      <c r="V345" s="326">
        <f t="shared" si="95"/>
        <v>0.30000000000000127</v>
      </c>
    </row>
    <row r="346" spans="7:22" x14ac:dyDescent="0.2">
      <c r="G346" s="326">
        <f t="shared" si="80"/>
        <v>0</v>
      </c>
      <c r="H346" s="326">
        <f t="shared" si="90"/>
        <v>0.31393499944526587</v>
      </c>
      <c r="I346" s="326">
        <f t="shared" si="81"/>
        <v>8.6957566570148499E-15</v>
      </c>
      <c r="J346" s="326">
        <f t="shared" si="82"/>
        <v>0</v>
      </c>
      <c r="K346" s="326">
        <f t="shared" si="91"/>
        <v>0.31393499944526587</v>
      </c>
      <c r="L346" s="326">
        <f t="shared" si="83"/>
        <v>0</v>
      </c>
      <c r="M346" s="326">
        <f t="shared" si="84"/>
        <v>0</v>
      </c>
      <c r="N346" s="326">
        <f t="shared" si="92"/>
        <v>0.31393499944526587</v>
      </c>
      <c r="O346" s="326">
        <f t="shared" si="85"/>
        <v>0</v>
      </c>
      <c r="P346" s="326">
        <f t="shared" si="86"/>
        <v>0</v>
      </c>
      <c r="Q346" s="326">
        <f t="shared" si="93"/>
        <v>0.31393499944526587</v>
      </c>
      <c r="R346" s="326">
        <f t="shared" si="87"/>
        <v>0</v>
      </c>
      <c r="S346" s="326">
        <f t="shared" si="88"/>
        <v>0</v>
      </c>
      <c r="T346" s="326">
        <f t="shared" si="94"/>
        <v>0.31393499944526587</v>
      </c>
      <c r="U346" s="326">
        <f t="shared" si="89"/>
        <v>0</v>
      </c>
      <c r="V346" s="326">
        <f t="shared" si="95"/>
        <v>0.3000000000000087</v>
      </c>
    </row>
    <row r="347" spans="7:22" x14ac:dyDescent="0.2">
      <c r="G347" s="326">
        <f t="shared" si="80"/>
        <v>0</v>
      </c>
      <c r="H347" s="326">
        <f t="shared" si="90"/>
        <v>0.31486106139053216</v>
      </c>
      <c r="I347" s="326">
        <f t="shared" si="81"/>
        <v>5.5538264908572611E-14</v>
      </c>
      <c r="J347" s="326">
        <f t="shared" si="82"/>
        <v>0</v>
      </c>
      <c r="K347" s="326">
        <f t="shared" si="91"/>
        <v>0.31486106139053216</v>
      </c>
      <c r="L347" s="326">
        <f t="shared" si="83"/>
        <v>0</v>
      </c>
      <c r="M347" s="326">
        <f t="shared" si="84"/>
        <v>0</v>
      </c>
      <c r="N347" s="326">
        <f t="shared" si="92"/>
        <v>0.31486106139053216</v>
      </c>
      <c r="O347" s="326">
        <f t="shared" si="85"/>
        <v>0</v>
      </c>
      <c r="P347" s="326">
        <f t="shared" si="86"/>
        <v>0</v>
      </c>
      <c r="Q347" s="326">
        <f t="shared" si="93"/>
        <v>0.31486106139053216</v>
      </c>
      <c r="R347" s="326">
        <f t="shared" si="87"/>
        <v>0</v>
      </c>
      <c r="S347" s="326">
        <f t="shared" si="88"/>
        <v>0</v>
      </c>
      <c r="T347" s="326">
        <f t="shared" si="94"/>
        <v>0.31486106139053216</v>
      </c>
      <c r="U347" s="326">
        <f t="shared" si="89"/>
        <v>0</v>
      </c>
      <c r="V347" s="326">
        <f t="shared" si="95"/>
        <v>0.3000000000000555</v>
      </c>
    </row>
    <row r="348" spans="7:22" x14ac:dyDescent="0.2">
      <c r="G348" s="326">
        <f t="shared" si="80"/>
        <v>0</v>
      </c>
      <c r="H348" s="326">
        <f t="shared" si="90"/>
        <v>0.31578712333579845</v>
      </c>
      <c r="I348" s="326">
        <f t="shared" si="81"/>
        <v>3.3405013259540982E-13</v>
      </c>
      <c r="J348" s="326">
        <f t="shared" si="82"/>
        <v>0</v>
      </c>
      <c r="K348" s="326">
        <f t="shared" si="91"/>
        <v>0.31578712333579845</v>
      </c>
      <c r="L348" s="326">
        <f t="shared" si="83"/>
        <v>0</v>
      </c>
      <c r="M348" s="326">
        <f t="shared" si="84"/>
        <v>0</v>
      </c>
      <c r="N348" s="326">
        <f t="shared" si="92"/>
        <v>0.31578712333579845</v>
      </c>
      <c r="O348" s="326">
        <f t="shared" si="85"/>
        <v>0</v>
      </c>
      <c r="P348" s="326">
        <f t="shared" si="86"/>
        <v>0</v>
      </c>
      <c r="Q348" s="326">
        <f t="shared" si="93"/>
        <v>0.31578712333579845</v>
      </c>
      <c r="R348" s="326">
        <f t="shared" si="87"/>
        <v>0</v>
      </c>
      <c r="S348" s="326">
        <f t="shared" si="88"/>
        <v>0</v>
      </c>
      <c r="T348" s="326">
        <f t="shared" si="94"/>
        <v>0.31578712333579845</v>
      </c>
      <c r="U348" s="326">
        <f t="shared" si="89"/>
        <v>0</v>
      </c>
      <c r="V348" s="326">
        <f t="shared" si="95"/>
        <v>0.30000000000033406</v>
      </c>
    </row>
    <row r="349" spans="7:22" x14ac:dyDescent="0.2">
      <c r="G349" s="326">
        <f t="shared" si="80"/>
        <v>0</v>
      </c>
      <c r="H349" s="326">
        <f t="shared" si="90"/>
        <v>0.31671318528106474</v>
      </c>
      <c r="I349" s="326">
        <f t="shared" si="81"/>
        <v>1.8940031266693074E-12</v>
      </c>
      <c r="J349" s="326">
        <f t="shared" si="82"/>
        <v>0</v>
      </c>
      <c r="K349" s="326">
        <f t="shared" si="91"/>
        <v>0.31671318528106474</v>
      </c>
      <c r="L349" s="326">
        <f t="shared" si="83"/>
        <v>0</v>
      </c>
      <c r="M349" s="326">
        <f t="shared" si="84"/>
        <v>0</v>
      </c>
      <c r="N349" s="326">
        <f t="shared" si="92"/>
        <v>0.31671318528106474</v>
      </c>
      <c r="O349" s="326">
        <f t="shared" si="85"/>
        <v>0</v>
      </c>
      <c r="P349" s="326">
        <f t="shared" si="86"/>
        <v>0</v>
      </c>
      <c r="Q349" s="326">
        <f t="shared" si="93"/>
        <v>0.31671318528106474</v>
      </c>
      <c r="R349" s="326">
        <f t="shared" si="87"/>
        <v>0</v>
      </c>
      <c r="S349" s="326">
        <f t="shared" si="88"/>
        <v>0</v>
      </c>
      <c r="T349" s="326">
        <f t="shared" si="94"/>
        <v>0.31671318528106474</v>
      </c>
      <c r="U349" s="326">
        <f t="shared" si="89"/>
        <v>0</v>
      </c>
      <c r="V349" s="326">
        <f t="shared" si="95"/>
        <v>0.30000000000189397</v>
      </c>
    </row>
    <row r="350" spans="7:22" x14ac:dyDescent="0.2">
      <c r="G350" s="326">
        <f t="shared" si="80"/>
        <v>0</v>
      </c>
      <c r="H350" s="326">
        <f t="shared" si="90"/>
        <v>0.31763924722633102</v>
      </c>
      <c r="I350" s="326">
        <f t="shared" si="81"/>
        <v>1.0132292419754577E-11</v>
      </c>
      <c r="J350" s="326">
        <f t="shared" si="82"/>
        <v>0</v>
      </c>
      <c r="K350" s="326">
        <f t="shared" si="91"/>
        <v>0.31763924722633102</v>
      </c>
      <c r="L350" s="326">
        <f t="shared" si="83"/>
        <v>0</v>
      </c>
      <c r="M350" s="326">
        <f t="shared" si="84"/>
        <v>0</v>
      </c>
      <c r="N350" s="326">
        <f t="shared" si="92"/>
        <v>0.31763924722633102</v>
      </c>
      <c r="O350" s="326">
        <f t="shared" si="85"/>
        <v>0</v>
      </c>
      <c r="P350" s="326">
        <f t="shared" si="86"/>
        <v>0</v>
      </c>
      <c r="Q350" s="326">
        <f t="shared" si="93"/>
        <v>0.31763924722633102</v>
      </c>
      <c r="R350" s="326">
        <f t="shared" si="87"/>
        <v>0</v>
      </c>
      <c r="S350" s="326">
        <f t="shared" si="88"/>
        <v>0</v>
      </c>
      <c r="T350" s="326">
        <f t="shared" si="94"/>
        <v>0.31763924722633102</v>
      </c>
      <c r="U350" s="326">
        <f t="shared" si="89"/>
        <v>0</v>
      </c>
      <c r="V350" s="326">
        <f t="shared" si="95"/>
        <v>0.30000000001013227</v>
      </c>
    </row>
    <row r="351" spans="7:22" x14ac:dyDescent="0.2">
      <c r="G351" s="326">
        <f t="shared" si="80"/>
        <v>0</v>
      </c>
      <c r="H351" s="326">
        <f t="shared" si="90"/>
        <v>0.31856530917159731</v>
      </c>
      <c r="I351" s="326">
        <f t="shared" si="81"/>
        <v>5.1191059372075136E-11</v>
      </c>
      <c r="J351" s="326">
        <f t="shared" si="82"/>
        <v>0</v>
      </c>
      <c r="K351" s="326">
        <f t="shared" si="91"/>
        <v>0.31856530917159731</v>
      </c>
      <c r="L351" s="326">
        <f t="shared" si="83"/>
        <v>0</v>
      </c>
      <c r="M351" s="326">
        <f t="shared" si="84"/>
        <v>0</v>
      </c>
      <c r="N351" s="326">
        <f t="shared" si="92"/>
        <v>0.31856530917159731</v>
      </c>
      <c r="O351" s="326">
        <f t="shared" si="85"/>
        <v>0</v>
      </c>
      <c r="P351" s="326">
        <f t="shared" si="86"/>
        <v>0</v>
      </c>
      <c r="Q351" s="326">
        <f t="shared" si="93"/>
        <v>0.31856530917159731</v>
      </c>
      <c r="R351" s="326">
        <f t="shared" si="87"/>
        <v>0</v>
      </c>
      <c r="S351" s="326">
        <f t="shared" si="88"/>
        <v>0</v>
      </c>
      <c r="T351" s="326">
        <f t="shared" si="94"/>
        <v>0.31856530917159731</v>
      </c>
      <c r="U351" s="326">
        <f t="shared" si="89"/>
        <v>0</v>
      </c>
      <c r="V351" s="326">
        <f t="shared" si="95"/>
        <v>0.30000000005119104</v>
      </c>
    </row>
    <row r="352" spans="7:22" x14ac:dyDescent="0.2">
      <c r="G352" s="326">
        <f t="shared" si="80"/>
        <v>0</v>
      </c>
      <c r="H352" s="326">
        <f t="shared" si="90"/>
        <v>0.3194913711168636</v>
      </c>
      <c r="I352" s="326">
        <f t="shared" si="81"/>
        <v>2.444750516134105E-10</v>
      </c>
      <c r="J352" s="326">
        <f t="shared" si="82"/>
        <v>0</v>
      </c>
      <c r="K352" s="326">
        <f t="shared" si="91"/>
        <v>0.3194913711168636</v>
      </c>
      <c r="L352" s="326">
        <f t="shared" si="83"/>
        <v>0</v>
      </c>
      <c r="M352" s="326">
        <f t="shared" si="84"/>
        <v>0</v>
      </c>
      <c r="N352" s="326">
        <f t="shared" si="92"/>
        <v>0.3194913711168636</v>
      </c>
      <c r="O352" s="326">
        <f t="shared" si="85"/>
        <v>0</v>
      </c>
      <c r="P352" s="326">
        <f t="shared" si="86"/>
        <v>0</v>
      </c>
      <c r="Q352" s="326">
        <f t="shared" si="93"/>
        <v>0.3194913711168636</v>
      </c>
      <c r="R352" s="326">
        <f t="shared" si="87"/>
        <v>0</v>
      </c>
      <c r="S352" s="326">
        <f t="shared" si="88"/>
        <v>0</v>
      </c>
      <c r="T352" s="326">
        <f t="shared" si="94"/>
        <v>0.3194913711168636</v>
      </c>
      <c r="U352" s="326">
        <f t="shared" si="89"/>
        <v>0</v>
      </c>
      <c r="V352" s="326">
        <f t="shared" si="95"/>
        <v>0.30000000024447504</v>
      </c>
    </row>
    <row r="353" spans="7:22" x14ac:dyDescent="0.2">
      <c r="G353" s="326">
        <f t="shared" si="80"/>
        <v>0</v>
      </c>
      <c r="H353" s="326">
        <f t="shared" si="90"/>
        <v>0.32041743306212989</v>
      </c>
      <c r="I353" s="326">
        <f t="shared" si="81"/>
        <v>1.1046304999074237E-9</v>
      </c>
      <c r="J353" s="326">
        <f t="shared" si="82"/>
        <v>0</v>
      </c>
      <c r="K353" s="326">
        <f t="shared" si="91"/>
        <v>0.32041743306212989</v>
      </c>
      <c r="L353" s="326">
        <f t="shared" si="83"/>
        <v>0</v>
      </c>
      <c r="M353" s="326">
        <f t="shared" si="84"/>
        <v>0</v>
      </c>
      <c r="N353" s="326">
        <f t="shared" si="92"/>
        <v>0.32041743306212989</v>
      </c>
      <c r="O353" s="326">
        <f t="shared" si="85"/>
        <v>0</v>
      </c>
      <c r="P353" s="326">
        <f t="shared" si="86"/>
        <v>0</v>
      </c>
      <c r="Q353" s="326">
        <f t="shared" si="93"/>
        <v>0.32041743306212989</v>
      </c>
      <c r="R353" s="326">
        <f t="shared" si="87"/>
        <v>0</v>
      </c>
      <c r="S353" s="326">
        <f t="shared" si="88"/>
        <v>0</v>
      </c>
      <c r="T353" s="326">
        <f t="shared" si="94"/>
        <v>0.32041743306212989</v>
      </c>
      <c r="U353" s="326">
        <f t="shared" si="89"/>
        <v>0</v>
      </c>
      <c r="V353" s="326">
        <f t="shared" si="95"/>
        <v>0.30000000110463049</v>
      </c>
    </row>
    <row r="354" spans="7:22" x14ac:dyDescent="0.2">
      <c r="G354" s="326">
        <f t="shared" si="80"/>
        <v>0</v>
      </c>
      <c r="H354" s="326">
        <f t="shared" si="90"/>
        <v>0.32134349500739617</v>
      </c>
      <c r="I354" s="326">
        <f t="shared" si="81"/>
        <v>4.7263197456947447E-9</v>
      </c>
      <c r="J354" s="326">
        <f t="shared" si="82"/>
        <v>0</v>
      </c>
      <c r="K354" s="326">
        <f t="shared" si="91"/>
        <v>0.32134349500739617</v>
      </c>
      <c r="L354" s="326">
        <f t="shared" si="83"/>
        <v>0</v>
      </c>
      <c r="M354" s="326">
        <f t="shared" si="84"/>
        <v>0</v>
      </c>
      <c r="N354" s="326">
        <f t="shared" si="92"/>
        <v>0.32134349500739617</v>
      </c>
      <c r="O354" s="326">
        <f t="shared" si="85"/>
        <v>0</v>
      </c>
      <c r="P354" s="326">
        <f t="shared" si="86"/>
        <v>0</v>
      </c>
      <c r="Q354" s="326">
        <f t="shared" si="93"/>
        <v>0.32134349500739617</v>
      </c>
      <c r="R354" s="326">
        <f t="shared" si="87"/>
        <v>0</v>
      </c>
      <c r="S354" s="326">
        <f t="shared" si="88"/>
        <v>0</v>
      </c>
      <c r="T354" s="326">
        <f t="shared" si="94"/>
        <v>0.32134349500739617</v>
      </c>
      <c r="U354" s="326">
        <f t="shared" si="89"/>
        <v>0</v>
      </c>
      <c r="V354" s="326">
        <f t="shared" si="95"/>
        <v>0.30000000472631971</v>
      </c>
    </row>
    <row r="355" spans="7:22" x14ac:dyDescent="0.2">
      <c r="G355" s="326">
        <f t="shared" si="80"/>
        <v>0</v>
      </c>
      <c r="H355" s="326">
        <f t="shared" si="90"/>
        <v>0.32226955695266246</v>
      </c>
      <c r="I355" s="326">
        <f t="shared" si="81"/>
        <v>1.9165842259824862E-8</v>
      </c>
      <c r="J355" s="326">
        <f t="shared" si="82"/>
        <v>0</v>
      </c>
      <c r="K355" s="326">
        <f t="shared" si="91"/>
        <v>0.32226955695266246</v>
      </c>
      <c r="L355" s="326">
        <f t="shared" si="83"/>
        <v>0</v>
      </c>
      <c r="M355" s="326">
        <f t="shared" si="84"/>
        <v>0</v>
      </c>
      <c r="N355" s="326">
        <f t="shared" si="92"/>
        <v>0.32226955695266246</v>
      </c>
      <c r="O355" s="326">
        <f t="shared" si="85"/>
        <v>0</v>
      </c>
      <c r="P355" s="326">
        <f t="shared" si="86"/>
        <v>0</v>
      </c>
      <c r="Q355" s="326">
        <f t="shared" si="93"/>
        <v>0.32226955695266246</v>
      </c>
      <c r="R355" s="326">
        <f t="shared" si="87"/>
        <v>0</v>
      </c>
      <c r="S355" s="326">
        <f t="shared" si="88"/>
        <v>0</v>
      </c>
      <c r="T355" s="326">
        <f t="shared" si="94"/>
        <v>0.32226955695266246</v>
      </c>
      <c r="U355" s="326">
        <f t="shared" si="89"/>
        <v>0</v>
      </c>
      <c r="V355" s="326">
        <f t="shared" si="95"/>
        <v>0.30000001916584224</v>
      </c>
    </row>
    <row r="356" spans="7:22" x14ac:dyDescent="0.2">
      <c r="G356" s="326">
        <f t="shared" si="80"/>
        <v>0</v>
      </c>
      <c r="H356" s="326">
        <f t="shared" si="90"/>
        <v>0.32319561889792875</v>
      </c>
      <c r="I356" s="326">
        <f t="shared" si="81"/>
        <v>7.372255237841371E-8</v>
      </c>
      <c r="J356" s="326">
        <f t="shared" si="82"/>
        <v>0</v>
      </c>
      <c r="K356" s="326">
        <f t="shared" si="91"/>
        <v>0.32319561889792875</v>
      </c>
      <c r="L356" s="326">
        <f t="shared" si="83"/>
        <v>0</v>
      </c>
      <c r="M356" s="326">
        <f t="shared" si="84"/>
        <v>0</v>
      </c>
      <c r="N356" s="326">
        <f t="shared" si="92"/>
        <v>0.32319561889792875</v>
      </c>
      <c r="O356" s="326">
        <f t="shared" si="85"/>
        <v>0</v>
      </c>
      <c r="P356" s="326">
        <f t="shared" si="86"/>
        <v>0</v>
      </c>
      <c r="Q356" s="326">
        <f t="shared" si="93"/>
        <v>0.32319561889792875</v>
      </c>
      <c r="R356" s="326">
        <f t="shared" si="87"/>
        <v>0</v>
      </c>
      <c r="S356" s="326">
        <f t="shared" si="88"/>
        <v>0</v>
      </c>
      <c r="T356" s="326">
        <f t="shared" si="94"/>
        <v>0.32319561889792875</v>
      </c>
      <c r="U356" s="326">
        <f t="shared" si="89"/>
        <v>0</v>
      </c>
      <c r="V356" s="326">
        <f t="shared" si="95"/>
        <v>0.30000007372255239</v>
      </c>
    </row>
    <row r="357" spans="7:22" x14ac:dyDescent="0.2">
      <c r="G357" s="326">
        <f t="shared" si="80"/>
        <v>0</v>
      </c>
      <c r="H357" s="326">
        <f t="shared" si="90"/>
        <v>0.32412168084319504</v>
      </c>
      <c r="I357" s="326">
        <f t="shared" si="81"/>
        <v>2.6921746049393236E-7</v>
      </c>
      <c r="J357" s="326">
        <f t="shared" si="82"/>
        <v>0</v>
      </c>
      <c r="K357" s="326">
        <f t="shared" si="91"/>
        <v>0.32412168084319504</v>
      </c>
      <c r="L357" s="326">
        <f t="shared" si="83"/>
        <v>0</v>
      </c>
      <c r="M357" s="326">
        <f t="shared" si="84"/>
        <v>0</v>
      </c>
      <c r="N357" s="326">
        <f t="shared" si="92"/>
        <v>0.32412168084319504</v>
      </c>
      <c r="O357" s="326">
        <f t="shared" si="85"/>
        <v>0</v>
      </c>
      <c r="P357" s="326">
        <f t="shared" si="86"/>
        <v>0</v>
      </c>
      <c r="Q357" s="326">
        <f t="shared" si="93"/>
        <v>0.32412168084319504</v>
      </c>
      <c r="R357" s="326">
        <f t="shared" si="87"/>
        <v>0</v>
      </c>
      <c r="S357" s="326">
        <f t="shared" si="88"/>
        <v>0</v>
      </c>
      <c r="T357" s="326">
        <f t="shared" si="94"/>
        <v>0.32412168084319504</v>
      </c>
      <c r="U357" s="326">
        <f t="shared" si="89"/>
        <v>0</v>
      </c>
      <c r="V357" s="326">
        <f t="shared" si="95"/>
        <v>0.30000026921746048</v>
      </c>
    </row>
    <row r="358" spans="7:22" x14ac:dyDescent="0.2">
      <c r="G358" s="326">
        <f t="shared" si="80"/>
        <v>0</v>
      </c>
      <c r="H358" s="326">
        <f t="shared" si="90"/>
        <v>0.32504774278846132</v>
      </c>
      <c r="I358" s="326">
        <f t="shared" si="81"/>
        <v>9.3409970063447718E-7</v>
      </c>
      <c r="J358" s="326">
        <f t="shared" si="82"/>
        <v>0</v>
      </c>
      <c r="K358" s="326">
        <f t="shared" si="91"/>
        <v>0.32504774278846132</v>
      </c>
      <c r="L358" s="326">
        <f t="shared" si="83"/>
        <v>0</v>
      </c>
      <c r="M358" s="326">
        <f t="shared" si="84"/>
        <v>0</v>
      </c>
      <c r="N358" s="326">
        <f t="shared" si="92"/>
        <v>0.32504774278846132</v>
      </c>
      <c r="O358" s="326">
        <f t="shared" si="85"/>
        <v>0</v>
      </c>
      <c r="P358" s="326">
        <f t="shared" si="86"/>
        <v>0</v>
      </c>
      <c r="Q358" s="326">
        <f t="shared" si="93"/>
        <v>0.32504774278846132</v>
      </c>
      <c r="R358" s="326">
        <f t="shared" si="87"/>
        <v>0</v>
      </c>
      <c r="S358" s="326">
        <f t="shared" si="88"/>
        <v>0</v>
      </c>
      <c r="T358" s="326">
        <f t="shared" si="94"/>
        <v>0.32504774278846132</v>
      </c>
      <c r="U358" s="326">
        <f t="shared" si="89"/>
        <v>0</v>
      </c>
      <c r="V358" s="326">
        <f t="shared" si="95"/>
        <v>0.30000093409970063</v>
      </c>
    </row>
    <row r="359" spans="7:22" x14ac:dyDescent="0.2">
      <c r="G359" s="326">
        <f t="shared" si="80"/>
        <v>0</v>
      </c>
      <c r="H359" s="326">
        <f t="shared" si="90"/>
        <v>0.32597380473372761</v>
      </c>
      <c r="I359" s="326">
        <f t="shared" si="81"/>
        <v>3.0819190187702298E-6</v>
      </c>
      <c r="J359" s="326">
        <f t="shared" si="82"/>
        <v>0</v>
      </c>
      <c r="K359" s="326">
        <f t="shared" si="91"/>
        <v>0.32597380473372761</v>
      </c>
      <c r="L359" s="326">
        <f t="shared" si="83"/>
        <v>0</v>
      </c>
      <c r="M359" s="326">
        <f t="shared" si="84"/>
        <v>0</v>
      </c>
      <c r="N359" s="326">
        <f t="shared" si="92"/>
        <v>0.32597380473372761</v>
      </c>
      <c r="O359" s="326">
        <f t="shared" si="85"/>
        <v>0</v>
      </c>
      <c r="P359" s="326">
        <f t="shared" si="86"/>
        <v>0</v>
      </c>
      <c r="Q359" s="326">
        <f t="shared" si="93"/>
        <v>0.32597380473372761</v>
      </c>
      <c r="R359" s="326">
        <f t="shared" si="87"/>
        <v>0</v>
      </c>
      <c r="S359" s="326">
        <f t="shared" si="88"/>
        <v>0</v>
      </c>
      <c r="T359" s="326">
        <f t="shared" si="94"/>
        <v>0.32597380473372761</v>
      </c>
      <c r="U359" s="326">
        <f t="shared" si="89"/>
        <v>0</v>
      </c>
      <c r="V359" s="326">
        <f t="shared" si="95"/>
        <v>0.30000308191901875</v>
      </c>
    </row>
    <row r="360" spans="7:22" x14ac:dyDescent="0.2">
      <c r="G360" s="326">
        <f t="shared" si="80"/>
        <v>0</v>
      </c>
      <c r="H360" s="326">
        <f t="shared" si="90"/>
        <v>0.3268998666789939</v>
      </c>
      <c r="I360" s="326">
        <f t="shared" si="81"/>
        <v>9.6768102295946019E-6</v>
      </c>
      <c r="J360" s="326">
        <f t="shared" si="82"/>
        <v>0</v>
      </c>
      <c r="K360" s="326">
        <f t="shared" si="91"/>
        <v>0.3268998666789939</v>
      </c>
      <c r="L360" s="326">
        <f t="shared" si="83"/>
        <v>0</v>
      </c>
      <c r="M360" s="326">
        <f t="shared" si="84"/>
        <v>0</v>
      </c>
      <c r="N360" s="326">
        <f t="shared" si="92"/>
        <v>0.3268998666789939</v>
      </c>
      <c r="O360" s="326">
        <f t="shared" si="85"/>
        <v>0</v>
      </c>
      <c r="P360" s="326">
        <f t="shared" si="86"/>
        <v>0</v>
      </c>
      <c r="Q360" s="326">
        <f t="shared" si="93"/>
        <v>0.3268998666789939</v>
      </c>
      <c r="R360" s="326">
        <f t="shared" si="87"/>
        <v>0</v>
      </c>
      <c r="S360" s="326">
        <f t="shared" si="88"/>
        <v>0</v>
      </c>
      <c r="T360" s="326">
        <f t="shared" si="94"/>
        <v>0.3268998666789939</v>
      </c>
      <c r="U360" s="326">
        <f t="shared" si="89"/>
        <v>0</v>
      </c>
      <c r="V360" s="326">
        <f t="shared" si="95"/>
        <v>0.30000967681022961</v>
      </c>
    </row>
    <row r="361" spans="7:22" x14ac:dyDescent="0.2">
      <c r="G361" s="326">
        <f t="shared" si="80"/>
        <v>0</v>
      </c>
      <c r="H361" s="326">
        <f t="shared" si="90"/>
        <v>0.32782592862426019</v>
      </c>
      <c r="I361" s="326">
        <f t="shared" si="81"/>
        <v>2.893780428740758E-5</v>
      </c>
      <c r="J361" s="326">
        <f t="shared" si="82"/>
        <v>0</v>
      </c>
      <c r="K361" s="326">
        <f t="shared" si="91"/>
        <v>0.32782592862426019</v>
      </c>
      <c r="L361" s="326">
        <f t="shared" si="83"/>
        <v>0</v>
      </c>
      <c r="M361" s="326">
        <f t="shared" si="84"/>
        <v>0</v>
      </c>
      <c r="N361" s="326">
        <f t="shared" si="92"/>
        <v>0.32782592862426019</v>
      </c>
      <c r="O361" s="326">
        <f t="shared" si="85"/>
        <v>0</v>
      </c>
      <c r="P361" s="326">
        <f t="shared" si="86"/>
        <v>0</v>
      </c>
      <c r="Q361" s="326">
        <f t="shared" si="93"/>
        <v>0.32782592862426019</v>
      </c>
      <c r="R361" s="326">
        <f t="shared" si="87"/>
        <v>0</v>
      </c>
      <c r="S361" s="326">
        <f t="shared" si="88"/>
        <v>0</v>
      </c>
      <c r="T361" s="326">
        <f t="shared" si="94"/>
        <v>0.32782592862426019</v>
      </c>
      <c r="U361" s="326">
        <f t="shared" si="89"/>
        <v>0</v>
      </c>
      <c r="V361" s="326">
        <f t="shared" si="95"/>
        <v>0.30002893780428741</v>
      </c>
    </row>
    <row r="362" spans="7:22" x14ac:dyDescent="0.2">
      <c r="G362" s="326">
        <f t="shared" si="80"/>
        <v>0</v>
      </c>
      <c r="H362" s="326">
        <f t="shared" si="90"/>
        <v>0.32875199056952648</v>
      </c>
      <c r="I362" s="326">
        <f t="shared" si="81"/>
        <v>8.2481210522236632E-5</v>
      </c>
      <c r="J362" s="326">
        <f t="shared" si="82"/>
        <v>0</v>
      </c>
      <c r="K362" s="326">
        <f t="shared" si="91"/>
        <v>0.32875199056952648</v>
      </c>
      <c r="L362" s="326">
        <f t="shared" si="83"/>
        <v>0</v>
      </c>
      <c r="M362" s="326">
        <f t="shared" si="84"/>
        <v>0</v>
      </c>
      <c r="N362" s="326">
        <f t="shared" si="92"/>
        <v>0.32875199056952648</v>
      </c>
      <c r="O362" s="326">
        <f t="shared" si="85"/>
        <v>0</v>
      </c>
      <c r="P362" s="326">
        <f t="shared" si="86"/>
        <v>0</v>
      </c>
      <c r="Q362" s="326">
        <f t="shared" si="93"/>
        <v>0.32875199056952648</v>
      </c>
      <c r="R362" s="326">
        <f t="shared" si="87"/>
        <v>0</v>
      </c>
      <c r="S362" s="326">
        <f t="shared" si="88"/>
        <v>0</v>
      </c>
      <c r="T362" s="326">
        <f t="shared" si="94"/>
        <v>0.32875199056952648</v>
      </c>
      <c r="U362" s="326">
        <f t="shared" si="89"/>
        <v>0</v>
      </c>
      <c r="V362" s="326">
        <f t="shared" si="95"/>
        <v>0.30008248121052222</v>
      </c>
    </row>
    <row r="363" spans="7:22" x14ac:dyDescent="0.2">
      <c r="G363" s="326">
        <f t="shared" si="80"/>
        <v>0</v>
      </c>
      <c r="H363" s="326">
        <f t="shared" si="90"/>
        <v>0.32967805251479276</v>
      </c>
      <c r="I363" s="326">
        <f t="shared" si="81"/>
        <v>2.2424813717278303E-4</v>
      </c>
      <c r="J363" s="326">
        <f t="shared" si="82"/>
        <v>0</v>
      </c>
      <c r="K363" s="326">
        <f t="shared" si="91"/>
        <v>0.32967805251479276</v>
      </c>
      <c r="L363" s="326">
        <f t="shared" si="83"/>
        <v>0</v>
      </c>
      <c r="M363" s="326">
        <f t="shared" si="84"/>
        <v>0</v>
      </c>
      <c r="N363" s="326">
        <f t="shared" si="92"/>
        <v>0.32967805251479276</v>
      </c>
      <c r="O363" s="326">
        <f t="shared" si="85"/>
        <v>0</v>
      </c>
      <c r="P363" s="326">
        <f t="shared" si="86"/>
        <v>0</v>
      </c>
      <c r="Q363" s="326">
        <f t="shared" si="93"/>
        <v>0.32967805251479276</v>
      </c>
      <c r="R363" s="326">
        <f t="shared" si="87"/>
        <v>0</v>
      </c>
      <c r="S363" s="326">
        <f t="shared" si="88"/>
        <v>0</v>
      </c>
      <c r="T363" s="326">
        <f t="shared" si="94"/>
        <v>0.32967805251479276</v>
      </c>
      <c r="U363" s="326">
        <f t="shared" si="89"/>
        <v>0</v>
      </c>
      <c r="V363" s="326">
        <f t="shared" si="95"/>
        <v>0.30022424813717274</v>
      </c>
    </row>
    <row r="364" spans="7:22" x14ac:dyDescent="0.2">
      <c r="G364" s="326">
        <f t="shared" si="80"/>
        <v>0</v>
      </c>
      <c r="H364" s="326">
        <f t="shared" si="90"/>
        <v>0.33060411446005905</v>
      </c>
      <c r="I364" s="326">
        <f t="shared" si="81"/>
        <v>5.8198248162647198E-4</v>
      </c>
      <c r="J364" s="326">
        <f t="shared" si="82"/>
        <v>0</v>
      </c>
      <c r="K364" s="326">
        <f t="shared" si="91"/>
        <v>0.33060411446005905</v>
      </c>
      <c r="L364" s="326">
        <f t="shared" si="83"/>
        <v>0</v>
      </c>
      <c r="M364" s="326">
        <f t="shared" si="84"/>
        <v>0</v>
      </c>
      <c r="N364" s="326">
        <f t="shared" si="92"/>
        <v>0.33060411446005905</v>
      </c>
      <c r="O364" s="326">
        <f t="shared" si="85"/>
        <v>0</v>
      </c>
      <c r="P364" s="326">
        <f t="shared" si="86"/>
        <v>0</v>
      </c>
      <c r="Q364" s="326">
        <f t="shared" si="93"/>
        <v>0.33060411446005905</v>
      </c>
      <c r="R364" s="326">
        <f t="shared" si="87"/>
        <v>0</v>
      </c>
      <c r="S364" s="326">
        <f t="shared" si="88"/>
        <v>0</v>
      </c>
      <c r="T364" s="326">
        <f t="shared" si="94"/>
        <v>0.33060411446005905</v>
      </c>
      <c r="U364" s="326">
        <f t="shared" si="89"/>
        <v>0</v>
      </c>
      <c r="V364" s="326">
        <f t="shared" si="95"/>
        <v>0.30058198248162649</v>
      </c>
    </row>
    <row r="365" spans="7:22" x14ac:dyDescent="0.2">
      <c r="G365" s="326">
        <f t="shared" si="80"/>
        <v>1E-3</v>
      </c>
      <c r="H365" s="326">
        <f t="shared" si="90"/>
        <v>0.33153017640532534</v>
      </c>
      <c r="I365" s="326">
        <f t="shared" si="81"/>
        <v>1.4428322109241011E-3</v>
      </c>
      <c r="J365" s="326">
        <f t="shared" si="82"/>
        <v>0</v>
      </c>
      <c r="K365" s="326">
        <f t="shared" si="91"/>
        <v>0.33153017640532534</v>
      </c>
      <c r="L365" s="326">
        <f t="shared" si="83"/>
        <v>0</v>
      </c>
      <c r="M365" s="326">
        <f t="shared" si="84"/>
        <v>0</v>
      </c>
      <c r="N365" s="326">
        <f t="shared" si="92"/>
        <v>0.33153017640532534</v>
      </c>
      <c r="O365" s="326">
        <f t="shared" si="85"/>
        <v>0</v>
      </c>
      <c r="P365" s="326">
        <f t="shared" si="86"/>
        <v>0</v>
      </c>
      <c r="Q365" s="326">
        <f t="shared" si="93"/>
        <v>0.33153017640532534</v>
      </c>
      <c r="R365" s="326">
        <f t="shared" si="87"/>
        <v>0</v>
      </c>
      <c r="S365" s="326">
        <f t="shared" si="88"/>
        <v>0</v>
      </c>
      <c r="T365" s="326">
        <f t="shared" si="94"/>
        <v>0.33153017640532534</v>
      </c>
      <c r="U365" s="326">
        <f t="shared" si="89"/>
        <v>0</v>
      </c>
      <c r="V365" s="326">
        <f t="shared" si="95"/>
        <v>0.30144283221092411</v>
      </c>
    </row>
    <row r="366" spans="7:22" x14ac:dyDescent="0.2">
      <c r="G366" s="326">
        <f t="shared" si="80"/>
        <v>3.0000000000000001E-3</v>
      </c>
      <c r="H366" s="326">
        <f t="shared" si="90"/>
        <v>0.33245623835059163</v>
      </c>
      <c r="I366" s="326">
        <f t="shared" si="81"/>
        <v>3.4194716498850953E-3</v>
      </c>
      <c r="J366" s="326">
        <f t="shared" si="82"/>
        <v>0</v>
      </c>
      <c r="K366" s="326">
        <f t="shared" si="91"/>
        <v>0.33245623835059163</v>
      </c>
      <c r="L366" s="326">
        <f t="shared" si="83"/>
        <v>0</v>
      </c>
      <c r="M366" s="326">
        <f t="shared" si="84"/>
        <v>0</v>
      </c>
      <c r="N366" s="326">
        <f t="shared" si="92"/>
        <v>0.33245623835059163</v>
      </c>
      <c r="O366" s="326">
        <f t="shared" si="85"/>
        <v>0</v>
      </c>
      <c r="P366" s="326">
        <f t="shared" si="86"/>
        <v>0</v>
      </c>
      <c r="Q366" s="326">
        <f t="shared" si="93"/>
        <v>0.33245623835059163</v>
      </c>
      <c r="R366" s="326">
        <f t="shared" si="87"/>
        <v>0</v>
      </c>
      <c r="S366" s="326">
        <f t="shared" si="88"/>
        <v>0</v>
      </c>
      <c r="T366" s="326">
        <f t="shared" si="94"/>
        <v>0.33245623835059163</v>
      </c>
      <c r="U366" s="326">
        <f t="shared" si="89"/>
        <v>0</v>
      </c>
      <c r="V366" s="326">
        <f t="shared" si="95"/>
        <v>0.30341947164988509</v>
      </c>
    </row>
    <row r="367" spans="7:22" x14ac:dyDescent="0.2">
      <c r="G367" s="326">
        <f t="shared" si="80"/>
        <v>7.0000000000000001E-3</v>
      </c>
      <c r="H367" s="326">
        <f t="shared" si="90"/>
        <v>0.33338230029585791</v>
      </c>
      <c r="I367" s="326">
        <f t="shared" si="81"/>
        <v>7.7525890906361469E-3</v>
      </c>
      <c r="J367" s="326">
        <f t="shared" si="82"/>
        <v>0</v>
      </c>
      <c r="K367" s="326">
        <f t="shared" si="91"/>
        <v>0.33338230029585791</v>
      </c>
      <c r="L367" s="326">
        <f t="shared" si="83"/>
        <v>0</v>
      </c>
      <c r="M367" s="326">
        <f t="shared" si="84"/>
        <v>0</v>
      </c>
      <c r="N367" s="326">
        <f t="shared" si="92"/>
        <v>0.33338230029585791</v>
      </c>
      <c r="O367" s="326">
        <f t="shared" si="85"/>
        <v>0</v>
      </c>
      <c r="P367" s="326">
        <f t="shared" si="86"/>
        <v>0</v>
      </c>
      <c r="Q367" s="326">
        <f t="shared" si="93"/>
        <v>0.33338230029585791</v>
      </c>
      <c r="R367" s="326">
        <f t="shared" si="87"/>
        <v>0</v>
      </c>
      <c r="S367" s="326">
        <f t="shared" si="88"/>
        <v>0</v>
      </c>
      <c r="T367" s="326">
        <f t="shared" si="94"/>
        <v>0.33338230029585791</v>
      </c>
      <c r="U367" s="326">
        <f t="shared" si="89"/>
        <v>0</v>
      </c>
      <c r="V367" s="326">
        <f t="shared" si="95"/>
        <v>0.30775258909063613</v>
      </c>
    </row>
    <row r="368" spans="7:22" x14ac:dyDescent="0.2">
      <c r="G368" s="326">
        <f t="shared" si="80"/>
        <v>1.6E-2</v>
      </c>
      <c r="H368" s="326">
        <f t="shared" si="90"/>
        <v>0.3343083622411242</v>
      </c>
      <c r="I368" s="326">
        <f t="shared" si="81"/>
        <v>1.6826020891262533E-2</v>
      </c>
      <c r="J368" s="326">
        <f t="shared" si="82"/>
        <v>0</v>
      </c>
      <c r="K368" s="326">
        <f t="shared" si="91"/>
        <v>0.3343083622411242</v>
      </c>
      <c r="L368" s="326">
        <f t="shared" si="83"/>
        <v>0</v>
      </c>
      <c r="M368" s="326">
        <f t="shared" si="84"/>
        <v>0</v>
      </c>
      <c r="N368" s="326">
        <f t="shared" si="92"/>
        <v>0.3343083622411242</v>
      </c>
      <c r="O368" s="326">
        <f t="shared" si="85"/>
        <v>0</v>
      </c>
      <c r="P368" s="326">
        <f t="shared" si="86"/>
        <v>0</v>
      </c>
      <c r="Q368" s="326">
        <f t="shared" si="93"/>
        <v>0.3343083622411242</v>
      </c>
      <c r="R368" s="326">
        <f t="shared" si="87"/>
        <v>0</v>
      </c>
      <c r="S368" s="326">
        <f t="shared" si="88"/>
        <v>0</v>
      </c>
      <c r="T368" s="326">
        <f t="shared" si="94"/>
        <v>0.3343083622411242</v>
      </c>
      <c r="U368" s="326">
        <f t="shared" si="89"/>
        <v>0</v>
      </c>
      <c r="V368" s="326">
        <f t="shared" si="95"/>
        <v>0.31682602089126255</v>
      </c>
    </row>
    <row r="369" spans="7:22" x14ac:dyDescent="0.2">
      <c r="G369" s="326">
        <f t="shared" si="80"/>
        <v>3.4000000000000002E-2</v>
      </c>
      <c r="H369" s="326">
        <f t="shared" si="90"/>
        <v>0.33523442418639049</v>
      </c>
      <c r="I369" s="326">
        <f t="shared" si="81"/>
        <v>3.4983269257345379E-2</v>
      </c>
      <c r="J369" s="326">
        <f t="shared" si="82"/>
        <v>0</v>
      </c>
      <c r="K369" s="326">
        <f t="shared" si="91"/>
        <v>0.33523442418639049</v>
      </c>
      <c r="L369" s="326">
        <f t="shared" si="83"/>
        <v>0</v>
      </c>
      <c r="M369" s="326">
        <f t="shared" si="84"/>
        <v>0</v>
      </c>
      <c r="N369" s="326">
        <f t="shared" si="92"/>
        <v>0.33523442418639049</v>
      </c>
      <c r="O369" s="326">
        <f t="shared" si="85"/>
        <v>0</v>
      </c>
      <c r="P369" s="326">
        <f t="shared" si="86"/>
        <v>0</v>
      </c>
      <c r="Q369" s="326">
        <f t="shared" si="93"/>
        <v>0.33523442418639049</v>
      </c>
      <c r="R369" s="326">
        <f t="shared" si="87"/>
        <v>0</v>
      </c>
      <c r="S369" s="326">
        <f t="shared" si="88"/>
        <v>0</v>
      </c>
      <c r="T369" s="326">
        <f t="shared" si="94"/>
        <v>0.33523442418639049</v>
      </c>
      <c r="U369" s="326">
        <f t="shared" si="89"/>
        <v>0</v>
      </c>
      <c r="V369" s="326">
        <f t="shared" si="95"/>
        <v>0.33498326925734534</v>
      </c>
    </row>
    <row r="370" spans="7:22" x14ac:dyDescent="0.2">
      <c r="G370" s="326">
        <f t="shared" si="80"/>
        <v>6.9000000000000006E-2</v>
      </c>
      <c r="H370" s="326">
        <f t="shared" si="90"/>
        <v>0.33616048613165678</v>
      </c>
      <c r="I370" s="326">
        <f t="shared" si="81"/>
        <v>6.972303191826458E-2</v>
      </c>
      <c r="J370" s="326">
        <f t="shared" si="82"/>
        <v>0</v>
      </c>
      <c r="K370" s="326">
        <f t="shared" si="91"/>
        <v>0.33616048613165678</v>
      </c>
      <c r="L370" s="326">
        <f t="shared" si="83"/>
        <v>0</v>
      </c>
      <c r="M370" s="326">
        <f t="shared" si="84"/>
        <v>0</v>
      </c>
      <c r="N370" s="326">
        <f t="shared" si="92"/>
        <v>0.33616048613165678</v>
      </c>
      <c r="O370" s="326">
        <f t="shared" si="85"/>
        <v>0</v>
      </c>
      <c r="P370" s="326">
        <f t="shared" si="86"/>
        <v>0</v>
      </c>
      <c r="Q370" s="326">
        <f t="shared" si="93"/>
        <v>0.33616048613165678</v>
      </c>
      <c r="R370" s="326">
        <f t="shared" si="87"/>
        <v>0</v>
      </c>
      <c r="S370" s="326">
        <f t="shared" si="88"/>
        <v>0</v>
      </c>
      <c r="T370" s="326">
        <f t="shared" si="94"/>
        <v>0.33616048613165678</v>
      </c>
      <c r="U370" s="326">
        <f t="shared" si="89"/>
        <v>0</v>
      </c>
      <c r="V370" s="326">
        <f t="shared" si="95"/>
        <v>0.36972303191826456</v>
      </c>
    </row>
    <row r="371" spans="7:22" x14ac:dyDescent="0.2">
      <c r="G371" s="326">
        <f t="shared" si="80"/>
        <v>0.13300000000000001</v>
      </c>
      <c r="H371" s="326">
        <f t="shared" si="90"/>
        <v>0.33708654807692306</v>
      </c>
      <c r="I371" s="326">
        <f t="shared" si="81"/>
        <v>0.13329593269854234</v>
      </c>
      <c r="J371" s="326">
        <f t="shared" si="82"/>
        <v>0</v>
      </c>
      <c r="K371" s="326">
        <f t="shared" si="91"/>
        <v>0.33708654807692306</v>
      </c>
      <c r="L371" s="326">
        <f t="shared" si="83"/>
        <v>0</v>
      </c>
      <c r="M371" s="326">
        <f t="shared" si="84"/>
        <v>0</v>
      </c>
      <c r="N371" s="326">
        <f t="shared" si="92"/>
        <v>0.33708654807692306</v>
      </c>
      <c r="O371" s="326">
        <f t="shared" si="85"/>
        <v>0</v>
      </c>
      <c r="P371" s="326">
        <f t="shared" si="86"/>
        <v>0</v>
      </c>
      <c r="Q371" s="326">
        <f t="shared" si="93"/>
        <v>0.33708654807692306</v>
      </c>
      <c r="R371" s="326">
        <f t="shared" si="87"/>
        <v>0</v>
      </c>
      <c r="S371" s="326">
        <f t="shared" si="88"/>
        <v>0</v>
      </c>
      <c r="T371" s="326">
        <f t="shared" si="94"/>
        <v>0.33708654807692306</v>
      </c>
      <c r="U371" s="326">
        <f t="shared" si="89"/>
        <v>0</v>
      </c>
      <c r="V371" s="326">
        <f t="shared" si="95"/>
        <v>0.43329593269854233</v>
      </c>
    </row>
    <row r="372" spans="7:22" x14ac:dyDescent="0.2">
      <c r="G372" s="326">
        <f t="shared" si="80"/>
        <v>0.24399999999999999</v>
      </c>
      <c r="H372" s="326">
        <f t="shared" si="90"/>
        <v>0.33801261002218935</v>
      </c>
      <c r="I372" s="326">
        <f t="shared" si="81"/>
        <v>0.2446050993713754</v>
      </c>
      <c r="J372" s="326">
        <f t="shared" si="82"/>
        <v>0</v>
      </c>
      <c r="K372" s="326">
        <f t="shared" si="91"/>
        <v>0.33801261002218935</v>
      </c>
      <c r="L372" s="326">
        <f t="shared" si="83"/>
        <v>0</v>
      </c>
      <c r="M372" s="326">
        <f t="shared" si="84"/>
        <v>0</v>
      </c>
      <c r="N372" s="326">
        <f t="shared" si="92"/>
        <v>0.33801261002218935</v>
      </c>
      <c r="O372" s="326">
        <f t="shared" si="85"/>
        <v>0</v>
      </c>
      <c r="P372" s="326">
        <f t="shared" si="86"/>
        <v>0</v>
      </c>
      <c r="Q372" s="326">
        <f t="shared" si="93"/>
        <v>0.33801261002218935</v>
      </c>
      <c r="R372" s="326">
        <f t="shared" si="87"/>
        <v>0</v>
      </c>
      <c r="S372" s="326">
        <f t="shared" si="88"/>
        <v>0</v>
      </c>
      <c r="T372" s="326">
        <f t="shared" si="94"/>
        <v>0.33801261002218935</v>
      </c>
      <c r="U372" s="326">
        <f t="shared" si="89"/>
        <v>0</v>
      </c>
      <c r="V372" s="326">
        <f t="shared" si="95"/>
        <v>0.54460509937137536</v>
      </c>
    </row>
    <row r="373" spans="7:22" x14ac:dyDescent="0.2">
      <c r="G373" s="326">
        <f t="shared" si="80"/>
        <v>0.43099999999999999</v>
      </c>
      <c r="H373" s="326">
        <f t="shared" si="90"/>
        <v>0.33893867196745564</v>
      </c>
      <c r="I373" s="326">
        <f t="shared" si="81"/>
        <v>0.4311225517007603</v>
      </c>
      <c r="J373" s="326">
        <f t="shared" si="82"/>
        <v>0</v>
      </c>
      <c r="K373" s="326">
        <f t="shared" si="91"/>
        <v>0.33893867196745564</v>
      </c>
      <c r="L373" s="326">
        <f t="shared" si="83"/>
        <v>0</v>
      </c>
      <c r="M373" s="326">
        <f t="shared" si="84"/>
        <v>0</v>
      </c>
      <c r="N373" s="326">
        <f t="shared" si="92"/>
        <v>0.33893867196745564</v>
      </c>
      <c r="O373" s="326">
        <f t="shared" si="85"/>
        <v>0</v>
      </c>
      <c r="P373" s="326">
        <f t="shared" si="86"/>
        <v>0</v>
      </c>
      <c r="Q373" s="326">
        <f t="shared" si="93"/>
        <v>0.33893867196745564</v>
      </c>
      <c r="R373" s="326">
        <f t="shared" si="87"/>
        <v>0</v>
      </c>
      <c r="S373" s="326">
        <f t="shared" si="88"/>
        <v>0</v>
      </c>
      <c r="T373" s="326">
        <f t="shared" si="94"/>
        <v>0.33893867196745564</v>
      </c>
      <c r="U373" s="326">
        <f t="shared" si="89"/>
        <v>0</v>
      </c>
      <c r="V373" s="326">
        <f t="shared" si="95"/>
        <v>0.73112255170076024</v>
      </c>
    </row>
    <row r="374" spans="7:22" x14ac:dyDescent="0.2">
      <c r="G374" s="326">
        <f t="shared" si="80"/>
        <v>0.73</v>
      </c>
      <c r="H374" s="326">
        <f t="shared" si="90"/>
        <v>0.33986473391272193</v>
      </c>
      <c r="I374" s="326">
        <f t="shared" si="81"/>
        <v>0.73029238257120865</v>
      </c>
      <c r="J374" s="326">
        <f t="shared" si="82"/>
        <v>0</v>
      </c>
      <c r="K374" s="326">
        <f t="shared" si="91"/>
        <v>0.33986473391272193</v>
      </c>
      <c r="L374" s="326">
        <f t="shared" si="83"/>
        <v>0</v>
      </c>
      <c r="M374" s="326">
        <f t="shared" si="84"/>
        <v>0</v>
      </c>
      <c r="N374" s="326">
        <f t="shared" si="92"/>
        <v>0.33986473391272193</v>
      </c>
      <c r="O374" s="326">
        <f t="shared" si="85"/>
        <v>0</v>
      </c>
      <c r="P374" s="326">
        <f t="shared" si="86"/>
        <v>0</v>
      </c>
      <c r="Q374" s="326">
        <f t="shared" si="93"/>
        <v>0.33986473391272193</v>
      </c>
      <c r="R374" s="326">
        <f t="shared" si="87"/>
        <v>0</v>
      </c>
      <c r="S374" s="326">
        <f t="shared" si="88"/>
        <v>0</v>
      </c>
      <c r="T374" s="326">
        <f t="shared" si="94"/>
        <v>0.33986473391272193</v>
      </c>
      <c r="U374" s="326">
        <f t="shared" si="89"/>
        <v>0</v>
      </c>
      <c r="V374" s="326">
        <f t="shared" si="95"/>
        <v>1.0302923825712087</v>
      </c>
    </row>
    <row r="375" spans="7:22" x14ac:dyDescent="0.2">
      <c r="G375" s="326">
        <f t="shared" si="80"/>
        <v>1.1890000000000001</v>
      </c>
      <c r="H375" s="326">
        <f t="shared" si="90"/>
        <v>0.34079079585798822</v>
      </c>
      <c r="I375" s="326">
        <f t="shared" si="81"/>
        <v>1.1896613847751349</v>
      </c>
      <c r="J375" s="326">
        <f t="shared" si="82"/>
        <v>0</v>
      </c>
      <c r="K375" s="326">
        <f t="shared" si="91"/>
        <v>0.34079079585798822</v>
      </c>
      <c r="L375" s="326">
        <f t="shared" si="83"/>
        <v>3.001987705449096E-305</v>
      </c>
      <c r="M375" s="326">
        <f t="shared" si="84"/>
        <v>0</v>
      </c>
      <c r="N375" s="326">
        <f t="shared" si="92"/>
        <v>0.34079079585798822</v>
      </c>
      <c r="O375" s="326">
        <f t="shared" si="85"/>
        <v>0</v>
      </c>
      <c r="P375" s="326">
        <f t="shared" si="86"/>
        <v>0</v>
      </c>
      <c r="Q375" s="326">
        <f t="shared" si="93"/>
        <v>0.34079079585798822</v>
      </c>
      <c r="R375" s="326">
        <f t="shared" si="87"/>
        <v>0</v>
      </c>
      <c r="S375" s="326">
        <f t="shared" si="88"/>
        <v>0</v>
      </c>
      <c r="T375" s="326">
        <f t="shared" si="94"/>
        <v>0.34079079585798822</v>
      </c>
      <c r="U375" s="326">
        <f t="shared" si="89"/>
        <v>0</v>
      </c>
      <c r="V375" s="326">
        <f t="shared" si="95"/>
        <v>1.489661384775135</v>
      </c>
    </row>
    <row r="376" spans="7:22" x14ac:dyDescent="0.2">
      <c r="G376" s="326">
        <f t="shared" si="80"/>
        <v>1.8640000000000001</v>
      </c>
      <c r="H376" s="326">
        <f t="shared" si="90"/>
        <v>0.3417168578032545</v>
      </c>
      <c r="I376" s="326">
        <f t="shared" si="81"/>
        <v>1.8648588772997916</v>
      </c>
      <c r="J376" s="326">
        <f t="shared" si="82"/>
        <v>0</v>
      </c>
      <c r="K376" s="326">
        <f t="shared" si="91"/>
        <v>0.3417168578032545</v>
      </c>
      <c r="L376" s="326">
        <f t="shared" si="83"/>
        <v>3.6199546848198949E-300</v>
      </c>
      <c r="M376" s="326">
        <f t="shared" si="84"/>
        <v>0</v>
      </c>
      <c r="N376" s="326">
        <f t="shared" si="92"/>
        <v>0.3417168578032545</v>
      </c>
      <c r="O376" s="326">
        <f t="shared" si="85"/>
        <v>0</v>
      </c>
      <c r="P376" s="326">
        <f t="shared" si="86"/>
        <v>0</v>
      </c>
      <c r="Q376" s="326">
        <f t="shared" si="93"/>
        <v>0.3417168578032545</v>
      </c>
      <c r="R376" s="326">
        <f t="shared" si="87"/>
        <v>0</v>
      </c>
      <c r="S376" s="326">
        <f t="shared" si="88"/>
        <v>0</v>
      </c>
      <c r="T376" s="326">
        <f t="shared" si="94"/>
        <v>0.3417168578032545</v>
      </c>
      <c r="U376" s="326">
        <f t="shared" si="89"/>
        <v>0</v>
      </c>
      <c r="V376" s="326">
        <f t="shared" si="95"/>
        <v>2.1648588772997917</v>
      </c>
    </row>
    <row r="377" spans="7:22" x14ac:dyDescent="0.2">
      <c r="G377" s="326">
        <f t="shared" si="80"/>
        <v>2.8140000000000001</v>
      </c>
      <c r="H377" s="326">
        <f t="shared" si="90"/>
        <v>0.34264291974852079</v>
      </c>
      <c r="I377" s="326">
        <f t="shared" si="81"/>
        <v>2.8146590605689084</v>
      </c>
      <c r="J377" s="326">
        <f t="shared" si="82"/>
        <v>0</v>
      </c>
      <c r="K377" s="326">
        <f t="shared" si="91"/>
        <v>0.34264291974852079</v>
      </c>
      <c r="L377" s="326">
        <f t="shared" si="83"/>
        <v>3.7180090486714096E-295</v>
      </c>
      <c r="M377" s="326">
        <f t="shared" si="84"/>
        <v>0</v>
      </c>
      <c r="N377" s="326">
        <f t="shared" si="92"/>
        <v>0.34264291974852079</v>
      </c>
      <c r="O377" s="326">
        <f t="shared" si="85"/>
        <v>0</v>
      </c>
      <c r="P377" s="326">
        <f t="shared" si="86"/>
        <v>0</v>
      </c>
      <c r="Q377" s="326">
        <f t="shared" si="93"/>
        <v>0.34264291974852079</v>
      </c>
      <c r="R377" s="326">
        <f t="shared" si="87"/>
        <v>0</v>
      </c>
      <c r="S377" s="326">
        <f t="shared" si="88"/>
        <v>0</v>
      </c>
      <c r="T377" s="326">
        <f t="shared" si="94"/>
        <v>0.34264291974852079</v>
      </c>
      <c r="U377" s="326">
        <f t="shared" si="89"/>
        <v>0</v>
      </c>
      <c r="V377" s="326">
        <f t="shared" si="95"/>
        <v>3.1146590605689082</v>
      </c>
    </row>
    <row r="378" spans="7:22" x14ac:dyDescent="0.2">
      <c r="G378" s="326">
        <f t="shared" si="80"/>
        <v>4.0920000000000005</v>
      </c>
      <c r="H378" s="326">
        <f t="shared" si="90"/>
        <v>0.34356898169378708</v>
      </c>
      <c r="I378" s="326">
        <f t="shared" si="81"/>
        <v>4.0927938732061016</v>
      </c>
      <c r="J378" s="326">
        <f t="shared" si="82"/>
        <v>0</v>
      </c>
      <c r="K378" s="326">
        <f t="shared" si="91"/>
        <v>0.34356898169378708</v>
      </c>
      <c r="L378" s="326">
        <f t="shared" si="83"/>
        <v>3.2593785908395285E-290</v>
      </c>
      <c r="M378" s="326">
        <f t="shared" si="84"/>
        <v>0</v>
      </c>
      <c r="N378" s="326">
        <f t="shared" si="92"/>
        <v>0.34356898169378708</v>
      </c>
      <c r="O378" s="326">
        <f t="shared" si="85"/>
        <v>0</v>
      </c>
      <c r="P378" s="326">
        <f t="shared" si="86"/>
        <v>0</v>
      </c>
      <c r="Q378" s="326">
        <f t="shared" si="93"/>
        <v>0.34356898169378708</v>
      </c>
      <c r="R378" s="326">
        <f t="shared" si="87"/>
        <v>0</v>
      </c>
      <c r="S378" s="326">
        <f t="shared" si="88"/>
        <v>0</v>
      </c>
      <c r="T378" s="326">
        <f t="shared" si="94"/>
        <v>0.34356898169378708</v>
      </c>
      <c r="U378" s="326">
        <f t="shared" si="89"/>
        <v>0</v>
      </c>
      <c r="V378" s="326">
        <f t="shared" si="95"/>
        <v>4.3927938732061014</v>
      </c>
    </row>
    <row r="379" spans="7:22" x14ac:dyDescent="0.2">
      <c r="G379" s="326">
        <f t="shared" si="80"/>
        <v>5.7359999999999998</v>
      </c>
      <c r="H379" s="326">
        <f t="shared" si="90"/>
        <v>0.34449504363905337</v>
      </c>
      <c r="I379" s="326">
        <f t="shared" si="81"/>
        <v>5.7369510257887537</v>
      </c>
      <c r="J379" s="326">
        <f t="shared" si="82"/>
        <v>0</v>
      </c>
      <c r="K379" s="326">
        <f t="shared" si="91"/>
        <v>0.34449504363905337</v>
      </c>
      <c r="L379" s="326">
        <f t="shared" si="83"/>
        <v>2.4438066113749837E-285</v>
      </c>
      <c r="M379" s="326">
        <f t="shared" si="84"/>
        <v>0</v>
      </c>
      <c r="N379" s="326">
        <f t="shared" si="92"/>
        <v>0.34449504363905337</v>
      </c>
      <c r="O379" s="326">
        <f t="shared" si="85"/>
        <v>0</v>
      </c>
      <c r="P379" s="326">
        <f t="shared" si="86"/>
        <v>0</v>
      </c>
      <c r="Q379" s="326">
        <f t="shared" si="93"/>
        <v>0.34449504363905337</v>
      </c>
      <c r="R379" s="326">
        <f t="shared" si="87"/>
        <v>0</v>
      </c>
      <c r="S379" s="326">
        <f t="shared" si="88"/>
        <v>0</v>
      </c>
      <c r="T379" s="326">
        <f t="shared" si="94"/>
        <v>0.34449504363905337</v>
      </c>
      <c r="U379" s="326">
        <f t="shared" si="89"/>
        <v>0</v>
      </c>
      <c r="V379" s="326">
        <f t="shared" si="95"/>
        <v>6.0369510257887535</v>
      </c>
    </row>
    <row r="380" spans="7:22" x14ac:dyDescent="0.2">
      <c r="G380" s="326">
        <f t="shared" si="80"/>
        <v>7.7560000000000002</v>
      </c>
      <c r="H380" s="326">
        <f t="shared" si="90"/>
        <v>0.34542110558431965</v>
      </c>
      <c r="I380" s="326">
        <f t="shared" si="81"/>
        <v>7.7563701308021056</v>
      </c>
      <c r="J380" s="326">
        <f t="shared" si="82"/>
        <v>0</v>
      </c>
      <c r="K380" s="326">
        <f t="shared" si="91"/>
        <v>0.34542110558431965</v>
      </c>
      <c r="L380" s="326">
        <f t="shared" si="83"/>
        <v>1.5703048881974293E-280</v>
      </c>
      <c r="M380" s="326">
        <f t="shared" si="84"/>
        <v>0</v>
      </c>
      <c r="N380" s="326">
        <f t="shared" si="92"/>
        <v>0.34542110558431965</v>
      </c>
      <c r="O380" s="326">
        <f t="shared" si="85"/>
        <v>0</v>
      </c>
      <c r="P380" s="326">
        <f t="shared" si="86"/>
        <v>0</v>
      </c>
      <c r="Q380" s="326">
        <f t="shared" si="93"/>
        <v>0.34542110558431965</v>
      </c>
      <c r="R380" s="326">
        <f t="shared" si="87"/>
        <v>0</v>
      </c>
      <c r="S380" s="326">
        <f t="shared" si="88"/>
        <v>0</v>
      </c>
      <c r="T380" s="326">
        <f t="shared" si="94"/>
        <v>0.34542110558431965</v>
      </c>
      <c r="U380" s="326">
        <f t="shared" si="89"/>
        <v>0</v>
      </c>
      <c r="V380" s="326">
        <f t="shared" si="95"/>
        <v>8.0563701308021063</v>
      </c>
    </row>
    <row r="381" spans="7:22" x14ac:dyDescent="0.2">
      <c r="G381" s="326">
        <f t="shared" si="80"/>
        <v>10.120000000000001</v>
      </c>
      <c r="H381" s="326">
        <f t="shared" si="90"/>
        <v>0.34634716752958594</v>
      </c>
      <c r="I381" s="326">
        <f t="shared" si="81"/>
        <v>10.120383969250886</v>
      </c>
      <c r="J381" s="326">
        <f t="shared" si="82"/>
        <v>0</v>
      </c>
      <c r="K381" s="326">
        <f t="shared" si="91"/>
        <v>0.34634716752958594</v>
      </c>
      <c r="L381" s="326">
        <f t="shared" si="83"/>
        <v>8.664645328757447E-276</v>
      </c>
      <c r="M381" s="326">
        <f t="shared" si="84"/>
        <v>0</v>
      </c>
      <c r="N381" s="326">
        <f t="shared" si="92"/>
        <v>0.34634716752958594</v>
      </c>
      <c r="O381" s="326">
        <f t="shared" si="85"/>
        <v>0</v>
      </c>
      <c r="P381" s="326">
        <f t="shared" si="86"/>
        <v>0</v>
      </c>
      <c r="Q381" s="326">
        <f t="shared" si="93"/>
        <v>0.34634716752958594</v>
      </c>
      <c r="R381" s="326">
        <f t="shared" si="87"/>
        <v>0</v>
      </c>
      <c r="S381" s="326">
        <f t="shared" si="88"/>
        <v>0</v>
      </c>
      <c r="T381" s="326">
        <f t="shared" si="94"/>
        <v>0.34634716752958594</v>
      </c>
      <c r="U381" s="326">
        <f t="shared" si="89"/>
        <v>0</v>
      </c>
      <c r="V381" s="326">
        <f t="shared" si="95"/>
        <v>10.420383969250887</v>
      </c>
    </row>
    <row r="382" spans="7:22" x14ac:dyDescent="0.2">
      <c r="G382" s="326">
        <f t="shared" si="80"/>
        <v>12.75</v>
      </c>
      <c r="H382" s="326">
        <f t="shared" si="90"/>
        <v>0.34727322947485223</v>
      </c>
      <c r="I382" s="326">
        <f t="shared" si="81"/>
        <v>12.750805621353816</v>
      </c>
      <c r="J382" s="326">
        <f t="shared" si="82"/>
        <v>0</v>
      </c>
      <c r="K382" s="326">
        <f t="shared" si="91"/>
        <v>0.34727322947485223</v>
      </c>
      <c r="L382" s="326">
        <f t="shared" si="83"/>
        <v>4.1135719564618797E-271</v>
      </c>
      <c r="M382" s="326">
        <f t="shared" si="84"/>
        <v>0</v>
      </c>
      <c r="N382" s="326">
        <f t="shared" si="92"/>
        <v>0.34727322947485223</v>
      </c>
      <c r="O382" s="326">
        <f t="shared" si="85"/>
        <v>0</v>
      </c>
      <c r="P382" s="326">
        <f t="shared" si="86"/>
        <v>0</v>
      </c>
      <c r="Q382" s="326">
        <f t="shared" si="93"/>
        <v>0.34727322947485223</v>
      </c>
      <c r="R382" s="326">
        <f t="shared" si="87"/>
        <v>0</v>
      </c>
      <c r="S382" s="326">
        <f t="shared" si="88"/>
        <v>0</v>
      </c>
      <c r="T382" s="326">
        <f t="shared" si="94"/>
        <v>0.34727322947485223</v>
      </c>
      <c r="U382" s="326">
        <f t="shared" si="89"/>
        <v>0</v>
      </c>
      <c r="V382" s="326">
        <f t="shared" si="95"/>
        <v>13.050805621353817</v>
      </c>
    </row>
    <row r="383" spans="7:22" x14ac:dyDescent="0.2">
      <c r="G383" s="326">
        <f t="shared" si="80"/>
        <v>15.52</v>
      </c>
      <c r="H383" s="326">
        <f t="shared" si="90"/>
        <v>0.34819929142011852</v>
      </c>
      <c r="I383" s="326">
        <f t="shared" si="81"/>
        <v>15.520928814240644</v>
      </c>
      <c r="J383" s="326">
        <f t="shared" si="82"/>
        <v>0</v>
      </c>
      <c r="K383" s="326">
        <f t="shared" si="91"/>
        <v>0.34819929142011852</v>
      </c>
      <c r="L383" s="326">
        <f t="shared" si="83"/>
        <v>1.6835586941751483E-266</v>
      </c>
      <c r="M383" s="326">
        <f t="shared" si="84"/>
        <v>0</v>
      </c>
      <c r="N383" s="326">
        <f t="shared" si="92"/>
        <v>0.34819929142011852</v>
      </c>
      <c r="O383" s="326">
        <f t="shared" si="85"/>
        <v>0</v>
      </c>
      <c r="P383" s="326">
        <f t="shared" si="86"/>
        <v>0</v>
      </c>
      <c r="Q383" s="326">
        <f t="shared" si="93"/>
        <v>0.34819929142011852</v>
      </c>
      <c r="R383" s="326">
        <f t="shared" si="87"/>
        <v>0</v>
      </c>
      <c r="S383" s="326">
        <f t="shared" si="88"/>
        <v>0</v>
      </c>
      <c r="T383" s="326">
        <f t="shared" si="94"/>
        <v>0.34819929142011852</v>
      </c>
      <c r="U383" s="326">
        <f t="shared" si="89"/>
        <v>0</v>
      </c>
      <c r="V383" s="326">
        <f t="shared" si="95"/>
        <v>15.820928814240645</v>
      </c>
    </row>
    <row r="384" spans="7:22" x14ac:dyDescent="0.2">
      <c r="G384" s="326">
        <f t="shared" si="80"/>
        <v>18.262</v>
      </c>
      <c r="H384" s="326">
        <f t="shared" si="90"/>
        <v>0.34912535336538481</v>
      </c>
      <c r="I384" s="326">
        <f t="shared" si="81"/>
        <v>18.262943121495031</v>
      </c>
      <c r="J384" s="326">
        <f t="shared" si="82"/>
        <v>0</v>
      </c>
      <c r="K384" s="326">
        <f t="shared" si="91"/>
        <v>0.34912535336538481</v>
      </c>
      <c r="L384" s="326">
        <f t="shared" si="83"/>
        <v>5.9512111645334789E-262</v>
      </c>
      <c r="M384" s="326">
        <f t="shared" si="84"/>
        <v>0</v>
      </c>
      <c r="N384" s="326">
        <f t="shared" si="92"/>
        <v>0.34912535336538481</v>
      </c>
      <c r="O384" s="326">
        <f t="shared" si="85"/>
        <v>0</v>
      </c>
      <c r="P384" s="326">
        <f t="shared" si="86"/>
        <v>0</v>
      </c>
      <c r="Q384" s="326">
        <f t="shared" si="93"/>
        <v>0.34912535336538481</v>
      </c>
      <c r="R384" s="326">
        <f t="shared" si="87"/>
        <v>0</v>
      </c>
      <c r="S384" s="326">
        <f t="shared" si="88"/>
        <v>0</v>
      </c>
      <c r="T384" s="326">
        <f t="shared" si="94"/>
        <v>0.34912535336538481</v>
      </c>
      <c r="U384" s="326">
        <f t="shared" si="89"/>
        <v>0</v>
      </c>
      <c r="V384" s="326">
        <f t="shared" si="95"/>
        <v>18.562943121495032</v>
      </c>
    </row>
    <row r="385" spans="7:22" x14ac:dyDescent="0.2">
      <c r="G385" s="326">
        <f t="shared" si="80"/>
        <v>20.783000000000001</v>
      </c>
      <c r="H385" s="326">
        <f t="shared" si="90"/>
        <v>0.35005141531065109</v>
      </c>
      <c r="I385" s="326">
        <f t="shared" si="81"/>
        <v>20.783881390641437</v>
      </c>
      <c r="J385" s="326">
        <f t="shared" si="82"/>
        <v>0</v>
      </c>
      <c r="K385" s="326">
        <f t="shared" si="91"/>
        <v>0.35005141531065109</v>
      </c>
      <c r="L385" s="326">
        <f t="shared" si="83"/>
        <v>1.820394048354649E-257</v>
      </c>
      <c r="M385" s="326">
        <f t="shared" si="84"/>
        <v>0</v>
      </c>
      <c r="N385" s="326">
        <f t="shared" si="92"/>
        <v>0.35005141531065109</v>
      </c>
      <c r="O385" s="326">
        <f t="shared" si="85"/>
        <v>0</v>
      </c>
      <c r="P385" s="326">
        <f t="shared" si="86"/>
        <v>0</v>
      </c>
      <c r="Q385" s="326">
        <f t="shared" si="93"/>
        <v>0.35005141531065109</v>
      </c>
      <c r="R385" s="326">
        <f t="shared" si="87"/>
        <v>0</v>
      </c>
      <c r="S385" s="326">
        <f t="shared" si="88"/>
        <v>0</v>
      </c>
      <c r="T385" s="326">
        <f t="shared" si="94"/>
        <v>0.35005141531065109</v>
      </c>
      <c r="U385" s="326">
        <f t="shared" si="89"/>
        <v>0</v>
      </c>
      <c r="V385" s="326">
        <f t="shared" si="95"/>
        <v>21.083881390641437</v>
      </c>
    </row>
    <row r="386" spans="7:22" x14ac:dyDescent="0.2">
      <c r="G386" s="326">
        <f t="shared" si="80"/>
        <v>22.888000000000002</v>
      </c>
      <c r="H386" s="326">
        <f t="shared" si="90"/>
        <v>0.35097747725591738</v>
      </c>
      <c r="I386" s="326">
        <f t="shared" si="81"/>
        <v>22.888198431799108</v>
      </c>
      <c r="J386" s="326">
        <f t="shared" si="82"/>
        <v>0</v>
      </c>
      <c r="K386" s="326">
        <f t="shared" si="91"/>
        <v>0.35097747725591738</v>
      </c>
      <c r="L386" s="326">
        <f t="shared" si="83"/>
        <v>4.8273806938605696E-253</v>
      </c>
      <c r="M386" s="326">
        <f t="shared" si="84"/>
        <v>0</v>
      </c>
      <c r="N386" s="326">
        <f t="shared" si="92"/>
        <v>0.35097747725591738</v>
      </c>
      <c r="O386" s="326">
        <f t="shared" si="85"/>
        <v>0</v>
      </c>
      <c r="P386" s="326">
        <f t="shared" si="86"/>
        <v>0</v>
      </c>
      <c r="Q386" s="326">
        <f t="shared" si="93"/>
        <v>0.35097747725591738</v>
      </c>
      <c r="R386" s="326">
        <f t="shared" si="87"/>
        <v>0</v>
      </c>
      <c r="S386" s="326">
        <f t="shared" si="88"/>
        <v>0</v>
      </c>
      <c r="T386" s="326">
        <f t="shared" si="94"/>
        <v>0.35097747725591738</v>
      </c>
      <c r="U386" s="326">
        <f t="shared" si="89"/>
        <v>0</v>
      </c>
      <c r="V386" s="326">
        <f t="shared" si="95"/>
        <v>23.188198431799108</v>
      </c>
    </row>
    <row r="387" spans="7:22" x14ac:dyDescent="0.2">
      <c r="G387" s="326">
        <f t="shared" si="80"/>
        <v>24.403000000000002</v>
      </c>
      <c r="H387" s="326">
        <f t="shared" si="90"/>
        <v>0.35190353920118367</v>
      </c>
      <c r="I387" s="326">
        <f t="shared" si="81"/>
        <v>24.403286314858807</v>
      </c>
      <c r="J387" s="326">
        <f t="shared" si="82"/>
        <v>0</v>
      </c>
      <c r="K387" s="326">
        <f t="shared" si="91"/>
        <v>0.35190353920118367</v>
      </c>
      <c r="L387" s="326">
        <f t="shared" si="83"/>
        <v>1.1118220153717428E-248</v>
      </c>
      <c r="M387" s="326">
        <f t="shared" si="84"/>
        <v>0</v>
      </c>
      <c r="N387" s="326">
        <f t="shared" si="92"/>
        <v>0.35190353920118367</v>
      </c>
      <c r="O387" s="326">
        <f t="shared" si="85"/>
        <v>0</v>
      </c>
      <c r="P387" s="326">
        <f t="shared" si="86"/>
        <v>0</v>
      </c>
      <c r="Q387" s="326">
        <f t="shared" si="93"/>
        <v>0.35190353920118367</v>
      </c>
      <c r="R387" s="326">
        <f t="shared" si="87"/>
        <v>0</v>
      </c>
      <c r="S387" s="326">
        <f t="shared" si="88"/>
        <v>0</v>
      </c>
      <c r="T387" s="326">
        <f t="shared" si="94"/>
        <v>0.35190353920118367</v>
      </c>
      <c r="U387" s="326">
        <f t="shared" si="89"/>
        <v>0</v>
      </c>
      <c r="V387" s="326">
        <f t="shared" si="95"/>
        <v>24.703286314858808</v>
      </c>
    </row>
    <row r="388" spans="7:22" x14ac:dyDescent="0.2">
      <c r="G388" s="326">
        <f t="shared" si="80"/>
        <v>25.202999999999999</v>
      </c>
      <c r="H388" s="326">
        <f t="shared" si="90"/>
        <v>0.35282960114644996</v>
      </c>
      <c r="I388" s="326">
        <f t="shared" si="81"/>
        <v>25.203216284756973</v>
      </c>
      <c r="J388" s="326">
        <f t="shared" si="82"/>
        <v>0</v>
      </c>
      <c r="K388" s="326">
        <f t="shared" si="91"/>
        <v>0.35282960114644996</v>
      </c>
      <c r="L388" s="326">
        <f t="shared" si="83"/>
        <v>2.2280071414955423E-244</v>
      </c>
      <c r="M388" s="326">
        <f t="shared" si="84"/>
        <v>0</v>
      </c>
      <c r="N388" s="326">
        <f t="shared" si="92"/>
        <v>0.35282960114644996</v>
      </c>
      <c r="O388" s="326">
        <f t="shared" si="85"/>
        <v>0</v>
      </c>
      <c r="P388" s="326">
        <f t="shared" si="86"/>
        <v>0</v>
      </c>
      <c r="Q388" s="326">
        <f t="shared" si="93"/>
        <v>0.35282960114644996</v>
      </c>
      <c r="R388" s="326">
        <f t="shared" si="87"/>
        <v>0</v>
      </c>
      <c r="S388" s="326">
        <f t="shared" si="88"/>
        <v>0</v>
      </c>
      <c r="T388" s="326">
        <f t="shared" si="94"/>
        <v>0.35282960114644996</v>
      </c>
      <c r="U388" s="326">
        <f t="shared" si="89"/>
        <v>0</v>
      </c>
      <c r="V388" s="326">
        <f t="shared" si="95"/>
        <v>25.503216284756974</v>
      </c>
    </row>
    <row r="389" spans="7:22" x14ac:dyDescent="0.2">
      <c r="G389" s="326">
        <f t="shared" si="80"/>
        <v>25.225999999999999</v>
      </c>
      <c r="H389" s="326">
        <f t="shared" si="90"/>
        <v>0.35375566309171624</v>
      </c>
      <c r="I389" s="326">
        <f t="shared" si="81"/>
        <v>25.226112536380899</v>
      </c>
      <c r="J389" s="326">
        <f t="shared" si="82"/>
        <v>0</v>
      </c>
      <c r="K389" s="326">
        <f t="shared" si="91"/>
        <v>0.35375566309171624</v>
      </c>
      <c r="L389" s="326">
        <f t="shared" si="83"/>
        <v>3.8915642848867228E-240</v>
      </c>
      <c r="M389" s="326">
        <f t="shared" si="84"/>
        <v>0</v>
      </c>
      <c r="N389" s="326">
        <f t="shared" si="92"/>
        <v>0.35375566309171624</v>
      </c>
      <c r="O389" s="326">
        <f t="shared" si="85"/>
        <v>0</v>
      </c>
      <c r="P389" s="326">
        <f t="shared" si="86"/>
        <v>0</v>
      </c>
      <c r="Q389" s="326">
        <f t="shared" si="93"/>
        <v>0.35375566309171624</v>
      </c>
      <c r="R389" s="326">
        <f t="shared" si="87"/>
        <v>0</v>
      </c>
      <c r="S389" s="326">
        <f t="shared" si="88"/>
        <v>0</v>
      </c>
      <c r="T389" s="326">
        <f t="shared" si="94"/>
        <v>0.35375566309171624</v>
      </c>
      <c r="U389" s="326">
        <f t="shared" si="89"/>
        <v>0</v>
      </c>
      <c r="V389" s="326">
        <f t="shared" si="95"/>
        <v>25.5261125363809</v>
      </c>
    </row>
    <row r="390" spans="7:22" x14ac:dyDescent="0.2">
      <c r="G390" s="326">
        <f t="shared" si="80"/>
        <v>24.481000000000002</v>
      </c>
      <c r="H390" s="326">
        <f t="shared" si="90"/>
        <v>0.35468172503698253</v>
      </c>
      <c r="I390" s="326">
        <f t="shared" si="81"/>
        <v>24.481825540357267</v>
      </c>
      <c r="J390" s="326">
        <f t="shared" si="82"/>
        <v>0</v>
      </c>
      <c r="K390" s="326">
        <f t="shared" si="91"/>
        <v>0.35468172503698253</v>
      </c>
      <c r="L390" s="326">
        <f t="shared" si="83"/>
        <v>5.9349327339388624E-236</v>
      </c>
      <c r="M390" s="326">
        <f t="shared" si="84"/>
        <v>0</v>
      </c>
      <c r="N390" s="326">
        <f t="shared" si="92"/>
        <v>0.35468172503698253</v>
      </c>
      <c r="O390" s="326">
        <f t="shared" si="85"/>
        <v>0</v>
      </c>
      <c r="P390" s="326">
        <f t="shared" si="86"/>
        <v>0</v>
      </c>
      <c r="Q390" s="326">
        <f t="shared" si="93"/>
        <v>0.35468172503698253</v>
      </c>
      <c r="R390" s="326">
        <f t="shared" si="87"/>
        <v>0</v>
      </c>
      <c r="S390" s="326">
        <f t="shared" si="88"/>
        <v>0</v>
      </c>
      <c r="T390" s="326">
        <f t="shared" si="94"/>
        <v>0.35468172503698253</v>
      </c>
      <c r="U390" s="326">
        <f t="shared" si="89"/>
        <v>0</v>
      </c>
      <c r="V390" s="326">
        <f t="shared" si="95"/>
        <v>24.781825540357268</v>
      </c>
    </row>
    <row r="391" spans="7:22" x14ac:dyDescent="0.2">
      <c r="G391" s="326">
        <f t="shared" ref="G391:G454" si="96">FLOOR(I391,0.001)</f>
        <v>23.048000000000002</v>
      </c>
      <c r="H391" s="326">
        <f t="shared" si="90"/>
        <v>0.35560778698224882</v>
      </c>
      <c r="I391" s="326">
        <f t="shared" ref="I391:I454" si="97">$C$13/(SQRT(($H391*$H391)/I$4))/SQRT(6.28)*EXP(-(($H391-I$2)^2)/2/(SQRT(($H391*$H391)/I$4))^2)</f>
        <v>23.048648304167365</v>
      </c>
      <c r="J391" s="326">
        <f t="shared" ref="J391:J454" si="98">FLOOR(L391,0.001)</f>
        <v>0</v>
      </c>
      <c r="K391" s="326">
        <f t="shared" si="91"/>
        <v>0.35560778698224882</v>
      </c>
      <c r="L391" s="326">
        <f t="shared" ref="L391:L454" si="99">$C$13/(SQRT(($H391*$H391)/L$4))/SQRT(6.28)*EXP(-(($H391-L$2)^2)/2/(SQRT(($H391*$H391)/L$4))^2)</f>
        <v>7.9165888075747135E-232</v>
      </c>
      <c r="M391" s="326">
        <f t="shared" ref="M391:M454" si="100">FLOOR(O391,0.001)</f>
        <v>0</v>
      </c>
      <c r="N391" s="326">
        <f t="shared" si="92"/>
        <v>0.35560778698224882</v>
      </c>
      <c r="O391" s="326">
        <f t="shared" ref="O391:O454" si="101">$C$13/(SQRT(($H391*$H391)/O$4))/SQRT(6.28)*EXP(-(($H391-O$2)^2)/2/(SQRT(($H391*$H391)/O$4))^2)</f>
        <v>0</v>
      </c>
      <c r="P391" s="326">
        <f t="shared" ref="P391:P454" si="102">FLOOR(R391,0.001)</f>
        <v>0</v>
      </c>
      <c r="Q391" s="326">
        <f t="shared" si="93"/>
        <v>0.35560778698224882</v>
      </c>
      <c r="R391" s="326">
        <f t="shared" ref="R391:R454" si="103">$C$13/(SQRT(($H391*$H391)/R$4))/SQRT(6.28)*EXP(-(($H391-R$2)^2)/2/(SQRT(($H391*$H391)/R$4))^2)</f>
        <v>0</v>
      </c>
      <c r="S391" s="326">
        <f t="shared" ref="S391:S454" si="104">FLOOR(U391,0.001)</f>
        <v>0</v>
      </c>
      <c r="T391" s="326">
        <f t="shared" si="94"/>
        <v>0.35560778698224882</v>
      </c>
      <c r="U391" s="326">
        <f t="shared" ref="U391:U454" si="105">$C$13/(SQRT(($H391*$H391)/U$4))/SQRT(6.28)*EXP(-(($H391-U$2)^2)/2/(SQRT(($H391*$H391)/U$4))^2)</f>
        <v>0</v>
      </c>
      <c r="V391" s="326">
        <f t="shared" si="95"/>
        <v>23.348648304167366</v>
      </c>
    </row>
    <row r="392" spans="7:22" x14ac:dyDescent="0.2">
      <c r="G392" s="326">
        <f t="shared" si="96"/>
        <v>21.06</v>
      </c>
      <c r="H392" s="326">
        <f t="shared" ref="H392:H455" si="106">H391+1/($C$16*60)</f>
        <v>0.35653384892751511</v>
      </c>
      <c r="I392" s="326">
        <f t="shared" si="97"/>
        <v>21.06013480052432</v>
      </c>
      <c r="J392" s="326">
        <f t="shared" si="98"/>
        <v>0</v>
      </c>
      <c r="K392" s="326">
        <f t="shared" ref="K392:K455" si="107">K391+1/($C$16*60)</f>
        <v>0.35653384892751511</v>
      </c>
      <c r="L392" s="326">
        <f t="shared" si="99"/>
        <v>9.2518179051884617E-228</v>
      </c>
      <c r="M392" s="326">
        <f t="shared" si="100"/>
        <v>0</v>
      </c>
      <c r="N392" s="326">
        <f t="shared" ref="N392:N455" si="108">N391+1/($C$16*60)</f>
        <v>0.35653384892751511</v>
      </c>
      <c r="O392" s="326">
        <f t="shared" si="101"/>
        <v>0</v>
      </c>
      <c r="P392" s="326">
        <f t="shared" si="102"/>
        <v>0</v>
      </c>
      <c r="Q392" s="326">
        <f t="shared" ref="Q392:Q455" si="109">Q391+1/($C$16*60)</f>
        <v>0.35653384892751511</v>
      </c>
      <c r="R392" s="326">
        <f t="shared" si="103"/>
        <v>0</v>
      </c>
      <c r="S392" s="326">
        <f t="shared" si="104"/>
        <v>0</v>
      </c>
      <c r="T392" s="326">
        <f t="shared" ref="T392:T455" si="110">T391+1/($C$16*60)</f>
        <v>0.35653384892751511</v>
      </c>
      <c r="U392" s="326">
        <f t="shared" si="105"/>
        <v>0</v>
      </c>
      <c r="V392" s="326">
        <f t="shared" ref="V392:V455" si="111">SUM(I392,L392,O392,R392,U392)+0.3</f>
        <v>21.360134800524321</v>
      </c>
    </row>
    <row r="393" spans="7:22" x14ac:dyDescent="0.2">
      <c r="G393" s="326">
        <f t="shared" si="96"/>
        <v>18.684999999999999</v>
      </c>
      <c r="H393" s="326">
        <f t="shared" si="106"/>
        <v>0.35745991087278139</v>
      </c>
      <c r="I393" s="326">
        <f t="shared" si="97"/>
        <v>18.685016613808056</v>
      </c>
      <c r="J393" s="326">
        <f t="shared" si="98"/>
        <v>0</v>
      </c>
      <c r="K393" s="326">
        <f t="shared" si="107"/>
        <v>0.35745991087278139</v>
      </c>
      <c r="L393" s="326">
        <f t="shared" si="99"/>
        <v>9.4887329354779276E-224</v>
      </c>
      <c r="M393" s="326">
        <f t="shared" si="100"/>
        <v>0</v>
      </c>
      <c r="N393" s="326">
        <f t="shared" si="108"/>
        <v>0.35745991087278139</v>
      </c>
      <c r="O393" s="326">
        <f t="shared" si="101"/>
        <v>0</v>
      </c>
      <c r="P393" s="326">
        <f t="shared" si="102"/>
        <v>0</v>
      </c>
      <c r="Q393" s="326">
        <f t="shared" si="109"/>
        <v>0.35745991087278139</v>
      </c>
      <c r="R393" s="326">
        <f t="shared" si="103"/>
        <v>0</v>
      </c>
      <c r="S393" s="326">
        <f t="shared" si="104"/>
        <v>0</v>
      </c>
      <c r="T393" s="326">
        <f t="shared" si="110"/>
        <v>0.35745991087278139</v>
      </c>
      <c r="U393" s="326">
        <f t="shared" si="105"/>
        <v>0</v>
      </c>
      <c r="V393" s="326">
        <f t="shared" si="111"/>
        <v>18.985016613808057</v>
      </c>
    </row>
    <row r="394" spans="7:22" x14ac:dyDescent="0.2">
      <c r="G394" s="326">
        <f t="shared" si="96"/>
        <v>16.103999999999999</v>
      </c>
      <c r="H394" s="326">
        <f t="shared" si="106"/>
        <v>0.35838597281804768</v>
      </c>
      <c r="I394" s="326">
        <f t="shared" si="97"/>
        <v>16.104304596927825</v>
      </c>
      <c r="J394" s="326">
        <f t="shared" si="98"/>
        <v>0</v>
      </c>
      <c r="K394" s="326">
        <f t="shared" si="107"/>
        <v>0.35838597281804768</v>
      </c>
      <c r="L394" s="326">
        <f t="shared" si="99"/>
        <v>8.554539007315662E-220</v>
      </c>
      <c r="M394" s="326">
        <f t="shared" si="100"/>
        <v>0</v>
      </c>
      <c r="N394" s="326">
        <f t="shared" si="108"/>
        <v>0.35838597281804768</v>
      </c>
      <c r="O394" s="326">
        <f t="shared" si="101"/>
        <v>0</v>
      </c>
      <c r="P394" s="326">
        <f t="shared" si="102"/>
        <v>0</v>
      </c>
      <c r="Q394" s="326">
        <f t="shared" si="109"/>
        <v>0.35838597281804768</v>
      </c>
      <c r="R394" s="326">
        <f t="shared" si="103"/>
        <v>0</v>
      </c>
      <c r="S394" s="326">
        <f t="shared" si="104"/>
        <v>0</v>
      </c>
      <c r="T394" s="326">
        <f t="shared" si="110"/>
        <v>0.35838597281804768</v>
      </c>
      <c r="U394" s="326">
        <f t="shared" si="105"/>
        <v>0</v>
      </c>
      <c r="V394" s="326">
        <f t="shared" si="111"/>
        <v>16.404304596927826</v>
      </c>
    </row>
    <row r="395" spans="7:22" x14ac:dyDescent="0.2">
      <c r="G395" s="326">
        <f t="shared" si="96"/>
        <v>13.489000000000001</v>
      </c>
      <c r="H395" s="326">
        <f t="shared" si="106"/>
        <v>0.35931203476331397</v>
      </c>
      <c r="I395" s="326">
        <f t="shared" si="97"/>
        <v>13.489722364813487</v>
      </c>
      <c r="J395" s="326">
        <f t="shared" si="98"/>
        <v>0</v>
      </c>
      <c r="K395" s="326">
        <f t="shared" si="107"/>
        <v>0.35931203476331397</v>
      </c>
      <c r="L395" s="326">
        <f t="shared" si="99"/>
        <v>6.7904274927161852E-216</v>
      </c>
      <c r="M395" s="326">
        <f t="shared" si="100"/>
        <v>0</v>
      </c>
      <c r="N395" s="326">
        <f t="shared" si="108"/>
        <v>0.35931203476331397</v>
      </c>
      <c r="O395" s="326">
        <f t="shared" si="101"/>
        <v>0</v>
      </c>
      <c r="P395" s="326">
        <f t="shared" si="102"/>
        <v>0</v>
      </c>
      <c r="Q395" s="326">
        <f t="shared" si="109"/>
        <v>0.35931203476331397</v>
      </c>
      <c r="R395" s="326">
        <f t="shared" si="103"/>
        <v>0</v>
      </c>
      <c r="S395" s="326">
        <f t="shared" si="104"/>
        <v>0</v>
      </c>
      <c r="T395" s="326">
        <f t="shared" si="110"/>
        <v>0.35931203476331397</v>
      </c>
      <c r="U395" s="326">
        <f t="shared" si="105"/>
        <v>0</v>
      </c>
      <c r="V395" s="326">
        <f t="shared" si="111"/>
        <v>13.789722364813487</v>
      </c>
    </row>
    <row r="396" spans="7:22" x14ac:dyDescent="0.2">
      <c r="G396" s="326">
        <f t="shared" si="96"/>
        <v>10.986000000000001</v>
      </c>
      <c r="H396" s="326">
        <f t="shared" si="106"/>
        <v>0.36023809670858026</v>
      </c>
      <c r="I396" s="326">
        <f t="shared" si="97"/>
        <v>10.986768135787505</v>
      </c>
      <c r="J396" s="326">
        <f t="shared" si="98"/>
        <v>0</v>
      </c>
      <c r="K396" s="326">
        <f t="shared" si="107"/>
        <v>0.36023809670858026</v>
      </c>
      <c r="L396" s="326">
        <f t="shared" si="99"/>
        <v>4.7534023792905039E-212</v>
      </c>
      <c r="M396" s="326">
        <f t="shared" si="100"/>
        <v>0</v>
      </c>
      <c r="N396" s="326">
        <f t="shared" si="108"/>
        <v>0.36023809670858026</v>
      </c>
      <c r="O396" s="326">
        <f t="shared" si="101"/>
        <v>0</v>
      </c>
      <c r="P396" s="326">
        <f t="shared" si="102"/>
        <v>0</v>
      </c>
      <c r="Q396" s="326">
        <f t="shared" si="109"/>
        <v>0.36023809670858026</v>
      </c>
      <c r="R396" s="326">
        <f t="shared" si="103"/>
        <v>0</v>
      </c>
      <c r="S396" s="326">
        <f t="shared" si="104"/>
        <v>0</v>
      </c>
      <c r="T396" s="326">
        <f t="shared" si="110"/>
        <v>0.36023809670858026</v>
      </c>
      <c r="U396" s="326">
        <f t="shared" si="105"/>
        <v>0</v>
      </c>
      <c r="V396" s="326">
        <f t="shared" si="111"/>
        <v>11.286768135787506</v>
      </c>
    </row>
    <row r="397" spans="7:22" x14ac:dyDescent="0.2">
      <c r="G397" s="326">
        <f t="shared" si="96"/>
        <v>8.7040000000000006</v>
      </c>
      <c r="H397" s="326">
        <f t="shared" si="106"/>
        <v>0.36116415865384655</v>
      </c>
      <c r="I397" s="326">
        <f t="shared" si="97"/>
        <v>8.7042869730976005</v>
      </c>
      <c r="J397" s="326">
        <f t="shared" si="98"/>
        <v>0</v>
      </c>
      <c r="K397" s="326">
        <f t="shared" si="107"/>
        <v>0.36116415865384655</v>
      </c>
      <c r="L397" s="326">
        <f t="shared" si="99"/>
        <v>2.9390296475503574E-208</v>
      </c>
      <c r="M397" s="326">
        <f t="shared" si="100"/>
        <v>0</v>
      </c>
      <c r="N397" s="326">
        <f t="shared" si="108"/>
        <v>0.36116415865384655</v>
      </c>
      <c r="O397" s="326">
        <f t="shared" si="101"/>
        <v>0</v>
      </c>
      <c r="P397" s="326">
        <f t="shared" si="102"/>
        <v>0</v>
      </c>
      <c r="Q397" s="326">
        <f t="shared" si="109"/>
        <v>0.36116415865384655</v>
      </c>
      <c r="R397" s="326">
        <f t="shared" si="103"/>
        <v>0</v>
      </c>
      <c r="S397" s="326">
        <f t="shared" si="104"/>
        <v>0</v>
      </c>
      <c r="T397" s="326">
        <f t="shared" si="110"/>
        <v>0.36116415865384655</v>
      </c>
      <c r="U397" s="326">
        <f t="shared" si="105"/>
        <v>0</v>
      </c>
      <c r="V397" s="326">
        <f t="shared" si="111"/>
        <v>9.0042869730976012</v>
      </c>
    </row>
    <row r="398" spans="7:22" x14ac:dyDescent="0.2">
      <c r="G398" s="326">
        <f t="shared" si="96"/>
        <v>6.71</v>
      </c>
      <c r="H398" s="326">
        <f t="shared" si="106"/>
        <v>0.36209022059911283</v>
      </c>
      <c r="I398" s="326">
        <f t="shared" si="97"/>
        <v>6.7108909921301114</v>
      </c>
      <c r="J398" s="326">
        <f t="shared" si="98"/>
        <v>0</v>
      </c>
      <c r="K398" s="326">
        <f t="shared" si="107"/>
        <v>0.36209022059911283</v>
      </c>
      <c r="L398" s="326">
        <f t="shared" si="99"/>
        <v>1.6075723777617749E-204</v>
      </c>
      <c r="M398" s="326">
        <f t="shared" si="100"/>
        <v>0</v>
      </c>
      <c r="N398" s="326">
        <f t="shared" si="108"/>
        <v>0.36209022059911283</v>
      </c>
      <c r="O398" s="326">
        <f t="shared" si="101"/>
        <v>0</v>
      </c>
      <c r="P398" s="326">
        <f t="shared" si="102"/>
        <v>0</v>
      </c>
      <c r="Q398" s="326">
        <f t="shared" si="109"/>
        <v>0.36209022059911283</v>
      </c>
      <c r="R398" s="326">
        <f t="shared" si="103"/>
        <v>0</v>
      </c>
      <c r="S398" s="326">
        <f t="shared" si="104"/>
        <v>0</v>
      </c>
      <c r="T398" s="326">
        <f t="shared" si="110"/>
        <v>0.36209022059911283</v>
      </c>
      <c r="U398" s="326">
        <f t="shared" si="105"/>
        <v>0</v>
      </c>
      <c r="V398" s="326">
        <f t="shared" si="111"/>
        <v>7.0108909921301112</v>
      </c>
    </row>
    <row r="399" spans="7:22" x14ac:dyDescent="0.2">
      <c r="G399" s="326">
        <f t="shared" si="96"/>
        <v>5.0369999999999999</v>
      </c>
      <c r="H399" s="326">
        <f t="shared" si="106"/>
        <v>0.36301628254437912</v>
      </c>
      <c r="I399" s="326">
        <f t="shared" si="97"/>
        <v>5.0372728408690497</v>
      </c>
      <c r="J399" s="326">
        <f t="shared" si="98"/>
        <v>0</v>
      </c>
      <c r="K399" s="326">
        <f t="shared" si="107"/>
        <v>0.36301628254437912</v>
      </c>
      <c r="L399" s="326">
        <f t="shared" si="99"/>
        <v>7.790583490222564E-201</v>
      </c>
      <c r="M399" s="326">
        <f t="shared" si="100"/>
        <v>0</v>
      </c>
      <c r="N399" s="326">
        <f t="shared" si="108"/>
        <v>0.36301628254437912</v>
      </c>
      <c r="O399" s="326">
        <f t="shared" si="101"/>
        <v>0</v>
      </c>
      <c r="P399" s="326">
        <f t="shared" si="102"/>
        <v>0</v>
      </c>
      <c r="Q399" s="326">
        <f t="shared" si="109"/>
        <v>0.36301628254437912</v>
      </c>
      <c r="R399" s="326">
        <f t="shared" si="103"/>
        <v>0</v>
      </c>
      <c r="S399" s="326">
        <f t="shared" si="104"/>
        <v>0</v>
      </c>
      <c r="T399" s="326">
        <f t="shared" si="110"/>
        <v>0.36301628254437912</v>
      </c>
      <c r="U399" s="326">
        <f t="shared" si="105"/>
        <v>0</v>
      </c>
      <c r="V399" s="326">
        <f t="shared" si="111"/>
        <v>5.3372728408690495</v>
      </c>
    </row>
    <row r="400" spans="7:22" x14ac:dyDescent="0.2">
      <c r="G400" s="326">
        <f t="shared" si="96"/>
        <v>3.6819999999999999</v>
      </c>
      <c r="H400" s="326">
        <f t="shared" si="106"/>
        <v>0.36394234448964541</v>
      </c>
      <c r="I400" s="326">
        <f t="shared" si="97"/>
        <v>3.6826530305865663</v>
      </c>
      <c r="J400" s="326">
        <f t="shared" si="98"/>
        <v>0</v>
      </c>
      <c r="K400" s="326">
        <f t="shared" si="107"/>
        <v>0.36394234448964541</v>
      </c>
      <c r="L400" s="326">
        <f t="shared" si="99"/>
        <v>3.3501065814300467E-197</v>
      </c>
      <c r="M400" s="326">
        <f t="shared" si="100"/>
        <v>0</v>
      </c>
      <c r="N400" s="326">
        <f t="shared" si="108"/>
        <v>0.36394234448964541</v>
      </c>
      <c r="O400" s="326">
        <f t="shared" si="101"/>
        <v>0</v>
      </c>
      <c r="P400" s="326">
        <f t="shared" si="102"/>
        <v>0</v>
      </c>
      <c r="Q400" s="326">
        <f t="shared" si="109"/>
        <v>0.36394234448964541</v>
      </c>
      <c r="R400" s="326">
        <f t="shared" si="103"/>
        <v>0</v>
      </c>
      <c r="S400" s="326">
        <f t="shared" si="104"/>
        <v>0</v>
      </c>
      <c r="T400" s="326">
        <f t="shared" si="110"/>
        <v>0.36394234448964541</v>
      </c>
      <c r="U400" s="326">
        <f t="shared" si="105"/>
        <v>0</v>
      </c>
      <c r="V400" s="326">
        <f t="shared" si="111"/>
        <v>3.9826530305865662</v>
      </c>
    </row>
    <row r="401" spans="7:22" x14ac:dyDescent="0.2">
      <c r="G401" s="326">
        <f t="shared" si="96"/>
        <v>2.6230000000000002</v>
      </c>
      <c r="H401" s="326">
        <f t="shared" si="106"/>
        <v>0.3648684064349117</v>
      </c>
      <c r="I401" s="326">
        <f t="shared" si="97"/>
        <v>2.6233432116560862</v>
      </c>
      <c r="J401" s="326">
        <f t="shared" si="98"/>
        <v>0</v>
      </c>
      <c r="K401" s="326">
        <f t="shared" si="107"/>
        <v>0.3648684064349117</v>
      </c>
      <c r="L401" s="326">
        <f t="shared" si="99"/>
        <v>1.2802167576611049E-193</v>
      </c>
      <c r="M401" s="326">
        <f t="shared" si="100"/>
        <v>0</v>
      </c>
      <c r="N401" s="326">
        <f t="shared" si="108"/>
        <v>0.3648684064349117</v>
      </c>
      <c r="O401" s="326">
        <f t="shared" si="101"/>
        <v>0</v>
      </c>
      <c r="P401" s="326">
        <f t="shared" si="102"/>
        <v>0</v>
      </c>
      <c r="Q401" s="326">
        <f t="shared" si="109"/>
        <v>0.3648684064349117</v>
      </c>
      <c r="R401" s="326">
        <f t="shared" si="103"/>
        <v>0</v>
      </c>
      <c r="S401" s="326">
        <f t="shared" si="104"/>
        <v>0</v>
      </c>
      <c r="T401" s="326">
        <f t="shared" si="110"/>
        <v>0.3648684064349117</v>
      </c>
      <c r="U401" s="326">
        <f t="shared" si="105"/>
        <v>0</v>
      </c>
      <c r="V401" s="326">
        <f t="shared" si="111"/>
        <v>2.923343211656086</v>
      </c>
    </row>
    <row r="402" spans="7:22" x14ac:dyDescent="0.2">
      <c r="G402" s="326">
        <f t="shared" si="96"/>
        <v>1.821</v>
      </c>
      <c r="H402" s="326">
        <f t="shared" si="106"/>
        <v>0.36579446838017798</v>
      </c>
      <c r="I402" s="326">
        <f t="shared" si="97"/>
        <v>1.8216066844302785</v>
      </c>
      <c r="J402" s="326">
        <f t="shared" si="98"/>
        <v>0</v>
      </c>
      <c r="K402" s="326">
        <f t="shared" si="107"/>
        <v>0.36579446838017798</v>
      </c>
      <c r="L402" s="326">
        <f t="shared" si="99"/>
        <v>4.3539416053122008E-190</v>
      </c>
      <c r="M402" s="326">
        <f t="shared" si="100"/>
        <v>0</v>
      </c>
      <c r="N402" s="326">
        <f t="shared" si="108"/>
        <v>0.36579446838017798</v>
      </c>
      <c r="O402" s="326">
        <f t="shared" si="101"/>
        <v>0</v>
      </c>
      <c r="P402" s="326">
        <f t="shared" si="102"/>
        <v>0</v>
      </c>
      <c r="Q402" s="326">
        <f t="shared" si="109"/>
        <v>0.36579446838017798</v>
      </c>
      <c r="R402" s="326">
        <f t="shared" si="103"/>
        <v>0</v>
      </c>
      <c r="S402" s="326">
        <f t="shared" si="104"/>
        <v>0</v>
      </c>
      <c r="T402" s="326">
        <f t="shared" si="110"/>
        <v>0.36579446838017798</v>
      </c>
      <c r="U402" s="326">
        <f t="shared" si="105"/>
        <v>0</v>
      </c>
      <c r="V402" s="326">
        <f t="shared" si="111"/>
        <v>2.1216066844302786</v>
      </c>
    </row>
    <row r="403" spans="7:22" x14ac:dyDescent="0.2">
      <c r="G403" s="326">
        <f t="shared" si="96"/>
        <v>1.2330000000000001</v>
      </c>
      <c r="H403" s="326">
        <f t="shared" si="106"/>
        <v>0.36672053032544427</v>
      </c>
      <c r="I403" s="326">
        <f t="shared" si="97"/>
        <v>1.2334819838338971</v>
      </c>
      <c r="J403" s="326">
        <f t="shared" si="98"/>
        <v>0</v>
      </c>
      <c r="K403" s="326">
        <f t="shared" si="107"/>
        <v>0.36672053032544427</v>
      </c>
      <c r="L403" s="326">
        <f t="shared" si="99"/>
        <v>1.3197294708327906E-186</v>
      </c>
      <c r="M403" s="326">
        <f t="shared" si="100"/>
        <v>0</v>
      </c>
      <c r="N403" s="326">
        <f t="shared" si="108"/>
        <v>0.36672053032544427</v>
      </c>
      <c r="O403" s="326">
        <f t="shared" si="101"/>
        <v>0</v>
      </c>
      <c r="P403" s="326">
        <f t="shared" si="102"/>
        <v>0</v>
      </c>
      <c r="Q403" s="326">
        <f t="shared" si="109"/>
        <v>0.36672053032544427</v>
      </c>
      <c r="R403" s="326">
        <f t="shared" si="103"/>
        <v>0</v>
      </c>
      <c r="S403" s="326">
        <f t="shared" si="104"/>
        <v>0</v>
      </c>
      <c r="T403" s="326">
        <f t="shared" si="110"/>
        <v>0.36672053032544427</v>
      </c>
      <c r="U403" s="326">
        <f t="shared" si="105"/>
        <v>0</v>
      </c>
      <c r="V403" s="326">
        <f t="shared" si="111"/>
        <v>1.5334819838338971</v>
      </c>
    </row>
    <row r="404" spans="7:22" x14ac:dyDescent="0.2">
      <c r="G404" s="326">
        <f t="shared" si="96"/>
        <v>0.81400000000000006</v>
      </c>
      <c r="H404" s="326">
        <f t="shared" si="106"/>
        <v>0.36764659227071056</v>
      </c>
      <c r="I404" s="326">
        <f t="shared" si="97"/>
        <v>0.81481792937483</v>
      </c>
      <c r="J404" s="326">
        <f t="shared" si="98"/>
        <v>0</v>
      </c>
      <c r="K404" s="326">
        <f t="shared" si="107"/>
        <v>0.36764659227071056</v>
      </c>
      <c r="L404" s="326">
        <f t="shared" si="99"/>
        <v>3.570348930416915E-183</v>
      </c>
      <c r="M404" s="326">
        <f t="shared" si="100"/>
        <v>0</v>
      </c>
      <c r="N404" s="326">
        <f t="shared" si="108"/>
        <v>0.36764659227071056</v>
      </c>
      <c r="O404" s="326">
        <f t="shared" si="101"/>
        <v>0</v>
      </c>
      <c r="P404" s="326">
        <f t="shared" si="102"/>
        <v>0</v>
      </c>
      <c r="Q404" s="326">
        <f t="shared" si="109"/>
        <v>0.36764659227071056</v>
      </c>
      <c r="R404" s="326">
        <f t="shared" si="103"/>
        <v>0</v>
      </c>
      <c r="S404" s="326">
        <f t="shared" si="104"/>
        <v>0</v>
      </c>
      <c r="T404" s="326">
        <f t="shared" si="110"/>
        <v>0.36764659227071056</v>
      </c>
      <c r="U404" s="326">
        <f t="shared" si="105"/>
        <v>0</v>
      </c>
      <c r="V404" s="326">
        <f t="shared" si="111"/>
        <v>1.1148179293748299</v>
      </c>
    </row>
    <row r="405" spans="7:22" x14ac:dyDescent="0.2">
      <c r="G405" s="326">
        <f t="shared" si="96"/>
        <v>0.52500000000000002</v>
      </c>
      <c r="H405" s="326">
        <f t="shared" si="106"/>
        <v>0.36857265421597685</v>
      </c>
      <c r="I405" s="326">
        <f t="shared" si="97"/>
        <v>0.52529851439823694</v>
      </c>
      <c r="J405" s="326">
        <f t="shared" si="98"/>
        <v>0</v>
      </c>
      <c r="K405" s="326">
        <f t="shared" si="107"/>
        <v>0.36857265421597685</v>
      </c>
      <c r="L405" s="326">
        <f t="shared" si="99"/>
        <v>8.6331917345321864E-180</v>
      </c>
      <c r="M405" s="326">
        <f t="shared" si="100"/>
        <v>0</v>
      </c>
      <c r="N405" s="326">
        <f t="shared" si="108"/>
        <v>0.36857265421597685</v>
      </c>
      <c r="O405" s="326">
        <f t="shared" si="101"/>
        <v>0</v>
      </c>
      <c r="P405" s="326">
        <f t="shared" si="102"/>
        <v>0</v>
      </c>
      <c r="Q405" s="326">
        <f t="shared" si="109"/>
        <v>0.36857265421597685</v>
      </c>
      <c r="R405" s="326">
        <f t="shared" si="103"/>
        <v>0</v>
      </c>
      <c r="S405" s="326">
        <f t="shared" si="104"/>
        <v>0</v>
      </c>
      <c r="T405" s="326">
        <f t="shared" si="110"/>
        <v>0.36857265421597685</v>
      </c>
      <c r="U405" s="326">
        <f t="shared" si="105"/>
        <v>0</v>
      </c>
      <c r="V405" s="326">
        <f t="shared" si="111"/>
        <v>0.82529851439823698</v>
      </c>
    </row>
    <row r="406" spans="7:22" x14ac:dyDescent="0.2">
      <c r="G406" s="326">
        <f t="shared" si="96"/>
        <v>0.33</v>
      </c>
      <c r="H406" s="326">
        <f t="shared" si="106"/>
        <v>0.36949871616124313</v>
      </c>
      <c r="I406" s="326">
        <f t="shared" si="97"/>
        <v>0.33062470509957004</v>
      </c>
      <c r="J406" s="326">
        <f t="shared" si="98"/>
        <v>0</v>
      </c>
      <c r="K406" s="326">
        <f t="shared" si="107"/>
        <v>0.36949871616124313</v>
      </c>
      <c r="L406" s="326">
        <f t="shared" si="99"/>
        <v>1.8684010810255499E-176</v>
      </c>
      <c r="M406" s="326">
        <f t="shared" si="100"/>
        <v>0</v>
      </c>
      <c r="N406" s="326">
        <f t="shared" si="108"/>
        <v>0.36949871616124313</v>
      </c>
      <c r="O406" s="326">
        <f t="shared" si="101"/>
        <v>0</v>
      </c>
      <c r="P406" s="326">
        <f t="shared" si="102"/>
        <v>0</v>
      </c>
      <c r="Q406" s="326">
        <f t="shared" si="109"/>
        <v>0.36949871616124313</v>
      </c>
      <c r="R406" s="326">
        <f t="shared" si="103"/>
        <v>0</v>
      </c>
      <c r="S406" s="326">
        <f t="shared" si="104"/>
        <v>0</v>
      </c>
      <c r="T406" s="326">
        <f t="shared" si="110"/>
        <v>0.36949871616124313</v>
      </c>
      <c r="U406" s="326">
        <f t="shared" si="105"/>
        <v>0</v>
      </c>
      <c r="V406" s="326">
        <f t="shared" si="111"/>
        <v>0.63062470509957003</v>
      </c>
    </row>
    <row r="407" spans="7:22" x14ac:dyDescent="0.2">
      <c r="G407" s="326">
        <f t="shared" si="96"/>
        <v>0.20300000000000001</v>
      </c>
      <c r="H407" s="326">
        <f t="shared" si="106"/>
        <v>0.37042477810650942</v>
      </c>
      <c r="I407" s="326">
        <f t="shared" si="97"/>
        <v>0.20324092023066437</v>
      </c>
      <c r="J407" s="326">
        <f t="shared" si="98"/>
        <v>0</v>
      </c>
      <c r="K407" s="326">
        <f t="shared" si="107"/>
        <v>0.37042477810650942</v>
      </c>
      <c r="L407" s="326">
        <f t="shared" si="99"/>
        <v>3.6241107947523897E-173</v>
      </c>
      <c r="M407" s="326">
        <f t="shared" si="100"/>
        <v>0</v>
      </c>
      <c r="N407" s="326">
        <f t="shared" si="108"/>
        <v>0.37042477810650942</v>
      </c>
      <c r="O407" s="326">
        <f t="shared" si="101"/>
        <v>0</v>
      </c>
      <c r="P407" s="326">
        <f t="shared" si="102"/>
        <v>0</v>
      </c>
      <c r="Q407" s="326">
        <f t="shared" si="109"/>
        <v>0.37042477810650942</v>
      </c>
      <c r="R407" s="326">
        <f t="shared" si="103"/>
        <v>0</v>
      </c>
      <c r="S407" s="326">
        <f t="shared" si="104"/>
        <v>0</v>
      </c>
      <c r="T407" s="326">
        <f t="shared" si="110"/>
        <v>0.37042477810650942</v>
      </c>
      <c r="U407" s="326">
        <f t="shared" si="105"/>
        <v>0</v>
      </c>
      <c r="V407" s="326">
        <f t="shared" si="111"/>
        <v>0.50324092023066436</v>
      </c>
    </row>
    <row r="408" spans="7:22" x14ac:dyDescent="0.2">
      <c r="G408" s="326">
        <f t="shared" si="96"/>
        <v>0.122</v>
      </c>
      <c r="H408" s="326">
        <f t="shared" si="106"/>
        <v>0.37135084005177571</v>
      </c>
      <c r="I408" s="326">
        <f t="shared" si="97"/>
        <v>0.12206592257373325</v>
      </c>
      <c r="J408" s="326">
        <f t="shared" si="98"/>
        <v>0</v>
      </c>
      <c r="K408" s="326">
        <f t="shared" si="107"/>
        <v>0.37135084005177571</v>
      </c>
      <c r="L408" s="326">
        <f t="shared" si="99"/>
        <v>6.3088737258268588E-170</v>
      </c>
      <c r="M408" s="326">
        <f t="shared" si="100"/>
        <v>0</v>
      </c>
      <c r="N408" s="326">
        <f t="shared" si="108"/>
        <v>0.37135084005177571</v>
      </c>
      <c r="O408" s="326">
        <f t="shared" si="101"/>
        <v>0</v>
      </c>
      <c r="P408" s="326">
        <f t="shared" si="102"/>
        <v>0</v>
      </c>
      <c r="Q408" s="326">
        <f t="shared" si="109"/>
        <v>0.37135084005177571</v>
      </c>
      <c r="R408" s="326">
        <f t="shared" si="103"/>
        <v>0</v>
      </c>
      <c r="S408" s="326">
        <f t="shared" si="104"/>
        <v>0</v>
      </c>
      <c r="T408" s="326">
        <f t="shared" si="110"/>
        <v>0.37135084005177571</v>
      </c>
      <c r="U408" s="326">
        <f t="shared" si="105"/>
        <v>0</v>
      </c>
      <c r="V408" s="326">
        <f t="shared" si="111"/>
        <v>0.42206592257373321</v>
      </c>
    </row>
    <row r="409" spans="7:22" x14ac:dyDescent="0.2">
      <c r="G409" s="326">
        <f t="shared" si="96"/>
        <v>7.1000000000000008E-2</v>
      </c>
      <c r="H409" s="326">
        <f t="shared" si="106"/>
        <v>0.372276901997042</v>
      </c>
      <c r="I409" s="326">
        <f t="shared" si="97"/>
        <v>7.1654494781454636E-2</v>
      </c>
      <c r="J409" s="326">
        <f t="shared" si="98"/>
        <v>0</v>
      </c>
      <c r="K409" s="326">
        <f t="shared" si="107"/>
        <v>0.372276901997042</v>
      </c>
      <c r="L409" s="326">
        <f t="shared" si="99"/>
        <v>9.8695982087814244E-167</v>
      </c>
      <c r="M409" s="326">
        <f t="shared" si="100"/>
        <v>0</v>
      </c>
      <c r="N409" s="326">
        <f t="shared" si="108"/>
        <v>0.372276901997042</v>
      </c>
      <c r="O409" s="326">
        <f t="shared" si="101"/>
        <v>0</v>
      </c>
      <c r="P409" s="326">
        <f t="shared" si="102"/>
        <v>0</v>
      </c>
      <c r="Q409" s="326">
        <f t="shared" si="109"/>
        <v>0.372276901997042</v>
      </c>
      <c r="R409" s="326">
        <f t="shared" si="103"/>
        <v>0</v>
      </c>
      <c r="S409" s="326">
        <f t="shared" si="104"/>
        <v>0</v>
      </c>
      <c r="T409" s="326">
        <f t="shared" si="110"/>
        <v>0.372276901997042</v>
      </c>
      <c r="U409" s="326">
        <f t="shared" si="105"/>
        <v>0</v>
      </c>
      <c r="V409" s="326">
        <f t="shared" si="111"/>
        <v>0.37165449478145463</v>
      </c>
    </row>
    <row r="410" spans="7:22" x14ac:dyDescent="0.2">
      <c r="G410" s="326">
        <f t="shared" si="96"/>
        <v>4.1000000000000002E-2</v>
      </c>
      <c r="H410" s="326">
        <f t="shared" si="106"/>
        <v>0.37320296394230829</v>
      </c>
      <c r="I410" s="326">
        <f t="shared" si="97"/>
        <v>4.1125769955731105E-2</v>
      </c>
      <c r="J410" s="326">
        <f t="shared" si="98"/>
        <v>0</v>
      </c>
      <c r="K410" s="326">
        <f t="shared" si="107"/>
        <v>0.37320296394230829</v>
      </c>
      <c r="L410" s="326">
        <f t="shared" si="99"/>
        <v>1.3893595278081214E-163</v>
      </c>
      <c r="M410" s="326">
        <f t="shared" si="100"/>
        <v>0</v>
      </c>
      <c r="N410" s="326">
        <f t="shared" si="108"/>
        <v>0.37320296394230829</v>
      </c>
      <c r="O410" s="326">
        <f t="shared" si="101"/>
        <v>0</v>
      </c>
      <c r="P410" s="326">
        <f t="shared" si="102"/>
        <v>0</v>
      </c>
      <c r="Q410" s="326">
        <f t="shared" si="109"/>
        <v>0.37320296394230829</v>
      </c>
      <c r="R410" s="326">
        <f t="shared" si="103"/>
        <v>0</v>
      </c>
      <c r="S410" s="326">
        <f t="shared" si="104"/>
        <v>0</v>
      </c>
      <c r="T410" s="326">
        <f t="shared" si="110"/>
        <v>0.37320296394230829</v>
      </c>
      <c r="U410" s="326">
        <f t="shared" si="105"/>
        <v>0</v>
      </c>
      <c r="V410" s="326">
        <f t="shared" si="111"/>
        <v>0.34112576995573107</v>
      </c>
    </row>
    <row r="411" spans="7:22" x14ac:dyDescent="0.2">
      <c r="G411" s="326">
        <f t="shared" si="96"/>
        <v>2.3E-2</v>
      </c>
      <c r="H411" s="326">
        <f t="shared" si="106"/>
        <v>0.37412902588757457</v>
      </c>
      <c r="I411" s="326">
        <f t="shared" si="97"/>
        <v>2.3086589680689235E-2</v>
      </c>
      <c r="J411" s="326">
        <f t="shared" si="98"/>
        <v>0</v>
      </c>
      <c r="K411" s="326">
        <f t="shared" si="107"/>
        <v>0.37412902588757457</v>
      </c>
      <c r="L411" s="326">
        <f t="shared" si="99"/>
        <v>1.762218450776152E-160</v>
      </c>
      <c r="M411" s="326">
        <f t="shared" si="100"/>
        <v>0</v>
      </c>
      <c r="N411" s="326">
        <f t="shared" si="108"/>
        <v>0.37412902588757457</v>
      </c>
      <c r="O411" s="326">
        <f t="shared" si="101"/>
        <v>0</v>
      </c>
      <c r="P411" s="326">
        <f t="shared" si="102"/>
        <v>0</v>
      </c>
      <c r="Q411" s="326">
        <f t="shared" si="109"/>
        <v>0.37412902588757457</v>
      </c>
      <c r="R411" s="326">
        <f t="shared" si="103"/>
        <v>0</v>
      </c>
      <c r="S411" s="326">
        <f t="shared" si="104"/>
        <v>0</v>
      </c>
      <c r="T411" s="326">
        <f t="shared" si="110"/>
        <v>0.37412902588757457</v>
      </c>
      <c r="U411" s="326">
        <f t="shared" si="105"/>
        <v>0</v>
      </c>
      <c r="V411" s="326">
        <f t="shared" si="111"/>
        <v>0.32308658968068921</v>
      </c>
    </row>
    <row r="412" spans="7:22" x14ac:dyDescent="0.2">
      <c r="G412" s="326">
        <f t="shared" si="96"/>
        <v>1.2E-2</v>
      </c>
      <c r="H412" s="326">
        <f t="shared" si="106"/>
        <v>0.37505508783284086</v>
      </c>
      <c r="I412" s="326">
        <f t="shared" si="97"/>
        <v>1.2680368868491526E-2</v>
      </c>
      <c r="J412" s="326">
        <f t="shared" si="98"/>
        <v>0</v>
      </c>
      <c r="K412" s="326">
        <f t="shared" si="107"/>
        <v>0.37505508783284086</v>
      </c>
      <c r="L412" s="326">
        <f t="shared" si="99"/>
        <v>2.0164591514724485E-157</v>
      </c>
      <c r="M412" s="326">
        <f t="shared" si="100"/>
        <v>0</v>
      </c>
      <c r="N412" s="326">
        <f t="shared" si="108"/>
        <v>0.37505508783284086</v>
      </c>
      <c r="O412" s="326">
        <f t="shared" si="101"/>
        <v>0</v>
      </c>
      <c r="P412" s="326">
        <f t="shared" si="102"/>
        <v>0</v>
      </c>
      <c r="Q412" s="326">
        <f t="shared" si="109"/>
        <v>0.37505508783284086</v>
      </c>
      <c r="R412" s="326">
        <f t="shared" si="103"/>
        <v>0</v>
      </c>
      <c r="S412" s="326">
        <f t="shared" si="104"/>
        <v>0</v>
      </c>
      <c r="T412" s="326">
        <f t="shared" si="110"/>
        <v>0.37505508783284086</v>
      </c>
      <c r="U412" s="326">
        <f t="shared" si="105"/>
        <v>0</v>
      </c>
      <c r="V412" s="326">
        <f t="shared" si="111"/>
        <v>0.31268036886849149</v>
      </c>
    </row>
    <row r="413" spans="7:22" x14ac:dyDescent="0.2">
      <c r="G413" s="326">
        <f t="shared" si="96"/>
        <v>6.0000000000000001E-3</v>
      </c>
      <c r="H413" s="326">
        <f t="shared" si="106"/>
        <v>0.37598114977810715</v>
      </c>
      <c r="I413" s="326">
        <f t="shared" si="97"/>
        <v>6.8167803008306179E-3</v>
      </c>
      <c r="J413" s="326">
        <f t="shared" si="98"/>
        <v>0</v>
      </c>
      <c r="K413" s="326">
        <f t="shared" si="107"/>
        <v>0.37598114977810715</v>
      </c>
      <c r="L413" s="326">
        <f t="shared" si="99"/>
        <v>2.0842544243444E-154</v>
      </c>
      <c r="M413" s="326">
        <f t="shared" si="100"/>
        <v>0</v>
      </c>
      <c r="N413" s="326">
        <f t="shared" si="108"/>
        <v>0.37598114977810715</v>
      </c>
      <c r="O413" s="326">
        <f t="shared" si="101"/>
        <v>0</v>
      </c>
      <c r="P413" s="326">
        <f t="shared" si="102"/>
        <v>0</v>
      </c>
      <c r="Q413" s="326">
        <f t="shared" si="109"/>
        <v>0.37598114977810715</v>
      </c>
      <c r="R413" s="326">
        <f t="shared" si="103"/>
        <v>0</v>
      </c>
      <c r="S413" s="326">
        <f t="shared" si="104"/>
        <v>0</v>
      </c>
      <c r="T413" s="326">
        <f t="shared" si="110"/>
        <v>0.37598114977810715</v>
      </c>
      <c r="U413" s="326">
        <f t="shared" si="105"/>
        <v>0</v>
      </c>
      <c r="V413" s="326">
        <f t="shared" si="111"/>
        <v>0.30681678030083059</v>
      </c>
    </row>
    <row r="414" spans="7:22" x14ac:dyDescent="0.2">
      <c r="G414" s="326">
        <f t="shared" si="96"/>
        <v>3.0000000000000001E-3</v>
      </c>
      <c r="H414" s="326">
        <f t="shared" si="106"/>
        <v>0.37690721172337344</v>
      </c>
      <c r="I414" s="326">
        <f t="shared" si="97"/>
        <v>3.5879693387114342E-3</v>
      </c>
      <c r="J414" s="326">
        <f t="shared" si="98"/>
        <v>0</v>
      </c>
      <c r="K414" s="326">
        <f t="shared" si="107"/>
        <v>0.37690721172337344</v>
      </c>
      <c r="L414" s="326">
        <f t="shared" si="99"/>
        <v>1.9484227364583738E-151</v>
      </c>
      <c r="M414" s="326">
        <f t="shared" si="100"/>
        <v>0</v>
      </c>
      <c r="N414" s="326">
        <f t="shared" si="108"/>
        <v>0.37690721172337344</v>
      </c>
      <c r="O414" s="326">
        <f t="shared" si="101"/>
        <v>0</v>
      </c>
      <c r="P414" s="326">
        <f t="shared" si="102"/>
        <v>0</v>
      </c>
      <c r="Q414" s="326">
        <f t="shared" si="109"/>
        <v>0.37690721172337344</v>
      </c>
      <c r="R414" s="326">
        <f t="shared" si="103"/>
        <v>0</v>
      </c>
      <c r="S414" s="326">
        <f t="shared" si="104"/>
        <v>0</v>
      </c>
      <c r="T414" s="326">
        <f t="shared" si="110"/>
        <v>0.37690721172337344</v>
      </c>
      <c r="U414" s="326">
        <f t="shared" si="105"/>
        <v>0</v>
      </c>
      <c r="V414" s="326">
        <f t="shared" si="111"/>
        <v>0.30358796933871141</v>
      </c>
    </row>
    <row r="415" spans="7:22" x14ac:dyDescent="0.2">
      <c r="G415" s="326">
        <f t="shared" si="96"/>
        <v>1E-3</v>
      </c>
      <c r="H415" s="326">
        <f t="shared" si="106"/>
        <v>0.37783327366863972</v>
      </c>
      <c r="I415" s="326">
        <f t="shared" si="97"/>
        <v>1.8496291979864289E-3</v>
      </c>
      <c r="J415" s="326">
        <f t="shared" si="98"/>
        <v>0</v>
      </c>
      <c r="K415" s="326">
        <f t="shared" si="107"/>
        <v>0.37783327366863972</v>
      </c>
      <c r="L415" s="326">
        <f t="shared" si="99"/>
        <v>1.6493732671224569E-148</v>
      </c>
      <c r="M415" s="326">
        <f t="shared" si="100"/>
        <v>0</v>
      </c>
      <c r="N415" s="326">
        <f t="shared" si="108"/>
        <v>0.37783327366863972</v>
      </c>
      <c r="O415" s="326">
        <f t="shared" si="101"/>
        <v>0</v>
      </c>
      <c r="P415" s="326">
        <f t="shared" si="102"/>
        <v>0</v>
      </c>
      <c r="Q415" s="326">
        <f t="shared" si="109"/>
        <v>0.37783327366863972</v>
      </c>
      <c r="R415" s="326">
        <f t="shared" si="103"/>
        <v>0</v>
      </c>
      <c r="S415" s="326">
        <f t="shared" si="104"/>
        <v>0</v>
      </c>
      <c r="T415" s="326">
        <f t="shared" si="110"/>
        <v>0.37783327366863972</v>
      </c>
      <c r="U415" s="326">
        <f t="shared" si="105"/>
        <v>0</v>
      </c>
      <c r="V415" s="326">
        <f t="shared" si="111"/>
        <v>0.30184962919798641</v>
      </c>
    </row>
    <row r="416" spans="7:22" x14ac:dyDescent="0.2">
      <c r="G416" s="326">
        <f t="shared" si="96"/>
        <v>0</v>
      </c>
      <c r="H416" s="326">
        <f t="shared" si="106"/>
        <v>0.37875933561390601</v>
      </c>
      <c r="I416" s="326">
        <f t="shared" si="97"/>
        <v>9.3417768439788614E-4</v>
      </c>
      <c r="J416" s="326">
        <f t="shared" si="98"/>
        <v>0</v>
      </c>
      <c r="K416" s="326">
        <f t="shared" si="107"/>
        <v>0.37875933561390601</v>
      </c>
      <c r="L416" s="326">
        <f t="shared" si="99"/>
        <v>1.2658519229263772E-145</v>
      </c>
      <c r="M416" s="326">
        <f t="shared" si="100"/>
        <v>0</v>
      </c>
      <c r="N416" s="326">
        <f t="shared" si="108"/>
        <v>0.37875933561390601</v>
      </c>
      <c r="O416" s="326">
        <f t="shared" si="101"/>
        <v>0</v>
      </c>
      <c r="P416" s="326">
        <f t="shared" si="102"/>
        <v>0</v>
      </c>
      <c r="Q416" s="326">
        <f t="shared" si="109"/>
        <v>0.37875933561390601</v>
      </c>
      <c r="R416" s="326">
        <f t="shared" si="103"/>
        <v>0</v>
      </c>
      <c r="S416" s="326">
        <f t="shared" si="104"/>
        <v>0</v>
      </c>
      <c r="T416" s="326">
        <f t="shared" si="110"/>
        <v>0.37875933561390601</v>
      </c>
      <c r="U416" s="326">
        <f t="shared" si="105"/>
        <v>0</v>
      </c>
      <c r="V416" s="326">
        <f t="shared" si="111"/>
        <v>0.3009341776843979</v>
      </c>
    </row>
    <row r="417" spans="7:22" x14ac:dyDescent="0.2">
      <c r="G417" s="326">
        <f t="shared" si="96"/>
        <v>0</v>
      </c>
      <c r="H417" s="326">
        <f t="shared" si="106"/>
        <v>0.3796853975591723</v>
      </c>
      <c r="I417" s="326">
        <f t="shared" si="97"/>
        <v>4.6240592001175736E-4</v>
      </c>
      <c r="J417" s="326">
        <f t="shared" si="98"/>
        <v>0</v>
      </c>
      <c r="K417" s="326">
        <f t="shared" si="107"/>
        <v>0.3796853975591723</v>
      </c>
      <c r="L417" s="326">
        <f t="shared" si="99"/>
        <v>8.8184607322850173E-143</v>
      </c>
      <c r="M417" s="326">
        <f t="shared" si="100"/>
        <v>0</v>
      </c>
      <c r="N417" s="326">
        <f t="shared" si="108"/>
        <v>0.3796853975591723</v>
      </c>
      <c r="O417" s="326">
        <f t="shared" si="101"/>
        <v>0</v>
      </c>
      <c r="P417" s="326">
        <f t="shared" si="102"/>
        <v>0</v>
      </c>
      <c r="Q417" s="326">
        <f t="shared" si="109"/>
        <v>0.3796853975591723</v>
      </c>
      <c r="R417" s="326">
        <f t="shared" si="103"/>
        <v>0</v>
      </c>
      <c r="S417" s="326">
        <f t="shared" si="104"/>
        <v>0</v>
      </c>
      <c r="T417" s="326">
        <f t="shared" si="110"/>
        <v>0.3796853975591723</v>
      </c>
      <c r="U417" s="326">
        <f t="shared" si="105"/>
        <v>0</v>
      </c>
      <c r="V417" s="326">
        <f t="shared" si="111"/>
        <v>0.30046240592001172</v>
      </c>
    </row>
    <row r="418" spans="7:22" x14ac:dyDescent="0.2">
      <c r="G418" s="326">
        <f t="shared" si="96"/>
        <v>0</v>
      </c>
      <c r="H418" s="326">
        <f t="shared" si="106"/>
        <v>0.38061145950443859</v>
      </c>
      <c r="I418" s="326">
        <f t="shared" si="97"/>
        <v>2.243905085970128E-4</v>
      </c>
      <c r="J418" s="326">
        <f t="shared" si="98"/>
        <v>0</v>
      </c>
      <c r="K418" s="326">
        <f t="shared" si="107"/>
        <v>0.38061145950443859</v>
      </c>
      <c r="L418" s="326">
        <f t="shared" si="99"/>
        <v>5.5828927236413721E-140</v>
      </c>
      <c r="M418" s="326">
        <f t="shared" si="100"/>
        <v>0</v>
      </c>
      <c r="N418" s="326">
        <f t="shared" si="108"/>
        <v>0.38061145950443859</v>
      </c>
      <c r="O418" s="326">
        <f t="shared" si="101"/>
        <v>0</v>
      </c>
      <c r="P418" s="326">
        <f t="shared" si="102"/>
        <v>0</v>
      </c>
      <c r="Q418" s="326">
        <f t="shared" si="109"/>
        <v>0.38061145950443859</v>
      </c>
      <c r="R418" s="326">
        <f t="shared" si="103"/>
        <v>0</v>
      </c>
      <c r="S418" s="326">
        <f t="shared" si="104"/>
        <v>0</v>
      </c>
      <c r="T418" s="326">
        <f t="shared" si="110"/>
        <v>0.38061145950443859</v>
      </c>
      <c r="U418" s="326">
        <f t="shared" si="105"/>
        <v>0</v>
      </c>
      <c r="V418" s="326">
        <f t="shared" si="111"/>
        <v>0.30022439050859701</v>
      </c>
    </row>
    <row r="419" spans="7:22" x14ac:dyDescent="0.2">
      <c r="G419" s="326">
        <f t="shared" si="96"/>
        <v>0</v>
      </c>
      <c r="H419" s="326">
        <f t="shared" si="106"/>
        <v>0.38153752144970488</v>
      </c>
      <c r="I419" s="326">
        <f t="shared" si="97"/>
        <v>1.0678465293963645E-4</v>
      </c>
      <c r="J419" s="326">
        <f t="shared" si="98"/>
        <v>0</v>
      </c>
      <c r="K419" s="326">
        <f t="shared" si="107"/>
        <v>0.38153752144970488</v>
      </c>
      <c r="L419" s="326">
        <f t="shared" si="99"/>
        <v>3.2157787372968028E-137</v>
      </c>
      <c r="M419" s="326">
        <f t="shared" si="100"/>
        <v>0</v>
      </c>
      <c r="N419" s="326">
        <f t="shared" si="108"/>
        <v>0.38153752144970488</v>
      </c>
      <c r="O419" s="326">
        <f t="shared" si="101"/>
        <v>0</v>
      </c>
      <c r="P419" s="326">
        <f t="shared" si="102"/>
        <v>0</v>
      </c>
      <c r="Q419" s="326">
        <f t="shared" si="109"/>
        <v>0.38153752144970488</v>
      </c>
      <c r="R419" s="326">
        <f t="shared" si="103"/>
        <v>0</v>
      </c>
      <c r="S419" s="326">
        <f t="shared" si="104"/>
        <v>0</v>
      </c>
      <c r="T419" s="326">
        <f t="shared" si="110"/>
        <v>0.38153752144970488</v>
      </c>
      <c r="U419" s="326">
        <f t="shared" si="105"/>
        <v>0</v>
      </c>
      <c r="V419" s="326">
        <f t="shared" si="111"/>
        <v>0.30010678465293961</v>
      </c>
    </row>
    <row r="420" spans="7:22" x14ac:dyDescent="0.2">
      <c r="G420" s="326">
        <f t="shared" si="96"/>
        <v>0</v>
      </c>
      <c r="H420" s="326">
        <f t="shared" si="106"/>
        <v>0.38246358339497116</v>
      </c>
      <c r="I420" s="326">
        <f t="shared" si="97"/>
        <v>4.9850611683010536E-5</v>
      </c>
      <c r="J420" s="326">
        <f t="shared" si="98"/>
        <v>0</v>
      </c>
      <c r="K420" s="326">
        <f t="shared" si="107"/>
        <v>0.38246358339497116</v>
      </c>
      <c r="L420" s="326">
        <f t="shared" si="99"/>
        <v>1.6872147069105165E-134</v>
      </c>
      <c r="M420" s="326">
        <f t="shared" si="100"/>
        <v>0</v>
      </c>
      <c r="N420" s="326">
        <f t="shared" si="108"/>
        <v>0.38246358339497116</v>
      </c>
      <c r="O420" s="326">
        <f t="shared" si="101"/>
        <v>0</v>
      </c>
      <c r="P420" s="326">
        <f t="shared" si="102"/>
        <v>0</v>
      </c>
      <c r="Q420" s="326">
        <f t="shared" si="109"/>
        <v>0.38246358339497116</v>
      </c>
      <c r="R420" s="326">
        <f t="shared" si="103"/>
        <v>0</v>
      </c>
      <c r="S420" s="326">
        <f t="shared" si="104"/>
        <v>0</v>
      </c>
      <c r="T420" s="326">
        <f t="shared" si="110"/>
        <v>0.38246358339497116</v>
      </c>
      <c r="U420" s="326">
        <f t="shared" si="105"/>
        <v>0</v>
      </c>
      <c r="V420" s="326">
        <f t="shared" si="111"/>
        <v>0.30004985061168299</v>
      </c>
    </row>
    <row r="421" spans="7:22" x14ac:dyDescent="0.2">
      <c r="G421" s="326">
        <f t="shared" si="96"/>
        <v>0</v>
      </c>
      <c r="H421" s="326">
        <f t="shared" si="106"/>
        <v>0.38338964534023745</v>
      </c>
      <c r="I421" s="326">
        <f t="shared" si="97"/>
        <v>2.283607581859253E-5</v>
      </c>
      <c r="J421" s="326">
        <f t="shared" si="98"/>
        <v>0</v>
      </c>
      <c r="K421" s="326">
        <f t="shared" si="107"/>
        <v>0.38338964534023745</v>
      </c>
      <c r="L421" s="326">
        <f t="shared" si="99"/>
        <v>8.0723889985121593E-132</v>
      </c>
      <c r="M421" s="326">
        <f t="shared" si="100"/>
        <v>0</v>
      </c>
      <c r="N421" s="326">
        <f t="shared" si="108"/>
        <v>0.38338964534023745</v>
      </c>
      <c r="O421" s="326">
        <f t="shared" si="101"/>
        <v>0</v>
      </c>
      <c r="P421" s="326">
        <f t="shared" si="102"/>
        <v>0</v>
      </c>
      <c r="Q421" s="326">
        <f t="shared" si="109"/>
        <v>0.38338964534023745</v>
      </c>
      <c r="R421" s="326">
        <f t="shared" si="103"/>
        <v>0</v>
      </c>
      <c r="S421" s="326">
        <f t="shared" si="104"/>
        <v>0</v>
      </c>
      <c r="T421" s="326">
        <f t="shared" si="110"/>
        <v>0.38338964534023745</v>
      </c>
      <c r="U421" s="326">
        <f t="shared" si="105"/>
        <v>0</v>
      </c>
      <c r="V421" s="326">
        <f t="shared" si="111"/>
        <v>0.30002283607581859</v>
      </c>
    </row>
    <row r="422" spans="7:22" x14ac:dyDescent="0.2">
      <c r="G422" s="326">
        <f t="shared" si="96"/>
        <v>0</v>
      </c>
      <c r="H422" s="326">
        <f t="shared" si="106"/>
        <v>0.38431570728550374</v>
      </c>
      <c r="I422" s="326">
        <f t="shared" si="97"/>
        <v>1.0268142175700279E-5</v>
      </c>
      <c r="J422" s="326">
        <f t="shared" si="98"/>
        <v>0</v>
      </c>
      <c r="K422" s="326">
        <f t="shared" si="107"/>
        <v>0.38431570728550374</v>
      </c>
      <c r="L422" s="326">
        <f t="shared" si="99"/>
        <v>3.5258591073214503E-129</v>
      </c>
      <c r="M422" s="326">
        <f t="shared" si="100"/>
        <v>0</v>
      </c>
      <c r="N422" s="326">
        <f t="shared" si="108"/>
        <v>0.38431570728550374</v>
      </c>
      <c r="O422" s="326">
        <f t="shared" si="101"/>
        <v>0</v>
      </c>
      <c r="P422" s="326">
        <f t="shared" si="102"/>
        <v>0</v>
      </c>
      <c r="Q422" s="326">
        <f t="shared" si="109"/>
        <v>0.38431570728550374</v>
      </c>
      <c r="R422" s="326">
        <f t="shared" si="103"/>
        <v>0</v>
      </c>
      <c r="S422" s="326">
        <f t="shared" si="104"/>
        <v>0</v>
      </c>
      <c r="T422" s="326">
        <f t="shared" si="110"/>
        <v>0.38431570728550374</v>
      </c>
      <c r="U422" s="326">
        <f t="shared" si="105"/>
        <v>0</v>
      </c>
      <c r="V422" s="326">
        <f t="shared" si="111"/>
        <v>0.30001026814217568</v>
      </c>
    </row>
    <row r="423" spans="7:22" x14ac:dyDescent="0.2">
      <c r="G423" s="326">
        <f t="shared" si="96"/>
        <v>0</v>
      </c>
      <c r="H423" s="326">
        <f t="shared" si="106"/>
        <v>0.38524176923077003</v>
      </c>
      <c r="I423" s="326">
        <f t="shared" si="97"/>
        <v>4.5332516987053364E-6</v>
      </c>
      <c r="J423" s="326">
        <f t="shared" si="98"/>
        <v>0</v>
      </c>
      <c r="K423" s="326">
        <f t="shared" si="107"/>
        <v>0.38524176923077003</v>
      </c>
      <c r="L423" s="326">
        <f t="shared" si="99"/>
        <v>1.4074600072990242E-126</v>
      </c>
      <c r="M423" s="326">
        <f t="shared" si="100"/>
        <v>0</v>
      </c>
      <c r="N423" s="326">
        <f t="shared" si="108"/>
        <v>0.38524176923077003</v>
      </c>
      <c r="O423" s="326">
        <f t="shared" si="101"/>
        <v>0</v>
      </c>
      <c r="P423" s="326">
        <f t="shared" si="102"/>
        <v>0</v>
      </c>
      <c r="Q423" s="326">
        <f t="shared" si="109"/>
        <v>0.38524176923077003</v>
      </c>
      <c r="R423" s="326">
        <f t="shared" si="103"/>
        <v>0</v>
      </c>
      <c r="S423" s="326">
        <f t="shared" si="104"/>
        <v>0</v>
      </c>
      <c r="T423" s="326">
        <f t="shared" si="110"/>
        <v>0.38524176923077003</v>
      </c>
      <c r="U423" s="326">
        <f t="shared" si="105"/>
        <v>0</v>
      </c>
      <c r="V423" s="326">
        <f t="shared" si="111"/>
        <v>0.30000453325169868</v>
      </c>
    </row>
    <row r="424" spans="7:22" x14ac:dyDescent="0.2">
      <c r="G424" s="326">
        <f t="shared" si="96"/>
        <v>0</v>
      </c>
      <c r="H424" s="326">
        <f t="shared" si="106"/>
        <v>0.38616783117603631</v>
      </c>
      <c r="I424" s="326">
        <f t="shared" si="97"/>
        <v>1.9656292533325701E-6</v>
      </c>
      <c r="J424" s="326">
        <f t="shared" si="98"/>
        <v>0</v>
      </c>
      <c r="K424" s="326">
        <f t="shared" si="107"/>
        <v>0.38616783117603631</v>
      </c>
      <c r="L424" s="326">
        <f t="shared" si="99"/>
        <v>5.1402719125090244E-124</v>
      </c>
      <c r="M424" s="326">
        <f t="shared" si="100"/>
        <v>0</v>
      </c>
      <c r="N424" s="326">
        <f t="shared" si="108"/>
        <v>0.38616783117603631</v>
      </c>
      <c r="O424" s="326">
        <f t="shared" si="101"/>
        <v>0</v>
      </c>
      <c r="P424" s="326">
        <f t="shared" si="102"/>
        <v>0</v>
      </c>
      <c r="Q424" s="326">
        <f t="shared" si="109"/>
        <v>0.38616783117603631</v>
      </c>
      <c r="R424" s="326">
        <f t="shared" si="103"/>
        <v>0</v>
      </c>
      <c r="S424" s="326">
        <f t="shared" si="104"/>
        <v>0</v>
      </c>
      <c r="T424" s="326">
        <f t="shared" si="110"/>
        <v>0.38616783117603631</v>
      </c>
      <c r="U424" s="326">
        <f t="shared" si="105"/>
        <v>0</v>
      </c>
      <c r="V424" s="326">
        <f t="shared" si="111"/>
        <v>0.3000019656292533</v>
      </c>
    </row>
    <row r="425" spans="7:22" x14ac:dyDescent="0.2">
      <c r="G425" s="326">
        <f t="shared" si="96"/>
        <v>0</v>
      </c>
      <c r="H425" s="326">
        <f t="shared" si="106"/>
        <v>0.3870938931213026</v>
      </c>
      <c r="I425" s="326">
        <f t="shared" si="97"/>
        <v>8.3732022197380296E-7</v>
      </c>
      <c r="J425" s="326">
        <f t="shared" si="98"/>
        <v>0</v>
      </c>
      <c r="K425" s="326">
        <f t="shared" si="107"/>
        <v>0.3870938931213026</v>
      </c>
      <c r="L425" s="326">
        <f t="shared" si="99"/>
        <v>1.7194098645491023E-121</v>
      </c>
      <c r="M425" s="326">
        <f t="shared" si="100"/>
        <v>0</v>
      </c>
      <c r="N425" s="326">
        <f t="shared" si="108"/>
        <v>0.3870938931213026</v>
      </c>
      <c r="O425" s="326">
        <f t="shared" si="101"/>
        <v>0</v>
      </c>
      <c r="P425" s="326">
        <f t="shared" si="102"/>
        <v>0</v>
      </c>
      <c r="Q425" s="326">
        <f t="shared" si="109"/>
        <v>0.3870938931213026</v>
      </c>
      <c r="R425" s="326">
        <f t="shared" si="103"/>
        <v>0</v>
      </c>
      <c r="S425" s="326">
        <f t="shared" si="104"/>
        <v>0</v>
      </c>
      <c r="T425" s="326">
        <f t="shared" si="110"/>
        <v>0.3870938931213026</v>
      </c>
      <c r="U425" s="326">
        <f t="shared" si="105"/>
        <v>0</v>
      </c>
      <c r="V425" s="326">
        <f t="shared" si="111"/>
        <v>0.30000083732022198</v>
      </c>
    </row>
    <row r="426" spans="7:22" x14ac:dyDescent="0.2">
      <c r="G426" s="326">
        <f t="shared" si="96"/>
        <v>0</v>
      </c>
      <c r="H426" s="326">
        <f t="shared" si="106"/>
        <v>0.38801995506656889</v>
      </c>
      <c r="I426" s="326">
        <f t="shared" si="97"/>
        <v>3.5051152286254873E-7</v>
      </c>
      <c r="J426" s="326">
        <f t="shared" si="98"/>
        <v>0</v>
      </c>
      <c r="K426" s="326">
        <f t="shared" si="107"/>
        <v>0.38801995506656889</v>
      </c>
      <c r="L426" s="326">
        <f t="shared" si="99"/>
        <v>5.2731992405170448E-119</v>
      </c>
      <c r="M426" s="326">
        <f t="shared" si="100"/>
        <v>0</v>
      </c>
      <c r="N426" s="326">
        <f t="shared" si="108"/>
        <v>0.38801995506656889</v>
      </c>
      <c r="O426" s="326">
        <f t="shared" si="101"/>
        <v>0</v>
      </c>
      <c r="P426" s="326">
        <f t="shared" si="102"/>
        <v>0</v>
      </c>
      <c r="Q426" s="326">
        <f t="shared" si="109"/>
        <v>0.38801995506656889</v>
      </c>
      <c r="R426" s="326">
        <f t="shared" si="103"/>
        <v>0</v>
      </c>
      <c r="S426" s="326">
        <f t="shared" si="104"/>
        <v>0</v>
      </c>
      <c r="T426" s="326">
        <f t="shared" si="110"/>
        <v>0.38801995506656889</v>
      </c>
      <c r="U426" s="326">
        <f t="shared" si="105"/>
        <v>0</v>
      </c>
      <c r="V426" s="326">
        <f t="shared" si="111"/>
        <v>0.30000035051152285</v>
      </c>
    </row>
    <row r="427" spans="7:22" x14ac:dyDescent="0.2">
      <c r="G427" s="326">
        <f t="shared" si="96"/>
        <v>0</v>
      </c>
      <c r="H427" s="326">
        <f t="shared" si="106"/>
        <v>0.38894601701183518</v>
      </c>
      <c r="I427" s="326">
        <f t="shared" si="97"/>
        <v>1.442296356715672E-7</v>
      </c>
      <c r="J427" s="326">
        <f t="shared" si="98"/>
        <v>0</v>
      </c>
      <c r="K427" s="326">
        <f t="shared" si="107"/>
        <v>0.38894601701183518</v>
      </c>
      <c r="L427" s="326">
        <f t="shared" si="99"/>
        <v>1.4843025301310222E-116</v>
      </c>
      <c r="M427" s="326">
        <f t="shared" si="100"/>
        <v>0</v>
      </c>
      <c r="N427" s="326">
        <f t="shared" si="108"/>
        <v>0.38894601701183518</v>
      </c>
      <c r="O427" s="326">
        <f t="shared" si="101"/>
        <v>0</v>
      </c>
      <c r="P427" s="326">
        <f t="shared" si="102"/>
        <v>0</v>
      </c>
      <c r="Q427" s="326">
        <f t="shared" si="109"/>
        <v>0.38894601701183518</v>
      </c>
      <c r="R427" s="326">
        <f t="shared" si="103"/>
        <v>0</v>
      </c>
      <c r="S427" s="326">
        <f t="shared" si="104"/>
        <v>0</v>
      </c>
      <c r="T427" s="326">
        <f t="shared" si="110"/>
        <v>0.38894601701183518</v>
      </c>
      <c r="U427" s="326">
        <f t="shared" si="105"/>
        <v>0</v>
      </c>
      <c r="V427" s="326">
        <f t="shared" si="111"/>
        <v>0.30000014422963567</v>
      </c>
    </row>
    <row r="428" spans="7:22" x14ac:dyDescent="0.2">
      <c r="G428" s="326">
        <f t="shared" si="96"/>
        <v>0</v>
      </c>
      <c r="H428" s="326">
        <f t="shared" si="106"/>
        <v>0.38987207895710146</v>
      </c>
      <c r="I428" s="326">
        <f t="shared" si="97"/>
        <v>5.83535338689391E-8</v>
      </c>
      <c r="J428" s="326">
        <f t="shared" si="98"/>
        <v>0</v>
      </c>
      <c r="K428" s="326">
        <f t="shared" si="107"/>
        <v>0.38987207895710146</v>
      </c>
      <c r="L428" s="326">
        <f t="shared" si="99"/>
        <v>3.8385761599468873E-114</v>
      </c>
      <c r="M428" s="326">
        <f t="shared" si="100"/>
        <v>0</v>
      </c>
      <c r="N428" s="326">
        <f t="shared" si="108"/>
        <v>0.38987207895710146</v>
      </c>
      <c r="O428" s="326">
        <f t="shared" si="101"/>
        <v>0</v>
      </c>
      <c r="P428" s="326">
        <f t="shared" si="102"/>
        <v>0</v>
      </c>
      <c r="Q428" s="326">
        <f t="shared" si="109"/>
        <v>0.38987207895710146</v>
      </c>
      <c r="R428" s="326">
        <f t="shared" si="103"/>
        <v>0</v>
      </c>
      <c r="S428" s="326">
        <f t="shared" si="104"/>
        <v>0</v>
      </c>
      <c r="T428" s="326">
        <f t="shared" si="110"/>
        <v>0.38987207895710146</v>
      </c>
      <c r="U428" s="326">
        <f t="shared" si="105"/>
        <v>0</v>
      </c>
      <c r="V428" s="326">
        <f t="shared" si="111"/>
        <v>0.30000005835353388</v>
      </c>
    </row>
    <row r="429" spans="7:22" x14ac:dyDescent="0.2">
      <c r="G429" s="326">
        <f t="shared" si="96"/>
        <v>0</v>
      </c>
      <c r="H429" s="326">
        <f t="shared" si="106"/>
        <v>0.39079814090236775</v>
      </c>
      <c r="I429" s="326">
        <f t="shared" si="97"/>
        <v>2.3219746699556045E-8</v>
      </c>
      <c r="J429" s="326">
        <f t="shared" si="98"/>
        <v>0</v>
      </c>
      <c r="K429" s="326">
        <f t="shared" si="107"/>
        <v>0.39079814090236775</v>
      </c>
      <c r="L429" s="326">
        <f t="shared" si="99"/>
        <v>9.1297199208486603E-112</v>
      </c>
      <c r="M429" s="326">
        <f t="shared" si="100"/>
        <v>0</v>
      </c>
      <c r="N429" s="326">
        <f t="shared" si="108"/>
        <v>0.39079814090236775</v>
      </c>
      <c r="O429" s="326">
        <f t="shared" si="101"/>
        <v>0</v>
      </c>
      <c r="P429" s="326">
        <f t="shared" si="102"/>
        <v>0</v>
      </c>
      <c r="Q429" s="326">
        <f t="shared" si="109"/>
        <v>0.39079814090236775</v>
      </c>
      <c r="R429" s="326">
        <f t="shared" si="103"/>
        <v>0</v>
      </c>
      <c r="S429" s="326">
        <f t="shared" si="104"/>
        <v>0</v>
      </c>
      <c r="T429" s="326">
        <f t="shared" si="110"/>
        <v>0.39079814090236775</v>
      </c>
      <c r="U429" s="326">
        <f t="shared" si="105"/>
        <v>0</v>
      </c>
      <c r="V429" s="326">
        <f t="shared" si="111"/>
        <v>0.30000002321974667</v>
      </c>
    </row>
    <row r="430" spans="7:22" x14ac:dyDescent="0.2">
      <c r="G430" s="326">
        <f t="shared" si="96"/>
        <v>0</v>
      </c>
      <c r="H430" s="326">
        <f t="shared" si="106"/>
        <v>0.39172420284763404</v>
      </c>
      <c r="I430" s="326">
        <f t="shared" si="97"/>
        <v>9.0895198841798745E-9</v>
      </c>
      <c r="J430" s="326">
        <f t="shared" si="98"/>
        <v>0</v>
      </c>
      <c r="K430" s="326">
        <f t="shared" si="107"/>
        <v>0.39172420284763404</v>
      </c>
      <c r="L430" s="326">
        <f t="shared" si="99"/>
        <v>1.9990264159240341E-109</v>
      </c>
      <c r="M430" s="326">
        <f t="shared" si="100"/>
        <v>0</v>
      </c>
      <c r="N430" s="326">
        <f t="shared" si="108"/>
        <v>0.39172420284763404</v>
      </c>
      <c r="O430" s="326">
        <f t="shared" si="101"/>
        <v>0</v>
      </c>
      <c r="P430" s="326">
        <f t="shared" si="102"/>
        <v>0</v>
      </c>
      <c r="Q430" s="326">
        <f t="shared" si="109"/>
        <v>0.39172420284763404</v>
      </c>
      <c r="R430" s="326">
        <f t="shared" si="103"/>
        <v>0</v>
      </c>
      <c r="S430" s="326">
        <f t="shared" si="104"/>
        <v>0</v>
      </c>
      <c r="T430" s="326">
        <f t="shared" si="110"/>
        <v>0.39172420284763404</v>
      </c>
      <c r="U430" s="326">
        <f t="shared" si="105"/>
        <v>0</v>
      </c>
      <c r="V430" s="326">
        <f t="shared" si="111"/>
        <v>0.30000000908951985</v>
      </c>
    </row>
    <row r="431" spans="7:22" x14ac:dyDescent="0.2">
      <c r="G431" s="326">
        <f t="shared" si="96"/>
        <v>0</v>
      </c>
      <c r="H431" s="326">
        <f t="shared" si="106"/>
        <v>0.39265026479290033</v>
      </c>
      <c r="I431" s="326">
        <f t="shared" si="97"/>
        <v>3.5013163856299559E-9</v>
      </c>
      <c r="J431" s="326">
        <f t="shared" si="98"/>
        <v>0</v>
      </c>
      <c r="K431" s="326">
        <f t="shared" si="107"/>
        <v>0.39265026479290033</v>
      </c>
      <c r="L431" s="326">
        <f t="shared" si="99"/>
        <v>4.0334982041034028E-107</v>
      </c>
      <c r="M431" s="326">
        <f t="shared" si="100"/>
        <v>0</v>
      </c>
      <c r="N431" s="326">
        <f t="shared" si="108"/>
        <v>0.39265026479290033</v>
      </c>
      <c r="O431" s="326">
        <f t="shared" si="101"/>
        <v>0</v>
      </c>
      <c r="P431" s="326">
        <f t="shared" si="102"/>
        <v>0</v>
      </c>
      <c r="Q431" s="326">
        <f t="shared" si="109"/>
        <v>0.39265026479290033</v>
      </c>
      <c r="R431" s="326">
        <f t="shared" si="103"/>
        <v>0</v>
      </c>
      <c r="S431" s="326">
        <f t="shared" si="104"/>
        <v>0</v>
      </c>
      <c r="T431" s="326">
        <f t="shared" si="110"/>
        <v>0.39265026479290033</v>
      </c>
      <c r="U431" s="326">
        <f t="shared" si="105"/>
        <v>0</v>
      </c>
      <c r="V431" s="326">
        <f t="shared" si="111"/>
        <v>0.30000000350131639</v>
      </c>
    </row>
    <row r="432" spans="7:22" x14ac:dyDescent="0.2">
      <c r="G432" s="326">
        <f t="shared" si="96"/>
        <v>0</v>
      </c>
      <c r="H432" s="326">
        <f t="shared" si="106"/>
        <v>0.39357632673816662</v>
      </c>
      <c r="I432" s="326">
        <f t="shared" si="97"/>
        <v>1.3275192962342598E-9</v>
      </c>
      <c r="J432" s="326">
        <f t="shared" si="98"/>
        <v>0</v>
      </c>
      <c r="K432" s="326">
        <f t="shared" si="107"/>
        <v>0.39357632673816662</v>
      </c>
      <c r="L432" s="326">
        <f t="shared" si="99"/>
        <v>7.5070664584400129E-105</v>
      </c>
      <c r="M432" s="326">
        <f t="shared" si="100"/>
        <v>0</v>
      </c>
      <c r="N432" s="326">
        <f t="shared" si="108"/>
        <v>0.39357632673816662</v>
      </c>
      <c r="O432" s="326">
        <f t="shared" si="101"/>
        <v>0</v>
      </c>
      <c r="P432" s="326">
        <f t="shared" si="102"/>
        <v>0</v>
      </c>
      <c r="Q432" s="326">
        <f t="shared" si="109"/>
        <v>0.39357632673816662</v>
      </c>
      <c r="R432" s="326">
        <f t="shared" si="103"/>
        <v>0</v>
      </c>
      <c r="S432" s="326">
        <f t="shared" si="104"/>
        <v>0</v>
      </c>
      <c r="T432" s="326">
        <f t="shared" si="110"/>
        <v>0.39357632673816662</v>
      </c>
      <c r="U432" s="326">
        <f t="shared" si="105"/>
        <v>0</v>
      </c>
      <c r="V432" s="326">
        <f t="shared" si="111"/>
        <v>0.30000000132751931</v>
      </c>
    </row>
    <row r="433" spans="7:22" x14ac:dyDescent="0.2">
      <c r="G433" s="326">
        <f t="shared" si="96"/>
        <v>0</v>
      </c>
      <c r="H433" s="326">
        <f t="shared" si="106"/>
        <v>0.3945023886834329</v>
      </c>
      <c r="I433" s="326">
        <f t="shared" si="97"/>
        <v>4.9554133939425067E-10</v>
      </c>
      <c r="J433" s="326">
        <f t="shared" si="98"/>
        <v>0</v>
      </c>
      <c r="K433" s="326">
        <f t="shared" si="107"/>
        <v>0.3945023886834329</v>
      </c>
      <c r="L433" s="326">
        <f t="shared" si="99"/>
        <v>1.2900333249675249E-102</v>
      </c>
      <c r="M433" s="326">
        <f t="shared" si="100"/>
        <v>0</v>
      </c>
      <c r="N433" s="326">
        <f t="shared" si="108"/>
        <v>0.3945023886834329</v>
      </c>
      <c r="O433" s="326">
        <f t="shared" si="101"/>
        <v>0</v>
      </c>
      <c r="P433" s="326">
        <f t="shared" si="102"/>
        <v>0</v>
      </c>
      <c r="Q433" s="326">
        <f t="shared" si="109"/>
        <v>0.3945023886834329</v>
      </c>
      <c r="R433" s="326">
        <f t="shared" si="103"/>
        <v>0</v>
      </c>
      <c r="S433" s="326">
        <f t="shared" si="104"/>
        <v>0</v>
      </c>
      <c r="T433" s="326">
        <f t="shared" si="110"/>
        <v>0.3945023886834329</v>
      </c>
      <c r="U433" s="326">
        <f t="shared" si="105"/>
        <v>0</v>
      </c>
      <c r="V433" s="326">
        <f t="shared" si="111"/>
        <v>0.30000000049554132</v>
      </c>
    </row>
    <row r="434" spans="7:22" x14ac:dyDescent="0.2">
      <c r="G434" s="326">
        <f t="shared" si="96"/>
        <v>0</v>
      </c>
      <c r="H434" s="326">
        <f t="shared" si="106"/>
        <v>0.39542845062869919</v>
      </c>
      <c r="I434" s="326">
        <f t="shared" si="97"/>
        <v>1.8216182659724865E-10</v>
      </c>
      <c r="J434" s="326">
        <f t="shared" si="98"/>
        <v>0</v>
      </c>
      <c r="K434" s="326">
        <f t="shared" si="107"/>
        <v>0.39542845062869919</v>
      </c>
      <c r="L434" s="326">
        <f t="shared" si="99"/>
        <v>2.0487340879852205E-100</v>
      </c>
      <c r="M434" s="326">
        <f t="shared" si="100"/>
        <v>0</v>
      </c>
      <c r="N434" s="326">
        <f t="shared" si="108"/>
        <v>0.39542845062869919</v>
      </c>
      <c r="O434" s="326">
        <f t="shared" si="101"/>
        <v>0</v>
      </c>
      <c r="P434" s="326">
        <f t="shared" si="102"/>
        <v>0</v>
      </c>
      <c r="Q434" s="326">
        <f t="shared" si="109"/>
        <v>0.39542845062869919</v>
      </c>
      <c r="R434" s="326">
        <f t="shared" si="103"/>
        <v>0</v>
      </c>
      <c r="S434" s="326">
        <f t="shared" si="104"/>
        <v>0</v>
      </c>
      <c r="T434" s="326">
        <f t="shared" si="110"/>
        <v>0.39542845062869919</v>
      </c>
      <c r="U434" s="326">
        <f t="shared" si="105"/>
        <v>0</v>
      </c>
      <c r="V434" s="326">
        <f t="shared" si="111"/>
        <v>0.30000000018216183</v>
      </c>
    </row>
    <row r="435" spans="7:22" x14ac:dyDescent="0.2">
      <c r="G435" s="326">
        <f t="shared" si="96"/>
        <v>0</v>
      </c>
      <c r="H435" s="326">
        <f t="shared" si="106"/>
        <v>0.39635451257396548</v>
      </c>
      <c r="I435" s="326">
        <f t="shared" si="97"/>
        <v>6.5959988678984062E-11</v>
      </c>
      <c r="J435" s="326">
        <f t="shared" si="98"/>
        <v>0</v>
      </c>
      <c r="K435" s="326">
        <f t="shared" si="107"/>
        <v>0.39635451257396548</v>
      </c>
      <c r="L435" s="326">
        <f t="shared" si="99"/>
        <v>3.0097509194369569E-98</v>
      </c>
      <c r="M435" s="326">
        <f t="shared" si="100"/>
        <v>0</v>
      </c>
      <c r="N435" s="326">
        <f t="shared" si="108"/>
        <v>0.39635451257396548</v>
      </c>
      <c r="O435" s="326">
        <f t="shared" si="101"/>
        <v>0</v>
      </c>
      <c r="P435" s="326">
        <f t="shared" si="102"/>
        <v>0</v>
      </c>
      <c r="Q435" s="326">
        <f t="shared" si="109"/>
        <v>0.39635451257396548</v>
      </c>
      <c r="R435" s="326">
        <f t="shared" si="103"/>
        <v>0</v>
      </c>
      <c r="S435" s="326">
        <f t="shared" si="104"/>
        <v>0</v>
      </c>
      <c r="T435" s="326">
        <f t="shared" si="110"/>
        <v>0.39635451257396548</v>
      </c>
      <c r="U435" s="326">
        <f t="shared" si="105"/>
        <v>0</v>
      </c>
      <c r="V435" s="326">
        <f t="shared" si="111"/>
        <v>0.30000000006596</v>
      </c>
    </row>
    <row r="436" spans="7:22" x14ac:dyDescent="0.2">
      <c r="G436" s="326">
        <f t="shared" si="96"/>
        <v>0</v>
      </c>
      <c r="H436" s="326">
        <f t="shared" si="106"/>
        <v>0.39728057451923177</v>
      </c>
      <c r="I436" s="326">
        <f t="shared" si="97"/>
        <v>2.3531803328478115E-11</v>
      </c>
      <c r="J436" s="326">
        <f t="shared" si="98"/>
        <v>0</v>
      </c>
      <c r="K436" s="326">
        <f t="shared" si="107"/>
        <v>0.39728057451923177</v>
      </c>
      <c r="L436" s="326">
        <f t="shared" si="99"/>
        <v>4.0938957956223952E-96</v>
      </c>
      <c r="M436" s="326">
        <f t="shared" si="100"/>
        <v>0</v>
      </c>
      <c r="N436" s="326">
        <f t="shared" si="108"/>
        <v>0.39728057451923177</v>
      </c>
      <c r="O436" s="326">
        <f t="shared" si="101"/>
        <v>0</v>
      </c>
      <c r="P436" s="326">
        <f t="shared" si="102"/>
        <v>0</v>
      </c>
      <c r="Q436" s="326">
        <f t="shared" si="109"/>
        <v>0.39728057451923177</v>
      </c>
      <c r="R436" s="326">
        <f t="shared" si="103"/>
        <v>0</v>
      </c>
      <c r="S436" s="326">
        <f t="shared" si="104"/>
        <v>0</v>
      </c>
      <c r="T436" s="326">
        <f t="shared" si="110"/>
        <v>0.39728057451923177</v>
      </c>
      <c r="U436" s="326">
        <f t="shared" si="105"/>
        <v>0</v>
      </c>
      <c r="V436" s="326">
        <f t="shared" si="111"/>
        <v>0.30000000002353178</v>
      </c>
    </row>
    <row r="437" spans="7:22" x14ac:dyDescent="0.2">
      <c r="G437" s="326">
        <f t="shared" si="96"/>
        <v>0</v>
      </c>
      <c r="H437" s="326">
        <f t="shared" si="106"/>
        <v>0.39820663646449805</v>
      </c>
      <c r="I437" s="326">
        <f t="shared" si="97"/>
        <v>8.2734275044558446E-12</v>
      </c>
      <c r="J437" s="326">
        <f t="shared" si="98"/>
        <v>0</v>
      </c>
      <c r="K437" s="326">
        <f t="shared" si="107"/>
        <v>0.39820663646449805</v>
      </c>
      <c r="L437" s="326">
        <f t="shared" si="99"/>
        <v>5.1605975444711356E-94</v>
      </c>
      <c r="M437" s="326">
        <f t="shared" si="100"/>
        <v>0</v>
      </c>
      <c r="N437" s="326">
        <f t="shared" si="108"/>
        <v>0.39820663646449805</v>
      </c>
      <c r="O437" s="326">
        <f t="shared" si="101"/>
        <v>0</v>
      </c>
      <c r="P437" s="326">
        <f t="shared" si="102"/>
        <v>0</v>
      </c>
      <c r="Q437" s="326">
        <f t="shared" si="109"/>
        <v>0.39820663646449805</v>
      </c>
      <c r="R437" s="326">
        <f t="shared" si="103"/>
        <v>0</v>
      </c>
      <c r="S437" s="326">
        <f t="shared" si="104"/>
        <v>0</v>
      </c>
      <c r="T437" s="326">
        <f t="shared" si="110"/>
        <v>0.39820663646449805</v>
      </c>
      <c r="U437" s="326">
        <f t="shared" si="105"/>
        <v>0</v>
      </c>
      <c r="V437" s="326">
        <f t="shared" si="111"/>
        <v>0.30000000000827343</v>
      </c>
    </row>
    <row r="438" spans="7:22" x14ac:dyDescent="0.2">
      <c r="G438" s="326">
        <f t="shared" si="96"/>
        <v>0</v>
      </c>
      <c r="H438" s="326">
        <f t="shared" si="106"/>
        <v>0.39913269840976434</v>
      </c>
      <c r="I438" s="326">
        <f t="shared" si="97"/>
        <v>2.8673057475541192E-12</v>
      </c>
      <c r="J438" s="326">
        <f t="shared" si="98"/>
        <v>0</v>
      </c>
      <c r="K438" s="326">
        <f t="shared" si="107"/>
        <v>0.39913269840976434</v>
      </c>
      <c r="L438" s="326">
        <f t="shared" si="99"/>
        <v>6.0340751437505622E-92</v>
      </c>
      <c r="M438" s="326">
        <f t="shared" si="100"/>
        <v>0</v>
      </c>
      <c r="N438" s="326">
        <f t="shared" si="108"/>
        <v>0.39913269840976434</v>
      </c>
      <c r="O438" s="326">
        <f t="shared" si="101"/>
        <v>0</v>
      </c>
      <c r="P438" s="326">
        <f t="shared" si="102"/>
        <v>0</v>
      </c>
      <c r="Q438" s="326">
        <f t="shared" si="109"/>
        <v>0.39913269840976434</v>
      </c>
      <c r="R438" s="326">
        <f t="shared" si="103"/>
        <v>0</v>
      </c>
      <c r="S438" s="326">
        <f t="shared" si="104"/>
        <v>0</v>
      </c>
      <c r="T438" s="326">
        <f t="shared" si="110"/>
        <v>0.39913269840976434</v>
      </c>
      <c r="U438" s="326">
        <f t="shared" si="105"/>
        <v>0</v>
      </c>
      <c r="V438" s="326">
        <f t="shared" si="111"/>
        <v>0.30000000000286731</v>
      </c>
    </row>
    <row r="439" spans="7:22" x14ac:dyDescent="0.2">
      <c r="G439" s="326">
        <f t="shared" si="96"/>
        <v>0</v>
      </c>
      <c r="H439" s="326">
        <f t="shared" si="106"/>
        <v>0.40005876035503063</v>
      </c>
      <c r="I439" s="326">
        <f t="shared" si="97"/>
        <v>9.797651848118561E-13</v>
      </c>
      <c r="J439" s="326">
        <f t="shared" si="98"/>
        <v>0</v>
      </c>
      <c r="K439" s="326">
        <f t="shared" si="107"/>
        <v>0.40005876035503063</v>
      </c>
      <c r="L439" s="326">
        <f t="shared" si="99"/>
        <v>6.5501974273791485E-90</v>
      </c>
      <c r="M439" s="326">
        <f t="shared" si="100"/>
        <v>0</v>
      </c>
      <c r="N439" s="326">
        <f t="shared" si="108"/>
        <v>0.40005876035503063</v>
      </c>
      <c r="O439" s="326">
        <f t="shared" si="101"/>
        <v>0</v>
      </c>
      <c r="P439" s="326">
        <f t="shared" si="102"/>
        <v>0</v>
      </c>
      <c r="Q439" s="326">
        <f t="shared" si="109"/>
        <v>0.40005876035503063</v>
      </c>
      <c r="R439" s="326">
        <f t="shared" si="103"/>
        <v>0</v>
      </c>
      <c r="S439" s="326">
        <f t="shared" si="104"/>
        <v>0</v>
      </c>
      <c r="T439" s="326">
        <f t="shared" si="110"/>
        <v>0.40005876035503063</v>
      </c>
      <c r="U439" s="326">
        <f t="shared" si="105"/>
        <v>0</v>
      </c>
      <c r="V439" s="326">
        <f t="shared" si="111"/>
        <v>0.30000000000097976</v>
      </c>
    </row>
    <row r="440" spans="7:22" x14ac:dyDescent="0.2">
      <c r="G440" s="326">
        <f t="shared" si="96"/>
        <v>0</v>
      </c>
      <c r="H440" s="326">
        <f t="shared" si="106"/>
        <v>0.40098482230029692</v>
      </c>
      <c r="I440" s="326">
        <f t="shared" si="97"/>
        <v>3.3016358092354596E-13</v>
      </c>
      <c r="J440" s="326">
        <f t="shared" si="98"/>
        <v>0</v>
      </c>
      <c r="K440" s="326">
        <f t="shared" si="107"/>
        <v>0.40098482230029692</v>
      </c>
      <c r="L440" s="326">
        <f t="shared" si="99"/>
        <v>6.6071084189487109E-88</v>
      </c>
      <c r="M440" s="326">
        <f t="shared" si="100"/>
        <v>0</v>
      </c>
      <c r="N440" s="326">
        <f t="shared" si="108"/>
        <v>0.40098482230029692</v>
      </c>
      <c r="O440" s="326">
        <f t="shared" si="101"/>
        <v>0</v>
      </c>
      <c r="P440" s="326">
        <f t="shared" si="102"/>
        <v>0</v>
      </c>
      <c r="Q440" s="326">
        <f t="shared" si="109"/>
        <v>0.40098482230029692</v>
      </c>
      <c r="R440" s="326">
        <f t="shared" si="103"/>
        <v>0</v>
      </c>
      <c r="S440" s="326">
        <f t="shared" si="104"/>
        <v>0</v>
      </c>
      <c r="T440" s="326">
        <f t="shared" si="110"/>
        <v>0.40098482230029692</v>
      </c>
      <c r="U440" s="326">
        <f t="shared" si="105"/>
        <v>0</v>
      </c>
      <c r="V440" s="326">
        <f t="shared" si="111"/>
        <v>0.30000000000033017</v>
      </c>
    </row>
    <row r="441" spans="7:22" x14ac:dyDescent="0.2">
      <c r="G441" s="326">
        <f t="shared" si="96"/>
        <v>0</v>
      </c>
      <c r="H441" s="326">
        <f t="shared" si="106"/>
        <v>0.4019108842455632</v>
      </c>
      <c r="I441" s="326">
        <f t="shared" si="97"/>
        <v>1.0974727789369444E-13</v>
      </c>
      <c r="J441" s="326">
        <f t="shared" si="98"/>
        <v>0</v>
      </c>
      <c r="K441" s="326">
        <f t="shared" si="107"/>
        <v>0.4019108842455632</v>
      </c>
      <c r="L441" s="326">
        <f t="shared" si="99"/>
        <v>6.1980818914592201E-86</v>
      </c>
      <c r="M441" s="326">
        <f t="shared" si="100"/>
        <v>0</v>
      </c>
      <c r="N441" s="326">
        <f t="shared" si="108"/>
        <v>0.4019108842455632</v>
      </c>
      <c r="O441" s="326">
        <f t="shared" si="101"/>
        <v>0</v>
      </c>
      <c r="P441" s="326">
        <f t="shared" si="102"/>
        <v>0</v>
      </c>
      <c r="Q441" s="326">
        <f t="shared" si="109"/>
        <v>0.4019108842455632</v>
      </c>
      <c r="R441" s="326">
        <f t="shared" si="103"/>
        <v>0</v>
      </c>
      <c r="S441" s="326">
        <f t="shared" si="104"/>
        <v>0</v>
      </c>
      <c r="T441" s="326">
        <f t="shared" si="110"/>
        <v>0.4019108842455632</v>
      </c>
      <c r="U441" s="326">
        <f t="shared" si="105"/>
        <v>0</v>
      </c>
      <c r="V441" s="326">
        <f t="shared" si="111"/>
        <v>0.30000000000010973</v>
      </c>
    </row>
    <row r="442" spans="7:22" x14ac:dyDescent="0.2">
      <c r="G442" s="326">
        <f t="shared" si="96"/>
        <v>0</v>
      </c>
      <c r="H442" s="326">
        <f t="shared" si="106"/>
        <v>0.40283694619082949</v>
      </c>
      <c r="I442" s="326">
        <f t="shared" si="97"/>
        <v>3.5992549956881988E-14</v>
      </c>
      <c r="J442" s="326">
        <f t="shared" si="98"/>
        <v>0</v>
      </c>
      <c r="K442" s="326">
        <f t="shared" si="107"/>
        <v>0.40283694619082949</v>
      </c>
      <c r="L442" s="326">
        <f t="shared" si="99"/>
        <v>5.4120601018677968E-84</v>
      </c>
      <c r="M442" s="326">
        <f t="shared" si="100"/>
        <v>0</v>
      </c>
      <c r="N442" s="326">
        <f t="shared" si="108"/>
        <v>0.40283694619082949</v>
      </c>
      <c r="O442" s="326">
        <f t="shared" si="101"/>
        <v>0</v>
      </c>
      <c r="P442" s="326">
        <f t="shared" si="102"/>
        <v>0</v>
      </c>
      <c r="Q442" s="326">
        <f t="shared" si="109"/>
        <v>0.40283694619082949</v>
      </c>
      <c r="R442" s="326">
        <f t="shared" si="103"/>
        <v>0</v>
      </c>
      <c r="S442" s="326">
        <f t="shared" si="104"/>
        <v>0</v>
      </c>
      <c r="T442" s="326">
        <f t="shared" si="110"/>
        <v>0.40283694619082949</v>
      </c>
      <c r="U442" s="326">
        <f t="shared" si="105"/>
        <v>0</v>
      </c>
      <c r="V442" s="326">
        <f t="shared" si="111"/>
        <v>0.30000000000003596</v>
      </c>
    </row>
    <row r="443" spans="7:22" x14ac:dyDescent="0.2">
      <c r="G443" s="326">
        <f t="shared" si="96"/>
        <v>0</v>
      </c>
      <c r="H443" s="326">
        <f t="shared" si="106"/>
        <v>0.40376300813609578</v>
      </c>
      <c r="I443" s="326">
        <f t="shared" si="97"/>
        <v>1.1648799873458957E-14</v>
      </c>
      <c r="J443" s="326">
        <f t="shared" si="98"/>
        <v>0</v>
      </c>
      <c r="K443" s="326">
        <f t="shared" si="107"/>
        <v>0.40376300813609578</v>
      </c>
      <c r="L443" s="326">
        <f t="shared" si="99"/>
        <v>4.4024367388031971E-82</v>
      </c>
      <c r="M443" s="326">
        <f t="shared" si="100"/>
        <v>0</v>
      </c>
      <c r="N443" s="326">
        <f t="shared" si="108"/>
        <v>0.40376300813609578</v>
      </c>
      <c r="O443" s="326">
        <f t="shared" si="101"/>
        <v>0</v>
      </c>
      <c r="P443" s="326">
        <f t="shared" si="102"/>
        <v>0</v>
      </c>
      <c r="Q443" s="326">
        <f t="shared" si="109"/>
        <v>0.40376300813609578</v>
      </c>
      <c r="R443" s="326">
        <f t="shared" si="103"/>
        <v>0</v>
      </c>
      <c r="S443" s="326">
        <f t="shared" si="104"/>
        <v>0</v>
      </c>
      <c r="T443" s="326">
        <f t="shared" si="110"/>
        <v>0.40376300813609578</v>
      </c>
      <c r="U443" s="326">
        <f t="shared" si="105"/>
        <v>0</v>
      </c>
      <c r="V443" s="326">
        <f t="shared" si="111"/>
        <v>0.30000000000001165</v>
      </c>
    </row>
    <row r="444" spans="7:22" x14ac:dyDescent="0.2">
      <c r="G444" s="326">
        <f t="shared" si="96"/>
        <v>0</v>
      </c>
      <c r="H444" s="326">
        <f t="shared" si="106"/>
        <v>0.40468907008136207</v>
      </c>
      <c r="I444" s="326">
        <f t="shared" si="97"/>
        <v>3.7212900701946098E-15</v>
      </c>
      <c r="J444" s="326">
        <f t="shared" si="98"/>
        <v>0</v>
      </c>
      <c r="K444" s="326">
        <f t="shared" si="107"/>
        <v>0.40468907008136207</v>
      </c>
      <c r="L444" s="326">
        <f t="shared" si="99"/>
        <v>3.3389499240541539E-80</v>
      </c>
      <c r="M444" s="326">
        <f t="shared" si="100"/>
        <v>0</v>
      </c>
      <c r="N444" s="326">
        <f t="shared" si="108"/>
        <v>0.40468907008136207</v>
      </c>
      <c r="O444" s="326">
        <f t="shared" si="101"/>
        <v>0</v>
      </c>
      <c r="P444" s="326">
        <f t="shared" si="102"/>
        <v>0</v>
      </c>
      <c r="Q444" s="326">
        <f t="shared" si="109"/>
        <v>0.40468907008136207</v>
      </c>
      <c r="R444" s="326">
        <f t="shared" si="103"/>
        <v>0</v>
      </c>
      <c r="S444" s="326">
        <f t="shared" si="104"/>
        <v>0</v>
      </c>
      <c r="T444" s="326">
        <f t="shared" si="110"/>
        <v>0.40468907008136207</v>
      </c>
      <c r="U444" s="326">
        <f t="shared" si="105"/>
        <v>0</v>
      </c>
      <c r="V444" s="326">
        <f t="shared" si="111"/>
        <v>0.30000000000000371</v>
      </c>
    </row>
    <row r="445" spans="7:22" x14ac:dyDescent="0.2">
      <c r="G445" s="326">
        <f t="shared" si="96"/>
        <v>0</v>
      </c>
      <c r="H445" s="326">
        <f t="shared" si="106"/>
        <v>0.40561513202662836</v>
      </c>
      <c r="I445" s="326">
        <f t="shared" si="97"/>
        <v>1.1736601055019532E-15</v>
      </c>
      <c r="J445" s="326">
        <f t="shared" si="98"/>
        <v>0</v>
      </c>
      <c r="K445" s="326">
        <f t="shared" si="107"/>
        <v>0.40561513202662836</v>
      </c>
      <c r="L445" s="326">
        <f t="shared" si="99"/>
        <v>2.3630306248630321E-78</v>
      </c>
      <c r="M445" s="326">
        <f t="shared" si="100"/>
        <v>0</v>
      </c>
      <c r="N445" s="326">
        <f t="shared" si="108"/>
        <v>0.40561513202662836</v>
      </c>
      <c r="O445" s="326">
        <f t="shared" si="101"/>
        <v>0</v>
      </c>
      <c r="P445" s="326">
        <f t="shared" si="102"/>
        <v>0</v>
      </c>
      <c r="Q445" s="326">
        <f t="shared" si="109"/>
        <v>0.40561513202662836</v>
      </c>
      <c r="R445" s="326">
        <f t="shared" si="103"/>
        <v>0</v>
      </c>
      <c r="S445" s="326">
        <f t="shared" si="104"/>
        <v>0</v>
      </c>
      <c r="T445" s="326">
        <f t="shared" si="110"/>
        <v>0.40561513202662836</v>
      </c>
      <c r="U445" s="326">
        <f t="shared" si="105"/>
        <v>0</v>
      </c>
      <c r="V445" s="326">
        <f t="shared" si="111"/>
        <v>0.30000000000000115</v>
      </c>
    </row>
    <row r="446" spans="7:22" x14ac:dyDescent="0.2">
      <c r="G446" s="326">
        <f t="shared" si="96"/>
        <v>0</v>
      </c>
      <c r="H446" s="326">
        <f t="shared" si="106"/>
        <v>0.40654119397189464</v>
      </c>
      <c r="I446" s="326">
        <f t="shared" si="97"/>
        <v>3.655266200951109E-16</v>
      </c>
      <c r="J446" s="326">
        <f t="shared" si="98"/>
        <v>0</v>
      </c>
      <c r="K446" s="326">
        <f t="shared" si="107"/>
        <v>0.40654119397189464</v>
      </c>
      <c r="L446" s="326">
        <f t="shared" si="99"/>
        <v>1.5617922296006766E-76</v>
      </c>
      <c r="M446" s="326">
        <f t="shared" si="100"/>
        <v>0</v>
      </c>
      <c r="N446" s="326">
        <f t="shared" si="108"/>
        <v>0.40654119397189464</v>
      </c>
      <c r="O446" s="326">
        <f t="shared" si="101"/>
        <v>0</v>
      </c>
      <c r="P446" s="326">
        <f t="shared" si="102"/>
        <v>0</v>
      </c>
      <c r="Q446" s="326">
        <f t="shared" si="109"/>
        <v>0.40654119397189464</v>
      </c>
      <c r="R446" s="326">
        <f t="shared" si="103"/>
        <v>0</v>
      </c>
      <c r="S446" s="326">
        <f t="shared" si="104"/>
        <v>0</v>
      </c>
      <c r="T446" s="326">
        <f t="shared" si="110"/>
        <v>0.40654119397189464</v>
      </c>
      <c r="U446" s="326">
        <f t="shared" si="105"/>
        <v>0</v>
      </c>
      <c r="V446" s="326">
        <f t="shared" si="111"/>
        <v>0.30000000000000038</v>
      </c>
    </row>
    <row r="447" spans="7:22" x14ac:dyDescent="0.2">
      <c r="G447" s="326">
        <f t="shared" si="96"/>
        <v>0</v>
      </c>
      <c r="H447" s="326">
        <f t="shared" si="106"/>
        <v>0.40746725591716093</v>
      </c>
      <c r="I447" s="326">
        <f t="shared" si="97"/>
        <v>1.1243812256358017E-16</v>
      </c>
      <c r="J447" s="326">
        <f t="shared" si="98"/>
        <v>0</v>
      </c>
      <c r="K447" s="326">
        <f t="shared" si="107"/>
        <v>0.40746725591716093</v>
      </c>
      <c r="L447" s="326">
        <f t="shared" si="99"/>
        <v>9.6475914340932106E-75</v>
      </c>
      <c r="M447" s="326">
        <f t="shared" si="100"/>
        <v>0</v>
      </c>
      <c r="N447" s="326">
        <f t="shared" si="108"/>
        <v>0.40746725591716093</v>
      </c>
      <c r="O447" s="326">
        <f t="shared" si="101"/>
        <v>0</v>
      </c>
      <c r="P447" s="326">
        <f t="shared" si="102"/>
        <v>0</v>
      </c>
      <c r="Q447" s="326">
        <f t="shared" si="109"/>
        <v>0.40746725591716093</v>
      </c>
      <c r="R447" s="326">
        <f t="shared" si="103"/>
        <v>0</v>
      </c>
      <c r="S447" s="326">
        <f t="shared" si="104"/>
        <v>0</v>
      </c>
      <c r="T447" s="326">
        <f t="shared" si="110"/>
        <v>0.40746725591716093</v>
      </c>
      <c r="U447" s="326">
        <f t="shared" si="105"/>
        <v>0</v>
      </c>
      <c r="V447" s="326">
        <f t="shared" si="111"/>
        <v>0.3000000000000001</v>
      </c>
    </row>
    <row r="448" spans="7:22" x14ac:dyDescent="0.2">
      <c r="G448" s="326">
        <f t="shared" si="96"/>
        <v>0</v>
      </c>
      <c r="H448" s="326">
        <f t="shared" si="106"/>
        <v>0.40839331786242722</v>
      </c>
      <c r="I448" s="326">
        <f t="shared" si="97"/>
        <v>3.4167627927317452E-17</v>
      </c>
      <c r="J448" s="326">
        <f t="shared" si="98"/>
        <v>0</v>
      </c>
      <c r="K448" s="326">
        <f t="shared" si="107"/>
        <v>0.40839331786242722</v>
      </c>
      <c r="L448" s="326">
        <f t="shared" si="99"/>
        <v>5.5744124830173892E-73</v>
      </c>
      <c r="M448" s="326">
        <f t="shared" si="100"/>
        <v>0</v>
      </c>
      <c r="N448" s="326">
        <f t="shared" si="108"/>
        <v>0.40839331786242722</v>
      </c>
      <c r="O448" s="326">
        <f t="shared" si="101"/>
        <v>0</v>
      </c>
      <c r="P448" s="326">
        <f t="shared" si="102"/>
        <v>0</v>
      </c>
      <c r="Q448" s="326">
        <f t="shared" si="109"/>
        <v>0.40839331786242722</v>
      </c>
      <c r="R448" s="326">
        <f t="shared" si="103"/>
        <v>0</v>
      </c>
      <c r="S448" s="326">
        <f t="shared" si="104"/>
        <v>0</v>
      </c>
      <c r="T448" s="326">
        <f t="shared" si="110"/>
        <v>0.40839331786242722</v>
      </c>
      <c r="U448" s="326">
        <f t="shared" si="105"/>
        <v>0</v>
      </c>
      <c r="V448" s="326">
        <f t="shared" si="111"/>
        <v>0.30000000000000004</v>
      </c>
    </row>
    <row r="449" spans="7:22" x14ac:dyDescent="0.2">
      <c r="G449" s="326">
        <f t="shared" si="96"/>
        <v>0</v>
      </c>
      <c r="H449" s="326">
        <f t="shared" si="106"/>
        <v>0.40931937980769351</v>
      </c>
      <c r="I449" s="326">
        <f t="shared" si="97"/>
        <v>1.0259122851719092E-17</v>
      </c>
      <c r="J449" s="326">
        <f t="shared" si="98"/>
        <v>0</v>
      </c>
      <c r="K449" s="326">
        <f t="shared" si="107"/>
        <v>0.40931937980769351</v>
      </c>
      <c r="L449" s="326">
        <f t="shared" si="99"/>
        <v>3.0151038347011832E-71</v>
      </c>
      <c r="M449" s="326">
        <f t="shared" si="100"/>
        <v>0</v>
      </c>
      <c r="N449" s="326">
        <f t="shared" si="108"/>
        <v>0.40931937980769351</v>
      </c>
      <c r="O449" s="326">
        <f t="shared" si="101"/>
        <v>0</v>
      </c>
      <c r="P449" s="326">
        <f t="shared" si="102"/>
        <v>0</v>
      </c>
      <c r="Q449" s="326">
        <f t="shared" si="109"/>
        <v>0.40931937980769351</v>
      </c>
      <c r="R449" s="326">
        <f t="shared" si="103"/>
        <v>0</v>
      </c>
      <c r="S449" s="326">
        <f t="shared" si="104"/>
        <v>0</v>
      </c>
      <c r="T449" s="326">
        <f t="shared" si="110"/>
        <v>0.40931937980769351</v>
      </c>
      <c r="U449" s="326">
        <f t="shared" si="105"/>
        <v>0</v>
      </c>
      <c r="V449" s="326">
        <f t="shared" si="111"/>
        <v>0.3</v>
      </c>
    </row>
    <row r="450" spans="7:22" x14ac:dyDescent="0.2">
      <c r="G450" s="326">
        <f t="shared" si="96"/>
        <v>0</v>
      </c>
      <c r="H450" s="326">
        <f t="shared" si="106"/>
        <v>0.41024544175295979</v>
      </c>
      <c r="I450" s="326">
        <f t="shared" si="97"/>
        <v>3.0442900158196794E-18</v>
      </c>
      <c r="J450" s="326">
        <f t="shared" si="98"/>
        <v>0</v>
      </c>
      <c r="K450" s="326">
        <f t="shared" si="107"/>
        <v>0.41024544175295979</v>
      </c>
      <c r="L450" s="326">
        <f t="shared" si="99"/>
        <v>1.527785936470341E-69</v>
      </c>
      <c r="M450" s="326">
        <f t="shared" si="100"/>
        <v>0</v>
      </c>
      <c r="N450" s="326">
        <f t="shared" si="108"/>
        <v>0.41024544175295979</v>
      </c>
      <c r="O450" s="326">
        <f t="shared" si="101"/>
        <v>0</v>
      </c>
      <c r="P450" s="326">
        <f t="shared" si="102"/>
        <v>0</v>
      </c>
      <c r="Q450" s="326">
        <f t="shared" si="109"/>
        <v>0.41024544175295979</v>
      </c>
      <c r="R450" s="326">
        <f t="shared" si="103"/>
        <v>0</v>
      </c>
      <c r="S450" s="326">
        <f t="shared" si="104"/>
        <v>0</v>
      </c>
      <c r="T450" s="326">
        <f t="shared" si="110"/>
        <v>0.41024544175295979</v>
      </c>
      <c r="U450" s="326">
        <f t="shared" si="105"/>
        <v>0</v>
      </c>
      <c r="V450" s="326">
        <f t="shared" si="111"/>
        <v>0.3</v>
      </c>
    </row>
    <row r="451" spans="7:22" x14ac:dyDescent="0.2">
      <c r="G451" s="326">
        <f t="shared" si="96"/>
        <v>0</v>
      </c>
      <c r="H451" s="326">
        <f t="shared" si="106"/>
        <v>0.41117150369822608</v>
      </c>
      <c r="I451" s="326">
        <f t="shared" si="97"/>
        <v>8.9295013380489302E-19</v>
      </c>
      <c r="J451" s="326">
        <f t="shared" si="98"/>
        <v>0</v>
      </c>
      <c r="K451" s="326">
        <f t="shared" si="107"/>
        <v>0.41117150369822608</v>
      </c>
      <c r="L451" s="326">
        <f t="shared" si="99"/>
        <v>7.2578774225597356E-68</v>
      </c>
      <c r="M451" s="326">
        <f t="shared" si="100"/>
        <v>0</v>
      </c>
      <c r="N451" s="326">
        <f t="shared" si="108"/>
        <v>0.41117150369822608</v>
      </c>
      <c r="O451" s="326">
        <f t="shared" si="101"/>
        <v>0</v>
      </c>
      <c r="P451" s="326">
        <f t="shared" si="102"/>
        <v>0</v>
      </c>
      <c r="Q451" s="326">
        <f t="shared" si="109"/>
        <v>0.41117150369822608</v>
      </c>
      <c r="R451" s="326">
        <f t="shared" si="103"/>
        <v>0</v>
      </c>
      <c r="S451" s="326">
        <f t="shared" si="104"/>
        <v>0</v>
      </c>
      <c r="T451" s="326">
        <f t="shared" si="110"/>
        <v>0.41117150369822608</v>
      </c>
      <c r="U451" s="326">
        <f t="shared" si="105"/>
        <v>0</v>
      </c>
      <c r="V451" s="326">
        <f t="shared" si="111"/>
        <v>0.3</v>
      </c>
    </row>
    <row r="452" spans="7:22" x14ac:dyDescent="0.2">
      <c r="G452" s="326">
        <f t="shared" si="96"/>
        <v>0</v>
      </c>
      <c r="H452" s="326">
        <f t="shared" si="106"/>
        <v>0.41209756564349237</v>
      </c>
      <c r="I452" s="326">
        <f t="shared" si="97"/>
        <v>2.5895098258257923E-19</v>
      </c>
      <c r="J452" s="326">
        <f t="shared" si="98"/>
        <v>0</v>
      </c>
      <c r="K452" s="326">
        <f t="shared" si="107"/>
        <v>0.41209756564349237</v>
      </c>
      <c r="L452" s="326">
        <f t="shared" si="99"/>
        <v>3.23496252838958E-66</v>
      </c>
      <c r="M452" s="326">
        <f t="shared" si="100"/>
        <v>0</v>
      </c>
      <c r="N452" s="326">
        <f t="shared" si="108"/>
        <v>0.41209756564349237</v>
      </c>
      <c r="O452" s="326">
        <f t="shared" si="101"/>
        <v>0</v>
      </c>
      <c r="P452" s="326">
        <f t="shared" si="102"/>
        <v>0</v>
      </c>
      <c r="Q452" s="326">
        <f t="shared" si="109"/>
        <v>0.41209756564349237</v>
      </c>
      <c r="R452" s="326">
        <f t="shared" si="103"/>
        <v>0</v>
      </c>
      <c r="S452" s="326">
        <f t="shared" si="104"/>
        <v>0</v>
      </c>
      <c r="T452" s="326">
        <f t="shared" si="110"/>
        <v>0.41209756564349237</v>
      </c>
      <c r="U452" s="326">
        <f t="shared" si="105"/>
        <v>0</v>
      </c>
      <c r="V452" s="326">
        <f t="shared" si="111"/>
        <v>0.3</v>
      </c>
    </row>
    <row r="453" spans="7:22" x14ac:dyDescent="0.2">
      <c r="G453" s="326">
        <f t="shared" si="96"/>
        <v>0</v>
      </c>
      <c r="H453" s="326">
        <f t="shared" si="106"/>
        <v>0.41302362758875866</v>
      </c>
      <c r="I453" s="326">
        <f t="shared" si="97"/>
        <v>7.4257389651697744E-20</v>
      </c>
      <c r="J453" s="326">
        <f t="shared" si="98"/>
        <v>0</v>
      </c>
      <c r="K453" s="326">
        <f t="shared" si="107"/>
        <v>0.41302362758875866</v>
      </c>
      <c r="L453" s="326">
        <f t="shared" si="99"/>
        <v>1.353826021814916E-64</v>
      </c>
      <c r="M453" s="326">
        <f t="shared" si="100"/>
        <v>0</v>
      </c>
      <c r="N453" s="326">
        <f t="shared" si="108"/>
        <v>0.41302362758875866</v>
      </c>
      <c r="O453" s="326">
        <f t="shared" si="101"/>
        <v>0</v>
      </c>
      <c r="P453" s="326">
        <f t="shared" si="102"/>
        <v>0</v>
      </c>
      <c r="Q453" s="326">
        <f t="shared" si="109"/>
        <v>0.41302362758875866</v>
      </c>
      <c r="R453" s="326">
        <f t="shared" si="103"/>
        <v>0</v>
      </c>
      <c r="S453" s="326">
        <f t="shared" si="104"/>
        <v>0</v>
      </c>
      <c r="T453" s="326">
        <f t="shared" si="110"/>
        <v>0.41302362758875866</v>
      </c>
      <c r="U453" s="326">
        <f t="shared" si="105"/>
        <v>0</v>
      </c>
      <c r="V453" s="326">
        <f t="shared" si="111"/>
        <v>0.3</v>
      </c>
    </row>
    <row r="454" spans="7:22" x14ac:dyDescent="0.2">
      <c r="G454" s="326">
        <f t="shared" si="96"/>
        <v>0</v>
      </c>
      <c r="H454" s="326">
        <f t="shared" si="106"/>
        <v>0.41394968953402494</v>
      </c>
      <c r="I454" s="326">
        <f t="shared" si="97"/>
        <v>2.1060804600946386E-20</v>
      </c>
      <c r="J454" s="326">
        <f t="shared" si="98"/>
        <v>0</v>
      </c>
      <c r="K454" s="326">
        <f t="shared" si="107"/>
        <v>0.41394968953402494</v>
      </c>
      <c r="L454" s="326">
        <f t="shared" si="99"/>
        <v>5.3236295544456851E-63</v>
      </c>
      <c r="M454" s="326">
        <f t="shared" si="100"/>
        <v>0</v>
      </c>
      <c r="N454" s="326">
        <f t="shared" si="108"/>
        <v>0.41394968953402494</v>
      </c>
      <c r="O454" s="326">
        <f t="shared" si="101"/>
        <v>0</v>
      </c>
      <c r="P454" s="326">
        <f t="shared" si="102"/>
        <v>0</v>
      </c>
      <c r="Q454" s="326">
        <f t="shared" si="109"/>
        <v>0.41394968953402494</v>
      </c>
      <c r="R454" s="326">
        <f t="shared" si="103"/>
        <v>0</v>
      </c>
      <c r="S454" s="326">
        <f t="shared" si="104"/>
        <v>0</v>
      </c>
      <c r="T454" s="326">
        <f t="shared" si="110"/>
        <v>0.41394968953402494</v>
      </c>
      <c r="U454" s="326">
        <f t="shared" si="105"/>
        <v>0</v>
      </c>
      <c r="V454" s="326">
        <f t="shared" si="111"/>
        <v>0.3</v>
      </c>
    </row>
    <row r="455" spans="7:22" x14ac:dyDescent="0.2">
      <c r="G455" s="326">
        <f t="shared" ref="G455:G518" si="112">FLOOR(I455,0.001)</f>
        <v>0</v>
      </c>
      <c r="H455" s="326">
        <f t="shared" si="106"/>
        <v>0.41487575147929123</v>
      </c>
      <c r="I455" s="326">
        <f t="shared" ref="I455:I518" si="113">$C$13/(SQRT(($H455*$H455)/I$4))/SQRT(6.28)*EXP(-(($H455-I$2)^2)/2/(SQRT(($H455*$H455)/I$4))^2)</f>
        <v>5.9088593103403593E-21</v>
      </c>
      <c r="J455" s="326">
        <f t="shared" ref="J455:J518" si="114">FLOOR(L455,0.001)</f>
        <v>0</v>
      </c>
      <c r="K455" s="326">
        <f t="shared" si="107"/>
        <v>0.41487575147929123</v>
      </c>
      <c r="L455" s="326">
        <f t="shared" ref="L455:L518" si="115">$C$13/(SQRT(($H455*$H455)/L$4))/SQRT(6.28)*EXP(-(($H455-L$2)^2)/2/(SQRT(($H455*$H455)/L$4))^2)</f>
        <v>1.9684189114198076E-61</v>
      </c>
      <c r="M455" s="326">
        <f t="shared" ref="M455:M518" si="116">FLOOR(O455,0.001)</f>
        <v>0</v>
      </c>
      <c r="N455" s="326">
        <f t="shared" si="108"/>
        <v>0.41487575147929123</v>
      </c>
      <c r="O455" s="326">
        <f t="shared" ref="O455:O518" si="117">$C$13/(SQRT(($H455*$H455)/O$4))/SQRT(6.28)*EXP(-(($H455-O$2)^2)/2/(SQRT(($H455*$H455)/O$4))^2)</f>
        <v>0</v>
      </c>
      <c r="P455" s="326">
        <f t="shared" ref="P455:P518" si="118">FLOOR(R455,0.001)</f>
        <v>0</v>
      </c>
      <c r="Q455" s="326">
        <f t="shared" si="109"/>
        <v>0.41487575147929123</v>
      </c>
      <c r="R455" s="326">
        <f t="shared" ref="R455:R518" si="119">$C$13/(SQRT(($H455*$H455)/R$4))/SQRT(6.28)*EXP(-(($H455-R$2)^2)/2/(SQRT(($H455*$H455)/R$4))^2)</f>
        <v>0</v>
      </c>
      <c r="S455" s="326">
        <f t="shared" ref="S455:S518" si="120">FLOOR(U455,0.001)</f>
        <v>0</v>
      </c>
      <c r="T455" s="326">
        <f t="shared" si="110"/>
        <v>0.41487575147929123</v>
      </c>
      <c r="U455" s="326">
        <f t="shared" ref="U455:U518" si="121">$C$13/(SQRT(($H455*$H455)/U$4))/SQRT(6.28)*EXP(-(($H455-U$2)^2)/2/(SQRT(($H455*$H455)/U$4))^2)</f>
        <v>0</v>
      </c>
      <c r="V455" s="326">
        <f t="shared" si="111"/>
        <v>0.3</v>
      </c>
    </row>
    <row r="456" spans="7:22" x14ac:dyDescent="0.2">
      <c r="G456" s="326">
        <f t="shared" si="112"/>
        <v>0</v>
      </c>
      <c r="H456" s="326">
        <f t="shared" ref="H456:H519" si="122">H455+1/($C$16*60)</f>
        <v>0.41580181342455752</v>
      </c>
      <c r="I456" s="326">
        <f t="shared" si="113"/>
        <v>1.6402303852972427E-21</v>
      </c>
      <c r="J456" s="326">
        <f t="shared" si="114"/>
        <v>0</v>
      </c>
      <c r="K456" s="326">
        <f t="shared" ref="K456:K519" si="123">K455+1/($C$16*60)</f>
        <v>0.41580181342455752</v>
      </c>
      <c r="L456" s="326">
        <f t="shared" si="115"/>
        <v>6.8485930206317329E-60</v>
      </c>
      <c r="M456" s="326">
        <f t="shared" si="116"/>
        <v>0</v>
      </c>
      <c r="N456" s="326">
        <f t="shared" ref="N456:N519" si="124">N455+1/($C$16*60)</f>
        <v>0.41580181342455752</v>
      </c>
      <c r="O456" s="326">
        <f t="shared" si="117"/>
        <v>0</v>
      </c>
      <c r="P456" s="326">
        <f t="shared" si="118"/>
        <v>0</v>
      </c>
      <c r="Q456" s="326">
        <f t="shared" ref="Q456:Q519" si="125">Q455+1/($C$16*60)</f>
        <v>0.41580181342455752</v>
      </c>
      <c r="R456" s="326">
        <f t="shared" si="119"/>
        <v>0</v>
      </c>
      <c r="S456" s="326">
        <f t="shared" si="120"/>
        <v>0</v>
      </c>
      <c r="T456" s="326">
        <f t="shared" ref="T456:T519" si="126">T455+1/($C$16*60)</f>
        <v>0.41580181342455752</v>
      </c>
      <c r="U456" s="326">
        <f t="shared" si="121"/>
        <v>0</v>
      </c>
      <c r="V456" s="326">
        <f t="shared" ref="V456:V519" si="127">SUM(I456,L456,O456,R456,U456)+0.3</f>
        <v>0.3</v>
      </c>
    </row>
    <row r="457" spans="7:22" x14ac:dyDescent="0.2">
      <c r="G457" s="326">
        <f t="shared" si="112"/>
        <v>0</v>
      </c>
      <c r="H457" s="326">
        <f t="shared" si="122"/>
        <v>0.41672787536982381</v>
      </c>
      <c r="I457" s="326">
        <f t="shared" si="113"/>
        <v>4.5056405879107114E-22</v>
      </c>
      <c r="J457" s="326">
        <f t="shared" si="114"/>
        <v>0</v>
      </c>
      <c r="K457" s="326">
        <f t="shared" si="123"/>
        <v>0.41672787536982381</v>
      </c>
      <c r="L457" s="326">
        <f t="shared" si="115"/>
        <v>2.2437000880175747E-58</v>
      </c>
      <c r="M457" s="326">
        <f t="shared" si="116"/>
        <v>0</v>
      </c>
      <c r="N457" s="326">
        <f t="shared" si="124"/>
        <v>0.41672787536982381</v>
      </c>
      <c r="O457" s="326">
        <f t="shared" si="117"/>
        <v>0</v>
      </c>
      <c r="P457" s="326">
        <f t="shared" si="118"/>
        <v>0</v>
      </c>
      <c r="Q457" s="326">
        <f t="shared" si="125"/>
        <v>0.41672787536982381</v>
      </c>
      <c r="R457" s="326">
        <f t="shared" si="119"/>
        <v>0</v>
      </c>
      <c r="S457" s="326">
        <f t="shared" si="120"/>
        <v>0</v>
      </c>
      <c r="T457" s="326">
        <f t="shared" si="126"/>
        <v>0.41672787536982381</v>
      </c>
      <c r="U457" s="326">
        <f t="shared" si="121"/>
        <v>0</v>
      </c>
      <c r="V457" s="326">
        <f t="shared" si="127"/>
        <v>0.3</v>
      </c>
    </row>
    <row r="458" spans="7:22" x14ac:dyDescent="0.2">
      <c r="G458" s="326">
        <f t="shared" si="112"/>
        <v>0</v>
      </c>
      <c r="H458" s="326">
        <f t="shared" si="122"/>
        <v>0.4176539373150901</v>
      </c>
      <c r="I458" s="326">
        <f t="shared" si="113"/>
        <v>1.2249986064689542E-22</v>
      </c>
      <c r="J458" s="326">
        <f t="shared" si="114"/>
        <v>0</v>
      </c>
      <c r="K458" s="326">
        <f t="shared" si="123"/>
        <v>0.4176539373150901</v>
      </c>
      <c r="L458" s="326">
        <f t="shared" si="115"/>
        <v>6.9264308141412916E-57</v>
      </c>
      <c r="M458" s="326">
        <f t="shared" si="116"/>
        <v>0</v>
      </c>
      <c r="N458" s="326">
        <f t="shared" si="124"/>
        <v>0.4176539373150901</v>
      </c>
      <c r="O458" s="326">
        <f t="shared" si="117"/>
        <v>0</v>
      </c>
      <c r="P458" s="326">
        <f t="shared" si="118"/>
        <v>0</v>
      </c>
      <c r="Q458" s="326">
        <f t="shared" si="125"/>
        <v>0.4176539373150901</v>
      </c>
      <c r="R458" s="326">
        <f t="shared" si="119"/>
        <v>0</v>
      </c>
      <c r="S458" s="326">
        <f t="shared" si="120"/>
        <v>0</v>
      </c>
      <c r="T458" s="326">
        <f t="shared" si="126"/>
        <v>0.4176539373150901</v>
      </c>
      <c r="U458" s="326">
        <f t="shared" si="121"/>
        <v>0</v>
      </c>
      <c r="V458" s="326">
        <f t="shared" si="127"/>
        <v>0.3</v>
      </c>
    </row>
    <row r="459" spans="7:22" x14ac:dyDescent="0.2">
      <c r="G459" s="326">
        <f t="shared" si="112"/>
        <v>0</v>
      </c>
      <c r="H459" s="326">
        <f t="shared" si="122"/>
        <v>0.41857999926035638</v>
      </c>
      <c r="I459" s="326">
        <f t="shared" si="113"/>
        <v>3.2969911156299621E-23</v>
      </c>
      <c r="J459" s="326">
        <f t="shared" si="114"/>
        <v>0</v>
      </c>
      <c r="K459" s="326">
        <f t="shared" si="123"/>
        <v>0.41857999926035638</v>
      </c>
      <c r="L459" s="326">
        <f t="shared" si="115"/>
        <v>2.0161984691471442E-55</v>
      </c>
      <c r="M459" s="326">
        <f t="shared" si="116"/>
        <v>0</v>
      </c>
      <c r="N459" s="326">
        <f t="shared" si="124"/>
        <v>0.41857999926035638</v>
      </c>
      <c r="O459" s="326">
        <f t="shared" si="117"/>
        <v>0</v>
      </c>
      <c r="P459" s="326">
        <f t="shared" si="118"/>
        <v>0</v>
      </c>
      <c r="Q459" s="326">
        <f t="shared" si="125"/>
        <v>0.41857999926035638</v>
      </c>
      <c r="R459" s="326">
        <f t="shared" si="119"/>
        <v>0</v>
      </c>
      <c r="S459" s="326">
        <f t="shared" si="120"/>
        <v>0</v>
      </c>
      <c r="T459" s="326">
        <f t="shared" si="126"/>
        <v>0.41857999926035638</v>
      </c>
      <c r="U459" s="326">
        <f t="shared" si="121"/>
        <v>0</v>
      </c>
      <c r="V459" s="326">
        <f t="shared" si="127"/>
        <v>0.3</v>
      </c>
    </row>
    <row r="460" spans="7:22" x14ac:dyDescent="0.2">
      <c r="G460" s="326">
        <f t="shared" si="112"/>
        <v>0</v>
      </c>
      <c r="H460" s="326">
        <f t="shared" si="122"/>
        <v>0.41950606120562267</v>
      </c>
      <c r="I460" s="326">
        <f t="shared" si="113"/>
        <v>8.7857287926364128E-24</v>
      </c>
      <c r="J460" s="326">
        <f t="shared" si="114"/>
        <v>0</v>
      </c>
      <c r="K460" s="326">
        <f t="shared" si="123"/>
        <v>0.41950606120562267</v>
      </c>
      <c r="L460" s="326">
        <f t="shared" si="115"/>
        <v>5.537710349214377E-54</v>
      </c>
      <c r="M460" s="326">
        <f t="shared" si="116"/>
        <v>0</v>
      </c>
      <c r="N460" s="326">
        <f t="shared" si="124"/>
        <v>0.41950606120562267</v>
      </c>
      <c r="O460" s="326">
        <f t="shared" si="117"/>
        <v>0</v>
      </c>
      <c r="P460" s="326">
        <f t="shared" si="118"/>
        <v>0</v>
      </c>
      <c r="Q460" s="326">
        <f t="shared" si="125"/>
        <v>0.41950606120562267</v>
      </c>
      <c r="R460" s="326">
        <f t="shared" si="119"/>
        <v>0</v>
      </c>
      <c r="S460" s="326">
        <f t="shared" si="120"/>
        <v>0</v>
      </c>
      <c r="T460" s="326">
        <f t="shared" si="126"/>
        <v>0.41950606120562267</v>
      </c>
      <c r="U460" s="326">
        <f t="shared" si="121"/>
        <v>0</v>
      </c>
      <c r="V460" s="326">
        <f t="shared" si="127"/>
        <v>0.3</v>
      </c>
    </row>
    <row r="461" spans="7:22" x14ac:dyDescent="0.2">
      <c r="G461" s="326">
        <f t="shared" si="112"/>
        <v>0</v>
      </c>
      <c r="H461" s="326">
        <f t="shared" si="122"/>
        <v>0.42043212315088896</v>
      </c>
      <c r="I461" s="326">
        <f t="shared" si="113"/>
        <v>2.3184048930669636E-24</v>
      </c>
      <c r="J461" s="326">
        <f t="shared" si="114"/>
        <v>0</v>
      </c>
      <c r="K461" s="326">
        <f t="shared" si="123"/>
        <v>0.42043212315088896</v>
      </c>
      <c r="L461" s="326">
        <f t="shared" si="115"/>
        <v>1.4361201219094214E-52</v>
      </c>
      <c r="M461" s="326">
        <f t="shared" si="116"/>
        <v>0</v>
      </c>
      <c r="N461" s="326">
        <f t="shared" si="124"/>
        <v>0.42043212315088896</v>
      </c>
      <c r="O461" s="326">
        <f t="shared" si="117"/>
        <v>0</v>
      </c>
      <c r="P461" s="326">
        <f t="shared" si="118"/>
        <v>0</v>
      </c>
      <c r="Q461" s="326">
        <f t="shared" si="125"/>
        <v>0.42043212315088896</v>
      </c>
      <c r="R461" s="326">
        <f t="shared" si="119"/>
        <v>0</v>
      </c>
      <c r="S461" s="326">
        <f t="shared" si="120"/>
        <v>0</v>
      </c>
      <c r="T461" s="326">
        <f t="shared" si="126"/>
        <v>0.42043212315088896</v>
      </c>
      <c r="U461" s="326">
        <f t="shared" si="121"/>
        <v>0</v>
      </c>
      <c r="V461" s="326">
        <f t="shared" si="127"/>
        <v>0.3</v>
      </c>
    </row>
    <row r="462" spans="7:22" x14ac:dyDescent="0.2">
      <c r="G462" s="326">
        <f t="shared" si="112"/>
        <v>0</v>
      </c>
      <c r="H462" s="326">
        <f t="shared" si="122"/>
        <v>0.42135818509615525</v>
      </c>
      <c r="I462" s="326">
        <f t="shared" si="113"/>
        <v>6.0593334345776243E-25</v>
      </c>
      <c r="J462" s="326">
        <f t="shared" si="114"/>
        <v>0</v>
      </c>
      <c r="K462" s="326">
        <f t="shared" si="123"/>
        <v>0.42135818509615525</v>
      </c>
      <c r="L462" s="326">
        <f t="shared" si="115"/>
        <v>3.5188571448602817E-51</v>
      </c>
      <c r="M462" s="326">
        <f t="shared" si="116"/>
        <v>0</v>
      </c>
      <c r="N462" s="326">
        <f t="shared" si="124"/>
        <v>0.42135818509615525</v>
      </c>
      <c r="O462" s="326">
        <f t="shared" si="117"/>
        <v>0</v>
      </c>
      <c r="P462" s="326">
        <f t="shared" si="118"/>
        <v>0</v>
      </c>
      <c r="Q462" s="326">
        <f t="shared" si="125"/>
        <v>0.42135818509615525</v>
      </c>
      <c r="R462" s="326">
        <f t="shared" si="119"/>
        <v>0</v>
      </c>
      <c r="S462" s="326">
        <f t="shared" si="120"/>
        <v>0</v>
      </c>
      <c r="T462" s="326">
        <f t="shared" si="126"/>
        <v>0.42135818509615525</v>
      </c>
      <c r="U462" s="326">
        <f t="shared" si="121"/>
        <v>0</v>
      </c>
      <c r="V462" s="326">
        <f t="shared" si="127"/>
        <v>0.3</v>
      </c>
    </row>
    <row r="463" spans="7:22" x14ac:dyDescent="0.2">
      <c r="G463" s="326">
        <f t="shared" si="112"/>
        <v>0</v>
      </c>
      <c r="H463" s="326">
        <f t="shared" si="122"/>
        <v>0.42228424704142153</v>
      </c>
      <c r="I463" s="326">
        <f t="shared" si="113"/>
        <v>1.5687584051430227E-25</v>
      </c>
      <c r="J463" s="326">
        <f t="shared" si="114"/>
        <v>0</v>
      </c>
      <c r="K463" s="326">
        <f t="shared" si="123"/>
        <v>0.42228424704142153</v>
      </c>
      <c r="L463" s="326">
        <f t="shared" si="115"/>
        <v>8.1516592738368536E-50</v>
      </c>
      <c r="M463" s="326">
        <f t="shared" si="116"/>
        <v>0</v>
      </c>
      <c r="N463" s="326">
        <f t="shared" si="124"/>
        <v>0.42228424704142153</v>
      </c>
      <c r="O463" s="326">
        <f t="shared" si="117"/>
        <v>0</v>
      </c>
      <c r="P463" s="326">
        <f t="shared" si="118"/>
        <v>0</v>
      </c>
      <c r="Q463" s="326">
        <f t="shared" si="125"/>
        <v>0.42228424704142153</v>
      </c>
      <c r="R463" s="326">
        <f t="shared" si="119"/>
        <v>0</v>
      </c>
      <c r="S463" s="326">
        <f t="shared" si="120"/>
        <v>0</v>
      </c>
      <c r="T463" s="326">
        <f t="shared" si="126"/>
        <v>0.42228424704142153</v>
      </c>
      <c r="U463" s="326">
        <f t="shared" si="121"/>
        <v>0</v>
      </c>
      <c r="V463" s="326">
        <f t="shared" si="127"/>
        <v>0.3</v>
      </c>
    </row>
    <row r="464" spans="7:22" x14ac:dyDescent="0.2">
      <c r="G464" s="326">
        <f t="shared" si="112"/>
        <v>0</v>
      </c>
      <c r="H464" s="326">
        <f t="shared" si="122"/>
        <v>0.42321030898668782</v>
      </c>
      <c r="I464" s="326">
        <f t="shared" si="113"/>
        <v>4.0239584484639271E-26</v>
      </c>
      <c r="J464" s="326">
        <f t="shared" si="114"/>
        <v>0</v>
      </c>
      <c r="K464" s="326">
        <f t="shared" si="123"/>
        <v>0.42321030898668782</v>
      </c>
      <c r="L464" s="326">
        <f t="shared" si="115"/>
        <v>1.7865021988828678E-48</v>
      </c>
      <c r="M464" s="326">
        <f t="shared" si="116"/>
        <v>0</v>
      </c>
      <c r="N464" s="326">
        <f t="shared" si="124"/>
        <v>0.42321030898668782</v>
      </c>
      <c r="O464" s="326">
        <f t="shared" si="117"/>
        <v>0</v>
      </c>
      <c r="P464" s="326">
        <f t="shared" si="118"/>
        <v>0</v>
      </c>
      <c r="Q464" s="326">
        <f t="shared" si="125"/>
        <v>0.42321030898668782</v>
      </c>
      <c r="R464" s="326">
        <f t="shared" si="119"/>
        <v>0</v>
      </c>
      <c r="S464" s="326">
        <f t="shared" si="120"/>
        <v>0</v>
      </c>
      <c r="T464" s="326">
        <f t="shared" si="126"/>
        <v>0.42321030898668782</v>
      </c>
      <c r="U464" s="326">
        <f t="shared" si="121"/>
        <v>0</v>
      </c>
      <c r="V464" s="326">
        <f t="shared" si="127"/>
        <v>0.3</v>
      </c>
    </row>
    <row r="465" spans="7:22" x14ac:dyDescent="0.2">
      <c r="G465" s="326">
        <f t="shared" si="112"/>
        <v>0</v>
      </c>
      <c r="H465" s="326">
        <f t="shared" si="122"/>
        <v>0.42413637093195411</v>
      </c>
      <c r="I465" s="326">
        <f t="shared" si="113"/>
        <v>1.0227904901254653E-26</v>
      </c>
      <c r="J465" s="326">
        <f t="shared" si="114"/>
        <v>0</v>
      </c>
      <c r="K465" s="326">
        <f t="shared" si="123"/>
        <v>0.42413637093195411</v>
      </c>
      <c r="L465" s="326">
        <f t="shared" si="115"/>
        <v>3.7063839016344528E-47</v>
      </c>
      <c r="M465" s="326">
        <f t="shared" si="116"/>
        <v>0</v>
      </c>
      <c r="N465" s="326">
        <f t="shared" si="124"/>
        <v>0.42413637093195411</v>
      </c>
      <c r="O465" s="326">
        <f t="shared" si="117"/>
        <v>0</v>
      </c>
      <c r="P465" s="326">
        <f t="shared" si="118"/>
        <v>0</v>
      </c>
      <c r="Q465" s="326">
        <f t="shared" si="125"/>
        <v>0.42413637093195411</v>
      </c>
      <c r="R465" s="326">
        <f t="shared" si="119"/>
        <v>0</v>
      </c>
      <c r="S465" s="326">
        <f t="shared" si="120"/>
        <v>0</v>
      </c>
      <c r="T465" s="326">
        <f t="shared" si="126"/>
        <v>0.42413637093195411</v>
      </c>
      <c r="U465" s="326">
        <f t="shared" si="121"/>
        <v>0</v>
      </c>
      <c r="V465" s="326">
        <f t="shared" si="127"/>
        <v>0.3</v>
      </c>
    </row>
    <row r="466" spans="7:22" x14ac:dyDescent="0.2">
      <c r="G466" s="326">
        <f t="shared" si="112"/>
        <v>0</v>
      </c>
      <c r="H466" s="326">
        <f t="shared" si="122"/>
        <v>0.4250624328772204</v>
      </c>
      <c r="I466" s="326">
        <f t="shared" si="113"/>
        <v>2.5764648978125333E-27</v>
      </c>
      <c r="J466" s="326">
        <f t="shared" si="114"/>
        <v>0</v>
      </c>
      <c r="K466" s="326">
        <f t="shared" si="123"/>
        <v>0.4250624328772204</v>
      </c>
      <c r="L466" s="326">
        <f t="shared" si="115"/>
        <v>7.2838211804161294E-46</v>
      </c>
      <c r="M466" s="326">
        <f t="shared" si="116"/>
        <v>0</v>
      </c>
      <c r="N466" s="326">
        <f t="shared" si="124"/>
        <v>0.4250624328772204</v>
      </c>
      <c r="O466" s="326">
        <f t="shared" si="117"/>
        <v>0</v>
      </c>
      <c r="P466" s="326">
        <f t="shared" si="118"/>
        <v>0</v>
      </c>
      <c r="Q466" s="326">
        <f t="shared" si="125"/>
        <v>0.4250624328772204</v>
      </c>
      <c r="R466" s="326">
        <f t="shared" si="119"/>
        <v>0</v>
      </c>
      <c r="S466" s="326">
        <f t="shared" si="120"/>
        <v>0</v>
      </c>
      <c r="T466" s="326">
        <f t="shared" si="126"/>
        <v>0.4250624328772204</v>
      </c>
      <c r="U466" s="326">
        <f t="shared" si="121"/>
        <v>0</v>
      </c>
      <c r="V466" s="326">
        <f t="shared" si="127"/>
        <v>0.3</v>
      </c>
    </row>
    <row r="467" spans="7:22" x14ac:dyDescent="0.2">
      <c r="G467" s="326">
        <f t="shared" si="112"/>
        <v>0</v>
      </c>
      <c r="H467" s="326">
        <f t="shared" si="122"/>
        <v>0.42598849482248669</v>
      </c>
      <c r="I467" s="326">
        <f t="shared" si="113"/>
        <v>6.4332991941421949E-28</v>
      </c>
      <c r="J467" s="326">
        <f t="shared" si="114"/>
        <v>0</v>
      </c>
      <c r="K467" s="326">
        <f t="shared" si="123"/>
        <v>0.42598849482248669</v>
      </c>
      <c r="L467" s="326">
        <f t="shared" si="115"/>
        <v>1.3567489992677903E-44</v>
      </c>
      <c r="M467" s="326">
        <f t="shared" si="116"/>
        <v>0</v>
      </c>
      <c r="N467" s="326">
        <f t="shared" si="124"/>
        <v>0.42598849482248669</v>
      </c>
      <c r="O467" s="326">
        <f t="shared" si="117"/>
        <v>0</v>
      </c>
      <c r="P467" s="326">
        <f t="shared" si="118"/>
        <v>0</v>
      </c>
      <c r="Q467" s="326">
        <f t="shared" si="125"/>
        <v>0.42598849482248669</v>
      </c>
      <c r="R467" s="326">
        <f t="shared" si="119"/>
        <v>0</v>
      </c>
      <c r="S467" s="326">
        <f t="shared" si="120"/>
        <v>0</v>
      </c>
      <c r="T467" s="326">
        <f t="shared" si="126"/>
        <v>0.42598849482248669</v>
      </c>
      <c r="U467" s="326">
        <f t="shared" si="121"/>
        <v>0</v>
      </c>
      <c r="V467" s="326">
        <f t="shared" si="127"/>
        <v>0.3</v>
      </c>
    </row>
    <row r="468" spans="7:22" x14ac:dyDescent="0.2">
      <c r="G468" s="326">
        <f t="shared" si="112"/>
        <v>0</v>
      </c>
      <c r="H468" s="326">
        <f t="shared" si="122"/>
        <v>0.42691455676775297</v>
      </c>
      <c r="I468" s="326">
        <f t="shared" si="113"/>
        <v>1.5925090336565765E-28</v>
      </c>
      <c r="J468" s="326">
        <f t="shared" si="114"/>
        <v>0</v>
      </c>
      <c r="K468" s="326">
        <f t="shared" si="123"/>
        <v>0.42691455676775297</v>
      </c>
      <c r="L468" s="326">
        <f t="shared" si="115"/>
        <v>2.396829255859299E-43</v>
      </c>
      <c r="M468" s="326">
        <f t="shared" si="116"/>
        <v>0</v>
      </c>
      <c r="N468" s="326">
        <f t="shared" si="124"/>
        <v>0.42691455676775297</v>
      </c>
      <c r="O468" s="326">
        <f t="shared" si="117"/>
        <v>0</v>
      </c>
      <c r="P468" s="326">
        <f t="shared" si="118"/>
        <v>0</v>
      </c>
      <c r="Q468" s="326">
        <f t="shared" si="125"/>
        <v>0.42691455676775297</v>
      </c>
      <c r="R468" s="326">
        <f t="shared" si="119"/>
        <v>0</v>
      </c>
      <c r="S468" s="326">
        <f t="shared" si="120"/>
        <v>0</v>
      </c>
      <c r="T468" s="326">
        <f t="shared" si="126"/>
        <v>0.42691455676775297</v>
      </c>
      <c r="U468" s="326">
        <f t="shared" si="121"/>
        <v>0</v>
      </c>
      <c r="V468" s="326">
        <f t="shared" si="127"/>
        <v>0.3</v>
      </c>
    </row>
    <row r="469" spans="7:22" x14ac:dyDescent="0.2">
      <c r="G469" s="326">
        <f t="shared" si="112"/>
        <v>0</v>
      </c>
      <c r="H469" s="326">
        <f t="shared" si="122"/>
        <v>0.42784061871301926</v>
      </c>
      <c r="I469" s="326">
        <f t="shared" si="113"/>
        <v>3.9087187402163777E-29</v>
      </c>
      <c r="J469" s="326">
        <f t="shared" si="114"/>
        <v>0</v>
      </c>
      <c r="K469" s="326">
        <f t="shared" si="123"/>
        <v>0.42784061871301926</v>
      </c>
      <c r="L469" s="326">
        <f t="shared" si="115"/>
        <v>4.0182294846983448E-42</v>
      </c>
      <c r="M469" s="326">
        <f t="shared" si="116"/>
        <v>0</v>
      </c>
      <c r="N469" s="326">
        <f t="shared" si="124"/>
        <v>0.42784061871301926</v>
      </c>
      <c r="O469" s="326">
        <f t="shared" si="117"/>
        <v>0</v>
      </c>
      <c r="P469" s="326">
        <f t="shared" si="118"/>
        <v>0</v>
      </c>
      <c r="Q469" s="326">
        <f t="shared" si="125"/>
        <v>0.42784061871301926</v>
      </c>
      <c r="R469" s="326">
        <f t="shared" si="119"/>
        <v>0</v>
      </c>
      <c r="S469" s="326">
        <f t="shared" si="120"/>
        <v>0</v>
      </c>
      <c r="T469" s="326">
        <f t="shared" si="126"/>
        <v>0.42784061871301926</v>
      </c>
      <c r="U469" s="326">
        <f t="shared" si="121"/>
        <v>0</v>
      </c>
      <c r="V469" s="326">
        <f t="shared" si="127"/>
        <v>0.3</v>
      </c>
    </row>
    <row r="470" spans="7:22" x14ac:dyDescent="0.2">
      <c r="G470" s="326">
        <f t="shared" si="112"/>
        <v>0</v>
      </c>
      <c r="H470" s="326">
        <f t="shared" si="122"/>
        <v>0.42876668065828555</v>
      </c>
      <c r="I470" s="326">
        <f t="shared" si="113"/>
        <v>9.5138456513451939E-30</v>
      </c>
      <c r="J470" s="326">
        <f t="shared" si="114"/>
        <v>0</v>
      </c>
      <c r="K470" s="326">
        <f t="shared" si="123"/>
        <v>0.42876668065828555</v>
      </c>
      <c r="L470" s="326">
        <f t="shared" si="115"/>
        <v>6.3966395615226549E-41</v>
      </c>
      <c r="M470" s="326">
        <f t="shared" si="116"/>
        <v>0</v>
      </c>
      <c r="N470" s="326">
        <f t="shared" si="124"/>
        <v>0.42876668065828555</v>
      </c>
      <c r="O470" s="326">
        <f t="shared" si="117"/>
        <v>0</v>
      </c>
      <c r="P470" s="326">
        <f t="shared" si="118"/>
        <v>0</v>
      </c>
      <c r="Q470" s="326">
        <f t="shared" si="125"/>
        <v>0.42876668065828555</v>
      </c>
      <c r="R470" s="326">
        <f t="shared" si="119"/>
        <v>0</v>
      </c>
      <c r="S470" s="326">
        <f t="shared" si="120"/>
        <v>0</v>
      </c>
      <c r="T470" s="326">
        <f t="shared" si="126"/>
        <v>0.42876668065828555</v>
      </c>
      <c r="U470" s="326">
        <f t="shared" si="121"/>
        <v>0</v>
      </c>
      <c r="V470" s="326">
        <f t="shared" si="127"/>
        <v>0.3</v>
      </c>
    </row>
    <row r="471" spans="7:22" x14ac:dyDescent="0.2">
      <c r="G471" s="326">
        <f t="shared" si="112"/>
        <v>0</v>
      </c>
      <c r="H471" s="326">
        <f t="shared" si="122"/>
        <v>0.42969274260355184</v>
      </c>
      <c r="I471" s="326">
        <f t="shared" si="113"/>
        <v>2.2967347312356757E-30</v>
      </c>
      <c r="J471" s="326">
        <f t="shared" si="114"/>
        <v>0</v>
      </c>
      <c r="K471" s="326">
        <f t="shared" si="123"/>
        <v>0.42969274260355184</v>
      </c>
      <c r="L471" s="326">
        <f t="shared" si="115"/>
        <v>9.6748620191237276E-40</v>
      </c>
      <c r="M471" s="326">
        <f t="shared" si="116"/>
        <v>0</v>
      </c>
      <c r="N471" s="326">
        <f t="shared" si="124"/>
        <v>0.42969274260355184</v>
      </c>
      <c r="O471" s="326">
        <f t="shared" si="117"/>
        <v>0</v>
      </c>
      <c r="P471" s="326">
        <f t="shared" si="118"/>
        <v>0</v>
      </c>
      <c r="Q471" s="326">
        <f t="shared" si="125"/>
        <v>0.42969274260355184</v>
      </c>
      <c r="R471" s="326">
        <f t="shared" si="119"/>
        <v>0</v>
      </c>
      <c r="S471" s="326">
        <f t="shared" si="120"/>
        <v>0</v>
      </c>
      <c r="T471" s="326">
        <f t="shared" si="126"/>
        <v>0.42969274260355184</v>
      </c>
      <c r="U471" s="326">
        <f t="shared" si="121"/>
        <v>0</v>
      </c>
      <c r="V471" s="326">
        <f t="shared" si="127"/>
        <v>0.3</v>
      </c>
    </row>
    <row r="472" spans="7:22" x14ac:dyDescent="0.2">
      <c r="G472" s="326">
        <f t="shared" si="112"/>
        <v>0</v>
      </c>
      <c r="H472" s="326">
        <f t="shared" si="122"/>
        <v>0.43061880454881812</v>
      </c>
      <c r="I472" s="326">
        <f t="shared" si="113"/>
        <v>5.4999865367206924E-31</v>
      </c>
      <c r="J472" s="326">
        <f t="shared" si="114"/>
        <v>0</v>
      </c>
      <c r="K472" s="326">
        <f t="shared" si="123"/>
        <v>0.43061880454881812</v>
      </c>
      <c r="L472" s="326">
        <f t="shared" si="115"/>
        <v>1.3911262068145744E-38</v>
      </c>
      <c r="M472" s="326">
        <f t="shared" si="116"/>
        <v>0</v>
      </c>
      <c r="N472" s="326">
        <f t="shared" si="124"/>
        <v>0.43061880454881812</v>
      </c>
      <c r="O472" s="326">
        <f t="shared" si="117"/>
        <v>0</v>
      </c>
      <c r="P472" s="326">
        <f t="shared" si="118"/>
        <v>0</v>
      </c>
      <c r="Q472" s="326">
        <f t="shared" si="125"/>
        <v>0.43061880454881812</v>
      </c>
      <c r="R472" s="326">
        <f t="shared" si="119"/>
        <v>0</v>
      </c>
      <c r="S472" s="326">
        <f t="shared" si="120"/>
        <v>0</v>
      </c>
      <c r="T472" s="326">
        <f t="shared" si="126"/>
        <v>0.43061880454881812</v>
      </c>
      <c r="U472" s="326">
        <f t="shared" si="121"/>
        <v>0</v>
      </c>
      <c r="V472" s="326">
        <f t="shared" si="127"/>
        <v>0.3</v>
      </c>
    </row>
    <row r="473" spans="7:22" x14ac:dyDescent="0.2">
      <c r="G473" s="326">
        <f t="shared" si="112"/>
        <v>0</v>
      </c>
      <c r="H473" s="326">
        <f t="shared" si="122"/>
        <v>0.43154486649408441</v>
      </c>
      <c r="I473" s="326">
        <f t="shared" si="113"/>
        <v>1.3066840188597055E-31</v>
      </c>
      <c r="J473" s="326">
        <f t="shared" si="114"/>
        <v>0</v>
      </c>
      <c r="K473" s="326">
        <f t="shared" si="123"/>
        <v>0.43154486649408441</v>
      </c>
      <c r="L473" s="326">
        <f t="shared" si="115"/>
        <v>1.9026859879049023E-37</v>
      </c>
      <c r="M473" s="326">
        <f t="shared" si="116"/>
        <v>0</v>
      </c>
      <c r="N473" s="326">
        <f t="shared" si="124"/>
        <v>0.43154486649408441</v>
      </c>
      <c r="O473" s="326">
        <f t="shared" si="117"/>
        <v>0</v>
      </c>
      <c r="P473" s="326">
        <f t="shared" si="118"/>
        <v>0</v>
      </c>
      <c r="Q473" s="326">
        <f t="shared" si="125"/>
        <v>0.43154486649408441</v>
      </c>
      <c r="R473" s="326">
        <f t="shared" si="119"/>
        <v>0</v>
      </c>
      <c r="S473" s="326">
        <f t="shared" si="120"/>
        <v>0</v>
      </c>
      <c r="T473" s="326">
        <f t="shared" si="126"/>
        <v>0.43154486649408441</v>
      </c>
      <c r="U473" s="326">
        <f t="shared" si="121"/>
        <v>0</v>
      </c>
      <c r="V473" s="326">
        <f t="shared" si="127"/>
        <v>0.3</v>
      </c>
    </row>
    <row r="474" spans="7:22" x14ac:dyDescent="0.2">
      <c r="G474" s="326">
        <f t="shared" si="112"/>
        <v>0</v>
      </c>
      <c r="H474" s="326">
        <f t="shared" si="122"/>
        <v>0.4324709284393507</v>
      </c>
      <c r="I474" s="326">
        <f t="shared" si="113"/>
        <v>3.0803420178866453E-32</v>
      </c>
      <c r="J474" s="326">
        <f t="shared" si="114"/>
        <v>0</v>
      </c>
      <c r="K474" s="326">
        <f t="shared" si="123"/>
        <v>0.4324709284393507</v>
      </c>
      <c r="L474" s="326">
        <f t="shared" si="115"/>
        <v>2.4768143635471129E-36</v>
      </c>
      <c r="M474" s="326">
        <f t="shared" si="116"/>
        <v>0</v>
      </c>
      <c r="N474" s="326">
        <f t="shared" si="124"/>
        <v>0.4324709284393507</v>
      </c>
      <c r="O474" s="326">
        <f t="shared" si="117"/>
        <v>0</v>
      </c>
      <c r="P474" s="326">
        <f t="shared" si="118"/>
        <v>0</v>
      </c>
      <c r="Q474" s="326">
        <f t="shared" si="125"/>
        <v>0.4324709284393507</v>
      </c>
      <c r="R474" s="326">
        <f t="shared" si="119"/>
        <v>0</v>
      </c>
      <c r="S474" s="326">
        <f t="shared" si="120"/>
        <v>0</v>
      </c>
      <c r="T474" s="326">
        <f t="shared" si="126"/>
        <v>0.4324709284393507</v>
      </c>
      <c r="U474" s="326">
        <f t="shared" si="121"/>
        <v>0</v>
      </c>
      <c r="V474" s="326">
        <f t="shared" si="127"/>
        <v>0.3</v>
      </c>
    </row>
    <row r="475" spans="7:22" x14ac:dyDescent="0.2">
      <c r="G475" s="326">
        <f t="shared" si="112"/>
        <v>0</v>
      </c>
      <c r="H475" s="326">
        <f t="shared" si="122"/>
        <v>0.43339699038461699</v>
      </c>
      <c r="I475" s="326">
        <f t="shared" si="113"/>
        <v>7.2062129687595575E-33</v>
      </c>
      <c r="J475" s="326">
        <f t="shared" si="114"/>
        <v>0</v>
      </c>
      <c r="K475" s="326">
        <f t="shared" si="123"/>
        <v>0.43339699038461699</v>
      </c>
      <c r="L475" s="326">
        <f t="shared" si="115"/>
        <v>3.0703609478924512E-35</v>
      </c>
      <c r="M475" s="326">
        <f t="shared" si="116"/>
        <v>0</v>
      </c>
      <c r="N475" s="326">
        <f t="shared" si="124"/>
        <v>0.43339699038461699</v>
      </c>
      <c r="O475" s="326">
        <f t="shared" si="117"/>
        <v>0</v>
      </c>
      <c r="P475" s="326">
        <f t="shared" si="118"/>
        <v>0</v>
      </c>
      <c r="Q475" s="326">
        <f t="shared" si="125"/>
        <v>0.43339699038461699</v>
      </c>
      <c r="R475" s="326">
        <f t="shared" si="119"/>
        <v>0</v>
      </c>
      <c r="S475" s="326">
        <f t="shared" si="120"/>
        <v>0</v>
      </c>
      <c r="T475" s="326">
        <f t="shared" si="126"/>
        <v>0.43339699038461699</v>
      </c>
      <c r="U475" s="326">
        <f t="shared" si="121"/>
        <v>0</v>
      </c>
      <c r="V475" s="326">
        <f t="shared" si="127"/>
        <v>0.3</v>
      </c>
    </row>
    <row r="476" spans="7:22" x14ac:dyDescent="0.2">
      <c r="G476" s="326">
        <f t="shared" si="112"/>
        <v>0</v>
      </c>
      <c r="H476" s="326">
        <f t="shared" si="122"/>
        <v>0.43432305232988327</v>
      </c>
      <c r="I476" s="326">
        <f t="shared" si="113"/>
        <v>1.6732259033157444E-33</v>
      </c>
      <c r="J476" s="326">
        <f t="shared" si="114"/>
        <v>0</v>
      </c>
      <c r="K476" s="326">
        <f t="shared" si="123"/>
        <v>0.43432305232988327</v>
      </c>
      <c r="L476" s="326">
        <f t="shared" si="115"/>
        <v>3.6265690612254662E-34</v>
      </c>
      <c r="M476" s="326">
        <f t="shared" si="116"/>
        <v>0</v>
      </c>
      <c r="N476" s="326">
        <f t="shared" si="124"/>
        <v>0.43432305232988327</v>
      </c>
      <c r="O476" s="326">
        <f t="shared" si="117"/>
        <v>0</v>
      </c>
      <c r="P476" s="326">
        <f t="shared" si="118"/>
        <v>0</v>
      </c>
      <c r="Q476" s="326">
        <f t="shared" si="125"/>
        <v>0.43432305232988327</v>
      </c>
      <c r="R476" s="326">
        <f t="shared" si="119"/>
        <v>0</v>
      </c>
      <c r="S476" s="326">
        <f t="shared" si="120"/>
        <v>0</v>
      </c>
      <c r="T476" s="326">
        <f t="shared" si="126"/>
        <v>0.43432305232988327</v>
      </c>
      <c r="U476" s="326">
        <f t="shared" si="121"/>
        <v>0</v>
      </c>
      <c r="V476" s="326">
        <f t="shared" si="127"/>
        <v>0.3</v>
      </c>
    </row>
    <row r="477" spans="7:22" x14ac:dyDescent="0.2">
      <c r="G477" s="326">
        <f t="shared" si="112"/>
        <v>0</v>
      </c>
      <c r="H477" s="326">
        <f t="shared" si="122"/>
        <v>0.43524911427514956</v>
      </c>
      <c r="I477" s="326">
        <f t="shared" si="113"/>
        <v>3.8565601385424213E-34</v>
      </c>
      <c r="J477" s="326">
        <f t="shared" si="114"/>
        <v>0</v>
      </c>
      <c r="K477" s="326">
        <f t="shared" si="123"/>
        <v>0.43524911427514956</v>
      </c>
      <c r="L477" s="326">
        <f t="shared" si="115"/>
        <v>4.0836731509971936E-33</v>
      </c>
      <c r="M477" s="326">
        <f t="shared" si="116"/>
        <v>0</v>
      </c>
      <c r="N477" s="326">
        <f t="shared" si="124"/>
        <v>0.43524911427514956</v>
      </c>
      <c r="O477" s="326">
        <f t="shared" si="117"/>
        <v>0</v>
      </c>
      <c r="P477" s="326">
        <f t="shared" si="118"/>
        <v>0</v>
      </c>
      <c r="Q477" s="326">
        <f t="shared" si="125"/>
        <v>0.43524911427514956</v>
      </c>
      <c r="R477" s="326">
        <f t="shared" si="119"/>
        <v>0</v>
      </c>
      <c r="S477" s="326">
        <f t="shared" si="120"/>
        <v>0</v>
      </c>
      <c r="T477" s="326">
        <f t="shared" si="126"/>
        <v>0.43524911427514956</v>
      </c>
      <c r="U477" s="326">
        <f t="shared" si="121"/>
        <v>0</v>
      </c>
      <c r="V477" s="326">
        <f t="shared" si="127"/>
        <v>0.3</v>
      </c>
    </row>
    <row r="478" spans="7:22" x14ac:dyDescent="0.2">
      <c r="G478" s="326">
        <f t="shared" si="112"/>
        <v>0</v>
      </c>
      <c r="H478" s="326">
        <f t="shared" si="122"/>
        <v>0.43617517622041585</v>
      </c>
      <c r="I478" s="326">
        <f t="shared" si="113"/>
        <v>8.8247328792889774E-35</v>
      </c>
      <c r="J478" s="326">
        <f t="shared" si="114"/>
        <v>0</v>
      </c>
      <c r="K478" s="326">
        <f t="shared" si="123"/>
        <v>0.43617517622041585</v>
      </c>
      <c r="L478" s="326">
        <f t="shared" si="115"/>
        <v>4.3862114121091133E-32</v>
      </c>
      <c r="M478" s="326">
        <f t="shared" si="116"/>
        <v>0</v>
      </c>
      <c r="N478" s="326">
        <f t="shared" si="124"/>
        <v>0.43617517622041585</v>
      </c>
      <c r="O478" s="326">
        <f t="shared" si="117"/>
        <v>0</v>
      </c>
      <c r="P478" s="326">
        <f t="shared" si="118"/>
        <v>0</v>
      </c>
      <c r="Q478" s="326">
        <f t="shared" si="125"/>
        <v>0.43617517622041585</v>
      </c>
      <c r="R478" s="326">
        <f t="shared" si="119"/>
        <v>0</v>
      </c>
      <c r="S478" s="326">
        <f t="shared" si="120"/>
        <v>0</v>
      </c>
      <c r="T478" s="326">
        <f t="shared" si="126"/>
        <v>0.43617517622041585</v>
      </c>
      <c r="U478" s="326">
        <f t="shared" si="121"/>
        <v>0</v>
      </c>
      <c r="V478" s="326">
        <f t="shared" si="127"/>
        <v>0.3</v>
      </c>
    </row>
    <row r="479" spans="7:22" x14ac:dyDescent="0.2">
      <c r="G479" s="326">
        <f t="shared" si="112"/>
        <v>0</v>
      </c>
      <c r="H479" s="326">
        <f t="shared" si="122"/>
        <v>0.43710123816568214</v>
      </c>
      <c r="I479" s="326">
        <f t="shared" si="113"/>
        <v>2.0050076856423681E-35</v>
      </c>
      <c r="J479" s="326">
        <f t="shared" si="114"/>
        <v>0</v>
      </c>
      <c r="K479" s="326">
        <f t="shared" si="123"/>
        <v>0.43710123816568214</v>
      </c>
      <c r="L479" s="326">
        <f t="shared" si="115"/>
        <v>4.4961822493596653E-31</v>
      </c>
      <c r="M479" s="326">
        <f t="shared" si="116"/>
        <v>0</v>
      </c>
      <c r="N479" s="326">
        <f t="shared" si="124"/>
        <v>0.43710123816568214</v>
      </c>
      <c r="O479" s="326">
        <f t="shared" si="117"/>
        <v>0</v>
      </c>
      <c r="P479" s="326">
        <f t="shared" si="118"/>
        <v>0</v>
      </c>
      <c r="Q479" s="326">
        <f t="shared" si="125"/>
        <v>0.43710123816568214</v>
      </c>
      <c r="R479" s="326">
        <f t="shared" si="119"/>
        <v>0</v>
      </c>
      <c r="S479" s="326">
        <f t="shared" si="120"/>
        <v>0</v>
      </c>
      <c r="T479" s="326">
        <f t="shared" si="126"/>
        <v>0.43710123816568214</v>
      </c>
      <c r="U479" s="326">
        <f t="shared" si="121"/>
        <v>0</v>
      </c>
      <c r="V479" s="326">
        <f t="shared" si="127"/>
        <v>0.3</v>
      </c>
    </row>
    <row r="480" spans="7:22" x14ac:dyDescent="0.2">
      <c r="G480" s="326">
        <f t="shared" si="112"/>
        <v>0</v>
      </c>
      <c r="H480" s="326">
        <f t="shared" si="122"/>
        <v>0.43802730011094843</v>
      </c>
      <c r="I480" s="326">
        <f t="shared" si="113"/>
        <v>4.5237626845293888E-36</v>
      </c>
      <c r="J480" s="326">
        <f t="shared" si="114"/>
        <v>0</v>
      </c>
      <c r="K480" s="326">
        <f t="shared" si="123"/>
        <v>0.43802730011094843</v>
      </c>
      <c r="L480" s="326">
        <f t="shared" si="115"/>
        <v>4.400919127628286E-30</v>
      </c>
      <c r="M480" s="326">
        <f t="shared" si="116"/>
        <v>0</v>
      </c>
      <c r="N480" s="326">
        <f t="shared" si="124"/>
        <v>0.43802730011094843</v>
      </c>
      <c r="O480" s="326">
        <f t="shared" si="117"/>
        <v>0</v>
      </c>
      <c r="P480" s="326">
        <f t="shared" si="118"/>
        <v>0</v>
      </c>
      <c r="Q480" s="326">
        <f t="shared" si="125"/>
        <v>0.43802730011094843</v>
      </c>
      <c r="R480" s="326">
        <f t="shared" si="119"/>
        <v>0</v>
      </c>
      <c r="S480" s="326">
        <f t="shared" si="120"/>
        <v>0</v>
      </c>
      <c r="T480" s="326">
        <f t="shared" si="126"/>
        <v>0.43802730011094843</v>
      </c>
      <c r="U480" s="326">
        <f t="shared" si="121"/>
        <v>0</v>
      </c>
      <c r="V480" s="326">
        <f t="shared" si="127"/>
        <v>0.3</v>
      </c>
    </row>
    <row r="481" spans="7:22" x14ac:dyDescent="0.2">
      <c r="G481" s="326">
        <f t="shared" si="112"/>
        <v>0</v>
      </c>
      <c r="H481" s="326">
        <f t="shared" si="122"/>
        <v>0.43895336205621471</v>
      </c>
      <c r="I481" s="326">
        <f t="shared" si="113"/>
        <v>1.0136975259178485E-36</v>
      </c>
      <c r="J481" s="326">
        <f t="shared" si="114"/>
        <v>0</v>
      </c>
      <c r="K481" s="326">
        <f t="shared" si="123"/>
        <v>0.43895336205621471</v>
      </c>
      <c r="L481" s="326">
        <f t="shared" si="115"/>
        <v>4.1154240852721609E-29</v>
      </c>
      <c r="M481" s="326">
        <f t="shared" si="116"/>
        <v>0</v>
      </c>
      <c r="N481" s="326">
        <f t="shared" si="124"/>
        <v>0.43895336205621471</v>
      </c>
      <c r="O481" s="326">
        <f t="shared" si="117"/>
        <v>0</v>
      </c>
      <c r="P481" s="326">
        <f t="shared" si="118"/>
        <v>0</v>
      </c>
      <c r="Q481" s="326">
        <f t="shared" si="125"/>
        <v>0.43895336205621471</v>
      </c>
      <c r="R481" s="326">
        <f t="shared" si="119"/>
        <v>0</v>
      </c>
      <c r="S481" s="326">
        <f t="shared" si="120"/>
        <v>0</v>
      </c>
      <c r="T481" s="326">
        <f t="shared" si="126"/>
        <v>0.43895336205621471</v>
      </c>
      <c r="U481" s="326">
        <f t="shared" si="121"/>
        <v>0</v>
      </c>
      <c r="V481" s="326">
        <f t="shared" si="127"/>
        <v>0.3</v>
      </c>
    </row>
    <row r="482" spans="7:22" x14ac:dyDescent="0.2">
      <c r="G482" s="326">
        <f t="shared" si="112"/>
        <v>0</v>
      </c>
      <c r="H482" s="326">
        <f t="shared" si="122"/>
        <v>0.439879424001481</v>
      </c>
      <c r="I482" s="326">
        <f t="shared" si="113"/>
        <v>2.2562981578186815E-37</v>
      </c>
      <c r="J482" s="326">
        <f t="shared" si="114"/>
        <v>0</v>
      </c>
      <c r="K482" s="326">
        <f t="shared" si="123"/>
        <v>0.439879424001481</v>
      </c>
      <c r="L482" s="326">
        <f t="shared" si="115"/>
        <v>3.6785898895814031E-28</v>
      </c>
      <c r="M482" s="326">
        <f t="shared" si="116"/>
        <v>0</v>
      </c>
      <c r="N482" s="326">
        <f t="shared" si="124"/>
        <v>0.439879424001481</v>
      </c>
      <c r="O482" s="326">
        <f t="shared" si="117"/>
        <v>0</v>
      </c>
      <c r="P482" s="326">
        <f t="shared" si="118"/>
        <v>0</v>
      </c>
      <c r="Q482" s="326">
        <f t="shared" si="125"/>
        <v>0.439879424001481</v>
      </c>
      <c r="R482" s="326">
        <f t="shared" si="119"/>
        <v>0</v>
      </c>
      <c r="S482" s="326">
        <f t="shared" si="120"/>
        <v>0</v>
      </c>
      <c r="T482" s="326">
        <f t="shared" si="126"/>
        <v>0.439879424001481</v>
      </c>
      <c r="U482" s="326">
        <f t="shared" si="121"/>
        <v>0</v>
      </c>
      <c r="V482" s="326">
        <f t="shared" si="127"/>
        <v>0.3</v>
      </c>
    </row>
    <row r="483" spans="7:22" x14ac:dyDescent="0.2">
      <c r="G483" s="326">
        <f t="shared" si="112"/>
        <v>0</v>
      </c>
      <c r="H483" s="326">
        <f t="shared" si="122"/>
        <v>0.44080548594674729</v>
      </c>
      <c r="I483" s="326">
        <f t="shared" si="113"/>
        <v>4.9890526665205933E-38</v>
      </c>
      <c r="J483" s="326">
        <f t="shared" si="114"/>
        <v>0</v>
      </c>
      <c r="K483" s="326">
        <f t="shared" si="123"/>
        <v>0.44080548594674729</v>
      </c>
      <c r="L483" s="326">
        <f t="shared" si="115"/>
        <v>3.1445960093796505E-27</v>
      </c>
      <c r="M483" s="326">
        <f t="shared" si="116"/>
        <v>0</v>
      </c>
      <c r="N483" s="326">
        <f t="shared" si="124"/>
        <v>0.44080548594674729</v>
      </c>
      <c r="O483" s="326">
        <f t="shared" si="117"/>
        <v>0</v>
      </c>
      <c r="P483" s="326">
        <f t="shared" si="118"/>
        <v>0</v>
      </c>
      <c r="Q483" s="326">
        <f t="shared" si="125"/>
        <v>0.44080548594674729</v>
      </c>
      <c r="R483" s="326">
        <f t="shared" si="119"/>
        <v>0</v>
      </c>
      <c r="S483" s="326">
        <f t="shared" si="120"/>
        <v>0</v>
      </c>
      <c r="T483" s="326">
        <f t="shared" si="126"/>
        <v>0.44080548594674729</v>
      </c>
      <c r="U483" s="326">
        <f t="shared" si="121"/>
        <v>0</v>
      </c>
      <c r="V483" s="326">
        <f t="shared" si="127"/>
        <v>0.3</v>
      </c>
    </row>
    <row r="484" spans="7:22" x14ac:dyDescent="0.2">
      <c r="G484" s="326">
        <f t="shared" si="112"/>
        <v>0</v>
      </c>
      <c r="H484" s="326">
        <f t="shared" si="122"/>
        <v>0.44173154789201358</v>
      </c>
      <c r="I484" s="326">
        <f t="shared" si="113"/>
        <v>1.0960399986576224E-38</v>
      </c>
      <c r="J484" s="326">
        <f t="shared" si="114"/>
        <v>0</v>
      </c>
      <c r="K484" s="326">
        <f t="shared" si="123"/>
        <v>0.44173154789201358</v>
      </c>
      <c r="L484" s="326">
        <f t="shared" si="115"/>
        <v>2.5720743557071849E-26</v>
      </c>
      <c r="M484" s="326">
        <f t="shared" si="116"/>
        <v>0</v>
      </c>
      <c r="N484" s="326">
        <f t="shared" si="124"/>
        <v>0.44173154789201358</v>
      </c>
      <c r="O484" s="326">
        <f t="shared" si="117"/>
        <v>0</v>
      </c>
      <c r="P484" s="326">
        <f t="shared" si="118"/>
        <v>0</v>
      </c>
      <c r="Q484" s="326">
        <f t="shared" si="125"/>
        <v>0.44173154789201358</v>
      </c>
      <c r="R484" s="326">
        <f t="shared" si="119"/>
        <v>0</v>
      </c>
      <c r="S484" s="326">
        <f t="shared" si="120"/>
        <v>0</v>
      </c>
      <c r="T484" s="326">
        <f t="shared" si="126"/>
        <v>0.44173154789201358</v>
      </c>
      <c r="U484" s="326">
        <f t="shared" si="121"/>
        <v>0</v>
      </c>
      <c r="V484" s="326">
        <f t="shared" si="127"/>
        <v>0.3</v>
      </c>
    </row>
    <row r="485" spans="7:22" x14ac:dyDescent="0.2">
      <c r="G485" s="326">
        <f t="shared" si="112"/>
        <v>0</v>
      </c>
      <c r="H485" s="326">
        <f t="shared" si="122"/>
        <v>0.44265760983727986</v>
      </c>
      <c r="I485" s="326">
        <f t="shared" si="113"/>
        <v>2.3926210107418829E-39</v>
      </c>
      <c r="J485" s="326">
        <f t="shared" si="114"/>
        <v>0</v>
      </c>
      <c r="K485" s="326">
        <f t="shared" si="123"/>
        <v>0.44265760983727986</v>
      </c>
      <c r="L485" s="326">
        <f t="shared" si="115"/>
        <v>2.0139708760096707E-25</v>
      </c>
      <c r="M485" s="326">
        <f t="shared" si="116"/>
        <v>0</v>
      </c>
      <c r="N485" s="326">
        <f t="shared" si="124"/>
        <v>0.44265760983727986</v>
      </c>
      <c r="O485" s="326">
        <f t="shared" si="117"/>
        <v>0</v>
      </c>
      <c r="P485" s="326">
        <f t="shared" si="118"/>
        <v>0</v>
      </c>
      <c r="Q485" s="326">
        <f t="shared" si="125"/>
        <v>0.44265760983727986</v>
      </c>
      <c r="R485" s="326">
        <f t="shared" si="119"/>
        <v>0</v>
      </c>
      <c r="S485" s="326">
        <f t="shared" si="120"/>
        <v>0</v>
      </c>
      <c r="T485" s="326">
        <f t="shared" si="126"/>
        <v>0.44265760983727986</v>
      </c>
      <c r="U485" s="326">
        <f t="shared" si="121"/>
        <v>0</v>
      </c>
      <c r="V485" s="326">
        <f t="shared" si="127"/>
        <v>0.3</v>
      </c>
    </row>
    <row r="486" spans="7:22" x14ac:dyDescent="0.2">
      <c r="G486" s="326">
        <f t="shared" si="112"/>
        <v>0</v>
      </c>
      <c r="H486" s="326">
        <f t="shared" si="122"/>
        <v>0.44358367178254615</v>
      </c>
      <c r="I486" s="326">
        <f t="shared" si="113"/>
        <v>5.1905378787250629E-40</v>
      </c>
      <c r="J486" s="326">
        <f t="shared" si="114"/>
        <v>0</v>
      </c>
      <c r="K486" s="326">
        <f t="shared" si="123"/>
        <v>0.44358367178254615</v>
      </c>
      <c r="L486" s="326">
        <f t="shared" si="115"/>
        <v>1.5103830102888866E-24</v>
      </c>
      <c r="M486" s="326">
        <f t="shared" si="116"/>
        <v>0</v>
      </c>
      <c r="N486" s="326">
        <f t="shared" si="124"/>
        <v>0.44358367178254615</v>
      </c>
      <c r="O486" s="326">
        <f t="shared" si="117"/>
        <v>0</v>
      </c>
      <c r="P486" s="326">
        <f t="shared" si="118"/>
        <v>0</v>
      </c>
      <c r="Q486" s="326">
        <f t="shared" si="125"/>
        <v>0.44358367178254615</v>
      </c>
      <c r="R486" s="326">
        <f t="shared" si="119"/>
        <v>0</v>
      </c>
      <c r="S486" s="326">
        <f t="shared" si="120"/>
        <v>0</v>
      </c>
      <c r="T486" s="326">
        <f t="shared" si="126"/>
        <v>0.44358367178254615</v>
      </c>
      <c r="U486" s="326">
        <f t="shared" si="121"/>
        <v>0</v>
      </c>
      <c r="V486" s="326">
        <f t="shared" si="127"/>
        <v>0.3</v>
      </c>
    </row>
    <row r="487" spans="7:22" x14ac:dyDescent="0.2">
      <c r="G487" s="326">
        <f t="shared" si="112"/>
        <v>0</v>
      </c>
      <c r="H487" s="326">
        <f t="shared" si="122"/>
        <v>0.44450973372781244</v>
      </c>
      <c r="I487" s="326">
        <f t="shared" si="113"/>
        <v>1.1191615820309611E-40</v>
      </c>
      <c r="J487" s="326">
        <f t="shared" si="114"/>
        <v>0</v>
      </c>
      <c r="K487" s="326">
        <f t="shared" si="123"/>
        <v>0.44450973372781244</v>
      </c>
      <c r="L487" s="326">
        <f t="shared" si="115"/>
        <v>1.0854152193002285E-23</v>
      </c>
      <c r="M487" s="326">
        <f t="shared" si="116"/>
        <v>0</v>
      </c>
      <c r="N487" s="326">
        <f t="shared" si="124"/>
        <v>0.44450973372781244</v>
      </c>
      <c r="O487" s="326">
        <f t="shared" si="117"/>
        <v>0</v>
      </c>
      <c r="P487" s="326">
        <f t="shared" si="118"/>
        <v>0</v>
      </c>
      <c r="Q487" s="326">
        <f t="shared" si="125"/>
        <v>0.44450973372781244</v>
      </c>
      <c r="R487" s="326">
        <f t="shared" si="119"/>
        <v>0</v>
      </c>
      <c r="S487" s="326">
        <f t="shared" si="120"/>
        <v>0</v>
      </c>
      <c r="T487" s="326">
        <f t="shared" si="126"/>
        <v>0.44450973372781244</v>
      </c>
      <c r="U487" s="326">
        <f t="shared" si="121"/>
        <v>0</v>
      </c>
      <c r="V487" s="326">
        <f t="shared" si="127"/>
        <v>0.3</v>
      </c>
    </row>
    <row r="488" spans="7:22" x14ac:dyDescent="0.2">
      <c r="G488" s="326">
        <f t="shared" si="112"/>
        <v>0</v>
      </c>
      <c r="H488" s="326">
        <f t="shared" si="122"/>
        <v>0.44543579567307873</v>
      </c>
      <c r="I488" s="326">
        <f t="shared" si="113"/>
        <v>2.3986424952792726E-41</v>
      </c>
      <c r="J488" s="326">
        <f t="shared" si="114"/>
        <v>0</v>
      </c>
      <c r="K488" s="326">
        <f t="shared" si="123"/>
        <v>0.44543579567307873</v>
      </c>
      <c r="L488" s="326">
        <f t="shared" si="115"/>
        <v>7.4780398048176564E-23</v>
      </c>
      <c r="M488" s="326">
        <f t="shared" si="116"/>
        <v>0</v>
      </c>
      <c r="N488" s="326">
        <f t="shared" si="124"/>
        <v>0.44543579567307873</v>
      </c>
      <c r="O488" s="326">
        <f t="shared" si="117"/>
        <v>0</v>
      </c>
      <c r="P488" s="326">
        <f t="shared" si="118"/>
        <v>0</v>
      </c>
      <c r="Q488" s="326">
        <f t="shared" si="125"/>
        <v>0.44543579567307873</v>
      </c>
      <c r="R488" s="326">
        <f t="shared" si="119"/>
        <v>0</v>
      </c>
      <c r="S488" s="326">
        <f t="shared" si="120"/>
        <v>0</v>
      </c>
      <c r="T488" s="326">
        <f t="shared" si="126"/>
        <v>0.44543579567307873</v>
      </c>
      <c r="U488" s="326">
        <f t="shared" si="121"/>
        <v>0</v>
      </c>
      <c r="V488" s="326">
        <f t="shared" si="127"/>
        <v>0.3</v>
      </c>
    </row>
    <row r="489" spans="7:22" x14ac:dyDescent="0.2">
      <c r="G489" s="326">
        <f t="shared" si="112"/>
        <v>0</v>
      </c>
      <c r="H489" s="326">
        <f t="shared" si="122"/>
        <v>0.44636185761834501</v>
      </c>
      <c r="I489" s="326">
        <f t="shared" si="113"/>
        <v>5.110697578666599E-42</v>
      </c>
      <c r="J489" s="326">
        <f t="shared" si="114"/>
        <v>0</v>
      </c>
      <c r="K489" s="326">
        <f t="shared" si="123"/>
        <v>0.44636185761834501</v>
      </c>
      <c r="L489" s="326">
        <f t="shared" si="115"/>
        <v>4.9416085101615952E-22</v>
      </c>
      <c r="M489" s="326">
        <f t="shared" si="116"/>
        <v>0</v>
      </c>
      <c r="N489" s="326">
        <f t="shared" si="124"/>
        <v>0.44636185761834501</v>
      </c>
      <c r="O489" s="326">
        <f t="shared" si="117"/>
        <v>0</v>
      </c>
      <c r="P489" s="326">
        <f t="shared" si="118"/>
        <v>0</v>
      </c>
      <c r="Q489" s="326">
        <f t="shared" si="125"/>
        <v>0.44636185761834501</v>
      </c>
      <c r="R489" s="326">
        <f t="shared" si="119"/>
        <v>0</v>
      </c>
      <c r="S489" s="326">
        <f t="shared" si="120"/>
        <v>0</v>
      </c>
      <c r="T489" s="326">
        <f t="shared" si="126"/>
        <v>0.44636185761834501</v>
      </c>
      <c r="U489" s="326">
        <f t="shared" si="121"/>
        <v>0</v>
      </c>
      <c r="V489" s="326">
        <f t="shared" si="127"/>
        <v>0.3</v>
      </c>
    </row>
    <row r="490" spans="7:22" x14ac:dyDescent="0.2">
      <c r="G490" s="326">
        <f t="shared" si="112"/>
        <v>0</v>
      </c>
      <c r="H490" s="326">
        <f t="shared" si="122"/>
        <v>0.4472879195636113</v>
      </c>
      <c r="I490" s="326">
        <f t="shared" si="113"/>
        <v>1.0826440959778104E-42</v>
      </c>
      <c r="J490" s="326">
        <f t="shared" si="114"/>
        <v>0</v>
      </c>
      <c r="K490" s="326">
        <f t="shared" si="123"/>
        <v>0.4472879195636113</v>
      </c>
      <c r="L490" s="326">
        <f t="shared" si="115"/>
        <v>3.1335799868113618E-21</v>
      </c>
      <c r="M490" s="326">
        <f t="shared" si="116"/>
        <v>0</v>
      </c>
      <c r="N490" s="326">
        <f t="shared" si="124"/>
        <v>0.4472879195636113</v>
      </c>
      <c r="O490" s="326">
        <f t="shared" si="117"/>
        <v>0</v>
      </c>
      <c r="P490" s="326">
        <f t="shared" si="118"/>
        <v>0</v>
      </c>
      <c r="Q490" s="326">
        <f t="shared" si="125"/>
        <v>0.4472879195636113</v>
      </c>
      <c r="R490" s="326">
        <f t="shared" si="119"/>
        <v>0</v>
      </c>
      <c r="S490" s="326">
        <f t="shared" si="120"/>
        <v>0</v>
      </c>
      <c r="T490" s="326">
        <f t="shared" si="126"/>
        <v>0.4472879195636113</v>
      </c>
      <c r="U490" s="326">
        <f t="shared" si="121"/>
        <v>0</v>
      </c>
      <c r="V490" s="326">
        <f t="shared" si="127"/>
        <v>0.3</v>
      </c>
    </row>
    <row r="491" spans="7:22" x14ac:dyDescent="0.2">
      <c r="G491" s="326">
        <f t="shared" si="112"/>
        <v>0</v>
      </c>
      <c r="H491" s="326">
        <f t="shared" si="122"/>
        <v>0.44821398150887759</v>
      </c>
      <c r="I491" s="326">
        <f t="shared" si="113"/>
        <v>2.2805015668157243E-43</v>
      </c>
      <c r="J491" s="326">
        <f t="shared" si="114"/>
        <v>0</v>
      </c>
      <c r="K491" s="326">
        <f t="shared" si="123"/>
        <v>0.44821398150887759</v>
      </c>
      <c r="L491" s="326">
        <f t="shared" si="115"/>
        <v>1.907681543507857E-20</v>
      </c>
      <c r="M491" s="326">
        <f t="shared" si="116"/>
        <v>0</v>
      </c>
      <c r="N491" s="326">
        <f t="shared" si="124"/>
        <v>0.44821398150887759</v>
      </c>
      <c r="O491" s="326">
        <f t="shared" si="117"/>
        <v>0</v>
      </c>
      <c r="P491" s="326">
        <f t="shared" si="118"/>
        <v>0</v>
      </c>
      <c r="Q491" s="326">
        <f t="shared" si="125"/>
        <v>0.44821398150887759</v>
      </c>
      <c r="R491" s="326">
        <f t="shared" si="119"/>
        <v>0</v>
      </c>
      <c r="S491" s="326">
        <f t="shared" si="120"/>
        <v>0</v>
      </c>
      <c r="T491" s="326">
        <f t="shared" si="126"/>
        <v>0.44821398150887759</v>
      </c>
      <c r="U491" s="326">
        <f t="shared" si="121"/>
        <v>0</v>
      </c>
      <c r="V491" s="326">
        <f t="shared" si="127"/>
        <v>0.3</v>
      </c>
    </row>
    <row r="492" spans="7:22" x14ac:dyDescent="0.2">
      <c r="G492" s="326">
        <f t="shared" si="112"/>
        <v>0</v>
      </c>
      <c r="H492" s="326">
        <f t="shared" si="122"/>
        <v>0.44914004345414388</v>
      </c>
      <c r="I492" s="326">
        <f t="shared" si="113"/>
        <v>4.7770717964813847E-44</v>
      </c>
      <c r="J492" s="326">
        <f t="shared" si="114"/>
        <v>0</v>
      </c>
      <c r="K492" s="326">
        <f t="shared" si="123"/>
        <v>0.44914004345414388</v>
      </c>
      <c r="L492" s="326">
        <f t="shared" si="115"/>
        <v>1.1154804954247242E-19</v>
      </c>
      <c r="M492" s="326">
        <f t="shared" si="116"/>
        <v>0</v>
      </c>
      <c r="N492" s="326">
        <f t="shared" si="124"/>
        <v>0.44914004345414388</v>
      </c>
      <c r="O492" s="326">
        <f t="shared" si="117"/>
        <v>0</v>
      </c>
      <c r="P492" s="326">
        <f t="shared" si="118"/>
        <v>0</v>
      </c>
      <c r="Q492" s="326">
        <f t="shared" si="125"/>
        <v>0.44914004345414388</v>
      </c>
      <c r="R492" s="326">
        <f t="shared" si="119"/>
        <v>0</v>
      </c>
      <c r="S492" s="326">
        <f t="shared" si="120"/>
        <v>0</v>
      </c>
      <c r="T492" s="326">
        <f t="shared" si="126"/>
        <v>0.44914004345414388</v>
      </c>
      <c r="U492" s="326">
        <f t="shared" si="121"/>
        <v>0</v>
      </c>
      <c r="V492" s="326">
        <f t="shared" si="127"/>
        <v>0.3</v>
      </c>
    </row>
    <row r="493" spans="7:22" x14ac:dyDescent="0.2">
      <c r="G493" s="326">
        <f t="shared" si="112"/>
        <v>0</v>
      </c>
      <c r="H493" s="326">
        <f t="shared" si="122"/>
        <v>0.45006610539941017</v>
      </c>
      <c r="I493" s="326">
        <f t="shared" si="113"/>
        <v>9.9523772887087507E-45</v>
      </c>
      <c r="J493" s="326">
        <f t="shared" si="114"/>
        <v>0</v>
      </c>
      <c r="K493" s="326">
        <f t="shared" si="123"/>
        <v>0.45006610539941017</v>
      </c>
      <c r="L493" s="326">
        <f t="shared" si="115"/>
        <v>6.2676551950713899E-19</v>
      </c>
      <c r="M493" s="326">
        <f t="shared" si="116"/>
        <v>0</v>
      </c>
      <c r="N493" s="326">
        <f t="shared" si="124"/>
        <v>0.45006610539941017</v>
      </c>
      <c r="O493" s="326">
        <f t="shared" si="117"/>
        <v>0</v>
      </c>
      <c r="P493" s="326">
        <f t="shared" si="118"/>
        <v>0</v>
      </c>
      <c r="Q493" s="326">
        <f t="shared" si="125"/>
        <v>0.45006610539941017</v>
      </c>
      <c r="R493" s="326">
        <f t="shared" si="119"/>
        <v>0</v>
      </c>
      <c r="S493" s="326">
        <f t="shared" si="120"/>
        <v>0</v>
      </c>
      <c r="T493" s="326">
        <f t="shared" si="126"/>
        <v>0.45006610539941017</v>
      </c>
      <c r="U493" s="326">
        <f t="shared" si="121"/>
        <v>0</v>
      </c>
      <c r="V493" s="326">
        <f t="shared" si="127"/>
        <v>0.3</v>
      </c>
    </row>
    <row r="494" spans="7:22" x14ac:dyDescent="0.2">
      <c r="G494" s="326">
        <f t="shared" si="112"/>
        <v>0</v>
      </c>
      <c r="H494" s="326">
        <f t="shared" si="122"/>
        <v>0.45099216734467645</v>
      </c>
      <c r="I494" s="326">
        <f t="shared" si="113"/>
        <v>2.0623950361036348E-45</v>
      </c>
      <c r="J494" s="326">
        <f t="shared" si="114"/>
        <v>0</v>
      </c>
      <c r="K494" s="326">
        <f t="shared" si="123"/>
        <v>0.45099216734467645</v>
      </c>
      <c r="L494" s="326">
        <f t="shared" si="115"/>
        <v>3.3855473878052763E-18</v>
      </c>
      <c r="M494" s="326">
        <f t="shared" si="116"/>
        <v>0</v>
      </c>
      <c r="N494" s="326">
        <f t="shared" si="124"/>
        <v>0.45099216734467645</v>
      </c>
      <c r="O494" s="326">
        <f t="shared" si="117"/>
        <v>0</v>
      </c>
      <c r="P494" s="326">
        <f t="shared" si="118"/>
        <v>0</v>
      </c>
      <c r="Q494" s="326">
        <f t="shared" si="125"/>
        <v>0.45099216734467645</v>
      </c>
      <c r="R494" s="326">
        <f t="shared" si="119"/>
        <v>0</v>
      </c>
      <c r="S494" s="326">
        <f t="shared" si="120"/>
        <v>0</v>
      </c>
      <c r="T494" s="326">
        <f t="shared" si="126"/>
        <v>0.45099216734467645</v>
      </c>
      <c r="U494" s="326">
        <f t="shared" si="121"/>
        <v>0</v>
      </c>
      <c r="V494" s="326">
        <f t="shared" si="127"/>
        <v>0.3</v>
      </c>
    </row>
    <row r="495" spans="7:22" x14ac:dyDescent="0.2">
      <c r="G495" s="326">
        <f t="shared" si="112"/>
        <v>0</v>
      </c>
      <c r="H495" s="326">
        <f t="shared" si="122"/>
        <v>0.45191822928994274</v>
      </c>
      <c r="I495" s="326">
        <f t="shared" si="113"/>
        <v>4.2515030026411216E-46</v>
      </c>
      <c r="J495" s="326">
        <f t="shared" si="114"/>
        <v>0</v>
      </c>
      <c r="K495" s="326">
        <f t="shared" si="123"/>
        <v>0.45191822928994274</v>
      </c>
      <c r="L495" s="326">
        <f t="shared" si="115"/>
        <v>1.7588336086914117E-17</v>
      </c>
      <c r="M495" s="326">
        <f t="shared" si="116"/>
        <v>0</v>
      </c>
      <c r="N495" s="326">
        <f t="shared" si="124"/>
        <v>0.45191822928994274</v>
      </c>
      <c r="O495" s="326">
        <f t="shared" si="117"/>
        <v>0</v>
      </c>
      <c r="P495" s="326">
        <f t="shared" si="118"/>
        <v>0</v>
      </c>
      <c r="Q495" s="326">
        <f t="shared" si="125"/>
        <v>0.45191822928994274</v>
      </c>
      <c r="R495" s="326">
        <f t="shared" si="119"/>
        <v>0</v>
      </c>
      <c r="S495" s="326">
        <f t="shared" si="120"/>
        <v>0</v>
      </c>
      <c r="T495" s="326">
        <f t="shared" si="126"/>
        <v>0.45191822928994274</v>
      </c>
      <c r="U495" s="326">
        <f t="shared" si="121"/>
        <v>0</v>
      </c>
      <c r="V495" s="326">
        <f t="shared" si="127"/>
        <v>0.3</v>
      </c>
    </row>
    <row r="496" spans="7:22" x14ac:dyDescent="0.2">
      <c r="G496" s="326">
        <f t="shared" si="112"/>
        <v>0</v>
      </c>
      <c r="H496" s="326">
        <f t="shared" si="122"/>
        <v>0.45284429123520903</v>
      </c>
      <c r="I496" s="326">
        <f t="shared" si="113"/>
        <v>8.7193429566568095E-47</v>
      </c>
      <c r="J496" s="326">
        <f t="shared" si="114"/>
        <v>0</v>
      </c>
      <c r="K496" s="326">
        <f t="shared" si="123"/>
        <v>0.45284429123520903</v>
      </c>
      <c r="L496" s="326">
        <f t="shared" si="115"/>
        <v>8.7918805134563154E-17</v>
      </c>
      <c r="M496" s="326">
        <f t="shared" si="116"/>
        <v>0</v>
      </c>
      <c r="N496" s="326">
        <f t="shared" si="124"/>
        <v>0.45284429123520903</v>
      </c>
      <c r="O496" s="326">
        <f t="shared" si="117"/>
        <v>0</v>
      </c>
      <c r="P496" s="326">
        <f t="shared" si="118"/>
        <v>0</v>
      </c>
      <c r="Q496" s="326">
        <f t="shared" si="125"/>
        <v>0.45284429123520903</v>
      </c>
      <c r="R496" s="326">
        <f t="shared" si="119"/>
        <v>0</v>
      </c>
      <c r="S496" s="326">
        <f t="shared" si="120"/>
        <v>0</v>
      </c>
      <c r="T496" s="326">
        <f t="shared" si="126"/>
        <v>0.45284429123520903</v>
      </c>
      <c r="U496" s="326">
        <f t="shared" si="121"/>
        <v>0</v>
      </c>
      <c r="V496" s="326">
        <f t="shared" si="127"/>
        <v>0.3000000000000001</v>
      </c>
    </row>
    <row r="497" spans="7:22" x14ac:dyDescent="0.2">
      <c r="G497" s="326">
        <f t="shared" si="112"/>
        <v>0</v>
      </c>
      <c r="H497" s="326">
        <f t="shared" si="122"/>
        <v>0.45377035318047532</v>
      </c>
      <c r="I497" s="326">
        <f t="shared" si="113"/>
        <v>1.7792626660682555E-47</v>
      </c>
      <c r="J497" s="326">
        <f t="shared" si="114"/>
        <v>0</v>
      </c>
      <c r="K497" s="326">
        <f t="shared" si="123"/>
        <v>0.45377035318047532</v>
      </c>
      <c r="L497" s="326">
        <f t="shared" si="115"/>
        <v>4.2304525437972198E-16</v>
      </c>
      <c r="M497" s="326">
        <f t="shared" si="116"/>
        <v>0</v>
      </c>
      <c r="N497" s="326">
        <f t="shared" si="124"/>
        <v>0.45377035318047532</v>
      </c>
      <c r="O497" s="326">
        <f t="shared" si="117"/>
        <v>0</v>
      </c>
      <c r="P497" s="326">
        <f t="shared" si="118"/>
        <v>0</v>
      </c>
      <c r="Q497" s="326">
        <f t="shared" si="125"/>
        <v>0.45377035318047532</v>
      </c>
      <c r="R497" s="326">
        <f t="shared" si="119"/>
        <v>0</v>
      </c>
      <c r="S497" s="326">
        <f t="shared" si="120"/>
        <v>0</v>
      </c>
      <c r="T497" s="326">
        <f t="shared" si="126"/>
        <v>0.45377035318047532</v>
      </c>
      <c r="U497" s="326">
        <f t="shared" si="121"/>
        <v>0</v>
      </c>
      <c r="V497" s="326">
        <f t="shared" si="127"/>
        <v>0.30000000000000043</v>
      </c>
    </row>
    <row r="498" spans="7:22" x14ac:dyDescent="0.2">
      <c r="G498" s="326">
        <f t="shared" si="112"/>
        <v>0</v>
      </c>
      <c r="H498" s="326">
        <f t="shared" si="122"/>
        <v>0.4546964151257416</v>
      </c>
      <c r="I498" s="326">
        <f t="shared" si="113"/>
        <v>3.6128938213330665E-48</v>
      </c>
      <c r="J498" s="326">
        <f t="shared" si="114"/>
        <v>0</v>
      </c>
      <c r="K498" s="326">
        <f t="shared" si="123"/>
        <v>0.4546964151257416</v>
      </c>
      <c r="L498" s="326">
        <f t="shared" si="115"/>
        <v>1.9603091411841104E-15</v>
      </c>
      <c r="M498" s="326">
        <f t="shared" si="116"/>
        <v>0</v>
      </c>
      <c r="N498" s="326">
        <f t="shared" si="124"/>
        <v>0.4546964151257416</v>
      </c>
      <c r="O498" s="326">
        <f t="shared" si="117"/>
        <v>0</v>
      </c>
      <c r="P498" s="326">
        <f t="shared" si="118"/>
        <v>0</v>
      </c>
      <c r="Q498" s="326">
        <f t="shared" si="125"/>
        <v>0.4546964151257416</v>
      </c>
      <c r="R498" s="326">
        <f t="shared" si="119"/>
        <v>0</v>
      </c>
      <c r="S498" s="326">
        <f t="shared" si="120"/>
        <v>0</v>
      </c>
      <c r="T498" s="326">
        <f t="shared" si="126"/>
        <v>0.4546964151257416</v>
      </c>
      <c r="U498" s="326">
        <f t="shared" si="121"/>
        <v>0</v>
      </c>
      <c r="V498" s="326">
        <f t="shared" si="127"/>
        <v>0.30000000000000193</v>
      </c>
    </row>
    <row r="499" spans="7:22" x14ac:dyDescent="0.2">
      <c r="G499" s="326">
        <f t="shared" si="112"/>
        <v>0</v>
      </c>
      <c r="H499" s="326">
        <f t="shared" si="122"/>
        <v>0.45562247707100789</v>
      </c>
      <c r="I499" s="326">
        <f t="shared" si="113"/>
        <v>7.3008318104809091E-49</v>
      </c>
      <c r="J499" s="326">
        <f t="shared" si="114"/>
        <v>0</v>
      </c>
      <c r="K499" s="326">
        <f t="shared" si="123"/>
        <v>0.45562247707100789</v>
      </c>
      <c r="L499" s="326">
        <f t="shared" si="115"/>
        <v>8.7513986715874165E-15</v>
      </c>
      <c r="M499" s="326">
        <f t="shared" si="116"/>
        <v>0</v>
      </c>
      <c r="N499" s="326">
        <f t="shared" si="124"/>
        <v>0.45562247707100789</v>
      </c>
      <c r="O499" s="326">
        <f t="shared" si="117"/>
        <v>0</v>
      </c>
      <c r="P499" s="326">
        <f t="shared" si="118"/>
        <v>0</v>
      </c>
      <c r="Q499" s="326">
        <f t="shared" si="125"/>
        <v>0.45562247707100789</v>
      </c>
      <c r="R499" s="326">
        <f t="shared" si="119"/>
        <v>0</v>
      </c>
      <c r="S499" s="326">
        <f t="shared" si="120"/>
        <v>0</v>
      </c>
      <c r="T499" s="326">
        <f t="shared" si="126"/>
        <v>0.45562247707100789</v>
      </c>
      <c r="U499" s="326">
        <f t="shared" si="121"/>
        <v>0</v>
      </c>
      <c r="V499" s="326">
        <f t="shared" si="127"/>
        <v>0.30000000000000876</v>
      </c>
    </row>
    <row r="500" spans="7:22" x14ac:dyDescent="0.2">
      <c r="G500" s="326">
        <f t="shared" si="112"/>
        <v>0</v>
      </c>
      <c r="H500" s="326">
        <f t="shared" si="122"/>
        <v>0.45654853901627418</v>
      </c>
      <c r="I500" s="326">
        <f t="shared" si="113"/>
        <v>1.4683652389743897E-49</v>
      </c>
      <c r="J500" s="326">
        <f t="shared" si="114"/>
        <v>0</v>
      </c>
      <c r="K500" s="326">
        <f t="shared" si="123"/>
        <v>0.45654853901627418</v>
      </c>
      <c r="L500" s="326">
        <f t="shared" si="115"/>
        <v>3.7655278787668594E-14</v>
      </c>
      <c r="M500" s="326">
        <f t="shared" si="116"/>
        <v>0</v>
      </c>
      <c r="N500" s="326">
        <f t="shared" si="124"/>
        <v>0.45654853901627418</v>
      </c>
      <c r="O500" s="326">
        <f t="shared" si="117"/>
        <v>0</v>
      </c>
      <c r="P500" s="326">
        <f t="shared" si="118"/>
        <v>0</v>
      </c>
      <c r="Q500" s="326">
        <f t="shared" si="125"/>
        <v>0.45654853901627418</v>
      </c>
      <c r="R500" s="326">
        <f t="shared" si="119"/>
        <v>0</v>
      </c>
      <c r="S500" s="326">
        <f t="shared" si="120"/>
        <v>0</v>
      </c>
      <c r="T500" s="326">
        <f t="shared" si="126"/>
        <v>0.45654853901627418</v>
      </c>
      <c r="U500" s="326">
        <f t="shared" si="121"/>
        <v>0</v>
      </c>
      <c r="V500" s="326">
        <f t="shared" si="127"/>
        <v>0.30000000000003763</v>
      </c>
    </row>
    <row r="501" spans="7:22" x14ac:dyDescent="0.2">
      <c r="G501" s="326">
        <f t="shared" si="112"/>
        <v>0</v>
      </c>
      <c r="H501" s="326">
        <f t="shared" si="122"/>
        <v>0.45747460096154047</v>
      </c>
      <c r="I501" s="326">
        <f t="shared" si="113"/>
        <v>2.9395608747261386E-50</v>
      </c>
      <c r="J501" s="326">
        <f t="shared" si="114"/>
        <v>0</v>
      </c>
      <c r="K501" s="326">
        <f t="shared" si="123"/>
        <v>0.45747460096154047</v>
      </c>
      <c r="L501" s="326">
        <f t="shared" si="115"/>
        <v>1.5622407742999115E-13</v>
      </c>
      <c r="M501" s="326">
        <f t="shared" si="116"/>
        <v>0</v>
      </c>
      <c r="N501" s="326">
        <f t="shared" si="124"/>
        <v>0.45747460096154047</v>
      </c>
      <c r="O501" s="326">
        <f t="shared" si="117"/>
        <v>0</v>
      </c>
      <c r="P501" s="326">
        <f t="shared" si="118"/>
        <v>0</v>
      </c>
      <c r="Q501" s="326">
        <f t="shared" si="125"/>
        <v>0.45747460096154047</v>
      </c>
      <c r="R501" s="326">
        <f t="shared" si="119"/>
        <v>0</v>
      </c>
      <c r="S501" s="326">
        <f t="shared" si="120"/>
        <v>0</v>
      </c>
      <c r="T501" s="326">
        <f t="shared" si="126"/>
        <v>0.45747460096154047</v>
      </c>
      <c r="U501" s="326">
        <f t="shared" si="121"/>
        <v>0</v>
      </c>
      <c r="V501" s="326">
        <f t="shared" si="127"/>
        <v>0.3000000000001562</v>
      </c>
    </row>
    <row r="502" spans="7:22" x14ac:dyDescent="0.2">
      <c r="G502" s="326">
        <f t="shared" si="112"/>
        <v>0</v>
      </c>
      <c r="H502" s="326">
        <f t="shared" si="122"/>
        <v>0.45840066290680676</v>
      </c>
      <c r="I502" s="326">
        <f t="shared" si="113"/>
        <v>5.8581280914006644E-51</v>
      </c>
      <c r="J502" s="326">
        <f t="shared" si="114"/>
        <v>0</v>
      </c>
      <c r="K502" s="326">
        <f t="shared" si="123"/>
        <v>0.45840066290680676</v>
      </c>
      <c r="L502" s="326">
        <f t="shared" si="115"/>
        <v>6.2520132074536679E-13</v>
      </c>
      <c r="M502" s="326">
        <f t="shared" si="116"/>
        <v>0</v>
      </c>
      <c r="N502" s="326">
        <f t="shared" si="124"/>
        <v>0.45840066290680676</v>
      </c>
      <c r="O502" s="326">
        <f t="shared" si="117"/>
        <v>0</v>
      </c>
      <c r="P502" s="326">
        <f t="shared" si="118"/>
        <v>0</v>
      </c>
      <c r="Q502" s="326">
        <f t="shared" si="125"/>
        <v>0.45840066290680676</v>
      </c>
      <c r="R502" s="326">
        <f t="shared" si="119"/>
        <v>0</v>
      </c>
      <c r="S502" s="326">
        <f t="shared" si="120"/>
        <v>0</v>
      </c>
      <c r="T502" s="326">
        <f t="shared" si="126"/>
        <v>0.45840066290680676</v>
      </c>
      <c r="U502" s="326">
        <f t="shared" si="121"/>
        <v>0</v>
      </c>
      <c r="V502" s="326">
        <f t="shared" si="127"/>
        <v>0.30000000000062521</v>
      </c>
    </row>
    <row r="503" spans="7:22" x14ac:dyDescent="0.2">
      <c r="G503" s="326">
        <f t="shared" si="112"/>
        <v>0</v>
      </c>
      <c r="H503" s="326">
        <f t="shared" si="122"/>
        <v>0.45932672485207304</v>
      </c>
      <c r="I503" s="326">
        <f t="shared" si="113"/>
        <v>1.1622623519200993E-51</v>
      </c>
      <c r="J503" s="326">
        <f t="shared" si="114"/>
        <v>0</v>
      </c>
      <c r="K503" s="326">
        <f t="shared" si="123"/>
        <v>0.45932672485207304</v>
      </c>
      <c r="L503" s="326">
        <f t="shared" si="115"/>
        <v>2.4144358459064814E-12</v>
      </c>
      <c r="M503" s="326">
        <f t="shared" si="116"/>
        <v>0</v>
      </c>
      <c r="N503" s="326">
        <f t="shared" si="124"/>
        <v>0.45932672485207304</v>
      </c>
      <c r="O503" s="326">
        <f t="shared" si="117"/>
        <v>0</v>
      </c>
      <c r="P503" s="326">
        <f t="shared" si="118"/>
        <v>0</v>
      </c>
      <c r="Q503" s="326">
        <f t="shared" si="125"/>
        <v>0.45932672485207304</v>
      </c>
      <c r="R503" s="326">
        <f t="shared" si="119"/>
        <v>0</v>
      </c>
      <c r="S503" s="326">
        <f t="shared" si="120"/>
        <v>0</v>
      </c>
      <c r="T503" s="326">
        <f t="shared" si="126"/>
        <v>0.45932672485207304</v>
      </c>
      <c r="U503" s="326">
        <f t="shared" si="121"/>
        <v>0</v>
      </c>
      <c r="V503" s="326">
        <f t="shared" si="127"/>
        <v>0.30000000000241445</v>
      </c>
    </row>
    <row r="504" spans="7:22" x14ac:dyDescent="0.2">
      <c r="G504" s="326">
        <f t="shared" si="112"/>
        <v>0</v>
      </c>
      <c r="H504" s="326">
        <f t="shared" si="122"/>
        <v>0.46025278679733933</v>
      </c>
      <c r="I504" s="326">
        <f t="shared" si="113"/>
        <v>2.2959301823622243E-52</v>
      </c>
      <c r="J504" s="326">
        <f t="shared" si="114"/>
        <v>0</v>
      </c>
      <c r="K504" s="326">
        <f t="shared" si="123"/>
        <v>0.46025278679733933</v>
      </c>
      <c r="L504" s="326">
        <f t="shared" si="115"/>
        <v>9.0013433722211065E-12</v>
      </c>
      <c r="M504" s="326">
        <f t="shared" si="116"/>
        <v>0</v>
      </c>
      <c r="N504" s="326">
        <f t="shared" si="124"/>
        <v>0.46025278679733933</v>
      </c>
      <c r="O504" s="326">
        <f t="shared" si="117"/>
        <v>0</v>
      </c>
      <c r="P504" s="326">
        <f t="shared" si="118"/>
        <v>0</v>
      </c>
      <c r="Q504" s="326">
        <f t="shared" si="125"/>
        <v>0.46025278679733933</v>
      </c>
      <c r="R504" s="326">
        <f t="shared" si="119"/>
        <v>0</v>
      </c>
      <c r="S504" s="326">
        <f t="shared" si="120"/>
        <v>0</v>
      </c>
      <c r="T504" s="326">
        <f t="shared" si="126"/>
        <v>0.46025278679733933</v>
      </c>
      <c r="U504" s="326">
        <f t="shared" si="121"/>
        <v>0</v>
      </c>
      <c r="V504" s="326">
        <f t="shared" si="127"/>
        <v>0.30000000000900134</v>
      </c>
    </row>
    <row r="505" spans="7:22" x14ac:dyDescent="0.2">
      <c r="G505" s="326">
        <f t="shared" si="112"/>
        <v>0</v>
      </c>
      <c r="H505" s="326">
        <f t="shared" si="122"/>
        <v>0.46117884874260562</v>
      </c>
      <c r="I505" s="326">
        <f t="shared" si="113"/>
        <v>4.5160852338360756E-53</v>
      </c>
      <c r="J505" s="326">
        <f t="shared" si="114"/>
        <v>0</v>
      </c>
      <c r="K505" s="326">
        <f t="shared" si="123"/>
        <v>0.46117884874260562</v>
      </c>
      <c r="L505" s="326">
        <f t="shared" si="115"/>
        <v>3.2408942582032259E-11</v>
      </c>
      <c r="M505" s="326">
        <f t="shared" si="116"/>
        <v>0</v>
      </c>
      <c r="N505" s="326">
        <f t="shared" si="124"/>
        <v>0.46117884874260562</v>
      </c>
      <c r="O505" s="326">
        <f t="shared" si="117"/>
        <v>0</v>
      </c>
      <c r="P505" s="326">
        <f t="shared" si="118"/>
        <v>0</v>
      </c>
      <c r="Q505" s="326">
        <f t="shared" si="125"/>
        <v>0.46117884874260562</v>
      </c>
      <c r="R505" s="326">
        <f t="shared" si="119"/>
        <v>0</v>
      </c>
      <c r="S505" s="326">
        <f t="shared" si="120"/>
        <v>0</v>
      </c>
      <c r="T505" s="326">
        <f t="shared" si="126"/>
        <v>0.46117884874260562</v>
      </c>
      <c r="U505" s="326">
        <f t="shared" si="121"/>
        <v>0</v>
      </c>
      <c r="V505" s="326">
        <f t="shared" si="127"/>
        <v>0.30000000003240895</v>
      </c>
    </row>
    <row r="506" spans="7:22" x14ac:dyDescent="0.2">
      <c r="G506" s="326">
        <f t="shared" si="112"/>
        <v>0</v>
      </c>
      <c r="H506" s="326">
        <f t="shared" si="122"/>
        <v>0.46210491068787191</v>
      </c>
      <c r="I506" s="326">
        <f t="shared" si="113"/>
        <v>8.8461383671474146E-54</v>
      </c>
      <c r="J506" s="326">
        <f t="shared" si="114"/>
        <v>0</v>
      </c>
      <c r="K506" s="326">
        <f t="shared" si="123"/>
        <v>0.46210491068787191</v>
      </c>
      <c r="L506" s="326">
        <f t="shared" si="115"/>
        <v>1.1273435406980028E-10</v>
      </c>
      <c r="M506" s="326">
        <f t="shared" si="116"/>
        <v>0</v>
      </c>
      <c r="N506" s="326">
        <f t="shared" si="124"/>
        <v>0.46210491068787191</v>
      </c>
      <c r="O506" s="326">
        <f t="shared" si="117"/>
        <v>0</v>
      </c>
      <c r="P506" s="326">
        <f t="shared" si="118"/>
        <v>0</v>
      </c>
      <c r="Q506" s="326">
        <f t="shared" si="125"/>
        <v>0.46210491068787191</v>
      </c>
      <c r="R506" s="326">
        <f t="shared" si="119"/>
        <v>0</v>
      </c>
      <c r="S506" s="326">
        <f t="shared" si="120"/>
        <v>0</v>
      </c>
      <c r="T506" s="326">
        <f t="shared" si="126"/>
        <v>0.46210491068787191</v>
      </c>
      <c r="U506" s="326">
        <f t="shared" si="121"/>
        <v>0</v>
      </c>
      <c r="V506" s="326">
        <f t="shared" si="127"/>
        <v>0.30000000011273437</v>
      </c>
    </row>
    <row r="507" spans="7:22" x14ac:dyDescent="0.2">
      <c r="G507" s="326">
        <f t="shared" si="112"/>
        <v>0</v>
      </c>
      <c r="H507" s="326">
        <f t="shared" si="122"/>
        <v>0.46303097263313819</v>
      </c>
      <c r="I507" s="326">
        <f t="shared" si="113"/>
        <v>1.7257271596661676E-54</v>
      </c>
      <c r="J507" s="326">
        <f t="shared" si="114"/>
        <v>0</v>
      </c>
      <c r="K507" s="326">
        <f t="shared" si="123"/>
        <v>0.46303097263313819</v>
      </c>
      <c r="L507" s="326">
        <f t="shared" si="115"/>
        <v>3.7900735805836122E-10</v>
      </c>
      <c r="M507" s="326">
        <f t="shared" si="116"/>
        <v>0</v>
      </c>
      <c r="N507" s="326">
        <f t="shared" si="124"/>
        <v>0.46303097263313819</v>
      </c>
      <c r="O507" s="326">
        <f t="shared" si="117"/>
        <v>0</v>
      </c>
      <c r="P507" s="326">
        <f t="shared" si="118"/>
        <v>0</v>
      </c>
      <c r="Q507" s="326">
        <f t="shared" si="125"/>
        <v>0.46303097263313819</v>
      </c>
      <c r="R507" s="326">
        <f t="shared" si="119"/>
        <v>0</v>
      </c>
      <c r="S507" s="326">
        <f t="shared" si="120"/>
        <v>0</v>
      </c>
      <c r="T507" s="326">
        <f t="shared" si="126"/>
        <v>0.46303097263313819</v>
      </c>
      <c r="U507" s="326">
        <f t="shared" si="121"/>
        <v>0</v>
      </c>
      <c r="V507" s="326">
        <f t="shared" si="127"/>
        <v>0.30000000037900737</v>
      </c>
    </row>
    <row r="508" spans="7:22" x14ac:dyDescent="0.2">
      <c r="G508" s="326">
        <f t="shared" si="112"/>
        <v>0</v>
      </c>
      <c r="H508" s="326">
        <f t="shared" si="122"/>
        <v>0.46395703457840448</v>
      </c>
      <c r="I508" s="326">
        <f t="shared" si="113"/>
        <v>3.3531692907521229E-55</v>
      </c>
      <c r="J508" s="326">
        <f t="shared" si="114"/>
        <v>0</v>
      </c>
      <c r="K508" s="326">
        <f t="shared" si="123"/>
        <v>0.46395703457840448</v>
      </c>
      <c r="L508" s="326">
        <f t="shared" si="115"/>
        <v>1.2319783166309695E-9</v>
      </c>
      <c r="M508" s="326">
        <f t="shared" si="116"/>
        <v>0</v>
      </c>
      <c r="N508" s="326">
        <f t="shared" si="124"/>
        <v>0.46395703457840448</v>
      </c>
      <c r="O508" s="326">
        <f t="shared" si="117"/>
        <v>0</v>
      </c>
      <c r="P508" s="326">
        <f t="shared" si="118"/>
        <v>0</v>
      </c>
      <c r="Q508" s="326">
        <f t="shared" si="125"/>
        <v>0.46395703457840448</v>
      </c>
      <c r="R508" s="326">
        <f t="shared" si="119"/>
        <v>0</v>
      </c>
      <c r="S508" s="326">
        <f t="shared" si="120"/>
        <v>0</v>
      </c>
      <c r="T508" s="326">
        <f t="shared" si="126"/>
        <v>0.46395703457840448</v>
      </c>
      <c r="U508" s="326">
        <f t="shared" si="121"/>
        <v>0</v>
      </c>
      <c r="V508" s="326">
        <f t="shared" si="127"/>
        <v>0.30000000123197829</v>
      </c>
    </row>
    <row r="509" spans="7:22" x14ac:dyDescent="0.2">
      <c r="G509" s="326">
        <f t="shared" si="112"/>
        <v>0</v>
      </c>
      <c r="H509" s="326">
        <f t="shared" si="122"/>
        <v>0.46488309652367077</v>
      </c>
      <c r="I509" s="326">
        <f t="shared" si="113"/>
        <v>6.4899503690237934E-56</v>
      </c>
      <c r="J509" s="326">
        <f t="shared" si="114"/>
        <v>0</v>
      </c>
      <c r="K509" s="326">
        <f t="shared" si="123"/>
        <v>0.46488309652367077</v>
      </c>
      <c r="L509" s="326">
        <f t="shared" si="115"/>
        <v>3.873332336156839E-9</v>
      </c>
      <c r="M509" s="326">
        <f t="shared" si="116"/>
        <v>0</v>
      </c>
      <c r="N509" s="326">
        <f t="shared" si="124"/>
        <v>0.46488309652367077</v>
      </c>
      <c r="O509" s="326">
        <f t="shared" si="117"/>
        <v>0</v>
      </c>
      <c r="P509" s="326">
        <f t="shared" si="118"/>
        <v>0</v>
      </c>
      <c r="Q509" s="326">
        <f t="shared" si="125"/>
        <v>0.46488309652367077</v>
      </c>
      <c r="R509" s="326">
        <f t="shared" si="119"/>
        <v>0</v>
      </c>
      <c r="S509" s="326">
        <f t="shared" si="120"/>
        <v>0</v>
      </c>
      <c r="T509" s="326">
        <f t="shared" si="126"/>
        <v>0.46488309652367077</v>
      </c>
      <c r="U509" s="326">
        <f t="shared" si="121"/>
        <v>0</v>
      </c>
      <c r="V509" s="326">
        <f t="shared" si="127"/>
        <v>0.30000000387333231</v>
      </c>
    </row>
    <row r="510" spans="7:22" x14ac:dyDescent="0.2">
      <c r="G510" s="326">
        <f t="shared" si="112"/>
        <v>0</v>
      </c>
      <c r="H510" s="326">
        <f t="shared" si="122"/>
        <v>0.46580915846893706</v>
      </c>
      <c r="I510" s="326">
        <f t="shared" si="113"/>
        <v>1.2513157612422397E-56</v>
      </c>
      <c r="J510" s="326">
        <f t="shared" si="114"/>
        <v>0</v>
      </c>
      <c r="K510" s="326">
        <f t="shared" si="123"/>
        <v>0.46580915846893706</v>
      </c>
      <c r="L510" s="326">
        <f t="shared" si="115"/>
        <v>1.1782923640111426E-8</v>
      </c>
      <c r="M510" s="326">
        <f t="shared" si="116"/>
        <v>0</v>
      </c>
      <c r="N510" s="326">
        <f t="shared" si="124"/>
        <v>0.46580915846893706</v>
      </c>
      <c r="O510" s="326">
        <f t="shared" si="117"/>
        <v>0</v>
      </c>
      <c r="P510" s="326">
        <f t="shared" si="118"/>
        <v>0</v>
      </c>
      <c r="Q510" s="326">
        <f t="shared" si="125"/>
        <v>0.46580915846893706</v>
      </c>
      <c r="R510" s="326">
        <f t="shared" si="119"/>
        <v>0</v>
      </c>
      <c r="S510" s="326">
        <f t="shared" si="120"/>
        <v>0</v>
      </c>
      <c r="T510" s="326">
        <f t="shared" si="126"/>
        <v>0.46580915846893706</v>
      </c>
      <c r="U510" s="326">
        <f t="shared" si="121"/>
        <v>0</v>
      </c>
      <c r="V510" s="326">
        <f t="shared" si="127"/>
        <v>0.30000001178292363</v>
      </c>
    </row>
    <row r="511" spans="7:22" x14ac:dyDescent="0.2">
      <c r="G511" s="326">
        <f t="shared" si="112"/>
        <v>0</v>
      </c>
      <c r="H511" s="326">
        <f t="shared" si="122"/>
        <v>0.46673522041420334</v>
      </c>
      <c r="I511" s="326">
        <f t="shared" si="113"/>
        <v>2.4036359123528823E-57</v>
      </c>
      <c r="J511" s="326">
        <f t="shared" si="114"/>
        <v>0</v>
      </c>
      <c r="K511" s="326">
        <f t="shared" si="123"/>
        <v>0.46673522041420334</v>
      </c>
      <c r="L511" s="326">
        <f t="shared" si="115"/>
        <v>3.4694963914236553E-8</v>
      </c>
      <c r="M511" s="326">
        <f t="shared" si="116"/>
        <v>0</v>
      </c>
      <c r="N511" s="326">
        <f t="shared" si="124"/>
        <v>0.46673522041420334</v>
      </c>
      <c r="O511" s="326">
        <f t="shared" si="117"/>
        <v>0</v>
      </c>
      <c r="P511" s="326">
        <f t="shared" si="118"/>
        <v>0</v>
      </c>
      <c r="Q511" s="326">
        <f t="shared" si="125"/>
        <v>0.46673522041420334</v>
      </c>
      <c r="R511" s="326">
        <f t="shared" si="119"/>
        <v>0</v>
      </c>
      <c r="S511" s="326">
        <f t="shared" si="120"/>
        <v>0</v>
      </c>
      <c r="T511" s="326">
        <f t="shared" si="126"/>
        <v>0.46673522041420334</v>
      </c>
      <c r="U511" s="326">
        <f t="shared" si="121"/>
        <v>0</v>
      </c>
      <c r="V511" s="326">
        <f t="shared" si="127"/>
        <v>0.30000003469496389</v>
      </c>
    </row>
    <row r="512" spans="7:22" x14ac:dyDescent="0.2">
      <c r="G512" s="326">
        <f t="shared" si="112"/>
        <v>0</v>
      </c>
      <c r="H512" s="326">
        <f t="shared" si="122"/>
        <v>0.46766128235946963</v>
      </c>
      <c r="I512" s="326">
        <f t="shared" si="113"/>
        <v>4.6002641384058851E-58</v>
      </c>
      <c r="J512" s="326">
        <f t="shared" si="114"/>
        <v>0</v>
      </c>
      <c r="K512" s="326">
        <f t="shared" si="123"/>
        <v>0.46766128235946963</v>
      </c>
      <c r="L512" s="326">
        <f t="shared" si="115"/>
        <v>9.8919412587375262E-8</v>
      </c>
      <c r="M512" s="326">
        <f t="shared" si="116"/>
        <v>0</v>
      </c>
      <c r="N512" s="326">
        <f t="shared" si="124"/>
        <v>0.46766128235946963</v>
      </c>
      <c r="O512" s="326">
        <f t="shared" si="117"/>
        <v>0</v>
      </c>
      <c r="P512" s="326">
        <f t="shared" si="118"/>
        <v>0</v>
      </c>
      <c r="Q512" s="326">
        <f t="shared" si="125"/>
        <v>0.46766128235946963</v>
      </c>
      <c r="R512" s="326">
        <f t="shared" si="119"/>
        <v>0</v>
      </c>
      <c r="S512" s="326">
        <f t="shared" si="120"/>
        <v>0</v>
      </c>
      <c r="T512" s="326">
        <f t="shared" si="126"/>
        <v>0.46766128235946963</v>
      </c>
      <c r="U512" s="326">
        <f t="shared" si="121"/>
        <v>0</v>
      </c>
      <c r="V512" s="326">
        <f t="shared" si="127"/>
        <v>0.30000009891941259</v>
      </c>
    </row>
    <row r="513" spans="7:22" x14ac:dyDescent="0.2">
      <c r="G513" s="326">
        <f t="shared" si="112"/>
        <v>0</v>
      </c>
      <c r="H513" s="326">
        <f t="shared" si="122"/>
        <v>0.46858734430473592</v>
      </c>
      <c r="I513" s="326">
        <f t="shared" si="113"/>
        <v>8.7729319438571979E-59</v>
      </c>
      <c r="J513" s="326">
        <f t="shared" si="114"/>
        <v>0</v>
      </c>
      <c r="K513" s="326">
        <f t="shared" si="123"/>
        <v>0.46858734430473592</v>
      </c>
      <c r="L513" s="326">
        <f t="shared" si="115"/>
        <v>2.7318267602541065E-7</v>
      </c>
      <c r="M513" s="326">
        <f t="shared" si="116"/>
        <v>0</v>
      </c>
      <c r="N513" s="326">
        <f t="shared" si="124"/>
        <v>0.46858734430473592</v>
      </c>
      <c r="O513" s="326">
        <f t="shared" si="117"/>
        <v>0</v>
      </c>
      <c r="P513" s="326">
        <f t="shared" si="118"/>
        <v>0</v>
      </c>
      <c r="Q513" s="326">
        <f t="shared" si="125"/>
        <v>0.46858734430473592</v>
      </c>
      <c r="R513" s="326">
        <f t="shared" si="119"/>
        <v>0</v>
      </c>
      <c r="S513" s="326">
        <f t="shared" si="120"/>
        <v>0</v>
      </c>
      <c r="T513" s="326">
        <f t="shared" si="126"/>
        <v>0.46858734430473592</v>
      </c>
      <c r="U513" s="326">
        <f t="shared" si="121"/>
        <v>0</v>
      </c>
      <c r="V513" s="326">
        <f t="shared" si="127"/>
        <v>0.30000027318267602</v>
      </c>
    </row>
    <row r="514" spans="7:22" x14ac:dyDescent="0.2">
      <c r="G514" s="326">
        <f t="shared" si="112"/>
        <v>0</v>
      </c>
      <c r="H514" s="326">
        <f t="shared" si="122"/>
        <v>0.46951340625000221</v>
      </c>
      <c r="I514" s="326">
        <f t="shared" si="113"/>
        <v>1.6672079150732912E-59</v>
      </c>
      <c r="J514" s="326">
        <f t="shared" si="114"/>
        <v>0</v>
      </c>
      <c r="K514" s="326">
        <f t="shared" si="123"/>
        <v>0.46951340625000221</v>
      </c>
      <c r="L514" s="326">
        <f t="shared" si="115"/>
        <v>7.3102858218310861E-7</v>
      </c>
      <c r="M514" s="326">
        <f t="shared" si="116"/>
        <v>0</v>
      </c>
      <c r="N514" s="326">
        <f t="shared" si="124"/>
        <v>0.46951340625000221</v>
      </c>
      <c r="O514" s="326">
        <f t="shared" si="117"/>
        <v>0</v>
      </c>
      <c r="P514" s="326">
        <f t="shared" si="118"/>
        <v>0</v>
      </c>
      <c r="Q514" s="326">
        <f t="shared" si="125"/>
        <v>0.46951340625000221</v>
      </c>
      <c r="R514" s="326">
        <f t="shared" si="119"/>
        <v>0</v>
      </c>
      <c r="S514" s="326">
        <f t="shared" si="120"/>
        <v>0</v>
      </c>
      <c r="T514" s="326">
        <f t="shared" si="126"/>
        <v>0.46951340625000221</v>
      </c>
      <c r="U514" s="326">
        <f t="shared" si="121"/>
        <v>0</v>
      </c>
      <c r="V514" s="326">
        <f t="shared" si="127"/>
        <v>0.30000073102858216</v>
      </c>
    </row>
    <row r="515" spans="7:22" x14ac:dyDescent="0.2">
      <c r="G515" s="326">
        <f t="shared" si="112"/>
        <v>0</v>
      </c>
      <c r="H515" s="326">
        <f t="shared" si="122"/>
        <v>0.4704394681952685</v>
      </c>
      <c r="I515" s="326">
        <f t="shared" si="113"/>
        <v>3.1575657498773444E-60</v>
      </c>
      <c r="J515" s="326">
        <f t="shared" si="114"/>
        <v>0</v>
      </c>
      <c r="K515" s="326">
        <f t="shared" si="123"/>
        <v>0.4704394681952685</v>
      </c>
      <c r="L515" s="326">
        <f t="shared" si="115"/>
        <v>1.8961662467033572E-6</v>
      </c>
      <c r="M515" s="326">
        <f t="shared" si="116"/>
        <v>0</v>
      </c>
      <c r="N515" s="326">
        <f t="shared" si="124"/>
        <v>0.4704394681952685</v>
      </c>
      <c r="O515" s="326">
        <f t="shared" si="117"/>
        <v>0</v>
      </c>
      <c r="P515" s="326">
        <f t="shared" si="118"/>
        <v>0</v>
      </c>
      <c r="Q515" s="326">
        <f t="shared" si="125"/>
        <v>0.4704394681952685</v>
      </c>
      <c r="R515" s="326">
        <f t="shared" si="119"/>
        <v>0</v>
      </c>
      <c r="S515" s="326">
        <f t="shared" si="120"/>
        <v>0</v>
      </c>
      <c r="T515" s="326">
        <f t="shared" si="126"/>
        <v>0.4704394681952685</v>
      </c>
      <c r="U515" s="326">
        <f t="shared" si="121"/>
        <v>0</v>
      </c>
      <c r="V515" s="326">
        <f t="shared" si="127"/>
        <v>0.30000189616624667</v>
      </c>
    </row>
    <row r="516" spans="7:22" x14ac:dyDescent="0.2">
      <c r="G516" s="326">
        <f t="shared" si="112"/>
        <v>0</v>
      </c>
      <c r="H516" s="326">
        <f t="shared" si="122"/>
        <v>0.47136553014053478</v>
      </c>
      <c r="I516" s="326">
        <f t="shared" si="113"/>
        <v>5.9602822871192259E-61</v>
      </c>
      <c r="J516" s="326">
        <f t="shared" si="114"/>
        <v>0</v>
      </c>
      <c r="K516" s="326">
        <f t="shared" si="123"/>
        <v>0.47136553014053478</v>
      </c>
      <c r="L516" s="326">
        <f t="shared" si="115"/>
        <v>4.7690167790754499E-6</v>
      </c>
      <c r="M516" s="326">
        <f t="shared" si="116"/>
        <v>0</v>
      </c>
      <c r="N516" s="326">
        <f t="shared" si="124"/>
        <v>0.47136553014053478</v>
      </c>
      <c r="O516" s="326">
        <f t="shared" si="117"/>
        <v>0</v>
      </c>
      <c r="P516" s="326">
        <f t="shared" si="118"/>
        <v>0</v>
      </c>
      <c r="Q516" s="326">
        <f t="shared" si="125"/>
        <v>0.47136553014053478</v>
      </c>
      <c r="R516" s="326">
        <f t="shared" si="119"/>
        <v>0</v>
      </c>
      <c r="S516" s="326">
        <f t="shared" si="120"/>
        <v>0</v>
      </c>
      <c r="T516" s="326">
        <f t="shared" si="126"/>
        <v>0.47136553014053478</v>
      </c>
      <c r="U516" s="326">
        <f t="shared" si="121"/>
        <v>0</v>
      </c>
      <c r="V516" s="326">
        <f t="shared" si="127"/>
        <v>0.30000476901677908</v>
      </c>
    </row>
    <row r="517" spans="7:22" x14ac:dyDescent="0.2">
      <c r="G517" s="326">
        <f t="shared" si="112"/>
        <v>0</v>
      </c>
      <c r="H517" s="326">
        <f t="shared" si="122"/>
        <v>0.47229159208580107</v>
      </c>
      <c r="I517" s="326">
        <f t="shared" si="113"/>
        <v>1.1214159452190574E-61</v>
      </c>
      <c r="J517" s="326">
        <f t="shared" si="114"/>
        <v>0</v>
      </c>
      <c r="K517" s="326">
        <f t="shared" si="123"/>
        <v>0.47229159208580107</v>
      </c>
      <c r="L517" s="326">
        <f t="shared" si="115"/>
        <v>1.1634279403338552E-5</v>
      </c>
      <c r="M517" s="326">
        <f t="shared" si="116"/>
        <v>0</v>
      </c>
      <c r="N517" s="326">
        <f t="shared" si="124"/>
        <v>0.47229159208580107</v>
      </c>
      <c r="O517" s="326">
        <f t="shared" si="117"/>
        <v>0</v>
      </c>
      <c r="P517" s="326">
        <f t="shared" si="118"/>
        <v>0</v>
      </c>
      <c r="Q517" s="326">
        <f t="shared" si="125"/>
        <v>0.47229159208580107</v>
      </c>
      <c r="R517" s="326">
        <f t="shared" si="119"/>
        <v>0</v>
      </c>
      <c r="S517" s="326">
        <f t="shared" si="120"/>
        <v>0</v>
      </c>
      <c r="T517" s="326">
        <f t="shared" si="126"/>
        <v>0.47229159208580107</v>
      </c>
      <c r="U517" s="326">
        <f t="shared" si="121"/>
        <v>0</v>
      </c>
      <c r="V517" s="326">
        <f t="shared" si="127"/>
        <v>0.30001163427940331</v>
      </c>
    </row>
    <row r="518" spans="7:22" x14ac:dyDescent="0.2">
      <c r="G518" s="326">
        <f t="shared" si="112"/>
        <v>0</v>
      </c>
      <c r="H518" s="326">
        <f t="shared" si="122"/>
        <v>0.47321765403106736</v>
      </c>
      <c r="I518" s="326">
        <f t="shared" si="113"/>
        <v>2.1032229912429132E-62</v>
      </c>
      <c r="J518" s="326">
        <f t="shared" si="114"/>
        <v>0</v>
      </c>
      <c r="K518" s="326">
        <f t="shared" si="123"/>
        <v>0.47321765403106736</v>
      </c>
      <c r="L518" s="326">
        <f t="shared" si="115"/>
        <v>2.7539398278544464E-5</v>
      </c>
      <c r="M518" s="326">
        <f t="shared" si="116"/>
        <v>0</v>
      </c>
      <c r="N518" s="326">
        <f t="shared" si="124"/>
        <v>0.47321765403106736</v>
      </c>
      <c r="O518" s="326">
        <f t="shared" si="117"/>
        <v>0</v>
      </c>
      <c r="P518" s="326">
        <f t="shared" si="118"/>
        <v>0</v>
      </c>
      <c r="Q518" s="326">
        <f t="shared" si="125"/>
        <v>0.47321765403106736</v>
      </c>
      <c r="R518" s="326">
        <f t="shared" si="119"/>
        <v>0</v>
      </c>
      <c r="S518" s="326">
        <f t="shared" si="120"/>
        <v>0</v>
      </c>
      <c r="T518" s="326">
        <f t="shared" si="126"/>
        <v>0.47321765403106736</v>
      </c>
      <c r="U518" s="326">
        <f t="shared" si="121"/>
        <v>0</v>
      </c>
      <c r="V518" s="326">
        <f t="shared" si="127"/>
        <v>0.30002753939827853</v>
      </c>
    </row>
    <row r="519" spans="7:22" x14ac:dyDescent="0.2">
      <c r="G519" s="326">
        <f t="shared" ref="G519:G582" si="128">FLOOR(I519,0.001)</f>
        <v>0</v>
      </c>
      <c r="H519" s="326">
        <f t="shared" si="122"/>
        <v>0.47414371597633365</v>
      </c>
      <c r="I519" s="326">
        <f t="shared" ref="I519:I582" si="129">$C$13/(SQRT(($H519*$H519)/I$4))/SQRT(6.28)*EXP(-(($H519-I$2)^2)/2/(SQRT(($H519*$H519)/I$4))^2)</f>
        <v>3.9323791080259383E-63</v>
      </c>
      <c r="J519" s="326">
        <f t="shared" ref="J519:J582" si="130">FLOOR(L519,0.001)</f>
        <v>0</v>
      </c>
      <c r="K519" s="326">
        <f t="shared" si="123"/>
        <v>0.47414371597633365</v>
      </c>
      <c r="L519" s="326">
        <f t="shared" ref="L519:L582" si="131">$C$13/(SQRT(($H519*$H519)/L$4))/SQRT(6.28)*EXP(-(($H519-L$2)^2)/2/(SQRT(($H519*$H519)/L$4))^2)</f>
        <v>6.327296217975071E-5</v>
      </c>
      <c r="M519" s="326">
        <f t="shared" ref="M519:M582" si="132">FLOOR(O519,0.001)</f>
        <v>0</v>
      </c>
      <c r="N519" s="326">
        <f t="shared" si="124"/>
        <v>0.47414371597633365</v>
      </c>
      <c r="O519" s="326">
        <f t="shared" ref="O519:O582" si="133">$C$13/(SQRT(($H519*$H519)/O$4))/SQRT(6.28)*EXP(-(($H519-O$2)^2)/2/(SQRT(($H519*$H519)/O$4))^2)</f>
        <v>0</v>
      </c>
      <c r="P519" s="326">
        <f t="shared" ref="P519:P582" si="134">FLOOR(R519,0.001)</f>
        <v>0</v>
      </c>
      <c r="Q519" s="326">
        <f t="shared" si="125"/>
        <v>0.47414371597633365</v>
      </c>
      <c r="R519" s="326">
        <f t="shared" ref="R519:R582" si="135">$C$13/(SQRT(($H519*$H519)/R$4))/SQRT(6.28)*EXP(-(($H519-R$2)^2)/2/(SQRT(($H519*$H519)/R$4))^2)</f>
        <v>0</v>
      </c>
      <c r="S519" s="326">
        <f t="shared" ref="S519:S582" si="136">FLOOR(U519,0.001)</f>
        <v>0</v>
      </c>
      <c r="T519" s="326">
        <f t="shared" si="126"/>
        <v>0.47414371597633365</v>
      </c>
      <c r="U519" s="326">
        <f t="shared" ref="U519:U582" si="137">$C$13/(SQRT(($H519*$H519)/U$4))/SQRT(6.28)*EXP(-(($H519-U$2)^2)/2/(SQRT(($H519*$H519)/U$4))^2)</f>
        <v>0</v>
      </c>
      <c r="V519" s="326">
        <f t="shared" si="127"/>
        <v>0.30006327296217972</v>
      </c>
    </row>
    <row r="520" spans="7:22" x14ac:dyDescent="0.2">
      <c r="G520" s="326">
        <f t="shared" si="128"/>
        <v>0</v>
      </c>
      <c r="H520" s="326">
        <f t="shared" ref="H520:H583" si="138">H519+1/($C$16*60)</f>
        <v>0.47506977792159993</v>
      </c>
      <c r="I520" s="326">
        <f t="shared" si="129"/>
        <v>7.3300886706222987E-64</v>
      </c>
      <c r="J520" s="326">
        <f t="shared" si="130"/>
        <v>0</v>
      </c>
      <c r="K520" s="326">
        <f t="shared" ref="K520:K583" si="139">K519+1/($C$16*60)</f>
        <v>0.47506977792159993</v>
      </c>
      <c r="L520" s="326">
        <f t="shared" si="131"/>
        <v>1.4114758105108739E-4</v>
      </c>
      <c r="M520" s="326">
        <f t="shared" si="132"/>
        <v>0</v>
      </c>
      <c r="N520" s="326">
        <f t="shared" ref="N520:N583" si="140">N519+1/($C$16*60)</f>
        <v>0.47506977792159993</v>
      </c>
      <c r="O520" s="326">
        <f t="shared" si="133"/>
        <v>0</v>
      </c>
      <c r="P520" s="326">
        <f t="shared" si="134"/>
        <v>0</v>
      </c>
      <c r="Q520" s="326">
        <f t="shared" ref="Q520:Q583" si="141">Q519+1/($C$16*60)</f>
        <v>0.47506977792159993</v>
      </c>
      <c r="R520" s="326">
        <f t="shared" si="135"/>
        <v>0</v>
      </c>
      <c r="S520" s="326">
        <f t="shared" si="136"/>
        <v>0</v>
      </c>
      <c r="T520" s="326">
        <f t="shared" ref="T520:T583" si="142">T519+1/($C$16*60)</f>
        <v>0.47506977792159993</v>
      </c>
      <c r="U520" s="326">
        <f t="shared" si="137"/>
        <v>0</v>
      </c>
      <c r="V520" s="326">
        <f t="shared" ref="V520:V583" si="143">SUM(I520,L520,O520,R520,U520)+0.3</f>
        <v>0.30014114758105109</v>
      </c>
    </row>
    <row r="521" spans="7:22" x14ac:dyDescent="0.2">
      <c r="G521" s="326">
        <f t="shared" si="128"/>
        <v>0</v>
      </c>
      <c r="H521" s="326">
        <f t="shared" si="138"/>
        <v>0.47599583986686622</v>
      </c>
      <c r="I521" s="326">
        <f t="shared" si="129"/>
        <v>1.3623187888235794E-64</v>
      </c>
      <c r="J521" s="326">
        <f t="shared" si="130"/>
        <v>0</v>
      </c>
      <c r="K521" s="326">
        <f t="shared" si="139"/>
        <v>0.47599583986686622</v>
      </c>
      <c r="L521" s="326">
        <f t="shared" si="131"/>
        <v>3.0581685961029157E-4</v>
      </c>
      <c r="M521" s="326">
        <f t="shared" si="132"/>
        <v>0</v>
      </c>
      <c r="N521" s="326">
        <f t="shared" si="140"/>
        <v>0.47599583986686622</v>
      </c>
      <c r="O521" s="326">
        <f t="shared" si="133"/>
        <v>0</v>
      </c>
      <c r="P521" s="326">
        <f t="shared" si="134"/>
        <v>0</v>
      </c>
      <c r="Q521" s="326">
        <f t="shared" si="141"/>
        <v>0.47599583986686622</v>
      </c>
      <c r="R521" s="326">
        <f t="shared" si="135"/>
        <v>0</v>
      </c>
      <c r="S521" s="326">
        <f t="shared" si="136"/>
        <v>0</v>
      </c>
      <c r="T521" s="326">
        <f t="shared" si="142"/>
        <v>0.47599583986686622</v>
      </c>
      <c r="U521" s="326">
        <f t="shared" si="137"/>
        <v>0</v>
      </c>
      <c r="V521" s="326">
        <f t="shared" si="143"/>
        <v>0.30030581685961028</v>
      </c>
    </row>
    <row r="522" spans="7:22" x14ac:dyDescent="0.2">
      <c r="G522" s="326">
        <f t="shared" si="128"/>
        <v>0</v>
      </c>
      <c r="H522" s="326">
        <f t="shared" si="138"/>
        <v>0.47692190181213251</v>
      </c>
      <c r="I522" s="326">
        <f t="shared" si="129"/>
        <v>2.5246162927934178E-65</v>
      </c>
      <c r="J522" s="326">
        <f t="shared" si="130"/>
        <v>0</v>
      </c>
      <c r="K522" s="326">
        <f t="shared" si="139"/>
        <v>0.47692190181213251</v>
      </c>
      <c r="L522" s="326">
        <f t="shared" si="131"/>
        <v>6.4375656062954224E-4</v>
      </c>
      <c r="M522" s="326">
        <f t="shared" si="132"/>
        <v>0</v>
      </c>
      <c r="N522" s="326">
        <f t="shared" si="140"/>
        <v>0.47692190181213251</v>
      </c>
      <c r="O522" s="326">
        <f t="shared" si="133"/>
        <v>0</v>
      </c>
      <c r="P522" s="326">
        <f t="shared" si="134"/>
        <v>0</v>
      </c>
      <c r="Q522" s="326">
        <f t="shared" si="141"/>
        <v>0.47692190181213251</v>
      </c>
      <c r="R522" s="326">
        <f t="shared" si="135"/>
        <v>0</v>
      </c>
      <c r="S522" s="326">
        <f t="shared" si="136"/>
        <v>0</v>
      </c>
      <c r="T522" s="326">
        <f t="shared" si="142"/>
        <v>0.47692190181213251</v>
      </c>
      <c r="U522" s="326">
        <f t="shared" si="137"/>
        <v>0</v>
      </c>
      <c r="V522" s="326">
        <f t="shared" si="143"/>
        <v>0.30064375656062953</v>
      </c>
    </row>
    <row r="523" spans="7:22" x14ac:dyDescent="0.2">
      <c r="G523" s="326">
        <f t="shared" si="128"/>
        <v>0</v>
      </c>
      <c r="H523" s="326">
        <f t="shared" si="138"/>
        <v>0.4778479637573988</v>
      </c>
      <c r="I523" s="326">
        <f t="shared" si="129"/>
        <v>4.6654135683548144E-66</v>
      </c>
      <c r="J523" s="326">
        <f t="shared" si="130"/>
        <v>1E-3</v>
      </c>
      <c r="K523" s="326">
        <f t="shared" si="139"/>
        <v>0.4778479637573988</v>
      </c>
      <c r="L523" s="326">
        <f t="shared" si="131"/>
        <v>1.3170192657807297E-3</v>
      </c>
      <c r="M523" s="326">
        <f t="shared" si="132"/>
        <v>0</v>
      </c>
      <c r="N523" s="326">
        <f t="shared" si="140"/>
        <v>0.4778479637573988</v>
      </c>
      <c r="O523" s="326">
        <f t="shared" si="133"/>
        <v>0</v>
      </c>
      <c r="P523" s="326">
        <f t="shared" si="134"/>
        <v>0</v>
      </c>
      <c r="Q523" s="326">
        <f t="shared" si="141"/>
        <v>0.4778479637573988</v>
      </c>
      <c r="R523" s="326">
        <f t="shared" si="135"/>
        <v>0</v>
      </c>
      <c r="S523" s="326">
        <f t="shared" si="136"/>
        <v>0</v>
      </c>
      <c r="T523" s="326">
        <f t="shared" si="142"/>
        <v>0.4778479637573988</v>
      </c>
      <c r="U523" s="326">
        <f t="shared" si="137"/>
        <v>0</v>
      </c>
      <c r="V523" s="326">
        <f t="shared" si="143"/>
        <v>0.30131701926578069</v>
      </c>
    </row>
    <row r="524" spans="7:22" x14ac:dyDescent="0.2">
      <c r="G524" s="326">
        <f t="shared" si="128"/>
        <v>0</v>
      </c>
      <c r="H524" s="326">
        <f t="shared" si="138"/>
        <v>0.47877402570266508</v>
      </c>
      <c r="I524" s="326">
        <f t="shared" si="129"/>
        <v>8.5979248027720523E-67</v>
      </c>
      <c r="J524" s="326">
        <f t="shared" si="130"/>
        <v>2E-3</v>
      </c>
      <c r="K524" s="326">
        <f t="shared" si="139"/>
        <v>0.47877402570266508</v>
      </c>
      <c r="L524" s="326">
        <f t="shared" si="131"/>
        <v>2.6194444386019064E-3</v>
      </c>
      <c r="M524" s="326">
        <f t="shared" si="132"/>
        <v>0</v>
      </c>
      <c r="N524" s="326">
        <f t="shared" si="140"/>
        <v>0.47877402570266508</v>
      </c>
      <c r="O524" s="326">
        <f t="shared" si="133"/>
        <v>0</v>
      </c>
      <c r="P524" s="326">
        <f t="shared" si="134"/>
        <v>0</v>
      </c>
      <c r="Q524" s="326">
        <f t="shared" si="141"/>
        <v>0.47877402570266508</v>
      </c>
      <c r="R524" s="326">
        <f t="shared" si="135"/>
        <v>0</v>
      </c>
      <c r="S524" s="326">
        <f t="shared" si="136"/>
        <v>0</v>
      </c>
      <c r="T524" s="326">
        <f t="shared" si="142"/>
        <v>0.47877402570266508</v>
      </c>
      <c r="U524" s="326">
        <f t="shared" si="137"/>
        <v>0</v>
      </c>
      <c r="V524" s="326">
        <f t="shared" si="143"/>
        <v>0.30261944443860189</v>
      </c>
    </row>
    <row r="525" spans="7:22" x14ac:dyDescent="0.2">
      <c r="G525" s="326">
        <f t="shared" si="128"/>
        <v>0</v>
      </c>
      <c r="H525" s="326">
        <f t="shared" si="138"/>
        <v>0.47970008764793137</v>
      </c>
      <c r="I525" s="326">
        <f t="shared" si="129"/>
        <v>1.580287264700166E-67</v>
      </c>
      <c r="J525" s="326">
        <f t="shared" si="130"/>
        <v>5.0000000000000001E-3</v>
      </c>
      <c r="K525" s="326">
        <f t="shared" si="139"/>
        <v>0.47970008764793137</v>
      </c>
      <c r="L525" s="326">
        <f t="shared" si="131"/>
        <v>5.0664958774902635E-3</v>
      </c>
      <c r="M525" s="326">
        <f t="shared" si="132"/>
        <v>0</v>
      </c>
      <c r="N525" s="326">
        <f t="shared" si="140"/>
        <v>0.47970008764793137</v>
      </c>
      <c r="O525" s="326">
        <f t="shared" si="133"/>
        <v>0</v>
      </c>
      <c r="P525" s="326">
        <f t="shared" si="134"/>
        <v>0</v>
      </c>
      <c r="Q525" s="326">
        <f t="shared" si="141"/>
        <v>0.47970008764793137</v>
      </c>
      <c r="R525" s="326">
        <f t="shared" si="135"/>
        <v>0</v>
      </c>
      <c r="S525" s="326">
        <f t="shared" si="136"/>
        <v>0</v>
      </c>
      <c r="T525" s="326">
        <f t="shared" si="142"/>
        <v>0.47970008764793137</v>
      </c>
      <c r="U525" s="326">
        <f t="shared" si="137"/>
        <v>0</v>
      </c>
      <c r="V525" s="326">
        <f t="shared" si="143"/>
        <v>0.30506649587749024</v>
      </c>
    </row>
    <row r="526" spans="7:22" x14ac:dyDescent="0.2">
      <c r="G526" s="326">
        <f t="shared" si="128"/>
        <v>0</v>
      </c>
      <c r="H526" s="326">
        <f t="shared" si="138"/>
        <v>0.48062614959319766</v>
      </c>
      <c r="I526" s="326">
        <f t="shared" si="129"/>
        <v>2.8969907336755815E-68</v>
      </c>
      <c r="J526" s="326">
        <f t="shared" si="130"/>
        <v>9.0000000000000011E-3</v>
      </c>
      <c r="K526" s="326">
        <f t="shared" si="139"/>
        <v>0.48062614959319766</v>
      </c>
      <c r="L526" s="326">
        <f t="shared" si="131"/>
        <v>9.5328101055097737E-3</v>
      </c>
      <c r="M526" s="326">
        <f t="shared" si="132"/>
        <v>0</v>
      </c>
      <c r="N526" s="326">
        <f t="shared" si="140"/>
        <v>0.48062614959319766</v>
      </c>
      <c r="O526" s="326">
        <f t="shared" si="133"/>
        <v>0</v>
      </c>
      <c r="P526" s="326">
        <f t="shared" si="134"/>
        <v>0</v>
      </c>
      <c r="Q526" s="326">
        <f t="shared" si="141"/>
        <v>0.48062614959319766</v>
      </c>
      <c r="R526" s="326">
        <f t="shared" si="135"/>
        <v>0</v>
      </c>
      <c r="S526" s="326">
        <f t="shared" si="136"/>
        <v>0</v>
      </c>
      <c r="T526" s="326">
        <f t="shared" si="142"/>
        <v>0.48062614959319766</v>
      </c>
      <c r="U526" s="326">
        <f t="shared" si="137"/>
        <v>0</v>
      </c>
      <c r="V526" s="326">
        <f t="shared" si="143"/>
        <v>0.30953281010550976</v>
      </c>
    </row>
    <row r="527" spans="7:22" x14ac:dyDescent="0.2">
      <c r="G527" s="326">
        <f t="shared" si="128"/>
        <v>0</v>
      </c>
      <c r="H527" s="326">
        <f t="shared" si="138"/>
        <v>0.48155221153846395</v>
      </c>
      <c r="I527" s="326">
        <f t="shared" si="129"/>
        <v>5.2973198824901032E-69</v>
      </c>
      <c r="J527" s="326">
        <f t="shared" si="130"/>
        <v>1.7000000000000001E-2</v>
      </c>
      <c r="K527" s="326">
        <f t="shared" si="139"/>
        <v>0.48155221153846395</v>
      </c>
      <c r="L527" s="326">
        <f t="shared" si="131"/>
        <v>1.745342768587901E-2</v>
      </c>
      <c r="M527" s="326">
        <f t="shared" si="132"/>
        <v>0</v>
      </c>
      <c r="N527" s="326">
        <f t="shared" si="140"/>
        <v>0.48155221153846395</v>
      </c>
      <c r="O527" s="326">
        <f t="shared" si="133"/>
        <v>0</v>
      </c>
      <c r="P527" s="326">
        <f t="shared" si="134"/>
        <v>0</v>
      </c>
      <c r="Q527" s="326">
        <f t="shared" si="141"/>
        <v>0.48155221153846395</v>
      </c>
      <c r="R527" s="326">
        <f t="shared" si="135"/>
        <v>0</v>
      </c>
      <c r="S527" s="326">
        <f t="shared" si="136"/>
        <v>0</v>
      </c>
      <c r="T527" s="326">
        <f t="shared" si="142"/>
        <v>0.48155221153846395</v>
      </c>
      <c r="U527" s="326">
        <f t="shared" si="137"/>
        <v>0</v>
      </c>
      <c r="V527" s="326">
        <f t="shared" si="143"/>
        <v>0.31745342768587897</v>
      </c>
    </row>
    <row r="528" spans="7:22" x14ac:dyDescent="0.2">
      <c r="G528" s="326">
        <f t="shared" si="128"/>
        <v>0</v>
      </c>
      <c r="H528" s="326">
        <f t="shared" si="138"/>
        <v>0.48247827348373024</v>
      </c>
      <c r="I528" s="326">
        <f t="shared" si="129"/>
        <v>9.6625616359584896E-70</v>
      </c>
      <c r="J528" s="326">
        <f t="shared" si="130"/>
        <v>3.1E-2</v>
      </c>
      <c r="K528" s="326">
        <f t="shared" si="139"/>
        <v>0.48247827348373024</v>
      </c>
      <c r="L528" s="326">
        <f t="shared" si="131"/>
        <v>3.1104080251916723E-2</v>
      </c>
      <c r="M528" s="326">
        <f t="shared" si="132"/>
        <v>0</v>
      </c>
      <c r="N528" s="326">
        <f t="shared" si="140"/>
        <v>0.48247827348373024</v>
      </c>
      <c r="O528" s="326">
        <f t="shared" si="133"/>
        <v>0</v>
      </c>
      <c r="P528" s="326">
        <f t="shared" si="134"/>
        <v>0</v>
      </c>
      <c r="Q528" s="326">
        <f t="shared" si="141"/>
        <v>0.48247827348373024</v>
      </c>
      <c r="R528" s="326">
        <f t="shared" si="135"/>
        <v>0</v>
      </c>
      <c r="S528" s="326">
        <f t="shared" si="136"/>
        <v>0</v>
      </c>
      <c r="T528" s="326">
        <f t="shared" si="142"/>
        <v>0.48247827348373024</v>
      </c>
      <c r="U528" s="326">
        <f t="shared" si="137"/>
        <v>0</v>
      </c>
      <c r="V528" s="326">
        <f t="shared" si="143"/>
        <v>0.33110408025191673</v>
      </c>
    </row>
    <row r="529" spans="7:22" x14ac:dyDescent="0.2">
      <c r="G529" s="326">
        <f t="shared" si="128"/>
        <v>0</v>
      </c>
      <c r="H529" s="326">
        <f t="shared" si="138"/>
        <v>0.48340433542899652</v>
      </c>
      <c r="I529" s="326">
        <f t="shared" si="129"/>
        <v>1.7582632735014984E-70</v>
      </c>
      <c r="J529" s="326">
        <f t="shared" si="130"/>
        <v>5.2999999999999999E-2</v>
      </c>
      <c r="K529" s="326">
        <f t="shared" si="139"/>
        <v>0.48340433542899652</v>
      </c>
      <c r="L529" s="326">
        <f t="shared" si="131"/>
        <v>5.3970901267005399E-2</v>
      </c>
      <c r="M529" s="326">
        <f t="shared" si="132"/>
        <v>0</v>
      </c>
      <c r="N529" s="326">
        <f t="shared" si="140"/>
        <v>0.48340433542899652</v>
      </c>
      <c r="O529" s="326">
        <f t="shared" si="133"/>
        <v>0</v>
      </c>
      <c r="P529" s="326">
        <f t="shared" si="134"/>
        <v>0</v>
      </c>
      <c r="Q529" s="326">
        <f t="shared" si="141"/>
        <v>0.48340433542899652</v>
      </c>
      <c r="R529" s="326">
        <f t="shared" si="135"/>
        <v>0</v>
      </c>
      <c r="S529" s="326">
        <f t="shared" si="136"/>
        <v>0</v>
      </c>
      <c r="T529" s="326">
        <f t="shared" si="142"/>
        <v>0.48340433542899652</v>
      </c>
      <c r="U529" s="326">
        <f t="shared" si="137"/>
        <v>0</v>
      </c>
      <c r="V529" s="326">
        <f t="shared" si="143"/>
        <v>0.35397090126700537</v>
      </c>
    </row>
    <row r="530" spans="7:22" x14ac:dyDescent="0.2">
      <c r="G530" s="326">
        <f t="shared" si="128"/>
        <v>0</v>
      </c>
      <c r="H530" s="326">
        <f t="shared" si="138"/>
        <v>0.48433039737426281</v>
      </c>
      <c r="I530" s="326">
        <f t="shared" si="129"/>
        <v>3.1919733408500747E-71</v>
      </c>
      <c r="J530" s="326">
        <f t="shared" si="130"/>
        <v>9.0999999999999998E-2</v>
      </c>
      <c r="K530" s="326">
        <f t="shared" si="139"/>
        <v>0.48433039737426281</v>
      </c>
      <c r="L530" s="326">
        <f t="shared" si="131"/>
        <v>9.1208439765428445E-2</v>
      </c>
      <c r="M530" s="326">
        <f t="shared" si="132"/>
        <v>0</v>
      </c>
      <c r="N530" s="326">
        <f t="shared" si="140"/>
        <v>0.48433039737426281</v>
      </c>
      <c r="O530" s="326">
        <f t="shared" si="133"/>
        <v>0</v>
      </c>
      <c r="P530" s="326">
        <f t="shared" si="134"/>
        <v>0</v>
      </c>
      <c r="Q530" s="326">
        <f t="shared" si="141"/>
        <v>0.48433039737426281</v>
      </c>
      <c r="R530" s="326">
        <f t="shared" si="135"/>
        <v>0</v>
      </c>
      <c r="S530" s="326">
        <f t="shared" si="136"/>
        <v>0</v>
      </c>
      <c r="T530" s="326">
        <f t="shared" si="142"/>
        <v>0.48433039737426281</v>
      </c>
      <c r="U530" s="326">
        <f t="shared" si="137"/>
        <v>0</v>
      </c>
      <c r="V530" s="326">
        <f t="shared" si="143"/>
        <v>0.39120843976542841</v>
      </c>
    </row>
    <row r="531" spans="7:22" x14ac:dyDescent="0.2">
      <c r="G531" s="326">
        <f t="shared" si="128"/>
        <v>0</v>
      </c>
      <c r="H531" s="326">
        <f t="shared" si="138"/>
        <v>0.4852564593195291</v>
      </c>
      <c r="I531" s="326">
        <f t="shared" si="129"/>
        <v>5.7815744150120014E-72</v>
      </c>
      <c r="J531" s="326">
        <f t="shared" si="130"/>
        <v>0.15</v>
      </c>
      <c r="K531" s="326">
        <f t="shared" si="139"/>
        <v>0.4852564593195291</v>
      </c>
      <c r="L531" s="326">
        <f t="shared" si="131"/>
        <v>0.15016522523622197</v>
      </c>
      <c r="M531" s="326">
        <f t="shared" si="132"/>
        <v>0</v>
      </c>
      <c r="N531" s="326">
        <f t="shared" si="140"/>
        <v>0.4852564593195291</v>
      </c>
      <c r="O531" s="326">
        <f t="shared" si="133"/>
        <v>0</v>
      </c>
      <c r="P531" s="326">
        <f t="shared" si="134"/>
        <v>0</v>
      </c>
      <c r="Q531" s="326">
        <f t="shared" si="141"/>
        <v>0.4852564593195291</v>
      </c>
      <c r="R531" s="326">
        <f t="shared" si="135"/>
        <v>0</v>
      </c>
      <c r="S531" s="326">
        <f t="shared" si="136"/>
        <v>0</v>
      </c>
      <c r="T531" s="326">
        <f t="shared" si="142"/>
        <v>0.4852564593195291</v>
      </c>
      <c r="U531" s="326">
        <f t="shared" si="137"/>
        <v>0</v>
      </c>
      <c r="V531" s="326">
        <f t="shared" si="143"/>
        <v>0.45016522523622193</v>
      </c>
    </row>
    <row r="532" spans="7:22" x14ac:dyDescent="0.2">
      <c r="G532" s="326">
        <f t="shared" si="128"/>
        <v>0</v>
      </c>
      <c r="H532" s="326">
        <f t="shared" si="138"/>
        <v>0.48618252126479539</v>
      </c>
      <c r="I532" s="326">
        <f t="shared" si="129"/>
        <v>1.0448932149771755E-72</v>
      </c>
      <c r="J532" s="326">
        <f t="shared" si="130"/>
        <v>0.24</v>
      </c>
      <c r="K532" s="326">
        <f t="shared" si="139"/>
        <v>0.48618252126479539</v>
      </c>
      <c r="L532" s="326">
        <f t="shared" si="131"/>
        <v>0.24092797345212899</v>
      </c>
      <c r="M532" s="326">
        <f t="shared" si="132"/>
        <v>0</v>
      </c>
      <c r="N532" s="326">
        <f t="shared" si="140"/>
        <v>0.48618252126479539</v>
      </c>
      <c r="O532" s="326">
        <f t="shared" si="133"/>
        <v>0</v>
      </c>
      <c r="P532" s="326">
        <f t="shared" si="134"/>
        <v>0</v>
      </c>
      <c r="Q532" s="326">
        <f t="shared" si="141"/>
        <v>0.48618252126479539</v>
      </c>
      <c r="R532" s="326">
        <f t="shared" si="135"/>
        <v>0</v>
      </c>
      <c r="S532" s="326">
        <f t="shared" si="136"/>
        <v>0</v>
      </c>
      <c r="T532" s="326">
        <f t="shared" si="142"/>
        <v>0.48618252126479539</v>
      </c>
      <c r="U532" s="326">
        <f t="shared" si="137"/>
        <v>0</v>
      </c>
      <c r="V532" s="326">
        <f t="shared" si="143"/>
        <v>0.54092797345212895</v>
      </c>
    </row>
    <row r="533" spans="7:22" x14ac:dyDescent="0.2">
      <c r="G533" s="326">
        <f t="shared" si="128"/>
        <v>0</v>
      </c>
      <c r="H533" s="326">
        <f t="shared" si="138"/>
        <v>0.48710858321006167</v>
      </c>
      <c r="I533" s="326">
        <f t="shared" si="129"/>
        <v>1.8843590638003093E-73</v>
      </c>
      <c r="J533" s="326">
        <f t="shared" si="130"/>
        <v>0.376</v>
      </c>
      <c r="K533" s="326">
        <f t="shared" si="139"/>
        <v>0.48710858321006167</v>
      </c>
      <c r="L533" s="326">
        <f t="shared" si="131"/>
        <v>0.37680071247886932</v>
      </c>
      <c r="M533" s="326">
        <f t="shared" si="132"/>
        <v>0</v>
      </c>
      <c r="N533" s="326">
        <f t="shared" si="140"/>
        <v>0.48710858321006167</v>
      </c>
      <c r="O533" s="326">
        <f t="shared" si="133"/>
        <v>0</v>
      </c>
      <c r="P533" s="326">
        <f t="shared" si="134"/>
        <v>0</v>
      </c>
      <c r="Q533" s="326">
        <f t="shared" si="141"/>
        <v>0.48710858321006167</v>
      </c>
      <c r="R533" s="326">
        <f t="shared" si="135"/>
        <v>0</v>
      </c>
      <c r="S533" s="326">
        <f t="shared" si="136"/>
        <v>0</v>
      </c>
      <c r="T533" s="326">
        <f t="shared" si="142"/>
        <v>0.48710858321006167</v>
      </c>
      <c r="U533" s="326">
        <f t="shared" si="137"/>
        <v>0</v>
      </c>
      <c r="V533" s="326">
        <f t="shared" si="143"/>
        <v>0.6768007124788693</v>
      </c>
    </row>
    <row r="534" spans="7:22" x14ac:dyDescent="0.2">
      <c r="G534" s="326">
        <f t="shared" si="128"/>
        <v>0</v>
      </c>
      <c r="H534" s="326">
        <f t="shared" si="138"/>
        <v>0.48803464515532796</v>
      </c>
      <c r="I534" s="326">
        <f t="shared" si="129"/>
        <v>3.3911581554051823E-74</v>
      </c>
      <c r="J534" s="326">
        <f t="shared" si="130"/>
        <v>0.57400000000000007</v>
      </c>
      <c r="K534" s="326">
        <f t="shared" si="139"/>
        <v>0.48803464515532796</v>
      </c>
      <c r="L534" s="326">
        <f t="shared" si="131"/>
        <v>0.57459861354325126</v>
      </c>
      <c r="M534" s="326">
        <f t="shared" si="132"/>
        <v>0</v>
      </c>
      <c r="N534" s="326">
        <f t="shared" si="140"/>
        <v>0.48803464515532796</v>
      </c>
      <c r="O534" s="326">
        <f t="shared" si="133"/>
        <v>0</v>
      </c>
      <c r="P534" s="326">
        <f t="shared" si="134"/>
        <v>0</v>
      </c>
      <c r="Q534" s="326">
        <f t="shared" si="141"/>
        <v>0.48803464515532796</v>
      </c>
      <c r="R534" s="326">
        <f t="shared" si="135"/>
        <v>0</v>
      </c>
      <c r="S534" s="326">
        <f t="shared" si="136"/>
        <v>0</v>
      </c>
      <c r="T534" s="326">
        <f t="shared" si="142"/>
        <v>0.48803464515532796</v>
      </c>
      <c r="U534" s="326">
        <f t="shared" si="137"/>
        <v>0</v>
      </c>
      <c r="V534" s="326">
        <f t="shared" si="143"/>
        <v>0.8745986135432513</v>
      </c>
    </row>
    <row r="535" spans="7:22" x14ac:dyDescent="0.2">
      <c r="G535" s="326">
        <f t="shared" si="128"/>
        <v>0</v>
      </c>
      <c r="H535" s="326">
        <f t="shared" si="138"/>
        <v>0.48896070710059425</v>
      </c>
      <c r="I535" s="326">
        <f t="shared" si="129"/>
        <v>6.0904778210105445E-75</v>
      </c>
      <c r="J535" s="326">
        <f t="shared" si="130"/>
        <v>0.85399999999999998</v>
      </c>
      <c r="K535" s="326">
        <f t="shared" si="139"/>
        <v>0.48896070710059425</v>
      </c>
      <c r="L535" s="326">
        <f t="shared" si="131"/>
        <v>0.85460646996948297</v>
      </c>
      <c r="M535" s="326">
        <f t="shared" si="132"/>
        <v>0</v>
      </c>
      <c r="N535" s="326">
        <f t="shared" si="140"/>
        <v>0.48896070710059425</v>
      </c>
      <c r="O535" s="326">
        <f t="shared" si="133"/>
        <v>0</v>
      </c>
      <c r="P535" s="326">
        <f t="shared" si="134"/>
        <v>0</v>
      </c>
      <c r="Q535" s="326">
        <f t="shared" si="141"/>
        <v>0.48896070710059425</v>
      </c>
      <c r="R535" s="326">
        <f t="shared" si="135"/>
        <v>0</v>
      </c>
      <c r="S535" s="326">
        <f t="shared" si="136"/>
        <v>0</v>
      </c>
      <c r="T535" s="326">
        <f t="shared" si="142"/>
        <v>0.48896070710059425</v>
      </c>
      <c r="U535" s="326">
        <f t="shared" si="137"/>
        <v>0</v>
      </c>
      <c r="V535" s="326">
        <f t="shared" si="143"/>
        <v>1.1546064699694829</v>
      </c>
    </row>
    <row r="536" spans="7:22" x14ac:dyDescent="0.2">
      <c r="G536" s="326">
        <f t="shared" si="128"/>
        <v>0</v>
      </c>
      <c r="H536" s="326">
        <f t="shared" si="138"/>
        <v>0.48988676904586054</v>
      </c>
      <c r="I536" s="326">
        <f t="shared" si="129"/>
        <v>1.0916906033101503E-75</v>
      </c>
      <c r="J536" s="326">
        <f t="shared" si="130"/>
        <v>1.24</v>
      </c>
      <c r="K536" s="326">
        <f t="shared" si="139"/>
        <v>0.48988676904586054</v>
      </c>
      <c r="L536" s="326">
        <f t="shared" si="131"/>
        <v>1.240039583712893</v>
      </c>
      <c r="M536" s="326">
        <f t="shared" si="132"/>
        <v>0</v>
      </c>
      <c r="N536" s="326">
        <f t="shared" si="140"/>
        <v>0.48988676904586054</v>
      </c>
      <c r="O536" s="326">
        <f t="shared" si="133"/>
        <v>0</v>
      </c>
      <c r="P536" s="326">
        <f t="shared" si="134"/>
        <v>0</v>
      </c>
      <c r="Q536" s="326">
        <f t="shared" si="141"/>
        <v>0.48988676904586054</v>
      </c>
      <c r="R536" s="326">
        <f t="shared" si="135"/>
        <v>0</v>
      </c>
      <c r="S536" s="326">
        <f t="shared" si="136"/>
        <v>0</v>
      </c>
      <c r="T536" s="326">
        <f t="shared" si="142"/>
        <v>0.48988676904586054</v>
      </c>
      <c r="U536" s="326">
        <f t="shared" si="137"/>
        <v>0</v>
      </c>
      <c r="V536" s="326">
        <f t="shared" si="143"/>
        <v>1.5400395837128931</v>
      </c>
    </row>
    <row r="537" spans="7:22" x14ac:dyDescent="0.2">
      <c r="G537" s="326">
        <f t="shared" si="128"/>
        <v>0</v>
      </c>
      <c r="H537" s="326">
        <f t="shared" si="138"/>
        <v>0.49081283099112682</v>
      </c>
      <c r="I537" s="326">
        <f t="shared" si="129"/>
        <v>1.9530720127172966E-76</v>
      </c>
      <c r="J537" s="326">
        <f t="shared" si="130"/>
        <v>1.7550000000000001</v>
      </c>
      <c r="K537" s="326">
        <f t="shared" si="139"/>
        <v>0.49081283099112682</v>
      </c>
      <c r="L537" s="326">
        <f t="shared" si="131"/>
        <v>1.7558620178445858</v>
      </c>
      <c r="M537" s="326">
        <f t="shared" si="132"/>
        <v>0</v>
      </c>
      <c r="N537" s="326">
        <f t="shared" si="140"/>
        <v>0.49081283099112682</v>
      </c>
      <c r="O537" s="326">
        <f t="shared" si="133"/>
        <v>0</v>
      </c>
      <c r="P537" s="326">
        <f t="shared" si="134"/>
        <v>0</v>
      </c>
      <c r="Q537" s="326">
        <f t="shared" si="141"/>
        <v>0.49081283099112682</v>
      </c>
      <c r="R537" s="326">
        <f t="shared" si="135"/>
        <v>0</v>
      </c>
      <c r="S537" s="326">
        <f t="shared" si="136"/>
        <v>0</v>
      </c>
      <c r="T537" s="326">
        <f t="shared" si="142"/>
        <v>0.49081283099112682</v>
      </c>
      <c r="U537" s="326">
        <f t="shared" si="137"/>
        <v>0</v>
      </c>
      <c r="V537" s="326">
        <f t="shared" si="143"/>
        <v>2.0558620178445857</v>
      </c>
    </row>
    <row r="538" spans="7:22" x14ac:dyDescent="0.2">
      <c r="G538" s="326">
        <f t="shared" si="128"/>
        <v>0</v>
      </c>
      <c r="H538" s="326">
        <f t="shared" si="138"/>
        <v>0.49173889293639311</v>
      </c>
      <c r="I538" s="326">
        <f t="shared" si="129"/>
        <v>3.4876481461409923E-77</v>
      </c>
      <c r="J538" s="326">
        <f t="shared" si="130"/>
        <v>2.4260000000000002</v>
      </c>
      <c r="K538" s="326">
        <f t="shared" si="139"/>
        <v>0.49173889293639311</v>
      </c>
      <c r="L538" s="326">
        <f t="shared" si="131"/>
        <v>2.4268730730621404</v>
      </c>
      <c r="M538" s="326">
        <f t="shared" si="132"/>
        <v>0</v>
      </c>
      <c r="N538" s="326">
        <f t="shared" si="140"/>
        <v>0.49173889293639311</v>
      </c>
      <c r="O538" s="326">
        <f t="shared" si="133"/>
        <v>0</v>
      </c>
      <c r="P538" s="326">
        <f t="shared" si="134"/>
        <v>0</v>
      </c>
      <c r="Q538" s="326">
        <f t="shared" si="141"/>
        <v>0.49173889293639311</v>
      </c>
      <c r="R538" s="326">
        <f t="shared" si="135"/>
        <v>0</v>
      </c>
      <c r="S538" s="326">
        <f t="shared" si="136"/>
        <v>0</v>
      </c>
      <c r="T538" s="326">
        <f t="shared" si="142"/>
        <v>0.49173889293639311</v>
      </c>
      <c r="U538" s="326">
        <f t="shared" si="137"/>
        <v>0</v>
      </c>
      <c r="V538" s="326">
        <f t="shared" si="143"/>
        <v>2.7268730730621402</v>
      </c>
    </row>
    <row r="539" spans="7:22" x14ac:dyDescent="0.2">
      <c r="G539" s="326">
        <f t="shared" si="128"/>
        <v>0</v>
      </c>
      <c r="H539" s="326">
        <f t="shared" si="138"/>
        <v>0.4926649548816594</v>
      </c>
      <c r="I539" s="326">
        <f t="shared" si="129"/>
        <v>6.216811450799629E-78</v>
      </c>
      <c r="J539" s="326">
        <f t="shared" si="130"/>
        <v>3.2749999999999999</v>
      </c>
      <c r="K539" s="326">
        <f t="shared" si="139"/>
        <v>0.4926649548816594</v>
      </c>
      <c r="L539" s="326">
        <f t="shared" si="131"/>
        <v>3.2750705923476988</v>
      </c>
      <c r="M539" s="326">
        <f t="shared" si="132"/>
        <v>0</v>
      </c>
      <c r="N539" s="326">
        <f t="shared" si="140"/>
        <v>0.4926649548816594</v>
      </c>
      <c r="O539" s="326">
        <f t="shared" si="133"/>
        <v>0</v>
      </c>
      <c r="P539" s="326">
        <f t="shared" si="134"/>
        <v>0</v>
      </c>
      <c r="Q539" s="326">
        <f t="shared" si="141"/>
        <v>0.4926649548816594</v>
      </c>
      <c r="R539" s="326">
        <f t="shared" si="135"/>
        <v>0</v>
      </c>
      <c r="S539" s="326">
        <f t="shared" si="136"/>
        <v>0</v>
      </c>
      <c r="T539" s="326">
        <f t="shared" si="142"/>
        <v>0.4926649548816594</v>
      </c>
      <c r="U539" s="326">
        <f t="shared" si="137"/>
        <v>0</v>
      </c>
      <c r="V539" s="326">
        <f t="shared" si="143"/>
        <v>3.5750705923476986</v>
      </c>
    </row>
    <row r="540" spans="7:22" x14ac:dyDescent="0.2">
      <c r="G540" s="326">
        <f t="shared" si="128"/>
        <v>0</v>
      </c>
      <c r="H540" s="326">
        <f t="shared" si="138"/>
        <v>0.49359101682692569</v>
      </c>
      <c r="I540" s="326">
        <f t="shared" si="129"/>
        <v>1.1062363183785107E-78</v>
      </c>
      <c r="J540" s="326">
        <f t="shared" si="130"/>
        <v>4.3159999999999998</v>
      </c>
      <c r="K540" s="326">
        <f t="shared" si="139"/>
        <v>0.49359101682692569</v>
      </c>
      <c r="L540" s="326">
        <f t="shared" si="131"/>
        <v>4.3164328610247198</v>
      </c>
      <c r="M540" s="326">
        <f t="shared" si="132"/>
        <v>0</v>
      </c>
      <c r="N540" s="326">
        <f t="shared" si="140"/>
        <v>0.49359101682692569</v>
      </c>
      <c r="O540" s="326">
        <f t="shared" si="133"/>
        <v>0</v>
      </c>
      <c r="P540" s="326">
        <f t="shared" si="134"/>
        <v>0</v>
      </c>
      <c r="Q540" s="326">
        <f t="shared" si="141"/>
        <v>0.49359101682692569</v>
      </c>
      <c r="R540" s="326">
        <f t="shared" si="135"/>
        <v>0</v>
      </c>
      <c r="S540" s="326">
        <f t="shared" si="136"/>
        <v>0</v>
      </c>
      <c r="T540" s="326">
        <f t="shared" si="142"/>
        <v>0.49359101682692569</v>
      </c>
      <c r="U540" s="326">
        <f t="shared" si="137"/>
        <v>0</v>
      </c>
      <c r="V540" s="326">
        <f t="shared" si="143"/>
        <v>4.6164328610247196</v>
      </c>
    </row>
    <row r="541" spans="7:22" x14ac:dyDescent="0.2">
      <c r="G541" s="326">
        <f t="shared" si="128"/>
        <v>0</v>
      </c>
      <c r="H541" s="326">
        <f t="shared" si="138"/>
        <v>0.49451707877219198</v>
      </c>
      <c r="I541" s="326">
        <f t="shared" si="129"/>
        <v>1.9651583032427977E-79</v>
      </c>
      <c r="J541" s="326">
        <f t="shared" si="130"/>
        <v>5.5570000000000004</v>
      </c>
      <c r="K541" s="326">
        <f t="shared" si="139"/>
        <v>0.49451707877219198</v>
      </c>
      <c r="L541" s="326">
        <f t="shared" si="131"/>
        <v>5.5574116828755695</v>
      </c>
      <c r="M541" s="326">
        <f t="shared" si="132"/>
        <v>0</v>
      </c>
      <c r="N541" s="326">
        <f t="shared" si="140"/>
        <v>0.49451707877219198</v>
      </c>
      <c r="O541" s="326">
        <f t="shared" si="133"/>
        <v>0</v>
      </c>
      <c r="P541" s="326">
        <f t="shared" si="134"/>
        <v>0</v>
      </c>
      <c r="Q541" s="326">
        <f t="shared" si="141"/>
        <v>0.49451707877219198</v>
      </c>
      <c r="R541" s="326">
        <f t="shared" si="135"/>
        <v>0</v>
      </c>
      <c r="S541" s="326">
        <f t="shared" si="136"/>
        <v>0</v>
      </c>
      <c r="T541" s="326">
        <f t="shared" si="142"/>
        <v>0.49451707877219198</v>
      </c>
      <c r="U541" s="326">
        <f t="shared" si="137"/>
        <v>0</v>
      </c>
      <c r="V541" s="326">
        <f t="shared" si="143"/>
        <v>5.8574116828755693</v>
      </c>
    </row>
    <row r="542" spans="7:22" x14ac:dyDescent="0.2">
      <c r="G542" s="326">
        <f t="shared" si="128"/>
        <v>0</v>
      </c>
      <c r="H542" s="326">
        <f t="shared" si="138"/>
        <v>0.49544314071745826</v>
      </c>
      <c r="I542" s="326">
        <f t="shared" si="129"/>
        <v>3.4853024906163115E-80</v>
      </c>
      <c r="J542" s="326">
        <f t="shared" si="130"/>
        <v>6.9910000000000005</v>
      </c>
      <c r="K542" s="326">
        <f t="shared" si="139"/>
        <v>0.49544314071745826</v>
      </c>
      <c r="L542" s="326">
        <f t="shared" si="131"/>
        <v>6.9915696080466496</v>
      </c>
      <c r="M542" s="326">
        <f t="shared" si="132"/>
        <v>0</v>
      </c>
      <c r="N542" s="326">
        <f t="shared" si="140"/>
        <v>0.49544314071745826</v>
      </c>
      <c r="O542" s="326">
        <f t="shared" si="133"/>
        <v>0</v>
      </c>
      <c r="P542" s="326">
        <f t="shared" si="134"/>
        <v>0</v>
      </c>
      <c r="Q542" s="326">
        <f t="shared" si="141"/>
        <v>0.49544314071745826</v>
      </c>
      <c r="R542" s="326">
        <f t="shared" si="135"/>
        <v>0</v>
      </c>
      <c r="S542" s="326">
        <f t="shared" si="136"/>
        <v>0</v>
      </c>
      <c r="T542" s="326">
        <f t="shared" si="142"/>
        <v>0.49544314071745826</v>
      </c>
      <c r="U542" s="326">
        <f t="shared" si="137"/>
        <v>0</v>
      </c>
      <c r="V542" s="326">
        <f t="shared" si="143"/>
        <v>7.2915696080466494</v>
      </c>
    </row>
    <row r="543" spans="7:22" x14ac:dyDescent="0.2">
      <c r="G543" s="326">
        <f t="shared" si="128"/>
        <v>0</v>
      </c>
      <c r="H543" s="326">
        <f t="shared" si="138"/>
        <v>0.49636920266272455</v>
      </c>
      <c r="I543" s="326">
        <f t="shared" si="129"/>
        <v>6.171635816087793E-81</v>
      </c>
      <c r="J543" s="326">
        <f t="shared" si="130"/>
        <v>8.5960000000000001</v>
      </c>
      <c r="K543" s="326">
        <f t="shared" si="139"/>
        <v>0.49636920266272455</v>
      </c>
      <c r="L543" s="326">
        <f t="shared" si="131"/>
        <v>8.5968903041935221</v>
      </c>
      <c r="M543" s="326">
        <f t="shared" si="132"/>
        <v>0</v>
      </c>
      <c r="N543" s="326">
        <f t="shared" si="140"/>
        <v>0.49636920266272455</v>
      </c>
      <c r="O543" s="326">
        <f t="shared" si="133"/>
        <v>0</v>
      </c>
      <c r="P543" s="326">
        <f t="shared" si="134"/>
        <v>0</v>
      </c>
      <c r="Q543" s="326">
        <f t="shared" si="141"/>
        <v>0.49636920266272455</v>
      </c>
      <c r="R543" s="326">
        <f t="shared" si="135"/>
        <v>0</v>
      </c>
      <c r="S543" s="326">
        <f t="shared" si="136"/>
        <v>0</v>
      </c>
      <c r="T543" s="326">
        <f t="shared" si="142"/>
        <v>0.49636920266272455</v>
      </c>
      <c r="U543" s="326">
        <f t="shared" si="137"/>
        <v>0</v>
      </c>
      <c r="V543" s="326">
        <f t="shared" si="143"/>
        <v>8.8968903041935228</v>
      </c>
    </row>
    <row r="544" spans="7:22" x14ac:dyDescent="0.2">
      <c r="G544" s="326">
        <f t="shared" si="128"/>
        <v>0</v>
      </c>
      <c r="H544" s="326">
        <f t="shared" si="138"/>
        <v>0.49729526460799084</v>
      </c>
      <c r="I544" s="326">
        <f t="shared" si="129"/>
        <v>1.0911896348013156E-81</v>
      </c>
      <c r="J544" s="326">
        <f t="shared" si="130"/>
        <v>10.334</v>
      </c>
      <c r="K544" s="326">
        <f t="shared" si="139"/>
        <v>0.49729526460799084</v>
      </c>
      <c r="L544" s="326">
        <f t="shared" si="131"/>
        <v>10.334310227691414</v>
      </c>
      <c r="M544" s="326">
        <f t="shared" si="132"/>
        <v>0</v>
      </c>
      <c r="N544" s="326">
        <f t="shared" si="140"/>
        <v>0.49729526460799084</v>
      </c>
      <c r="O544" s="326">
        <f t="shared" si="133"/>
        <v>0</v>
      </c>
      <c r="P544" s="326">
        <f t="shared" si="134"/>
        <v>0</v>
      </c>
      <c r="Q544" s="326">
        <f t="shared" si="141"/>
        <v>0.49729526460799084</v>
      </c>
      <c r="R544" s="326">
        <f t="shared" si="135"/>
        <v>0</v>
      </c>
      <c r="S544" s="326">
        <f t="shared" si="136"/>
        <v>0</v>
      </c>
      <c r="T544" s="326">
        <f t="shared" si="142"/>
        <v>0.49729526460799084</v>
      </c>
      <c r="U544" s="326">
        <f t="shared" si="137"/>
        <v>0</v>
      </c>
      <c r="V544" s="326">
        <f t="shared" si="143"/>
        <v>10.634310227691415</v>
      </c>
    </row>
    <row r="545" spans="7:22" x14ac:dyDescent="0.2">
      <c r="G545" s="326">
        <f t="shared" si="128"/>
        <v>0</v>
      </c>
      <c r="H545" s="326">
        <f t="shared" si="138"/>
        <v>0.49822132655325713</v>
      </c>
      <c r="I545" s="326">
        <f t="shared" si="129"/>
        <v>1.9264743558270154E-82</v>
      </c>
      <c r="J545" s="326">
        <f t="shared" si="130"/>
        <v>12.147</v>
      </c>
      <c r="K545" s="326">
        <f t="shared" si="139"/>
        <v>0.49822132655325713</v>
      </c>
      <c r="L545" s="326">
        <f t="shared" si="131"/>
        <v>12.147939936090561</v>
      </c>
      <c r="M545" s="326">
        <f t="shared" si="132"/>
        <v>0</v>
      </c>
      <c r="N545" s="326">
        <f t="shared" si="140"/>
        <v>0.49822132655325713</v>
      </c>
      <c r="O545" s="326">
        <f t="shared" si="133"/>
        <v>0</v>
      </c>
      <c r="P545" s="326">
        <f t="shared" si="134"/>
        <v>0</v>
      </c>
      <c r="Q545" s="326">
        <f t="shared" si="141"/>
        <v>0.49822132655325713</v>
      </c>
      <c r="R545" s="326">
        <f t="shared" si="135"/>
        <v>0</v>
      </c>
      <c r="S545" s="326">
        <f t="shared" si="136"/>
        <v>0</v>
      </c>
      <c r="T545" s="326">
        <f t="shared" si="142"/>
        <v>0.49822132655325713</v>
      </c>
      <c r="U545" s="326">
        <f t="shared" si="137"/>
        <v>0</v>
      </c>
      <c r="V545" s="326">
        <f t="shared" si="143"/>
        <v>12.447939936090561</v>
      </c>
    </row>
    <row r="546" spans="7:22" x14ac:dyDescent="0.2">
      <c r="G546" s="326">
        <f t="shared" si="128"/>
        <v>0</v>
      </c>
      <c r="H546" s="326">
        <f t="shared" si="138"/>
        <v>0.49914738849852341</v>
      </c>
      <c r="I546" s="326">
        <f t="shared" si="129"/>
        <v>3.396345872042737E-83</v>
      </c>
      <c r="J546" s="326">
        <f t="shared" si="130"/>
        <v>13.967000000000001</v>
      </c>
      <c r="K546" s="326">
        <f t="shared" si="139"/>
        <v>0.49914738849852341</v>
      </c>
      <c r="L546" s="326">
        <f t="shared" si="131"/>
        <v>13.967260761723196</v>
      </c>
      <c r="M546" s="326">
        <f t="shared" si="132"/>
        <v>0</v>
      </c>
      <c r="N546" s="326">
        <f t="shared" si="140"/>
        <v>0.49914738849852341</v>
      </c>
      <c r="O546" s="326">
        <f t="shared" si="133"/>
        <v>0</v>
      </c>
      <c r="P546" s="326">
        <f t="shared" si="134"/>
        <v>0</v>
      </c>
      <c r="Q546" s="326">
        <f t="shared" si="141"/>
        <v>0.49914738849852341</v>
      </c>
      <c r="R546" s="326">
        <f t="shared" si="135"/>
        <v>0</v>
      </c>
      <c r="S546" s="326">
        <f t="shared" si="136"/>
        <v>0</v>
      </c>
      <c r="T546" s="326">
        <f t="shared" si="142"/>
        <v>0.49914738849852341</v>
      </c>
      <c r="U546" s="326">
        <f t="shared" si="137"/>
        <v>0</v>
      </c>
      <c r="V546" s="326">
        <f t="shared" si="143"/>
        <v>14.267260761723197</v>
      </c>
    </row>
    <row r="547" spans="7:22" x14ac:dyDescent="0.2">
      <c r="G547" s="326">
        <f t="shared" si="128"/>
        <v>0</v>
      </c>
      <c r="H547" s="326">
        <f t="shared" si="138"/>
        <v>0.5000734504437897</v>
      </c>
      <c r="I547" s="326">
        <f t="shared" si="129"/>
        <v>5.9795510536441254E-84</v>
      </c>
      <c r="J547" s="326">
        <f t="shared" si="130"/>
        <v>15.711</v>
      </c>
      <c r="K547" s="326">
        <f t="shared" si="139"/>
        <v>0.5000734504437897</v>
      </c>
      <c r="L547" s="326">
        <f t="shared" si="131"/>
        <v>15.711316131225527</v>
      </c>
      <c r="M547" s="326">
        <f t="shared" si="132"/>
        <v>0</v>
      </c>
      <c r="N547" s="326">
        <f t="shared" si="140"/>
        <v>0.5000734504437897</v>
      </c>
      <c r="O547" s="326">
        <f t="shared" si="133"/>
        <v>0</v>
      </c>
      <c r="P547" s="326">
        <f t="shared" si="134"/>
        <v>0</v>
      </c>
      <c r="Q547" s="326">
        <f t="shared" si="141"/>
        <v>0.5000734504437897</v>
      </c>
      <c r="R547" s="326">
        <f t="shared" si="135"/>
        <v>0</v>
      </c>
      <c r="S547" s="326">
        <f t="shared" si="136"/>
        <v>0</v>
      </c>
      <c r="T547" s="326">
        <f t="shared" si="142"/>
        <v>0.5000734504437897</v>
      </c>
      <c r="U547" s="326">
        <f t="shared" si="137"/>
        <v>0</v>
      </c>
      <c r="V547" s="326">
        <f t="shared" si="143"/>
        <v>16.011316131225527</v>
      </c>
    </row>
    <row r="548" spans="7:22" x14ac:dyDescent="0.2">
      <c r="G548" s="326">
        <f t="shared" si="128"/>
        <v>0</v>
      </c>
      <c r="H548" s="326">
        <f t="shared" si="138"/>
        <v>0.50099951238905593</v>
      </c>
      <c r="I548" s="326">
        <f t="shared" si="129"/>
        <v>1.051369177047248E-84</v>
      </c>
      <c r="J548" s="326">
        <f t="shared" si="130"/>
        <v>17.294</v>
      </c>
      <c r="K548" s="326">
        <f t="shared" si="139"/>
        <v>0.50099951238905593</v>
      </c>
      <c r="L548" s="326">
        <f t="shared" si="131"/>
        <v>17.29460747695401</v>
      </c>
      <c r="M548" s="326">
        <f t="shared" si="132"/>
        <v>0</v>
      </c>
      <c r="N548" s="326">
        <f t="shared" si="140"/>
        <v>0.50099951238905593</v>
      </c>
      <c r="O548" s="326">
        <f t="shared" si="133"/>
        <v>0</v>
      </c>
      <c r="P548" s="326">
        <f t="shared" si="134"/>
        <v>0</v>
      </c>
      <c r="Q548" s="326">
        <f t="shared" si="141"/>
        <v>0.50099951238905593</v>
      </c>
      <c r="R548" s="326">
        <f t="shared" si="135"/>
        <v>0</v>
      </c>
      <c r="S548" s="326">
        <f t="shared" si="136"/>
        <v>0</v>
      </c>
      <c r="T548" s="326">
        <f t="shared" si="142"/>
        <v>0.50099951238905593</v>
      </c>
      <c r="U548" s="326">
        <f t="shared" si="137"/>
        <v>0</v>
      </c>
      <c r="V548" s="326">
        <f t="shared" si="143"/>
        <v>17.59460747695401</v>
      </c>
    </row>
    <row r="549" spans="7:22" x14ac:dyDescent="0.2">
      <c r="G549" s="326">
        <f t="shared" si="128"/>
        <v>0</v>
      </c>
      <c r="H549" s="326">
        <f t="shared" si="138"/>
        <v>0.50192557433432217</v>
      </c>
      <c r="I549" s="326">
        <f t="shared" si="129"/>
        <v>1.8462631600376365E-85</v>
      </c>
      <c r="J549" s="326">
        <f t="shared" si="130"/>
        <v>18.634</v>
      </c>
      <c r="K549" s="326">
        <f t="shared" si="139"/>
        <v>0.50192557433432217</v>
      </c>
      <c r="L549" s="326">
        <f t="shared" si="131"/>
        <v>18.634108391404734</v>
      </c>
      <c r="M549" s="326">
        <f t="shared" si="132"/>
        <v>0</v>
      </c>
      <c r="N549" s="326">
        <f t="shared" si="140"/>
        <v>0.50192557433432217</v>
      </c>
      <c r="O549" s="326">
        <f t="shared" si="133"/>
        <v>0</v>
      </c>
      <c r="P549" s="326">
        <f t="shared" si="134"/>
        <v>0</v>
      </c>
      <c r="Q549" s="326">
        <f t="shared" si="141"/>
        <v>0.50192557433432217</v>
      </c>
      <c r="R549" s="326">
        <f t="shared" si="135"/>
        <v>0</v>
      </c>
      <c r="S549" s="326">
        <f t="shared" si="136"/>
        <v>0</v>
      </c>
      <c r="T549" s="326">
        <f t="shared" si="142"/>
        <v>0.50192557433432217</v>
      </c>
      <c r="U549" s="326">
        <f t="shared" si="137"/>
        <v>0</v>
      </c>
      <c r="V549" s="326">
        <f t="shared" si="143"/>
        <v>18.934108391404735</v>
      </c>
    </row>
    <row r="550" spans="7:22" x14ac:dyDescent="0.2">
      <c r="G550" s="326">
        <f t="shared" si="128"/>
        <v>0</v>
      </c>
      <c r="H550" s="326">
        <f t="shared" si="138"/>
        <v>0.5028516362795884</v>
      </c>
      <c r="I550" s="326">
        <f t="shared" si="129"/>
        <v>3.2382105074775264E-86</v>
      </c>
      <c r="J550" s="326">
        <f t="shared" si="130"/>
        <v>19.655999999999999</v>
      </c>
      <c r="K550" s="326">
        <f t="shared" si="139"/>
        <v>0.5028516362795884</v>
      </c>
      <c r="L550" s="326">
        <f t="shared" si="131"/>
        <v>19.656586733580259</v>
      </c>
      <c r="M550" s="326">
        <f t="shared" si="132"/>
        <v>0</v>
      </c>
      <c r="N550" s="326">
        <f t="shared" si="140"/>
        <v>0.5028516362795884</v>
      </c>
      <c r="O550" s="326">
        <f t="shared" si="133"/>
        <v>0</v>
      </c>
      <c r="P550" s="326">
        <f t="shared" si="134"/>
        <v>0</v>
      </c>
      <c r="Q550" s="326">
        <f t="shared" si="141"/>
        <v>0.5028516362795884</v>
      </c>
      <c r="R550" s="326">
        <f t="shared" si="135"/>
        <v>0</v>
      </c>
      <c r="S550" s="326">
        <f t="shared" si="136"/>
        <v>0</v>
      </c>
      <c r="T550" s="326">
        <f t="shared" si="142"/>
        <v>0.5028516362795884</v>
      </c>
      <c r="U550" s="326">
        <f t="shared" si="137"/>
        <v>0</v>
      </c>
      <c r="V550" s="326">
        <f t="shared" si="143"/>
        <v>19.956586733580259</v>
      </c>
    </row>
    <row r="551" spans="7:22" x14ac:dyDescent="0.2">
      <c r="G551" s="326">
        <f t="shared" si="128"/>
        <v>0</v>
      </c>
      <c r="H551" s="326">
        <f t="shared" si="138"/>
        <v>0.50377769822485463</v>
      </c>
      <c r="I551" s="326">
        <f t="shared" si="129"/>
        <v>5.6729738162480541E-87</v>
      </c>
      <c r="J551" s="326">
        <f t="shared" si="130"/>
        <v>20.305</v>
      </c>
      <c r="K551" s="326">
        <f t="shared" si="139"/>
        <v>0.50377769822485463</v>
      </c>
      <c r="L551" s="326">
        <f t="shared" si="131"/>
        <v>20.305321777887197</v>
      </c>
      <c r="M551" s="326">
        <f t="shared" si="132"/>
        <v>0</v>
      </c>
      <c r="N551" s="326">
        <f t="shared" si="140"/>
        <v>0.50377769822485463</v>
      </c>
      <c r="O551" s="326">
        <f t="shared" si="133"/>
        <v>0</v>
      </c>
      <c r="P551" s="326">
        <f t="shared" si="134"/>
        <v>0</v>
      </c>
      <c r="Q551" s="326">
        <f t="shared" si="141"/>
        <v>0.50377769822485463</v>
      </c>
      <c r="R551" s="326">
        <f t="shared" si="135"/>
        <v>0</v>
      </c>
      <c r="S551" s="326">
        <f t="shared" si="136"/>
        <v>0</v>
      </c>
      <c r="T551" s="326">
        <f t="shared" si="142"/>
        <v>0.50377769822485463</v>
      </c>
      <c r="U551" s="326">
        <f t="shared" si="137"/>
        <v>0</v>
      </c>
      <c r="V551" s="326">
        <f t="shared" si="143"/>
        <v>20.605321777887198</v>
      </c>
    </row>
    <row r="552" spans="7:22" x14ac:dyDescent="0.2">
      <c r="G552" s="326">
        <f t="shared" si="128"/>
        <v>0</v>
      </c>
      <c r="H552" s="326">
        <f t="shared" si="138"/>
        <v>0.50470376017012086</v>
      </c>
      <c r="I552" s="326">
        <f t="shared" si="129"/>
        <v>9.9273089307522516E-88</v>
      </c>
      <c r="J552" s="326">
        <f t="shared" si="130"/>
        <v>20.545000000000002</v>
      </c>
      <c r="K552" s="326">
        <f t="shared" si="139"/>
        <v>0.50470376017012086</v>
      </c>
      <c r="L552" s="326">
        <f t="shared" si="131"/>
        <v>20.54534872962682</v>
      </c>
      <c r="M552" s="326">
        <f t="shared" si="132"/>
        <v>0</v>
      </c>
      <c r="N552" s="326">
        <f t="shared" si="140"/>
        <v>0.50470376017012086</v>
      </c>
      <c r="O552" s="326">
        <f t="shared" si="133"/>
        <v>0</v>
      </c>
      <c r="P552" s="326">
        <f t="shared" si="134"/>
        <v>0</v>
      </c>
      <c r="Q552" s="326">
        <f t="shared" si="141"/>
        <v>0.50470376017012086</v>
      </c>
      <c r="R552" s="326">
        <f t="shared" si="135"/>
        <v>0</v>
      </c>
      <c r="S552" s="326">
        <f t="shared" si="136"/>
        <v>0</v>
      </c>
      <c r="T552" s="326">
        <f t="shared" si="142"/>
        <v>0.50470376017012086</v>
      </c>
      <c r="U552" s="326">
        <f t="shared" si="137"/>
        <v>0</v>
      </c>
      <c r="V552" s="326">
        <f t="shared" si="143"/>
        <v>20.845348729626821</v>
      </c>
    </row>
    <row r="553" spans="7:22" x14ac:dyDescent="0.2">
      <c r="G553" s="326">
        <f t="shared" si="128"/>
        <v>0</v>
      </c>
      <c r="H553" s="326">
        <f t="shared" si="138"/>
        <v>0.5056298221153871</v>
      </c>
      <c r="I553" s="326">
        <f t="shared" si="129"/>
        <v>1.7353532594160841E-88</v>
      </c>
      <c r="J553" s="326">
        <f t="shared" si="130"/>
        <v>20.366</v>
      </c>
      <c r="K553" s="326">
        <f t="shared" si="139"/>
        <v>0.5056298221153871</v>
      </c>
      <c r="L553" s="326">
        <f t="shared" si="131"/>
        <v>20.366552971026373</v>
      </c>
      <c r="M553" s="326">
        <f t="shared" si="132"/>
        <v>0</v>
      </c>
      <c r="N553" s="326">
        <f t="shared" si="140"/>
        <v>0.5056298221153871</v>
      </c>
      <c r="O553" s="326">
        <f t="shared" si="133"/>
        <v>0</v>
      </c>
      <c r="P553" s="326">
        <f t="shared" si="134"/>
        <v>0</v>
      </c>
      <c r="Q553" s="326">
        <f t="shared" si="141"/>
        <v>0.5056298221153871</v>
      </c>
      <c r="R553" s="326">
        <f t="shared" si="135"/>
        <v>0</v>
      </c>
      <c r="S553" s="326">
        <f t="shared" si="136"/>
        <v>0</v>
      </c>
      <c r="T553" s="326">
        <f t="shared" si="142"/>
        <v>0.5056298221153871</v>
      </c>
      <c r="U553" s="326">
        <f t="shared" si="137"/>
        <v>0</v>
      </c>
      <c r="V553" s="326">
        <f t="shared" si="143"/>
        <v>20.666552971026373</v>
      </c>
    </row>
    <row r="554" spans="7:22" x14ac:dyDescent="0.2">
      <c r="G554" s="326">
        <f t="shared" si="128"/>
        <v>0</v>
      </c>
      <c r="H554" s="326">
        <f t="shared" si="138"/>
        <v>0.50655588406065333</v>
      </c>
      <c r="I554" s="326">
        <f t="shared" si="129"/>
        <v>3.0304011289267102E-89</v>
      </c>
      <c r="J554" s="326">
        <f t="shared" si="130"/>
        <v>19.783999999999999</v>
      </c>
      <c r="K554" s="326">
        <f t="shared" si="139"/>
        <v>0.50655588406065333</v>
      </c>
      <c r="L554" s="326">
        <f t="shared" si="131"/>
        <v>19.784238560685502</v>
      </c>
      <c r="M554" s="326">
        <f t="shared" si="132"/>
        <v>0</v>
      </c>
      <c r="N554" s="326">
        <f t="shared" si="140"/>
        <v>0.50655588406065333</v>
      </c>
      <c r="O554" s="326">
        <f t="shared" si="133"/>
        <v>0</v>
      </c>
      <c r="P554" s="326">
        <f t="shared" si="134"/>
        <v>0</v>
      </c>
      <c r="Q554" s="326">
        <f t="shared" si="141"/>
        <v>0.50655588406065333</v>
      </c>
      <c r="R554" s="326">
        <f t="shared" si="135"/>
        <v>0</v>
      </c>
      <c r="S554" s="326">
        <f t="shared" si="136"/>
        <v>0</v>
      </c>
      <c r="T554" s="326">
        <f t="shared" si="142"/>
        <v>0.50655588406065333</v>
      </c>
      <c r="U554" s="326">
        <f t="shared" si="137"/>
        <v>0</v>
      </c>
      <c r="V554" s="326">
        <f t="shared" si="143"/>
        <v>20.084238560685503</v>
      </c>
    </row>
    <row r="555" spans="7:22" x14ac:dyDescent="0.2">
      <c r="G555" s="326">
        <f t="shared" si="128"/>
        <v>0</v>
      </c>
      <c r="H555" s="326">
        <f t="shared" si="138"/>
        <v>0.50748194600591956</v>
      </c>
      <c r="I555" s="326">
        <f t="shared" si="129"/>
        <v>5.2867429332875409E-90</v>
      </c>
      <c r="J555" s="326">
        <f t="shared" si="130"/>
        <v>18.837</v>
      </c>
      <c r="K555" s="326">
        <f t="shared" si="139"/>
        <v>0.50748194600591956</v>
      </c>
      <c r="L555" s="326">
        <f t="shared" si="131"/>
        <v>18.837154574549288</v>
      </c>
      <c r="M555" s="326">
        <f t="shared" si="132"/>
        <v>0</v>
      </c>
      <c r="N555" s="326">
        <f t="shared" si="140"/>
        <v>0.50748194600591956</v>
      </c>
      <c r="O555" s="326">
        <f t="shared" si="133"/>
        <v>0</v>
      </c>
      <c r="P555" s="326">
        <f t="shared" si="134"/>
        <v>0</v>
      </c>
      <c r="Q555" s="326">
        <f t="shared" si="141"/>
        <v>0.50748194600591956</v>
      </c>
      <c r="R555" s="326">
        <f t="shared" si="135"/>
        <v>0</v>
      </c>
      <c r="S555" s="326">
        <f t="shared" si="136"/>
        <v>0</v>
      </c>
      <c r="T555" s="326">
        <f t="shared" si="142"/>
        <v>0.50748194600591956</v>
      </c>
      <c r="U555" s="326">
        <f t="shared" si="137"/>
        <v>0</v>
      </c>
      <c r="V555" s="326">
        <f t="shared" si="143"/>
        <v>19.137154574549289</v>
      </c>
    </row>
    <row r="556" spans="7:22" x14ac:dyDescent="0.2">
      <c r="G556" s="326">
        <f t="shared" si="128"/>
        <v>0</v>
      </c>
      <c r="H556" s="326">
        <f t="shared" si="138"/>
        <v>0.50840800795118579</v>
      </c>
      <c r="I556" s="326">
        <f t="shared" si="129"/>
        <v>9.2145012259766777E-91</v>
      </c>
      <c r="J556" s="326">
        <f t="shared" si="130"/>
        <v>17.583000000000002</v>
      </c>
      <c r="K556" s="326">
        <f t="shared" si="139"/>
        <v>0.50840800795118579</v>
      </c>
      <c r="L556" s="326">
        <f t="shared" si="131"/>
        <v>17.583313524659623</v>
      </c>
      <c r="M556" s="326">
        <f t="shared" si="132"/>
        <v>0</v>
      </c>
      <c r="N556" s="326">
        <f t="shared" si="140"/>
        <v>0.50840800795118579</v>
      </c>
      <c r="O556" s="326">
        <f t="shared" si="133"/>
        <v>0</v>
      </c>
      <c r="P556" s="326">
        <f t="shared" si="134"/>
        <v>0</v>
      </c>
      <c r="Q556" s="326">
        <f t="shared" si="141"/>
        <v>0.50840800795118579</v>
      </c>
      <c r="R556" s="326">
        <f t="shared" si="135"/>
        <v>0</v>
      </c>
      <c r="S556" s="326">
        <f t="shared" si="136"/>
        <v>0</v>
      </c>
      <c r="T556" s="326">
        <f t="shared" si="142"/>
        <v>0.50840800795118579</v>
      </c>
      <c r="U556" s="326">
        <f t="shared" si="137"/>
        <v>0</v>
      </c>
      <c r="V556" s="326">
        <f t="shared" si="143"/>
        <v>17.883313524659624</v>
      </c>
    </row>
    <row r="557" spans="7:22" x14ac:dyDescent="0.2">
      <c r="G557" s="326">
        <f t="shared" si="128"/>
        <v>0</v>
      </c>
      <c r="H557" s="326">
        <f t="shared" si="138"/>
        <v>0.50933406989645202</v>
      </c>
      <c r="I557" s="326">
        <f t="shared" si="129"/>
        <v>1.6046136375245221E-91</v>
      </c>
      <c r="J557" s="326">
        <f t="shared" si="130"/>
        <v>16.094000000000001</v>
      </c>
      <c r="K557" s="326">
        <f t="shared" si="139"/>
        <v>0.50933406989645202</v>
      </c>
      <c r="L557" s="326">
        <f t="shared" si="131"/>
        <v>16.094217295299337</v>
      </c>
      <c r="M557" s="326">
        <f t="shared" si="132"/>
        <v>0</v>
      </c>
      <c r="N557" s="326">
        <f t="shared" si="140"/>
        <v>0.50933406989645202</v>
      </c>
      <c r="O557" s="326">
        <f t="shared" si="133"/>
        <v>0</v>
      </c>
      <c r="P557" s="326">
        <f t="shared" si="134"/>
        <v>0</v>
      </c>
      <c r="Q557" s="326">
        <f t="shared" si="141"/>
        <v>0.50933406989645202</v>
      </c>
      <c r="R557" s="326">
        <f t="shared" si="135"/>
        <v>0</v>
      </c>
      <c r="S557" s="326">
        <f t="shared" si="136"/>
        <v>0</v>
      </c>
      <c r="T557" s="326">
        <f t="shared" si="142"/>
        <v>0.50933406989645202</v>
      </c>
      <c r="U557" s="326">
        <f t="shared" si="137"/>
        <v>0</v>
      </c>
      <c r="V557" s="326">
        <f t="shared" si="143"/>
        <v>16.394217295299338</v>
      </c>
    </row>
    <row r="558" spans="7:22" x14ac:dyDescent="0.2">
      <c r="G558" s="326">
        <f t="shared" si="128"/>
        <v>0</v>
      </c>
      <c r="H558" s="326">
        <f t="shared" si="138"/>
        <v>0.51026013184171826</v>
      </c>
      <c r="I558" s="326">
        <f t="shared" si="129"/>
        <v>2.7919221958540084E-92</v>
      </c>
      <c r="J558" s="326">
        <f t="shared" si="130"/>
        <v>14.448</v>
      </c>
      <c r="K558" s="326">
        <f t="shared" si="139"/>
        <v>0.51026013184171826</v>
      </c>
      <c r="L558" s="326">
        <f t="shared" si="131"/>
        <v>14.448273748966683</v>
      </c>
      <c r="M558" s="326">
        <f t="shared" si="132"/>
        <v>0</v>
      </c>
      <c r="N558" s="326">
        <f t="shared" si="140"/>
        <v>0.51026013184171826</v>
      </c>
      <c r="O558" s="326">
        <f t="shared" si="133"/>
        <v>0</v>
      </c>
      <c r="P558" s="326">
        <f t="shared" si="134"/>
        <v>0</v>
      </c>
      <c r="Q558" s="326">
        <f t="shared" si="141"/>
        <v>0.51026013184171826</v>
      </c>
      <c r="R558" s="326">
        <f t="shared" si="135"/>
        <v>0</v>
      </c>
      <c r="S558" s="326">
        <f t="shared" si="136"/>
        <v>0</v>
      </c>
      <c r="T558" s="326">
        <f t="shared" si="142"/>
        <v>0.51026013184171826</v>
      </c>
      <c r="U558" s="326">
        <f t="shared" si="137"/>
        <v>0</v>
      </c>
      <c r="V558" s="326">
        <f t="shared" si="143"/>
        <v>14.748273748966684</v>
      </c>
    </row>
    <row r="559" spans="7:22" x14ac:dyDescent="0.2">
      <c r="G559" s="326">
        <f t="shared" si="128"/>
        <v>0</v>
      </c>
      <c r="H559" s="326">
        <f t="shared" si="138"/>
        <v>0.51118619378698449</v>
      </c>
      <c r="I559" s="326">
        <f t="shared" si="129"/>
        <v>4.8538823396202346E-93</v>
      </c>
      <c r="J559" s="326">
        <f t="shared" si="130"/>
        <v>12.724</v>
      </c>
      <c r="K559" s="326">
        <f t="shared" si="139"/>
        <v>0.51118619378698449</v>
      </c>
      <c r="L559" s="326">
        <f t="shared" si="131"/>
        <v>12.724222249082999</v>
      </c>
      <c r="M559" s="326">
        <f t="shared" si="132"/>
        <v>0</v>
      </c>
      <c r="N559" s="326">
        <f t="shared" si="140"/>
        <v>0.51118619378698449</v>
      </c>
      <c r="O559" s="326">
        <f t="shared" si="133"/>
        <v>0</v>
      </c>
      <c r="P559" s="326">
        <f t="shared" si="134"/>
        <v>0</v>
      </c>
      <c r="Q559" s="326">
        <f t="shared" si="141"/>
        <v>0.51118619378698449</v>
      </c>
      <c r="R559" s="326">
        <f t="shared" si="135"/>
        <v>0</v>
      </c>
      <c r="S559" s="326">
        <f t="shared" si="136"/>
        <v>0</v>
      </c>
      <c r="T559" s="326">
        <f t="shared" si="142"/>
        <v>0.51118619378698449</v>
      </c>
      <c r="U559" s="326">
        <f t="shared" si="137"/>
        <v>0</v>
      </c>
      <c r="V559" s="326">
        <f t="shared" si="143"/>
        <v>13.024222249083</v>
      </c>
    </row>
    <row r="560" spans="7:22" x14ac:dyDescent="0.2">
      <c r="G560" s="326">
        <f t="shared" si="128"/>
        <v>0</v>
      </c>
      <c r="H560" s="326">
        <f t="shared" si="138"/>
        <v>0.51211225573225072</v>
      </c>
      <c r="I560" s="326">
        <f t="shared" si="129"/>
        <v>8.4323171928793637E-94</v>
      </c>
      <c r="J560" s="326">
        <f t="shared" si="130"/>
        <v>10.995000000000001</v>
      </c>
      <c r="K560" s="326">
        <f t="shared" si="139"/>
        <v>0.51211225573225072</v>
      </c>
      <c r="L560" s="326">
        <f t="shared" si="131"/>
        <v>10.995296256580257</v>
      </c>
      <c r="M560" s="326">
        <f t="shared" si="132"/>
        <v>0</v>
      </c>
      <c r="N560" s="326">
        <f t="shared" si="140"/>
        <v>0.51211225573225072</v>
      </c>
      <c r="O560" s="326">
        <f t="shared" si="133"/>
        <v>0</v>
      </c>
      <c r="P560" s="326">
        <f t="shared" si="134"/>
        <v>0</v>
      </c>
      <c r="Q560" s="326">
        <f t="shared" si="141"/>
        <v>0.51211225573225072</v>
      </c>
      <c r="R560" s="326">
        <f t="shared" si="135"/>
        <v>0</v>
      </c>
      <c r="S560" s="326">
        <f t="shared" si="136"/>
        <v>0</v>
      </c>
      <c r="T560" s="326">
        <f t="shared" si="142"/>
        <v>0.51211225573225072</v>
      </c>
      <c r="U560" s="326">
        <f t="shared" si="137"/>
        <v>0</v>
      </c>
      <c r="V560" s="326">
        <f t="shared" si="143"/>
        <v>11.295296256580258</v>
      </c>
    </row>
    <row r="561" spans="7:22" x14ac:dyDescent="0.2">
      <c r="G561" s="326">
        <f t="shared" si="128"/>
        <v>0</v>
      </c>
      <c r="H561" s="326">
        <f t="shared" si="138"/>
        <v>0.51303831767751695</v>
      </c>
      <c r="I561" s="326">
        <f t="shared" si="129"/>
        <v>1.463843950335527E-94</v>
      </c>
      <c r="J561" s="326">
        <f t="shared" si="130"/>
        <v>9.3239999999999998</v>
      </c>
      <c r="K561" s="326">
        <f t="shared" si="139"/>
        <v>0.51303831767751695</v>
      </c>
      <c r="L561" s="326">
        <f t="shared" si="131"/>
        <v>9.3246654704996086</v>
      </c>
      <c r="M561" s="326">
        <f t="shared" si="132"/>
        <v>0</v>
      </c>
      <c r="N561" s="326">
        <f t="shared" si="140"/>
        <v>0.51303831767751695</v>
      </c>
      <c r="O561" s="326">
        <f t="shared" si="133"/>
        <v>0</v>
      </c>
      <c r="P561" s="326">
        <f t="shared" si="134"/>
        <v>0</v>
      </c>
      <c r="Q561" s="326">
        <f t="shared" si="141"/>
        <v>0.51303831767751695</v>
      </c>
      <c r="R561" s="326">
        <f t="shared" si="135"/>
        <v>0</v>
      </c>
      <c r="S561" s="326">
        <f t="shared" si="136"/>
        <v>0</v>
      </c>
      <c r="T561" s="326">
        <f t="shared" si="142"/>
        <v>0.51303831767751695</v>
      </c>
      <c r="U561" s="326">
        <f t="shared" si="137"/>
        <v>0</v>
      </c>
      <c r="V561" s="326">
        <f t="shared" si="143"/>
        <v>9.6246654704996093</v>
      </c>
    </row>
    <row r="562" spans="7:22" x14ac:dyDescent="0.2">
      <c r="G562" s="326">
        <f t="shared" si="128"/>
        <v>0</v>
      </c>
      <c r="H562" s="326">
        <f t="shared" si="138"/>
        <v>0.51396437962278319</v>
      </c>
      <c r="I562" s="326">
        <f t="shared" si="129"/>
        <v>2.5395158948143392E-95</v>
      </c>
      <c r="J562" s="326">
        <f t="shared" si="130"/>
        <v>7.7620000000000005</v>
      </c>
      <c r="K562" s="326">
        <f t="shared" si="139"/>
        <v>0.51396437962278319</v>
      </c>
      <c r="L562" s="326">
        <f t="shared" si="131"/>
        <v>7.7624617349489711</v>
      </c>
      <c r="M562" s="326">
        <f t="shared" si="132"/>
        <v>0</v>
      </c>
      <c r="N562" s="326">
        <f t="shared" si="140"/>
        <v>0.51396437962278319</v>
      </c>
      <c r="O562" s="326">
        <f t="shared" si="133"/>
        <v>0</v>
      </c>
      <c r="P562" s="326">
        <f t="shared" si="134"/>
        <v>0</v>
      </c>
      <c r="Q562" s="326">
        <f t="shared" si="141"/>
        <v>0.51396437962278319</v>
      </c>
      <c r="R562" s="326">
        <f t="shared" si="135"/>
        <v>0</v>
      </c>
      <c r="S562" s="326">
        <f t="shared" si="136"/>
        <v>0</v>
      </c>
      <c r="T562" s="326">
        <f t="shared" si="142"/>
        <v>0.51396437962278319</v>
      </c>
      <c r="U562" s="326">
        <f t="shared" si="137"/>
        <v>0</v>
      </c>
      <c r="V562" s="326">
        <f t="shared" si="143"/>
        <v>8.0624617349489718</v>
      </c>
    </row>
    <row r="563" spans="7:22" x14ac:dyDescent="0.2">
      <c r="G563" s="326">
        <f t="shared" si="128"/>
        <v>0</v>
      </c>
      <c r="H563" s="326">
        <f t="shared" si="138"/>
        <v>0.51489044156804942</v>
      </c>
      <c r="I563" s="326">
        <f t="shared" si="129"/>
        <v>4.4028439570246128E-96</v>
      </c>
      <c r="J563" s="326">
        <f t="shared" si="130"/>
        <v>6.3440000000000003</v>
      </c>
      <c r="K563" s="326">
        <f t="shared" si="139"/>
        <v>0.51489044156804942</v>
      </c>
      <c r="L563" s="326">
        <f t="shared" si="131"/>
        <v>6.3444482255925712</v>
      </c>
      <c r="M563" s="326">
        <f t="shared" si="132"/>
        <v>0</v>
      </c>
      <c r="N563" s="326">
        <f t="shared" si="140"/>
        <v>0.51489044156804942</v>
      </c>
      <c r="O563" s="326">
        <f t="shared" si="133"/>
        <v>0</v>
      </c>
      <c r="P563" s="326">
        <f t="shared" si="134"/>
        <v>0</v>
      </c>
      <c r="Q563" s="326">
        <f t="shared" si="141"/>
        <v>0.51489044156804942</v>
      </c>
      <c r="R563" s="326">
        <f t="shared" si="135"/>
        <v>0</v>
      </c>
      <c r="S563" s="326">
        <f t="shared" si="136"/>
        <v>0</v>
      </c>
      <c r="T563" s="326">
        <f t="shared" si="142"/>
        <v>0.51489044156804942</v>
      </c>
      <c r="U563" s="326">
        <f t="shared" si="137"/>
        <v>0</v>
      </c>
      <c r="V563" s="326">
        <f t="shared" si="143"/>
        <v>6.644448225592571</v>
      </c>
    </row>
    <row r="564" spans="7:22" x14ac:dyDescent="0.2">
      <c r="G564" s="326">
        <f t="shared" si="128"/>
        <v>0</v>
      </c>
      <c r="H564" s="326">
        <f t="shared" si="138"/>
        <v>0.51581650351331565</v>
      </c>
      <c r="I564" s="326">
        <f t="shared" si="129"/>
        <v>7.6288576456892444E-97</v>
      </c>
      <c r="J564" s="326">
        <f t="shared" si="130"/>
        <v>5.0920000000000005</v>
      </c>
      <c r="K564" s="326">
        <f t="shared" si="139"/>
        <v>0.51581650351331565</v>
      </c>
      <c r="L564" s="326">
        <f t="shared" si="131"/>
        <v>5.0921799951155036</v>
      </c>
      <c r="M564" s="326">
        <f t="shared" si="132"/>
        <v>0</v>
      </c>
      <c r="N564" s="326">
        <f t="shared" si="140"/>
        <v>0.51581650351331565</v>
      </c>
      <c r="O564" s="326">
        <f t="shared" si="133"/>
        <v>0</v>
      </c>
      <c r="P564" s="326">
        <f t="shared" si="134"/>
        <v>0</v>
      </c>
      <c r="Q564" s="326">
        <f t="shared" si="141"/>
        <v>0.51581650351331565</v>
      </c>
      <c r="R564" s="326">
        <f t="shared" si="135"/>
        <v>0</v>
      </c>
      <c r="S564" s="326">
        <f t="shared" si="136"/>
        <v>0</v>
      </c>
      <c r="T564" s="326">
        <f t="shared" si="142"/>
        <v>0.51581650351331565</v>
      </c>
      <c r="U564" s="326">
        <f t="shared" si="137"/>
        <v>0</v>
      </c>
      <c r="V564" s="326">
        <f t="shared" si="143"/>
        <v>5.3921799951155034</v>
      </c>
    </row>
    <row r="565" spans="7:22" x14ac:dyDescent="0.2">
      <c r="G565" s="326">
        <f t="shared" si="128"/>
        <v>0</v>
      </c>
      <c r="H565" s="326">
        <f t="shared" si="138"/>
        <v>0.51674256545858188</v>
      </c>
      <c r="I565" s="326">
        <f t="shared" si="129"/>
        <v>1.3211343938674756E-97</v>
      </c>
      <c r="J565" s="326">
        <f t="shared" si="130"/>
        <v>4.0140000000000002</v>
      </c>
      <c r="K565" s="326">
        <f t="shared" si="139"/>
        <v>0.51674256545858188</v>
      </c>
      <c r="L565" s="326">
        <f t="shared" si="131"/>
        <v>4.0143526867056769</v>
      </c>
      <c r="M565" s="326">
        <f t="shared" si="132"/>
        <v>0</v>
      </c>
      <c r="N565" s="326">
        <f t="shared" si="140"/>
        <v>0.51674256545858188</v>
      </c>
      <c r="O565" s="326">
        <f t="shared" si="133"/>
        <v>0</v>
      </c>
      <c r="P565" s="326">
        <f t="shared" si="134"/>
        <v>0</v>
      </c>
      <c r="Q565" s="326">
        <f t="shared" si="141"/>
        <v>0.51674256545858188</v>
      </c>
      <c r="R565" s="326">
        <f t="shared" si="135"/>
        <v>0</v>
      </c>
      <c r="S565" s="326">
        <f t="shared" si="136"/>
        <v>0</v>
      </c>
      <c r="T565" s="326">
        <f t="shared" si="142"/>
        <v>0.51674256545858188</v>
      </c>
      <c r="U565" s="326">
        <f t="shared" si="137"/>
        <v>0</v>
      </c>
      <c r="V565" s="326">
        <f t="shared" si="143"/>
        <v>4.3143526867056767</v>
      </c>
    </row>
    <row r="566" spans="7:22" x14ac:dyDescent="0.2">
      <c r="G566" s="326">
        <f t="shared" si="128"/>
        <v>0</v>
      </c>
      <c r="H566" s="326">
        <f t="shared" si="138"/>
        <v>0.51766862740384811</v>
      </c>
      <c r="I566" s="326">
        <f t="shared" si="129"/>
        <v>2.2867196825783888E-98</v>
      </c>
      <c r="J566" s="326">
        <f t="shared" si="130"/>
        <v>3.1080000000000001</v>
      </c>
      <c r="K566" s="326">
        <f t="shared" si="139"/>
        <v>0.51766862740384811</v>
      </c>
      <c r="L566" s="326">
        <f t="shared" si="131"/>
        <v>3.1089565240824988</v>
      </c>
      <c r="M566" s="326">
        <f t="shared" si="132"/>
        <v>0</v>
      </c>
      <c r="N566" s="326">
        <f t="shared" si="140"/>
        <v>0.51766862740384811</v>
      </c>
      <c r="O566" s="326">
        <f t="shared" si="133"/>
        <v>0</v>
      </c>
      <c r="P566" s="326">
        <f t="shared" si="134"/>
        <v>0</v>
      </c>
      <c r="Q566" s="326">
        <f t="shared" si="141"/>
        <v>0.51766862740384811</v>
      </c>
      <c r="R566" s="326">
        <f t="shared" si="135"/>
        <v>0</v>
      </c>
      <c r="S566" s="326">
        <f t="shared" si="136"/>
        <v>0</v>
      </c>
      <c r="T566" s="326">
        <f t="shared" si="142"/>
        <v>0.51766862740384811</v>
      </c>
      <c r="U566" s="326">
        <f t="shared" si="137"/>
        <v>0</v>
      </c>
      <c r="V566" s="326">
        <f t="shared" si="143"/>
        <v>3.4089565240824986</v>
      </c>
    </row>
    <row r="567" spans="7:22" x14ac:dyDescent="0.2">
      <c r="G567" s="326">
        <f t="shared" si="128"/>
        <v>0</v>
      </c>
      <c r="H567" s="326">
        <f t="shared" si="138"/>
        <v>0.51859468934911435</v>
      </c>
      <c r="I567" s="326">
        <f t="shared" si="129"/>
        <v>3.9561635784625768E-99</v>
      </c>
      <c r="J567" s="326">
        <f t="shared" si="130"/>
        <v>2.3650000000000002</v>
      </c>
      <c r="K567" s="326">
        <f t="shared" si="139"/>
        <v>0.51859468934911435</v>
      </c>
      <c r="L567" s="326">
        <f t="shared" si="131"/>
        <v>2.3658415232577483</v>
      </c>
      <c r="M567" s="326">
        <f t="shared" si="132"/>
        <v>0</v>
      </c>
      <c r="N567" s="326">
        <f t="shared" si="140"/>
        <v>0.51859468934911435</v>
      </c>
      <c r="O567" s="326">
        <f t="shared" si="133"/>
        <v>0</v>
      </c>
      <c r="P567" s="326">
        <f t="shared" si="134"/>
        <v>0</v>
      </c>
      <c r="Q567" s="326">
        <f t="shared" si="141"/>
        <v>0.51859468934911435</v>
      </c>
      <c r="R567" s="326">
        <f t="shared" si="135"/>
        <v>0</v>
      </c>
      <c r="S567" s="326">
        <f t="shared" si="136"/>
        <v>0</v>
      </c>
      <c r="T567" s="326">
        <f t="shared" si="142"/>
        <v>0.51859468934911435</v>
      </c>
      <c r="U567" s="326">
        <f t="shared" si="137"/>
        <v>0</v>
      </c>
      <c r="V567" s="326">
        <f t="shared" si="143"/>
        <v>2.6658415232577481</v>
      </c>
    </row>
    <row r="568" spans="7:22" x14ac:dyDescent="0.2">
      <c r="G568" s="326">
        <f t="shared" si="128"/>
        <v>0</v>
      </c>
      <c r="H568" s="326">
        <f t="shared" si="138"/>
        <v>0.51952075129438058</v>
      </c>
      <c r="I568" s="326">
        <f t="shared" si="129"/>
        <v>6.841441757629929E-100</v>
      </c>
      <c r="J568" s="326">
        <f t="shared" si="130"/>
        <v>1.7690000000000001</v>
      </c>
      <c r="K568" s="326">
        <f t="shared" si="139"/>
        <v>0.51952075129438058</v>
      </c>
      <c r="L568" s="326">
        <f t="shared" si="131"/>
        <v>1.769343484686831</v>
      </c>
      <c r="M568" s="326">
        <f t="shared" si="132"/>
        <v>0</v>
      </c>
      <c r="N568" s="326">
        <f t="shared" si="140"/>
        <v>0.51952075129438058</v>
      </c>
      <c r="O568" s="326">
        <f t="shared" si="133"/>
        <v>0</v>
      </c>
      <c r="P568" s="326">
        <f t="shared" si="134"/>
        <v>0</v>
      </c>
      <c r="Q568" s="326">
        <f t="shared" si="141"/>
        <v>0.51952075129438058</v>
      </c>
      <c r="R568" s="326">
        <f t="shared" si="135"/>
        <v>0</v>
      </c>
      <c r="S568" s="326">
        <f t="shared" si="136"/>
        <v>0</v>
      </c>
      <c r="T568" s="326">
        <f t="shared" si="142"/>
        <v>0.51952075129438058</v>
      </c>
      <c r="U568" s="326">
        <f t="shared" si="137"/>
        <v>0</v>
      </c>
      <c r="V568" s="326">
        <f t="shared" si="143"/>
        <v>2.069343484686831</v>
      </c>
    </row>
    <row r="569" spans="7:22" x14ac:dyDescent="0.2">
      <c r="G569" s="326">
        <f t="shared" si="128"/>
        <v>0</v>
      </c>
      <c r="H569" s="326">
        <f t="shared" si="138"/>
        <v>0.52044681323964681</v>
      </c>
      <c r="I569" s="326">
        <f t="shared" si="129"/>
        <v>1.1826318877129301E-100</v>
      </c>
      <c r="J569" s="326">
        <f t="shared" si="130"/>
        <v>1.3</v>
      </c>
      <c r="K569" s="326">
        <f t="shared" si="139"/>
        <v>0.52044681323964681</v>
      </c>
      <c r="L569" s="326">
        <f t="shared" si="131"/>
        <v>1.3006992085691238</v>
      </c>
      <c r="M569" s="326">
        <f t="shared" si="132"/>
        <v>0</v>
      </c>
      <c r="N569" s="326">
        <f t="shared" si="140"/>
        <v>0.52044681323964681</v>
      </c>
      <c r="O569" s="326">
        <f t="shared" si="133"/>
        <v>0</v>
      </c>
      <c r="P569" s="326">
        <f t="shared" si="134"/>
        <v>0</v>
      </c>
      <c r="Q569" s="326">
        <f t="shared" si="141"/>
        <v>0.52044681323964681</v>
      </c>
      <c r="R569" s="326">
        <f t="shared" si="135"/>
        <v>0</v>
      </c>
      <c r="S569" s="326">
        <f t="shared" si="136"/>
        <v>0</v>
      </c>
      <c r="T569" s="326">
        <f t="shared" si="142"/>
        <v>0.52044681323964681</v>
      </c>
      <c r="U569" s="326">
        <f t="shared" si="137"/>
        <v>0</v>
      </c>
      <c r="V569" s="326">
        <f t="shared" si="143"/>
        <v>1.6006992085691238</v>
      </c>
    </row>
    <row r="570" spans="7:22" x14ac:dyDescent="0.2">
      <c r="G570" s="326">
        <f t="shared" si="128"/>
        <v>0</v>
      </c>
      <c r="H570" s="326">
        <f t="shared" si="138"/>
        <v>0.52137287518491304</v>
      </c>
      <c r="I570" s="326">
        <f t="shared" si="129"/>
        <v>2.0436020977283036E-101</v>
      </c>
      <c r="J570" s="326">
        <f t="shared" si="130"/>
        <v>0.94000000000000006</v>
      </c>
      <c r="K570" s="326">
        <f t="shared" si="139"/>
        <v>0.52137287518491304</v>
      </c>
      <c r="L570" s="326">
        <f t="shared" si="131"/>
        <v>0.94007317181803174</v>
      </c>
      <c r="M570" s="326">
        <f t="shared" si="132"/>
        <v>0</v>
      </c>
      <c r="N570" s="326">
        <f t="shared" si="140"/>
        <v>0.52137287518491304</v>
      </c>
      <c r="O570" s="326">
        <f t="shared" si="133"/>
        <v>0</v>
      </c>
      <c r="P570" s="326">
        <f t="shared" si="134"/>
        <v>0</v>
      </c>
      <c r="Q570" s="326">
        <f t="shared" si="141"/>
        <v>0.52137287518491304</v>
      </c>
      <c r="R570" s="326">
        <f t="shared" si="135"/>
        <v>0</v>
      </c>
      <c r="S570" s="326">
        <f t="shared" si="136"/>
        <v>0</v>
      </c>
      <c r="T570" s="326">
        <f t="shared" si="142"/>
        <v>0.52137287518491304</v>
      </c>
      <c r="U570" s="326">
        <f t="shared" si="137"/>
        <v>0</v>
      </c>
      <c r="V570" s="326">
        <f t="shared" si="143"/>
        <v>1.2400731718180318</v>
      </c>
    </row>
    <row r="571" spans="7:22" x14ac:dyDescent="0.2">
      <c r="G571" s="326">
        <f t="shared" si="128"/>
        <v>0</v>
      </c>
      <c r="H571" s="326">
        <f t="shared" si="138"/>
        <v>0.52229893713017927</v>
      </c>
      <c r="I571" s="326">
        <f t="shared" si="129"/>
        <v>3.5302374866624804E-102</v>
      </c>
      <c r="J571" s="326">
        <f t="shared" si="130"/>
        <v>0.66800000000000004</v>
      </c>
      <c r="K571" s="326">
        <f t="shared" si="139"/>
        <v>0.52229893713017927</v>
      </c>
      <c r="L571" s="326">
        <f t="shared" si="131"/>
        <v>0.66810920567454013</v>
      </c>
      <c r="M571" s="326">
        <f t="shared" si="132"/>
        <v>0</v>
      </c>
      <c r="N571" s="326">
        <f t="shared" si="140"/>
        <v>0.52229893713017927</v>
      </c>
      <c r="O571" s="326">
        <f t="shared" si="133"/>
        <v>0</v>
      </c>
      <c r="P571" s="326">
        <f t="shared" si="134"/>
        <v>0</v>
      </c>
      <c r="Q571" s="326">
        <f t="shared" si="141"/>
        <v>0.52229893713017927</v>
      </c>
      <c r="R571" s="326">
        <f t="shared" si="135"/>
        <v>0</v>
      </c>
      <c r="S571" s="326">
        <f t="shared" si="136"/>
        <v>0</v>
      </c>
      <c r="T571" s="326">
        <f t="shared" si="142"/>
        <v>0.52229893713017927</v>
      </c>
      <c r="U571" s="326">
        <f t="shared" si="137"/>
        <v>0</v>
      </c>
      <c r="V571" s="326">
        <f t="shared" si="143"/>
        <v>0.96810920567454017</v>
      </c>
    </row>
    <row r="572" spans="7:22" x14ac:dyDescent="0.2">
      <c r="G572" s="326">
        <f t="shared" si="128"/>
        <v>0</v>
      </c>
      <c r="H572" s="326">
        <f t="shared" si="138"/>
        <v>0.52322499907544551</v>
      </c>
      <c r="I572" s="326">
        <f t="shared" si="129"/>
        <v>6.0966060794236501E-103</v>
      </c>
      <c r="J572" s="326">
        <f t="shared" si="130"/>
        <v>0.46600000000000003</v>
      </c>
      <c r="K572" s="326">
        <f t="shared" si="139"/>
        <v>0.52322499907544551</v>
      </c>
      <c r="L572" s="326">
        <f t="shared" si="131"/>
        <v>0.46699728470446</v>
      </c>
      <c r="M572" s="326">
        <f t="shared" si="132"/>
        <v>0</v>
      </c>
      <c r="N572" s="326">
        <f t="shared" si="140"/>
        <v>0.52322499907544551</v>
      </c>
      <c r="O572" s="326">
        <f t="shared" si="133"/>
        <v>0</v>
      </c>
      <c r="P572" s="326">
        <f t="shared" si="134"/>
        <v>0</v>
      </c>
      <c r="Q572" s="326">
        <f t="shared" si="141"/>
        <v>0.52322499907544551</v>
      </c>
      <c r="R572" s="326">
        <f t="shared" si="135"/>
        <v>0</v>
      </c>
      <c r="S572" s="326">
        <f t="shared" si="136"/>
        <v>0</v>
      </c>
      <c r="T572" s="326">
        <f t="shared" si="142"/>
        <v>0.52322499907544551</v>
      </c>
      <c r="U572" s="326">
        <f t="shared" si="137"/>
        <v>0</v>
      </c>
      <c r="V572" s="326">
        <f t="shared" si="143"/>
        <v>0.76699728470445994</v>
      </c>
    </row>
    <row r="573" spans="7:22" x14ac:dyDescent="0.2">
      <c r="G573" s="326">
        <f t="shared" si="128"/>
        <v>0</v>
      </c>
      <c r="H573" s="326">
        <f t="shared" si="138"/>
        <v>0.52415106102071174</v>
      </c>
      <c r="I573" s="326">
        <f t="shared" si="129"/>
        <v>1.0526028994043215E-103</v>
      </c>
      <c r="J573" s="326">
        <f t="shared" si="130"/>
        <v>0.32100000000000001</v>
      </c>
      <c r="K573" s="326">
        <f t="shared" si="139"/>
        <v>0.52415106102071174</v>
      </c>
      <c r="L573" s="326">
        <f t="shared" si="131"/>
        <v>0.32110094851594229</v>
      </c>
      <c r="M573" s="326">
        <f t="shared" si="132"/>
        <v>0</v>
      </c>
      <c r="N573" s="326">
        <f t="shared" si="140"/>
        <v>0.52415106102071174</v>
      </c>
      <c r="O573" s="326">
        <f t="shared" si="133"/>
        <v>0</v>
      </c>
      <c r="P573" s="326">
        <f t="shared" si="134"/>
        <v>0</v>
      </c>
      <c r="Q573" s="326">
        <f t="shared" si="141"/>
        <v>0.52415106102071174</v>
      </c>
      <c r="R573" s="326">
        <f t="shared" si="135"/>
        <v>0</v>
      </c>
      <c r="S573" s="326">
        <f t="shared" si="136"/>
        <v>0</v>
      </c>
      <c r="T573" s="326">
        <f t="shared" si="142"/>
        <v>0.52415106102071174</v>
      </c>
      <c r="U573" s="326">
        <f t="shared" si="137"/>
        <v>0</v>
      </c>
      <c r="V573" s="326">
        <f t="shared" si="143"/>
        <v>0.62110094851594222</v>
      </c>
    </row>
    <row r="574" spans="7:22" x14ac:dyDescent="0.2">
      <c r="G574" s="326">
        <f t="shared" si="128"/>
        <v>0</v>
      </c>
      <c r="H574" s="326">
        <f t="shared" si="138"/>
        <v>0.52507712296597797</v>
      </c>
      <c r="I574" s="326">
        <f t="shared" si="129"/>
        <v>1.8169734158070119E-104</v>
      </c>
      <c r="J574" s="326">
        <f t="shared" si="130"/>
        <v>0.217</v>
      </c>
      <c r="K574" s="326">
        <f t="shared" si="139"/>
        <v>0.52507712296597797</v>
      </c>
      <c r="L574" s="326">
        <f t="shared" si="131"/>
        <v>0.21722386577739428</v>
      </c>
      <c r="M574" s="326">
        <f t="shared" si="132"/>
        <v>0</v>
      </c>
      <c r="N574" s="326">
        <f t="shared" si="140"/>
        <v>0.52507712296597797</v>
      </c>
      <c r="O574" s="326">
        <f t="shared" si="133"/>
        <v>0</v>
      </c>
      <c r="P574" s="326">
        <f t="shared" si="134"/>
        <v>0</v>
      </c>
      <c r="Q574" s="326">
        <f t="shared" si="141"/>
        <v>0.52507712296597797</v>
      </c>
      <c r="R574" s="326">
        <f t="shared" si="135"/>
        <v>0</v>
      </c>
      <c r="S574" s="326">
        <f t="shared" si="136"/>
        <v>0</v>
      </c>
      <c r="T574" s="326">
        <f t="shared" si="142"/>
        <v>0.52507712296597797</v>
      </c>
      <c r="U574" s="326">
        <f t="shared" si="137"/>
        <v>0</v>
      </c>
      <c r="V574" s="326">
        <f t="shared" si="143"/>
        <v>0.51722386577739421</v>
      </c>
    </row>
    <row r="575" spans="7:22" x14ac:dyDescent="0.2">
      <c r="G575" s="326">
        <f t="shared" si="128"/>
        <v>0</v>
      </c>
      <c r="H575" s="326">
        <f t="shared" si="138"/>
        <v>0.5260031849112442</v>
      </c>
      <c r="I575" s="326">
        <f t="shared" si="129"/>
        <v>3.1358503265485226E-105</v>
      </c>
      <c r="J575" s="326">
        <f t="shared" si="130"/>
        <v>0.14400000000000002</v>
      </c>
      <c r="K575" s="326">
        <f t="shared" si="139"/>
        <v>0.5260031849112442</v>
      </c>
      <c r="L575" s="326">
        <f t="shared" si="131"/>
        <v>0.14460714462913637</v>
      </c>
      <c r="M575" s="326">
        <f t="shared" si="132"/>
        <v>0</v>
      </c>
      <c r="N575" s="326">
        <f t="shared" si="140"/>
        <v>0.5260031849112442</v>
      </c>
      <c r="O575" s="326">
        <f t="shared" si="133"/>
        <v>0</v>
      </c>
      <c r="P575" s="326">
        <f t="shared" si="134"/>
        <v>0</v>
      </c>
      <c r="Q575" s="326">
        <f t="shared" si="141"/>
        <v>0.5260031849112442</v>
      </c>
      <c r="R575" s="326">
        <f t="shared" si="135"/>
        <v>0</v>
      </c>
      <c r="S575" s="326">
        <f t="shared" si="136"/>
        <v>0</v>
      </c>
      <c r="T575" s="326">
        <f t="shared" si="142"/>
        <v>0.5260031849112442</v>
      </c>
      <c r="U575" s="326">
        <f t="shared" si="137"/>
        <v>0</v>
      </c>
      <c r="V575" s="326">
        <f t="shared" si="143"/>
        <v>0.44460714462913636</v>
      </c>
    </row>
    <row r="576" spans="7:22" x14ac:dyDescent="0.2">
      <c r="G576" s="326">
        <f t="shared" si="128"/>
        <v>0</v>
      </c>
      <c r="H576" s="326">
        <f t="shared" si="138"/>
        <v>0.52692924685651044</v>
      </c>
      <c r="I576" s="326">
        <f t="shared" si="129"/>
        <v>5.4112770194149036E-106</v>
      </c>
      <c r="J576" s="326">
        <f t="shared" si="130"/>
        <v>9.4E-2</v>
      </c>
      <c r="K576" s="326">
        <f t="shared" si="139"/>
        <v>0.52692924685651044</v>
      </c>
      <c r="L576" s="326">
        <f t="shared" si="131"/>
        <v>9.4746885809263895E-2</v>
      </c>
      <c r="M576" s="326">
        <f t="shared" si="132"/>
        <v>0</v>
      </c>
      <c r="N576" s="326">
        <f t="shared" si="140"/>
        <v>0.52692924685651044</v>
      </c>
      <c r="O576" s="326">
        <f t="shared" si="133"/>
        <v>0</v>
      </c>
      <c r="P576" s="326">
        <f t="shared" si="134"/>
        <v>0</v>
      </c>
      <c r="Q576" s="326">
        <f t="shared" si="141"/>
        <v>0.52692924685651044</v>
      </c>
      <c r="R576" s="326">
        <f t="shared" si="135"/>
        <v>0</v>
      </c>
      <c r="S576" s="326">
        <f t="shared" si="136"/>
        <v>0</v>
      </c>
      <c r="T576" s="326">
        <f t="shared" si="142"/>
        <v>0.52692924685651044</v>
      </c>
      <c r="U576" s="326">
        <f t="shared" si="137"/>
        <v>0</v>
      </c>
      <c r="V576" s="326">
        <f t="shared" si="143"/>
        <v>0.39474688580926387</v>
      </c>
    </row>
    <row r="577" spans="7:22" x14ac:dyDescent="0.2">
      <c r="G577" s="326">
        <f t="shared" si="128"/>
        <v>0</v>
      </c>
      <c r="H577" s="326">
        <f t="shared" si="138"/>
        <v>0.52785530880177667</v>
      </c>
      <c r="I577" s="326">
        <f t="shared" si="129"/>
        <v>9.3367695348982151E-107</v>
      </c>
      <c r="J577" s="326">
        <f t="shared" si="130"/>
        <v>6.0999999999999999E-2</v>
      </c>
      <c r="K577" s="326">
        <f t="shared" si="139"/>
        <v>0.52785530880177667</v>
      </c>
      <c r="L577" s="326">
        <f t="shared" si="131"/>
        <v>6.1109540654173886E-2</v>
      </c>
      <c r="M577" s="326">
        <f t="shared" si="132"/>
        <v>0</v>
      </c>
      <c r="N577" s="326">
        <f t="shared" si="140"/>
        <v>0.52785530880177667</v>
      </c>
      <c r="O577" s="326">
        <f t="shared" si="133"/>
        <v>0</v>
      </c>
      <c r="P577" s="326">
        <f t="shared" si="134"/>
        <v>0</v>
      </c>
      <c r="Q577" s="326">
        <f t="shared" si="141"/>
        <v>0.52785530880177667</v>
      </c>
      <c r="R577" s="326">
        <f t="shared" si="135"/>
        <v>0</v>
      </c>
      <c r="S577" s="326">
        <f t="shared" si="136"/>
        <v>0</v>
      </c>
      <c r="T577" s="326">
        <f t="shared" si="142"/>
        <v>0.52785530880177667</v>
      </c>
      <c r="U577" s="326">
        <f t="shared" si="137"/>
        <v>0</v>
      </c>
      <c r="V577" s="326">
        <f t="shared" si="143"/>
        <v>0.36110954065417389</v>
      </c>
    </row>
    <row r="578" spans="7:22" x14ac:dyDescent="0.2">
      <c r="G578" s="326">
        <f t="shared" si="128"/>
        <v>0</v>
      </c>
      <c r="H578" s="326">
        <f t="shared" si="138"/>
        <v>0.5287813707470429</v>
      </c>
      <c r="I578" s="326">
        <f t="shared" si="129"/>
        <v>1.6108699411006499E-107</v>
      </c>
      <c r="J578" s="326">
        <f t="shared" si="130"/>
        <v>3.7999999999999999E-2</v>
      </c>
      <c r="K578" s="326">
        <f t="shared" si="139"/>
        <v>0.5287813707470429</v>
      </c>
      <c r="L578" s="326">
        <f t="shared" si="131"/>
        <v>3.8805838143869023E-2</v>
      </c>
      <c r="M578" s="326">
        <f t="shared" si="132"/>
        <v>0</v>
      </c>
      <c r="N578" s="326">
        <f t="shared" si="140"/>
        <v>0.5287813707470429</v>
      </c>
      <c r="O578" s="326">
        <f t="shared" si="133"/>
        <v>0</v>
      </c>
      <c r="P578" s="326">
        <f t="shared" si="134"/>
        <v>0</v>
      </c>
      <c r="Q578" s="326">
        <f t="shared" si="141"/>
        <v>0.5287813707470429</v>
      </c>
      <c r="R578" s="326">
        <f t="shared" si="135"/>
        <v>0</v>
      </c>
      <c r="S578" s="326">
        <f t="shared" si="136"/>
        <v>0</v>
      </c>
      <c r="T578" s="326">
        <f t="shared" si="142"/>
        <v>0.5287813707470429</v>
      </c>
      <c r="U578" s="326">
        <f t="shared" si="137"/>
        <v>0</v>
      </c>
      <c r="V578" s="326">
        <f t="shared" si="143"/>
        <v>0.338805838143869</v>
      </c>
    </row>
    <row r="579" spans="7:22" x14ac:dyDescent="0.2">
      <c r="G579" s="326">
        <f t="shared" si="128"/>
        <v>0</v>
      </c>
      <c r="H579" s="326">
        <f t="shared" si="138"/>
        <v>0.52970743269230913</v>
      </c>
      <c r="I579" s="326">
        <f t="shared" si="129"/>
        <v>2.7791092443138397E-108</v>
      </c>
      <c r="J579" s="326">
        <f t="shared" si="130"/>
        <v>2.4E-2</v>
      </c>
      <c r="K579" s="326">
        <f t="shared" si="139"/>
        <v>0.52970743269230913</v>
      </c>
      <c r="L579" s="326">
        <f t="shared" si="131"/>
        <v>2.4266290019586575E-2</v>
      </c>
      <c r="M579" s="326">
        <f t="shared" si="132"/>
        <v>0</v>
      </c>
      <c r="N579" s="326">
        <f t="shared" si="140"/>
        <v>0.52970743269230913</v>
      </c>
      <c r="O579" s="326">
        <f t="shared" si="133"/>
        <v>0</v>
      </c>
      <c r="P579" s="326">
        <f t="shared" si="134"/>
        <v>0</v>
      </c>
      <c r="Q579" s="326">
        <f t="shared" si="141"/>
        <v>0.52970743269230913</v>
      </c>
      <c r="R579" s="326">
        <f t="shared" si="135"/>
        <v>0</v>
      </c>
      <c r="S579" s="326">
        <f t="shared" si="136"/>
        <v>0</v>
      </c>
      <c r="T579" s="326">
        <f t="shared" si="142"/>
        <v>0.52970743269230913</v>
      </c>
      <c r="U579" s="326">
        <f t="shared" si="137"/>
        <v>0</v>
      </c>
      <c r="V579" s="326">
        <f t="shared" si="143"/>
        <v>0.32426629001958657</v>
      </c>
    </row>
    <row r="580" spans="7:22" x14ac:dyDescent="0.2">
      <c r="G580" s="326">
        <f t="shared" si="128"/>
        <v>0</v>
      </c>
      <c r="H580" s="326">
        <f t="shared" si="138"/>
        <v>0.53063349463757536</v>
      </c>
      <c r="I580" s="326">
        <f t="shared" si="129"/>
        <v>4.7945317553340627E-109</v>
      </c>
      <c r="J580" s="326">
        <f t="shared" si="130"/>
        <v>1.4E-2</v>
      </c>
      <c r="K580" s="326">
        <f t="shared" si="139"/>
        <v>0.53063349463757536</v>
      </c>
      <c r="L580" s="326">
        <f t="shared" si="131"/>
        <v>1.4945191037794164E-2</v>
      </c>
      <c r="M580" s="326">
        <f t="shared" si="132"/>
        <v>0</v>
      </c>
      <c r="N580" s="326">
        <f t="shared" si="140"/>
        <v>0.53063349463757536</v>
      </c>
      <c r="O580" s="326">
        <f t="shared" si="133"/>
        <v>0</v>
      </c>
      <c r="P580" s="326">
        <f t="shared" si="134"/>
        <v>0</v>
      </c>
      <c r="Q580" s="326">
        <f t="shared" si="141"/>
        <v>0.53063349463757536</v>
      </c>
      <c r="R580" s="326">
        <f t="shared" si="135"/>
        <v>0</v>
      </c>
      <c r="S580" s="326">
        <f t="shared" si="136"/>
        <v>0</v>
      </c>
      <c r="T580" s="326">
        <f t="shared" si="142"/>
        <v>0.53063349463757536</v>
      </c>
      <c r="U580" s="326">
        <f t="shared" si="137"/>
        <v>0</v>
      </c>
      <c r="V580" s="326">
        <f t="shared" si="143"/>
        <v>0.31494519103779417</v>
      </c>
    </row>
    <row r="581" spans="7:22" x14ac:dyDescent="0.2">
      <c r="G581" s="326">
        <f t="shared" si="128"/>
        <v>0</v>
      </c>
      <c r="H581" s="326">
        <f t="shared" si="138"/>
        <v>0.5315595565828416</v>
      </c>
      <c r="I581" s="326">
        <f t="shared" si="129"/>
        <v>8.2717263798214071E-110</v>
      </c>
      <c r="J581" s="326">
        <f t="shared" si="130"/>
        <v>9.0000000000000011E-3</v>
      </c>
      <c r="K581" s="326">
        <f t="shared" si="139"/>
        <v>0.5315595565828416</v>
      </c>
      <c r="L581" s="326">
        <f t="shared" si="131"/>
        <v>9.0670091259950052E-3</v>
      </c>
      <c r="M581" s="326">
        <f t="shared" si="132"/>
        <v>0</v>
      </c>
      <c r="N581" s="326">
        <f t="shared" si="140"/>
        <v>0.5315595565828416</v>
      </c>
      <c r="O581" s="326">
        <f t="shared" si="133"/>
        <v>0</v>
      </c>
      <c r="P581" s="326">
        <f t="shared" si="134"/>
        <v>0</v>
      </c>
      <c r="Q581" s="326">
        <f t="shared" si="141"/>
        <v>0.5315595565828416</v>
      </c>
      <c r="R581" s="326">
        <f t="shared" si="135"/>
        <v>0</v>
      </c>
      <c r="S581" s="326">
        <f t="shared" si="136"/>
        <v>0</v>
      </c>
      <c r="T581" s="326">
        <f t="shared" si="142"/>
        <v>0.5315595565828416</v>
      </c>
      <c r="U581" s="326">
        <f t="shared" si="137"/>
        <v>0</v>
      </c>
      <c r="V581" s="326">
        <f t="shared" si="143"/>
        <v>0.309067009125995</v>
      </c>
    </row>
    <row r="582" spans="7:22" x14ac:dyDescent="0.2">
      <c r="G582" s="326">
        <f t="shared" si="128"/>
        <v>0</v>
      </c>
      <c r="H582" s="326">
        <f t="shared" si="138"/>
        <v>0.53248561852810783</v>
      </c>
      <c r="I582" s="326">
        <f t="shared" si="129"/>
        <v>1.4271487700160194E-110</v>
      </c>
      <c r="J582" s="326">
        <f t="shared" si="130"/>
        <v>5.0000000000000001E-3</v>
      </c>
      <c r="K582" s="326">
        <f t="shared" si="139"/>
        <v>0.53248561852810783</v>
      </c>
      <c r="L582" s="326">
        <f t="shared" si="131"/>
        <v>5.4195481942553763E-3</v>
      </c>
      <c r="M582" s="326">
        <f t="shared" si="132"/>
        <v>0</v>
      </c>
      <c r="N582" s="326">
        <f t="shared" si="140"/>
        <v>0.53248561852810783</v>
      </c>
      <c r="O582" s="326">
        <f t="shared" si="133"/>
        <v>0</v>
      </c>
      <c r="P582" s="326">
        <f t="shared" si="134"/>
        <v>0</v>
      </c>
      <c r="Q582" s="326">
        <f t="shared" si="141"/>
        <v>0.53248561852810783</v>
      </c>
      <c r="R582" s="326">
        <f t="shared" si="135"/>
        <v>0</v>
      </c>
      <c r="S582" s="326">
        <f t="shared" si="136"/>
        <v>0</v>
      </c>
      <c r="T582" s="326">
        <f t="shared" si="142"/>
        <v>0.53248561852810783</v>
      </c>
      <c r="U582" s="326">
        <f t="shared" si="137"/>
        <v>0</v>
      </c>
      <c r="V582" s="326">
        <f t="shared" si="143"/>
        <v>0.30541954819425537</v>
      </c>
    </row>
    <row r="583" spans="7:22" x14ac:dyDescent="0.2">
      <c r="G583" s="326">
        <f t="shared" ref="G583:G646" si="144">FLOOR(I583,0.001)</f>
        <v>0</v>
      </c>
      <c r="H583" s="326">
        <f t="shared" si="138"/>
        <v>0.53341168047337406</v>
      </c>
      <c r="I583" s="326">
        <f t="shared" ref="I583:I646" si="145">$C$13/(SQRT(($H583*$H583)/I$4))/SQRT(6.28)*EXP(-(($H583-I$2)^2)/2/(SQRT(($H583*$H583)/I$4))^2)</f>
        <v>2.4625157568212585E-111</v>
      </c>
      <c r="J583" s="326">
        <f t="shared" ref="J583:J646" si="146">FLOOR(L583,0.001)</f>
        <v>3.0000000000000001E-3</v>
      </c>
      <c r="K583" s="326">
        <f t="shared" si="139"/>
        <v>0.53341168047337406</v>
      </c>
      <c r="L583" s="326">
        <f t="shared" ref="L583:L646" si="147">$C$13/(SQRT(($H583*$H583)/L$4))/SQRT(6.28)*EXP(-(($H583-L$2)^2)/2/(SQRT(($H583*$H583)/L$4))^2)</f>
        <v>3.1920504813182822E-3</v>
      </c>
      <c r="M583" s="326">
        <f t="shared" ref="M583:M646" si="148">FLOOR(O583,0.001)</f>
        <v>0</v>
      </c>
      <c r="N583" s="326">
        <f t="shared" si="140"/>
        <v>0.53341168047337406</v>
      </c>
      <c r="O583" s="326">
        <f t="shared" ref="O583:O646" si="149">$C$13/(SQRT(($H583*$H583)/O$4))/SQRT(6.28)*EXP(-(($H583-O$2)^2)/2/(SQRT(($H583*$H583)/O$4))^2)</f>
        <v>0</v>
      </c>
      <c r="P583" s="326">
        <f t="shared" ref="P583:P646" si="150">FLOOR(R583,0.001)</f>
        <v>0</v>
      </c>
      <c r="Q583" s="326">
        <f t="shared" si="141"/>
        <v>0.53341168047337406</v>
      </c>
      <c r="R583" s="326">
        <f t="shared" ref="R583:R646" si="151">$C$13/(SQRT(($H583*$H583)/R$4))/SQRT(6.28)*EXP(-(($H583-R$2)^2)/2/(SQRT(($H583*$H583)/R$4))^2)</f>
        <v>0</v>
      </c>
      <c r="S583" s="326">
        <f t="shared" ref="S583:S646" si="152">FLOOR(U583,0.001)</f>
        <v>0</v>
      </c>
      <c r="T583" s="326">
        <f t="shared" si="142"/>
        <v>0.53341168047337406</v>
      </c>
      <c r="U583" s="326">
        <f t="shared" ref="U583:U646" si="153">$C$13/(SQRT(($H583*$H583)/U$4))/SQRT(6.28)*EXP(-(($H583-U$2)^2)/2/(SQRT(($H583*$H583)/U$4))^2)</f>
        <v>0</v>
      </c>
      <c r="V583" s="326">
        <f t="shared" si="143"/>
        <v>0.30319205048131825</v>
      </c>
    </row>
    <row r="584" spans="7:22" x14ac:dyDescent="0.2">
      <c r="G584" s="326">
        <f t="shared" si="144"/>
        <v>0</v>
      </c>
      <c r="H584" s="326">
        <f t="shared" ref="H584:H647" si="154">H583+1/($C$16*60)</f>
        <v>0.53433774241864029</v>
      </c>
      <c r="I584" s="326">
        <f t="shared" si="145"/>
        <v>4.2495098366410397E-112</v>
      </c>
      <c r="J584" s="326">
        <f t="shared" si="146"/>
        <v>1E-3</v>
      </c>
      <c r="K584" s="326">
        <f t="shared" ref="K584:K647" si="155">K583+1/($C$16*60)</f>
        <v>0.53433774241864029</v>
      </c>
      <c r="L584" s="326">
        <f t="shared" si="147"/>
        <v>1.8529107253718118E-3</v>
      </c>
      <c r="M584" s="326">
        <f t="shared" si="148"/>
        <v>0</v>
      </c>
      <c r="N584" s="326">
        <f t="shared" ref="N584:N647" si="156">N583+1/($C$16*60)</f>
        <v>0.53433774241864029</v>
      </c>
      <c r="O584" s="326">
        <f t="shared" si="149"/>
        <v>0</v>
      </c>
      <c r="P584" s="326">
        <f t="shared" si="150"/>
        <v>0</v>
      </c>
      <c r="Q584" s="326">
        <f t="shared" ref="Q584:Q647" si="157">Q583+1/($C$16*60)</f>
        <v>0.53433774241864029</v>
      </c>
      <c r="R584" s="326">
        <f t="shared" si="151"/>
        <v>0</v>
      </c>
      <c r="S584" s="326">
        <f t="shared" si="152"/>
        <v>0</v>
      </c>
      <c r="T584" s="326">
        <f t="shared" ref="T584:T647" si="158">T583+1/($C$16*60)</f>
        <v>0.53433774241864029</v>
      </c>
      <c r="U584" s="326">
        <f t="shared" si="153"/>
        <v>0</v>
      </c>
      <c r="V584" s="326">
        <f t="shared" ref="V584:V647" si="159">SUM(I584,L584,O584,R584,U584)+0.3</f>
        <v>0.30185291072537179</v>
      </c>
    </row>
    <row r="585" spans="7:22" x14ac:dyDescent="0.2">
      <c r="G585" s="326">
        <f t="shared" si="144"/>
        <v>0</v>
      </c>
      <c r="H585" s="326">
        <f t="shared" si="154"/>
        <v>0.53526380436390653</v>
      </c>
      <c r="I585" s="326">
        <f t="shared" si="145"/>
        <v>7.3343543929246272E-113</v>
      </c>
      <c r="J585" s="326">
        <f t="shared" si="146"/>
        <v>1E-3</v>
      </c>
      <c r="K585" s="326">
        <f t="shared" si="155"/>
        <v>0.53526380436390653</v>
      </c>
      <c r="L585" s="326">
        <f t="shared" si="147"/>
        <v>1.0601980676908697E-3</v>
      </c>
      <c r="M585" s="326">
        <f t="shared" si="148"/>
        <v>0</v>
      </c>
      <c r="N585" s="326">
        <f t="shared" si="156"/>
        <v>0.53526380436390653</v>
      </c>
      <c r="O585" s="326">
        <f t="shared" si="149"/>
        <v>0</v>
      </c>
      <c r="P585" s="326">
        <f t="shared" si="150"/>
        <v>0</v>
      </c>
      <c r="Q585" s="326">
        <f t="shared" si="157"/>
        <v>0.53526380436390653</v>
      </c>
      <c r="R585" s="326">
        <f t="shared" si="151"/>
        <v>0</v>
      </c>
      <c r="S585" s="326">
        <f t="shared" si="152"/>
        <v>0</v>
      </c>
      <c r="T585" s="326">
        <f t="shared" si="158"/>
        <v>0.53526380436390653</v>
      </c>
      <c r="U585" s="326">
        <f t="shared" si="153"/>
        <v>0</v>
      </c>
      <c r="V585" s="326">
        <f t="shared" si="159"/>
        <v>0.30106019806769085</v>
      </c>
    </row>
    <row r="586" spans="7:22" x14ac:dyDescent="0.2">
      <c r="G586" s="326">
        <f t="shared" si="144"/>
        <v>0</v>
      </c>
      <c r="H586" s="326">
        <f t="shared" si="154"/>
        <v>0.53618986630917276</v>
      </c>
      <c r="I586" s="326">
        <f t="shared" si="145"/>
        <v>1.2660800689963095E-113</v>
      </c>
      <c r="J586" s="326">
        <f t="shared" si="146"/>
        <v>0</v>
      </c>
      <c r="K586" s="326">
        <f t="shared" si="155"/>
        <v>0.53618986630917276</v>
      </c>
      <c r="L586" s="326">
        <f t="shared" si="147"/>
        <v>5.9804828271668774E-4</v>
      </c>
      <c r="M586" s="326">
        <f t="shared" si="148"/>
        <v>0</v>
      </c>
      <c r="N586" s="326">
        <f t="shared" si="156"/>
        <v>0.53618986630917276</v>
      </c>
      <c r="O586" s="326">
        <f t="shared" si="149"/>
        <v>0</v>
      </c>
      <c r="P586" s="326">
        <f t="shared" si="150"/>
        <v>0</v>
      </c>
      <c r="Q586" s="326">
        <f t="shared" si="157"/>
        <v>0.53618986630917276</v>
      </c>
      <c r="R586" s="326">
        <f t="shared" si="151"/>
        <v>0</v>
      </c>
      <c r="S586" s="326">
        <f t="shared" si="152"/>
        <v>0</v>
      </c>
      <c r="T586" s="326">
        <f t="shared" si="158"/>
        <v>0.53618986630917276</v>
      </c>
      <c r="U586" s="326">
        <f t="shared" si="153"/>
        <v>0</v>
      </c>
      <c r="V586" s="326">
        <f t="shared" si="159"/>
        <v>0.30059804828271669</v>
      </c>
    </row>
    <row r="587" spans="7:22" x14ac:dyDescent="0.2">
      <c r="G587" s="326">
        <f t="shared" si="144"/>
        <v>0</v>
      </c>
      <c r="H587" s="326">
        <f t="shared" si="154"/>
        <v>0.53711592825443899</v>
      </c>
      <c r="I587" s="326">
        <f t="shared" si="145"/>
        <v>2.1859966792472819E-114</v>
      </c>
      <c r="J587" s="326">
        <f t="shared" si="146"/>
        <v>0</v>
      </c>
      <c r="K587" s="326">
        <f t="shared" si="155"/>
        <v>0.53711592825443899</v>
      </c>
      <c r="L587" s="326">
        <f t="shared" si="147"/>
        <v>3.3263691410180855E-4</v>
      </c>
      <c r="M587" s="326">
        <f t="shared" si="148"/>
        <v>0</v>
      </c>
      <c r="N587" s="326">
        <f t="shared" si="156"/>
        <v>0.53711592825443899</v>
      </c>
      <c r="O587" s="326">
        <f t="shared" si="149"/>
        <v>0</v>
      </c>
      <c r="P587" s="326">
        <f t="shared" si="150"/>
        <v>0</v>
      </c>
      <c r="Q587" s="326">
        <f t="shared" si="157"/>
        <v>0.53711592825443899</v>
      </c>
      <c r="R587" s="326">
        <f t="shared" si="151"/>
        <v>0</v>
      </c>
      <c r="S587" s="326">
        <f t="shared" si="152"/>
        <v>0</v>
      </c>
      <c r="T587" s="326">
        <f t="shared" si="158"/>
        <v>0.53711592825443899</v>
      </c>
      <c r="U587" s="326">
        <f t="shared" si="153"/>
        <v>0</v>
      </c>
      <c r="V587" s="326">
        <f t="shared" si="159"/>
        <v>0.30033263691410178</v>
      </c>
    </row>
    <row r="588" spans="7:22" x14ac:dyDescent="0.2">
      <c r="G588" s="326">
        <f t="shared" si="144"/>
        <v>0</v>
      </c>
      <c r="H588" s="326">
        <f t="shared" si="154"/>
        <v>0.53804199019970522</v>
      </c>
      <c r="I588" s="326">
        <f t="shared" si="145"/>
        <v>3.7751960118893891E-115</v>
      </c>
      <c r="J588" s="326">
        <f t="shared" si="146"/>
        <v>0</v>
      </c>
      <c r="K588" s="326">
        <f t="shared" si="155"/>
        <v>0.53804199019970522</v>
      </c>
      <c r="L588" s="326">
        <f t="shared" si="147"/>
        <v>1.8245556138462223E-4</v>
      </c>
      <c r="M588" s="326">
        <f t="shared" si="148"/>
        <v>0</v>
      </c>
      <c r="N588" s="326">
        <f t="shared" si="156"/>
        <v>0.53804199019970522</v>
      </c>
      <c r="O588" s="326">
        <f t="shared" si="149"/>
        <v>0</v>
      </c>
      <c r="P588" s="326">
        <f t="shared" si="150"/>
        <v>0</v>
      </c>
      <c r="Q588" s="326">
        <f t="shared" si="157"/>
        <v>0.53804199019970522</v>
      </c>
      <c r="R588" s="326">
        <f t="shared" si="151"/>
        <v>0</v>
      </c>
      <c r="S588" s="326">
        <f t="shared" si="152"/>
        <v>0</v>
      </c>
      <c r="T588" s="326">
        <f t="shared" si="158"/>
        <v>0.53804199019970522</v>
      </c>
      <c r="U588" s="326">
        <f t="shared" si="153"/>
        <v>0</v>
      </c>
      <c r="V588" s="326">
        <f t="shared" si="159"/>
        <v>0.30018245556138462</v>
      </c>
    </row>
    <row r="589" spans="7:22" x14ac:dyDescent="0.2">
      <c r="G589" s="326">
        <f t="shared" si="144"/>
        <v>0</v>
      </c>
      <c r="H589" s="326">
        <f t="shared" si="154"/>
        <v>0.53896805214497145</v>
      </c>
      <c r="I589" s="326">
        <f t="shared" si="145"/>
        <v>6.5214422889402307E-116</v>
      </c>
      <c r="J589" s="326">
        <f t="shared" si="146"/>
        <v>0</v>
      </c>
      <c r="K589" s="326">
        <f t="shared" si="155"/>
        <v>0.53896805214497145</v>
      </c>
      <c r="L589" s="326">
        <f t="shared" si="147"/>
        <v>9.8710428163626998E-5</v>
      </c>
      <c r="M589" s="326">
        <f t="shared" si="148"/>
        <v>0</v>
      </c>
      <c r="N589" s="326">
        <f t="shared" si="156"/>
        <v>0.53896805214497145</v>
      </c>
      <c r="O589" s="326">
        <f t="shared" si="149"/>
        <v>0</v>
      </c>
      <c r="P589" s="326">
        <f t="shared" si="150"/>
        <v>0</v>
      </c>
      <c r="Q589" s="326">
        <f t="shared" si="157"/>
        <v>0.53896805214497145</v>
      </c>
      <c r="R589" s="326">
        <f t="shared" si="151"/>
        <v>0</v>
      </c>
      <c r="S589" s="326">
        <f t="shared" si="152"/>
        <v>0</v>
      </c>
      <c r="T589" s="326">
        <f t="shared" si="158"/>
        <v>0.53896805214497145</v>
      </c>
      <c r="U589" s="326">
        <f t="shared" si="153"/>
        <v>0</v>
      </c>
      <c r="V589" s="326">
        <f t="shared" si="159"/>
        <v>0.30009871042816361</v>
      </c>
    </row>
    <row r="590" spans="7:22" x14ac:dyDescent="0.2">
      <c r="G590" s="326">
        <f t="shared" si="144"/>
        <v>0</v>
      </c>
      <c r="H590" s="326">
        <f t="shared" si="154"/>
        <v>0.53989411409023769</v>
      </c>
      <c r="I590" s="326">
        <f t="shared" si="145"/>
        <v>1.1268710798374027E-116</v>
      </c>
      <c r="J590" s="326">
        <f t="shared" si="146"/>
        <v>0</v>
      </c>
      <c r="K590" s="326">
        <f t="shared" si="155"/>
        <v>0.53989411409023769</v>
      </c>
      <c r="L590" s="326">
        <f t="shared" si="147"/>
        <v>5.2681038996904514E-5</v>
      </c>
      <c r="M590" s="326">
        <f t="shared" si="148"/>
        <v>0</v>
      </c>
      <c r="N590" s="326">
        <f t="shared" si="156"/>
        <v>0.53989411409023769</v>
      </c>
      <c r="O590" s="326">
        <f t="shared" si="149"/>
        <v>0</v>
      </c>
      <c r="P590" s="326">
        <f t="shared" si="150"/>
        <v>0</v>
      </c>
      <c r="Q590" s="326">
        <f t="shared" si="157"/>
        <v>0.53989411409023769</v>
      </c>
      <c r="R590" s="326">
        <f t="shared" si="151"/>
        <v>0</v>
      </c>
      <c r="S590" s="326">
        <f t="shared" si="152"/>
        <v>0</v>
      </c>
      <c r="T590" s="326">
        <f t="shared" si="158"/>
        <v>0.53989411409023769</v>
      </c>
      <c r="U590" s="326">
        <f t="shared" si="153"/>
        <v>0</v>
      </c>
      <c r="V590" s="326">
        <f t="shared" si="159"/>
        <v>0.3000526810389969</v>
      </c>
    </row>
    <row r="591" spans="7:22" x14ac:dyDescent="0.2">
      <c r="G591" s="326">
        <f t="shared" si="144"/>
        <v>0</v>
      </c>
      <c r="H591" s="326">
        <f t="shared" si="154"/>
        <v>0.54082017603550392</v>
      </c>
      <c r="I591" s="326">
        <f t="shared" si="145"/>
        <v>1.9477954764205711E-117</v>
      </c>
      <c r="J591" s="326">
        <f t="shared" si="146"/>
        <v>0</v>
      </c>
      <c r="K591" s="326">
        <f t="shared" si="155"/>
        <v>0.54082017603550392</v>
      </c>
      <c r="L591" s="326">
        <f t="shared" si="147"/>
        <v>2.7739357487025957E-5</v>
      </c>
      <c r="M591" s="326">
        <f t="shared" si="148"/>
        <v>0</v>
      </c>
      <c r="N591" s="326">
        <f t="shared" si="156"/>
        <v>0.54082017603550392</v>
      </c>
      <c r="O591" s="326">
        <f t="shared" si="149"/>
        <v>0</v>
      </c>
      <c r="P591" s="326">
        <f t="shared" si="150"/>
        <v>0</v>
      </c>
      <c r="Q591" s="326">
        <f t="shared" si="157"/>
        <v>0.54082017603550392</v>
      </c>
      <c r="R591" s="326">
        <f t="shared" si="151"/>
        <v>0</v>
      </c>
      <c r="S591" s="326">
        <f t="shared" si="152"/>
        <v>0</v>
      </c>
      <c r="T591" s="326">
        <f t="shared" si="158"/>
        <v>0.54082017603550392</v>
      </c>
      <c r="U591" s="326">
        <f t="shared" si="153"/>
        <v>0</v>
      </c>
      <c r="V591" s="326">
        <f t="shared" si="159"/>
        <v>0.300027739357487</v>
      </c>
    </row>
    <row r="592" spans="7:22" x14ac:dyDescent="0.2">
      <c r="G592" s="326">
        <f t="shared" si="144"/>
        <v>0</v>
      </c>
      <c r="H592" s="326">
        <f t="shared" si="154"/>
        <v>0.54174623798077015</v>
      </c>
      <c r="I592" s="326">
        <f t="shared" si="145"/>
        <v>3.3679292374515552E-118</v>
      </c>
      <c r="J592" s="326">
        <f t="shared" si="146"/>
        <v>0</v>
      </c>
      <c r="K592" s="326">
        <f t="shared" si="155"/>
        <v>0.54174623798077015</v>
      </c>
      <c r="L592" s="326">
        <f t="shared" si="147"/>
        <v>1.4412985535679607E-5</v>
      </c>
      <c r="M592" s="326">
        <f t="shared" si="148"/>
        <v>0</v>
      </c>
      <c r="N592" s="326">
        <f t="shared" si="156"/>
        <v>0.54174623798077015</v>
      </c>
      <c r="O592" s="326">
        <f t="shared" si="149"/>
        <v>0</v>
      </c>
      <c r="P592" s="326">
        <f t="shared" si="150"/>
        <v>0</v>
      </c>
      <c r="Q592" s="326">
        <f t="shared" si="157"/>
        <v>0.54174623798077015</v>
      </c>
      <c r="R592" s="326">
        <f t="shared" si="151"/>
        <v>0</v>
      </c>
      <c r="S592" s="326">
        <f t="shared" si="152"/>
        <v>0</v>
      </c>
      <c r="T592" s="326">
        <f t="shared" si="158"/>
        <v>0.54174623798077015</v>
      </c>
      <c r="U592" s="326">
        <f t="shared" si="153"/>
        <v>0</v>
      </c>
      <c r="V592" s="326">
        <f t="shared" si="159"/>
        <v>0.30001441298553566</v>
      </c>
    </row>
    <row r="593" spans="7:22" x14ac:dyDescent="0.2">
      <c r="G593" s="326">
        <f t="shared" si="144"/>
        <v>0</v>
      </c>
      <c r="H593" s="326">
        <f t="shared" si="154"/>
        <v>0.54267229992603638</v>
      </c>
      <c r="I593" s="326">
        <f t="shared" si="145"/>
        <v>5.8256558465334689E-119</v>
      </c>
      <c r="J593" s="326">
        <f t="shared" si="146"/>
        <v>0</v>
      </c>
      <c r="K593" s="326">
        <f t="shared" si="155"/>
        <v>0.54267229992603638</v>
      </c>
      <c r="L593" s="326">
        <f t="shared" si="147"/>
        <v>7.3907928655099878E-6</v>
      </c>
      <c r="M593" s="326">
        <f t="shared" si="148"/>
        <v>0</v>
      </c>
      <c r="N593" s="326">
        <f t="shared" si="156"/>
        <v>0.54267229992603638</v>
      </c>
      <c r="O593" s="326">
        <f t="shared" si="149"/>
        <v>0</v>
      </c>
      <c r="P593" s="326">
        <f t="shared" si="150"/>
        <v>0</v>
      </c>
      <c r="Q593" s="326">
        <f t="shared" si="157"/>
        <v>0.54267229992603638</v>
      </c>
      <c r="R593" s="326">
        <f t="shared" si="151"/>
        <v>0</v>
      </c>
      <c r="S593" s="326">
        <f t="shared" si="152"/>
        <v>0</v>
      </c>
      <c r="T593" s="326">
        <f t="shared" si="158"/>
        <v>0.54267229992603638</v>
      </c>
      <c r="U593" s="326">
        <f t="shared" si="153"/>
        <v>0</v>
      </c>
      <c r="V593" s="326">
        <f t="shared" si="159"/>
        <v>0.30000739079286548</v>
      </c>
    </row>
    <row r="594" spans="7:22" x14ac:dyDescent="0.2">
      <c r="G594" s="326">
        <f t="shared" si="144"/>
        <v>0</v>
      </c>
      <c r="H594" s="326">
        <f t="shared" si="154"/>
        <v>0.54359836187130262</v>
      </c>
      <c r="I594" s="326">
        <f t="shared" si="145"/>
        <v>1.0080929179057634E-119</v>
      </c>
      <c r="J594" s="326">
        <f t="shared" si="146"/>
        <v>0</v>
      </c>
      <c r="K594" s="326">
        <f t="shared" si="155"/>
        <v>0.54359836187130262</v>
      </c>
      <c r="L594" s="326">
        <f t="shared" si="147"/>
        <v>3.7408561358853047E-6</v>
      </c>
      <c r="M594" s="326">
        <f t="shared" si="148"/>
        <v>0</v>
      </c>
      <c r="N594" s="326">
        <f t="shared" si="156"/>
        <v>0.54359836187130262</v>
      </c>
      <c r="O594" s="326">
        <f t="shared" si="149"/>
        <v>0</v>
      </c>
      <c r="P594" s="326">
        <f t="shared" si="150"/>
        <v>0</v>
      </c>
      <c r="Q594" s="326">
        <f t="shared" si="157"/>
        <v>0.54359836187130262</v>
      </c>
      <c r="R594" s="326">
        <f t="shared" si="151"/>
        <v>0</v>
      </c>
      <c r="S594" s="326">
        <f t="shared" si="152"/>
        <v>0</v>
      </c>
      <c r="T594" s="326">
        <f t="shared" si="158"/>
        <v>0.54359836187130262</v>
      </c>
      <c r="U594" s="326">
        <f t="shared" si="153"/>
        <v>0</v>
      </c>
      <c r="V594" s="326">
        <f t="shared" si="159"/>
        <v>0.30000374085613585</v>
      </c>
    </row>
    <row r="595" spans="7:22" x14ac:dyDescent="0.2">
      <c r="G595" s="326">
        <f t="shared" si="144"/>
        <v>0</v>
      </c>
      <c r="H595" s="326">
        <f t="shared" si="154"/>
        <v>0.54452442381656885</v>
      </c>
      <c r="I595" s="326">
        <f t="shared" si="145"/>
        <v>1.7451856030394486E-120</v>
      </c>
      <c r="J595" s="326">
        <f t="shared" si="146"/>
        <v>0</v>
      </c>
      <c r="K595" s="326">
        <f t="shared" si="155"/>
        <v>0.54452442381656885</v>
      </c>
      <c r="L595" s="326">
        <f t="shared" si="147"/>
        <v>1.8692034926822567E-6</v>
      </c>
      <c r="M595" s="326">
        <f t="shared" si="148"/>
        <v>0</v>
      </c>
      <c r="N595" s="326">
        <f t="shared" si="156"/>
        <v>0.54452442381656885</v>
      </c>
      <c r="O595" s="326">
        <f t="shared" si="149"/>
        <v>0</v>
      </c>
      <c r="P595" s="326">
        <f t="shared" si="150"/>
        <v>0</v>
      </c>
      <c r="Q595" s="326">
        <f t="shared" si="157"/>
        <v>0.54452442381656885</v>
      </c>
      <c r="R595" s="326">
        <f t="shared" si="151"/>
        <v>0</v>
      </c>
      <c r="S595" s="326">
        <f t="shared" si="152"/>
        <v>0</v>
      </c>
      <c r="T595" s="326">
        <f t="shared" si="158"/>
        <v>0.54452442381656885</v>
      </c>
      <c r="U595" s="326">
        <f t="shared" si="153"/>
        <v>0</v>
      </c>
      <c r="V595" s="326">
        <f t="shared" si="159"/>
        <v>0.30000186920349264</v>
      </c>
    </row>
    <row r="596" spans="7:22" x14ac:dyDescent="0.2">
      <c r="G596" s="326">
        <f t="shared" si="144"/>
        <v>0</v>
      </c>
      <c r="H596" s="326">
        <f t="shared" si="154"/>
        <v>0.54545048576183508</v>
      </c>
      <c r="I596" s="326">
        <f t="shared" si="145"/>
        <v>3.0225902990379906E-121</v>
      </c>
      <c r="J596" s="326">
        <f t="shared" si="146"/>
        <v>0</v>
      </c>
      <c r="K596" s="326">
        <f t="shared" si="155"/>
        <v>0.54545048576183508</v>
      </c>
      <c r="L596" s="326">
        <f t="shared" si="147"/>
        <v>9.221675019423954E-7</v>
      </c>
      <c r="M596" s="326">
        <f t="shared" si="148"/>
        <v>0</v>
      </c>
      <c r="N596" s="326">
        <f t="shared" si="156"/>
        <v>0.54545048576183508</v>
      </c>
      <c r="O596" s="326">
        <f t="shared" si="149"/>
        <v>0</v>
      </c>
      <c r="P596" s="326">
        <f t="shared" si="150"/>
        <v>0</v>
      </c>
      <c r="Q596" s="326">
        <f t="shared" si="157"/>
        <v>0.54545048576183508</v>
      </c>
      <c r="R596" s="326">
        <f t="shared" si="151"/>
        <v>0</v>
      </c>
      <c r="S596" s="326">
        <f t="shared" si="152"/>
        <v>0</v>
      </c>
      <c r="T596" s="326">
        <f t="shared" si="158"/>
        <v>0.54545048576183508</v>
      </c>
      <c r="U596" s="326">
        <f t="shared" si="153"/>
        <v>0</v>
      </c>
      <c r="V596" s="326">
        <f t="shared" si="159"/>
        <v>0.3000009221675019</v>
      </c>
    </row>
    <row r="597" spans="7:22" x14ac:dyDescent="0.2">
      <c r="G597" s="326">
        <f t="shared" si="144"/>
        <v>0</v>
      </c>
      <c r="H597" s="326">
        <f t="shared" si="154"/>
        <v>0.54637654770710131</v>
      </c>
      <c r="I597" s="326">
        <f t="shared" si="145"/>
        <v>5.2375077395411842E-122</v>
      </c>
      <c r="J597" s="326">
        <f t="shared" si="146"/>
        <v>0</v>
      </c>
      <c r="K597" s="326">
        <f t="shared" si="155"/>
        <v>0.54637654770710131</v>
      </c>
      <c r="L597" s="326">
        <f t="shared" si="147"/>
        <v>4.4925414990148271E-7</v>
      </c>
      <c r="M597" s="326">
        <f t="shared" si="148"/>
        <v>0</v>
      </c>
      <c r="N597" s="326">
        <f t="shared" si="156"/>
        <v>0.54637654770710131</v>
      </c>
      <c r="O597" s="326">
        <f t="shared" si="149"/>
        <v>0</v>
      </c>
      <c r="P597" s="326">
        <f t="shared" si="150"/>
        <v>0</v>
      </c>
      <c r="Q597" s="326">
        <f t="shared" si="157"/>
        <v>0.54637654770710131</v>
      </c>
      <c r="R597" s="326">
        <f t="shared" si="151"/>
        <v>0</v>
      </c>
      <c r="S597" s="326">
        <f t="shared" si="152"/>
        <v>0</v>
      </c>
      <c r="T597" s="326">
        <f t="shared" si="158"/>
        <v>0.54637654770710131</v>
      </c>
      <c r="U597" s="326">
        <f t="shared" si="153"/>
        <v>0</v>
      </c>
      <c r="V597" s="326">
        <f t="shared" si="159"/>
        <v>0.30000044925414987</v>
      </c>
    </row>
    <row r="598" spans="7:22" x14ac:dyDescent="0.2">
      <c r="G598" s="326">
        <f t="shared" si="144"/>
        <v>0</v>
      </c>
      <c r="H598" s="326">
        <f t="shared" si="154"/>
        <v>0.54730260965236754</v>
      </c>
      <c r="I598" s="326">
        <f t="shared" si="145"/>
        <v>9.0800611121711215E-123</v>
      </c>
      <c r="J598" s="326">
        <f t="shared" si="146"/>
        <v>0</v>
      </c>
      <c r="K598" s="326">
        <f t="shared" si="155"/>
        <v>0.54730260965236754</v>
      </c>
      <c r="L598" s="326">
        <f t="shared" si="147"/>
        <v>2.1615445914839871E-7</v>
      </c>
      <c r="M598" s="326">
        <f t="shared" si="148"/>
        <v>0</v>
      </c>
      <c r="N598" s="326">
        <f t="shared" si="156"/>
        <v>0.54730260965236754</v>
      </c>
      <c r="O598" s="326">
        <f t="shared" si="149"/>
        <v>0</v>
      </c>
      <c r="P598" s="326">
        <f t="shared" si="150"/>
        <v>0</v>
      </c>
      <c r="Q598" s="326">
        <f t="shared" si="157"/>
        <v>0.54730260965236754</v>
      </c>
      <c r="R598" s="326">
        <f t="shared" si="151"/>
        <v>0</v>
      </c>
      <c r="S598" s="326">
        <f t="shared" si="152"/>
        <v>0</v>
      </c>
      <c r="T598" s="326">
        <f t="shared" si="158"/>
        <v>0.54730260965236754</v>
      </c>
      <c r="U598" s="326">
        <f t="shared" si="153"/>
        <v>0</v>
      </c>
      <c r="V598" s="326">
        <f t="shared" si="159"/>
        <v>0.30000021615445915</v>
      </c>
    </row>
    <row r="599" spans="7:22" x14ac:dyDescent="0.2">
      <c r="G599" s="326">
        <f t="shared" si="144"/>
        <v>0</v>
      </c>
      <c r="H599" s="326">
        <f t="shared" si="154"/>
        <v>0.54822867159763378</v>
      </c>
      <c r="I599" s="326">
        <f t="shared" si="145"/>
        <v>1.5750066047745157E-123</v>
      </c>
      <c r="J599" s="326">
        <f t="shared" si="146"/>
        <v>0</v>
      </c>
      <c r="K599" s="326">
        <f t="shared" si="155"/>
        <v>0.54822867159763378</v>
      </c>
      <c r="L599" s="326">
        <f t="shared" si="147"/>
        <v>1.0272738847715261E-7</v>
      </c>
      <c r="M599" s="326">
        <f t="shared" si="148"/>
        <v>0</v>
      </c>
      <c r="N599" s="326">
        <f t="shared" si="156"/>
        <v>0.54822867159763378</v>
      </c>
      <c r="O599" s="326">
        <f t="shared" si="149"/>
        <v>0</v>
      </c>
      <c r="P599" s="326">
        <f t="shared" si="150"/>
        <v>0</v>
      </c>
      <c r="Q599" s="326">
        <f t="shared" si="157"/>
        <v>0.54822867159763378</v>
      </c>
      <c r="R599" s="326">
        <f t="shared" si="151"/>
        <v>0</v>
      </c>
      <c r="S599" s="326">
        <f t="shared" si="152"/>
        <v>0</v>
      </c>
      <c r="T599" s="326">
        <f t="shared" si="158"/>
        <v>0.54822867159763378</v>
      </c>
      <c r="U599" s="326">
        <f t="shared" si="153"/>
        <v>0</v>
      </c>
      <c r="V599" s="326">
        <f t="shared" si="159"/>
        <v>0.30000010272738847</v>
      </c>
    </row>
    <row r="600" spans="7:22" x14ac:dyDescent="0.2">
      <c r="G600" s="326">
        <f t="shared" si="144"/>
        <v>0</v>
      </c>
      <c r="H600" s="326">
        <f t="shared" si="154"/>
        <v>0.54915473354290001</v>
      </c>
      <c r="I600" s="326">
        <f t="shared" si="145"/>
        <v>2.7334816448249885E-124</v>
      </c>
      <c r="J600" s="326">
        <f t="shared" si="146"/>
        <v>0</v>
      </c>
      <c r="K600" s="326">
        <f t="shared" si="155"/>
        <v>0.54915473354290001</v>
      </c>
      <c r="L600" s="326">
        <f t="shared" si="147"/>
        <v>4.8230053798025748E-8</v>
      </c>
      <c r="M600" s="326">
        <f t="shared" si="148"/>
        <v>0</v>
      </c>
      <c r="N600" s="326">
        <f t="shared" si="156"/>
        <v>0.54915473354290001</v>
      </c>
      <c r="O600" s="326">
        <f t="shared" si="149"/>
        <v>0</v>
      </c>
      <c r="P600" s="326">
        <f t="shared" si="150"/>
        <v>0</v>
      </c>
      <c r="Q600" s="326">
        <f t="shared" si="157"/>
        <v>0.54915473354290001</v>
      </c>
      <c r="R600" s="326">
        <f t="shared" si="151"/>
        <v>0</v>
      </c>
      <c r="S600" s="326">
        <f t="shared" si="152"/>
        <v>0</v>
      </c>
      <c r="T600" s="326">
        <f t="shared" si="158"/>
        <v>0.54915473354290001</v>
      </c>
      <c r="U600" s="326">
        <f t="shared" si="153"/>
        <v>0</v>
      </c>
      <c r="V600" s="326">
        <f t="shared" si="159"/>
        <v>0.30000004823005377</v>
      </c>
    </row>
    <row r="601" spans="7:22" x14ac:dyDescent="0.2">
      <c r="G601" s="326">
        <f t="shared" si="144"/>
        <v>0</v>
      </c>
      <c r="H601" s="326">
        <f t="shared" si="154"/>
        <v>0.55008079548816624</v>
      </c>
      <c r="I601" s="326">
        <f t="shared" si="145"/>
        <v>4.7467966680185568E-125</v>
      </c>
      <c r="J601" s="326">
        <f t="shared" si="146"/>
        <v>0</v>
      </c>
      <c r="K601" s="326">
        <f t="shared" si="155"/>
        <v>0.55008079548816624</v>
      </c>
      <c r="L601" s="326">
        <f t="shared" si="147"/>
        <v>2.2372657801424611E-8</v>
      </c>
      <c r="M601" s="326">
        <f t="shared" si="148"/>
        <v>0</v>
      </c>
      <c r="N601" s="326">
        <f t="shared" si="156"/>
        <v>0.55008079548816624</v>
      </c>
      <c r="O601" s="326">
        <f t="shared" si="149"/>
        <v>0</v>
      </c>
      <c r="P601" s="326">
        <f t="shared" si="150"/>
        <v>0</v>
      </c>
      <c r="Q601" s="326">
        <f t="shared" si="157"/>
        <v>0.55008079548816624</v>
      </c>
      <c r="R601" s="326">
        <f t="shared" si="151"/>
        <v>0</v>
      </c>
      <c r="S601" s="326">
        <f t="shared" si="152"/>
        <v>0</v>
      </c>
      <c r="T601" s="326">
        <f t="shared" si="158"/>
        <v>0.55008079548816624</v>
      </c>
      <c r="U601" s="326">
        <f t="shared" si="153"/>
        <v>0</v>
      </c>
      <c r="V601" s="326">
        <f t="shared" si="159"/>
        <v>0.30000002237265777</v>
      </c>
    </row>
    <row r="602" spans="7:22" x14ac:dyDescent="0.2">
      <c r="G602" s="326">
        <f t="shared" si="144"/>
        <v>0</v>
      </c>
      <c r="H602" s="326">
        <f t="shared" si="154"/>
        <v>0.55100685743343247</v>
      </c>
      <c r="I602" s="326">
        <f t="shared" si="145"/>
        <v>8.2479522890245065E-126</v>
      </c>
      <c r="J602" s="326">
        <f t="shared" si="146"/>
        <v>0</v>
      </c>
      <c r="K602" s="326">
        <f t="shared" si="155"/>
        <v>0.55100685743343247</v>
      </c>
      <c r="L602" s="326">
        <f t="shared" si="147"/>
        <v>1.025519733213379E-8</v>
      </c>
      <c r="M602" s="326">
        <f t="shared" si="148"/>
        <v>0</v>
      </c>
      <c r="N602" s="326">
        <f t="shared" si="156"/>
        <v>0.55100685743343247</v>
      </c>
      <c r="O602" s="326">
        <f t="shared" si="149"/>
        <v>0</v>
      </c>
      <c r="P602" s="326">
        <f t="shared" si="150"/>
        <v>0</v>
      </c>
      <c r="Q602" s="326">
        <f t="shared" si="157"/>
        <v>0.55100685743343247</v>
      </c>
      <c r="R602" s="326">
        <f t="shared" si="151"/>
        <v>0</v>
      </c>
      <c r="S602" s="326">
        <f t="shared" si="152"/>
        <v>0</v>
      </c>
      <c r="T602" s="326">
        <f t="shared" si="158"/>
        <v>0.55100685743343247</v>
      </c>
      <c r="U602" s="326">
        <f t="shared" si="153"/>
        <v>0</v>
      </c>
      <c r="V602" s="326">
        <f t="shared" si="159"/>
        <v>0.30000001025519735</v>
      </c>
    </row>
    <row r="603" spans="7:22" x14ac:dyDescent="0.2">
      <c r="G603" s="326">
        <f t="shared" si="144"/>
        <v>0</v>
      </c>
      <c r="H603" s="326">
        <f t="shared" si="154"/>
        <v>0.55193291937869871</v>
      </c>
      <c r="I603" s="326">
        <f t="shared" si="145"/>
        <v>1.4340454251859725E-126</v>
      </c>
      <c r="J603" s="326">
        <f t="shared" si="146"/>
        <v>0</v>
      </c>
      <c r="K603" s="326">
        <f t="shared" si="155"/>
        <v>0.55193291937869871</v>
      </c>
      <c r="L603" s="326">
        <f t="shared" si="147"/>
        <v>4.6457382725932465E-9</v>
      </c>
      <c r="M603" s="326">
        <f t="shared" si="148"/>
        <v>0</v>
      </c>
      <c r="N603" s="326">
        <f t="shared" si="156"/>
        <v>0.55193291937869871</v>
      </c>
      <c r="O603" s="326">
        <f t="shared" si="149"/>
        <v>0</v>
      </c>
      <c r="P603" s="326">
        <f t="shared" si="150"/>
        <v>0</v>
      </c>
      <c r="Q603" s="326">
        <f t="shared" si="157"/>
        <v>0.55193291937869871</v>
      </c>
      <c r="R603" s="326">
        <f t="shared" si="151"/>
        <v>0</v>
      </c>
      <c r="S603" s="326">
        <f t="shared" si="152"/>
        <v>0</v>
      </c>
      <c r="T603" s="326">
        <f t="shared" si="158"/>
        <v>0.55193291937869871</v>
      </c>
      <c r="U603" s="326">
        <f t="shared" si="153"/>
        <v>0</v>
      </c>
      <c r="V603" s="326">
        <f t="shared" si="159"/>
        <v>0.30000000464573828</v>
      </c>
    </row>
    <row r="604" spans="7:22" x14ac:dyDescent="0.2">
      <c r="G604" s="326">
        <f t="shared" si="144"/>
        <v>0</v>
      </c>
      <c r="H604" s="326">
        <f t="shared" si="154"/>
        <v>0.55285898132396494</v>
      </c>
      <c r="I604" s="326">
        <f t="shared" si="145"/>
        <v>2.4949451419954217E-127</v>
      </c>
      <c r="J604" s="326">
        <f t="shared" si="146"/>
        <v>0</v>
      </c>
      <c r="K604" s="326">
        <f t="shared" si="155"/>
        <v>0.55285898132396494</v>
      </c>
      <c r="L604" s="326">
        <f t="shared" si="147"/>
        <v>2.0802081971400446E-9</v>
      </c>
      <c r="M604" s="326">
        <f t="shared" si="148"/>
        <v>0</v>
      </c>
      <c r="N604" s="326">
        <f t="shared" si="156"/>
        <v>0.55285898132396494</v>
      </c>
      <c r="O604" s="326">
        <f t="shared" si="149"/>
        <v>0</v>
      </c>
      <c r="P604" s="326">
        <f t="shared" si="150"/>
        <v>0</v>
      </c>
      <c r="Q604" s="326">
        <f t="shared" si="157"/>
        <v>0.55285898132396494</v>
      </c>
      <c r="R604" s="326">
        <f t="shared" si="151"/>
        <v>0</v>
      </c>
      <c r="S604" s="326">
        <f t="shared" si="152"/>
        <v>0</v>
      </c>
      <c r="T604" s="326">
        <f t="shared" si="158"/>
        <v>0.55285898132396494</v>
      </c>
      <c r="U604" s="326">
        <f t="shared" si="153"/>
        <v>0</v>
      </c>
      <c r="V604" s="326">
        <f t="shared" si="159"/>
        <v>0.30000000208020816</v>
      </c>
    </row>
    <row r="605" spans="7:22" x14ac:dyDescent="0.2">
      <c r="G605" s="326">
        <f t="shared" si="144"/>
        <v>0</v>
      </c>
      <c r="H605" s="326">
        <f t="shared" si="154"/>
        <v>0.55378504326923117</v>
      </c>
      <c r="I605" s="326">
        <f t="shared" si="145"/>
        <v>4.3436051694742377E-128</v>
      </c>
      <c r="J605" s="326">
        <f t="shared" si="146"/>
        <v>0</v>
      </c>
      <c r="K605" s="326">
        <f t="shared" si="155"/>
        <v>0.55378504326923117</v>
      </c>
      <c r="L605" s="326">
        <f t="shared" si="147"/>
        <v>9.2078172903585663E-10</v>
      </c>
      <c r="M605" s="326">
        <f t="shared" si="148"/>
        <v>0</v>
      </c>
      <c r="N605" s="326">
        <f t="shared" si="156"/>
        <v>0.55378504326923117</v>
      </c>
      <c r="O605" s="326">
        <f t="shared" si="149"/>
        <v>0</v>
      </c>
      <c r="P605" s="326">
        <f t="shared" si="150"/>
        <v>0</v>
      </c>
      <c r="Q605" s="326">
        <f t="shared" si="157"/>
        <v>0.55378504326923117</v>
      </c>
      <c r="R605" s="326">
        <f t="shared" si="151"/>
        <v>0</v>
      </c>
      <c r="S605" s="326">
        <f t="shared" si="152"/>
        <v>0</v>
      </c>
      <c r="T605" s="326">
        <f t="shared" si="158"/>
        <v>0.55378504326923117</v>
      </c>
      <c r="U605" s="326">
        <f t="shared" si="153"/>
        <v>0</v>
      </c>
      <c r="V605" s="326">
        <f t="shared" si="159"/>
        <v>0.30000000092078172</v>
      </c>
    </row>
    <row r="606" spans="7:22" x14ac:dyDescent="0.2">
      <c r="G606" s="326">
        <f t="shared" si="144"/>
        <v>0</v>
      </c>
      <c r="H606" s="326">
        <f t="shared" si="154"/>
        <v>0.5547111052144974</v>
      </c>
      <c r="I606" s="326">
        <f t="shared" si="145"/>
        <v>7.5672958116704618E-129</v>
      </c>
      <c r="J606" s="326">
        <f t="shared" si="146"/>
        <v>0</v>
      </c>
      <c r="K606" s="326">
        <f t="shared" si="155"/>
        <v>0.5547111052144974</v>
      </c>
      <c r="L606" s="326">
        <f t="shared" si="147"/>
        <v>4.0295848295972427E-10</v>
      </c>
      <c r="M606" s="326">
        <f t="shared" si="148"/>
        <v>0</v>
      </c>
      <c r="N606" s="326">
        <f t="shared" si="156"/>
        <v>0.5547111052144974</v>
      </c>
      <c r="O606" s="326">
        <f t="shared" si="149"/>
        <v>0</v>
      </c>
      <c r="P606" s="326">
        <f t="shared" si="150"/>
        <v>0</v>
      </c>
      <c r="Q606" s="326">
        <f t="shared" si="157"/>
        <v>0.5547111052144974</v>
      </c>
      <c r="R606" s="326">
        <f t="shared" si="151"/>
        <v>0</v>
      </c>
      <c r="S606" s="326">
        <f t="shared" si="152"/>
        <v>0</v>
      </c>
      <c r="T606" s="326">
        <f t="shared" si="158"/>
        <v>0.5547111052144974</v>
      </c>
      <c r="U606" s="326">
        <f t="shared" si="153"/>
        <v>0</v>
      </c>
      <c r="V606" s="326">
        <f t="shared" si="159"/>
        <v>0.30000000040295849</v>
      </c>
    </row>
    <row r="607" spans="7:22" x14ac:dyDescent="0.2">
      <c r="G607" s="326">
        <f t="shared" si="144"/>
        <v>0</v>
      </c>
      <c r="H607" s="326">
        <f t="shared" si="154"/>
        <v>0.55563716715976363</v>
      </c>
      <c r="I607" s="326">
        <f t="shared" si="145"/>
        <v>1.3192945012407438E-129</v>
      </c>
      <c r="J607" s="326">
        <f t="shared" si="146"/>
        <v>0</v>
      </c>
      <c r="K607" s="326">
        <f t="shared" si="155"/>
        <v>0.55563716715976363</v>
      </c>
      <c r="L607" s="326">
        <f t="shared" si="147"/>
        <v>1.7437047454596786E-10</v>
      </c>
      <c r="M607" s="326">
        <f t="shared" si="148"/>
        <v>0</v>
      </c>
      <c r="N607" s="326">
        <f t="shared" si="156"/>
        <v>0.55563716715976363</v>
      </c>
      <c r="O607" s="326">
        <f t="shared" si="149"/>
        <v>0</v>
      </c>
      <c r="P607" s="326">
        <f t="shared" si="150"/>
        <v>0</v>
      </c>
      <c r="Q607" s="326">
        <f t="shared" si="157"/>
        <v>0.55563716715976363</v>
      </c>
      <c r="R607" s="326">
        <f t="shared" si="151"/>
        <v>0</v>
      </c>
      <c r="S607" s="326">
        <f t="shared" si="152"/>
        <v>0</v>
      </c>
      <c r="T607" s="326">
        <f t="shared" si="158"/>
        <v>0.55563716715976363</v>
      </c>
      <c r="U607" s="326">
        <f t="shared" si="153"/>
        <v>0</v>
      </c>
      <c r="V607" s="326">
        <f t="shared" si="159"/>
        <v>0.30000000017437045</v>
      </c>
    </row>
    <row r="608" spans="7:22" x14ac:dyDescent="0.2">
      <c r="G608" s="326">
        <f t="shared" si="144"/>
        <v>0</v>
      </c>
      <c r="H608" s="326">
        <f t="shared" si="154"/>
        <v>0.55656322910502987</v>
      </c>
      <c r="I608" s="326">
        <f t="shared" si="145"/>
        <v>2.3017755262695899E-130</v>
      </c>
      <c r="J608" s="326">
        <f t="shared" si="146"/>
        <v>0</v>
      </c>
      <c r="K608" s="326">
        <f t="shared" si="155"/>
        <v>0.55656322910502987</v>
      </c>
      <c r="L608" s="326">
        <f t="shared" si="147"/>
        <v>7.4618992047112508E-11</v>
      </c>
      <c r="M608" s="326">
        <f t="shared" si="148"/>
        <v>0</v>
      </c>
      <c r="N608" s="326">
        <f t="shared" si="156"/>
        <v>0.55656322910502987</v>
      </c>
      <c r="O608" s="326">
        <f t="shared" si="149"/>
        <v>0</v>
      </c>
      <c r="P608" s="326">
        <f t="shared" si="150"/>
        <v>0</v>
      </c>
      <c r="Q608" s="326">
        <f t="shared" si="157"/>
        <v>0.55656322910502987</v>
      </c>
      <c r="R608" s="326">
        <f t="shared" si="151"/>
        <v>0</v>
      </c>
      <c r="S608" s="326">
        <f t="shared" si="152"/>
        <v>0</v>
      </c>
      <c r="T608" s="326">
        <f t="shared" si="158"/>
        <v>0.55656322910502987</v>
      </c>
      <c r="U608" s="326">
        <f t="shared" si="153"/>
        <v>0</v>
      </c>
      <c r="V608" s="326">
        <f t="shared" si="159"/>
        <v>0.30000000007461897</v>
      </c>
    </row>
    <row r="609" spans="7:22" x14ac:dyDescent="0.2">
      <c r="G609" s="326">
        <f t="shared" si="144"/>
        <v>0</v>
      </c>
      <c r="H609" s="326">
        <f t="shared" si="154"/>
        <v>0.5574892910502961</v>
      </c>
      <c r="I609" s="326">
        <f t="shared" si="145"/>
        <v>4.0189603866486873E-131</v>
      </c>
      <c r="J609" s="326">
        <f t="shared" si="146"/>
        <v>0</v>
      </c>
      <c r="K609" s="326">
        <f t="shared" si="155"/>
        <v>0.5574892910502961</v>
      </c>
      <c r="L609" s="326">
        <f t="shared" si="147"/>
        <v>3.1582301098422246E-11</v>
      </c>
      <c r="M609" s="326">
        <f t="shared" si="148"/>
        <v>0</v>
      </c>
      <c r="N609" s="326">
        <f t="shared" si="156"/>
        <v>0.5574892910502961</v>
      </c>
      <c r="O609" s="326">
        <f t="shared" si="149"/>
        <v>0</v>
      </c>
      <c r="P609" s="326">
        <f t="shared" si="150"/>
        <v>0</v>
      </c>
      <c r="Q609" s="326">
        <f t="shared" si="157"/>
        <v>0.5574892910502961</v>
      </c>
      <c r="R609" s="326">
        <f t="shared" si="151"/>
        <v>0</v>
      </c>
      <c r="S609" s="326">
        <f t="shared" si="152"/>
        <v>0</v>
      </c>
      <c r="T609" s="326">
        <f t="shared" si="158"/>
        <v>0.5574892910502961</v>
      </c>
      <c r="U609" s="326">
        <f t="shared" si="153"/>
        <v>0</v>
      </c>
      <c r="V609" s="326">
        <f t="shared" si="159"/>
        <v>0.30000000003158228</v>
      </c>
    </row>
    <row r="610" spans="7:22" x14ac:dyDescent="0.2">
      <c r="G610" s="326">
        <f t="shared" si="144"/>
        <v>0</v>
      </c>
      <c r="H610" s="326">
        <f t="shared" si="154"/>
        <v>0.55841535299556233</v>
      </c>
      <c r="I610" s="326">
        <f t="shared" si="145"/>
        <v>7.0226861025849922E-132</v>
      </c>
      <c r="J610" s="326">
        <f t="shared" si="146"/>
        <v>0</v>
      </c>
      <c r="K610" s="326">
        <f t="shared" si="155"/>
        <v>0.55841535299556233</v>
      </c>
      <c r="L610" s="326">
        <f t="shared" si="147"/>
        <v>1.3222383384470308E-11</v>
      </c>
      <c r="M610" s="326">
        <f t="shared" si="148"/>
        <v>0</v>
      </c>
      <c r="N610" s="326">
        <f t="shared" si="156"/>
        <v>0.55841535299556233</v>
      </c>
      <c r="O610" s="326">
        <f t="shared" si="149"/>
        <v>0</v>
      </c>
      <c r="P610" s="326">
        <f t="shared" si="150"/>
        <v>0</v>
      </c>
      <c r="Q610" s="326">
        <f t="shared" si="157"/>
        <v>0.55841535299556233</v>
      </c>
      <c r="R610" s="326">
        <f t="shared" si="151"/>
        <v>0</v>
      </c>
      <c r="S610" s="326">
        <f t="shared" si="152"/>
        <v>0</v>
      </c>
      <c r="T610" s="326">
        <f t="shared" si="158"/>
        <v>0.55841535299556233</v>
      </c>
      <c r="U610" s="326">
        <f t="shared" si="153"/>
        <v>0</v>
      </c>
      <c r="V610" s="326">
        <f t="shared" si="159"/>
        <v>0.30000000001322236</v>
      </c>
    </row>
    <row r="611" spans="7:22" x14ac:dyDescent="0.2">
      <c r="G611" s="326">
        <f t="shared" si="144"/>
        <v>0</v>
      </c>
      <c r="H611" s="326">
        <f t="shared" si="154"/>
        <v>0.55934141494082856</v>
      </c>
      <c r="I611" s="326">
        <f t="shared" si="145"/>
        <v>1.2281195971777107E-132</v>
      </c>
      <c r="J611" s="326">
        <f t="shared" si="146"/>
        <v>0</v>
      </c>
      <c r="K611" s="326">
        <f t="shared" si="155"/>
        <v>0.55934141494082856</v>
      </c>
      <c r="L611" s="326">
        <f t="shared" si="147"/>
        <v>5.4764657379300297E-12</v>
      </c>
      <c r="M611" s="326">
        <f t="shared" si="148"/>
        <v>0</v>
      </c>
      <c r="N611" s="326">
        <f t="shared" si="156"/>
        <v>0.55934141494082856</v>
      </c>
      <c r="O611" s="326">
        <f t="shared" si="149"/>
        <v>0</v>
      </c>
      <c r="P611" s="326">
        <f t="shared" si="150"/>
        <v>0</v>
      </c>
      <c r="Q611" s="326">
        <f t="shared" si="157"/>
        <v>0.55934141494082856</v>
      </c>
      <c r="R611" s="326">
        <f t="shared" si="151"/>
        <v>0</v>
      </c>
      <c r="S611" s="326">
        <f t="shared" si="152"/>
        <v>0</v>
      </c>
      <c r="T611" s="326">
        <f t="shared" si="158"/>
        <v>0.55934141494082856</v>
      </c>
      <c r="U611" s="326">
        <f t="shared" si="153"/>
        <v>0</v>
      </c>
      <c r="V611" s="326">
        <f t="shared" si="159"/>
        <v>0.30000000000547644</v>
      </c>
    </row>
    <row r="612" spans="7:22" x14ac:dyDescent="0.2">
      <c r="G612" s="326">
        <f t="shared" si="144"/>
        <v>0</v>
      </c>
      <c r="H612" s="326">
        <f t="shared" si="154"/>
        <v>0.5602674768860948</v>
      </c>
      <c r="I612" s="326">
        <f t="shared" si="145"/>
        <v>2.1494874172560461E-133</v>
      </c>
      <c r="J612" s="326">
        <f t="shared" si="146"/>
        <v>0</v>
      </c>
      <c r="K612" s="326">
        <f t="shared" si="155"/>
        <v>0.5602674768860948</v>
      </c>
      <c r="L612" s="326">
        <f t="shared" si="147"/>
        <v>2.2442342273925113E-12</v>
      </c>
      <c r="M612" s="326">
        <f t="shared" si="148"/>
        <v>0</v>
      </c>
      <c r="N612" s="326">
        <f t="shared" si="156"/>
        <v>0.5602674768860948</v>
      </c>
      <c r="O612" s="326">
        <f t="shared" si="149"/>
        <v>0</v>
      </c>
      <c r="P612" s="326">
        <f t="shared" si="150"/>
        <v>0</v>
      </c>
      <c r="Q612" s="326">
        <f t="shared" si="157"/>
        <v>0.5602674768860948</v>
      </c>
      <c r="R612" s="326">
        <f t="shared" si="151"/>
        <v>0</v>
      </c>
      <c r="S612" s="326">
        <f t="shared" si="152"/>
        <v>0</v>
      </c>
      <c r="T612" s="326">
        <f t="shared" si="158"/>
        <v>0.5602674768860948</v>
      </c>
      <c r="U612" s="326">
        <f t="shared" si="153"/>
        <v>0</v>
      </c>
      <c r="V612" s="326">
        <f t="shared" si="159"/>
        <v>0.30000000000224425</v>
      </c>
    </row>
    <row r="613" spans="7:22" x14ac:dyDescent="0.2">
      <c r="G613" s="326">
        <f t="shared" si="144"/>
        <v>0</v>
      </c>
      <c r="H613" s="326">
        <f t="shared" si="154"/>
        <v>0.56119353883136103</v>
      </c>
      <c r="I613" s="326">
        <f t="shared" si="145"/>
        <v>3.7652588004679634E-134</v>
      </c>
      <c r="J613" s="326">
        <f t="shared" si="146"/>
        <v>0</v>
      </c>
      <c r="K613" s="326">
        <f t="shared" si="155"/>
        <v>0.56119353883136103</v>
      </c>
      <c r="L613" s="326">
        <f t="shared" si="147"/>
        <v>9.1004977930096257E-13</v>
      </c>
      <c r="M613" s="326">
        <f t="shared" si="148"/>
        <v>0</v>
      </c>
      <c r="N613" s="326">
        <f t="shared" si="156"/>
        <v>0.56119353883136103</v>
      </c>
      <c r="O613" s="326">
        <f t="shared" si="149"/>
        <v>0</v>
      </c>
      <c r="P613" s="326">
        <f t="shared" si="150"/>
        <v>0</v>
      </c>
      <c r="Q613" s="326">
        <f t="shared" si="157"/>
        <v>0.56119353883136103</v>
      </c>
      <c r="R613" s="326">
        <f t="shared" si="151"/>
        <v>0</v>
      </c>
      <c r="S613" s="326">
        <f t="shared" si="152"/>
        <v>0</v>
      </c>
      <c r="T613" s="326">
        <f t="shared" si="158"/>
        <v>0.56119353883136103</v>
      </c>
      <c r="U613" s="326">
        <f t="shared" si="153"/>
        <v>0</v>
      </c>
      <c r="V613" s="326">
        <f t="shared" si="159"/>
        <v>0.30000000000091004</v>
      </c>
    </row>
    <row r="614" spans="7:22" x14ac:dyDescent="0.2">
      <c r="G614" s="326">
        <f t="shared" si="144"/>
        <v>0</v>
      </c>
      <c r="H614" s="326">
        <f t="shared" si="154"/>
        <v>0.56211960077662726</v>
      </c>
      <c r="I614" s="326">
        <f t="shared" si="145"/>
        <v>6.6012950913487017E-135</v>
      </c>
      <c r="J614" s="326">
        <f t="shared" si="146"/>
        <v>0</v>
      </c>
      <c r="K614" s="326">
        <f t="shared" si="155"/>
        <v>0.56211960077662726</v>
      </c>
      <c r="L614" s="326">
        <f t="shared" si="147"/>
        <v>3.6521005447412971E-13</v>
      </c>
      <c r="M614" s="326">
        <f t="shared" si="148"/>
        <v>0</v>
      </c>
      <c r="N614" s="326">
        <f t="shared" si="156"/>
        <v>0.56211960077662726</v>
      </c>
      <c r="O614" s="326">
        <f t="shared" si="149"/>
        <v>0</v>
      </c>
      <c r="P614" s="326">
        <f t="shared" si="150"/>
        <v>0</v>
      </c>
      <c r="Q614" s="326">
        <f t="shared" si="157"/>
        <v>0.56211960077662726</v>
      </c>
      <c r="R614" s="326">
        <f t="shared" si="151"/>
        <v>0</v>
      </c>
      <c r="S614" s="326">
        <f t="shared" si="152"/>
        <v>0</v>
      </c>
      <c r="T614" s="326">
        <f t="shared" si="158"/>
        <v>0.56211960077662726</v>
      </c>
      <c r="U614" s="326">
        <f t="shared" si="153"/>
        <v>0</v>
      </c>
      <c r="V614" s="326">
        <f t="shared" si="159"/>
        <v>0.3000000000003652</v>
      </c>
    </row>
    <row r="615" spans="7:22" x14ac:dyDescent="0.2">
      <c r="G615" s="326">
        <f t="shared" si="144"/>
        <v>0</v>
      </c>
      <c r="H615" s="326">
        <f t="shared" si="154"/>
        <v>0.56304566272189349</v>
      </c>
      <c r="I615" s="326">
        <f t="shared" si="145"/>
        <v>1.1583676900115487E-135</v>
      </c>
      <c r="J615" s="326">
        <f t="shared" si="146"/>
        <v>0</v>
      </c>
      <c r="K615" s="326">
        <f t="shared" si="155"/>
        <v>0.56304566272189349</v>
      </c>
      <c r="L615" s="326">
        <f t="shared" si="147"/>
        <v>1.4506138952166361E-13</v>
      </c>
      <c r="M615" s="326">
        <f t="shared" si="148"/>
        <v>0</v>
      </c>
      <c r="N615" s="326">
        <f t="shared" si="156"/>
        <v>0.56304566272189349</v>
      </c>
      <c r="O615" s="326">
        <f t="shared" si="149"/>
        <v>0</v>
      </c>
      <c r="P615" s="326">
        <f t="shared" si="150"/>
        <v>0</v>
      </c>
      <c r="Q615" s="326">
        <f t="shared" si="157"/>
        <v>0.56304566272189349</v>
      </c>
      <c r="R615" s="326">
        <f t="shared" si="151"/>
        <v>0</v>
      </c>
      <c r="S615" s="326">
        <f t="shared" si="152"/>
        <v>0</v>
      </c>
      <c r="T615" s="326">
        <f t="shared" si="158"/>
        <v>0.56304566272189349</v>
      </c>
      <c r="U615" s="326">
        <f t="shared" si="153"/>
        <v>0</v>
      </c>
      <c r="V615" s="326">
        <f t="shared" si="159"/>
        <v>0.30000000000014504</v>
      </c>
    </row>
    <row r="616" spans="7:22" x14ac:dyDescent="0.2">
      <c r="G616" s="326">
        <f t="shared" si="144"/>
        <v>0</v>
      </c>
      <c r="H616" s="326">
        <f t="shared" si="154"/>
        <v>0.56397172466715972</v>
      </c>
      <c r="I616" s="326">
        <f t="shared" si="145"/>
        <v>2.0344881116152933E-136</v>
      </c>
      <c r="J616" s="326">
        <f t="shared" si="146"/>
        <v>0</v>
      </c>
      <c r="K616" s="326">
        <f t="shared" si="155"/>
        <v>0.56397172466715972</v>
      </c>
      <c r="L616" s="326">
        <f t="shared" si="147"/>
        <v>5.703518716646672E-14</v>
      </c>
      <c r="M616" s="326">
        <f t="shared" si="148"/>
        <v>0</v>
      </c>
      <c r="N616" s="326">
        <f t="shared" si="156"/>
        <v>0.56397172466715972</v>
      </c>
      <c r="O616" s="326">
        <f t="shared" si="149"/>
        <v>0</v>
      </c>
      <c r="P616" s="326">
        <f t="shared" si="150"/>
        <v>0</v>
      </c>
      <c r="Q616" s="326">
        <f t="shared" si="157"/>
        <v>0.56397172466715972</v>
      </c>
      <c r="R616" s="326">
        <f t="shared" si="151"/>
        <v>0</v>
      </c>
      <c r="S616" s="326">
        <f t="shared" si="152"/>
        <v>0</v>
      </c>
      <c r="T616" s="326">
        <f t="shared" si="158"/>
        <v>0.56397172466715972</v>
      </c>
      <c r="U616" s="326">
        <f t="shared" si="153"/>
        <v>0</v>
      </c>
      <c r="V616" s="326">
        <f t="shared" si="159"/>
        <v>0.300000000000057</v>
      </c>
    </row>
    <row r="617" spans="7:22" x14ac:dyDescent="0.2">
      <c r="G617" s="326">
        <f t="shared" si="144"/>
        <v>0</v>
      </c>
      <c r="H617" s="326">
        <f t="shared" si="154"/>
        <v>0.56489778661242596</v>
      </c>
      <c r="I617" s="326">
        <f t="shared" si="145"/>
        <v>3.5765446080541108E-137</v>
      </c>
      <c r="J617" s="326">
        <f t="shared" si="146"/>
        <v>0</v>
      </c>
      <c r="K617" s="326">
        <f t="shared" si="155"/>
        <v>0.56489778661242596</v>
      </c>
      <c r="L617" s="326">
        <f t="shared" si="147"/>
        <v>2.220065162567508E-14</v>
      </c>
      <c r="M617" s="326">
        <f t="shared" si="148"/>
        <v>0</v>
      </c>
      <c r="N617" s="326">
        <f t="shared" si="156"/>
        <v>0.56489778661242596</v>
      </c>
      <c r="O617" s="326">
        <f t="shared" si="149"/>
        <v>3.6686448906286552E-305</v>
      </c>
      <c r="P617" s="326">
        <f t="shared" si="150"/>
        <v>0</v>
      </c>
      <c r="Q617" s="326">
        <f t="shared" si="157"/>
        <v>0.56489778661242596</v>
      </c>
      <c r="R617" s="326">
        <f t="shared" si="151"/>
        <v>0</v>
      </c>
      <c r="S617" s="326">
        <f t="shared" si="152"/>
        <v>0</v>
      </c>
      <c r="T617" s="326">
        <f t="shared" si="158"/>
        <v>0.56489778661242596</v>
      </c>
      <c r="U617" s="326">
        <f t="shared" si="153"/>
        <v>0</v>
      </c>
      <c r="V617" s="326">
        <f t="shared" si="159"/>
        <v>0.30000000000002219</v>
      </c>
    </row>
    <row r="618" spans="7:22" x14ac:dyDescent="0.2">
      <c r="G618" s="326">
        <f t="shared" si="144"/>
        <v>0</v>
      </c>
      <c r="H618" s="326">
        <f t="shared" si="154"/>
        <v>0.56582384855769219</v>
      </c>
      <c r="I618" s="326">
        <f t="shared" si="145"/>
        <v>6.293324399161916E-138</v>
      </c>
      <c r="J618" s="326">
        <f t="shared" si="146"/>
        <v>0</v>
      </c>
      <c r="K618" s="326">
        <f t="shared" si="155"/>
        <v>0.56582384855769219</v>
      </c>
      <c r="L618" s="326">
        <f t="shared" si="147"/>
        <v>8.5559799451187274E-15</v>
      </c>
      <c r="M618" s="326">
        <f t="shared" si="148"/>
        <v>0</v>
      </c>
      <c r="N618" s="326">
        <f t="shared" si="156"/>
        <v>0.56582384855769219</v>
      </c>
      <c r="O618" s="326">
        <f t="shared" si="149"/>
        <v>7.6452448223770351E-302</v>
      </c>
      <c r="P618" s="326">
        <f t="shared" si="150"/>
        <v>0</v>
      </c>
      <c r="Q618" s="326">
        <f t="shared" si="157"/>
        <v>0.56582384855769219</v>
      </c>
      <c r="R618" s="326">
        <f t="shared" si="151"/>
        <v>0</v>
      </c>
      <c r="S618" s="326">
        <f t="shared" si="152"/>
        <v>0</v>
      </c>
      <c r="T618" s="326">
        <f t="shared" si="158"/>
        <v>0.56582384855769219</v>
      </c>
      <c r="U618" s="326">
        <f t="shared" si="153"/>
        <v>0</v>
      </c>
      <c r="V618" s="326">
        <f t="shared" si="159"/>
        <v>0.30000000000000854</v>
      </c>
    </row>
    <row r="619" spans="7:22" x14ac:dyDescent="0.2">
      <c r="G619" s="326">
        <f t="shared" si="144"/>
        <v>0</v>
      </c>
      <c r="H619" s="326">
        <f t="shared" si="154"/>
        <v>0.56674991050295842</v>
      </c>
      <c r="I619" s="326">
        <f t="shared" si="145"/>
        <v>1.1084412219661155E-138</v>
      </c>
      <c r="J619" s="326">
        <f t="shared" si="146"/>
        <v>0</v>
      </c>
      <c r="K619" s="326">
        <f t="shared" si="155"/>
        <v>0.56674991050295842</v>
      </c>
      <c r="L619" s="326">
        <f t="shared" si="147"/>
        <v>3.2651553311673623E-15</v>
      </c>
      <c r="M619" s="326">
        <f t="shared" si="148"/>
        <v>0</v>
      </c>
      <c r="N619" s="326">
        <f t="shared" si="156"/>
        <v>0.56674991050295842</v>
      </c>
      <c r="O619" s="326">
        <f t="shared" si="149"/>
        <v>1.4907308654604437E-298</v>
      </c>
      <c r="P619" s="326">
        <f t="shared" si="150"/>
        <v>0</v>
      </c>
      <c r="Q619" s="326">
        <f t="shared" si="157"/>
        <v>0.56674991050295842</v>
      </c>
      <c r="R619" s="326">
        <f t="shared" si="151"/>
        <v>0</v>
      </c>
      <c r="S619" s="326">
        <f t="shared" si="152"/>
        <v>0</v>
      </c>
      <c r="T619" s="326">
        <f t="shared" si="158"/>
        <v>0.56674991050295842</v>
      </c>
      <c r="U619" s="326">
        <f t="shared" si="153"/>
        <v>0</v>
      </c>
      <c r="V619" s="326">
        <f t="shared" si="159"/>
        <v>0.30000000000000326</v>
      </c>
    </row>
    <row r="620" spans="7:22" x14ac:dyDescent="0.2">
      <c r="G620" s="326">
        <f t="shared" si="144"/>
        <v>0</v>
      </c>
      <c r="H620" s="326">
        <f t="shared" si="154"/>
        <v>0.56767597244822465</v>
      </c>
      <c r="I620" s="326">
        <f t="shared" si="145"/>
        <v>1.9542011789578915E-139</v>
      </c>
      <c r="J620" s="326">
        <f t="shared" si="146"/>
        <v>0</v>
      </c>
      <c r="K620" s="326">
        <f t="shared" si="155"/>
        <v>0.56767597244822465</v>
      </c>
      <c r="L620" s="326">
        <f t="shared" si="147"/>
        <v>1.2340033983269151E-15</v>
      </c>
      <c r="M620" s="326">
        <f t="shared" si="148"/>
        <v>0</v>
      </c>
      <c r="N620" s="326">
        <f t="shared" si="156"/>
        <v>0.56767597244822465</v>
      </c>
      <c r="O620" s="326">
        <f t="shared" si="149"/>
        <v>2.7211885913009214E-295</v>
      </c>
      <c r="P620" s="326">
        <f t="shared" si="150"/>
        <v>0</v>
      </c>
      <c r="Q620" s="326">
        <f t="shared" si="157"/>
        <v>0.56767597244822465</v>
      </c>
      <c r="R620" s="326">
        <f t="shared" si="151"/>
        <v>0</v>
      </c>
      <c r="S620" s="326">
        <f t="shared" si="152"/>
        <v>0</v>
      </c>
      <c r="T620" s="326">
        <f t="shared" si="158"/>
        <v>0.56767597244822465</v>
      </c>
      <c r="U620" s="326">
        <f t="shared" si="153"/>
        <v>0</v>
      </c>
      <c r="V620" s="326">
        <f t="shared" si="159"/>
        <v>0.30000000000000121</v>
      </c>
    </row>
    <row r="621" spans="7:22" x14ac:dyDescent="0.2">
      <c r="G621" s="326">
        <f t="shared" si="144"/>
        <v>0</v>
      </c>
      <c r="H621" s="326">
        <f t="shared" si="154"/>
        <v>0.56860203439349088</v>
      </c>
      <c r="I621" s="326">
        <f t="shared" si="145"/>
        <v>3.4487188023265852E-140</v>
      </c>
      <c r="J621" s="326">
        <f t="shared" si="146"/>
        <v>0</v>
      </c>
      <c r="K621" s="326">
        <f t="shared" si="155"/>
        <v>0.56860203439349088</v>
      </c>
      <c r="L621" s="326">
        <f t="shared" si="147"/>
        <v>4.6190765508496897E-16</v>
      </c>
      <c r="M621" s="326">
        <f t="shared" si="148"/>
        <v>0</v>
      </c>
      <c r="N621" s="326">
        <f t="shared" si="156"/>
        <v>0.56860203439349088</v>
      </c>
      <c r="O621" s="326">
        <f t="shared" si="149"/>
        <v>4.6526132174886182E-292</v>
      </c>
      <c r="P621" s="326">
        <f t="shared" si="150"/>
        <v>0</v>
      </c>
      <c r="Q621" s="326">
        <f t="shared" si="157"/>
        <v>0.56860203439349088</v>
      </c>
      <c r="R621" s="326">
        <f t="shared" si="151"/>
        <v>0</v>
      </c>
      <c r="S621" s="326">
        <f t="shared" si="152"/>
        <v>0</v>
      </c>
      <c r="T621" s="326">
        <f t="shared" si="158"/>
        <v>0.56860203439349088</v>
      </c>
      <c r="U621" s="326">
        <f t="shared" si="153"/>
        <v>0</v>
      </c>
      <c r="V621" s="326">
        <f t="shared" si="159"/>
        <v>0.30000000000000043</v>
      </c>
    </row>
    <row r="622" spans="7:22" x14ac:dyDescent="0.2">
      <c r="G622" s="326">
        <f t="shared" si="144"/>
        <v>0</v>
      </c>
      <c r="H622" s="326">
        <f t="shared" si="154"/>
        <v>0.56952809633875712</v>
      </c>
      <c r="I622" s="326">
        <f t="shared" si="145"/>
        <v>6.0923655399478361E-141</v>
      </c>
      <c r="J622" s="326">
        <f t="shared" si="146"/>
        <v>0</v>
      </c>
      <c r="K622" s="326">
        <f t="shared" si="155"/>
        <v>0.56952809633875712</v>
      </c>
      <c r="L622" s="326">
        <f t="shared" si="147"/>
        <v>1.71264615815799E-16</v>
      </c>
      <c r="M622" s="326">
        <f t="shared" si="148"/>
        <v>0</v>
      </c>
      <c r="N622" s="326">
        <f t="shared" si="156"/>
        <v>0.56952809633875712</v>
      </c>
      <c r="O622" s="326">
        <f t="shared" si="149"/>
        <v>7.4548598365151213E-289</v>
      </c>
      <c r="P622" s="326">
        <f t="shared" si="150"/>
        <v>0</v>
      </c>
      <c r="Q622" s="326">
        <f t="shared" si="157"/>
        <v>0.56952809633875712</v>
      </c>
      <c r="R622" s="326">
        <f t="shared" si="151"/>
        <v>0</v>
      </c>
      <c r="S622" s="326">
        <f t="shared" si="152"/>
        <v>0</v>
      </c>
      <c r="T622" s="326">
        <f t="shared" si="158"/>
        <v>0.56952809633875712</v>
      </c>
      <c r="U622" s="326">
        <f t="shared" si="153"/>
        <v>0</v>
      </c>
      <c r="V622" s="326">
        <f t="shared" si="159"/>
        <v>0.30000000000000016</v>
      </c>
    </row>
    <row r="623" spans="7:22" x14ac:dyDescent="0.2">
      <c r="G623" s="326">
        <f t="shared" si="144"/>
        <v>0</v>
      </c>
      <c r="H623" s="326">
        <f t="shared" si="154"/>
        <v>0.57045415828402335</v>
      </c>
      <c r="I623" s="326">
        <f t="shared" si="145"/>
        <v>1.0773613822323556E-141</v>
      </c>
      <c r="J623" s="326">
        <f t="shared" si="146"/>
        <v>0</v>
      </c>
      <c r="K623" s="326">
        <f t="shared" si="155"/>
        <v>0.57045415828402335</v>
      </c>
      <c r="L623" s="326">
        <f t="shared" si="147"/>
        <v>6.2907251904689209E-17</v>
      </c>
      <c r="M623" s="326">
        <f t="shared" si="148"/>
        <v>0</v>
      </c>
      <c r="N623" s="326">
        <f t="shared" si="156"/>
        <v>0.57045415828402335</v>
      </c>
      <c r="O623" s="326">
        <f t="shared" si="149"/>
        <v>1.1199780890879693E-285</v>
      </c>
      <c r="P623" s="326">
        <f t="shared" si="150"/>
        <v>0</v>
      </c>
      <c r="Q623" s="326">
        <f t="shared" si="157"/>
        <v>0.57045415828402335</v>
      </c>
      <c r="R623" s="326">
        <f t="shared" si="151"/>
        <v>0</v>
      </c>
      <c r="S623" s="326">
        <f t="shared" si="152"/>
        <v>0</v>
      </c>
      <c r="T623" s="326">
        <f t="shared" si="158"/>
        <v>0.57045415828402335</v>
      </c>
      <c r="U623" s="326">
        <f t="shared" si="153"/>
        <v>0</v>
      </c>
      <c r="V623" s="326">
        <f t="shared" si="159"/>
        <v>0.30000000000000004</v>
      </c>
    </row>
    <row r="624" spans="7:22" x14ac:dyDescent="0.2">
      <c r="G624" s="326">
        <f t="shared" si="144"/>
        <v>0</v>
      </c>
      <c r="H624" s="326">
        <f t="shared" si="154"/>
        <v>0.57138022022928958</v>
      </c>
      <c r="I624" s="326">
        <f t="shared" si="145"/>
        <v>1.9071798734658064E-142</v>
      </c>
      <c r="J624" s="326">
        <f t="shared" si="146"/>
        <v>0</v>
      </c>
      <c r="K624" s="326">
        <f t="shared" si="155"/>
        <v>0.57138022022928958</v>
      </c>
      <c r="L624" s="326">
        <f t="shared" si="147"/>
        <v>2.2892898973492164E-17</v>
      </c>
      <c r="M624" s="326">
        <f t="shared" si="148"/>
        <v>0</v>
      </c>
      <c r="N624" s="326">
        <f t="shared" si="156"/>
        <v>0.57138022022928958</v>
      </c>
      <c r="O624" s="326">
        <f t="shared" si="149"/>
        <v>1.5784410460435288E-282</v>
      </c>
      <c r="P624" s="326">
        <f t="shared" si="150"/>
        <v>0</v>
      </c>
      <c r="Q624" s="326">
        <f t="shared" si="157"/>
        <v>0.57138022022928958</v>
      </c>
      <c r="R624" s="326">
        <f t="shared" si="151"/>
        <v>0</v>
      </c>
      <c r="S624" s="326">
        <f t="shared" si="152"/>
        <v>0</v>
      </c>
      <c r="T624" s="326">
        <f t="shared" si="158"/>
        <v>0.57138022022928958</v>
      </c>
      <c r="U624" s="326">
        <f t="shared" si="153"/>
        <v>0</v>
      </c>
      <c r="V624" s="326">
        <f t="shared" si="159"/>
        <v>0.3</v>
      </c>
    </row>
    <row r="625" spans="7:22" x14ac:dyDescent="0.2">
      <c r="G625" s="326">
        <f t="shared" si="144"/>
        <v>0</v>
      </c>
      <c r="H625" s="326">
        <f t="shared" si="154"/>
        <v>0.57230628217455581</v>
      </c>
      <c r="I625" s="326">
        <f t="shared" si="145"/>
        <v>3.3797463666435946E-143</v>
      </c>
      <c r="J625" s="326">
        <f t="shared" si="146"/>
        <v>0</v>
      </c>
      <c r="K625" s="326">
        <f t="shared" si="155"/>
        <v>0.57230628217455581</v>
      </c>
      <c r="L625" s="326">
        <f t="shared" si="147"/>
        <v>8.2549383190018075E-18</v>
      </c>
      <c r="M625" s="326">
        <f t="shared" si="148"/>
        <v>0</v>
      </c>
      <c r="N625" s="326">
        <f t="shared" si="156"/>
        <v>0.57230628217455581</v>
      </c>
      <c r="O625" s="326">
        <f t="shared" si="149"/>
        <v>2.0879269577322761E-279</v>
      </c>
      <c r="P625" s="326">
        <f t="shared" si="150"/>
        <v>0</v>
      </c>
      <c r="Q625" s="326">
        <f t="shared" si="157"/>
        <v>0.57230628217455581</v>
      </c>
      <c r="R625" s="326">
        <f t="shared" si="151"/>
        <v>0</v>
      </c>
      <c r="S625" s="326">
        <f t="shared" si="152"/>
        <v>0</v>
      </c>
      <c r="T625" s="326">
        <f t="shared" si="158"/>
        <v>0.57230628217455581</v>
      </c>
      <c r="U625" s="326">
        <f t="shared" si="153"/>
        <v>0</v>
      </c>
      <c r="V625" s="326">
        <f t="shared" si="159"/>
        <v>0.3</v>
      </c>
    </row>
    <row r="626" spans="7:22" x14ac:dyDescent="0.2">
      <c r="G626" s="326">
        <f t="shared" si="144"/>
        <v>0</v>
      </c>
      <c r="H626" s="326">
        <f t="shared" si="154"/>
        <v>0.57323234411982205</v>
      </c>
      <c r="I626" s="326">
        <f t="shared" si="145"/>
        <v>5.9957851748176952E-144</v>
      </c>
      <c r="J626" s="326">
        <f t="shared" si="146"/>
        <v>0</v>
      </c>
      <c r="K626" s="326">
        <f t="shared" si="155"/>
        <v>0.57323234411982205</v>
      </c>
      <c r="L626" s="326">
        <f t="shared" si="147"/>
        <v>2.9497507623420721E-18</v>
      </c>
      <c r="M626" s="326">
        <f t="shared" si="148"/>
        <v>0</v>
      </c>
      <c r="N626" s="326">
        <f t="shared" si="156"/>
        <v>0.57323234411982205</v>
      </c>
      <c r="O626" s="326">
        <f t="shared" si="149"/>
        <v>2.5935084744197171E-276</v>
      </c>
      <c r="P626" s="326">
        <f t="shared" si="150"/>
        <v>0</v>
      </c>
      <c r="Q626" s="326">
        <f t="shared" si="157"/>
        <v>0.57323234411982205</v>
      </c>
      <c r="R626" s="326">
        <f t="shared" si="151"/>
        <v>0</v>
      </c>
      <c r="S626" s="326">
        <f t="shared" si="152"/>
        <v>0</v>
      </c>
      <c r="T626" s="326">
        <f t="shared" si="158"/>
        <v>0.57323234411982205</v>
      </c>
      <c r="U626" s="326">
        <f t="shared" si="153"/>
        <v>0</v>
      </c>
      <c r="V626" s="326">
        <f t="shared" si="159"/>
        <v>0.3</v>
      </c>
    </row>
    <row r="627" spans="7:22" x14ac:dyDescent="0.2">
      <c r="G627" s="326">
        <f t="shared" si="144"/>
        <v>0</v>
      </c>
      <c r="H627" s="326">
        <f t="shared" si="154"/>
        <v>0.57415840606508828</v>
      </c>
      <c r="I627" s="326">
        <f t="shared" si="145"/>
        <v>1.0648408511424247E-144</v>
      </c>
      <c r="J627" s="326">
        <f t="shared" si="146"/>
        <v>0</v>
      </c>
      <c r="K627" s="326">
        <f t="shared" si="155"/>
        <v>0.57415840606508828</v>
      </c>
      <c r="L627" s="326">
        <f t="shared" si="147"/>
        <v>1.044624685168439E-18</v>
      </c>
      <c r="M627" s="326">
        <f t="shared" si="148"/>
        <v>0</v>
      </c>
      <c r="N627" s="326">
        <f t="shared" si="156"/>
        <v>0.57415840606508828</v>
      </c>
      <c r="O627" s="326">
        <f t="shared" si="149"/>
        <v>3.026640718326707E-273</v>
      </c>
      <c r="P627" s="326">
        <f t="shared" si="150"/>
        <v>0</v>
      </c>
      <c r="Q627" s="326">
        <f t="shared" si="157"/>
        <v>0.57415840606508828</v>
      </c>
      <c r="R627" s="326">
        <f t="shared" si="151"/>
        <v>0</v>
      </c>
      <c r="S627" s="326">
        <f t="shared" si="152"/>
        <v>0</v>
      </c>
      <c r="T627" s="326">
        <f t="shared" si="158"/>
        <v>0.57415840606508828</v>
      </c>
      <c r="U627" s="326">
        <f t="shared" si="153"/>
        <v>0</v>
      </c>
      <c r="V627" s="326">
        <f t="shared" si="159"/>
        <v>0.3</v>
      </c>
    </row>
    <row r="628" spans="7:22" x14ac:dyDescent="0.2">
      <c r="G628" s="326">
        <f t="shared" si="144"/>
        <v>0</v>
      </c>
      <c r="H628" s="326">
        <f t="shared" si="154"/>
        <v>0.57508446801035451</v>
      </c>
      <c r="I628" s="326">
        <f t="shared" si="145"/>
        <v>1.8932462665610842E-145</v>
      </c>
      <c r="J628" s="326">
        <f t="shared" si="146"/>
        <v>0</v>
      </c>
      <c r="K628" s="326">
        <f t="shared" si="155"/>
        <v>0.57508446801035451</v>
      </c>
      <c r="L628" s="326">
        <f t="shared" si="147"/>
        <v>3.6667667664666544E-19</v>
      </c>
      <c r="M628" s="326">
        <f t="shared" si="148"/>
        <v>0</v>
      </c>
      <c r="N628" s="326">
        <f t="shared" si="156"/>
        <v>0.57508446801035451</v>
      </c>
      <c r="O628" s="326">
        <f t="shared" si="149"/>
        <v>3.3200786458365527E-270</v>
      </c>
      <c r="P628" s="326">
        <f t="shared" si="150"/>
        <v>0</v>
      </c>
      <c r="Q628" s="326">
        <f t="shared" si="157"/>
        <v>0.57508446801035451</v>
      </c>
      <c r="R628" s="326">
        <f t="shared" si="151"/>
        <v>0</v>
      </c>
      <c r="S628" s="326">
        <f t="shared" si="152"/>
        <v>0</v>
      </c>
      <c r="T628" s="326">
        <f t="shared" si="158"/>
        <v>0.57508446801035451</v>
      </c>
      <c r="U628" s="326">
        <f t="shared" si="153"/>
        <v>0</v>
      </c>
      <c r="V628" s="326">
        <f t="shared" si="159"/>
        <v>0.3</v>
      </c>
    </row>
    <row r="629" spans="7:22" x14ac:dyDescent="0.2">
      <c r="G629" s="326">
        <f t="shared" si="144"/>
        <v>0</v>
      </c>
      <c r="H629" s="326">
        <f t="shared" si="154"/>
        <v>0.57601052995562074</v>
      </c>
      <c r="I629" s="326">
        <f t="shared" si="145"/>
        <v>3.3699251377300427E-146</v>
      </c>
      <c r="J629" s="326">
        <f t="shared" si="146"/>
        <v>0</v>
      </c>
      <c r="K629" s="326">
        <f t="shared" si="155"/>
        <v>0.57601052995562074</v>
      </c>
      <c r="L629" s="326">
        <f t="shared" si="147"/>
        <v>1.275846551130853E-19</v>
      </c>
      <c r="M629" s="326">
        <f t="shared" si="148"/>
        <v>0</v>
      </c>
      <c r="N629" s="326">
        <f t="shared" si="156"/>
        <v>0.57601052995562074</v>
      </c>
      <c r="O629" s="326">
        <f t="shared" si="149"/>
        <v>3.4250092109588229E-267</v>
      </c>
      <c r="P629" s="326">
        <f t="shared" si="150"/>
        <v>0</v>
      </c>
      <c r="Q629" s="326">
        <f t="shared" si="157"/>
        <v>0.57601052995562074</v>
      </c>
      <c r="R629" s="326">
        <f t="shared" si="151"/>
        <v>0</v>
      </c>
      <c r="S629" s="326">
        <f t="shared" si="152"/>
        <v>0</v>
      </c>
      <c r="T629" s="326">
        <f t="shared" si="158"/>
        <v>0.57601052995562074</v>
      </c>
      <c r="U629" s="326">
        <f t="shared" si="153"/>
        <v>0</v>
      </c>
      <c r="V629" s="326">
        <f t="shared" si="159"/>
        <v>0.3</v>
      </c>
    </row>
    <row r="630" spans="7:22" x14ac:dyDescent="0.2">
      <c r="G630" s="326">
        <f t="shared" si="144"/>
        <v>0</v>
      </c>
      <c r="H630" s="326">
        <f t="shared" si="154"/>
        <v>0.57693659190088697</v>
      </c>
      <c r="I630" s="326">
        <f t="shared" si="145"/>
        <v>6.0052488057504755E-147</v>
      </c>
      <c r="J630" s="326">
        <f t="shared" si="146"/>
        <v>0</v>
      </c>
      <c r="K630" s="326">
        <f t="shared" si="155"/>
        <v>0.57693659190088697</v>
      </c>
      <c r="L630" s="326">
        <f t="shared" si="147"/>
        <v>4.4009803057296848E-20</v>
      </c>
      <c r="M630" s="326">
        <f t="shared" si="148"/>
        <v>0</v>
      </c>
      <c r="N630" s="326">
        <f t="shared" si="156"/>
        <v>0.57693659190088697</v>
      </c>
      <c r="O630" s="326">
        <f t="shared" si="149"/>
        <v>3.3243801010867165E-264</v>
      </c>
      <c r="P630" s="326">
        <f t="shared" si="150"/>
        <v>0</v>
      </c>
      <c r="Q630" s="326">
        <f t="shared" si="157"/>
        <v>0.57693659190088697</v>
      </c>
      <c r="R630" s="326">
        <f t="shared" si="151"/>
        <v>0</v>
      </c>
      <c r="S630" s="326">
        <f t="shared" si="152"/>
        <v>0</v>
      </c>
      <c r="T630" s="326">
        <f t="shared" si="158"/>
        <v>0.57693659190088697</v>
      </c>
      <c r="U630" s="326">
        <f t="shared" si="153"/>
        <v>0</v>
      </c>
      <c r="V630" s="326">
        <f t="shared" si="159"/>
        <v>0.3</v>
      </c>
    </row>
    <row r="631" spans="7:22" x14ac:dyDescent="0.2">
      <c r="G631" s="326">
        <f t="shared" si="144"/>
        <v>0</v>
      </c>
      <c r="H631" s="326">
        <f t="shared" si="154"/>
        <v>0.57786265384615321</v>
      </c>
      <c r="I631" s="326">
        <f t="shared" si="145"/>
        <v>1.0713864073713691E-147</v>
      </c>
      <c r="J631" s="326">
        <f t="shared" si="146"/>
        <v>0</v>
      </c>
      <c r="K631" s="326">
        <f t="shared" si="155"/>
        <v>0.57786265384615321</v>
      </c>
      <c r="L631" s="326">
        <f t="shared" si="147"/>
        <v>1.5051488677479478E-20</v>
      </c>
      <c r="M631" s="326">
        <f t="shared" si="148"/>
        <v>0</v>
      </c>
      <c r="N631" s="326">
        <f t="shared" si="156"/>
        <v>0.57786265384615321</v>
      </c>
      <c r="O631" s="326">
        <f t="shared" si="149"/>
        <v>3.0374069649278635E-261</v>
      </c>
      <c r="P631" s="326">
        <f t="shared" si="150"/>
        <v>0</v>
      </c>
      <c r="Q631" s="326">
        <f t="shared" si="157"/>
        <v>0.57786265384615321</v>
      </c>
      <c r="R631" s="326">
        <f t="shared" si="151"/>
        <v>0</v>
      </c>
      <c r="S631" s="326">
        <f t="shared" si="152"/>
        <v>0</v>
      </c>
      <c r="T631" s="326">
        <f t="shared" si="158"/>
        <v>0.57786265384615321</v>
      </c>
      <c r="U631" s="326">
        <f t="shared" si="153"/>
        <v>0</v>
      </c>
      <c r="V631" s="326">
        <f t="shared" si="159"/>
        <v>0.3</v>
      </c>
    </row>
    <row r="632" spans="7:22" x14ac:dyDescent="0.2">
      <c r="G632" s="326">
        <f t="shared" si="144"/>
        <v>0</v>
      </c>
      <c r="H632" s="326">
        <f t="shared" si="154"/>
        <v>0.57878871579141944</v>
      </c>
      <c r="I632" s="326">
        <f t="shared" si="145"/>
        <v>1.9136931288472087E-148</v>
      </c>
      <c r="J632" s="326">
        <f t="shared" si="146"/>
        <v>0</v>
      </c>
      <c r="K632" s="326">
        <f t="shared" si="155"/>
        <v>0.57878871579141944</v>
      </c>
      <c r="L632" s="326">
        <f t="shared" si="147"/>
        <v>5.1042428192275072E-21</v>
      </c>
      <c r="M632" s="326">
        <f t="shared" si="148"/>
        <v>0</v>
      </c>
      <c r="N632" s="326">
        <f t="shared" si="156"/>
        <v>0.57878871579141944</v>
      </c>
      <c r="O632" s="326">
        <f t="shared" si="149"/>
        <v>2.6136332847301837E-258</v>
      </c>
      <c r="P632" s="326">
        <f t="shared" si="150"/>
        <v>0</v>
      </c>
      <c r="Q632" s="326">
        <f t="shared" si="157"/>
        <v>0.57878871579141944</v>
      </c>
      <c r="R632" s="326">
        <f t="shared" si="151"/>
        <v>0</v>
      </c>
      <c r="S632" s="326">
        <f t="shared" si="152"/>
        <v>0</v>
      </c>
      <c r="T632" s="326">
        <f t="shared" si="158"/>
        <v>0.57878871579141944</v>
      </c>
      <c r="U632" s="326">
        <f t="shared" si="153"/>
        <v>0</v>
      </c>
      <c r="V632" s="326">
        <f t="shared" si="159"/>
        <v>0.3</v>
      </c>
    </row>
    <row r="633" spans="7:22" x14ac:dyDescent="0.2">
      <c r="G633" s="326">
        <f t="shared" si="144"/>
        <v>0</v>
      </c>
      <c r="H633" s="326">
        <f t="shared" si="154"/>
        <v>0.57971477773668567</v>
      </c>
      <c r="I633" s="326">
        <f t="shared" si="145"/>
        <v>3.4222841454777894E-149</v>
      </c>
      <c r="J633" s="326">
        <f t="shared" si="146"/>
        <v>0</v>
      </c>
      <c r="K633" s="326">
        <f t="shared" si="155"/>
        <v>0.57971477773668567</v>
      </c>
      <c r="L633" s="326">
        <f t="shared" si="147"/>
        <v>1.7165141683731298E-21</v>
      </c>
      <c r="M633" s="326">
        <f t="shared" si="148"/>
        <v>0</v>
      </c>
      <c r="N633" s="326">
        <f t="shared" si="156"/>
        <v>0.57971477773668567</v>
      </c>
      <c r="O633" s="326">
        <f t="shared" si="149"/>
        <v>2.1190432876733927E-255</v>
      </c>
      <c r="P633" s="326">
        <f t="shared" si="150"/>
        <v>0</v>
      </c>
      <c r="Q633" s="326">
        <f t="shared" si="157"/>
        <v>0.57971477773668567</v>
      </c>
      <c r="R633" s="326">
        <f t="shared" si="151"/>
        <v>0</v>
      </c>
      <c r="S633" s="326">
        <f t="shared" si="152"/>
        <v>0</v>
      </c>
      <c r="T633" s="326">
        <f t="shared" si="158"/>
        <v>0.57971477773668567</v>
      </c>
      <c r="U633" s="326">
        <f t="shared" si="153"/>
        <v>0</v>
      </c>
      <c r="V633" s="326">
        <f t="shared" si="159"/>
        <v>0.3</v>
      </c>
    </row>
    <row r="634" spans="7:22" x14ac:dyDescent="0.2">
      <c r="G634" s="326">
        <f t="shared" si="144"/>
        <v>0</v>
      </c>
      <c r="H634" s="326">
        <f t="shared" si="154"/>
        <v>0.5806408396819519</v>
      </c>
      <c r="I634" s="326">
        <f t="shared" si="145"/>
        <v>6.1275081851786928E-150</v>
      </c>
      <c r="J634" s="326">
        <f t="shared" si="146"/>
        <v>0</v>
      </c>
      <c r="K634" s="326">
        <f t="shared" si="155"/>
        <v>0.5806408396819519</v>
      </c>
      <c r="L634" s="326">
        <f t="shared" si="147"/>
        <v>5.7249221231855527E-22</v>
      </c>
      <c r="M634" s="326">
        <f t="shared" si="148"/>
        <v>0</v>
      </c>
      <c r="N634" s="326">
        <f t="shared" si="156"/>
        <v>0.5806408396819519</v>
      </c>
      <c r="O634" s="326">
        <f t="shared" si="149"/>
        <v>1.6195369347557284E-252</v>
      </c>
      <c r="P634" s="326">
        <f t="shared" si="150"/>
        <v>0</v>
      </c>
      <c r="Q634" s="326">
        <f t="shared" si="157"/>
        <v>0.5806408396819519</v>
      </c>
      <c r="R634" s="326">
        <f t="shared" si="151"/>
        <v>0</v>
      </c>
      <c r="S634" s="326">
        <f t="shared" si="152"/>
        <v>0</v>
      </c>
      <c r="T634" s="326">
        <f t="shared" si="158"/>
        <v>0.5806408396819519</v>
      </c>
      <c r="U634" s="326">
        <f t="shared" si="153"/>
        <v>0</v>
      </c>
      <c r="V634" s="326">
        <f t="shared" si="159"/>
        <v>0.3</v>
      </c>
    </row>
    <row r="635" spans="7:22" x14ac:dyDescent="0.2">
      <c r="G635" s="326">
        <f t="shared" si="144"/>
        <v>0</v>
      </c>
      <c r="H635" s="326">
        <f t="shared" si="154"/>
        <v>0.58156690162721814</v>
      </c>
      <c r="I635" s="326">
        <f t="shared" si="145"/>
        <v>1.0984547425442484E-150</v>
      </c>
      <c r="J635" s="326">
        <f t="shared" si="146"/>
        <v>0</v>
      </c>
      <c r="K635" s="326">
        <f t="shared" si="155"/>
        <v>0.58156690162721814</v>
      </c>
      <c r="L635" s="326">
        <f t="shared" si="147"/>
        <v>1.8938230787652594E-22</v>
      </c>
      <c r="M635" s="326">
        <f t="shared" si="148"/>
        <v>0</v>
      </c>
      <c r="N635" s="326">
        <f t="shared" si="156"/>
        <v>0.58156690162721814</v>
      </c>
      <c r="O635" s="326">
        <f t="shared" si="149"/>
        <v>1.16734248470025E-249</v>
      </c>
      <c r="P635" s="326">
        <f t="shared" si="150"/>
        <v>0</v>
      </c>
      <c r="Q635" s="326">
        <f t="shared" si="157"/>
        <v>0.58156690162721814</v>
      </c>
      <c r="R635" s="326">
        <f t="shared" si="151"/>
        <v>0</v>
      </c>
      <c r="S635" s="326">
        <f t="shared" si="152"/>
        <v>0</v>
      </c>
      <c r="T635" s="326">
        <f t="shared" si="158"/>
        <v>0.58156690162721814</v>
      </c>
      <c r="U635" s="326">
        <f t="shared" si="153"/>
        <v>0</v>
      </c>
      <c r="V635" s="326">
        <f t="shared" si="159"/>
        <v>0.3</v>
      </c>
    </row>
    <row r="636" spans="7:22" x14ac:dyDescent="0.2">
      <c r="G636" s="326">
        <f t="shared" si="144"/>
        <v>0</v>
      </c>
      <c r="H636" s="326">
        <f t="shared" si="154"/>
        <v>0.58249296357248437</v>
      </c>
      <c r="I636" s="326">
        <f t="shared" si="145"/>
        <v>1.9715924189831283E-151</v>
      </c>
      <c r="J636" s="326">
        <f t="shared" si="146"/>
        <v>0</v>
      </c>
      <c r="K636" s="326">
        <f t="shared" si="155"/>
        <v>0.58249296357248437</v>
      </c>
      <c r="L636" s="326">
        <f t="shared" si="147"/>
        <v>6.2143819745221561E-23</v>
      </c>
      <c r="M636" s="326">
        <f t="shared" si="148"/>
        <v>0</v>
      </c>
      <c r="N636" s="326">
        <f t="shared" si="156"/>
        <v>0.58249296357248437</v>
      </c>
      <c r="O636" s="326">
        <f t="shared" si="149"/>
        <v>7.938910693199019E-247</v>
      </c>
      <c r="P636" s="326">
        <f t="shared" si="150"/>
        <v>0</v>
      </c>
      <c r="Q636" s="326">
        <f t="shared" si="157"/>
        <v>0.58249296357248437</v>
      </c>
      <c r="R636" s="326">
        <f t="shared" si="151"/>
        <v>0</v>
      </c>
      <c r="S636" s="326">
        <f t="shared" si="152"/>
        <v>0</v>
      </c>
      <c r="T636" s="326">
        <f t="shared" si="158"/>
        <v>0.58249296357248437</v>
      </c>
      <c r="U636" s="326">
        <f t="shared" si="153"/>
        <v>0</v>
      </c>
      <c r="V636" s="326">
        <f t="shared" si="159"/>
        <v>0.3</v>
      </c>
    </row>
    <row r="637" spans="7:22" x14ac:dyDescent="0.2">
      <c r="G637" s="326">
        <f t="shared" si="144"/>
        <v>0</v>
      </c>
      <c r="H637" s="326">
        <f t="shared" si="154"/>
        <v>0.5834190255177506</v>
      </c>
      <c r="I637" s="326">
        <f t="shared" si="145"/>
        <v>3.5431944590966501E-152</v>
      </c>
      <c r="J637" s="326">
        <f t="shared" si="146"/>
        <v>0</v>
      </c>
      <c r="K637" s="326">
        <f t="shared" si="155"/>
        <v>0.5834190255177506</v>
      </c>
      <c r="L637" s="326">
        <f t="shared" si="147"/>
        <v>2.022953383957621E-23</v>
      </c>
      <c r="M637" s="326">
        <f t="shared" si="148"/>
        <v>0</v>
      </c>
      <c r="N637" s="326">
        <f t="shared" si="156"/>
        <v>0.5834190255177506</v>
      </c>
      <c r="O637" s="326">
        <f t="shared" si="149"/>
        <v>5.0965438103691014E-244</v>
      </c>
      <c r="P637" s="326">
        <f t="shared" si="150"/>
        <v>0</v>
      </c>
      <c r="Q637" s="326">
        <f t="shared" si="157"/>
        <v>0.5834190255177506</v>
      </c>
      <c r="R637" s="326">
        <f t="shared" si="151"/>
        <v>0</v>
      </c>
      <c r="S637" s="326">
        <f t="shared" si="152"/>
        <v>0</v>
      </c>
      <c r="T637" s="326">
        <f t="shared" si="158"/>
        <v>0.5834190255177506</v>
      </c>
      <c r="U637" s="326">
        <f t="shared" si="153"/>
        <v>0</v>
      </c>
      <c r="V637" s="326">
        <f t="shared" si="159"/>
        <v>0.3</v>
      </c>
    </row>
    <row r="638" spans="7:22" x14ac:dyDescent="0.2">
      <c r="G638" s="326">
        <f t="shared" si="144"/>
        <v>0</v>
      </c>
      <c r="H638" s="326">
        <f t="shared" si="154"/>
        <v>0.58434508746301683</v>
      </c>
      <c r="I638" s="326">
        <f t="shared" si="145"/>
        <v>6.3756107410528537E-153</v>
      </c>
      <c r="J638" s="326">
        <f t="shared" si="146"/>
        <v>0</v>
      </c>
      <c r="K638" s="326">
        <f t="shared" si="155"/>
        <v>0.58434508746301683</v>
      </c>
      <c r="L638" s="326">
        <f t="shared" si="147"/>
        <v>6.5334633891188355E-24</v>
      </c>
      <c r="M638" s="326">
        <f t="shared" si="148"/>
        <v>0</v>
      </c>
      <c r="N638" s="326">
        <f t="shared" si="156"/>
        <v>0.58434508746301683</v>
      </c>
      <c r="O638" s="326">
        <f t="shared" si="149"/>
        <v>3.0898551676155634E-241</v>
      </c>
      <c r="P638" s="326">
        <f t="shared" si="150"/>
        <v>0</v>
      </c>
      <c r="Q638" s="326">
        <f t="shared" si="157"/>
        <v>0.58434508746301683</v>
      </c>
      <c r="R638" s="326">
        <f t="shared" si="151"/>
        <v>0</v>
      </c>
      <c r="S638" s="326">
        <f t="shared" si="152"/>
        <v>0</v>
      </c>
      <c r="T638" s="326">
        <f t="shared" si="158"/>
        <v>0.58434508746301683</v>
      </c>
      <c r="U638" s="326">
        <f t="shared" si="153"/>
        <v>0</v>
      </c>
      <c r="V638" s="326">
        <f t="shared" si="159"/>
        <v>0.3</v>
      </c>
    </row>
    <row r="639" spans="7:22" x14ac:dyDescent="0.2">
      <c r="G639" s="326">
        <f t="shared" si="144"/>
        <v>0</v>
      </c>
      <c r="H639" s="326">
        <f t="shared" si="154"/>
        <v>0.58527114940828306</v>
      </c>
      <c r="I639" s="326">
        <f t="shared" si="145"/>
        <v>1.1486918574827967E-153</v>
      </c>
      <c r="J639" s="326">
        <f t="shared" si="146"/>
        <v>0</v>
      </c>
      <c r="K639" s="326">
        <f t="shared" si="155"/>
        <v>0.58527114940828306</v>
      </c>
      <c r="L639" s="326">
        <f t="shared" si="147"/>
        <v>2.0936812472343289E-24</v>
      </c>
      <c r="M639" s="326">
        <f t="shared" si="148"/>
        <v>0</v>
      </c>
      <c r="N639" s="326">
        <f t="shared" si="156"/>
        <v>0.58527114940828306</v>
      </c>
      <c r="O639" s="326">
        <f t="shared" si="149"/>
        <v>1.7698708555771747E-238</v>
      </c>
      <c r="P639" s="326">
        <f t="shared" si="150"/>
        <v>0</v>
      </c>
      <c r="Q639" s="326">
        <f t="shared" si="157"/>
        <v>0.58527114940828306</v>
      </c>
      <c r="R639" s="326">
        <f t="shared" si="151"/>
        <v>0</v>
      </c>
      <c r="S639" s="326">
        <f t="shared" si="152"/>
        <v>0</v>
      </c>
      <c r="T639" s="326">
        <f t="shared" si="158"/>
        <v>0.58527114940828306</v>
      </c>
      <c r="U639" s="326">
        <f t="shared" si="153"/>
        <v>0</v>
      </c>
      <c r="V639" s="326">
        <f t="shared" si="159"/>
        <v>0.3</v>
      </c>
    </row>
    <row r="640" spans="7:22" x14ac:dyDescent="0.2">
      <c r="G640" s="326">
        <f t="shared" si="144"/>
        <v>0</v>
      </c>
      <c r="H640" s="326">
        <f t="shared" si="154"/>
        <v>0.5861972113535493</v>
      </c>
      <c r="I640" s="326">
        <f t="shared" si="145"/>
        <v>2.0722689963508515E-154</v>
      </c>
      <c r="J640" s="326">
        <f t="shared" si="146"/>
        <v>0</v>
      </c>
      <c r="K640" s="326">
        <f t="shared" si="155"/>
        <v>0.5861972113535493</v>
      </c>
      <c r="L640" s="326">
        <f t="shared" si="147"/>
        <v>6.6577370362789443E-25</v>
      </c>
      <c r="M640" s="326">
        <f t="shared" si="148"/>
        <v>0</v>
      </c>
      <c r="N640" s="326">
        <f t="shared" si="156"/>
        <v>0.5861972113535493</v>
      </c>
      <c r="O640" s="326">
        <f t="shared" si="149"/>
        <v>9.5824818141595939E-236</v>
      </c>
      <c r="P640" s="326">
        <f t="shared" si="150"/>
        <v>0</v>
      </c>
      <c r="Q640" s="326">
        <f t="shared" si="157"/>
        <v>0.5861972113535493</v>
      </c>
      <c r="R640" s="326">
        <f t="shared" si="151"/>
        <v>0</v>
      </c>
      <c r="S640" s="326">
        <f t="shared" si="152"/>
        <v>0</v>
      </c>
      <c r="T640" s="326">
        <f t="shared" si="158"/>
        <v>0.5861972113535493</v>
      </c>
      <c r="U640" s="326">
        <f t="shared" si="153"/>
        <v>0</v>
      </c>
      <c r="V640" s="326">
        <f t="shared" si="159"/>
        <v>0.3</v>
      </c>
    </row>
    <row r="641" spans="7:22" x14ac:dyDescent="0.2">
      <c r="G641" s="326">
        <f t="shared" si="144"/>
        <v>0</v>
      </c>
      <c r="H641" s="326">
        <f t="shared" si="154"/>
        <v>0.58712327329881553</v>
      </c>
      <c r="I641" s="326">
        <f t="shared" si="145"/>
        <v>3.7433062374119897E-155</v>
      </c>
      <c r="J641" s="326">
        <f t="shared" si="146"/>
        <v>0</v>
      </c>
      <c r="K641" s="326">
        <f t="shared" si="155"/>
        <v>0.58712327329881553</v>
      </c>
      <c r="L641" s="326">
        <f t="shared" si="147"/>
        <v>2.101022713376469E-25</v>
      </c>
      <c r="M641" s="326">
        <f t="shared" si="148"/>
        <v>0</v>
      </c>
      <c r="N641" s="326">
        <f t="shared" si="156"/>
        <v>0.58712327329881553</v>
      </c>
      <c r="O641" s="326">
        <f t="shared" si="149"/>
        <v>4.9061135453362893E-233</v>
      </c>
      <c r="P641" s="326">
        <f t="shared" si="150"/>
        <v>0</v>
      </c>
      <c r="Q641" s="326">
        <f t="shared" si="157"/>
        <v>0.58712327329881553</v>
      </c>
      <c r="R641" s="326">
        <f t="shared" si="151"/>
        <v>0</v>
      </c>
      <c r="S641" s="326">
        <f t="shared" si="152"/>
        <v>0</v>
      </c>
      <c r="T641" s="326">
        <f t="shared" si="158"/>
        <v>0.58712327329881553</v>
      </c>
      <c r="U641" s="326">
        <f t="shared" si="153"/>
        <v>0</v>
      </c>
      <c r="V641" s="326">
        <f t="shared" si="159"/>
        <v>0.3</v>
      </c>
    </row>
    <row r="642" spans="7:22" x14ac:dyDescent="0.2">
      <c r="G642" s="326">
        <f t="shared" si="144"/>
        <v>0</v>
      </c>
      <c r="H642" s="326">
        <f t="shared" si="154"/>
        <v>0.58804933524408176</v>
      </c>
      <c r="I642" s="326">
        <f t="shared" si="145"/>
        <v>6.7707525464586672E-156</v>
      </c>
      <c r="J642" s="326">
        <f t="shared" si="146"/>
        <v>0</v>
      </c>
      <c r="K642" s="326">
        <f t="shared" si="155"/>
        <v>0.58804933524408176</v>
      </c>
      <c r="L642" s="326">
        <f t="shared" si="147"/>
        <v>6.5805404453141381E-26</v>
      </c>
      <c r="M642" s="326">
        <f t="shared" si="148"/>
        <v>0</v>
      </c>
      <c r="N642" s="326">
        <f t="shared" si="156"/>
        <v>0.58804933524408176</v>
      </c>
      <c r="O642" s="326">
        <f t="shared" si="149"/>
        <v>2.3763416524320861E-230</v>
      </c>
      <c r="P642" s="326">
        <f t="shared" si="150"/>
        <v>0</v>
      </c>
      <c r="Q642" s="326">
        <f t="shared" si="157"/>
        <v>0.58804933524408176</v>
      </c>
      <c r="R642" s="326">
        <f t="shared" si="151"/>
        <v>0</v>
      </c>
      <c r="S642" s="326">
        <f t="shared" si="152"/>
        <v>0</v>
      </c>
      <c r="T642" s="326">
        <f t="shared" si="158"/>
        <v>0.58804933524408176</v>
      </c>
      <c r="U642" s="326">
        <f t="shared" si="153"/>
        <v>0</v>
      </c>
      <c r="V642" s="326">
        <f t="shared" si="159"/>
        <v>0.3</v>
      </c>
    </row>
    <row r="643" spans="7:22" x14ac:dyDescent="0.2">
      <c r="G643" s="326">
        <f t="shared" si="144"/>
        <v>0</v>
      </c>
      <c r="H643" s="326">
        <f t="shared" si="154"/>
        <v>0.58897539718934799</v>
      </c>
      <c r="I643" s="326">
        <f t="shared" si="145"/>
        <v>1.2262993729805503E-156</v>
      </c>
      <c r="J643" s="326">
        <f t="shared" si="146"/>
        <v>0</v>
      </c>
      <c r="K643" s="326">
        <f t="shared" si="155"/>
        <v>0.58897539718934799</v>
      </c>
      <c r="L643" s="326">
        <f t="shared" si="147"/>
        <v>2.0457726392654208E-26</v>
      </c>
      <c r="M643" s="326">
        <f t="shared" si="148"/>
        <v>0</v>
      </c>
      <c r="N643" s="326">
        <f t="shared" si="156"/>
        <v>0.58897539718934799</v>
      </c>
      <c r="O643" s="326">
        <f t="shared" si="149"/>
        <v>1.0893783459266663E-227</v>
      </c>
      <c r="P643" s="326">
        <f t="shared" si="150"/>
        <v>0</v>
      </c>
      <c r="Q643" s="326">
        <f t="shared" si="157"/>
        <v>0.58897539718934799</v>
      </c>
      <c r="R643" s="326">
        <f t="shared" si="151"/>
        <v>0</v>
      </c>
      <c r="S643" s="326">
        <f t="shared" si="152"/>
        <v>0</v>
      </c>
      <c r="T643" s="326">
        <f t="shared" si="158"/>
        <v>0.58897539718934799</v>
      </c>
      <c r="U643" s="326">
        <f t="shared" si="153"/>
        <v>0</v>
      </c>
      <c r="V643" s="326">
        <f t="shared" si="159"/>
        <v>0.3</v>
      </c>
    </row>
    <row r="644" spans="7:22" x14ac:dyDescent="0.2">
      <c r="G644" s="326">
        <f t="shared" si="144"/>
        <v>0</v>
      </c>
      <c r="H644" s="326">
        <f t="shared" si="154"/>
        <v>0.58990145913461423</v>
      </c>
      <c r="I644" s="326">
        <f t="shared" si="145"/>
        <v>2.2240246119401894E-157</v>
      </c>
      <c r="J644" s="326">
        <f t="shared" si="146"/>
        <v>0</v>
      </c>
      <c r="K644" s="326">
        <f t="shared" si="155"/>
        <v>0.58990145913461423</v>
      </c>
      <c r="L644" s="326">
        <f t="shared" si="147"/>
        <v>6.3132946055011271E-27</v>
      </c>
      <c r="M644" s="326">
        <f t="shared" si="148"/>
        <v>0</v>
      </c>
      <c r="N644" s="326">
        <f t="shared" si="156"/>
        <v>0.58990145913461423</v>
      </c>
      <c r="O644" s="326">
        <f t="shared" si="149"/>
        <v>4.7285982292195859E-225</v>
      </c>
      <c r="P644" s="326">
        <f t="shared" si="150"/>
        <v>0</v>
      </c>
      <c r="Q644" s="326">
        <f t="shared" si="157"/>
        <v>0.58990145913461423</v>
      </c>
      <c r="R644" s="326">
        <f t="shared" si="151"/>
        <v>0</v>
      </c>
      <c r="S644" s="326">
        <f t="shared" si="152"/>
        <v>0</v>
      </c>
      <c r="T644" s="326">
        <f t="shared" si="158"/>
        <v>0.58990145913461423</v>
      </c>
      <c r="U644" s="326">
        <f t="shared" si="153"/>
        <v>0</v>
      </c>
      <c r="V644" s="326">
        <f t="shared" si="159"/>
        <v>0.3</v>
      </c>
    </row>
    <row r="645" spans="7:22" x14ac:dyDescent="0.2">
      <c r="G645" s="326">
        <f t="shared" si="144"/>
        <v>0</v>
      </c>
      <c r="H645" s="326">
        <f t="shared" si="154"/>
        <v>0.59082752107988046</v>
      </c>
      <c r="I645" s="326">
        <f t="shared" si="145"/>
        <v>4.0389794309542688E-158</v>
      </c>
      <c r="J645" s="326">
        <f t="shared" si="146"/>
        <v>0</v>
      </c>
      <c r="K645" s="326">
        <f t="shared" si="155"/>
        <v>0.59082752107988046</v>
      </c>
      <c r="L645" s="326">
        <f t="shared" si="147"/>
        <v>1.9341722665930272E-27</v>
      </c>
      <c r="M645" s="326">
        <f t="shared" si="148"/>
        <v>0</v>
      </c>
      <c r="N645" s="326">
        <f t="shared" si="156"/>
        <v>0.59082752107988046</v>
      </c>
      <c r="O645" s="326">
        <f t="shared" si="149"/>
        <v>1.944256416396383E-222</v>
      </c>
      <c r="P645" s="326">
        <f t="shared" si="150"/>
        <v>0</v>
      </c>
      <c r="Q645" s="326">
        <f t="shared" si="157"/>
        <v>0.59082752107988046</v>
      </c>
      <c r="R645" s="326">
        <f t="shared" si="151"/>
        <v>0</v>
      </c>
      <c r="S645" s="326">
        <f t="shared" si="152"/>
        <v>0</v>
      </c>
      <c r="T645" s="326">
        <f t="shared" si="158"/>
        <v>0.59082752107988046</v>
      </c>
      <c r="U645" s="326">
        <f t="shared" si="153"/>
        <v>0</v>
      </c>
      <c r="V645" s="326">
        <f t="shared" si="159"/>
        <v>0.3</v>
      </c>
    </row>
    <row r="646" spans="7:22" x14ac:dyDescent="0.2">
      <c r="G646" s="326">
        <f t="shared" si="144"/>
        <v>0</v>
      </c>
      <c r="H646" s="326">
        <f t="shared" si="154"/>
        <v>0.59175358302514669</v>
      </c>
      <c r="I646" s="326">
        <f t="shared" si="145"/>
        <v>7.3451053558193463E-159</v>
      </c>
      <c r="J646" s="326">
        <f t="shared" si="146"/>
        <v>0</v>
      </c>
      <c r="K646" s="326">
        <f t="shared" si="155"/>
        <v>0.59175358302514669</v>
      </c>
      <c r="L646" s="326">
        <f t="shared" si="147"/>
        <v>5.8831754158942447E-28</v>
      </c>
      <c r="M646" s="326">
        <f t="shared" si="148"/>
        <v>0</v>
      </c>
      <c r="N646" s="326">
        <f t="shared" si="156"/>
        <v>0.59175358302514669</v>
      </c>
      <c r="O646" s="326">
        <f t="shared" si="149"/>
        <v>7.5757240150145306E-220</v>
      </c>
      <c r="P646" s="326">
        <f t="shared" si="150"/>
        <v>0</v>
      </c>
      <c r="Q646" s="326">
        <f t="shared" si="157"/>
        <v>0.59175358302514669</v>
      </c>
      <c r="R646" s="326">
        <f t="shared" si="151"/>
        <v>0</v>
      </c>
      <c r="S646" s="326">
        <f t="shared" si="152"/>
        <v>0</v>
      </c>
      <c r="T646" s="326">
        <f t="shared" si="158"/>
        <v>0.59175358302514669</v>
      </c>
      <c r="U646" s="326">
        <f t="shared" si="153"/>
        <v>0</v>
      </c>
      <c r="V646" s="326">
        <f t="shared" si="159"/>
        <v>0.3</v>
      </c>
    </row>
    <row r="647" spans="7:22" x14ac:dyDescent="0.2">
      <c r="G647" s="326">
        <f t="shared" ref="G647:G710" si="160">FLOOR(I647,0.001)</f>
        <v>0</v>
      </c>
      <c r="H647" s="326">
        <f t="shared" si="154"/>
        <v>0.59267964497041292</v>
      </c>
      <c r="I647" s="326">
        <f t="shared" ref="I647:I710" si="161">$C$13/(SQRT(($H647*$H647)/I$4))/SQRT(6.28)*EXP(-(($H647-I$2)^2)/2/(SQRT(($H647*$H647)/I$4))^2)</f>
        <v>1.3375931466779449E-159</v>
      </c>
      <c r="J647" s="326">
        <f t="shared" ref="J647:J710" si="162">FLOOR(L647,0.001)</f>
        <v>0</v>
      </c>
      <c r="K647" s="326">
        <f t="shared" si="155"/>
        <v>0.59267964497041292</v>
      </c>
      <c r="L647" s="326">
        <f t="shared" ref="L647:L710" si="163">$C$13/(SQRT(($H647*$H647)/L$4))/SQRT(6.28)*EXP(-(($H647-L$2)^2)/2/(SQRT(($H647*$H647)/L$4))^2)</f>
        <v>1.7768172678625291E-28</v>
      </c>
      <c r="M647" s="326">
        <f t="shared" ref="M647:M710" si="164">FLOOR(O647,0.001)</f>
        <v>0</v>
      </c>
      <c r="N647" s="326">
        <f t="shared" si="156"/>
        <v>0.59267964497041292</v>
      </c>
      <c r="O647" s="326">
        <f t="shared" ref="O647:O710" si="165">$C$13/(SQRT(($H647*$H647)/O$4))/SQRT(6.28)*EXP(-(($H647-O$2)^2)/2/(SQRT(($H647*$H647)/O$4))^2)</f>
        <v>2.7984958850957587E-217</v>
      </c>
      <c r="P647" s="326">
        <f t="shared" ref="P647:P710" si="166">FLOOR(R647,0.001)</f>
        <v>0</v>
      </c>
      <c r="Q647" s="326">
        <f t="shared" si="157"/>
        <v>0.59267964497041292</v>
      </c>
      <c r="R647" s="326">
        <f t="shared" ref="R647:R710" si="167">$C$13/(SQRT(($H647*$H647)/R$4))/SQRT(6.28)*EXP(-(($H647-R$2)^2)/2/(SQRT(($H647*$H647)/R$4))^2)</f>
        <v>0</v>
      </c>
      <c r="S647" s="326">
        <f t="shared" ref="S647:S710" si="168">FLOOR(U647,0.001)</f>
        <v>0</v>
      </c>
      <c r="T647" s="326">
        <f t="shared" si="158"/>
        <v>0.59267964497041292</v>
      </c>
      <c r="U647" s="326">
        <f t="shared" ref="U647:U710" si="169">$C$13/(SQRT(($H647*$H647)/U$4))/SQRT(6.28)*EXP(-(($H647-U$2)^2)/2/(SQRT(($H647*$H647)/U$4))^2)</f>
        <v>0</v>
      </c>
      <c r="V647" s="326">
        <f t="shared" si="159"/>
        <v>0.3</v>
      </c>
    </row>
    <row r="648" spans="7:22" x14ac:dyDescent="0.2">
      <c r="G648" s="326">
        <f t="shared" si="160"/>
        <v>0</v>
      </c>
      <c r="H648" s="326">
        <f t="shared" ref="H648:H711" si="170">H647+1/($C$16*60)</f>
        <v>0.59360570691567915</v>
      </c>
      <c r="I648" s="326">
        <f t="shared" si="161"/>
        <v>2.4392418135742953E-160</v>
      </c>
      <c r="J648" s="326">
        <f t="shared" si="162"/>
        <v>0</v>
      </c>
      <c r="K648" s="326">
        <f t="shared" ref="K648:K711" si="171">K647+1/($C$16*60)</f>
        <v>0.59360570691567915</v>
      </c>
      <c r="L648" s="326">
        <f t="shared" si="163"/>
        <v>5.3287391630485996E-29</v>
      </c>
      <c r="M648" s="326">
        <f t="shared" si="164"/>
        <v>0</v>
      </c>
      <c r="N648" s="326">
        <f t="shared" ref="N648:N711" si="172">N647+1/($C$16*60)</f>
        <v>0.59360570691567915</v>
      </c>
      <c r="O648" s="326">
        <f t="shared" si="165"/>
        <v>9.8046930369402543E-215</v>
      </c>
      <c r="P648" s="326">
        <f t="shared" si="166"/>
        <v>0</v>
      </c>
      <c r="Q648" s="326">
        <f t="shared" ref="Q648:Q711" si="173">Q647+1/($C$16*60)</f>
        <v>0.59360570691567915</v>
      </c>
      <c r="R648" s="326">
        <f t="shared" si="167"/>
        <v>0</v>
      </c>
      <c r="S648" s="326">
        <f t="shared" si="168"/>
        <v>0</v>
      </c>
      <c r="T648" s="326">
        <f t="shared" ref="T648:T711" si="174">T647+1/($C$16*60)</f>
        <v>0.59360570691567915</v>
      </c>
      <c r="U648" s="326">
        <f t="shared" si="169"/>
        <v>0</v>
      </c>
      <c r="V648" s="326">
        <f t="shared" ref="V648:V711" si="175">SUM(I648,L648,O648,R648,U648)+0.3</f>
        <v>0.3</v>
      </c>
    </row>
    <row r="649" spans="7:22" x14ac:dyDescent="0.2">
      <c r="G649" s="326">
        <f t="shared" si="160"/>
        <v>0</v>
      </c>
      <c r="H649" s="326">
        <f t="shared" si="170"/>
        <v>0.59453176886094539</v>
      </c>
      <c r="I649" s="326">
        <f t="shared" si="161"/>
        <v>4.4544655995666875E-161</v>
      </c>
      <c r="J649" s="326">
        <f t="shared" si="162"/>
        <v>0</v>
      </c>
      <c r="K649" s="326">
        <f t="shared" si="171"/>
        <v>0.59453176886094539</v>
      </c>
      <c r="L649" s="326">
        <f t="shared" si="163"/>
        <v>1.5870584733748505E-29</v>
      </c>
      <c r="M649" s="326">
        <f t="shared" si="164"/>
        <v>0</v>
      </c>
      <c r="N649" s="326">
        <f t="shared" si="172"/>
        <v>0.59453176886094539</v>
      </c>
      <c r="O649" s="326">
        <f t="shared" si="165"/>
        <v>3.2593384173850501E-212</v>
      </c>
      <c r="P649" s="326">
        <f t="shared" si="166"/>
        <v>0</v>
      </c>
      <c r="Q649" s="326">
        <f t="shared" si="173"/>
        <v>0.59453176886094539</v>
      </c>
      <c r="R649" s="326">
        <f t="shared" si="167"/>
        <v>0</v>
      </c>
      <c r="S649" s="326">
        <f t="shared" si="168"/>
        <v>0</v>
      </c>
      <c r="T649" s="326">
        <f t="shared" si="174"/>
        <v>0.59453176886094539</v>
      </c>
      <c r="U649" s="326">
        <f t="shared" si="169"/>
        <v>0</v>
      </c>
      <c r="V649" s="326">
        <f t="shared" si="175"/>
        <v>0.3</v>
      </c>
    </row>
    <row r="650" spans="7:22" x14ac:dyDescent="0.2">
      <c r="G650" s="326">
        <f t="shared" si="160"/>
        <v>0</v>
      </c>
      <c r="H650" s="326">
        <f t="shared" si="170"/>
        <v>0.59545783080621162</v>
      </c>
      <c r="I650" s="326">
        <f t="shared" si="161"/>
        <v>8.1461298750713959E-162</v>
      </c>
      <c r="J650" s="326">
        <f t="shared" si="162"/>
        <v>0</v>
      </c>
      <c r="K650" s="326">
        <f t="shared" si="171"/>
        <v>0.59545783080621162</v>
      </c>
      <c r="L650" s="326">
        <f t="shared" si="163"/>
        <v>4.6944405708395676E-30</v>
      </c>
      <c r="M650" s="326">
        <f t="shared" si="164"/>
        <v>0</v>
      </c>
      <c r="N650" s="326">
        <f t="shared" si="172"/>
        <v>0.59545783080621162</v>
      </c>
      <c r="O650" s="326">
        <f t="shared" si="165"/>
        <v>1.0284586200576213E-209</v>
      </c>
      <c r="P650" s="326">
        <f t="shared" si="166"/>
        <v>0</v>
      </c>
      <c r="Q650" s="326">
        <f t="shared" si="173"/>
        <v>0.59545783080621162</v>
      </c>
      <c r="R650" s="326">
        <f t="shared" si="167"/>
        <v>0</v>
      </c>
      <c r="S650" s="326">
        <f t="shared" si="168"/>
        <v>0</v>
      </c>
      <c r="T650" s="326">
        <f t="shared" si="174"/>
        <v>0.59545783080621162</v>
      </c>
      <c r="U650" s="326">
        <f t="shared" si="169"/>
        <v>0</v>
      </c>
      <c r="V650" s="326">
        <f t="shared" si="175"/>
        <v>0.3</v>
      </c>
    </row>
    <row r="651" spans="7:22" x14ac:dyDescent="0.2">
      <c r="G651" s="326">
        <f t="shared" si="160"/>
        <v>0</v>
      </c>
      <c r="H651" s="326">
        <f t="shared" si="170"/>
        <v>0.59638389275147785</v>
      </c>
      <c r="I651" s="326">
        <f t="shared" si="161"/>
        <v>1.4918562309093355E-162</v>
      </c>
      <c r="J651" s="326">
        <f t="shared" si="162"/>
        <v>0</v>
      </c>
      <c r="K651" s="326">
        <f t="shared" si="171"/>
        <v>0.59638389275147785</v>
      </c>
      <c r="L651" s="326">
        <f t="shared" si="163"/>
        <v>1.3792168075153368E-30</v>
      </c>
      <c r="M651" s="326">
        <f t="shared" si="164"/>
        <v>0</v>
      </c>
      <c r="N651" s="326">
        <f t="shared" si="172"/>
        <v>0.59638389275147785</v>
      </c>
      <c r="O651" s="326">
        <f t="shared" si="165"/>
        <v>3.0816291078805635E-207</v>
      </c>
      <c r="P651" s="326">
        <f t="shared" si="166"/>
        <v>0</v>
      </c>
      <c r="Q651" s="326">
        <f t="shared" si="173"/>
        <v>0.59638389275147785</v>
      </c>
      <c r="R651" s="326">
        <f t="shared" si="167"/>
        <v>0</v>
      </c>
      <c r="S651" s="326">
        <f t="shared" si="168"/>
        <v>0</v>
      </c>
      <c r="T651" s="326">
        <f t="shared" si="174"/>
        <v>0.59638389275147785</v>
      </c>
      <c r="U651" s="326">
        <f t="shared" si="169"/>
        <v>0</v>
      </c>
      <c r="V651" s="326">
        <f t="shared" si="175"/>
        <v>0.3</v>
      </c>
    </row>
    <row r="652" spans="7:22" x14ac:dyDescent="0.2">
      <c r="G652" s="326">
        <f t="shared" si="160"/>
        <v>0</v>
      </c>
      <c r="H652" s="326">
        <f t="shared" si="170"/>
        <v>0.59730995469674408</v>
      </c>
      <c r="I652" s="326">
        <f t="shared" si="161"/>
        <v>2.7360713168078663E-163</v>
      </c>
      <c r="J652" s="326">
        <f t="shared" si="162"/>
        <v>0</v>
      </c>
      <c r="K652" s="326">
        <f t="shared" si="171"/>
        <v>0.59730995469674408</v>
      </c>
      <c r="L652" s="326">
        <f t="shared" si="163"/>
        <v>4.0250751108210986E-31</v>
      </c>
      <c r="M652" s="326">
        <f t="shared" si="164"/>
        <v>0</v>
      </c>
      <c r="N652" s="326">
        <f t="shared" si="172"/>
        <v>0.59730995469674408</v>
      </c>
      <c r="O652" s="326">
        <f t="shared" si="165"/>
        <v>8.7716814069650508E-205</v>
      </c>
      <c r="P652" s="326">
        <f t="shared" si="166"/>
        <v>0</v>
      </c>
      <c r="Q652" s="326">
        <f t="shared" si="173"/>
        <v>0.59730995469674408</v>
      </c>
      <c r="R652" s="326">
        <f t="shared" si="167"/>
        <v>0</v>
      </c>
      <c r="S652" s="326">
        <f t="shared" si="168"/>
        <v>0</v>
      </c>
      <c r="T652" s="326">
        <f t="shared" si="174"/>
        <v>0.59730995469674408</v>
      </c>
      <c r="U652" s="326">
        <f t="shared" si="169"/>
        <v>0</v>
      </c>
      <c r="V652" s="326">
        <f t="shared" si="175"/>
        <v>0.3</v>
      </c>
    </row>
    <row r="653" spans="7:22" x14ac:dyDescent="0.2">
      <c r="G653" s="326">
        <f t="shared" si="160"/>
        <v>0</v>
      </c>
      <c r="H653" s="326">
        <f t="shared" si="170"/>
        <v>0.59823601664201032</v>
      </c>
      <c r="I653" s="326">
        <f t="shared" si="161"/>
        <v>5.025247425646505E-164</v>
      </c>
      <c r="J653" s="326">
        <f t="shared" si="162"/>
        <v>0</v>
      </c>
      <c r="K653" s="326">
        <f t="shared" si="171"/>
        <v>0.59823601664201032</v>
      </c>
      <c r="L653" s="326">
        <f t="shared" si="163"/>
        <v>1.1669246558023939E-31</v>
      </c>
      <c r="M653" s="326">
        <f t="shared" si="164"/>
        <v>0</v>
      </c>
      <c r="N653" s="326">
        <f t="shared" si="172"/>
        <v>0.59823601664201032</v>
      </c>
      <c r="O653" s="326">
        <f t="shared" si="165"/>
        <v>2.3728240458633282E-202</v>
      </c>
      <c r="P653" s="326">
        <f t="shared" si="166"/>
        <v>0</v>
      </c>
      <c r="Q653" s="326">
        <f t="shared" si="173"/>
        <v>0.59823601664201032</v>
      </c>
      <c r="R653" s="326">
        <f t="shared" si="167"/>
        <v>0</v>
      </c>
      <c r="S653" s="326">
        <f t="shared" si="168"/>
        <v>0</v>
      </c>
      <c r="T653" s="326">
        <f t="shared" si="174"/>
        <v>0.59823601664201032</v>
      </c>
      <c r="U653" s="326">
        <f t="shared" si="169"/>
        <v>0</v>
      </c>
      <c r="V653" s="326">
        <f t="shared" si="175"/>
        <v>0.3</v>
      </c>
    </row>
    <row r="654" spans="7:22" x14ac:dyDescent="0.2">
      <c r="G654" s="326">
        <f t="shared" si="160"/>
        <v>0</v>
      </c>
      <c r="H654" s="326">
        <f t="shared" si="170"/>
        <v>0.59916207858727655</v>
      </c>
      <c r="I654" s="326">
        <f t="shared" si="161"/>
        <v>9.2431883442024344E-165</v>
      </c>
      <c r="J654" s="326">
        <f t="shared" si="162"/>
        <v>0</v>
      </c>
      <c r="K654" s="326">
        <f t="shared" si="171"/>
        <v>0.59916207858727655</v>
      </c>
      <c r="L654" s="326">
        <f t="shared" si="163"/>
        <v>3.3610370818827851E-32</v>
      </c>
      <c r="M654" s="326">
        <f t="shared" si="164"/>
        <v>0</v>
      </c>
      <c r="N654" s="326">
        <f t="shared" si="172"/>
        <v>0.59916207858727655</v>
      </c>
      <c r="O654" s="326">
        <f t="shared" si="165"/>
        <v>6.1023654632805973E-200</v>
      </c>
      <c r="P654" s="326">
        <f t="shared" si="166"/>
        <v>0</v>
      </c>
      <c r="Q654" s="326">
        <f t="shared" si="173"/>
        <v>0.59916207858727655</v>
      </c>
      <c r="R654" s="326">
        <f t="shared" si="167"/>
        <v>0</v>
      </c>
      <c r="S654" s="326">
        <f t="shared" si="168"/>
        <v>0</v>
      </c>
      <c r="T654" s="326">
        <f t="shared" si="174"/>
        <v>0.59916207858727655</v>
      </c>
      <c r="U654" s="326">
        <f t="shared" si="169"/>
        <v>0</v>
      </c>
      <c r="V654" s="326">
        <f t="shared" si="175"/>
        <v>0.3</v>
      </c>
    </row>
    <row r="655" spans="7:22" x14ac:dyDescent="0.2">
      <c r="G655" s="326">
        <f t="shared" si="160"/>
        <v>0</v>
      </c>
      <c r="H655" s="326">
        <f t="shared" si="170"/>
        <v>0.60008814053254278</v>
      </c>
      <c r="I655" s="326">
        <f t="shared" si="161"/>
        <v>1.7026489538847177E-165</v>
      </c>
      <c r="J655" s="326">
        <f t="shared" si="162"/>
        <v>0</v>
      </c>
      <c r="K655" s="326">
        <f t="shared" si="171"/>
        <v>0.60008814053254278</v>
      </c>
      <c r="L655" s="326">
        <f t="shared" si="163"/>
        <v>9.6183238085451522E-33</v>
      </c>
      <c r="M655" s="326">
        <f t="shared" si="164"/>
        <v>0</v>
      </c>
      <c r="N655" s="326">
        <f t="shared" si="172"/>
        <v>0.60008814053254278</v>
      </c>
      <c r="O655" s="326">
        <f t="shared" si="165"/>
        <v>1.4926198497262295E-197</v>
      </c>
      <c r="P655" s="326">
        <f t="shared" si="166"/>
        <v>0</v>
      </c>
      <c r="Q655" s="326">
        <f t="shared" si="173"/>
        <v>0.60008814053254278</v>
      </c>
      <c r="R655" s="326">
        <f t="shared" si="167"/>
        <v>0</v>
      </c>
      <c r="S655" s="326">
        <f t="shared" si="168"/>
        <v>0</v>
      </c>
      <c r="T655" s="326">
        <f t="shared" si="174"/>
        <v>0.60008814053254278</v>
      </c>
      <c r="U655" s="326">
        <f t="shared" si="169"/>
        <v>0</v>
      </c>
      <c r="V655" s="326">
        <f t="shared" si="175"/>
        <v>0.3</v>
      </c>
    </row>
    <row r="656" spans="7:22" x14ac:dyDescent="0.2">
      <c r="G656" s="326">
        <f t="shared" si="160"/>
        <v>0</v>
      </c>
      <c r="H656" s="326">
        <f t="shared" si="170"/>
        <v>0.60101420247780901</v>
      </c>
      <c r="I656" s="326">
        <f t="shared" si="161"/>
        <v>3.1410290921340328E-166</v>
      </c>
      <c r="J656" s="326">
        <f t="shared" si="162"/>
        <v>0</v>
      </c>
      <c r="K656" s="326">
        <f t="shared" si="171"/>
        <v>0.60101420247780901</v>
      </c>
      <c r="L656" s="326">
        <f t="shared" si="163"/>
        <v>2.7349833671351813E-33</v>
      </c>
      <c r="M656" s="326">
        <f t="shared" si="164"/>
        <v>0</v>
      </c>
      <c r="N656" s="326">
        <f t="shared" si="172"/>
        <v>0.60101420247780901</v>
      </c>
      <c r="O656" s="326">
        <f t="shared" si="165"/>
        <v>3.4736448400680652E-195</v>
      </c>
      <c r="P656" s="326">
        <f t="shared" si="166"/>
        <v>0</v>
      </c>
      <c r="Q656" s="326">
        <f t="shared" si="173"/>
        <v>0.60101420247780901</v>
      </c>
      <c r="R656" s="326">
        <f t="shared" si="167"/>
        <v>0</v>
      </c>
      <c r="S656" s="326">
        <f t="shared" si="168"/>
        <v>0</v>
      </c>
      <c r="T656" s="326">
        <f t="shared" si="174"/>
        <v>0.60101420247780901</v>
      </c>
      <c r="U656" s="326">
        <f t="shared" si="169"/>
        <v>0</v>
      </c>
      <c r="V656" s="326">
        <f t="shared" si="175"/>
        <v>0.3</v>
      </c>
    </row>
    <row r="657" spans="7:22" x14ac:dyDescent="0.2">
      <c r="G657" s="326">
        <f t="shared" si="160"/>
        <v>0</v>
      </c>
      <c r="H657" s="326">
        <f t="shared" si="170"/>
        <v>0.60194026442307524</v>
      </c>
      <c r="I657" s="326">
        <f t="shared" si="161"/>
        <v>5.8031904837396376E-167</v>
      </c>
      <c r="J657" s="326">
        <f t="shared" si="162"/>
        <v>0</v>
      </c>
      <c r="K657" s="326">
        <f t="shared" si="171"/>
        <v>0.60194026442307524</v>
      </c>
      <c r="L657" s="326">
        <f t="shared" si="163"/>
        <v>7.7280951618348021E-34</v>
      </c>
      <c r="M657" s="326">
        <f t="shared" si="164"/>
        <v>0</v>
      </c>
      <c r="N657" s="326">
        <f t="shared" si="172"/>
        <v>0.60194026442307524</v>
      </c>
      <c r="O657" s="326">
        <f t="shared" si="165"/>
        <v>7.6943556706554615E-193</v>
      </c>
      <c r="P657" s="326">
        <f t="shared" si="166"/>
        <v>0</v>
      </c>
      <c r="Q657" s="326">
        <f t="shared" si="173"/>
        <v>0.60194026442307524</v>
      </c>
      <c r="R657" s="326">
        <f t="shared" si="167"/>
        <v>0</v>
      </c>
      <c r="S657" s="326">
        <f t="shared" si="168"/>
        <v>0</v>
      </c>
      <c r="T657" s="326">
        <f t="shared" si="174"/>
        <v>0.60194026442307524</v>
      </c>
      <c r="U657" s="326">
        <f t="shared" si="169"/>
        <v>0</v>
      </c>
      <c r="V657" s="326">
        <f t="shared" si="175"/>
        <v>0.3</v>
      </c>
    </row>
    <row r="658" spans="7:22" x14ac:dyDescent="0.2">
      <c r="G658" s="326">
        <f t="shared" si="160"/>
        <v>0</v>
      </c>
      <c r="H658" s="326">
        <f t="shared" si="170"/>
        <v>0.60286632636834148</v>
      </c>
      <c r="I658" s="326">
        <f t="shared" si="161"/>
        <v>1.0737771028310274E-167</v>
      </c>
      <c r="J658" s="326">
        <f t="shared" si="162"/>
        <v>0</v>
      </c>
      <c r="K658" s="326">
        <f t="shared" si="171"/>
        <v>0.60286632636834148</v>
      </c>
      <c r="L658" s="326">
        <f t="shared" si="163"/>
        <v>2.1701294929253184E-34</v>
      </c>
      <c r="M658" s="326">
        <f t="shared" si="164"/>
        <v>0</v>
      </c>
      <c r="N658" s="326">
        <f t="shared" si="172"/>
        <v>0.60286632636834148</v>
      </c>
      <c r="O658" s="326">
        <f t="shared" si="165"/>
        <v>1.6228327931678485E-190</v>
      </c>
      <c r="P658" s="326">
        <f t="shared" si="166"/>
        <v>0</v>
      </c>
      <c r="Q658" s="326">
        <f t="shared" si="173"/>
        <v>0.60286632636834148</v>
      </c>
      <c r="R658" s="326">
        <f t="shared" si="167"/>
        <v>0</v>
      </c>
      <c r="S658" s="326">
        <f t="shared" si="168"/>
        <v>0</v>
      </c>
      <c r="T658" s="326">
        <f t="shared" si="174"/>
        <v>0.60286632636834148</v>
      </c>
      <c r="U658" s="326">
        <f t="shared" si="169"/>
        <v>0</v>
      </c>
      <c r="V658" s="326">
        <f t="shared" si="175"/>
        <v>0.3</v>
      </c>
    </row>
    <row r="659" spans="7:22" x14ac:dyDescent="0.2">
      <c r="G659" s="326">
        <f t="shared" si="160"/>
        <v>0</v>
      </c>
      <c r="H659" s="326">
        <f t="shared" si="170"/>
        <v>0.60379238831360771</v>
      </c>
      <c r="I659" s="326">
        <f t="shared" si="161"/>
        <v>1.9898404083584411E-168</v>
      </c>
      <c r="J659" s="326">
        <f t="shared" si="162"/>
        <v>0</v>
      </c>
      <c r="K659" s="326">
        <f t="shared" si="171"/>
        <v>0.60379238831360771</v>
      </c>
      <c r="L659" s="326">
        <f t="shared" si="163"/>
        <v>6.056571758309106E-35</v>
      </c>
      <c r="M659" s="326">
        <f t="shared" si="164"/>
        <v>0</v>
      </c>
      <c r="N659" s="326">
        <f t="shared" si="172"/>
        <v>0.60379238831360771</v>
      </c>
      <c r="O659" s="326">
        <f t="shared" si="165"/>
        <v>3.2602626240958257E-188</v>
      </c>
      <c r="P659" s="326">
        <f t="shared" si="166"/>
        <v>0</v>
      </c>
      <c r="Q659" s="326">
        <f t="shared" si="173"/>
        <v>0.60379238831360771</v>
      </c>
      <c r="R659" s="326">
        <f t="shared" si="167"/>
        <v>0</v>
      </c>
      <c r="S659" s="326">
        <f t="shared" si="168"/>
        <v>0</v>
      </c>
      <c r="T659" s="326">
        <f t="shared" si="174"/>
        <v>0.60379238831360771</v>
      </c>
      <c r="U659" s="326">
        <f t="shared" si="169"/>
        <v>0</v>
      </c>
      <c r="V659" s="326">
        <f t="shared" si="175"/>
        <v>0.3</v>
      </c>
    </row>
    <row r="660" spans="7:22" x14ac:dyDescent="0.2">
      <c r="G660" s="326">
        <f t="shared" si="160"/>
        <v>0</v>
      </c>
      <c r="H660" s="326">
        <f t="shared" si="170"/>
        <v>0.60471845025887394</v>
      </c>
      <c r="I660" s="326">
        <f t="shared" si="161"/>
        <v>3.6930350088600502E-169</v>
      </c>
      <c r="J660" s="326">
        <f t="shared" si="162"/>
        <v>0</v>
      </c>
      <c r="K660" s="326">
        <f t="shared" si="171"/>
        <v>0.60471845025887394</v>
      </c>
      <c r="L660" s="326">
        <f t="shared" si="163"/>
        <v>1.6800739783665162E-35</v>
      </c>
      <c r="M660" s="326">
        <f t="shared" si="164"/>
        <v>0</v>
      </c>
      <c r="N660" s="326">
        <f t="shared" si="172"/>
        <v>0.60471845025887394</v>
      </c>
      <c r="O660" s="326">
        <f t="shared" si="165"/>
        <v>6.2412261147676729E-186</v>
      </c>
      <c r="P660" s="326">
        <f t="shared" si="166"/>
        <v>0</v>
      </c>
      <c r="Q660" s="326">
        <f t="shared" si="173"/>
        <v>0.60471845025887394</v>
      </c>
      <c r="R660" s="326">
        <f t="shared" si="167"/>
        <v>0</v>
      </c>
      <c r="S660" s="326">
        <f t="shared" si="168"/>
        <v>0</v>
      </c>
      <c r="T660" s="326">
        <f t="shared" si="174"/>
        <v>0.60471845025887394</v>
      </c>
      <c r="U660" s="326">
        <f t="shared" si="169"/>
        <v>0</v>
      </c>
      <c r="V660" s="326">
        <f t="shared" si="175"/>
        <v>0.3</v>
      </c>
    </row>
    <row r="661" spans="7:22" x14ac:dyDescent="0.2">
      <c r="G661" s="326">
        <f t="shared" si="160"/>
        <v>0</v>
      </c>
      <c r="H661" s="326">
        <f t="shared" si="170"/>
        <v>0.60564451220414017</v>
      </c>
      <c r="I661" s="326">
        <f t="shared" si="161"/>
        <v>6.8645785881532002E-170</v>
      </c>
      <c r="J661" s="326">
        <f t="shared" si="162"/>
        <v>0</v>
      </c>
      <c r="K661" s="326">
        <f t="shared" si="171"/>
        <v>0.60564451220414017</v>
      </c>
      <c r="L661" s="326">
        <f t="shared" si="163"/>
        <v>4.6325726059321106E-36</v>
      </c>
      <c r="M661" s="326">
        <f t="shared" si="164"/>
        <v>0</v>
      </c>
      <c r="N661" s="326">
        <f t="shared" si="172"/>
        <v>0.60564451220414017</v>
      </c>
      <c r="O661" s="326">
        <f t="shared" si="165"/>
        <v>1.1389000742659732E-183</v>
      </c>
      <c r="P661" s="326">
        <f t="shared" si="166"/>
        <v>0</v>
      </c>
      <c r="Q661" s="326">
        <f t="shared" si="173"/>
        <v>0.60564451220414017</v>
      </c>
      <c r="R661" s="326">
        <f t="shared" si="167"/>
        <v>0</v>
      </c>
      <c r="S661" s="326">
        <f t="shared" si="168"/>
        <v>0</v>
      </c>
      <c r="T661" s="326">
        <f t="shared" si="174"/>
        <v>0.60564451220414017</v>
      </c>
      <c r="U661" s="326">
        <f t="shared" si="169"/>
        <v>0</v>
      </c>
      <c r="V661" s="326">
        <f t="shared" si="175"/>
        <v>0.3</v>
      </c>
    </row>
    <row r="662" spans="7:22" x14ac:dyDescent="0.2">
      <c r="G662" s="326">
        <f t="shared" si="160"/>
        <v>0</v>
      </c>
      <c r="H662" s="326">
        <f t="shared" si="170"/>
        <v>0.60657057414940641</v>
      </c>
      <c r="I662" s="326">
        <f t="shared" si="161"/>
        <v>1.2779496775496581E-170</v>
      </c>
      <c r="J662" s="326">
        <f t="shared" si="162"/>
        <v>0</v>
      </c>
      <c r="K662" s="326">
        <f t="shared" si="171"/>
        <v>0.60657057414940641</v>
      </c>
      <c r="L662" s="326">
        <f t="shared" si="163"/>
        <v>1.2698137036054854E-36</v>
      </c>
      <c r="M662" s="326">
        <f t="shared" si="164"/>
        <v>0</v>
      </c>
      <c r="N662" s="326">
        <f t="shared" si="172"/>
        <v>0.60657057414940641</v>
      </c>
      <c r="O662" s="326">
        <f t="shared" si="165"/>
        <v>1.9817925169263328E-181</v>
      </c>
      <c r="P662" s="326">
        <f t="shared" si="166"/>
        <v>0</v>
      </c>
      <c r="Q662" s="326">
        <f t="shared" si="173"/>
        <v>0.60657057414940641</v>
      </c>
      <c r="R662" s="326">
        <f t="shared" si="167"/>
        <v>0</v>
      </c>
      <c r="S662" s="326">
        <f t="shared" si="168"/>
        <v>0</v>
      </c>
      <c r="T662" s="326">
        <f t="shared" si="174"/>
        <v>0.60657057414940641</v>
      </c>
      <c r="U662" s="326">
        <f t="shared" si="169"/>
        <v>0</v>
      </c>
      <c r="V662" s="326">
        <f t="shared" si="175"/>
        <v>0.3</v>
      </c>
    </row>
    <row r="663" spans="7:22" x14ac:dyDescent="0.2">
      <c r="G663" s="326">
        <f t="shared" si="160"/>
        <v>0</v>
      </c>
      <c r="H663" s="326">
        <f t="shared" si="170"/>
        <v>0.60749663609467264</v>
      </c>
      <c r="I663" s="326">
        <f t="shared" si="161"/>
        <v>2.3827973395192501E-171</v>
      </c>
      <c r="J663" s="326">
        <f t="shared" si="162"/>
        <v>0</v>
      </c>
      <c r="K663" s="326">
        <f t="shared" si="171"/>
        <v>0.60749663609467264</v>
      </c>
      <c r="L663" s="326">
        <f t="shared" si="163"/>
        <v>3.4602945713211639E-37</v>
      </c>
      <c r="M663" s="326">
        <f t="shared" si="164"/>
        <v>0</v>
      </c>
      <c r="N663" s="326">
        <f t="shared" si="172"/>
        <v>0.60749663609467264</v>
      </c>
      <c r="O663" s="326">
        <f t="shared" si="165"/>
        <v>3.2896124821899696E-179</v>
      </c>
      <c r="P663" s="326">
        <f t="shared" si="166"/>
        <v>0</v>
      </c>
      <c r="Q663" s="326">
        <f t="shared" si="173"/>
        <v>0.60749663609467264</v>
      </c>
      <c r="R663" s="326">
        <f t="shared" si="167"/>
        <v>0</v>
      </c>
      <c r="S663" s="326">
        <f t="shared" si="168"/>
        <v>0</v>
      </c>
      <c r="T663" s="326">
        <f t="shared" si="174"/>
        <v>0.60749663609467264</v>
      </c>
      <c r="U663" s="326">
        <f t="shared" si="169"/>
        <v>0</v>
      </c>
      <c r="V663" s="326">
        <f t="shared" si="175"/>
        <v>0.3</v>
      </c>
    </row>
    <row r="664" spans="7:22" x14ac:dyDescent="0.2">
      <c r="G664" s="326">
        <f t="shared" si="160"/>
        <v>0</v>
      </c>
      <c r="H664" s="326">
        <f t="shared" si="170"/>
        <v>0.60842269803993887</v>
      </c>
      <c r="I664" s="326">
        <f t="shared" si="161"/>
        <v>4.4497738791750943E-172</v>
      </c>
      <c r="J664" s="326">
        <f t="shared" si="162"/>
        <v>0</v>
      </c>
      <c r="K664" s="326">
        <f t="shared" si="171"/>
        <v>0.60842269803993887</v>
      </c>
      <c r="L664" s="326">
        <f t="shared" si="163"/>
        <v>9.3750253738253116E-38</v>
      </c>
      <c r="M664" s="326">
        <f t="shared" si="164"/>
        <v>0</v>
      </c>
      <c r="N664" s="326">
        <f t="shared" si="172"/>
        <v>0.60842269803993887</v>
      </c>
      <c r="O664" s="326">
        <f t="shared" si="165"/>
        <v>5.2107602110594979E-177</v>
      </c>
      <c r="P664" s="326">
        <f t="shared" si="166"/>
        <v>0</v>
      </c>
      <c r="Q664" s="326">
        <f t="shared" si="173"/>
        <v>0.60842269803993887</v>
      </c>
      <c r="R664" s="326">
        <f t="shared" si="167"/>
        <v>0</v>
      </c>
      <c r="S664" s="326">
        <f t="shared" si="168"/>
        <v>0</v>
      </c>
      <c r="T664" s="326">
        <f t="shared" si="174"/>
        <v>0.60842269803993887</v>
      </c>
      <c r="U664" s="326">
        <f t="shared" si="169"/>
        <v>0</v>
      </c>
      <c r="V664" s="326">
        <f t="shared" si="175"/>
        <v>0.3</v>
      </c>
    </row>
    <row r="665" spans="7:22" x14ac:dyDescent="0.2">
      <c r="G665" s="326">
        <f t="shared" si="160"/>
        <v>0</v>
      </c>
      <c r="H665" s="326">
        <f t="shared" si="170"/>
        <v>0.6093487599852051</v>
      </c>
      <c r="I665" s="326">
        <f t="shared" si="161"/>
        <v>8.3228140663981858E-173</v>
      </c>
      <c r="J665" s="326">
        <f t="shared" si="162"/>
        <v>0</v>
      </c>
      <c r="K665" s="326">
        <f t="shared" si="171"/>
        <v>0.6093487599852051</v>
      </c>
      <c r="L665" s="326">
        <f t="shared" si="163"/>
        <v>2.5255087415829262E-38</v>
      </c>
      <c r="M665" s="326">
        <f t="shared" si="164"/>
        <v>0</v>
      </c>
      <c r="N665" s="326">
        <f t="shared" si="172"/>
        <v>0.6093487599852051</v>
      </c>
      <c r="O665" s="326">
        <f t="shared" si="165"/>
        <v>7.8791922699343332E-175</v>
      </c>
      <c r="P665" s="326">
        <f t="shared" si="166"/>
        <v>0</v>
      </c>
      <c r="Q665" s="326">
        <f t="shared" si="173"/>
        <v>0.6093487599852051</v>
      </c>
      <c r="R665" s="326">
        <f t="shared" si="167"/>
        <v>0</v>
      </c>
      <c r="S665" s="326">
        <f t="shared" si="168"/>
        <v>0</v>
      </c>
      <c r="T665" s="326">
        <f t="shared" si="174"/>
        <v>0.6093487599852051</v>
      </c>
      <c r="U665" s="326">
        <f t="shared" si="169"/>
        <v>0</v>
      </c>
      <c r="V665" s="326">
        <f t="shared" si="175"/>
        <v>0.3</v>
      </c>
    </row>
    <row r="666" spans="7:22" x14ac:dyDescent="0.2">
      <c r="G666" s="326">
        <f t="shared" si="160"/>
        <v>0</v>
      </c>
      <c r="H666" s="326">
        <f t="shared" si="170"/>
        <v>0.61027482193047133</v>
      </c>
      <c r="I666" s="326">
        <f t="shared" si="161"/>
        <v>1.5591493679563025E-173</v>
      </c>
      <c r="J666" s="326">
        <f t="shared" si="162"/>
        <v>0</v>
      </c>
      <c r="K666" s="326">
        <f t="shared" si="171"/>
        <v>0.61027482193047133</v>
      </c>
      <c r="L666" s="326">
        <f t="shared" si="163"/>
        <v>6.7650773430673116E-39</v>
      </c>
      <c r="M666" s="326">
        <f t="shared" si="164"/>
        <v>0</v>
      </c>
      <c r="N666" s="326">
        <f t="shared" si="172"/>
        <v>0.61027482193047133</v>
      </c>
      <c r="O666" s="326">
        <f t="shared" si="165"/>
        <v>1.1377313659078348E-172</v>
      </c>
      <c r="P666" s="326">
        <f t="shared" si="166"/>
        <v>0</v>
      </c>
      <c r="Q666" s="326">
        <f t="shared" si="173"/>
        <v>0.61027482193047133</v>
      </c>
      <c r="R666" s="326">
        <f t="shared" si="167"/>
        <v>0</v>
      </c>
      <c r="S666" s="326">
        <f t="shared" si="168"/>
        <v>0</v>
      </c>
      <c r="T666" s="326">
        <f t="shared" si="174"/>
        <v>0.61027482193047133</v>
      </c>
      <c r="U666" s="326">
        <f t="shared" si="169"/>
        <v>0</v>
      </c>
      <c r="V666" s="326">
        <f t="shared" si="175"/>
        <v>0.3</v>
      </c>
    </row>
    <row r="667" spans="7:22" x14ac:dyDescent="0.2">
      <c r="G667" s="326">
        <f t="shared" si="160"/>
        <v>0</v>
      </c>
      <c r="H667" s="326">
        <f t="shared" si="170"/>
        <v>0.61120088387573757</v>
      </c>
      <c r="I667" s="326">
        <f t="shared" si="161"/>
        <v>2.925461143853743E-174</v>
      </c>
      <c r="J667" s="326">
        <f t="shared" si="162"/>
        <v>0</v>
      </c>
      <c r="K667" s="326">
        <f t="shared" si="171"/>
        <v>0.61120088387573757</v>
      </c>
      <c r="L667" s="326">
        <f t="shared" si="163"/>
        <v>1.8020807347753693E-39</v>
      </c>
      <c r="M667" s="326">
        <f t="shared" si="164"/>
        <v>0</v>
      </c>
      <c r="N667" s="326">
        <f t="shared" si="172"/>
        <v>0.61120088387573757</v>
      </c>
      <c r="O667" s="326">
        <f t="shared" si="165"/>
        <v>1.5693761474510577E-170</v>
      </c>
      <c r="P667" s="326">
        <f t="shared" si="166"/>
        <v>0</v>
      </c>
      <c r="Q667" s="326">
        <f t="shared" si="173"/>
        <v>0.61120088387573757</v>
      </c>
      <c r="R667" s="326">
        <f t="shared" si="167"/>
        <v>0</v>
      </c>
      <c r="S667" s="326">
        <f t="shared" si="168"/>
        <v>0</v>
      </c>
      <c r="T667" s="326">
        <f t="shared" si="174"/>
        <v>0.61120088387573757</v>
      </c>
      <c r="U667" s="326">
        <f t="shared" si="169"/>
        <v>0</v>
      </c>
      <c r="V667" s="326">
        <f t="shared" si="175"/>
        <v>0.3</v>
      </c>
    </row>
    <row r="668" spans="7:22" x14ac:dyDescent="0.2">
      <c r="G668" s="326">
        <f t="shared" si="160"/>
        <v>0</v>
      </c>
      <c r="H668" s="326">
        <f t="shared" si="170"/>
        <v>0.6121269458210038</v>
      </c>
      <c r="I668" s="326">
        <f t="shared" si="161"/>
        <v>5.4978610759336027E-175</v>
      </c>
      <c r="J668" s="326">
        <f t="shared" si="162"/>
        <v>0</v>
      </c>
      <c r="K668" s="326">
        <f t="shared" si="171"/>
        <v>0.6121269458210038</v>
      </c>
      <c r="L668" s="326">
        <f t="shared" si="163"/>
        <v>4.7740079099728871E-40</v>
      </c>
      <c r="M668" s="326">
        <f t="shared" si="164"/>
        <v>0</v>
      </c>
      <c r="N668" s="326">
        <f t="shared" si="172"/>
        <v>0.6121269458210038</v>
      </c>
      <c r="O668" s="326">
        <f t="shared" si="165"/>
        <v>2.0686843146966904E-168</v>
      </c>
      <c r="P668" s="326">
        <f t="shared" si="166"/>
        <v>0</v>
      </c>
      <c r="Q668" s="326">
        <f t="shared" si="173"/>
        <v>0.6121269458210038</v>
      </c>
      <c r="R668" s="326">
        <f t="shared" si="167"/>
        <v>0</v>
      </c>
      <c r="S668" s="326">
        <f t="shared" si="168"/>
        <v>0</v>
      </c>
      <c r="T668" s="326">
        <f t="shared" si="174"/>
        <v>0.6121269458210038</v>
      </c>
      <c r="U668" s="326">
        <f t="shared" si="169"/>
        <v>0</v>
      </c>
      <c r="V668" s="326">
        <f t="shared" si="175"/>
        <v>0.3</v>
      </c>
    </row>
    <row r="669" spans="7:22" x14ac:dyDescent="0.2">
      <c r="G669" s="326">
        <f t="shared" si="160"/>
        <v>0</v>
      </c>
      <c r="H669" s="326">
        <f t="shared" si="170"/>
        <v>0.61305300776627003</v>
      </c>
      <c r="I669" s="326">
        <f t="shared" si="161"/>
        <v>1.0348792444599172E-175</v>
      </c>
      <c r="J669" s="326">
        <f t="shared" si="162"/>
        <v>0</v>
      </c>
      <c r="K669" s="326">
        <f t="shared" si="171"/>
        <v>0.61305300776627003</v>
      </c>
      <c r="L669" s="326">
        <f t="shared" si="163"/>
        <v>1.2578503312756712E-40</v>
      </c>
      <c r="M669" s="326">
        <f t="shared" si="164"/>
        <v>0</v>
      </c>
      <c r="N669" s="326">
        <f t="shared" si="172"/>
        <v>0.61305300776627003</v>
      </c>
      <c r="O669" s="326">
        <f t="shared" si="165"/>
        <v>2.6066970052314847E-166</v>
      </c>
      <c r="P669" s="326">
        <f t="shared" si="166"/>
        <v>0</v>
      </c>
      <c r="Q669" s="326">
        <f t="shared" si="173"/>
        <v>0.61305300776627003</v>
      </c>
      <c r="R669" s="326">
        <f t="shared" si="167"/>
        <v>0</v>
      </c>
      <c r="S669" s="326">
        <f t="shared" si="168"/>
        <v>0</v>
      </c>
      <c r="T669" s="326">
        <f t="shared" si="174"/>
        <v>0.61305300776627003</v>
      </c>
      <c r="U669" s="326">
        <f t="shared" si="169"/>
        <v>0</v>
      </c>
      <c r="V669" s="326">
        <f t="shared" si="175"/>
        <v>0.3</v>
      </c>
    </row>
    <row r="670" spans="7:22" x14ac:dyDescent="0.2">
      <c r="G670" s="326">
        <f t="shared" si="160"/>
        <v>0</v>
      </c>
      <c r="H670" s="326">
        <f t="shared" si="170"/>
        <v>0.61397906971153626</v>
      </c>
      <c r="I670" s="326">
        <f t="shared" si="161"/>
        <v>1.9511276718732049E-176</v>
      </c>
      <c r="J670" s="326">
        <f t="shared" si="162"/>
        <v>0</v>
      </c>
      <c r="K670" s="326">
        <f t="shared" si="171"/>
        <v>0.61397906971153626</v>
      </c>
      <c r="L670" s="326">
        <f t="shared" si="163"/>
        <v>3.296408208839453E-41</v>
      </c>
      <c r="M670" s="326">
        <f t="shared" si="164"/>
        <v>0</v>
      </c>
      <c r="N670" s="326">
        <f t="shared" si="172"/>
        <v>0.61397906971153626</v>
      </c>
      <c r="O670" s="326">
        <f t="shared" si="165"/>
        <v>3.1409721100337515E-164</v>
      </c>
      <c r="P670" s="326">
        <f t="shared" si="166"/>
        <v>0</v>
      </c>
      <c r="Q670" s="326">
        <f t="shared" si="173"/>
        <v>0.61397906971153626</v>
      </c>
      <c r="R670" s="326">
        <f t="shared" si="167"/>
        <v>0</v>
      </c>
      <c r="S670" s="326">
        <f t="shared" si="168"/>
        <v>0</v>
      </c>
      <c r="T670" s="326">
        <f t="shared" si="174"/>
        <v>0.61397906971153626</v>
      </c>
      <c r="U670" s="326">
        <f t="shared" si="169"/>
        <v>0</v>
      </c>
      <c r="V670" s="326">
        <f t="shared" si="175"/>
        <v>0.3</v>
      </c>
    </row>
    <row r="671" spans="7:22" x14ac:dyDescent="0.2">
      <c r="G671" s="326">
        <f t="shared" si="160"/>
        <v>0</v>
      </c>
      <c r="H671" s="326">
        <f t="shared" si="170"/>
        <v>0.61490513165680249</v>
      </c>
      <c r="I671" s="326">
        <f t="shared" si="161"/>
        <v>3.6845575322475865E-177</v>
      </c>
      <c r="J671" s="326">
        <f t="shared" si="162"/>
        <v>0</v>
      </c>
      <c r="K671" s="326">
        <f t="shared" si="171"/>
        <v>0.61490513165680249</v>
      </c>
      <c r="L671" s="326">
        <f t="shared" si="163"/>
        <v>8.5930659003537432E-42</v>
      </c>
      <c r="M671" s="326">
        <f t="shared" si="164"/>
        <v>0</v>
      </c>
      <c r="N671" s="326">
        <f t="shared" si="172"/>
        <v>0.61490513165680249</v>
      </c>
      <c r="O671" s="326">
        <f t="shared" si="165"/>
        <v>3.6204419760472656E-162</v>
      </c>
      <c r="P671" s="326">
        <f t="shared" si="166"/>
        <v>0</v>
      </c>
      <c r="Q671" s="326">
        <f t="shared" si="173"/>
        <v>0.61490513165680249</v>
      </c>
      <c r="R671" s="326">
        <f t="shared" si="167"/>
        <v>0</v>
      </c>
      <c r="S671" s="326">
        <f t="shared" si="168"/>
        <v>0</v>
      </c>
      <c r="T671" s="326">
        <f t="shared" si="174"/>
        <v>0.61490513165680249</v>
      </c>
      <c r="U671" s="326">
        <f t="shared" si="169"/>
        <v>0</v>
      </c>
      <c r="V671" s="326">
        <f t="shared" si="175"/>
        <v>0.3</v>
      </c>
    </row>
    <row r="672" spans="7:22" x14ac:dyDescent="0.2">
      <c r="G672" s="326">
        <f t="shared" si="160"/>
        <v>0</v>
      </c>
      <c r="H672" s="326">
        <f t="shared" si="170"/>
        <v>0.61583119360206873</v>
      </c>
      <c r="I672" s="326">
        <f t="shared" si="161"/>
        <v>6.9693475513644971E-178</v>
      </c>
      <c r="J672" s="326">
        <f t="shared" si="162"/>
        <v>0</v>
      </c>
      <c r="K672" s="326">
        <f t="shared" si="171"/>
        <v>0.61583119360206873</v>
      </c>
      <c r="L672" s="326">
        <f t="shared" si="163"/>
        <v>2.2283279251143452E-42</v>
      </c>
      <c r="M672" s="326">
        <f t="shared" si="164"/>
        <v>0</v>
      </c>
      <c r="N672" s="326">
        <f t="shared" si="172"/>
        <v>0.61583119360206873</v>
      </c>
      <c r="O672" s="326">
        <f t="shared" si="165"/>
        <v>3.9932696579530083E-160</v>
      </c>
      <c r="P672" s="326">
        <f t="shared" si="166"/>
        <v>0</v>
      </c>
      <c r="Q672" s="326">
        <f t="shared" si="173"/>
        <v>0.61583119360206873</v>
      </c>
      <c r="R672" s="326">
        <f t="shared" si="167"/>
        <v>0</v>
      </c>
      <c r="S672" s="326">
        <f t="shared" si="168"/>
        <v>0</v>
      </c>
      <c r="T672" s="326">
        <f t="shared" si="174"/>
        <v>0.61583119360206873</v>
      </c>
      <c r="U672" s="326">
        <f t="shared" si="169"/>
        <v>0</v>
      </c>
      <c r="V672" s="326">
        <f t="shared" si="175"/>
        <v>0.3</v>
      </c>
    </row>
    <row r="673" spans="7:22" x14ac:dyDescent="0.2">
      <c r="G673" s="326">
        <f t="shared" si="160"/>
        <v>0</v>
      </c>
      <c r="H673" s="326">
        <f t="shared" si="170"/>
        <v>0.61675725554733496</v>
      </c>
      <c r="I673" s="326">
        <f t="shared" si="161"/>
        <v>1.3204119723996842E-178</v>
      </c>
      <c r="J673" s="326">
        <f t="shared" si="162"/>
        <v>0</v>
      </c>
      <c r="K673" s="326">
        <f t="shared" si="171"/>
        <v>0.61675725554733496</v>
      </c>
      <c r="L673" s="326">
        <f t="shared" si="163"/>
        <v>5.7486021698929611E-43</v>
      </c>
      <c r="M673" s="326">
        <f t="shared" si="164"/>
        <v>0</v>
      </c>
      <c r="N673" s="326">
        <f t="shared" si="172"/>
        <v>0.61675725554733496</v>
      </c>
      <c r="O673" s="326">
        <f t="shared" si="165"/>
        <v>4.2160868231894461E-158</v>
      </c>
      <c r="P673" s="326">
        <f t="shared" si="166"/>
        <v>0</v>
      </c>
      <c r="Q673" s="326">
        <f t="shared" si="173"/>
        <v>0.61675725554733496</v>
      </c>
      <c r="R673" s="326">
        <f t="shared" si="167"/>
        <v>0</v>
      </c>
      <c r="S673" s="326">
        <f t="shared" si="168"/>
        <v>0</v>
      </c>
      <c r="T673" s="326">
        <f t="shared" si="174"/>
        <v>0.61675725554733496</v>
      </c>
      <c r="U673" s="326">
        <f t="shared" si="169"/>
        <v>0</v>
      </c>
      <c r="V673" s="326">
        <f t="shared" si="175"/>
        <v>0.3</v>
      </c>
    </row>
    <row r="674" spans="7:22" x14ac:dyDescent="0.2">
      <c r="G674" s="326">
        <f t="shared" si="160"/>
        <v>0</v>
      </c>
      <c r="H674" s="326">
        <f t="shared" si="170"/>
        <v>0.61768331749260119</v>
      </c>
      <c r="I674" s="326">
        <f t="shared" si="161"/>
        <v>2.5057670724951868E-179</v>
      </c>
      <c r="J674" s="326">
        <f t="shared" si="162"/>
        <v>0</v>
      </c>
      <c r="K674" s="326">
        <f t="shared" si="171"/>
        <v>0.61768331749260119</v>
      </c>
      <c r="L674" s="326">
        <f t="shared" si="163"/>
        <v>1.4754541042734363E-43</v>
      </c>
      <c r="M674" s="326">
        <f t="shared" si="164"/>
        <v>0</v>
      </c>
      <c r="N674" s="326">
        <f t="shared" si="172"/>
        <v>0.61768331749260119</v>
      </c>
      <c r="O674" s="326">
        <f t="shared" si="165"/>
        <v>4.2623334868327884E-156</v>
      </c>
      <c r="P674" s="326">
        <f t="shared" si="166"/>
        <v>0</v>
      </c>
      <c r="Q674" s="326">
        <f t="shared" si="173"/>
        <v>0.61768331749260119</v>
      </c>
      <c r="R674" s="326">
        <f t="shared" si="167"/>
        <v>0</v>
      </c>
      <c r="S674" s="326">
        <f t="shared" si="168"/>
        <v>0</v>
      </c>
      <c r="T674" s="326">
        <f t="shared" si="174"/>
        <v>0.61768331749260119</v>
      </c>
      <c r="U674" s="326">
        <f t="shared" si="169"/>
        <v>0</v>
      </c>
      <c r="V674" s="326">
        <f t="shared" si="175"/>
        <v>0.3</v>
      </c>
    </row>
    <row r="675" spans="7:22" x14ac:dyDescent="0.2">
      <c r="G675" s="326">
        <f t="shared" si="160"/>
        <v>0</v>
      </c>
      <c r="H675" s="326">
        <f t="shared" si="170"/>
        <v>0.61860937943786742</v>
      </c>
      <c r="I675" s="326">
        <f t="shared" si="161"/>
        <v>4.7630940867499745E-180</v>
      </c>
      <c r="J675" s="326">
        <f t="shared" si="162"/>
        <v>0</v>
      </c>
      <c r="K675" s="326">
        <f t="shared" si="171"/>
        <v>0.61860937943786742</v>
      </c>
      <c r="L675" s="326">
        <f t="shared" si="163"/>
        <v>3.7678819303109481E-44</v>
      </c>
      <c r="M675" s="326">
        <f t="shared" si="164"/>
        <v>0</v>
      </c>
      <c r="N675" s="326">
        <f t="shared" si="172"/>
        <v>0.61860937943786742</v>
      </c>
      <c r="O675" s="326">
        <f t="shared" si="165"/>
        <v>4.1274725033688241E-154</v>
      </c>
      <c r="P675" s="326">
        <f t="shared" si="166"/>
        <v>0</v>
      </c>
      <c r="Q675" s="326">
        <f t="shared" si="173"/>
        <v>0.61860937943786742</v>
      </c>
      <c r="R675" s="326">
        <f t="shared" si="167"/>
        <v>0</v>
      </c>
      <c r="S675" s="326">
        <f t="shared" si="168"/>
        <v>0</v>
      </c>
      <c r="T675" s="326">
        <f t="shared" si="174"/>
        <v>0.61860937943786742</v>
      </c>
      <c r="U675" s="326">
        <f t="shared" si="169"/>
        <v>0</v>
      </c>
      <c r="V675" s="326">
        <f t="shared" si="175"/>
        <v>0.3</v>
      </c>
    </row>
    <row r="676" spans="7:22" x14ac:dyDescent="0.2">
      <c r="G676" s="326">
        <f t="shared" si="160"/>
        <v>0</v>
      </c>
      <c r="H676" s="326">
        <f t="shared" si="170"/>
        <v>0.61953544138313366</v>
      </c>
      <c r="I676" s="326">
        <f t="shared" si="161"/>
        <v>9.0689725205216931E-181</v>
      </c>
      <c r="J676" s="326">
        <f t="shared" si="162"/>
        <v>0</v>
      </c>
      <c r="K676" s="326">
        <f t="shared" si="171"/>
        <v>0.61953544138313366</v>
      </c>
      <c r="L676" s="326">
        <f t="shared" si="163"/>
        <v>9.5742453960653305E-45</v>
      </c>
      <c r="M676" s="326">
        <f t="shared" si="164"/>
        <v>0</v>
      </c>
      <c r="N676" s="326">
        <f t="shared" si="172"/>
        <v>0.61953544138313366</v>
      </c>
      <c r="O676" s="326">
        <f t="shared" si="165"/>
        <v>3.8296629482462737E-152</v>
      </c>
      <c r="P676" s="326">
        <f t="shared" si="166"/>
        <v>0</v>
      </c>
      <c r="Q676" s="326">
        <f t="shared" si="173"/>
        <v>0.61953544138313366</v>
      </c>
      <c r="R676" s="326">
        <f t="shared" si="167"/>
        <v>0</v>
      </c>
      <c r="S676" s="326">
        <f t="shared" si="168"/>
        <v>0</v>
      </c>
      <c r="T676" s="326">
        <f t="shared" si="174"/>
        <v>0.61953544138313366</v>
      </c>
      <c r="U676" s="326">
        <f t="shared" si="169"/>
        <v>0</v>
      </c>
      <c r="V676" s="326">
        <f t="shared" si="175"/>
        <v>0.3</v>
      </c>
    </row>
    <row r="677" spans="7:22" x14ac:dyDescent="0.2">
      <c r="G677" s="326">
        <f t="shared" si="160"/>
        <v>0</v>
      </c>
      <c r="H677" s="326">
        <f t="shared" si="170"/>
        <v>0.62046150332839989</v>
      </c>
      <c r="I677" s="326">
        <f t="shared" si="161"/>
        <v>1.7296198565794268E-181</v>
      </c>
      <c r="J677" s="326">
        <f t="shared" si="162"/>
        <v>0</v>
      </c>
      <c r="K677" s="326">
        <f t="shared" si="171"/>
        <v>0.62046150332839989</v>
      </c>
      <c r="L677" s="326">
        <f t="shared" si="163"/>
        <v>2.4208885752323964E-45</v>
      </c>
      <c r="M677" s="326">
        <f t="shared" si="164"/>
        <v>0</v>
      </c>
      <c r="N677" s="326">
        <f t="shared" si="172"/>
        <v>0.62046150332839989</v>
      </c>
      <c r="O677" s="326">
        <f t="shared" si="165"/>
        <v>3.4057758311395572E-150</v>
      </c>
      <c r="P677" s="326">
        <f t="shared" si="166"/>
        <v>0</v>
      </c>
      <c r="Q677" s="326">
        <f t="shared" si="173"/>
        <v>0.62046150332839989</v>
      </c>
      <c r="R677" s="326">
        <f t="shared" si="167"/>
        <v>0</v>
      </c>
      <c r="S677" s="326">
        <f t="shared" si="168"/>
        <v>0</v>
      </c>
      <c r="T677" s="326">
        <f t="shared" si="174"/>
        <v>0.62046150332839989</v>
      </c>
      <c r="U677" s="326">
        <f t="shared" si="169"/>
        <v>0</v>
      </c>
      <c r="V677" s="326">
        <f t="shared" si="175"/>
        <v>0.3</v>
      </c>
    </row>
    <row r="678" spans="7:22" x14ac:dyDescent="0.2">
      <c r="G678" s="326">
        <f t="shared" si="160"/>
        <v>0</v>
      </c>
      <c r="H678" s="326">
        <f t="shared" si="170"/>
        <v>0.62138756527366612</v>
      </c>
      <c r="I678" s="326">
        <f t="shared" si="161"/>
        <v>3.3042281004303621E-182</v>
      </c>
      <c r="J678" s="326">
        <f t="shared" si="162"/>
        <v>0</v>
      </c>
      <c r="K678" s="326">
        <f t="shared" si="171"/>
        <v>0.62138756527366612</v>
      </c>
      <c r="L678" s="326">
        <f t="shared" si="163"/>
        <v>6.0916514354715511E-46</v>
      </c>
      <c r="M678" s="326">
        <f t="shared" si="164"/>
        <v>0</v>
      </c>
      <c r="N678" s="326">
        <f t="shared" si="172"/>
        <v>0.62138756527366612</v>
      </c>
      <c r="O678" s="326">
        <f t="shared" si="165"/>
        <v>2.9039496341635727E-148</v>
      </c>
      <c r="P678" s="326">
        <f t="shared" si="166"/>
        <v>0</v>
      </c>
      <c r="Q678" s="326">
        <f t="shared" si="173"/>
        <v>0.62138756527366612</v>
      </c>
      <c r="R678" s="326">
        <f t="shared" si="167"/>
        <v>0</v>
      </c>
      <c r="S678" s="326">
        <f t="shared" si="168"/>
        <v>0</v>
      </c>
      <c r="T678" s="326">
        <f t="shared" si="174"/>
        <v>0.62138756527366612</v>
      </c>
      <c r="U678" s="326">
        <f t="shared" si="169"/>
        <v>0</v>
      </c>
      <c r="V678" s="326">
        <f t="shared" si="175"/>
        <v>0.3</v>
      </c>
    </row>
    <row r="679" spans="7:22" x14ac:dyDescent="0.2">
      <c r="G679" s="326">
        <f t="shared" si="160"/>
        <v>0</v>
      </c>
      <c r="H679" s="326">
        <f t="shared" si="170"/>
        <v>0.62231362721893235</v>
      </c>
      <c r="I679" s="326">
        <f t="shared" si="161"/>
        <v>6.3229425136917346E-183</v>
      </c>
      <c r="J679" s="326">
        <f t="shared" si="162"/>
        <v>0</v>
      </c>
      <c r="K679" s="326">
        <f t="shared" si="171"/>
        <v>0.62231362721893235</v>
      </c>
      <c r="L679" s="326">
        <f t="shared" si="163"/>
        <v>1.5254994073317563E-46</v>
      </c>
      <c r="M679" s="326">
        <f t="shared" si="164"/>
        <v>0</v>
      </c>
      <c r="N679" s="326">
        <f t="shared" si="172"/>
        <v>0.62231362721893235</v>
      </c>
      <c r="O679" s="326">
        <f t="shared" si="165"/>
        <v>2.3747441718049847E-146</v>
      </c>
      <c r="P679" s="326">
        <f t="shared" si="166"/>
        <v>0</v>
      </c>
      <c r="Q679" s="326">
        <f t="shared" si="173"/>
        <v>0.62231362721893235</v>
      </c>
      <c r="R679" s="326">
        <f t="shared" si="167"/>
        <v>0</v>
      </c>
      <c r="S679" s="326">
        <f t="shared" si="168"/>
        <v>0</v>
      </c>
      <c r="T679" s="326">
        <f t="shared" si="174"/>
        <v>0.62231362721893235</v>
      </c>
      <c r="U679" s="326">
        <f t="shared" si="169"/>
        <v>0</v>
      </c>
      <c r="V679" s="326">
        <f t="shared" si="175"/>
        <v>0.3</v>
      </c>
    </row>
    <row r="680" spans="7:22" x14ac:dyDescent="0.2">
      <c r="G680" s="326">
        <f t="shared" si="160"/>
        <v>0</v>
      </c>
      <c r="H680" s="326">
        <f t="shared" si="170"/>
        <v>0.62323968916419858</v>
      </c>
      <c r="I680" s="326">
        <f t="shared" si="161"/>
        <v>1.2119963721416585E-183</v>
      </c>
      <c r="J680" s="326">
        <f t="shared" si="162"/>
        <v>0</v>
      </c>
      <c r="K680" s="326">
        <f t="shared" si="171"/>
        <v>0.62323968916419858</v>
      </c>
      <c r="L680" s="326">
        <f t="shared" si="163"/>
        <v>3.802176645246257E-47</v>
      </c>
      <c r="M680" s="326">
        <f t="shared" si="164"/>
        <v>0</v>
      </c>
      <c r="N680" s="326">
        <f t="shared" si="172"/>
        <v>0.62323968916419858</v>
      </c>
      <c r="O680" s="326">
        <f t="shared" si="165"/>
        <v>1.8630966368793176E-144</v>
      </c>
      <c r="P680" s="326">
        <f t="shared" si="166"/>
        <v>0</v>
      </c>
      <c r="Q680" s="326">
        <f t="shared" si="173"/>
        <v>0.62323968916419858</v>
      </c>
      <c r="R680" s="326">
        <f t="shared" si="167"/>
        <v>0</v>
      </c>
      <c r="S680" s="326">
        <f t="shared" si="168"/>
        <v>0</v>
      </c>
      <c r="T680" s="326">
        <f t="shared" si="174"/>
        <v>0.62323968916419858</v>
      </c>
      <c r="U680" s="326">
        <f t="shared" si="169"/>
        <v>0</v>
      </c>
      <c r="V680" s="326">
        <f t="shared" si="175"/>
        <v>0.3</v>
      </c>
    </row>
    <row r="681" spans="7:22" x14ac:dyDescent="0.2">
      <c r="G681" s="326">
        <f t="shared" si="160"/>
        <v>0</v>
      </c>
      <c r="H681" s="326">
        <f t="shared" si="170"/>
        <v>0.62416575110946482</v>
      </c>
      <c r="I681" s="326">
        <f t="shared" si="161"/>
        <v>2.3271224877994573E-184</v>
      </c>
      <c r="J681" s="326">
        <f t="shared" si="162"/>
        <v>0</v>
      </c>
      <c r="K681" s="326">
        <f t="shared" si="171"/>
        <v>0.62416575110946482</v>
      </c>
      <c r="L681" s="326">
        <f t="shared" si="163"/>
        <v>9.4323958820180876E-48</v>
      </c>
      <c r="M681" s="326">
        <f t="shared" si="164"/>
        <v>0</v>
      </c>
      <c r="N681" s="326">
        <f t="shared" si="172"/>
        <v>0.62416575110946482</v>
      </c>
      <c r="O681" s="326">
        <f t="shared" si="165"/>
        <v>1.4027480374685625E-142</v>
      </c>
      <c r="P681" s="326">
        <f t="shared" si="166"/>
        <v>0</v>
      </c>
      <c r="Q681" s="326">
        <f t="shared" si="173"/>
        <v>0.62416575110946482</v>
      </c>
      <c r="R681" s="326">
        <f t="shared" si="167"/>
        <v>0</v>
      </c>
      <c r="S681" s="326">
        <f t="shared" si="168"/>
        <v>0</v>
      </c>
      <c r="T681" s="326">
        <f t="shared" si="174"/>
        <v>0.62416575110946482</v>
      </c>
      <c r="U681" s="326">
        <f t="shared" si="169"/>
        <v>0</v>
      </c>
      <c r="V681" s="326">
        <f t="shared" si="175"/>
        <v>0.3</v>
      </c>
    </row>
    <row r="682" spans="7:22" x14ac:dyDescent="0.2">
      <c r="G682" s="326">
        <f t="shared" si="160"/>
        <v>0</v>
      </c>
      <c r="H682" s="326">
        <f t="shared" si="170"/>
        <v>0.62509181305473105</v>
      </c>
      <c r="I682" s="326">
        <f t="shared" si="161"/>
        <v>4.4758539962191958E-185</v>
      </c>
      <c r="J682" s="326">
        <f t="shared" si="162"/>
        <v>0</v>
      </c>
      <c r="K682" s="326">
        <f t="shared" si="171"/>
        <v>0.62509181305473105</v>
      </c>
      <c r="L682" s="326">
        <f t="shared" si="163"/>
        <v>2.3292023104199812E-48</v>
      </c>
      <c r="M682" s="326">
        <f t="shared" si="164"/>
        <v>0</v>
      </c>
      <c r="N682" s="326">
        <f t="shared" si="172"/>
        <v>0.62509181305473105</v>
      </c>
      <c r="O682" s="326">
        <f t="shared" si="165"/>
        <v>1.0138728799026406E-140</v>
      </c>
      <c r="P682" s="326">
        <f t="shared" si="166"/>
        <v>0</v>
      </c>
      <c r="Q682" s="326">
        <f t="shared" si="173"/>
        <v>0.62509181305473105</v>
      </c>
      <c r="R682" s="326">
        <f t="shared" si="167"/>
        <v>0</v>
      </c>
      <c r="S682" s="326">
        <f t="shared" si="168"/>
        <v>0</v>
      </c>
      <c r="T682" s="326">
        <f t="shared" si="174"/>
        <v>0.62509181305473105</v>
      </c>
      <c r="U682" s="326">
        <f t="shared" si="169"/>
        <v>0</v>
      </c>
      <c r="V682" s="326">
        <f t="shared" si="175"/>
        <v>0.3</v>
      </c>
    </row>
    <row r="683" spans="7:22" x14ac:dyDescent="0.2">
      <c r="G683" s="326">
        <f t="shared" si="160"/>
        <v>0</v>
      </c>
      <c r="H683" s="326">
        <f t="shared" si="170"/>
        <v>0.62601787499999728</v>
      </c>
      <c r="I683" s="326">
        <f t="shared" si="161"/>
        <v>8.6233135943863031E-186</v>
      </c>
      <c r="J683" s="326">
        <f t="shared" si="162"/>
        <v>0</v>
      </c>
      <c r="K683" s="326">
        <f t="shared" si="171"/>
        <v>0.62601787499999728</v>
      </c>
      <c r="L683" s="326">
        <f t="shared" si="163"/>
        <v>5.7255022704303389E-49</v>
      </c>
      <c r="M683" s="326">
        <f t="shared" si="164"/>
        <v>0</v>
      </c>
      <c r="N683" s="326">
        <f t="shared" si="172"/>
        <v>0.62601787499999728</v>
      </c>
      <c r="O683" s="326">
        <f t="shared" si="165"/>
        <v>7.0368710134304957E-139</v>
      </c>
      <c r="P683" s="326">
        <f t="shared" si="166"/>
        <v>0</v>
      </c>
      <c r="Q683" s="326">
        <f t="shared" si="173"/>
        <v>0.62601787499999728</v>
      </c>
      <c r="R683" s="326">
        <f t="shared" si="167"/>
        <v>0</v>
      </c>
      <c r="S683" s="326">
        <f t="shared" si="168"/>
        <v>0</v>
      </c>
      <c r="T683" s="326">
        <f t="shared" si="174"/>
        <v>0.62601787499999728</v>
      </c>
      <c r="U683" s="326">
        <f t="shared" si="169"/>
        <v>0</v>
      </c>
      <c r="V683" s="326">
        <f t="shared" si="175"/>
        <v>0.3</v>
      </c>
    </row>
    <row r="684" spans="7:22" x14ac:dyDescent="0.2">
      <c r="G684" s="326">
        <f t="shared" si="160"/>
        <v>0</v>
      </c>
      <c r="H684" s="326">
        <f t="shared" si="170"/>
        <v>0.62694393694526351</v>
      </c>
      <c r="I684" s="326">
        <f t="shared" si="161"/>
        <v>1.6642434285163629E-186</v>
      </c>
      <c r="J684" s="326">
        <f t="shared" si="162"/>
        <v>0</v>
      </c>
      <c r="K684" s="326">
        <f t="shared" si="171"/>
        <v>0.62694393694526351</v>
      </c>
      <c r="L684" s="326">
        <f t="shared" si="163"/>
        <v>1.4010919260566289E-49</v>
      </c>
      <c r="M684" s="326">
        <f t="shared" si="164"/>
        <v>0</v>
      </c>
      <c r="N684" s="326">
        <f t="shared" si="172"/>
        <v>0.62694393694526351</v>
      </c>
      <c r="O684" s="326">
        <f t="shared" si="165"/>
        <v>4.6913681918182998E-137</v>
      </c>
      <c r="P684" s="326">
        <f t="shared" si="166"/>
        <v>0</v>
      </c>
      <c r="Q684" s="326">
        <f t="shared" si="173"/>
        <v>0.62694393694526351</v>
      </c>
      <c r="R684" s="326">
        <f t="shared" si="167"/>
        <v>0</v>
      </c>
      <c r="S684" s="326">
        <f t="shared" si="168"/>
        <v>0</v>
      </c>
      <c r="T684" s="326">
        <f t="shared" si="174"/>
        <v>0.62694393694526351</v>
      </c>
      <c r="U684" s="326">
        <f t="shared" si="169"/>
        <v>0</v>
      </c>
      <c r="V684" s="326">
        <f t="shared" si="175"/>
        <v>0.3</v>
      </c>
    </row>
    <row r="685" spans="7:22" x14ac:dyDescent="0.2">
      <c r="G685" s="326">
        <f t="shared" si="160"/>
        <v>0</v>
      </c>
      <c r="H685" s="326">
        <f t="shared" si="170"/>
        <v>0.62786999889052975</v>
      </c>
      <c r="I685" s="326">
        <f t="shared" si="161"/>
        <v>3.217411971574907E-187</v>
      </c>
      <c r="J685" s="326">
        <f t="shared" si="162"/>
        <v>0</v>
      </c>
      <c r="K685" s="326">
        <f t="shared" si="171"/>
        <v>0.62786999889052975</v>
      </c>
      <c r="L685" s="326">
        <f t="shared" si="163"/>
        <v>3.4134343497059677E-50</v>
      </c>
      <c r="M685" s="326">
        <f t="shared" si="164"/>
        <v>0</v>
      </c>
      <c r="N685" s="326">
        <f t="shared" si="172"/>
        <v>0.62786999889052975</v>
      </c>
      <c r="O685" s="326">
        <f t="shared" si="165"/>
        <v>3.0052028805705459E-135</v>
      </c>
      <c r="P685" s="326">
        <f t="shared" si="166"/>
        <v>0</v>
      </c>
      <c r="Q685" s="326">
        <f t="shared" si="173"/>
        <v>0.62786999889052975</v>
      </c>
      <c r="R685" s="326">
        <f t="shared" si="167"/>
        <v>0</v>
      </c>
      <c r="S685" s="326">
        <f t="shared" si="168"/>
        <v>0</v>
      </c>
      <c r="T685" s="326">
        <f t="shared" si="174"/>
        <v>0.62786999889052975</v>
      </c>
      <c r="U685" s="326">
        <f t="shared" si="169"/>
        <v>0</v>
      </c>
      <c r="V685" s="326">
        <f t="shared" si="175"/>
        <v>0.3</v>
      </c>
    </row>
    <row r="686" spans="7:22" x14ac:dyDescent="0.2">
      <c r="G686" s="326">
        <f t="shared" si="160"/>
        <v>0</v>
      </c>
      <c r="H686" s="326">
        <f t="shared" si="170"/>
        <v>0.62879606083579598</v>
      </c>
      <c r="I686" s="326">
        <f t="shared" si="161"/>
        <v>6.2308363627048292E-188</v>
      </c>
      <c r="J686" s="326">
        <f t="shared" si="162"/>
        <v>0</v>
      </c>
      <c r="K686" s="326">
        <f t="shared" si="171"/>
        <v>0.62879606083579598</v>
      </c>
      <c r="L686" s="326">
        <f t="shared" si="163"/>
        <v>8.2796759966296038E-51</v>
      </c>
      <c r="M686" s="326">
        <f t="shared" si="164"/>
        <v>0</v>
      </c>
      <c r="N686" s="326">
        <f t="shared" si="172"/>
        <v>0.62879606083579598</v>
      </c>
      <c r="O686" s="326">
        <f t="shared" si="165"/>
        <v>1.8502561057828199E-133</v>
      </c>
      <c r="P686" s="326">
        <f t="shared" si="166"/>
        <v>0</v>
      </c>
      <c r="Q686" s="326">
        <f t="shared" si="173"/>
        <v>0.62879606083579598</v>
      </c>
      <c r="R686" s="326">
        <f t="shared" si="167"/>
        <v>0</v>
      </c>
      <c r="S686" s="326">
        <f t="shared" si="168"/>
        <v>0</v>
      </c>
      <c r="T686" s="326">
        <f t="shared" si="174"/>
        <v>0.62879606083579598</v>
      </c>
      <c r="U686" s="326">
        <f t="shared" si="169"/>
        <v>0</v>
      </c>
      <c r="V686" s="326">
        <f t="shared" si="175"/>
        <v>0.3</v>
      </c>
    </row>
    <row r="687" spans="7:22" x14ac:dyDescent="0.2">
      <c r="G687" s="326">
        <f t="shared" si="160"/>
        <v>0</v>
      </c>
      <c r="H687" s="326">
        <f t="shared" si="170"/>
        <v>0.62972212278106221</v>
      </c>
      <c r="I687" s="326">
        <f t="shared" si="161"/>
        <v>1.2087556425593941E-188</v>
      </c>
      <c r="J687" s="326">
        <f t="shared" si="162"/>
        <v>0</v>
      </c>
      <c r="K687" s="326">
        <f t="shared" si="171"/>
        <v>0.62972212278106221</v>
      </c>
      <c r="L687" s="326">
        <f t="shared" si="163"/>
        <v>1.9996626196448024E-51</v>
      </c>
      <c r="M687" s="326">
        <f t="shared" si="164"/>
        <v>0</v>
      </c>
      <c r="N687" s="326">
        <f t="shared" si="172"/>
        <v>0.62972212278106221</v>
      </c>
      <c r="O687" s="326">
        <f t="shared" si="165"/>
        <v>1.0952216480386701E-131</v>
      </c>
      <c r="P687" s="326">
        <f t="shared" si="166"/>
        <v>0</v>
      </c>
      <c r="Q687" s="326">
        <f t="shared" si="173"/>
        <v>0.62972212278106221</v>
      </c>
      <c r="R687" s="326">
        <f t="shared" si="167"/>
        <v>0</v>
      </c>
      <c r="S687" s="326">
        <f t="shared" si="168"/>
        <v>0</v>
      </c>
      <c r="T687" s="326">
        <f t="shared" si="174"/>
        <v>0.62972212278106221</v>
      </c>
      <c r="U687" s="326">
        <f t="shared" si="169"/>
        <v>0</v>
      </c>
      <c r="V687" s="326">
        <f t="shared" si="175"/>
        <v>0.3</v>
      </c>
    </row>
    <row r="688" spans="7:22" x14ac:dyDescent="0.2">
      <c r="G688" s="326">
        <f t="shared" si="160"/>
        <v>0</v>
      </c>
      <c r="H688" s="326">
        <f t="shared" si="170"/>
        <v>0.63064818472632844</v>
      </c>
      <c r="I688" s="326">
        <f t="shared" si="161"/>
        <v>2.3490149223564577E-189</v>
      </c>
      <c r="J688" s="326">
        <f t="shared" si="162"/>
        <v>0</v>
      </c>
      <c r="K688" s="326">
        <f t="shared" si="171"/>
        <v>0.63064818472632844</v>
      </c>
      <c r="L688" s="326">
        <f t="shared" si="163"/>
        <v>4.8089051009006088E-52</v>
      </c>
      <c r="M688" s="326">
        <f t="shared" si="164"/>
        <v>0</v>
      </c>
      <c r="N688" s="326">
        <f t="shared" si="172"/>
        <v>0.63064818472632844</v>
      </c>
      <c r="O688" s="326">
        <f t="shared" si="165"/>
        <v>6.2346432383659476E-130</v>
      </c>
      <c r="P688" s="326">
        <f t="shared" si="166"/>
        <v>0</v>
      </c>
      <c r="Q688" s="326">
        <f t="shared" si="173"/>
        <v>0.63064818472632844</v>
      </c>
      <c r="R688" s="326">
        <f t="shared" si="167"/>
        <v>0</v>
      </c>
      <c r="S688" s="326">
        <f t="shared" si="168"/>
        <v>0</v>
      </c>
      <c r="T688" s="326">
        <f t="shared" si="174"/>
        <v>0.63064818472632844</v>
      </c>
      <c r="U688" s="326">
        <f t="shared" si="169"/>
        <v>0</v>
      </c>
      <c r="V688" s="326">
        <f t="shared" si="175"/>
        <v>0.3</v>
      </c>
    </row>
    <row r="689" spans="7:22" x14ac:dyDescent="0.2">
      <c r="G689" s="326">
        <f t="shared" si="160"/>
        <v>0</v>
      </c>
      <c r="H689" s="326">
        <f t="shared" si="170"/>
        <v>0.63157424667159467</v>
      </c>
      <c r="I689" s="326">
        <f t="shared" si="161"/>
        <v>4.5728891717693275E-190</v>
      </c>
      <c r="J689" s="326">
        <f t="shared" si="162"/>
        <v>0</v>
      </c>
      <c r="K689" s="326">
        <f t="shared" si="171"/>
        <v>0.63157424667159467</v>
      </c>
      <c r="L689" s="326">
        <f t="shared" si="163"/>
        <v>1.1516116055328822E-52</v>
      </c>
      <c r="M689" s="326">
        <f t="shared" si="164"/>
        <v>0</v>
      </c>
      <c r="N689" s="326">
        <f t="shared" si="172"/>
        <v>0.63157424667159467</v>
      </c>
      <c r="O689" s="326">
        <f t="shared" si="165"/>
        <v>3.4141834157654392E-128</v>
      </c>
      <c r="P689" s="326">
        <f t="shared" si="166"/>
        <v>0</v>
      </c>
      <c r="Q689" s="326">
        <f t="shared" si="173"/>
        <v>0.63157424667159467</v>
      </c>
      <c r="R689" s="326">
        <f t="shared" si="167"/>
        <v>0</v>
      </c>
      <c r="S689" s="326">
        <f t="shared" si="168"/>
        <v>0</v>
      </c>
      <c r="T689" s="326">
        <f t="shared" si="174"/>
        <v>0.63157424667159467</v>
      </c>
      <c r="U689" s="326">
        <f t="shared" si="169"/>
        <v>0</v>
      </c>
      <c r="V689" s="326">
        <f t="shared" si="175"/>
        <v>0.3</v>
      </c>
    </row>
    <row r="690" spans="7:22" x14ac:dyDescent="0.2">
      <c r="G690" s="326">
        <f t="shared" si="160"/>
        <v>0</v>
      </c>
      <c r="H690" s="326">
        <f t="shared" si="170"/>
        <v>0.63250030861686091</v>
      </c>
      <c r="I690" s="326">
        <f t="shared" si="161"/>
        <v>8.9177586096424063E-191</v>
      </c>
      <c r="J690" s="326">
        <f t="shared" si="162"/>
        <v>0</v>
      </c>
      <c r="K690" s="326">
        <f t="shared" si="171"/>
        <v>0.63250030861686091</v>
      </c>
      <c r="L690" s="326">
        <f t="shared" si="163"/>
        <v>2.7463774571926066E-53</v>
      </c>
      <c r="M690" s="326">
        <f t="shared" si="164"/>
        <v>0</v>
      </c>
      <c r="N690" s="326">
        <f t="shared" si="172"/>
        <v>0.63250030861686091</v>
      </c>
      <c r="O690" s="326">
        <f t="shared" si="165"/>
        <v>1.7990902148045729E-126</v>
      </c>
      <c r="P690" s="326">
        <f t="shared" si="166"/>
        <v>0</v>
      </c>
      <c r="Q690" s="326">
        <f t="shared" si="173"/>
        <v>0.63250030861686091</v>
      </c>
      <c r="R690" s="326">
        <f t="shared" si="167"/>
        <v>0</v>
      </c>
      <c r="S690" s="326">
        <f t="shared" si="168"/>
        <v>0</v>
      </c>
      <c r="T690" s="326">
        <f t="shared" si="174"/>
        <v>0.63250030861686091</v>
      </c>
      <c r="U690" s="326">
        <f t="shared" si="169"/>
        <v>0</v>
      </c>
      <c r="V690" s="326">
        <f t="shared" si="175"/>
        <v>0.3</v>
      </c>
    </row>
    <row r="691" spans="7:22" x14ac:dyDescent="0.2">
      <c r="G691" s="326">
        <f t="shared" si="160"/>
        <v>0</v>
      </c>
      <c r="H691" s="326">
        <f t="shared" si="170"/>
        <v>0.63342637056212714</v>
      </c>
      <c r="I691" s="326">
        <f t="shared" si="161"/>
        <v>1.7421411286557238E-191</v>
      </c>
      <c r="J691" s="326">
        <f t="shared" si="162"/>
        <v>0</v>
      </c>
      <c r="K691" s="326">
        <f t="shared" si="171"/>
        <v>0.63342637056212714</v>
      </c>
      <c r="L691" s="326">
        <f t="shared" si="163"/>
        <v>6.5227775880377717E-54</v>
      </c>
      <c r="M691" s="326">
        <f t="shared" si="164"/>
        <v>0</v>
      </c>
      <c r="N691" s="326">
        <f t="shared" si="172"/>
        <v>0.63342637056212714</v>
      </c>
      <c r="O691" s="326">
        <f t="shared" si="165"/>
        <v>9.125024785043057E-125</v>
      </c>
      <c r="P691" s="326">
        <f t="shared" si="166"/>
        <v>0</v>
      </c>
      <c r="Q691" s="326">
        <f t="shared" si="173"/>
        <v>0.63342637056212714</v>
      </c>
      <c r="R691" s="326">
        <f t="shared" si="167"/>
        <v>0</v>
      </c>
      <c r="S691" s="326">
        <f t="shared" si="168"/>
        <v>0</v>
      </c>
      <c r="T691" s="326">
        <f t="shared" si="174"/>
        <v>0.63342637056212714</v>
      </c>
      <c r="U691" s="326">
        <f t="shared" si="169"/>
        <v>0</v>
      </c>
      <c r="V691" s="326">
        <f t="shared" si="175"/>
        <v>0.3</v>
      </c>
    </row>
    <row r="692" spans="7:22" x14ac:dyDescent="0.2">
      <c r="G692" s="326">
        <f t="shared" si="160"/>
        <v>0</v>
      </c>
      <c r="H692" s="326">
        <f t="shared" si="170"/>
        <v>0.63435243250739337</v>
      </c>
      <c r="I692" s="326">
        <f t="shared" si="161"/>
        <v>3.4093841699424954E-192</v>
      </c>
      <c r="J692" s="326">
        <f t="shared" si="162"/>
        <v>0</v>
      </c>
      <c r="K692" s="326">
        <f t="shared" si="171"/>
        <v>0.63435243250739337</v>
      </c>
      <c r="L692" s="326">
        <f t="shared" si="163"/>
        <v>1.5429314117686324E-54</v>
      </c>
      <c r="M692" s="326">
        <f t="shared" si="164"/>
        <v>0</v>
      </c>
      <c r="N692" s="326">
        <f t="shared" si="172"/>
        <v>0.63435243250739337</v>
      </c>
      <c r="O692" s="326">
        <f t="shared" si="165"/>
        <v>4.4560835714548056E-123</v>
      </c>
      <c r="P692" s="326">
        <f t="shared" si="166"/>
        <v>0</v>
      </c>
      <c r="Q692" s="326">
        <f t="shared" si="173"/>
        <v>0.63435243250739337</v>
      </c>
      <c r="R692" s="326">
        <f t="shared" si="167"/>
        <v>0</v>
      </c>
      <c r="S692" s="326">
        <f t="shared" si="168"/>
        <v>0</v>
      </c>
      <c r="T692" s="326">
        <f t="shared" si="174"/>
        <v>0.63435243250739337</v>
      </c>
      <c r="U692" s="326">
        <f t="shared" si="169"/>
        <v>0</v>
      </c>
      <c r="V692" s="326">
        <f t="shared" si="175"/>
        <v>0.3</v>
      </c>
    </row>
    <row r="693" spans="7:22" x14ac:dyDescent="0.2">
      <c r="G693" s="326">
        <f t="shared" si="160"/>
        <v>0</v>
      </c>
      <c r="H693" s="326">
        <f t="shared" si="170"/>
        <v>0.6352784944526596</v>
      </c>
      <c r="I693" s="326">
        <f t="shared" si="161"/>
        <v>6.6839914464423443E-193</v>
      </c>
      <c r="J693" s="326">
        <f t="shared" si="162"/>
        <v>0</v>
      </c>
      <c r="K693" s="326">
        <f t="shared" si="171"/>
        <v>0.6352784944526596</v>
      </c>
      <c r="L693" s="326">
        <f t="shared" si="163"/>
        <v>3.6351781699122734E-55</v>
      </c>
      <c r="M693" s="326">
        <f t="shared" si="164"/>
        <v>0</v>
      </c>
      <c r="N693" s="326">
        <f t="shared" si="172"/>
        <v>0.6352784944526596</v>
      </c>
      <c r="O693" s="326">
        <f t="shared" si="165"/>
        <v>2.0957182607004495E-121</v>
      </c>
      <c r="P693" s="326">
        <f t="shared" si="166"/>
        <v>0</v>
      </c>
      <c r="Q693" s="326">
        <f t="shared" si="173"/>
        <v>0.6352784944526596</v>
      </c>
      <c r="R693" s="326">
        <f t="shared" si="167"/>
        <v>0</v>
      </c>
      <c r="S693" s="326">
        <f t="shared" si="168"/>
        <v>0</v>
      </c>
      <c r="T693" s="326">
        <f t="shared" si="174"/>
        <v>0.6352784944526596</v>
      </c>
      <c r="U693" s="326">
        <f t="shared" si="169"/>
        <v>0</v>
      </c>
      <c r="V693" s="326">
        <f t="shared" si="175"/>
        <v>0.3</v>
      </c>
    </row>
    <row r="694" spans="7:22" x14ac:dyDescent="0.2">
      <c r="G694" s="326">
        <f t="shared" si="160"/>
        <v>0</v>
      </c>
      <c r="H694" s="326">
        <f t="shared" si="170"/>
        <v>0.63620455639792584</v>
      </c>
      <c r="I694" s="326">
        <f t="shared" si="161"/>
        <v>1.3126999700886258E-193</v>
      </c>
      <c r="J694" s="326">
        <f t="shared" si="162"/>
        <v>0</v>
      </c>
      <c r="K694" s="326">
        <f t="shared" si="171"/>
        <v>0.63620455639792584</v>
      </c>
      <c r="L694" s="326">
        <f t="shared" si="163"/>
        <v>8.5308618947338389E-56</v>
      </c>
      <c r="M694" s="326">
        <f t="shared" si="164"/>
        <v>0</v>
      </c>
      <c r="N694" s="326">
        <f t="shared" si="172"/>
        <v>0.63620455639792584</v>
      </c>
      <c r="O694" s="326">
        <f t="shared" si="165"/>
        <v>9.4949764944194753E-120</v>
      </c>
      <c r="P694" s="326">
        <f t="shared" si="166"/>
        <v>0</v>
      </c>
      <c r="Q694" s="326">
        <f t="shared" si="173"/>
        <v>0.63620455639792584</v>
      </c>
      <c r="R694" s="326">
        <f t="shared" si="167"/>
        <v>0</v>
      </c>
      <c r="S694" s="326">
        <f t="shared" si="168"/>
        <v>0</v>
      </c>
      <c r="T694" s="326">
        <f t="shared" si="174"/>
        <v>0.63620455639792584</v>
      </c>
      <c r="U694" s="326">
        <f t="shared" si="169"/>
        <v>0</v>
      </c>
      <c r="V694" s="326">
        <f t="shared" si="175"/>
        <v>0.3</v>
      </c>
    </row>
    <row r="695" spans="7:22" x14ac:dyDescent="0.2">
      <c r="G695" s="326">
        <f t="shared" si="160"/>
        <v>0</v>
      </c>
      <c r="H695" s="326">
        <f t="shared" si="170"/>
        <v>0.63713061834319207</v>
      </c>
      <c r="I695" s="326">
        <f t="shared" si="161"/>
        <v>2.5826584171777025E-194</v>
      </c>
      <c r="J695" s="326">
        <f t="shared" si="162"/>
        <v>0</v>
      </c>
      <c r="K695" s="326">
        <f t="shared" si="171"/>
        <v>0.63713061834319207</v>
      </c>
      <c r="L695" s="326">
        <f t="shared" si="163"/>
        <v>1.9942110722560106E-56</v>
      </c>
      <c r="M695" s="326">
        <f t="shared" si="164"/>
        <v>0</v>
      </c>
      <c r="N695" s="326">
        <f t="shared" si="172"/>
        <v>0.63713061834319207</v>
      </c>
      <c r="O695" s="326">
        <f t="shared" si="165"/>
        <v>4.1453046467182004E-118</v>
      </c>
      <c r="P695" s="326">
        <f t="shared" si="166"/>
        <v>0</v>
      </c>
      <c r="Q695" s="326">
        <f t="shared" si="173"/>
        <v>0.63713061834319207</v>
      </c>
      <c r="R695" s="326">
        <f t="shared" si="167"/>
        <v>0</v>
      </c>
      <c r="S695" s="326">
        <f t="shared" si="168"/>
        <v>0</v>
      </c>
      <c r="T695" s="326">
        <f t="shared" si="174"/>
        <v>0.63713061834319207</v>
      </c>
      <c r="U695" s="326">
        <f t="shared" si="169"/>
        <v>0</v>
      </c>
      <c r="V695" s="326">
        <f t="shared" si="175"/>
        <v>0.3</v>
      </c>
    </row>
    <row r="696" spans="7:22" x14ac:dyDescent="0.2">
      <c r="G696" s="326">
        <f t="shared" si="160"/>
        <v>0</v>
      </c>
      <c r="H696" s="326">
        <f t="shared" si="170"/>
        <v>0.6380566802884583</v>
      </c>
      <c r="I696" s="326">
        <f t="shared" si="161"/>
        <v>5.0902906893978311E-195</v>
      </c>
      <c r="J696" s="326">
        <f t="shared" si="162"/>
        <v>0</v>
      </c>
      <c r="K696" s="326">
        <f t="shared" si="171"/>
        <v>0.6380566802884583</v>
      </c>
      <c r="L696" s="326">
        <f t="shared" si="163"/>
        <v>4.6439013887188059E-57</v>
      </c>
      <c r="M696" s="326">
        <f t="shared" si="164"/>
        <v>0</v>
      </c>
      <c r="N696" s="326">
        <f t="shared" si="172"/>
        <v>0.6380566802884583</v>
      </c>
      <c r="O696" s="326">
        <f t="shared" si="165"/>
        <v>1.7443744961192236E-116</v>
      </c>
      <c r="P696" s="326">
        <f t="shared" si="166"/>
        <v>0</v>
      </c>
      <c r="Q696" s="326">
        <f t="shared" si="173"/>
        <v>0.6380566802884583</v>
      </c>
      <c r="R696" s="326">
        <f t="shared" si="167"/>
        <v>0</v>
      </c>
      <c r="S696" s="326">
        <f t="shared" si="168"/>
        <v>0</v>
      </c>
      <c r="T696" s="326">
        <f t="shared" si="174"/>
        <v>0.6380566802884583</v>
      </c>
      <c r="U696" s="326">
        <f t="shared" si="169"/>
        <v>0</v>
      </c>
      <c r="V696" s="326">
        <f t="shared" si="175"/>
        <v>0.3</v>
      </c>
    </row>
    <row r="697" spans="7:22" x14ac:dyDescent="0.2">
      <c r="G697" s="326">
        <f t="shared" si="160"/>
        <v>0</v>
      </c>
      <c r="H697" s="326">
        <f t="shared" si="170"/>
        <v>0.63898274223372453</v>
      </c>
      <c r="I697" s="326">
        <f t="shared" si="161"/>
        <v>1.0050657803225622E-195</v>
      </c>
      <c r="J697" s="326">
        <f t="shared" si="162"/>
        <v>0</v>
      </c>
      <c r="K697" s="326">
        <f t="shared" si="171"/>
        <v>0.63898274223372453</v>
      </c>
      <c r="L697" s="326">
        <f t="shared" si="163"/>
        <v>1.0773354251942012E-57</v>
      </c>
      <c r="M697" s="326">
        <f t="shared" si="164"/>
        <v>0</v>
      </c>
      <c r="N697" s="326">
        <f t="shared" si="172"/>
        <v>0.63898274223372453</v>
      </c>
      <c r="O697" s="326">
        <f t="shared" si="165"/>
        <v>7.0772069878401862E-115</v>
      </c>
      <c r="P697" s="326">
        <f t="shared" si="166"/>
        <v>0</v>
      </c>
      <c r="Q697" s="326">
        <f t="shared" si="173"/>
        <v>0.63898274223372453</v>
      </c>
      <c r="R697" s="326">
        <f t="shared" si="167"/>
        <v>0</v>
      </c>
      <c r="S697" s="326">
        <f t="shared" si="168"/>
        <v>0</v>
      </c>
      <c r="T697" s="326">
        <f t="shared" si="174"/>
        <v>0.63898274223372453</v>
      </c>
      <c r="U697" s="326">
        <f t="shared" si="169"/>
        <v>0</v>
      </c>
      <c r="V697" s="326">
        <f t="shared" si="175"/>
        <v>0.3</v>
      </c>
    </row>
    <row r="698" spans="7:22" x14ac:dyDescent="0.2">
      <c r="G698" s="326">
        <f t="shared" si="160"/>
        <v>0</v>
      </c>
      <c r="H698" s="326">
        <f t="shared" si="170"/>
        <v>0.63990880417899076</v>
      </c>
      <c r="I698" s="326">
        <f t="shared" si="161"/>
        <v>1.9880385549014523E-196</v>
      </c>
      <c r="J698" s="326">
        <f t="shared" si="162"/>
        <v>0</v>
      </c>
      <c r="K698" s="326">
        <f t="shared" si="171"/>
        <v>0.63990880417899076</v>
      </c>
      <c r="L698" s="326">
        <f t="shared" si="163"/>
        <v>2.4899876436385435E-58</v>
      </c>
      <c r="M698" s="326">
        <f t="shared" si="164"/>
        <v>0</v>
      </c>
      <c r="N698" s="326">
        <f t="shared" si="172"/>
        <v>0.63990880417899076</v>
      </c>
      <c r="O698" s="326">
        <f t="shared" si="165"/>
        <v>2.7691097811217693E-113</v>
      </c>
      <c r="P698" s="326">
        <f t="shared" si="166"/>
        <v>0</v>
      </c>
      <c r="Q698" s="326">
        <f t="shared" si="173"/>
        <v>0.63990880417899076</v>
      </c>
      <c r="R698" s="326">
        <f t="shared" si="167"/>
        <v>0</v>
      </c>
      <c r="S698" s="326">
        <f t="shared" si="168"/>
        <v>0</v>
      </c>
      <c r="T698" s="326">
        <f t="shared" si="174"/>
        <v>0.63990880417899076</v>
      </c>
      <c r="U698" s="326">
        <f t="shared" si="169"/>
        <v>0</v>
      </c>
      <c r="V698" s="326">
        <f t="shared" si="175"/>
        <v>0.3</v>
      </c>
    </row>
    <row r="699" spans="7:22" x14ac:dyDescent="0.2">
      <c r="G699" s="326">
        <f t="shared" si="160"/>
        <v>0</v>
      </c>
      <c r="H699" s="326">
        <f t="shared" si="170"/>
        <v>0.640834866124257</v>
      </c>
      <c r="I699" s="326">
        <f t="shared" si="161"/>
        <v>3.9394501795427425E-197</v>
      </c>
      <c r="J699" s="326">
        <f t="shared" si="162"/>
        <v>0</v>
      </c>
      <c r="K699" s="326">
        <f t="shared" si="171"/>
        <v>0.640834866124257</v>
      </c>
      <c r="L699" s="326">
        <f t="shared" si="163"/>
        <v>5.7338158610695647E-59</v>
      </c>
      <c r="M699" s="326">
        <f t="shared" si="164"/>
        <v>0</v>
      </c>
      <c r="N699" s="326">
        <f t="shared" si="172"/>
        <v>0.640834866124257</v>
      </c>
      <c r="O699" s="326">
        <f t="shared" si="165"/>
        <v>1.0451793302597022E-111</v>
      </c>
      <c r="P699" s="326">
        <f t="shared" si="166"/>
        <v>0</v>
      </c>
      <c r="Q699" s="326">
        <f t="shared" si="173"/>
        <v>0.640834866124257</v>
      </c>
      <c r="R699" s="326">
        <f t="shared" si="167"/>
        <v>0</v>
      </c>
      <c r="S699" s="326">
        <f t="shared" si="168"/>
        <v>0</v>
      </c>
      <c r="T699" s="326">
        <f t="shared" si="174"/>
        <v>0.640834866124257</v>
      </c>
      <c r="U699" s="326">
        <f t="shared" si="169"/>
        <v>0</v>
      </c>
      <c r="V699" s="326">
        <f t="shared" si="175"/>
        <v>0.3</v>
      </c>
    </row>
    <row r="700" spans="7:22" x14ac:dyDescent="0.2">
      <c r="G700" s="326">
        <f t="shared" si="160"/>
        <v>0</v>
      </c>
      <c r="H700" s="326">
        <f t="shared" si="170"/>
        <v>0.64176092806952323</v>
      </c>
      <c r="I700" s="326">
        <f t="shared" si="161"/>
        <v>7.8203997610621928E-198</v>
      </c>
      <c r="J700" s="326">
        <f t="shared" si="162"/>
        <v>0</v>
      </c>
      <c r="K700" s="326">
        <f t="shared" si="171"/>
        <v>0.64176092806952323</v>
      </c>
      <c r="L700" s="326">
        <f t="shared" si="163"/>
        <v>1.3155651952259781E-59</v>
      </c>
      <c r="M700" s="326">
        <f t="shared" si="164"/>
        <v>0</v>
      </c>
      <c r="N700" s="326">
        <f t="shared" si="172"/>
        <v>0.64176092806952323</v>
      </c>
      <c r="O700" s="326">
        <f t="shared" si="165"/>
        <v>3.8065288199223463E-110</v>
      </c>
      <c r="P700" s="326">
        <f t="shared" si="166"/>
        <v>0</v>
      </c>
      <c r="Q700" s="326">
        <f t="shared" si="173"/>
        <v>0.64176092806952323</v>
      </c>
      <c r="R700" s="326">
        <f t="shared" si="167"/>
        <v>0</v>
      </c>
      <c r="S700" s="326">
        <f t="shared" si="168"/>
        <v>0</v>
      </c>
      <c r="T700" s="326">
        <f t="shared" si="174"/>
        <v>0.64176092806952323</v>
      </c>
      <c r="U700" s="326">
        <f t="shared" si="169"/>
        <v>0</v>
      </c>
      <c r="V700" s="326">
        <f t="shared" si="175"/>
        <v>0.3</v>
      </c>
    </row>
    <row r="701" spans="7:22" x14ac:dyDescent="0.2">
      <c r="G701" s="326">
        <f t="shared" si="160"/>
        <v>0</v>
      </c>
      <c r="H701" s="326">
        <f t="shared" si="170"/>
        <v>0.64268699001478946</v>
      </c>
      <c r="I701" s="326">
        <f t="shared" si="161"/>
        <v>1.5552736738399014E-198</v>
      </c>
      <c r="J701" s="326">
        <f t="shared" si="162"/>
        <v>0</v>
      </c>
      <c r="K701" s="326">
        <f t="shared" si="171"/>
        <v>0.64268699001478946</v>
      </c>
      <c r="L701" s="326">
        <f t="shared" si="163"/>
        <v>3.007631792414203E-60</v>
      </c>
      <c r="M701" s="326">
        <f t="shared" si="164"/>
        <v>0</v>
      </c>
      <c r="N701" s="326">
        <f t="shared" si="172"/>
        <v>0.64268699001478946</v>
      </c>
      <c r="O701" s="326">
        <f t="shared" si="165"/>
        <v>1.3380411584601317E-108</v>
      </c>
      <c r="P701" s="326">
        <f t="shared" si="166"/>
        <v>0</v>
      </c>
      <c r="Q701" s="326">
        <f t="shared" si="173"/>
        <v>0.64268699001478946</v>
      </c>
      <c r="R701" s="326">
        <f t="shared" si="167"/>
        <v>0</v>
      </c>
      <c r="S701" s="326">
        <f t="shared" si="168"/>
        <v>0</v>
      </c>
      <c r="T701" s="326">
        <f t="shared" si="174"/>
        <v>0.64268699001478946</v>
      </c>
      <c r="U701" s="326">
        <f t="shared" si="169"/>
        <v>0</v>
      </c>
      <c r="V701" s="326">
        <f t="shared" si="175"/>
        <v>0.3</v>
      </c>
    </row>
    <row r="702" spans="7:22" x14ac:dyDescent="0.2">
      <c r="G702" s="326">
        <f t="shared" si="160"/>
        <v>0</v>
      </c>
      <c r="H702" s="326">
        <f t="shared" si="170"/>
        <v>0.64361305196005569</v>
      </c>
      <c r="I702" s="326">
        <f t="shared" si="161"/>
        <v>3.098640304016965E-199</v>
      </c>
      <c r="J702" s="326">
        <f t="shared" si="162"/>
        <v>0</v>
      </c>
      <c r="K702" s="326">
        <f t="shared" si="171"/>
        <v>0.64361305196005569</v>
      </c>
      <c r="L702" s="326">
        <f t="shared" si="163"/>
        <v>6.8517574737172197E-61</v>
      </c>
      <c r="M702" s="326">
        <f t="shared" si="164"/>
        <v>0</v>
      </c>
      <c r="N702" s="326">
        <f t="shared" si="172"/>
        <v>0.64361305196005569</v>
      </c>
      <c r="O702" s="326">
        <f t="shared" si="165"/>
        <v>4.5407260697766214E-107</v>
      </c>
      <c r="P702" s="326">
        <f t="shared" si="166"/>
        <v>0</v>
      </c>
      <c r="Q702" s="326">
        <f t="shared" si="173"/>
        <v>0.64361305196005569</v>
      </c>
      <c r="R702" s="326">
        <f t="shared" si="167"/>
        <v>0</v>
      </c>
      <c r="S702" s="326">
        <f t="shared" si="168"/>
        <v>0</v>
      </c>
      <c r="T702" s="326">
        <f t="shared" si="174"/>
        <v>0.64361305196005569</v>
      </c>
      <c r="U702" s="326">
        <f t="shared" si="169"/>
        <v>0</v>
      </c>
      <c r="V702" s="326">
        <f t="shared" si="175"/>
        <v>0.3</v>
      </c>
    </row>
    <row r="703" spans="7:22" x14ac:dyDescent="0.2">
      <c r="G703" s="326">
        <f t="shared" si="160"/>
        <v>0</v>
      </c>
      <c r="H703" s="326">
        <f t="shared" si="170"/>
        <v>0.64453911390532193</v>
      </c>
      <c r="I703" s="326">
        <f t="shared" si="161"/>
        <v>6.1847749040837596E-200</v>
      </c>
      <c r="J703" s="326">
        <f t="shared" si="162"/>
        <v>0</v>
      </c>
      <c r="K703" s="326">
        <f t="shared" si="171"/>
        <v>0.64453911390532193</v>
      </c>
      <c r="L703" s="326">
        <f t="shared" si="163"/>
        <v>1.5554837539206399E-61</v>
      </c>
      <c r="M703" s="326">
        <f t="shared" si="164"/>
        <v>0</v>
      </c>
      <c r="N703" s="326">
        <f t="shared" si="172"/>
        <v>0.64453911390532193</v>
      </c>
      <c r="O703" s="326">
        <f t="shared" si="165"/>
        <v>1.4880212408638476E-105</v>
      </c>
      <c r="P703" s="326">
        <f t="shared" si="166"/>
        <v>0</v>
      </c>
      <c r="Q703" s="326">
        <f t="shared" si="173"/>
        <v>0.64453911390532193</v>
      </c>
      <c r="R703" s="326">
        <f t="shared" si="167"/>
        <v>0</v>
      </c>
      <c r="S703" s="326">
        <f t="shared" si="168"/>
        <v>0</v>
      </c>
      <c r="T703" s="326">
        <f t="shared" si="174"/>
        <v>0.64453911390532193</v>
      </c>
      <c r="U703" s="326">
        <f t="shared" si="169"/>
        <v>0</v>
      </c>
      <c r="V703" s="326">
        <f t="shared" si="175"/>
        <v>0.3</v>
      </c>
    </row>
    <row r="704" spans="7:22" x14ac:dyDescent="0.2">
      <c r="G704" s="326">
        <f t="shared" si="160"/>
        <v>0</v>
      </c>
      <c r="H704" s="326">
        <f t="shared" si="170"/>
        <v>0.64546517585058816</v>
      </c>
      <c r="I704" s="326">
        <f t="shared" si="161"/>
        <v>1.2367071946165687E-200</v>
      </c>
      <c r="J704" s="326">
        <f t="shared" si="162"/>
        <v>0</v>
      </c>
      <c r="K704" s="326">
        <f t="shared" si="171"/>
        <v>0.64546517585058816</v>
      </c>
      <c r="L704" s="326">
        <f t="shared" si="163"/>
        <v>3.519136501478257E-62</v>
      </c>
      <c r="M704" s="326">
        <f t="shared" si="164"/>
        <v>0</v>
      </c>
      <c r="N704" s="326">
        <f t="shared" si="172"/>
        <v>0.64546517585058816</v>
      </c>
      <c r="O704" s="326">
        <f t="shared" si="165"/>
        <v>4.7101263878223088E-104</v>
      </c>
      <c r="P704" s="326">
        <f t="shared" si="166"/>
        <v>0</v>
      </c>
      <c r="Q704" s="326">
        <f t="shared" si="173"/>
        <v>0.64546517585058816</v>
      </c>
      <c r="R704" s="326">
        <f t="shared" si="167"/>
        <v>0</v>
      </c>
      <c r="S704" s="326">
        <f t="shared" si="168"/>
        <v>0</v>
      </c>
      <c r="T704" s="326">
        <f t="shared" si="174"/>
        <v>0.64546517585058816</v>
      </c>
      <c r="U704" s="326">
        <f t="shared" si="169"/>
        <v>0</v>
      </c>
      <c r="V704" s="326">
        <f t="shared" si="175"/>
        <v>0.3</v>
      </c>
    </row>
    <row r="705" spans="7:22" x14ac:dyDescent="0.2">
      <c r="G705" s="326">
        <f t="shared" si="160"/>
        <v>0</v>
      </c>
      <c r="H705" s="326">
        <f t="shared" si="170"/>
        <v>0.64639123779585439</v>
      </c>
      <c r="I705" s="326">
        <f t="shared" si="161"/>
        <v>2.4774332460937154E-201</v>
      </c>
      <c r="J705" s="326">
        <f t="shared" si="162"/>
        <v>0</v>
      </c>
      <c r="K705" s="326">
        <f t="shared" si="171"/>
        <v>0.64639123779585439</v>
      </c>
      <c r="L705" s="326">
        <f t="shared" si="163"/>
        <v>7.934775302016868E-63</v>
      </c>
      <c r="M705" s="326">
        <f t="shared" si="164"/>
        <v>0</v>
      </c>
      <c r="N705" s="326">
        <f t="shared" si="172"/>
        <v>0.64639123779585439</v>
      </c>
      <c r="O705" s="326">
        <f t="shared" si="165"/>
        <v>1.4404768849747399E-102</v>
      </c>
      <c r="P705" s="326">
        <f t="shared" si="166"/>
        <v>0</v>
      </c>
      <c r="Q705" s="326">
        <f t="shared" si="173"/>
        <v>0.64639123779585439</v>
      </c>
      <c r="R705" s="326">
        <f t="shared" si="167"/>
        <v>0</v>
      </c>
      <c r="S705" s="326">
        <f t="shared" si="168"/>
        <v>0</v>
      </c>
      <c r="T705" s="326">
        <f t="shared" si="174"/>
        <v>0.64639123779585439</v>
      </c>
      <c r="U705" s="326">
        <f t="shared" si="169"/>
        <v>0</v>
      </c>
      <c r="V705" s="326">
        <f t="shared" si="175"/>
        <v>0.3</v>
      </c>
    </row>
    <row r="706" spans="7:22" x14ac:dyDescent="0.2">
      <c r="G706" s="326">
        <f t="shared" si="160"/>
        <v>0</v>
      </c>
      <c r="H706" s="326">
        <f t="shared" si="170"/>
        <v>0.64731729974112062</v>
      </c>
      <c r="I706" s="326">
        <f t="shared" si="161"/>
        <v>4.9719975706497071E-202</v>
      </c>
      <c r="J706" s="326">
        <f t="shared" si="162"/>
        <v>0</v>
      </c>
      <c r="K706" s="326">
        <f t="shared" si="171"/>
        <v>0.64731729974112062</v>
      </c>
      <c r="L706" s="326">
        <f t="shared" si="163"/>
        <v>1.7831241843655995E-63</v>
      </c>
      <c r="M706" s="326">
        <f t="shared" si="164"/>
        <v>0</v>
      </c>
      <c r="N706" s="326">
        <f t="shared" si="172"/>
        <v>0.64731729974112062</v>
      </c>
      <c r="O706" s="326">
        <f t="shared" si="165"/>
        <v>4.2573576258908599E-101</v>
      </c>
      <c r="P706" s="326">
        <f t="shared" si="166"/>
        <v>0</v>
      </c>
      <c r="Q706" s="326">
        <f t="shared" si="173"/>
        <v>0.64731729974112062</v>
      </c>
      <c r="R706" s="326">
        <f t="shared" si="167"/>
        <v>0</v>
      </c>
      <c r="S706" s="326">
        <f t="shared" si="168"/>
        <v>0</v>
      </c>
      <c r="T706" s="326">
        <f t="shared" si="174"/>
        <v>0.64731729974112062</v>
      </c>
      <c r="U706" s="326">
        <f t="shared" si="169"/>
        <v>0</v>
      </c>
      <c r="V706" s="326">
        <f t="shared" si="175"/>
        <v>0.3</v>
      </c>
    </row>
    <row r="707" spans="7:22" x14ac:dyDescent="0.2">
      <c r="G707" s="326">
        <f t="shared" si="160"/>
        <v>0</v>
      </c>
      <c r="H707" s="326">
        <f t="shared" si="170"/>
        <v>0.64824336168638685</v>
      </c>
      <c r="I707" s="326">
        <f t="shared" si="161"/>
        <v>9.996672730929919E-203</v>
      </c>
      <c r="J707" s="326">
        <f t="shared" si="162"/>
        <v>0</v>
      </c>
      <c r="K707" s="326">
        <f t="shared" si="171"/>
        <v>0.64824336168638685</v>
      </c>
      <c r="L707" s="326">
        <f t="shared" si="163"/>
        <v>3.9939013817306559E-64</v>
      </c>
      <c r="M707" s="326">
        <f t="shared" si="164"/>
        <v>0</v>
      </c>
      <c r="N707" s="326">
        <f t="shared" si="172"/>
        <v>0.64824336168638685</v>
      </c>
      <c r="O707" s="326">
        <f t="shared" si="165"/>
        <v>1.2163064109251307E-99</v>
      </c>
      <c r="P707" s="326">
        <f t="shared" si="166"/>
        <v>0</v>
      </c>
      <c r="Q707" s="326">
        <f t="shared" si="173"/>
        <v>0.64824336168638685</v>
      </c>
      <c r="R707" s="326">
        <f t="shared" si="167"/>
        <v>0</v>
      </c>
      <c r="S707" s="326">
        <f t="shared" si="168"/>
        <v>0</v>
      </c>
      <c r="T707" s="326">
        <f t="shared" si="174"/>
        <v>0.64824336168638685</v>
      </c>
      <c r="U707" s="326">
        <f t="shared" si="169"/>
        <v>0</v>
      </c>
      <c r="V707" s="326">
        <f t="shared" si="175"/>
        <v>0.3</v>
      </c>
    </row>
    <row r="708" spans="7:22" x14ac:dyDescent="0.2">
      <c r="G708" s="326">
        <f t="shared" si="160"/>
        <v>0</v>
      </c>
      <c r="H708" s="326">
        <f t="shared" si="170"/>
        <v>0.64916942363165309</v>
      </c>
      <c r="I708" s="326">
        <f t="shared" si="161"/>
        <v>2.0136193228584034E-203</v>
      </c>
      <c r="J708" s="326">
        <f t="shared" si="162"/>
        <v>0</v>
      </c>
      <c r="K708" s="326">
        <f t="shared" si="171"/>
        <v>0.64916942363165309</v>
      </c>
      <c r="L708" s="326">
        <f t="shared" si="163"/>
        <v>8.9166563238600207E-65</v>
      </c>
      <c r="M708" s="326">
        <f t="shared" si="164"/>
        <v>0</v>
      </c>
      <c r="N708" s="326">
        <f t="shared" si="172"/>
        <v>0.64916942363165309</v>
      </c>
      <c r="O708" s="326">
        <f t="shared" si="165"/>
        <v>3.3598734342856595E-98</v>
      </c>
      <c r="P708" s="326">
        <f t="shared" si="166"/>
        <v>0</v>
      </c>
      <c r="Q708" s="326">
        <f t="shared" si="173"/>
        <v>0.64916942363165309</v>
      </c>
      <c r="R708" s="326">
        <f t="shared" si="167"/>
        <v>0</v>
      </c>
      <c r="S708" s="326">
        <f t="shared" si="168"/>
        <v>0</v>
      </c>
      <c r="T708" s="326">
        <f t="shared" si="174"/>
        <v>0.64916942363165309</v>
      </c>
      <c r="U708" s="326">
        <f t="shared" si="169"/>
        <v>0</v>
      </c>
      <c r="V708" s="326">
        <f t="shared" si="175"/>
        <v>0.3</v>
      </c>
    </row>
    <row r="709" spans="7:22" x14ac:dyDescent="0.2">
      <c r="G709" s="326">
        <f t="shared" si="160"/>
        <v>0</v>
      </c>
      <c r="H709" s="326">
        <f t="shared" si="170"/>
        <v>0.65009548557691932</v>
      </c>
      <c r="I709" s="326">
        <f t="shared" si="161"/>
        <v>4.0634812887754124E-204</v>
      </c>
      <c r="J709" s="326">
        <f t="shared" si="162"/>
        <v>0</v>
      </c>
      <c r="K709" s="326">
        <f t="shared" si="171"/>
        <v>0.65009548557691932</v>
      </c>
      <c r="L709" s="326">
        <f t="shared" si="163"/>
        <v>1.9843378828071865E-65</v>
      </c>
      <c r="M709" s="326">
        <f t="shared" si="164"/>
        <v>0</v>
      </c>
      <c r="N709" s="326">
        <f t="shared" si="172"/>
        <v>0.65009548557691932</v>
      </c>
      <c r="O709" s="326">
        <f t="shared" si="165"/>
        <v>8.9760872297890707E-97</v>
      </c>
      <c r="P709" s="326">
        <f t="shared" si="166"/>
        <v>0</v>
      </c>
      <c r="Q709" s="326">
        <f t="shared" si="173"/>
        <v>0.65009548557691932</v>
      </c>
      <c r="R709" s="326">
        <f t="shared" si="167"/>
        <v>0</v>
      </c>
      <c r="S709" s="326">
        <f t="shared" si="168"/>
        <v>0</v>
      </c>
      <c r="T709" s="326">
        <f t="shared" si="174"/>
        <v>0.65009548557691932</v>
      </c>
      <c r="U709" s="326">
        <f t="shared" si="169"/>
        <v>0</v>
      </c>
      <c r="V709" s="326">
        <f t="shared" si="175"/>
        <v>0.3</v>
      </c>
    </row>
    <row r="710" spans="7:22" x14ac:dyDescent="0.2">
      <c r="G710" s="326">
        <f t="shared" si="160"/>
        <v>0</v>
      </c>
      <c r="H710" s="326">
        <f t="shared" si="170"/>
        <v>0.65102154752218555</v>
      </c>
      <c r="I710" s="326">
        <f t="shared" si="161"/>
        <v>8.2152311671676198E-205</v>
      </c>
      <c r="J710" s="326">
        <f t="shared" si="162"/>
        <v>0</v>
      </c>
      <c r="K710" s="326">
        <f t="shared" si="171"/>
        <v>0.65102154752218555</v>
      </c>
      <c r="L710" s="326">
        <f t="shared" si="163"/>
        <v>4.4020796033569911E-66</v>
      </c>
      <c r="M710" s="326">
        <f t="shared" si="164"/>
        <v>0</v>
      </c>
      <c r="N710" s="326">
        <f t="shared" si="172"/>
        <v>0.65102154752218555</v>
      </c>
      <c r="O710" s="326">
        <f t="shared" si="165"/>
        <v>2.3197529552238847E-95</v>
      </c>
      <c r="P710" s="326">
        <f t="shared" si="166"/>
        <v>0</v>
      </c>
      <c r="Q710" s="326">
        <f t="shared" si="173"/>
        <v>0.65102154752218555</v>
      </c>
      <c r="R710" s="326">
        <f t="shared" si="167"/>
        <v>0</v>
      </c>
      <c r="S710" s="326">
        <f t="shared" si="168"/>
        <v>0</v>
      </c>
      <c r="T710" s="326">
        <f t="shared" si="174"/>
        <v>0.65102154752218555</v>
      </c>
      <c r="U710" s="326">
        <f t="shared" si="169"/>
        <v>0</v>
      </c>
      <c r="V710" s="326">
        <f t="shared" si="175"/>
        <v>0.3</v>
      </c>
    </row>
    <row r="711" spans="7:22" x14ac:dyDescent="0.2">
      <c r="G711" s="326">
        <f t="shared" ref="G711:G774" si="176">FLOOR(I711,0.001)</f>
        <v>0</v>
      </c>
      <c r="H711" s="326">
        <f t="shared" si="170"/>
        <v>0.65194760946745178</v>
      </c>
      <c r="I711" s="326">
        <f t="shared" ref="I711:I774" si="177">$C$13/(SQRT(($H711*$H711)/I$4))/SQRT(6.28)*EXP(-(($H711-I$2)^2)/2/(SQRT(($H711*$H711)/I$4))^2)</f>
        <v>1.6639625064091944E-205</v>
      </c>
      <c r="J711" s="326">
        <f t="shared" ref="J711:J774" si="178">FLOOR(L711,0.001)</f>
        <v>0</v>
      </c>
      <c r="K711" s="326">
        <f t="shared" si="171"/>
        <v>0.65194760946745178</v>
      </c>
      <c r="L711" s="326">
        <f t="shared" ref="L711:L774" si="179">$C$13/(SQRT(($H711*$H711)/L$4))/SQRT(6.28)*EXP(-(($H711-L$2)^2)/2/(SQRT(($H711*$H711)/L$4))^2)</f>
        <v>9.7352791563218678E-67</v>
      </c>
      <c r="M711" s="326">
        <f t="shared" ref="M711:M774" si="180">FLOOR(O711,0.001)</f>
        <v>0</v>
      </c>
      <c r="N711" s="326">
        <f t="shared" si="172"/>
        <v>0.65194760946745178</v>
      </c>
      <c r="O711" s="326">
        <f t="shared" ref="O711:O774" si="181">$C$13/(SQRT(($H711*$H711)/O$4))/SQRT(6.28)*EXP(-(($H711-O$2)^2)/2/(SQRT(($H711*$H711)/O$4))^2)</f>
        <v>5.8008599487364402E-94</v>
      </c>
      <c r="P711" s="326">
        <f t="shared" ref="P711:P774" si="182">FLOOR(R711,0.001)</f>
        <v>0</v>
      </c>
      <c r="Q711" s="326">
        <f t="shared" si="173"/>
        <v>0.65194760946745178</v>
      </c>
      <c r="R711" s="326">
        <f t="shared" ref="R711:R774" si="183">$C$13/(SQRT(($H711*$H711)/R$4))/SQRT(6.28)*EXP(-(($H711-R$2)^2)/2/(SQRT(($H711*$H711)/R$4))^2)</f>
        <v>0</v>
      </c>
      <c r="S711" s="326">
        <f t="shared" ref="S711:S774" si="184">FLOOR(U711,0.001)</f>
        <v>0</v>
      </c>
      <c r="T711" s="326">
        <f t="shared" si="174"/>
        <v>0.65194760946745178</v>
      </c>
      <c r="U711" s="326">
        <f t="shared" ref="U711:U774" si="185">$C$13/(SQRT(($H711*$H711)/U$4))/SQRT(6.28)*EXP(-(($H711-U$2)^2)/2/(SQRT(($H711*$H711)/U$4))^2)</f>
        <v>0</v>
      </c>
      <c r="V711" s="326">
        <f t="shared" si="175"/>
        <v>0.3</v>
      </c>
    </row>
    <row r="712" spans="7:22" x14ac:dyDescent="0.2">
      <c r="G712" s="326">
        <f t="shared" si="176"/>
        <v>0</v>
      </c>
      <c r="H712" s="326">
        <f t="shared" ref="H712:H775" si="186">H711+1/($C$16*60)</f>
        <v>0.65287367141271802</v>
      </c>
      <c r="I712" s="326">
        <f t="shared" si="177"/>
        <v>3.3765335058105716E-206</v>
      </c>
      <c r="J712" s="326">
        <f t="shared" si="178"/>
        <v>0</v>
      </c>
      <c r="K712" s="326">
        <f t="shared" ref="K712:K775" si="187">K711+1/($C$16*60)</f>
        <v>0.65287367141271802</v>
      </c>
      <c r="L712" s="326">
        <f t="shared" si="179"/>
        <v>2.1463797604930948E-67</v>
      </c>
      <c r="M712" s="326">
        <f t="shared" si="180"/>
        <v>0</v>
      </c>
      <c r="N712" s="326">
        <f t="shared" ref="N712:N775" si="188">N711+1/($C$16*60)</f>
        <v>0.65287367141271802</v>
      </c>
      <c r="O712" s="326">
        <f t="shared" si="181"/>
        <v>1.4039239838532892E-92</v>
      </c>
      <c r="P712" s="326">
        <f t="shared" si="182"/>
        <v>0</v>
      </c>
      <c r="Q712" s="326">
        <f t="shared" ref="Q712:Q775" si="189">Q711+1/($C$16*60)</f>
        <v>0.65287367141271802</v>
      </c>
      <c r="R712" s="326">
        <f t="shared" si="183"/>
        <v>0</v>
      </c>
      <c r="S712" s="326">
        <f t="shared" si="184"/>
        <v>0</v>
      </c>
      <c r="T712" s="326">
        <f t="shared" ref="T712:T775" si="190">T711+1/($C$16*60)</f>
        <v>0.65287367141271802</v>
      </c>
      <c r="U712" s="326">
        <f t="shared" si="185"/>
        <v>0</v>
      </c>
      <c r="V712" s="326">
        <f t="shared" ref="V712:V775" si="191">SUM(I712,L712,O712,R712,U712)+0.3</f>
        <v>0.3</v>
      </c>
    </row>
    <row r="713" spans="7:22" x14ac:dyDescent="0.2">
      <c r="G713" s="326">
        <f t="shared" si="176"/>
        <v>0</v>
      </c>
      <c r="H713" s="326">
        <f t="shared" si="186"/>
        <v>0.65379973335798425</v>
      </c>
      <c r="I713" s="326">
        <f t="shared" si="177"/>
        <v>6.8644206627952287E-207</v>
      </c>
      <c r="J713" s="326">
        <f t="shared" si="178"/>
        <v>0</v>
      </c>
      <c r="K713" s="326">
        <f t="shared" si="187"/>
        <v>0.65379973335798425</v>
      </c>
      <c r="L713" s="326">
        <f t="shared" si="179"/>
        <v>4.7179307091909385E-68</v>
      </c>
      <c r="M713" s="326">
        <f t="shared" si="180"/>
        <v>0</v>
      </c>
      <c r="N713" s="326">
        <f t="shared" si="188"/>
        <v>0.65379973335798425</v>
      </c>
      <c r="O713" s="326">
        <f t="shared" si="181"/>
        <v>3.2892670423486676E-91</v>
      </c>
      <c r="P713" s="326">
        <f t="shared" si="182"/>
        <v>0</v>
      </c>
      <c r="Q713" s="326">
        <f t="shared" si="189"/>
        <v>0.65379973335798425</v>
      </c>
      <c r="R713" s="326">
        <f t="shared" si="183"/>
        <v>0</v>
      </c>
      <c r="S713" s="326">
        <f t="shared" si="184"/>
        <v>0</v>
      </c>
      <c r="T713" s="326">
        <f t="shared" si="190"/>
        <v>0.65379973335798425</v>
      </c>
      <c r="U713" s="326">
        <f t="shared" si="185"/>
        <v>0</v>
      </c>
      <c r="V713" s="326">
        <f t="shared" si="191"/>
        <v>0.3</v>
      </c>
    </row>
    <row r="714" spans="7:22" x14ac:dyDescent="0.2">
      <c r="G714" s="326">
        <f t="shared" si="176"/>
        <v>0</v>
      </c>
      <c r="H714" s="326">
        <f t="shared" si="186"/>
        <v>0.65472579530325048</v>
      </c>
      <c r="I714" s="326">
        <f t="shared" si="177"/>
        <v>1.3981169400784447E-207</v>
      </c>
      <c r="J714" s="326">
        <f t="shared" si="178"/>
        <v>0</v>
      </c>
      <c r="K714" s="326">
        <f t="shared" si="187"/>
        <v>0.65472579530325048</v>
      </c>
      <c r="L714" s="326">
        <f t="shared" si="179"/>
        <v>1.0339568306042923E-68</v>
      </c>
      <c r="M714" s="326">
        <f t="shared" si="180"/>
        <v>0</v>
      </c>
      <c r="N714" s="326">
        <f t="shared" si="188"/>
        <v>0.65472579530325048</v>
      </c>
      <c r="O714" s="326">
        <f t="shared" si="181"/>
        <v>7.4621148055643577E-90</v>
      </c>
      <c r="P714" s="326">
        <f t="shared" si="182"/>
        <v>0</v>
      </c>
      <c r="Q714" s="326">
        <f t="shared" si="189"/>
        <v>0.65472579530325048</v>
      </c>
      <c r="R714" s="326">
        <f t="shared" si="183"/>
        <v>0</v>
      </c>
      <c r="S714" s="326">
        <f t="shared" si="184"/>
        <v>0</v>
      </c>
      <c r="T714" s="326">
        <f t="shared" si="190"/>
        <v>0.65472579530325048</v>
      </c>
      <c r="U714" s="326">
        <f t="shared" si="185"/>
        <v>0</v>
      </c>
      <c r="V714" s="326">
        <f t="shared" si="191"/>
        <v>0.3</v>
      </c>
    </row>
    <row r="715" spans="7:22" x14ac:dyDescent="0.2">
      <c r="G715" s="326">
        <f t="shared" si="176"/>
        <v>0</v>
      </c>
      <c r="H715" s="326">
        <f t="shared" si="186"/>
        <v>0.65565185724851671</v>
      </c>
      <c r="I715" s="326">
        <f t="shared" si="177"/>
        <v>2.8529314330606915E-208</v>
      </c>
      <c r="J715" s="326">
        <f t="shared" si="178"/>
        <v>0</v>
      </c>
      <c r="K715" s="326">
        <f t="shared" si="187"/>
        <v>0.65565185724851671</v>
      </c>
      <c r="L715" s="326">
        <f t="shared" si="179"/>
        <v>2.2593210169687092E-69</v>
      </c>
      <c r="M715" s="326">
        <f t="shared" si="180"/>
        <v>0</v>
      </c>
      <c r="N715" s="326">
        <f t="shared" si="188"/>
        <v>0.65565185724851671</v>
      </c>
      <c r="O715" s="326">
        <f t="shared" si="181"/>
        <v>1.6395855148362579E-88</v>
      </c>
      <c r="P715" s="326">
        <f t="shared" si="182"/>
        <v>0</v>
      </c>
      <c r="Q715" s="326">
        <f t="shared" si="189"/>
        <v>0.65565185724851671</v>
      </c>
      <c r="R715" s="326">
        <f t="shared" si="183"/>
        <v>0</v>
      </c>
      <c r="S715" s="326">
        <f t="shared" si="184"/>
        <v>0</v>
      </c>
      <c r="T715" s="326">
        <f t="shared" si="190"/>
        <v>0.65565185724851671</v>
      </c>
      <c r="U715" s="326">
        <f t="shared" si="185"/>
        <v>0</v>
      </c>
      <c r="V715" s="326">
        <f t="shared" si="191"/>
        <v>0.3</v>
      </c>
    </row>
    <row r="716" spans="7:22" x14ac:dyDescent="0.2">
      <c r="G716" s="326">
        <f t="shared" si="176"/>
        <v>0</v>
      </c>
      <c r="H716" s="326">
        <f t="shared" si="186"/>
        <v>0.65657791919378294</v>
      </c>
      <c r="I716" s="326">
        <f t="shared" si="177"/>
        <v>5.8324202570743547E-209</v>
      </c>
      <c r="J716" s="326">
        <f t="shared" si="178"/>
        <v>0</v>
      </c>
      <c r="K716" s="326">
        <f t="shared" si="187"/>
        <v>0.65657791919378294</v>
      </c>
      <c r="L716" s="326">
        <f t="shared" si="179"/>
        <v>4.9226257198313599E-70</v>
      </c>
      <c r="M716" s="326">
        <f t="shared" si="180"/>
        <v>0</v>
      </c>
      <c r="N716" s="326">
        <f t="shared" si="188"/>
        <v>0.65657791919378294</v>
      </c>
      <c r="O716" s="326">
        <f t="shared" si="181"/>
        <v>3.4899311266140767E-87</v>
      </c>
      <c r="P716" s="326">
        <f t="shared" si="182"/>
        <v>0</v>
      </c>
      <c r="Q716" s="326">
        <f t="shared" si="189"/>
        <v>0.65657791919378294</v>
      </c>
      <c r="R716" s="326">
        <f t="shared" si="183"/>
        <v>0</v>
      </c>
      <c r="S716" s="326">
        <f t="shared" si="184"/>
        <v>0</v>
      </c>
      <c r="T716" s="326">
        <f t="shared" si="190"/>
        <v>0.65657791919378294</v>
      </c>
      <c r="U716" s="326">
        <f t="shared" si="185"/>
        <v>0</v>
      </c>
      <c r="V716" s="326">
        <f t="shared" si="191"/>
        <v>0.3</v>
      </c>
    </row>
    <row r="717" spans="7:22" x14ac:dyDescent="0.2">
      <c r="G717" s="326">
        <f t="shared" si="176"/>
        <v>0</v>
      </c>
      <c r="H717" s="326">
        <f t="shared" si="186"/>
        <v>0.65750398113904918</v>
      </c>
      <c r="I717" s="326">
        <f t="shared" si="177"/>
        <v>1.1945856702473695E-209</v>
      </c>
      <c r="J717" s="326">
        <f t="shared" si="178"/>
        <v>0</v>
      </c>
      <c r="K717" s="326">
        <f t="shared" si="187"/>
        <v>0.65750398113904918</v>
      </c>
      <c r="L717" s="326">
        <f t="shared" si="179"/>
        <v>1.0694919026124043E-70</v>
      </c>
      <c r="M717" s="326">
        <f t="shared" si="180"/>
        <v>0</v>
      </c>
      <c r="N717" s="326">
        <f t="shared" si="188"/>
        <v>0.65750398113904918</v>
      </c>
      <c r="O717" s="326">
        <f t="shared" si="181"/>
        <v>7.1979819071564506E-86</v>
      </c>
      <c r="P717" s="326">
        <f t="shared" si="182"/>
        <v>0</v>
      </c>
      <c r="Q717" s="326">
        <f t="shared" si="189"/>
        <v>0.65750398113904918</v>
      </c>
      <c r="R717" s="326">
        <f t="shared" si="183"/>
        <v>0</v>
      </c>
      <c r="S717" s="326">
        <f t="shared" si="184"/>
        <v>0</v>
      </c>
      <c r="T717" s="326">
        <f t="shared" si="190"/>
        <v>0.65750398113904918</v>
      </c>
      <c r="U717" s="326">
        <f t="shared" si="185"/>
        <v>0</v>
      </c>
      <c r="V717" s="326">
        <f t="shared" si="191"/>
        <v>0.3</v>
      </c>
    </row>
    <row r="718" spans="7:22" x14ac:dyDescent="0.2">
      <c r="G718" s="326">
        <f t="shared" si="176"/>
        <v>0</v>
      </c>
      <c r="H718" s="326">
        <f t="shared" si="186"/>
        <v>0.65843004308431541</v>
      </c>
      <c r="I718" s="326">
        <f t="shared" si="177"/>
        <v>2.4513095026534786E-210</v>
      </c>
      <c r="J718" s="326">
        <f t="shared" si="178"/>
        <v>0</v>
      </c>
      <c r="K718" s="326">
        <f t="shared" si="187"/>
        <v>0.65843004308431541</v>
      </c>
      <c r="L718" s="326">
        <f t="shared" si="179"/>
        <v>2.3170653830434437E-71</v>
      </c>
      <c r="M718" s="326">
        <f t="shared" si="180"/>
        <v>0</v>
      </c>
      <c r="N718" s="326">
        <f t="shared" si="188"/>
        <v>0.65843004308431541</v>
      </c>
      <c r="O718" s="326">
        <f t="shared" si="181"/>
        <v>1.4388496895500401E-84</v>
      </c>
      <c r="P718" s="326">
        <f t="shared" si="182"/>
        <v>0</v>
      </c>
      <c r="Q718" s="326">
        <f t="shared" si="189"/>
        <v>0.65843004308431541</v>
      </c>
      <c r="R718" s="326">
        <f t="shared" si="183"/>
        <v>0</v>
      </c>
      <c r="S718" s="326">
        <f t="shared" si="184"/>
        <v>0</v>
      </c>
      <c r="T718" s="326">
        <f t="shared" si="190"/>
        <v>0.65843004308431541</v>
      </c>
      <c r="U718" s="326">
        <f t="shared" si="185"/>
        <v>0</v>
      </c>
      <c r="V718" s="326">
        <f t="shared" si="191"/>
        <v>0.3</v>
      </c>
    </row>
    <row r="719" spans="7:22" x14ac:dyDescent="0.2">
      <c r="G719" s="326">
        <f t="shared" si="176"/>
        <v>0</v>
      </c>
      <c r="H719" s="326">
        <f t="shared" si="186"/>
        <v>0.65935610502958164</v>
      </c>
      <c r="I719" s="326">
        <f t="shared" si="177"/>
        <v>5.0395604694680145E-211</v>
      </c>
      <c r="J719" s="326">
        <f t="shared" si="178"/>
        <v>0</v>
      </c>
      <c r="K719" s="326">
        <f t="shared" si="187"/>
        <v>0.65935610502958164</v>
      </c>
      <c r="L719" s="326">
        <f t="shared" si="179"/>
        <v>5.0060743854466717E-72</v>
      </c>
      <c r="M719" s="326">
        <f t="shared" si="180"/>
        <v>0</v>
      </c>
      <c r="N719" s="326">
        <f t="shared" si="188"/>
        <v>0.65935610502958164</v>
      </c>
      <c r="O719" s="326">
        <f t="shared" si="181"/>
        <v>2.7882374937951869E-83</v>
      </c>
      <c r="P719" s="326">
        <f t="shared" si="182"/>
        <v>0</v>
      </c>
      <c r="Q719" s="326">
        <f t="shared" si="189"/>
        <v>0.65935610502958164</v>
      </c>
      <c r="R719" s="326">
        <f t="shared" si="183"/>
        <v>0</v>
      </c>
      <c r="S719" s="326">
        <f t="shared" si="184"/>
        <v>0</v>
      </c>
      <c r="T719" s="326">
        <f t="shared" si="190"/>
        <v>0.65935610502958164</v>
      </c>
      <c r="U719" s="326">
        <f t="shared" si="185"/>
        <v>0</v>
      </c>
      <c r="V719" s="326">
        <f t="shared" si="191"/>
        <v>0.3</v>
      </c>
    </row>
    <row r="720" spans="7:22" x14ac:dyDescent="0.2">
      <c r="G720" s="326">
        <f t="shared" si="176"/>
        <v>0</v>
      </c>
      <c r="H720" s="326">
        <f t="shared" si="186"/>
        <v>0.66028216697484787</v>
      </c>
      <c r="I720" s="326">
        <f t="shared" si="177"/>
        <v>1.0380113676350857E-211</v>
      </c>
      <c r="J720" s="326">
        <f t="shared" si="178"/>
        <v>0</v>
      </c>
      <c r="K720" s="326">
        <f t="shared" si="187"/>
        <v>0.66028216697484787</v>
      </c>
      <c r="L720" s="326">
        <f t="shared" si="179"/>
        <v>1.0786299447138519E-72</v>
      </c>
      <c r="M720" s="326">
        <f t="shared" si="180"/>
        <v>0</v>
      </c>
      <c r="N720" s="326">
        <f t="shared" si="188"/>
        <v>0.66028216697484787</v>
      </c>
      <c r="O720" s="326">
        <f t="shared" si="181"/>
        <v>5.23904158474522E-82</v>
      </c>
      <c r="P720" s="326">
        <f t="shared" si="182"/>
        <v>0</v>
      </c>
      <c r="Q720" s="326">
        <f t="shared" si="189"/>
        <v>0.66028216697484787</v>
      </c>
      <c r="R720" s="326">
        <f t="shared" si="183"/>
        <v>0</v>
      </c>
      <c r="S720" s="326">
        <f t="shared" si="184"/>
        <v>0</v>
      </c>
      <c r="T720" s="326">
        <f t="shared" si="190"/>
        <v>0.66028216697484787</v>
      </c>
      <c r="U720" s="326">
        <f t="shared" si="185"/>
        <v>0</v>
      </c>
      <c r="V720" s="326">
        <f t="shared" si="191"/>
        <v>0.3</v>
      </c>
    </row>
    <row r="721" spans="7:22" x14ac:dyDescent="0.2">
      <c r="G721" s="326">
        <f t="shared" si="176"/>
        <v>0</v>
      </c>
      <c r="H721" s="326">
        <f t="shared" si="186"/>
        <v>0.6612082289201141</v>
      </c>
      <c r="I721" s="326">
        <f t="shared" si="177"/>
        <v>2.1420407849691768E-212</v>
      </c>
      <c r="J721" s="326">
        <f t="shared" si="178"/>
        <v>0</v>
      </c>
      <c r="K721" s="326">
        <f t="shared" si="187"/>
        <v>0.6612082289201141</v>
      </c>
      <c r="L721" s="326">
        <f t="shared" si="179"/>
        <v>2.3178300164907603E-73</v>
      </c>
      <c r="M721" s="326">
        <f t="shared" si="180"/>
        <v>0</v>
      </c>
      <c r="N721" s="326">
        <f t="shared" si="188"/>
        <v>0.6612082289201141</v>
      </c>
      <c r="O721" s="326">
        <f t="shared" si="181"/>
        <v>9.5472651357977289E-81</v>
      </c>
      <c r="P721" s="326">
        <f t="shared" si="182"/>
        <v>0</v>
      </c>
      <c r="Q721" s="326">
        <f t="shared" si="189"/>
        <v>0.6612082289201141</v>
      </c>
      <c r="R721" s="326">
        <f t="shared" si="183"/>
        <v>0</v>
      </c>
      <c r="S721" s="326">
        <f t="shared" si="184"/>
        <v>0</v>
      </c>
      <c r="T721" s="326">
        <f t="shared" si="190"/>
        <v>0.6612082289201141</v>
      </c>
      <c r="U721" s="326">
        <f t="shared" si="185"/>
        <v>0</v>
      </c>
      <c r="V721" s="326">
        <f t="shared" si="191"/>
        <v>0.3</v>
      </c>
    </row>
    <row r="722" spans="7:22" x14ac:dyDescent="0.2">
      <c r="G722" s="326">
        <f t="shared" si="176"/>
        <v>0</v>
      </c>
      <c r="H722" s="326">
        <f t="shared" si="186"/>
        <v>0.66213429086538034</v>
      </c>
      <c r="I722" s="326">
        <f t="shared" si="177"/>
        <v>4.4286437440050173E-213</v>
      </c>
      <c r="J722" s="326">
        <f t="shared" si="178"/>
        <v>0</v>
      </c>
      <c r="K722" s="326">
        <f t="shared" si="187"/>
        <v>0.66213429086538034</v>
      </c>
      <c r="L722" s="326">
        <f t="shared" si="179"/>
        <v>4.9675497803719447E-74</v>
      </c>
      <c r="M722" s="326">
        <f t="shared" si="180"/>
        <v>0</v>
      </c>
      <c r="N722" s="326">
        <f t="shared" si="188"/>
        <v>0.66213429086538034</v>
      </c>
      <c r="O722" s="326">
        <f t="shared" si="181"/>
        <v>1.6877484215553428E-79</v>
      </c>
      <c r="P722" s="326">
        <f t="shared" si="182"/>
        <v>0</v>
      </c>
      <c r="Q722" s="326">
        <f t="shared" si="189"/>
        <v>0.66213429086538034</v>
      </c>
      <c r="R722" s="326">
        <f t="shared" si="183"/>
        <v>0</v>
      </c>
      <c r="S722" s="326">
        <f t="shared" si="184"/>
        <v>0</v>
      </c>
      <c r="T722" s="326">
        <f t="shared" si="190"/>
        <v>0.66213429086538034</v>
      </c>
      <c r="U722" s="326">
        <f t="shared" si="185"/>
        <v>0</v>
      </c>
      <c r="V722" s="326">
        <f t="shared" si="191"/>
        <v>0.3</v>
      </c>
    </row>
    <row r="723" spans="7:22" x14ac:dyDescent="0.2">
      <c r="G723" s="326">
        <f t="shared" si="176"/>
        <v>0</v>
      </c>
      <c r="H723" s="326">
        <f t="shared" si="186"/>
        <v>0.66306035281064657</v>
      </c>
      <c r="I723" s="326">
        <f t="shared" si="177"/>
        <v>9.1734418735008254E-214</v>
      </c>
      <c r="J723" s="326">
        <f t="shared" si="178"/>
        <v>0</v>
      </c>
      <c r="K723" s="326">
        <f t="shared" si="187"/>
        <v>0.66306035281064657</v>
      </c>
      <c r="L723" s="326">
        <f t="shared" si="179"/>
        <v>1.0618711922294225E-74</v>
      </c>
      <c r="M723" s="326">
        <f t="shared" si="180"/>
        <v>0</v>
      </c>
      <c r="N723" s="326">
        <f t="shared" si="188"/>
        <v>0.66306035281064657</v>
      </c>
      <c r="O723" s="326">
        <f t="shared" si="181"/>
        <v>2.8949015198395018E-78</v>
      </c>
      <c r="P723" s="326">
        <f t="shared" si="182"/>
        <v>0</v>
      </c>
      <c r="Q723" s="326">
        <f t="shared" si="189"/>
        <v>0.66306035281064657</v>
      </c>
      <c r="R723" s="326">
        <f t="shared" si="183"/>
        <v>0</v>
      </c>
      <c r="S723" s="326">
        <f t="shared" si="184"/>
        <v>0</v>
      </c>
      <c r="T723" s="326">
        <f t="shared" si="190"/>
        <v>0.66306035281064657</v>
      </c>
      <c r="U723" s="326">
        <f t="shared" si="185"/>
        <v>0</v>
      </c>
      <c r="V723" s="326">
        <f t="shared" si="191"/>
        <v>0.3</v>
      </c>
    </row>
    <row r="724" spans="7:22" x14ac:dyDescent="0.2">
      <c r="G724" s="326">
        <f t="shared" si="176"/>
        <v>0</v>
      </c>
      <c r="H724" s="326">
        <f t="shared" si="186"/>
        <v>0.6639864147559128</v>
      </c>
      <c r="I724" s="326">
        <f t="shared" si="177"/>
        <v>1.903766067090819E-214</v>
      </c>
      <c r="J724" s="326">
        <f t="shared" si="178"/>
        <v>0</v>
      </c>
      <c r="K724" s="326">
        <f t="shared" si="187"/>
        <v>0.6639864147559128</v>
      </c>
      <c r="L724" s="326">
        <f t="shared" si="179"/>
        <v>2.2640586798687211E-75</v>
      </c>
      <c r="M724" s="326">
        <f t="shared" si="180"/>
        <v>0</v>
      </c>
      <c r="N724" s="326">
        <f t="shared" si="188"/>
        <v>0.6639864147559128</v>
      </c>
      <c r="O724" s="326">
        <f t="shared" si="181"/>
        <v>4.8189480295831981E-77</v>
      </c>
      <c r="P724" s="326">
        <f t="shared" si="182"/>
        <v>0</v>
      </c>
      <c r="Q724" s="326">
        <f t="shared" si="189"/>
        <v>0.6639864147559128</v>
      </c>
      <c r="R724" s="326">
        <f t="shared" si="183"/>
        <v>0</v>
      </c>
      <c r="S724" s="326">
        <f t="shared" si="184"/>
        <v>0</v>
      </c>
      <c r="T724" s="326">
        <f t="shared" si="190"/>
        <v>0.6639864147559128</v>
      </c>
      <c r="U724" s="326">
        <f t="shared" si="185"/>
        <v>0</v>
      </c>
      <c r="V724" s="326">
        <f t="shared" si="191"/>
        <v>0.3</v>
      </c>
    </row>
    <row r="725" spans="7:22" x14ac:dyDescent="0.2">
      <c r="G725" s="326">
        <f t="shared" si="176"/>
        <v>0</v>
      </c>
      <c r="H725" s="326">
        <f t="shared" si="186"/>
        <v>0.66491247670117903</v>
      </c>
      <c r="I725" s="326">
        <f t="shared" si="177"/>
        <v>3.9583633822475431E-215</v>
      </c>
      <c r="J725" s="326">
        <f t="shared" si="178"/>
        <v>0</v>
      </c>
      <c r="K725" s="326">
        <f t="shared" si="187"/>
        <v>0.66491247670117903</v>
      </c>
      <c r="L725" s="326">
        <f t="shared" si="179"/>
        <v>4.8151170030956459E-76</v>
      </c>
      <c r="M725" s="326">
        <f t="shared" si="180"/>
        <v>0</v>
      </c>
      <c r="N725" s="326">
        <f t="shared" si="188"/>
        <v>0.66491247670117903</v>
      </c>
      <c r="O725" s="326">
        <f t="shared" si="181"/>
        <v>7.7867693462847973E-76</v>
      </c>
      <c r="P725" s="326">
        <f t="shared" si="182"/>
        <v>0</v>
      </c>
      <c r="Q725" s="326">
        <f t="shared" si="189"/>
        <v>0.66491247670117903</v>
      </c>
      <c r="R725" s="326">
        <f t="shared" si="183"/>
        <v>0</v>
      </c>
      <c r="S725" s="326">
        <f t="shared" si="184"/>
        <v>0</v>
      </c>
      <c r="T725" s="326">
        <f t="shared" si="190"/>
        <v>0.66491247670117903</v>
      </c>
      <c r="U725" s="326">
        <f t="shared" si="185"/>
        <v>0</v>
      </c>
      <c r="V725" s="326">
        <f t="shared" si="191"/>
        <v>0.3</v>
      </c>
    </row>
    <row r="726" spans="7:22" x14ac:dyDescent="0.2">
      <c r="G726" s="326">
        <f t="shared" si="176"/>
        <v>0</v>
      </c>
      <c r="H726" s="326">
        <f t="shared" si="186"/>
        <v>0.66583853864644527</v>
      </c>
      <c r="I726" s="326">
        <f t="shared" si="177"/>
        <v>8.2459297155966033E-216</v>
      </c>
      <c r="J726" s="326">
        <f t="shared" si="178"/>
        <v>0</v>
      </c>
      <c r="K726" s="326">
        <f t="shared" si="187"/>
        <v>0.66583853864644527</v>
      </c>
      <c r="L726" s="326">
        <f t="shared" si="179"/>
        <v>1.0215185778965025E-76</v>
      </c>
      <c r="M726" s="326">
        <f t="shared" si="180"/>
        <v>0</v>
      </c>
      <c r="N726" s="326">
        <f t="shared" si="188"/>
        <v>0.66583853864644527</v>
      </c>
      <c r="O726" s="326">
        <f t="shared" si="181"/>
        <v>1.2216379257463313E-74</v>
      </c>
      <c r="P726" s="326">
        <f t="shared" si="182"/>
        <v>0</v>
      </c>
      <c r="Q726" s="326">
        <f t="shared" si="189"/>
        <v>0.66583853864644527</v>
      </c>
      <c r="R726" s="326">
        <f t="shared" si="183"/>
        <v>0</v>
      </c>
      <c r="S726" s="326">
        <f t="shared" si="184"/>
        <v>0</v>
      </c>
      <c r="T726" s="326">
        <f t="shared" si="190"/>
        <v>0.66583853864644527</v>
      </c>
      <c r="U726" s="326">
        <f t="shared" si="185"/>
        <v>0</v>
      </c>
      <c r="V726" s="326">
        <f t="shared" si="191"/>
        <v>0.3</v>
      </c>
    </row>
    <row r="727" spans="7:22" x14ac:dyDescent="0.2">
      <c r="G727" s="326">
        <f t="shared" si="176"/>
        <v>0</v>
      </c>
      <c r="H727" s="326">
        <f t="shared" si="186"/>
        <v>0.6667646005917115</v>
      </c>
      <c r="I727" s="326">
        <f t="shared" si="177"/>
        <v>1.7210224464139969E-216</v>
      </c>
      <c r="J727" s="326">
        <f t="shared" si="178"/>
        <v>0</v>
      </c>
      <c r="K727" s="326">
        <f t="shared" si="187"/>
        <v>0.6667646005917115</v>
      </c>
      <c r="L727" s="326">
        <f t="shared" si="179"/>
        <v>2.1618358940890141E-77</v>
      </c>
      <c r="M727" s="326">
        <f t="shared" si="180"/>
        <v>0</v>
      </c>
      <c r="N727" s="326">
        <f t="shared" si="188"/>
        <v>0.6667646005917115</v>
      </c>
      <c r="O727" s="326">
        <f t="shared" si="181"/>
        <v>1.861232388432885E-73</v>
      </c>
      <c r="P727" s="326">
        <f t="shared" si="182"/>
        <v>0</v>
      </c>
      <c r="Q727" s="326">
        <f t="shared" si="189"/>
        <v>0.6667646005917115</v>
      </c>
      <c r="R727" s="326">
        <f t="shared" si="183"/>
        <v>0</v>
      </c>
      <c r="S727" s="326">
        <f t="shared" si="184"/>
        <v>0</v>
      </c>
      <c r="T727" s="326">
        <f t="shared" si="190"/>
        <v>0.6667646005917115</v>
      </c>
      <c r="U727" s="326">
        <f t="shared" si="185"/>
        <v>0</v>
      </c>
      <c r="V727" s="326">
        <f t="shared" si="191"/>
        <v>0.3</v>
      </c>
    </row>
    <row r="728" spans="7:22" x14ac:dyDescent="0.2">
      <c r="G728" s="326">
        <f t="shared" si="176"/>
        <v>0</v>
      </c>
      <c r="H728" s="326">
        <f t="shared" si="186"/>
        <v>0.66769066253697773</v>
      </c>
      <c r="I728" s="326">
        <f t="shared" si="177"/>
        <v>3.5987973788010348E-217</v>
      </c>
      <c r="J728" s="326">
        <f t="shared" si="178"/>
        <v>0</v>
      </c>
      <c r="K728" s="326">
        <f t="shared" si="187"/>
        <v>0.66769066253697773</v>
      </c>
      <c r="L728" s="326">
        <f t="shared" si="179"/>
        <v>4.5640754569425324E-78</v>
      </c>
      <c r="M728" s="326">
        <f t="shared" si="180"/>
        <v>0</v>
      </c>
      <c r="N728" s="326">
        <f t="shared" si="188"/>
        <v>0.66769066253697773</v>
      </c>
      <c r="O728" s="326">
        <f t="shared" si="181"/>
        <v>2.7543785695908857E-72</v>
      </c>
      <c r="P728" s="326">
        <f t="shared" si="182"/>
        <v>0</v>
      </c>
      <c r="Q728" s="326">
        <f t="shared" si="189"/>
        <v>0.66769066253697773</v>
      </c>
      <c r="R728" s="326">
        <f t="shared" si="183"/>
        <v>0</v>
      </c>
      <c r="S728" s="326">
        <f t="shared" si="184"/>
        <v>0</v>
      </c>
      <c r="T728" s="326">
        <f t="shared" si="190"/>
        <v>0.66769066253697773</v>
      </c>
      <c r="U728" s="326">
        <f t="shared" si="185"/>
        <v>0</v>
      </c>
      <c r="V728" s="326">
        <f t="shared" si="191"/>
        <v>0.3</v>
      </c>
    </row>
    <row r="729" spans="7:22" x14ac:dyDescent="0.2">
      <c r="G729" s="326">
        <f t="shared" si="176"/>
        <v>0</v>
      </c>
      <c r="H729" s="326">
        <f t="shared" si="186"/>
        <v>0.66861672448224396</v>
      </c>
      <c r="I729" s="326">
        <f t="shared" si="177"/>
        <v>7.5396849409643391E-218</v>
      </c>
      <c r="J729" s="326">
        <f t="shared" si="178"/>
        <v>0</v>
      </c>
      <c r="K729" s="326">
        <f t="shared" si="187"/>
        <v>0.66861672448224396</v>
      </c>
      <c r="L729" s="326">
        <f t="shared" si="179"/>
        <v>9.6128683977170278E-79</v>
      </c>
      <c r="M729" s="326">
        <f t="shared" si="180"/>
        <v>0</v>
      </c>
      <c r="N729" s="326">
        <f t="shared" si="188"/>
        <v>0.66861672448224396</v>
      </c>
      <c r="O729" s="326">
        <f t="shared" si="181"/>
        <v>3.9600703914700717E-71</v>
      </c>
      <c r="P729" s="326">
        <f t="shared" si="182"/>
        <v>0</v>
      </c>
      <c r="Q729" s="326">
        <f t="shared" si="189"/>
        <v>0.66861672448224396</v>
      </c>
      <c r="R729" s="326">
        <f t="shared" si="183"/>
        <v>0</v>
      </c>
      <c r="S729" s="326">
        <f t="shared" si="184"/>
        <v>0</v>
      </c>
      <c r="T729" s="326">
        <f t="shared" si="190"/>
        <v>0.66861672448224396</v>
      </c>
      <c r="U729" s="326">
        <f t="shared" si="185"/>
        <v>0</v>
      </c>
      <c r="V729" s="326">
        <f t="shared" si="191"/>
        <v>0.3</v>
      </c>
    </row>
    <row r="730" spans="7:22" x14ac:dyDescent="0.2">
      <c r="G730" s="326">
        <f t="shared" si="176"/>
        <v>0</v>
      </c>
      <c r="H730" s="326">
        <f t="shared" si="186"/>
        <v>0.66954278642751019</v>
      </c>
      <c r="I730" s="326">
        <f t="shared" si="177"/>
        <v>1.582613627532292E-218</v>
      </c>
      <c r="J730" s="326">
        <f t="shared" si="178"/>
        <v>0</v>
      </c>
      <c r="K730" s="326">
        <f t="shared" si="187"/>
        <v>0.66954278642751019</v>
      </c>
      <c r="L730" s="326">
        <f t="shared" si="179"/>
        <v>2.0199450627134242E-79</v>
      </c>
      <c r="M730" s="326">
        <f t="shared" si="180"/>
        <v>0</v>
      </c>
      <c r="N730" s="326">
        <f t="shared" si="188"/>
        <v>0.66954278642751019</v>
      </c>
      <c r="O730" s="326">
        <f t="shared" si="181"/>
        <v>5.532596753916559E-70</v>
      </c>
      <c r="P730" s="326">
        <f t="shared" si="182"/>
        <v>0</v>
      </c>
      <c r="Q730" s="326">
        <f t="shared" si="189"/>
        <v>0.66954278642751019</v>
      </c>
      <c r="R730" s="326">
        <f t="shared" si="183"/>
        <v>0</v>
      </c>
      <c r="S730" s="326">
        <f t="shared" si="184"/>
        <v>0</v>
      </c>
      <c r="T730" s="326">
        <f t="shared" si="190"/>
        <v>0.66954278642751019</v>
      </c>
      <c r="U730" s="326">
        <f t="shared" si="185"/>
        <v>0</v>
      </c>
      <c r="V730" s="326">
        <f t="shared" si="191"/>
        <v>0.3</v>
      </c>
    </row>
    <row r="731" spans="7:22" x14ac:dyDescent="0.2">
      <c r="G731" s="326">
        <f t="shared" si="176"/>
        <v>0</v>
      </c>
      <c r="H731" s="326">
        <f t="shared" si="186"/>
        <v>0.67046884837277643</v>
      </c>
      <c r="I731" s="326">
        <f t="shared" si="177"/>
        <v>3.3283074031952724E-219</v>
      </c>
      <c r="J731" s="326">
        <f t="shared" si="178"/>
        <v>0</v>
      </c>
      <c r="K731" s="326">
        <f t="shared" si="187"/>
        <v>0.67046884837277643</v>
      </c>
      <c r="L731" s="326">
        <f t="shared" si="179"/>
        <v>4.2347583694492185E-80</v>
      </c>
      <c r="M731" s="326">
        <f t="shared" si="180"/>
        <v>0</v>
      </c>
      <c r="N731" s="326">
        <f t="shared" si="188"/>
        <v>0.67046884837277643</v>
      </c>
      <c r="O731" s="326">
        <f t="shared" si="181"/>
        <v>7.5126273044519012E-69</v>
      </c>
      <c r="P731" s="326">
        <f t="shared" si="182"/>
        <v>0</v>
      </c>
      <c r="Q731" s="326">
        <f t="shared" si="189"/>
        <v>0.67046884837277643</v>
      </c>
      <c r="R731" s="326">
        <f t="shared" si="183"/>
        <v>0</v>
      </c>
      <c r="S731" s="326">
        <f t="shared" si="184"/>
        <v>0</v>
      </c>
      <c r="T731" s="326">
        <f t="shared" si="190"/>
        <v>0.67046884837277643</v>
      </c>
      <c r="U731" s="326">
        <f t="shared" si="185"/>
        <v>0</v>
      </c>
      <c r="V731" s="326">
        <f t="shared" si="191"/>
        <v>0.3</v>
      </c>
    </row>
    <row r="732" spans="7:22" x14ac:dyDescent="0.2">
      <c r="G732" s="326">
        <f t="shared" si="176"/>
        <v>0</v>
      </c>
      <c r="H732" s="326">
        <f t="shared" si="186"/>
        <v>0.67139491031804266</v>
      </c>
      <c r="I732" s="326">
        <f t="shared" si="177"/>
        <v>7.012932959763876E-220</v>
      </c>
      <c r="J732" s="326">
        <f t="shared" si="178"/>
        <v>0</v>
      </c>
      <c r="K732" s="326">
        <f t="shared" si="187"/>
        <v>0.67139491031804266</v>
      </c>
      <c r="L732" s="326">
        <f t="shared" si="179"/>
        <v>8.8580108708744276E-81</v>
      </c>
      <c r="M732" s="326">
        <f t="shared" si="180"/>
        <v>0</v>
      </c>
      <c r="N732" s="326">
        <f t="shared" si="188"/>
        <v>0.67139491031804266</v>
      </c>
      <c r="O732" s="326">
        <f t="shared" si="181"/>
        <v>9.9170055726786917E-68</v>
      </c>
      <c r="P732" s="326">
        <f t="shared" si="182"/>
        <v>0</v>
      </c>
      <c r="Q732" s="326">
        <f t="shared" si="189"/>
        <v>0.67139491031804266</v>
      </c>
      <c r="R732" s="326">
        <f t="shared" si="183"/>
        <v>0</v>
      </c>
      <c r="S732" s="326">
        <f t="shared" si="184"/>
        <v>0</v>
      </c>
      <c r="T732" s="326">
        <f t="shared" si="190"/>
        <v>0.67139491031804266</v>
      </c>
      <c r="U732" s="326">
        <f t="shared" si="185"/>
        <v>0</v>
      </c>
      <c r="V732" s="326">
        <f t="shared" si="191"/>
        <v>0.3</v>
      </c>
    </row>
    <row r="733" spans="7:22" x14ac:dyDescent="0.2">
      <c r="G733" s="326">
        <f t="shared" si="176"/>
        <v>0</v>
      </c>
      <c r="H733" s="326">
        <f t="shared" si="186"/>
        <v>0.67232097226330889</v>
      </c>
      <c r="I733" s="326">
        <f t="shared" si="177"/>
        <v>1.4804868012548032E-220</v>
      </c>
      <c r="J733" s="326">
        <f t="shared" si="178"/>
        <v>0</v>
      </c>
      <c r="K733" s="326">
        <f t="shared" si="187"/>
        <v>0.67232097226330889</v>
      </c>
      <c r="L733" s="326">
        <f t="shared" si="179"/>
        <v>1.8487496605325408E-81</v>
      </c>
      <c r="M733" s="326">
        <f t="shared" si="180"/>
        <v>0</v>
      </c>
      <c r="N733" s="326">
        <f t="shared" si="188"/>
        <v>0.67232097226330889</v>
      </c>
      <c r="O733" s="326">
        <f t="shared" si="181"/>
        <v>1.2728687582723422E-66</v>
      </c>
      <c r="P733" s="326">
        <f t="shared" si="182"/>
        <v>0</v>
      </c>
      <c r="Q733" s="326">
        <f t="shared" si="189"/>
        <v>0.67232097226330889</v>
      </c>
      <c r="R733" s="326">
        <f t="shared" si="183"/>
        <v>0</v>
      </c>
      <c r="S733" s="326">
        <f t="shared" si="184"/>
        <v>0</v>
      </c>
      <c r="T733" s="326">
        <f t="shared" si="190"/>
        <v>0.67232097226330889</v>
      </c>
      <c r="U733" s="326">
        <f t="shared" si="185"/>
        <v>0</v>
      </c>
      <c r="V733" s="326">
        <f t="shared" si="191"/>
        <v>0.3</v>
      </c>
    </row>
    <row r="734" spans="7:22" x14ac:dyDescent="0.2">
      <c r="G734" s="326">
        <f t="shared" si="176"/>
        <v>0</v>
      </c>
      <c r="H734" s="326">
        <f t="shared" si="186"/>
        <v>0.67324703420857512</v>
      </c>
      <c r="I734" s="326">
        <f t="shared" si="177"/>
        <v>3.1314020444250647E-221</v>
      </c>
      <c r="J734" s="326">
        <f t="shared" si="178"/>
        <v>0</v>
      </c>
      <c r="K734" s="326">
        <f t="shared" si="187"/>
        <v>0.67324703420857512</v>
      </c>
      <c r="L734" s="326">
        <f t="shared" si="179"/>
        <v>3.85008223518121E-82</v>
      </c>
      <c r="M734" s="326">
        <f t="shared" si="180"/>
        <v>0</v>
      </c>
      <c r="N734" s="326">
        <f t="shared" si="188"/>
        <v>0.67324703420857512</v>
      </c>
      <c r="O734" s="326">
        <f t="shared" si="181"/>
        <v>1.5888717031523504E-65</v>
      </c>
      <c r="P734" s="326">
        <f t="shared" si="182"/>
        <v>0</v>
      </c>
      <c r="Q734" s="326">
        <f t="shared" si="189"/>
        <v>0.67324703420857512</v>
      </c>
      <c r="R734" s="326">
        <f t="shared" si="183"/>
        <v>0</v>
      </c>
      <c r="S734" s="326">
        <f t="shared" si="184"/>
        <v>0</v>
      </c>
      <c r="T734" s="326">
        <f t="shared" si="190"/>
        <v>0.67324703420857512</v>
      </c>
      <c r="U734" s="326">
        <f t="shared" si="185"/>
        <v>0</v>
      </c>
      <c r="V734" s="326">
        <f t="shared" si="191"/>
        <v>0.3</v>
      </c>
    </row>
    <row r="735" spans="7:22" x14ac:dyDescent="0.2">
      <c r="G735" s="326">
        <f t="shared" si="176"/>
        <v>0</v>
      </c>
      <c r="H735" s="326">
        <f t="shared" si="186"/>
        <v>0.67417309615384136</v>
      </c>
      <c r="I735" s="326">
        <f t="shared" si="177"/>
        <v>6.6359541019114475E-222</v>
      </c>
      <c r="J735" s="326">
        <f t="shared" si="178"/>
        <v>0</v>
      </c>
      <c r="K735" s="326">
        <f t="shared" si="187"/>
        <v>0.67417309615384136</v>
      </c>
      <c r="L735" s="326">
        <f t="shared" si="179"/>
        <v>8.0006897602178724E-83</v>
      </c>
      <c r="M735" s="326">
        <f t="shared" si="180"/>
        <v>0</v>
      </c>
      <c r="N735" s="326">
        <f t="shared" si="188"/>
        <v>0.67417309615384136</v>
      </c>
      <c r="O735" s="326">
        <f t="shared" si="181"/>
        <v>1.9292266662440847E-64</v>
      </c>
      <c r="P735" s="326">
        <f t="shared" si="182"/>
        <v>0</v>
      </c>
      <c r="Q735" s="326">
        <f t="shared" si="189"/>
        <v>0.67417309615384136</v>
      </c>
      <c r="R735" s="326">
        <f t="shared" si="183"/>
        <v>0</v>
      </c>
      <c r="S735" s="326">
        <f t="shared" si="184"/>
        <v>0</v>
      </c>
      <c r="T735" s="326">
        <f t="shared" si="190"/>
        <v>0.67417309615384136</v>
      </c>
      <c r="U735" s="326">
        <f t="shared" si="185"/>
        <v>0</v>
      </c>
      <c r="V735" s="326">
        <f t="shared" si="191"/>
        <v>0.3</v>
      </c>
    </row>
    <row r="736" spans="7:22" x14ac:dyDescent="0.2">
      <c r="G736" s="326">
        <f t="shared" si="176"/>
        <v>0</v>
      </c>
      <c r="H736" s="326">
        <f t="shared" si="186"/>
        <v>0.67509915809910759</v>
      </c>
      <c r="I736" s="326">
        <f t="shared" si="177"/>
        <v>1.4089609425394275E-222</v>
      </c>
      <c r="J736" s="326">
        <f t="shared" si="178"/>
        <v>0</v>
      </c>
      <c r="K736" s="326">
        <f t="shared" si="187"/>
        <v>0.67509915809910759</v>
      </c>
      <c r="L736" s="326">
        <f t="shared" si="179"/>
        <v>1.659073999546841E-83</v>
      </c>
      <c r="M736" s="326">
        <f t="shared" si="180"/>
        <v>0</v>
      </c>
      <c r="N736" s="326">
        <f t="shared" si="188"/>
        <v>0.67509915809910759</v>
      </c>
      <c r="O736" s="326">
        <f t="shared" si="181"/>
        <v>2.2790471532300763E-63</v>
      </c>
      <c r="P736" s="326">
        <f t="shared" si="182"/>
        <v>0</v>
      </c>
      <c r="Q736" s="326">
        <f t="shared" si="189"/>
        <v>0.67509915809910759</v>
      </c>
      <c r="R736" s="326">
        <f t="shared" si="183"/>
        <v>0</v>
      </c>
      <c r="S736" s="326">
        <f t="shared" si="184"/>
        <v>0</v>
      </c>
      <c r="T736" s="326">
        <f t="shared" si="190"/>
        <v>0.67509915809910759</v>
      </c>
      <c r="U736" s="326">
        <f t="shared" si="185"/>
        <v>0</v>
      </c>
      <c r="V736" s="326">
        <f t="shared" si="191"/>
        <v>0.3</v>
      </c>
    </row>
    <row r="737" spans="7:22" x14ac:dyDescent="0.2">
      <c r="G737" s="326">
        <f t="shared" si="176"/>
        <v>0</v>
      </c>
      <c r="H737" s="326">
        <f t="shared" si="186"/>
        <v>0.67602522004437382</v>
      </c>
      <c r="I737" s="326">
        <f t="shared" si="177"/>
        <v>2.9972732098414633E-223</v>
      </c>
      <c r="J737" s="326">
        <f t="shared" si="178"/>
        <v>0</v>
      </c>
      <c r="K737" s="326">
        <f t="shared" si="187"/>
        <v>0.67602522004437382</v>
      </c>
      <c r="L737" s="326">
        <f t="shared" si="179"/>
        <v>3.4332087938055498E-84</v>
      </c>
      <c r="M737" s="326">
        <f t="shared" si="180"/>
        <v>0</v>
      </c>
      <c r="N737" s="326">
        <f t="shared" si="188"/>
        <v>0.67602522004437382</v>
      </c>
      <c r="O737" s="326">
        <f t="shared" si="181"/>
        <v>2.6199000622707216E-62</v>
      </c>
      <c r="P737" s="326">
        <f t="shared" si="182"/>
        <v>0</v>
      </c>
      <c r="Q737" s="326">
        <f t="shared" si="189"/>
        <v>0.67602522004437382</v>
      </c>
      <c r="R737" s="326">
        <f t="shared" si="183"/>
        <v>0</v>
      </c>
      <c r="S737" s="326">
        <f t="shared" si="184"/>
        <v>0</v>
      </c>
      <c r="T737" s="326">
        <f t="shared" si="190"/>
        <v>0.67602522004437382</v>
      </c>
      <c r="U737" s="326">
        <f t="shared" si="185"/>
        <v>0</v>
      </c>
      <c r="V737" s="326">
        <f t="shared" si="191"/>
        <v>0.3</v>
      </c>
    </row>
    <row r="738" spans="7:22" x14ac:dyDescent="0.2">
      <c r="G738" s="326">
        <f t="shared" si="176"/>
        <v>0</v>
      </c>
      <c r="H738" s="326">
        <f t="shared" si="186"/>
        <v>0.67695128198964005</v>
      </c>
      <c r="I738" s="326">
        <f t="shared" si="177"/>
        <v>6.388313759390731E-224</v>
      </c>
      <c r="J738" s="326">
        <f t="shared" si="178"/>
        <v>0</v>
      </c>
      <c r="K738" s="326">
        <f t="shared" si="187"/>
        <v>0.67695128198964005</v>
      </c>
      <c r="L738" s="326">
        <f t="shared" si="179"/>
        <v>7.0899943769118201E-85</v>
      </c>
      <c r="M738" s="326">
        <f t="shared" si="180"/>
        <v>0</v>
      </c>
      <c r="N738" s="326">
        <f t="shared" si="188"/>
        <v>0.67695128198964005</v>
      </c>
      <c r="O738" s="326">
        <f t="shared" si="181"/>
        <v>2.9313154741539582E-61</v>
      </c>
      <c r="P738" s="326">
        <f t="shared" si="182"/>
        <v>0</v>
      </c>
      <c r="Q738" s="326">
        <f t="shared" si="189"/>
        <v>0.67695128198964005</v>
      </c>
      <c r="R738" s="326">
        <f t="shared" si="183"/>
        <v>0</v>
      </c>
      <c r="S738" s="326">
        <f t="shared" si="184"/>
        <v>0</v>
      </c>
      <c r="T738" s="326">
        <f t="shared" si="190"/>
        <v>0.67695128198964005</v>
      </c>
      <c r="U738" s="326">
        <f t="shared" si="185"/>
        <v>0</v>
      </c>
      <c r="V738" s="326">
        <f t="shared" si="191"/>
        <v>0.3</v>
      </c>
    </row>
    <row r="739" spans="7:22" x14ac:dyDescent="0.2">
      <c r="G739" s="326">
        <f t="shared" si="176"/>
        <v>0</v>
      </c>
      <c r="H739" s="326">
        <f t="shared" si="186"/>
        <v>0.67787734393490628</v>
      </c>
      <c r="I739" s="326">
        <f t="shared" si="177"/>
        <v>1.3642041877399025E-224</v>
      </c>
      <c r="J739" s="326">
        <f t="shared" si="178"/>
        <v>0</v>
      </c>
      <c r="K739" s="326">
        <f t="shared" si="187"/>
        <v>0.67787734393490628</v>
      </c>
      <c r="L739" s="326">
        <f t="shared" si="179"/>
        <v>1.4612271056211603E-85</v>
      </c>
      <c r="M739" s="326">
        <f t="shared" si="180"/>
        <v>0</v>
      </c>
      <c r="N739" s="326">
        <f t="shared" si="188"/>
        <v>0.67787734393490628</v>
      </c>
      <c r="O739" s="326">
        <f t="shared" si="181"/>
        <v>3.1927963204987872E-60</v>
      </c>
      <c r="P739" s="326">
        <f t="shared" si="182"/>
        <v>0</v>
      </c>
      <c r="Q739" s="326">
        <f t="shared" si="189"/>
        <v>0.67787734393490628</v>
      </c>
      <c r="R739" s="326">
        <f t="shared" si="183"/>
        <v>0</v>
      </c>
      <c r="S739" s="326">
        <f t="shared" si="184"/>
        <v>0</v>
      </c>
      <c r="T739" s="326">
        <f t="shared" si="190"/>
        <v>0.67787734393490628</v>
      </c>
      <c r="U739" s="326">
        <f t="shared" si="185"/>
        <v>0</v>
      </c>
      <c r="V739" s="326">
        <f t="shared" si="191"/>
        <v>0.3</v>
      </c>
    </row>
    <row r="740" spans="7:22" x14ac:dyDescent="0.2">
      <c r="G740" s="326">
        <f t="shared" si="176"/>
        <v>0</v>
      </c>
      <c r="H740" s="326">
        <f t="shared" si="186"/>
        <v>0.67880340588017252</v>
      </c>
      <c r="I740" s="326">
        <f t="shared" si="177"/>
        <v>2.9188140721017619E-225</v>
      </c>
      <c r="J740" s="326">
        <f t="shared" si="178"/>
        <v>0</v>
      </c>
      <c r="K740" s="326">
        <f t="shared" si="187"/>
        <v>0.67880340588017252</v>
      </c>
      <c r="L740" s="326">
        <f t="shared" si="179"/>
        <v>3.005595273908137E-86</v>
      </c>
      <c r="M740" s="326">
        <f t="shared" si="180"/>
        <v>0</v>
      </c>
      <c r="N740" s="326">
        <f t="shared" si="188"/>
        <v>0.67880340588017252</v>
      </c>
      <c r="O740" s="326">
        <f t="shared" si="181"/>
        <v>3.3860582541372352E-59</v>
      </c>
      <c r="P740" s="326">
        <f t="shared" si="182"/>
        <v>0</v>
      </c>
      <c r="Q740" s="326">
        <f t="shared" si="189"/>
        <v>0.67880340588017252</v>
      </c>
      <c r="R740" s="326">
        <f t="shared" si="183"/>
        <v>0</v>
      </c>
      <c r="S740" s="326">
        <f t="shared" si="184"/>
        <v>0</v>
      </c>
      <c r="T740" s="326">
        <f t="shared" si="190"/>
        <v>0.67880340588017252</v>
      </c>
      <c r="U740" s="326">
        <f t="shared" si="185"/>
        <v>0</v>
      </c>
      <c r="V740" s="326">
        <f t="shared" si="191"/>
        <v>0.3</v>
      </c>
    </row>
    <row r="741" spans="7:22" x14ac:dyDescent="0.2">
      <c r="G741" s="326">
        <f t="shared" si="176"/>
        <v>0</v>
      </c>
      <c r="H741" s="326">
        <f t="shared" si="186"/>
        <v>0.67972946782543875</v>
      </c>
      <c r="I741" s="326">
        <f t="shared" si="177"/>
        <v>6.2570273060151376E-226</v>
      </c>
      <c r="J741" s="326">
        <f t="shared" si="178"/>
        <v>0</v>
      </c>
      <c r="K741" s="326">
        <f t="shared" si="187"/>
        <v>0.67972946782543875</v>
      </c>
      <c r="L741" s="326">
        <f t="shared" si="179"/>
        <v>6.1701949113378105E-87</v>
      </c>
      <c r="M741" s="326">
        <f t="shared" si="180"/>
        <v>0</v>
      </c>
      <c r="N741" s="326">
        <f t="shared" si="188"/>
        <v>0.67972946782543875</v>
      </c>
      <c r="O741" s="326">
        <f t="shared" si="181"/>
        <v>3.4971582206817565E-58</v>
      </c>
      <c r="P741" s="326">
        <f t="shared" si="182"/>
        <v>0</v>
      </c>
      <c r="Q741" s="326">
        <f t="shared" si="189"/>
        <v>0.67972946782543875</v>
      </c>
      <c r="R741" s="326">
        <f t="shared" si="183"/>
        <v>0</v>
      </c>
      <c r="S741" s="326">
        <f t="shared" si="184"/>
        <v>0</v>
      </c>
      <c r="T741" s="326">
        <f t="shared" si="190"/>
        <v>0.67972946782543875</v>
      </c>
      <c r="U741" s="326">
        <f t="shared" si="185"/>
        <v>0</v>
      </c>
      <c r="V741" s="326">
        <f t="shared" si="191"/>
        <v>0.3</v>
      </c>
    </row>
    <row r="742" spans="7:22" x14ac:dyDescent="0.2">
      <c r="G742" s="326">
        <f t="shared" si="176"/>
        <v>0</v>
      </c>
      <c r="H742" s="326">
        <f t="shared" si="186"/>
        <v>0.68065552977070498</v>
      </c>
      <c r="I742" s="326">
        <f t="shared" si="177"/>
        <v>1.3438935277314933E-226</v>
      </c>
      <c r="J742" s="326">
        <f t="shared" si="178"/>
        <v>0</v>
      </c>
      <c r="K742" s="326">
        <f t="shared" si="187"/>
        <v>0.68065552977070498</v>
      </c>
      <c r="L742" s="326">
        <f t="shared" si="179"/>
        <v>1.2642628774936442E-87</v>
      </c>
      <c r="M742" s="326">
        <f t="shared" si="180"/>
        <v>0</v>
      </c>
      <c r="N742" s="326">
        <f t="shared" si="188"/>
        <v>0.68065552977070498</v>
      </c>
      <c r="O742" s="326">
        <f t="shared" si="181"/>
        <v>3.518165153472224E-57</v>
      </c>
      <c r="P742" s="326">
        <f t="shared" si="182"/>
        <v>0</v>
      </c>
      <c r="Q742" s="326">
        <f t="shared" si="189"/>
        <v>0.68065552977070498</v>
      </c>
      <c r="R742" s="326">
        <f t="shared" si="183"/>
        <v>0</v>
      </c>
      <c r="S742" s="326">
        <f t="shared" si="184"/>
        <v>0</v>
      </c>
      <c r="T742" s="326">
        <f t="shared" si="190"/>
        <v>0.68065552977070498</v>
      </c>
      <c r="U742" s="326">
        <f t="shared" si="185"/>
        <v>0</v>
      </c>
      <c r="V742" s="326">
        <f t="shared" si="191"/>
        <v>0.3</v>
      </c>
    </row>
    <row r="743" spans="7:22" x14ac:dyDescent="0.2">
      <c r="G743" s="326">
        <f t="shared" si="176"/>
        <v>0</v>
      </c>
      <c r="H743" s="326">
        <f t="shared" si="186"/>
        <v>0.68158159171597121</v>
      </c>
      <c r="I743" s="326">
        <f t="shared" si="177"/>
        <v>2.8919945469556204E-227</v>
      </c>
      <c r="J743" s="326">
        <f t="shared" si="178"/>
        <v>0</v>
      </c>
      <c r="K743" s="326">
        <f t="shared" si="187"/>
        <v>0.68158159171597121</v>
      </c>
      <c r="L743" s="326">
        <f t="shared" si="179"/>
        <v>2.5855943033391293E-88</v>
      </c>
      <c r="M743" s="326">
        <f t="shared" si="180"/>
        <v>0</v>
      </c>
      <c r="N743" s="326">
        <f t="shared" si="188"/>
        <v>0.68158159171597121</v>
      </c>
      <c r="O743" s="326">
        <f t="shared" si="181"/>
        <v>3.4480936249221812E-56</v>
      </c>
      <c r="P743" s="326">
        <f t="shared" si="182"/>
        <v>0</v>
      </c>
      <c r="Q743" s="326">
        <f t="shared" si="189"/>
        <v>0.68158159171597121</v>
      </c>
      <c r="R743" s="326">
        <f t="shared" si="183"/>
        <v>0</v>
      </c>
      <c r="S743" s="326">
        <f t="shared" si="184"/>
        <v>0</v>
      </c>
      <c r="T743" s="326">
        <f t="shared" si="190"/>
        <v>0.68158159171597121</v>
      </c>
      <c r="U743" s="326">
        <f t="shared" si="185"/>
        <v>0</v>
      </c>
      <c r="V743" s="326">
        <f t="shared" si="191"/>
        <v>0.3</v>
      </c>
    </row>
    <row r="744" spans="7:22" x14ac:dyDescent="0.2">
      <c r="G744" s="326">
        <f t="shared" si="176"/>
        <v>0</v>
      </c>
      <c r="H744" s="326">
        <f t="shared" si="186"/>
        <v>0.68250765366123745</v>
      </c>
      <c r="I744" s="326">
        <f t="shared" si="177"/>
        <v>6.2354305938937393E-228</v>
      </c>
      <c r="J744" s="326">
        <f t="shared" si="178"/>
        <v>0</v>
      </c>
      <c r="K744" s="326">
        <f t="shared" si="187"/>
        <v>0.68250765366123745</v>
      </c>
      <c r="L744" s="326">
        <f t="shared" si="179"/>
        <v>5.2781546332268964E-89</v>
      </c>
      <c r="M744" s="326">
        <f t="shared" si="180"/>
        <v>0</v>
      </c>
      <c r="N744" s="326">
        <f t="shared" si="188"/>
        <v>0.68250765366123745</v>
      </c>
      <c r="O744" s="326">
        <f t="shared" si="181"/>
        <v>3.2929484117200899E-55</v>
      </c>
      <c r="P744" s="326">
        <f t="shared" si="182"/>
        <v>0</v>
      </c>
      <c r="Q744" s="326">
        <f t="shared" si="189"/>
        <v>0.68250765366123745</v>
      </c>
      <c r="R744" s="326">
        <f t="shared" si="183"/>
        <v>0</v>
      </c>
      <c r="S744" s="326">
        <f t="shared" si="184"/>
        <v>0</v>
      </c>
      <c r="T744" s="326">
        <f t="shared" si="190"/>
        <v>0.68250765366123745</v>
      </c>
      <c r="U744" s="326">
        <f t="shared" si="185"/>
        <v>0</v>
      </c>
      <c r="V744" s="326">
        <f t="shared" si="191"/>
        <v>0.3</v>
      </c>
    </row>
    <row r="745" spans="7:22" x14ac:dyDescent="0.2">
      <c r="G745" s="326">
        <f t="shared" si="176"/>
        <v>0</v>
      </c>
      <c r="H745" s="326">
        <f t="shared" si="186"/>
        <v>0.68343371560650368</v>
      </c>
      <c r="I745" s="326">
        <f t="shared" si="177"/>
        <v>1.3470147584431042E-228</v>
      </c>
      <c r="J745" s="326">
        <f t="shared" si="178"/>
        <v>0</v>
      </c>
      <c r="K745" s="326">
        <f t="shared" si="187"/>
        <v>0.68343371560650368</v>
      </c>
      <c r="L745" s="326">
        <f t="shared" si="179"/>
        <v>1.0755154882055905E-89</v>
      </c>
      <c r="M745" s="326">
        <f t="shared" si="180"/>
        <v>0</v>
      </c>
      <c r="N745" s="326">
        <f t="shared" si="188"/>
        <v>0.68343371560650368</v>
      </c>
      <c r="O745" s="326">
        <f t="shared" si="181"/>
        <v>3.0648864604528495E-54</v>
      </c>
      <c r="P745" s="326">
        <f t="shared" si="182"/>
        <v>0</v>
      </c>
      <c r="Q745" s="326">
        <f t="shared" si="189"/>
        <v>0.68343371560650368</v>
      </c>
      <c r="R745" s="326">
        <f t="shared" si="183"/>
        <v>0</v>
      </c>
      <c r="S745" s="326">
        <f t="shared" si="184"/>
        <v>0</v>
      </c>
      <c r="T745" s="326">
        <f t="shared" si="190"/>
        <v>0.68343371560650368</v>
      </c>
      <c r="U745" s="326">
        <f t="shared" si="185"/>
        <v>0</v>
      </c>
      <c r="V745" s="326">
        <f t="shared" si="191"/>
        <v>0.3</v>
      </c>
    </row>
    <row r="746" spans="7:22" x14ac:dyDescent="0.2">
      <c r="G746" s="326">
        <f t="shared" si="176"/>
        <v>0</v>
      </c>
      <c r="H746" s="326">
        <f t="shared" si="186"/>
        <v>0.68435977755176991</v>
      </c>
      <c r="I746" s="326">
        <f t="shared" si="177"/>
        <v>2.9155178957580126E-229</v>
      </c>
      <c r="J746" s="326">
        <f t="shared" si="178"/>
        <v>0</v>
      </c>
      <c r="K746" s="326">
        <f t="shared" si="187"/>
        <v>0.68435977755176991</v>
      </c>
      <c r="L746" s="326">
        <f t="shared" si="179"/>
        <v>2.1876509358006367E-90</v>
      </c>
      <c r="M746" s="326">
        <f t="shared" si="180"/>
        <v>0</v>
      </c>
      <c r="N746" s="326">
        <f t="shared" si="188"/>
        <v>0.68435977755176991</v>
      </c>
      <c r="O746" s="326">
        <f t="shared" si="181"/>
        <v>2.7806565590242423E-53</v>
      </c>
      <c r="P746" s="326">
        <f t="shared" si="182"/>
        <v>0</v>
      </c>
      <c r="Q746" s="326">
        <f t="shared" si="189"/>
        <v>0.68435977755176991</v>
      </c>
      <c r="R746" s="326">
        <f t="shared" si="183"/>
        <v>0</v>
      </c>
      <c r="S746" s="326">
        <f t="shared" si="184"/>
        <v>0</v>
      </c>
      <c r="T746" s="326">
        <f t="shared" si="190"/>
        <v>0.68435977755176991</v>
      </c>
      <c r="U746" s="326">
        <f t="shared" si="185"/>
        <v>0</v>
      </c>
      <c r="V746" s="326">
        <f t="shared" si="191"/>
        <v>0.3</v>
      </c>
    </row>
    <row r="747" spans="7:22" x14ac:dyDescent="0.2">
      <c r="G747" s="326">
        <f t="shared" si="176"/>
        <v>0</v>
      </c>
      <c r="H747" s="326">
        <f t="shared" si="186"/>
        <v>0.68528583949703614</v>
      </c>
      <c r="I747" s="326">
        <f t="shared" si="177"/>
        <v>6.322619200937532E-230</v>
      </c>
      <c r="J747" s="326">
        <f t="shared" si="178"/>
        <v>0</v>
      </c>
      <c r="K747" s="326">
        <f t="shared" si="187"/>
        <v>0.68528583949703614</v>
      </c>
      <c r="L747" s="326">
        <f t="shared" si="179"/>
        <v>4.4420149435473231E-91</v>
      </c>
      <c r="M747" s="326">
        <f t="shared" si="180"/>
        <v>0</v>
      </c>
      <c r="N747" s="326">
        <f t="shared" si="188"/>
        <v>0.68528583949703614</v>
      </c>
      <c r="O747" s="326">
        <f t="shared" si="181"/>
        <v>2.4595921876899145E-52</v>
      </c>
      <c r="P747" s="326">
        <f t="shared" si="182"/>
        <v>0</v>
      </c>
      <c r="Q747" s="326">
        <f t="shared" si="189"/>
        <v>0.68528583949703614</v>
      </c>
      <c r="R747" s="326">
        <f t="shared" si="183"/>
        <v>0</v>
      </c>
      <c r="S747" s="326">
        <f t="shared" si="184"/>
        <v>0</v>
      </c>
      <c r="T747" s="326">
        <f t="shared" si="190"/>
        <v>0.68528583949703614</v>
      </c>
      <c r="U747" s="326">
        <f t="shared" si="185"/>
        <v>0</v>
      </c>
      <c r="V747" s="326">
        <f t="shared" si="191"/>
        <v>0.3</v>
      </c>
    </row>
    <row r="748" spans="7:22" x14ac:dyDescent="0.2">
      <c r="G748" s="326">
        <f t="shared" si="176"/>
        <v>0</v>
      </c>
      <c r="H748" s="326">
        <f t="shared" si="186"/>
        <v>0.68621190144230237</v>
      </c>
      <c r="I748" s="326">
        <f t="shared" si="177"/>
        <v>1.3737786968131764E-230</v>
      </c>
      <c r="J748" s="326">
        <f t="shared" si="178"/>
        <v>0</v>
      </c>
      <c r="K748" s="326">
        <f t="shared" si="187"/>
        <v>0.68621190144230237</v>
      </c>
      <c r="L748" s="326">
        <f t="shared" si="179"/>
        <v>9.0040175939991223E-92</v>
      </c>
      <c r="M748" s="326">
        <f t="shared" si="180"/>
        <v>0</v>
      </c>
      <c r="N748" s="326">
        <f t="shared" si="188"/>
        <v>0.68621190144230237</v>
      </c>
      <c r="O748" s="326">
        <f t="shared" si="181"/>
        <v>2.1214867777513837E-51</v>
      </c>
      <c r="P748" s="326">
        <f t="shared" si="182"/>
        <v>0</v>
      </c>
      <c r="Q748" s="326">
        <f t="shared" si="189"/>
        <v>0.68621190144230237</v>
      </c>
      <c r="R748" s="326">
        <f t="shared" si="183"/>
        <v>0</v>
      </c>
      <c r="S748" s="326">
        <f t="shared" si="184"/>
        <v>0</v>
      </c>
      <c r="T748" s="326">
        <f t="shared" si="190"/>
        <v>0.68621190144230237</v>
      </c>
      <c r="U748" s="326">
        <f t="shared" si="185"/>
        <v>0</v>
      </c>
      <c r="V748" s="326">
        <f t="shared" si="191"/>
        <v>0.3</v>
      </c>
    </row>
    <row r="749" spans="7:22" x14ac:dyDescent="0.2">
      <c r="G749" s="326">
        <f t="shared" si="176"/>
        <v>0</v>
      </c>
      <c r="H749" s="326">
        <f t="shared" si="186"/>
        <v>0.68713796338756861</v>
      </c>
      <c r="I749" s="326">
        <f t="shared" si="177"/>
        <v>2.9907177148427374E-231</v>
      </c>
      <c r="J749" s="326">
        <f t="shared" si="178"/>
        <v>0</v>
      </c>
      <c r="K749" s="326">
        <f t="shared" si="187"/>
        <v>0.68713796338756861</v>
      </c>
      <c r="L749" s="326">
        <f t="shared" si="179"/>
        <v>1.8220511092209285E-92</v>
      </c>
      <c r="M749" s="326">
        <f t="shared" si="180"/>
        <v>0</v>
      </c>
      <c r="N749" s="326">
        <f t="shared" si="188"/>
        <v>0.68713796338756861</v>
      </c>
      <c r="O749" s="326">
        <f t="shared" si="181"/>
        <v>1.7846666091140778E-50</v>
      </c>
      <c r="P749" s="326">
        <f t="shared" si="182"/>
        <v>0</v>
      </c>
      <c r="Q749" s="326">
        <f t="shared" si="189"/>
        <v>0.68713796338756861</v>
      </c>
      <c r="R749" s="326">
        <f t="shared" si="183"/>
        <v>0</v>
      </c>
      <c r="S749" s="326">
        <f t="shared" si="184"/>
        <v>0</v>
      </c>
      <c r="T749" s="326">
        <f t="shared" si="190"/>
        <v>0.68713796338756861</v>
      </c>
      <c r="U749" s="326">
        <f t="shared" si="185"/>
        <v>0</v>
      </c>
      <c r="V749" s="326">
        <f t="shared" si="191"/>
        <v>0.3</v>
      </c>
    </row>
    <row r="750" spans="7:22" x14ac:dyDescent="0.2">
      <c r="G750" s="326">
        <f t="shared" si="176"/>
        <v>0</v>
      </c>
      <c r="H750" s="326">
        <f t="shared" si="186"/>
        <v>0.68806402533283484</v>
      </c>
      <c r="I750" s="326">
        <f t="shared" si="177"/>
        <v>6.5233907979922435E-232</v>
      </c>
      <c r="J750" s="326">
        <f t="shared" si="178"/>
        <v>0</v>
      </c>
      <c r="K750" s="326">
        <f t="shared" si="187"/>
        <v>0.68806402533283484</v>
      </c>
      <c r="L750" s="326">
        <f t="shared" si="179"/>
        <v>3.6810025183689861E-93</v>
      </c>
      <c r="M750" s="326">
        <f t="shared" si="180"/>
        <v>0</v>
      </c>
      <c r="N750" s="326">
        <f t="shared" si="188"/>
        <v>0.68806402533283484</v>
      </c>
      <c r="O750" s="326">
        <f t="shared" si="181"/>
        <v>1.4645050774659747E-49</v>
      </c>
      <c r="P750" s="326">
        <f t="shared" si="182"/>
        <v>0</v>
      </c>
      <c r="Q750" s="326">
        <f t="shared" si="189"/>
        <v>0.68806402533283484</v>
      </c>
      <c r="R750" s="326">
        <f t="shared" si="183"/>
        <v>0</v>
      </c>
      <c r="S750" s="326">
        <f t="shared" si="184"/>
        <v>0</v>
      </c>
      <c r="T750" s="326">
        <f t="shared" si="190"/>
        <v>0.68806402533283484</v>
      </c>
      <c r="U750" s="326">
        <f t="shared" si="185"/>
        <v>0</v>
      </c>
      <c r="V750" s="326">
        <f t="shared" si="191"/>
        <v>0.3</v>
      </c>
    </row>
    <row r="751" spans="7:22" x14ac:dyDescent="0.2">
      <c r="G751" s="326">
        <f t="shared" si="176"/>
        <v>0</v>
      </c>
      <c r="H751" s="326">
        <f t="shared" si="186"/>
        <v>0.68899008727810107</v>
      </c>
      <c r="I751" s="326">
        <f t="shared" si="177"/>
        <v>1.4256440597631365E-232</v>
      </c>
      <c r="J751" s="326">
        <f t="shared" si="178"/>
        <v>0</v>
      </c>
      <c r="K751" s="326">
        <f t="shared" si="187"/>
        <v>0.68899008727810107</v>
      </c>
      <c r="L751" s="326">
        <f t="shared" si="179"/>
        <v>7.4244848382948776E-94</v>
      </c>
      <c r="M751" s="326">
        <f t="shared" si="180"/>
        <v>0</v>
      </c>
      <c r="N751" s="326">
        <f t="shared" si="188"/>
        <v>0.68899008727810107</v>
      </c>
      <c r="O751" s="326">
        <f t="shared" si="181"/>
        <v>1.1725153948689423E-48</v>
      </c>
      <c r="P751" s="326">
        <f t="shared" si="182"/>
        <v>0</v>
      </c>
      <c r="Q751" s="326">
        <f t="shared" si="189"/>
        <v>0.68899008727810107</v>
      </c>
      <c r="R751" s="326">
        <f t="shared" si="183"/>
        <v>0</v>
      </c>
      <c r="S751" s="326">
        <f t="shared" si="184"/>
        <v>0</v>
      </c>
      <c r="T751" s="326">
        <f t="shared" si="190"/>
        <v>0.68899008727810107</v>
      </c>
      <c r="U751" s="326">
        <f t="shared" si="185"/>
        <v>0</v>
      </c>
      <c r="V751" s="326">
        <f t="shared" si="191"/>
        <v>0.3</v>
      </c>
    </row>
    <row r="752" spans="7:22" x14ac:dyDescent="0.2">
      <c r="G752" s="326">
        <f t="shared" si="176"/>
        <v>0</v>
      </c>
      <c r="H752" s="326">
        <f t="shared" si="186"/>
        <v>0.6899161492233673</v>
      </c>
      <c r="I752" s="326">
        <f t="shared" si="177"/>
        <v>3.1216840689559078E-233</v>
      </c>
      <c r="J752" s="326">
        <f t="shared" si="178"/>
        <v>0</v>
      </c>
      <c r="K752" s="326">
        <f t="shared" si="187"/>
        <v>0.6899161492233673</v>
      </c>
      <c r="L752" s="326">
        <f t="shared" si="179"/>
        <v>1.4951142089774792E-94</v>
      </c>
      <c r="M752" s="326">
        <f t="shared" si="180"/>
        <v>0</v>
      </c>
      <c r="N752" s="326">
        <f t="shared" si="188"/>
        <v>0.6899161492233673</v>
      </c>
      <c r="O752" s="326">
        <f t="shared" si="181"/>
        <v>9.1604412862350772E-48</v>
      </c>
      <c r="P752" s="326">
        <f t="shared" si="182"/>
        <v>0</v>
      </c>
      <c r="Q752" s="326">
        <f t="shared" si="189"/>
        <v>0.6899161492233673</v>
      </c>
      <c r="R752" s="326">
        <f t="shared" si="183"/>
        <v>0</v>
      </c>
      <c r="S752" s="326">
        <f t="shared" si="184"/>
        <v>0</v>
      </c>
      <c r="T752" s="326">
        <f t="shared" si="190"/>
        <v>0.6899161492233673</v>
      </c>
      <c r="U752" s="326">
        <f t="shared" si="185"/>
        <v>0</v>
      </c>
      <c r="V752" s="326">
        <f t="shared" si="191"/>
        <v>0.3</v>
      </c>
    </row>
    <row r="753" spans="7:22" x14ac:dyDescent="0.2">
      <c r="G753" s="326">
        <f t="shared" si="176"/>
        <v>0</v>
      </c>
      <c r="H753" s="326">
        <f t="shared" si="186"/>
        <v>0.69084221116863354</v>
      </c>
      <c r="I753" s="326">
        <f t="shared" si="177"/>
        <v>6.848686398453247E-234</v>
      </c>
      <c r="J753" s="326">
        <f t="shared" si="178"/>
        <v>0</v>
      </c>
      <c r="K753" s="326">
        <f t="shared" si="187"/>
        <v>0.69084221116863354</v>
      </c>
      <c r="L753" s="326">
        <f t="shared" si="179"/>
        <v>3.0060991759134873E-95</v>
      </c>
      <c r="M753" s="326">
        <f t="shared" si="180"/>
        <v>0</v>
      </c>
      <c r="N753" s="326">
        <f t="shared" si="188"/>
        <v>0.69084221116863354</v>
      </c>
      <c r="O753" s="326">
        <f t="shared" si="181"/>
        <v>6.9848985428565128E-47</v>
      </c>
      <c r="P753" s="326">
        <f t="shared" si="182"/>
        <v>0</v>
      </c>
      <c r="Q753" s="326">
        <f t="shared" si="189"/>
        <v>0.69084221116863354</v>
      </c>
      <c r="R753" s="326">
        <f t="shared" si="183"/>
        <v>0</v>
      </c>
      <c r="S753" s="326">
        <f t="shared" si="184"/>
        <v>0</v>
      </c>
      <c r="T753" s="326">
        <f t="shared" si="190"/>
        <v>0.69084221116863354</v>
      </c>
      <c r="U753" s="326">
        <f t="shared" si="185"/>
        <v>0</v>
      </c>
      <c r="V753" s="326">
        <f t="shared" si="191"/>
        <v>0.3</v>
      </c>
    </row>
    <row r="754" spans="7:22" x14ac:dyDescent="0.2">
      <c r="G754" s="326">
        <f t="shared" si="176"/>
        <v>0</v>
      </c>
      <c r="H754" s="326">
        <f t="shared" si="186"/>
        <v>0.69176827311389977</v>
      </c>
      <c r="I754" s="326">
        <f t="shared" si="177"/>
        <v>1.5054503942104499E-234</v>
      </c>
      <c r="J754" s="326">
        <f t="shared" si="178"/>
        <v>0</v>
      </c>
      <c r="K754" s="326">
        <f t="shared" si="187"/>
        <v>0.69176827311389977</v>
      </c>
      <c r="L754" s="326">
        <f t="shared" si="179"/>
        <v>6.0348442252447238E-96</v>
      </c>
      <c r="M754" s="326">
        <f t="shared" si="180"/>
        <v>0</v>
      </c>
      <c r="N754" s="326">
        <f t="shared" si="188"/>
        <v>0.69176827311389977</v>
      </c>
      <c r="O754" s="326">
        <f t="shared" si="181"/>
        <v>5.19905949887817E-46</v>
      </c>
      <c r="P754" s="326">
        <f t="shared" si="182"/>
        <v>0</v>
      </c>
      <c r="Q754" s="326">
        <f t="shared" si="189"/>
        <v>0.69176827311389977</v>
      </c>
      <c r="R754" s="326">
        <f t="shared" si="183"/>
        <v>0</v>
      </c>
      <c r="S754" s="326">
        <f t="shared" si="184"/>
        <v>0</v>
      </c>
      <c r="T754" s="326">
        <f t="shared" si="190"/>
        <v>0.69176827311389977</v>
      </c>
      <c r="U754" s="326">
        <f t="shared" si="185"/>
        <v>0</v>
      </c>
      <c r="V754" s="326">
        <f t="shared" si="191"/>
        <v>0.3</v>
      </c>
    </row>
    <row r="755" spans="7:22" x14ac:dyDescent="0.2">
      <c r="G755" s="326">
        <f t="shared" si="176"/>
        <v>0</v>
      </c>
      <c r="H755" s="326">
        <f t="shared" si="186"/>
        <v>0.692694335059166</v>
      </c>
      <c r="I755" s="326">
        <f t="shared" si="177"/>
        <v>3.3156354830742116E-235</v>
      </c>
      <c r="J755" s="326">
        <f t="shared" si="178"/>
        <v>0</v>
      </c>
      <c r="K755" s="326">
        <f t="shared" si="187"/>
        <v>0.692694335059166</v>
      </c>
      <c r="L755" s="326">
        <f t="shared" si="179"/>
        <v>1.2096938066948297E-96</v>
      </c>
      <c r="M755" s="326">
        <f t="shared" si="180"/>
        <v>0</v>
      </c>
      <c r="N755" s="326">
        <f t="shared" si="188"/>
        <v>0.692694335059166</v>
      </c>
      <c r="O755" s="326">
        <f t="shared" si="181"/>
        <v>3.7782003897432457E-45</v>
      </c>
      <c r="P755" s="326">
        <f t="shared" si="182"/>
        <v>0</v>
      </c>
      <c r="Q755" s="326">
        <f t="shared" si="189"/>
        <v>0.692694335059166</v>
      </c>
      <c r="R755" s="326">
        <f t="shared" si="183"/>
        <v>0</v>
      </c>
      <c r="S755" s="326">
        <f t="shared" si="184"/>
        <v>0</v>
      </c>
      <c r="T755" s="326">
        <f t="shared" si="190"/>
        <v>0.692694335059166</v>
      </c>
      <c r="U755" s="326">
        <f t="shared" si="185"/>
        <v>0</v>
      </c>
      <c r="V755" s="326">
        <f t="shared" si="191"/>
        <v>0.3</v>
      </c>
    </row>
    <row r="756" spans="7:22" x14ac:dyDescent="0.2">
      <c r="G756" s="326">
        <f t="shared" si="176"/>
        <v>0</v>
      </c>
      <c r="H756" s="326">
        <f t="shared" si="186"/>
        <v>0.69362039700443223</v>
      </c>
      <c r="I756" s="326">
        <f t="shared" si="177"/>
        <v>7.3165874561649147E-236</v>
      </c>
      <c r="J756" s="326">
        <f t="shared" si="178"/>
        <v>0</v>
      </c>
      <c r="K756" s="326">
        <f t="shared" si="187"/>
        <v>0.69362039700443223</v>
      </c>
      <c r="L756" s="326">
        <f t="shared" si="179"/>
        <v>2.4212752882187739E-97</v>
      </c>
      <c r="M756" s="326">
        <f t="shared" si="180"/>
        <v>0</v>
      </c>
      <c r="N756" s="326">
        <f t="shared" si="188"/>
        <v>0.69362039700443223</v>
      </c>
      <c r="O756" s="326">
        <f t="shared" si="181"/>
        <v>2.6811102350519267E-44</v>
      </c>
      <c r="P756" s="326">
        <f t="shared" si="182"/>
        <v>0</v>
      </c>
      <c r="Q756" s="326">
        <f t="shared" si="189"/>
        <v>0.69362039700443223</v>
      </c>
      <c r="R756" s="326">
        <f t="shared" si="183"/>
        <v>0</v>
      </c>
      <c r="S756" s="326">
        <f t="shared" si="184"/>
        <v>0</v>
      </c>
      <c r="T756" s="326">
        <f t="shared" si="190"/>
        <v>0.69362039700443223</v>
      </c>
      <c r="U756" s="326">
        <f t="shared" si="185"/>
        <v>0</v>
      </c>
      <c r="V756" s="326">
        <f t="shared" si="191"/>
        <v>0.3</v>
      </c>
    </row>
    <row r="757" spans="7:22" x14ac:dyDescent="0.2">
      <c r="G757" s="326">
        <f t="shared" si="176"/>
        <v>0</v>
      </c>
      <c r="H757" s="326">
        <f t="shared" si="186"/>
        <v>0.69454645894969846</v>
      </c>
      <c r="I757" s="326">
        <f t="shared" si="177"/>
        <v>1.6176780694464758E-236</v>
      </c>
      <c r="J757" s="326">
        <f t="shared" si="178"/>
        <v>0</v>
      </c>
      <c r="K757" s="326">
        <f t="shared" si="187"/>
        <v>0.69454645894969846</v>
      </c>
      <c r="L757" s="326">
        <f t="shared" si="179"/>
        <v>4.8393247467749313E-98</v>
      </c>
      <c r="M757" s="326">
        <f t="shared" si="180"/>
        <v>0</v>
      </c>
      <c r="N757" s="326">
        <f t="shared" si="188"/>
        <v>0.69454645894969846</v>
      </c>
      <c r="O757" s="326">
        <f t="shared" si="181"/>
        <v>1.8581776536936857E-43</v>
      </c>
      <c r="P757" s="326">
        <f t="shared" si="182"/>
        <v>0</v>
      </c>
      <c r="Q757" s="326">
        <f t="shared" si="189"/>
        <v>0.69454645894969846</v>
      </c>
      <c r="R757" s="326">
        <f t="shared" si="183"/>
        <v>0</v>
      </c>
      <c r="S757" s="326">
        <f t="shared" si="184"/>
        <v>0</v>
      </c>
      <c r="T757" s="326">
        <f t="shared" si="190"/>
        <v>0.69454645894969846</v>
      </c>
      <c r="U757" s="326">
        <f t="shared" si="185"/>
        <v>0</v>
      </c>
      <c r="V757" s="326">
        <f t="shared" si="191"/>
        <v>0.3</v>
      </c>
    </row>
    <row r="758" spans="7:22" x14ac:dyDescent="0.2">
      <c r="G758" s="326">
        <f t="shared" si="176"/>
        <v>0</v>
      </c>
      <c r="H758" s="326">
        <f t="shared" si="186"/>
        <v>0.6954725208949647</v>
      </c>
      <c r="I758" s="326">
        <f t="shared" si="177"/>
        <v>3.5835843132245926E-237</v>
      </c>
      <c r="J758" s="326">
        <f t="shared" si="178"/>
        <v>0</v>
      </c>
      <c r="K758" s="326">
        <f t="shared" si="187"/>
        <v>0.6954725208949647</v>
      </c>
      <c r="L758" s="326">
        <f t="shared" si="179"/>
        <v>9.6585002137709486E-99</v>
      </c>
      <c r="M758" s="326">
        <f t="shared" si="180"/>
        <v>0</v>
      </c>
      <c r="N758" s="326">
        <f t="shared" si="188"/>
        <v>0.6954725208949647</v>
      </c>
      <c r="O758" s="326">
        <f t="shared" si="181"/>
        <v>1.2579851466730206E-42</v>
      </c>
      <c r="P758" s="326">
        <f t="shared" si="182"/>
        <v>0</v>
      </c>
      <c r="Q758" s="326">
        <f t="shared" si="189"/>
        <v>0.6954725208949647</v>
      </c>
      <c r="R758" s="326">
        <f t="shared" si="183"/>
        <v>0</v>
      </c>
      <c r="S758" s="326">
        <f t="shared" si="184"/>
        <v>0</v>
      </c>
      <c r="T758" s="326">
        <f t="shared" si="190"/>
        <v>0.6954725208949647</v>
      </c>
      <c r="U758" s="326">
        <f t="shared" si="185"/>
        <v>0</v>
      </c>
      <c r="V758" s="326">
        <f t="shared" si="191"/>
        <v>0.3</v>
      </c>
    </row>
    <row r="759" spans="7:22" x14ac:dyDescent="0.2">
      <c r="G759" s="326">
        <f t="shared" si="176"/>
        <v>0</v>
      </c>
      <c r="H759" s="326">
        <f t="shared" si="186"/>
        <v>0.69639858284023093</v>
      </c>
      <c r="I759" s="326">
        <f t="shared" si="177"/>
        <v>7.9539964593949006E-238</v>
      </c>
      <c r="J759" s="326">
        <f t="shared" si="178"/>
        <v>0</v>
      </c>
      <c r="K759" s="326">
        <f t="shared" si="187"/>
        <v>0.69639858284023093</v>
      </c>
      <c r="L759" s="326">
        <f t="shared" si="179"/>
        <v>1.9250024060744788E-99</v>
      </c>
      <c r="M759" s="326">
        <f t="shared" si="180"/>
        <v>0</v>
      </c>
      <c r="N759" s="326">
        <f t="shared" si="188"/>
        <v>0.69639858284023093</v>
      </c>
      <c r="O759" s="326">
        <f t="shared" si="181"/>
        <v>8.3205453592793983E-42</v>
      </c>
      <c r="P759" s="326">
        <f t="shared" si="182"/>
        <v>0</v>
      </c>
      <c r="Q759" s="326">
        <f t="shared" si="189"/>
        <v>0.69639858284023093</v>
      </c>
      <c r="R759" s="326">
        <f t="shared" si="183"/>
        <v>0</v>
      </c>
      <c r="S759" s="326">
        <f t="shared" si="184"/>
        <v>0</v>
      </c>
      <c r="T759" s="326">
        <f t="shared" si="190"/>
        <v>0.69639858284023093</v>
      </c>
      <c r="U759" s="326">
        <f t="shared" si="185"/>
        <v>0</v>
      </c>
      <c r="V759" s="326">
        <f t="shared" si="191"/>
        <v>0.3</v>
      </c>
    </row>
    <row r="760" spans="7:22" x14ac:dyDescent="0.2">
      <c r="G760" s="326">
        <f t="shared" si="176"/>
        <v>0</v>
      </c>
      <c r="H760" s="326">
        <f t="shared" si="186"/>
        <v>0.69732464478549716</v>
      </c>
      <c r="I760" s="326">
        <f t="shared" si="177"/>
        <v>1.7688687737991383E-238</v>
      </c>
      <c r="J760" s="326">
        <f t="shared" si="178"/>
        <v>0</v>
      </c>
      <c r="K760" s="326">
        <f t="shared" si="187"/>
        <v>0.69732464478549716</v>
      </c>
      <c r="L760" s="326">
        <f t="shared" si="179"/>
        <v>3.8314373077272082E-100</v>
      </c>
      <c r="M760" s="326">
        <f t="shared" si="180"/>
        <v>0</v>
      </c>
      <c r="N760" s="326">
        <f t="shared" si="188"/>
        <v>0.69732464478549716</v>
      </c>
      <c r="O760" s="326">
        <f t="shared" si="181"/>
        <v>5.3775913864650915E-41</v>
      </c>
      <c r="P760" s="326">
        <f t="shared" si="182"/>
        <v>0</v>
      </c>
      <c r="Q760" s="326">
        <f t="shared" si="189"/>
        <v>0.69732464478549716</v>
      </c>
      <c r="R760" s="326">
        <f t="shared" si="183"/>
        <v>0</v>
      </c>
      <c r="S760" s="326">
        <f t="shared" si="184"/>
        <v>0</v>
      </c>
      <c r="T760" s="326">
        <f t="shared" si="190"/>
        <v>0.69732464478549716</v>
      </c>
      <c r="U760" s="326">
        <f t="shared" si="185"/>
        <v>0</v>
      </c>
      <c r="V760" s="326">
        <f t="shared" si="191"/>
        <v>0.3</v>
      </c>
    </row>
    <row r="761" spans="7:22" x14ac:dyDescent="0.2">
      <c r="G761" s="326">
        <f t="shared" si="176"/>
        <v>0</v>
      </c>
      <c r="H761" s="326">
        <f t="shared" si="186"/>
        <v>0.69825070673076339</v>
      </c>
      <c r="I761" s="326">
        <f t="shared" si="177"/>
        <v>3.9413816533747391E-239</v>
      </c>
      <c r="J761" s="326">
        <f t="shared" si="178"/>
        <v>0</v>
      </c>
      <c r="K761" s="326">
        <f t="shared" si="187"/>
        <v>0.69825070673076339</v>
      </c>
      <c r="L761" s="326">
        <f t="shared" si="179"/>
        <v>7.6157578461946482E-101</v>
      </c>
      <c r="M761" s="326">
        <f t="shared" si="180"/>
        <v>0</v>
      </c>
      <c r="N761" s="326">
        <f t="shared" si="188"/>
        <v>0.69825070673076339</v>
      </c>
      <c r="O761" s="326">
        <f t="shared" si="181"/>
        <v>3.3966806428457482E-40</v>
      </c>
      <c r="P761" s="326">
        <f t="shared" si="182"/>
        <v>0</v>
      </c>
      <c r="Q761" s="326">
        <f t="shared" si="189"/>
        <v>0.69825070673076339</v>
      </c>
      <c r="R761" s="326">
        <f t="shared" si="183"/>
        <v>0</v>
      </c>
      <c r="S761" s="326">
        <f t="shared" si="184"/>
        <v>0</v>
      </c>
      <c r="T761" s="326">
        <f t="shared" si="190"/>
        <v>0.69825070673076339</v>
      </c>
      <c r="U761" s="326">
        <f t="shared" si="185"/>
        <v>0</v>
      </c>
      <c r="V761" s="326">
        <f t="shared" si="191"/>
        <v>0.3</v>
      </c>
    </row>
    <row r="762" spans="7:22" x14ac:dyDescent="0.2">
      <c r="G762" s="326">
        <f t="shared" si="176"/>
        <v>0</v>
      </c>
      <c r="H762" s="326">
        <f t="shared" si="186"/>
        <v>0.69917676867602963</v>
      </c>
      <c r="I762" s="326">
        <f t="shared" si="177"/>
        <v>8.7992204314791071E-240</v>
      </c>
      <c r="J762" s="326">
        <f t="shared" si="178"/>
        <v>0</v>
      </c>
      <c r="K762" s="326">
        <f t="shared" si="187"/>
        <v>0.69917676867602963</v>
      </c>
      <c r="L762" s="326">
        <f t="shared" si="179"/>
        <v>1.5118108612584669E-101</v>
      </c>
      <c r="M762" s="326">
        <f t="shared" si="180"/>
        <v>0</v>
      </c>
      <c r="N762" s="326">
        <f t="shared" si="188"/>
        <v>0.69917676867602963</v>
      </c>
      <c r="O762" s="326">
        <f t="shared" si="181"/>
        <v>2.0971195182923724E-39</v>
      </c>
      <c r="P762" s="326">
        <f t="shared" si="182"/>
        <v>0</v>
      </c>
      <c r="Q762" s="326">
        <f t="shared" si="189"/>
        <v>0.69917676867602963</v>
      </c>
      <c r="R762" s="326">
        <f t="shared" si="183"/>
        <v>0</v>
      </c>
      <c r="S762" s="326">
        <f t="shared" si="184"/>
        <v>0</v>
      </c>
      <c r="T762" s="326">
        <f t="shared" si="190"/>
        <v>0.69917676867602963</v>
      </c>
      <c r="U762" s="326">
        <f t="shared" si="185"/>
        <v>0</v>
      </c>
      <c r="V762" s="326">
        <f t="shared" si="191"/>
        <v>0.3</v>
      </c>
    </row>
    <row r="763" spans="7:22" x14ac:dyDescent="0.2">
      <c r="G763" s="326">
        <f t="shared" si="176"/>
        <v>0</v>
      </c>
      <c r="H763" s="326">
        <f t="shared" si="186"/>
        <v>0.70010283062129586</v>
      </c>
      <c r="I763" s="326">
        <f t="shared" si="177"/>
        <v>1.9682619376482198E-240</v>
      </c>
      <c r="J763" s="326">
        <f t="shared" si="178"/>
        <v>0</v>
      </c>
      <c r="K763" s="326">
        <f t="shared" si="187"/>
        <v>0.70010283062129586</v>
      </c>
      <c r="L763" s="326">
        <f t="shared" si="179"/>
        <v>2.9972749827433831E-102</v>
      </c>
      <c r="M763" s="326">
        <f t="shared" si="180"/>
        <v>0</v>
      </c>
      <c r="N763" s="326">
        <f t="shared" si="188"/>
        <v>0.70010283062129586</v>
      </c>
      <c r="O763" s="326">
        <f t="shared" si="181"/>
        <v>1.2657947775763926E-38</v>
      </c>
      <c r="P763" s="326">
        <f t="shared" si="182"/>
        <v>0</v>
      </c>
      <c r="Q763" s="326">
        <f t="shared" si="189"/>
        <v>0.70010283062129586</v>
      </c>
      <c r="R763" s="326">
        <f t="shared" si="183"/>
        <v>0</v>
      </c>
      <c r="S763" s="326">
        <f t="shared" si="184"/>
        <v>0</v>
      </c>
      <c r="T763" s="326">
        <f t="shared" si="190"/>
        <v>0.70010283062129586</v>
      </c>
      <c r="U763" s="326">
        <f t="shared" si="185"/>
        <v>0</v>
      </c>
      <c r="V763" s="326">
        <f t="shared" si="191"/>
        <v>0.3</v>
      </c>
    </row>
    <row r="764" spans="7:22" x14ac:dyDescent="0.2">
      <c r="G764" s="326">
        <f t="shared" si="176"/>
        <v>0</v>
      </c>
      <c r="H764" s="326">
        <f t="shared" si="186"/>
        <v>0.70102889256656209</v>
      </c>
      <c r="I764" s="326">
        <f t="shared" si="177"/>
        <v>4.4112809649674469E-241</v>
      </c>
      <c r="J764" s="326">
        <f t="shared" si="178"/>
        <v>0</v>
      </c>
      <c r="K764" s="326">
        <f t="shared" si="187"/>
        <v>0.70102889256656209</v>
      </c>
      <c r="L764" s="326">
        <f t="shared" si="179"/>
        <v>5.9348843122372652E-103</v>
      </c>
      <c r="M764" s="326">
        <f t="shared" si="180"/>
        <v>0</v>
      </c>
      <c r="N764" s="326">
        <f t="shared" si="188"/>
        <v>0.70102889256656209</v>
      </c>
      <c r="O764" s="326">
        <f t="shared" si="181"/>
        <v>7.4704134177882558E-38</v>
      </c>
      <c r="P764" s="326">
        <f t="shared" si="182"/>
        <v>0</v>
      </c>
      <c r="Q764" s="326">
        <f t="shared" si="189"/>
        <v>0.70102889256656209</v>
      </c>
      <c r="R764" s="326">
        <f t="shared" si="183"/>
        <v>0</v>
      </c>
      <c r="S764" s="326">
        <f t="shared" si="184"/>
        <v>0</v>
      </c>
      <c r="T764" s="326">
        <f t="shared" si="190"/>
        <v>0.70102889256656209</v>
      </c>
      <c r="U764" s="326">
        <f t="shared" si="185"/>
        <v>0</v>
      </c>
      <c r="V764" s="326">
        <f t="shared" si="191"/>
        <v>0.3</v>
      </c>
    </row>
    <row r="765" spans="7:22" x14ac:dyDescent="0.2">
      <c r="G765" s="326">
        <f t="shared" si="176"/>
        <v>0</v>
      </c>
      <c r="H765" s="326">
        <f t="shared" si="186"/>
        <v>0.70195495451182832</v>
      </c>
      <c r="I765" s="326">
        <f t="shared" si="177"/>
        <v>9.9058054643911044E-242</v>
      </c>
      <c r="J765" s="326">
        <f t="shared" si="178"/>
        <v>0</v>
      </c>
      <c r="K765" s="326">
        <f t="shared" si="187"/>
        <v>0.70195495451182832</v>
      </c>
      <c r="L765" s="326">
        <f t="shared" si="179"/>
        <v>1.1737243208012726E-103</v>
      </c>
      <c r="M765" s="326">
        <f t="shared" si="180"/>
        <v>0</v>
      </c>
      <c r="N765" s="326">
        <f t="shared" si="188"/>
        <v>0.70195495451182832</v>
      </c>
      <c r="O765" s="326">
        <f t="shared" si="181"/>
        <v>4.3115778678370756E-37</v>
      </c>
      <c r="P765" s="326">
        <f t="shared" si="182"/>
        <v>0</v>
      </c>
      <c r="Q765" s="326">
        <f t="shared" si="189"/>
        <v>0.70195495451182832</v>
      </c>
      <c r="R765" s="326">
        <f t="shared" si="183"/>
        <v>0</v>
      </c>
      <c r="S765" s="326">
        <f t="shared" si="184"/>
        <v>0</v>
      </c>
      <c r="T765" s="326">
        <f t="shared" si="190"/>
        <v>0.70195495451182832</v>
      </c>
      <c r="U765" s="326">
        <f t="shared" si="185"/>
        <v>0</v>
      </c>
      <c r="V765" s="326">
        <f t="shared" si="191"/>
        <v>0.3</v>
      </c>
    </row>
    <row r="766" spans="7:22" x14ac:dyDescent="0.2">
      <c r="G766" s="326">
        <f t="shared" si="176"/>
        <v>0</v>
      </c>
      <c r="H766" s="326">
        <f t="shared" si="186"/>
        <v>0.70288101645709455</v>
      </c>
      <c r="I766" s="326">
        <f t="shared" si="177"/>
        <v>2.2287339062687858E-242</v>
      </c>
      <c r="J766" s="326">
        <f t="shared" si="178"/>
        <v>0</v>
      </c>
      <c r="K766" s="326">
        <f t="shared" si="187"/>
        <v>0.70288101645709455</v>
      </c>
      <c r="L766" s="326">
        <f t="shared" si="179"/>
        <v>2.3184602336466421E-104</v>
      </c>
      <c r="M766" s="326">
        <f t="shared" si="180"/>
        <v>0</v>
      </c>
      <c r="N766" s="326">
        <f t="shared" si="188"/>
        <v>0.70288101645709455</v>
      </c>
      <c r="O766" s="326">
        <f t="shared" si="181"/>
        <v>2.4339217284105188E-36</v>
      </c>
      <c r="P766" s="326">
        <f t="shared" si="182"/>
        <v>0</v>
      </c>
      <c r="Q766" s="326">
        <f t="shared" si="189"/>
        <v>0.70288101645709455</v>
      </c>
      <c r="R766" s="326">
        <f t="shared" si="183"/>
        <v>0</v>
      </c>
      <c r="S766" s="326">
        <f t="shared" si="184"/>
        <v>0</v>
      </c>
      <c r="T766" s="326">
        <f t="shared" si="190"/>
        <v>0.70288101645709455</v>
      </c>
      <c r="U766" s="326">
        <f t="shared" si="185"/>
        <v>0</v>
      </c>
      <c r="V766" s="326">
        <f t="shared" si="191"/>
        <v>0.3</v>
      </c>
    </row>
    <row r="767" spans="7:22" x14ac:dyDescent="0.2">
      <c r="G767" s="326">
        <f t="shared" si="176"/>
        <v>0</v>
      </c>
      <c r="H767" s="326">
        <f t="shared" si="186"/>
        <v>0.70380707840236079</v>
      </c>
      <c r="I767" s="326">
        <f t="shared" si="177"/>
        <v>5.024236550029778E-243</v>
      </c>
      <c r="J767" s="326">
        <f t="shared" si="178"/>
        <v>0</v>
      </c>
      <c r="K767" s="326">
        <f t="shared" si="187"/>
        <v>0.70380707840236079</v>
      </c>
      <c r="L767" s="326">
        <f t="shared" si="179"/>
        <v>4.5742965328884343E-105</v>
      </c>
      <c r="M767" s="326">
        <f t="shared" si="180"/>
        <v>0</v>
      </c>
      <c r="N767" s="326">
        <f t="shared" si="188"/>
        <v>0.70380707840236079</v>
      </c>
      <c r="O767" s="326">
        <f t="shared" si="181"/>
        <v>1.3440757796408412E-35</v>
      </c>
      <c r="P767" s="326">
        <f t="shared" si="182"/>
        <v>0</v>
      </c>
      <c r="Q767" s="326">
        <f t="shared" si="189"/>
        <v>0.70380707840236079</v>
      </c>
      <c r="R767" s="326">
        <f t="shared" si="183"/>
        <v>0</v>
      </c>
      <c r="S767" s="326">
        <f t="shared" si="184"/>
        <v>0</v>
      </c>
      <c r="T767" s="326">
        <f t="shared" si="190"/>
        <v>0.70380707840236079</v>
      </c>
      <c r="U767" s="326">
        <f t="shared" si="185"/>
        <v>0</v>
      </c>
      <c r="V767" s="326">
        <f t="shared" si="191"/>
        <v>0.3</v>
      </c>
    </row>
    <row r="768" spans="7:22" x14ac:dyDescent="0.2">
      <c r="G768" s="326">
        <f t="shared" si="176"/>
        <v>0</v>
      </c>
      <c r="H768" s="326">
        <f t="shared" si="186"/>
        <v>0.70473314034762702</v>
      </c>
      <c r="I768" s="326">
        <f t="shared" si="177"/>
        <v>1.1348159583466277E-243</v>
      </c>
      <c r="J768" s="326">
        <f t="shared" si="178"/>
        <v>0</v>
      </c>
      <c r="K768" s="326">
        <f t="shared" si="187"/>
        <v>0.70473314034762702</v>
      </c>
      <c r="L768" s="326">
        <f t="shared" si="179"/>
        <v>9.014702509473508E-106</v>
      </c>
      <c r="M768" s="326">
        <f t="shared" si="180"/>
        <v>0</v>
      </c>
      <c r="N768" s="326">
        <f t="shared" si="188"/>
        <v>0.70473314034762702</v>
      </c>
      <c r="O768" s="326">
        <f t="shared" si="181"/>
        <v>7.2619818291307702E-35</v>
      </c>
      <c r="P768" s="326">
        <f t="shared" si="182"/>
        <v>0</v>
      </c>
      <c r="Q768" s="326">
        <f t="shared" si="189"/>
        <v>0.70473314034762702</v>
      </c>
      <c r="R768" s="326">
        <f t="shared" si="183"/>
        <v>0</v>
      </c>
      <c r="S768" s="326">
        <f t="shared" si="184"/>
        <v>0</v>
      </c>
      <c r="T768" s="326">
        <f t="shared" si="190"/>
        <v>0.70473314034762702</v>
      </c>
      <c r="U768" s="326">
        <f t="shared" si="185"/>
        <v>0</v>
      </c>
      <c r="V768" s="326">
        <f t="shared" si="191"/>
        <v>0.3</v>
      </c>
    </row>
    <row r="769" spans="7:22" x14ac:dyDescent="0.2">
      <c r="G769" s="326">
        <f t="shared" si="176"/>
        <v>0</v>
      </c>
      <c r="H769" s="326">
        <f t="shared" si="186"/>
        <v>0.70565920229289325</v>
      </c>
      <c r="I769" s="326">
        <f t="shared" si="177"/>
        <v>2.5681733440318332E-244</v>
      </c>
      <c r="J769" s="326">
        <f t="shared" si="178"/>
        <v>0</v>
      </c>
      <c r="K769" s="326">
        <f t="shared" si="187"/>
        <v>0.70565920229289325</v>
      </c>
      <c r="L769" s="326">
        <f t="shared" si="179"/>
        <v>1.7745657787590684E-106</v>
      </c>
      <c r="M769" s="326">
        <f t="shared" si="180"/>
        <v>0</v>
      </c>
      <c r="N769" s="326">
        <f t="shared" si="188"/>
        <v>0.70565920229289325</v>
      </c>
      <c r="O769" s="326">
        <f t="shared" si="181"/>
        <v>3.8394391361060863E-34</v>
      </c>
      <c r="P769" s="326">
        <f t="shared" si="182"/>
        <v>0</v>
      </c>
      <c r="Q769" s="326">
        <f t="shared" si="189"/>
        <v>0.70565920229289325</v>
      </c>
      <c r="R769" s="326">
        <f t="shared" si="183"/>
        <v>0</v>
      </c>
      <c r="S769" s="326">
        <f t="shared" si="184"/>
        <v>0</v>
      </c>
      <c r="T769" s="326">
        <f t="shared" si="190"/>
        <v>0.70565920229289325</v>
      </c>
      <c r="U769" s="326">
        <f t="shared" si="185"/>
        <v>0</v>
      </c>
      <c r="V769" s="326">
        <f t="shared" si="191"/>
        <v>0.3</v>
      </c>
    </row>
    <row r="770" spans="7:22" x14ac:dyDescent="0.2">
      <c r="G770" s="326">
        <f t="shared" si="176"/>
        <v>0</v>
      </c>
      <c r="H770" s="326">
        <f t="shared" si="186"/>
        <v>0.70658526423815948</v>
      </c>
      <c r="I770" s="326">
        <f t="shared" si="177"/>
        <v>5.8232683721993984E-245</v>
      </c>
      <c r="J770" s="326">
        <f t="shared" si="178"/>
        <v>0</v>
      </c>
      <c r="K770" s="326">
        <f t="shared" si="187"/>
        <v>0.70658526423815948</v>
      </c>
      <c r="L770" s="326">
        <f t="shared" si="179"/>
        <v>3.4894542880659824E-107</v>
      </c>
      <c r="M770" s="326">
        <f t="shared" si="180"/>
        <v>0</v>
      </c>
      <c r="N770" s="326">
        <f t="shared" si="188"/>
        <v>0.70658526423815948</v>
      </c>
      <c r="O770" s="326">
        <f t="shared" si="181"/>
        <v>1.9866808652707246E-33</v>
      </c>
      <c r="P770" s="326">
        <f t="shared" si="182"/>
        <v>0</v>
      </c>
      <c r="Q770" s="326">
        <f t="shared" si="189"/>
        <v>0.70658526423815948</v>
      </c>
      <c r="R770" s="326">
        <f t="shared" si="183"/>
        <v>0</v>
      </c>
      <c r="S770" s="326">
        <f t="shared" si="184"/>
        <v>0</v>
      </c>
      <c r="T770" s="326">
        <f t="shared" si="190"/>
        <v>0.70658526423815948</v>
      </c>
      <c r="U770" s="326">
        <f t="shared" si="185"/>
        <v>0</v>
      </c>
      <c r="V770" s="326">
        <f t="shared" si="191"/>
        <v>0.3</v>
      </c>
    </row>
    <row r="771" spans="7:22" x14ac:dyDescent="0.2">
      <c r="G771" s="326">
        <f t="shared" si="176"/>
        <v>0</v>
      </c>
      <c r="H771" s="326">
        <f t="shared" si="186"/>
        <v>0.70751132618342572</v>
      </c>
      <c r="I771" s="326">
        <f t="shared" si="177"/>
        <v>1.3229787237731362E-245</v>
      </c>
      <c r="J771" s="326">
        <f t="shared" si="178"/>
        <v>0</v>
      </c>
      <c r="K771" s="326">
        <f t="shared" si="187"/>
        <v>0.70751132618342572</v>
      </c>
      <c r="L771" s="326">
        <f t="shared" si="179"/>
        <v>6.8542291088139787E-108</v>
      </c>
      <c r="M771" s="326">
        <f t="shared" si="180"/>
        <v>0</v>
      </c>
      <c r="N771" s="326">
        <f t="shared" si="188"/>
        <v>0.70751132618342572</v>
      </c>
      <c r="O771" s="326">
        <f t="shared" si="181"/>
        <v>1.0062411774975867E-32</v>
      </c>
      <c r="P771" s="326">
        <f t="shared" si="182"/>
        <v>0</v>
      </c>
      <c r="Q771" s="326">
        <f t="shared" si="189"/>
        <v>0.70751132618342572</v>
      </c>
      <c r="R771" s="326">
        <f t="shared" si="183"/>
        <v>0</v>
      </c>
      <c r="S771" s="326">
        <f t="shared" si="184"/>
        <v>0</v>
      </c>
      <c r="T771" s="326">
        <f t="shared" si="190"/>
        <v>0.70751132618342572</v>
      </c>
      <c r="U771" s="326">
        <f t="shared" si="185"/>
        <v>0</v>
      </c>
      <c r="V771" s="326">
        <f t="shared" si="191"/>
        <v>0.3</v>
      </c>
    </row>
    <row r="772" spans="7:22" x14ac:dyDescent="0.2">
      <c r="G772" s="326">
        <f t="shared" si="176"/>
        <v>0</v>
      </c>
      <c r="H772" s="326">
        <f t="shared" si="186"/>
        <v>0.70843738812869195</v>
      </c>
      <c r="I772" s="326">
        <f t="shared" si="177"/>
        <v>3.0114973846341127E-246</v>
      </c>
      <c r="J772" s="326">
        <f t="shared" si="178"/>
        <v>0</v>
      </c>
      <c r="K772" s="326">
        <f t="shared" si="187"/>
        <v>0.70843738812869195</v>
      </c>
      <c r="L772" s="326">
        <f t="shared" si="179"/>
        <v>1.3449504728665346E-108</v>
      </c>
      <c r="M772" s="326">
        <f t="shared" si="180"/>
        <v>0</v>
      </c>
      <c r="N772" s="326">
        <f t="shared" si="188"/>
        <v>0.70843738812869195</v>
      </c>
      <c r="O772" s="326">
        <f t="shared" si="181"/>
        <v>4.9894788178687625E-32</v>
      </c>
      <c r="P772" s="326">
        <f t="shared" si="182"/>
        <v>0</v>
      </c>
      <c r="Q772" s="326">
        <f t="shared" si="189"/>
        <v>0.70843738812869195</v>
      </c>
      <c r="R772" s="326">
        <f t="shared" si="183"/>
        <v>0</v>
      </c>
      <c r="S772" s="326">
        <f t="shared" si="184"/>
        <v>0</v>
      </c>
      <c r="T772" s="326">
        <f t="shared" si="190"/>
        <v>0.70843738812869195</v>
      </c>
      <c r="U772" s="326">
        <f t="shared" si="185"/>
        <v>0</v>
      </c>
      <c r="V772" s="326">
        <f t="shared" si="191"/>
        <v>0.3</v>
      </c>
    </row>
    <row r="773" spans="7:22" x14ac:dyDescent="0.2">
      <c r="G773" s="326">
        <f t="shared" si="176"/>
        <v>0</v>
      </c>
      <c r="H773" s="326">
        <f t="shared" si="186"/>
        <v>0.70936345007395818</v>
      </c>
      <c r="I773" s="326">
        <f t="shared" si="177"/>
        <v>6.8684014783801179E-247</v>
      </c>
      <c r="J773" s="326">
        <f t="shared" si="178"/>
        <v>0</v>
      </c>
      <c r="K773" s="326">
        <f t="shared" si="187"/>
        <v>0.70936345007395818</v>
      </c>
      <c r="L773" s="326">
        <f t="shared" si="179"/>
        <v>2.6364000618452818E-109</v>
      </c>
      <c r="M773" s="326">
        <f t="shared" si="180"/>
        <v>0</v>
      </c>
      <c r="N773" s="326">
        <f t="shared" si="188"/>
        <v>0.70936345007395818</v>
      </c>
      <c r="O773" s="326">
        <f t="shared" si="181"/>
        <v>2.4224363469409601E-31</v>
      </c>
      <c r="P773" s="326">
        <f t="shared" si="182"/>
        <v>0</v>
      </c>
      <c r="Q773" s="326">
        <f t="shared" si="189"/>
        <v>0.70936345007395818</v>
      </c>
      <c r="R773" s="326">
        <f t="shared" si="183"/>
        <v>0</v>
      </c>
      <c r="S773" s="326">
        <f t="shared" si="184"/>
        <v>0</v>
      </c>
      <c r="T773" s="326">
        <f t="shared" si="190"/>
        <v>0.70936345007395818</v>
      </c>
      <c r="U773" s="326">
        <f t="shared" si="185"/>
        <v>0</v>
      </c>
      <c r="V773" s="326">
        <f t="shared" si="191"/>
        <v>0.3</v>
      </c>
    </row>
    <row r="774" spans="7:22" x14ac:dyDescent="0.2">
      <c r="G774" s="326">
        <f t="shared" si="176"/>
        <v>0</v>
      </c>
      <c r="H774" s="326">
        <f t="shared" si="186"/>
        <v>0.71028951201922441</v>
      </c>
      <c r="I774" s="326">
        <f t="shared" si="177"/>
        <v>1.5695399237386798E-247</v>
      </c>
      <c r="J774" s="326">
        <f t="shared" si="178"/>
        <v>0</v>
      </c>
      <c r="K774" s="326">
        <f t="shared" si="187"/>
        <v>0.71028951201922441</v>
      </c>
      <c r="L774" s="326">
        <f t="shared" si="179"/>
        <v>5.1627887198708253E-110</v>
      </c>
      <c r="M774" s="326">
        <f t="shared" si="180"/>
        <v>0</v>
      </c>
      <c r="N774" s="326">
        <f t="shared" si="188"/>
        <v>0.71028951201922441</v>
      </c>
      <c r="O774" s="326">
        <f t="shared" si="181"/>
        <v>1.1517497895299706E-30</v>
      </c>
      <c r="P774" s="326">
        <f t="shared" si="182"/>
        <v>0</v>
      </c>
      <c r="Q774" s="326">
        <f t="shared" si="189"/>
        <v>0.71028951201922441</v>
      </c>
      <c r="R774" s="326">
        <f t="shared" si="183"/>
        <v>0</v>
      </c>
      <c r="S774" s="326">
        <f t="shared" si="184"/>
        <v>0</v>
      </c>
      <c r="T774" s="326">
        <f t="shared" si="190"/>
        <v>0.71028951201922441</v>
      </c>
      <c r="U774" s="326">
        <f t="shared" si="185"/>
        <v>0</v>
      </c>
      <c r="V774" s="326">
        <f t="shared" si="191"/>
        <v>0.3</v>
      </c>
    </row>
    <row r="775" spans="7:22" x14ac:dyDescent="0.2">
      <c r="G775" s="326">
        <f t="shared" ref="G775:G838" si="192">FLOOR(I775,0.001)</f>
        <v>0</v>
      </c>
      <c r="H775" s="326">
        <f t="shared" si="186"/>
        <v>0.71121557396449064</v>
      </c>
      <c r="I775" s="326">
        <f t="shared" ref="I775:I838" si="193">$C$13/(SQRT(($H775*$H775)/I$4))/SQRT(6.28)*EXP(-(($H775-I$2)^2)/2/(SQRT(($H775*$H775)/I$4))^2)</f>
        <v>3.5936230080600506E-248</v>
      </c>
      <c r="J775" s="326">
        <f t="shared" ref="J775:J838" si="194">FLOOR(L775,0.001)</f>
        <v>0</v>
      </c>
      <c r="K775" s="326">
        <f t="shared" si="187"/>
        <v>0.71121557396449064</v>
      </c>
      <c r="L775" s="326">
        <f t="shared" ref="L775:L838" si="195">$C$13/(SQRT(($H775*$H775)/L$4))/SQRT(6.28)*EXP(-(($H775-L$2)^2)/2/(SQRT(($H775*$H775)/L$4))^2)</f>
        <v>1.0100339684057839E-110</v>
      </c>
      <c r="M775" s="326">
        <f t="shared" ref="M775:M838" si="196">FLOOR(O775,0.001)</f>
        <v>0</v>
      </c>
      <c r="N775" s="326">
        <f t="shared" si="188"/>
        <v>0.71121557396449064</v>
      </c>
      <c r="O775" s="326">
        <f t="shared" ref="O775:O838" si="197">$C$13/(SQRT(($H775*$H775)/O$4))/SQRT(6.28)*EXP(-(($H775-O$2)^2)/2/(SQRT(($H775*$H775)/O$4))^2)</f>
        <v>5.36335425732708E-30</v>
      </c>
      <c r="P775" s="326">
        <f t="shared" ref="P775:P838" si="198">FLOOR(R775,0.001)</f>
        <v>0</v>
      </c>
      <c r="Q775" s="326">
        <f t="shared" si="189"/>
        <v>0.71121557396449064</v>
      </c>
      <c r="R775" s="326">
        <f t="shared" ref="R775:R838" si="199">$C$13/(SQRT(($H775*$H775)/R$4))/SQRT(6.28)*EXP(-(($H775-R$2)^2)/2/(SQRT(($H775*$H775)/R$4))^2)</f>
        <v>0</v>
      </c>
      <c r="S775" s="326">
        <f t="shared" ref="S775:S838" si="200">FLOOR(U775,0.001)</f>
        <v>0</v>
      </c>
      <c r="T775" s="326">
        <f t="shared" si="190"/>
        <v>0.71121557396449064</v>
      </c>
      <c r="U775" s="326">
        <f t="shared" ref="U775:U838" si="201">$C$13/(SQRT(($H775*$H775)/U$4))/SQRT(6.28)*EXP(-(($H775-U$2)^2)/2/(SQRT(($H775*$H775)/U$4))^2)</f>
        <v>0</v>
      </c>
      <c r="V775" s="326">
        <f t="shared" si="191"/>
        <v>0.3</v>
      </c>
    </row>
    <row r="776" spans="7:22" x14ac:dyDescent="0.2">
      <c r="G776" s="326">
        <f t="shared" si="192"/>
        <v>0</v>
      </c>
      <c r="H776" s="326">
        <f t="shared" ref="H776:H839" si="202">H775+1/($C$16*60)</f>
        <v>0.71214163590975688</v>
      </c>
      <c r="I776" s="326">
        <f t="shared" si="193"/>
        <v>8.2439631713882865E-249</v>
      </c>
      <c r="J776" s="326">
        <f t="shared" si="194"/>
        <v>0</v>
      </c>
      <c r="K776" s="326">
        <f t="shared" ref="K776:K839" si="203">K775+1/($C$16*60)</f>
        <v>0.71214163590975688</v>
      </c>
      <c r="L776" s="326">
        <f t="shared" si="195"/>
        <v>1.9741341605063317E-111</v>
      </c>
      <c r="M776" s="326">
        <f t="shared" si="196"/>
        <v>0</v>
      </c>
      <c r="N776" s="326">
        <f t="shared" ref="N776:N839" si="204">N775+1/($C$16*60)</f>
        <v>0.71214163590975688</v>
      </c>
      <c r="O776" s="326">
        <f t="shared" si="197"/>
        <v>2.4465320975044405E-29</v>
      </c>
      <c r="P776" s="326">
        <f t="shared" si="198"/>
        <v>0</v>
      </c>
      <c r="Q776" s="326">
        <f t="shared" ref="Q776:Q839" si="205">Q775+1/($C$16*60)</f>
        <v>0.71214163590975688</v>
      </c>
      <c r="R776" s="326">
        <f t="shared" si="199"/>
        <v>0</v>
      </c>
      <c r="S776" s="326">
        <f t="shared" si="200"/>
        <v>0</v>
      </c>
      <c r="T776" s="326">
        <f t="shared" ref="T776:T839" si="206">T775+1/($C$16*60)</f>
        <v>0.71214163590975688</v>
      </c>
      <c r="U776" s="326">
        <f t="shared" si="201"/>
        <v>0</v>
      </c>
      <c r="V776" s="326">
        <f t="shared" ref="V776:V839" si="207">SUM(I776,L776,O776,R776,U776)+0.3</f>
        <v>0.3</v>
      </c>
    </row>
    <row r="777" spans="7:22" x14ac:dyDescent="0.2">
      <c r="G777" s="326">
        <f t="shared" si="192"/>
        <v>0</v>
      </c>
      <c r="H777" s="326">
        <f t="shared" si="202"/>
        <v>0.71306769785502311</v>
      </c>
      <c r="I777" s="326">
        <f t="shared" si="193"/>
        <v>1.8948850102384772E-249</v>
      </c>
      <c r="J777" s="326">
        <f t="shared" si="194"/>
        <v>0</v>
      </c>
      <c r="K777" s="326">
        <f t="shared" si="203"/>
        <v>0.71306769785502311</v>
      </c>
      <c r="L777" s="326">
        <f t="shared" si="195"/>
        <v>3.8549324524241905E-112</v>
      </c>
      <c r="M777" s="326">
        <f t="shared" si="196"/>
        <v>0</v>
      </c>
      <c r="N777" s="326">
        <f t="shared" si="204"/>
        <v>0.71306769785502311</v>
      </c>
      <c r="O777" s="326">
        <f t="shared" si="197"/>
        <v>1.0933632812917228E-28</v>
      </c>
      <c r="P777" s="326">
        <f t="shared" si="198"/>
        <v>0</v>
      </c>
      <c r="Q777" s="326">
        <f t="shared" si="205"/>
        <v>0.71306769785502311</v>
      </c>
      <c r="R777" s="326">
        <f t="shared" si="199"/>
        <v>0</v>
      </c>
      <c r="S777" s="326">
        <f t="shared" si="200"/>
        <v>0</v>
      </c>
      <c r="T777" s="326">
        <f t="shared" si="206"/>
        <v>0.71306769785502311</v>
      </c>
      <c r="U777" s="326">
        <f t="shared" si="201"/>
        <v>0</v>
      </c>
      <c r="V777" s="326">
        <f t="shared" si="207"/>
        <v>0.3</v>
      </c>
    </row>
    <row r="778" spans="7:22" x14ac:dyDescent="0.2">
      <c r="G778" s="326">
        <f t="shared" si="192"/>
        <v>0</v>
      </c>
      <c r="H778" s="326">
        <f t="shared" si="202"/>
        <v>0.71399375980028934</v>
      </c>
      <c r="I778" s="326">
        <f t="shared" si="193"/>
        <v>4.3638806118383172E-250</v>
      </c>
      <c r="J778" s="326">
        <f t="shared" si="194"/>
        <v>0</v>
      </c>
      <c r="K778" s="326">
        <f t="shared" si="203"/>
        <v>0.71399375980028934</v>
      </c>
      <c r="L778" s="326">
        <f t="shared" si="195"/>
        <v>7.5208439210156877E-113</v>
      </c>
      <c r="M778" s="326">
        <f t="shared" si="196"/>
        <v>0</v>
      </c>
      <c r="N778" s="326">
        <f t="shared" si="204"/>
        <v>0.71399375980028934</v>
      </c>
      <c r="O778" s="326">
        <f t="shared" si="197"/>
        <v>4.7878413607853581E-28</v>
      </c>
      <c r="P778" s="326">
        <f t="shared" si="198"/>
        <v>0</v>
      </c>
      <c r="Q778" s="326">
        <f t="shared" si="205"/>
        <v>0.71399375980028934</v>
      </c>
      <c r="R778" s="326">
        <f t="shared" si="199"/>
        <v>0</v>
      </c>
      <c r="S778" s="326">
        <f t="shared" si="200"/>
        <v>0</v>
      </c>
      <c r="T778" s="326">
        <f t="shared" si="206"/>
        <v>0.71399375980028934</v>
      </c>
      <c r="U778" s="326">
        <f t="shared" si="201"/>
        <v>0</v>
      </c>
      <c r="V778" s="326">
        <f t="shared" si="207"/>
        <v>0.3</v>
      </c>
    </row>
    <row r="779" spans="7:22" x14ac:dyDescent="0.2">
      <c r="G779" s="326">
        <f t="shared" si="192"/>
        <v>0</v>
      </c>
      <c r="H779" s="326">
        <f t="shared" si="202"/>
        <v>0.71491982174555557</v>
      </c>
      <c r="I779" s="326">
        <f t="shared" si="193"/>
        <v>1.0069453982544022E-250</v>
      </c>
      <c r="J779" s="326">
        <f t="shared" si="194"/>
        <v>0</v>
      </c>
      <c r="K779" s="326">
        <f t="shared" si="203"/>
        <v>0.71491982174555557</v>
      </c>
      <c r="L779" s="326">
        <f t="shared" si="195"/>
        <v>1.4660076772674516E-113</v>
      </c>
      <c r="M779" s="326">
        <f t="shared" si="196"/>
        <v>0</v>
      </c>
      <c r="N779" s="326">
        <f t="shared" si="204"/>
        <v>0.71491982174555557</v>
      </c>
      <c r="O779" s="326">
        <f t="shared" si="197"/>
        <v>2.054654573445443E-27</v>
      </c>
      <c r="P779" s="326">
        <f t="shared" si="198"/>
        <v>0</v>
      </c>
      <c r="Q779" s="326">
        <f t="shared" si="205"/>
        <v>0.71491982174555557</v>
      </c>
      <c r="R779" s="326">
        <f t="shared" si="199"/>
        <v>0</v>
      </c>
      <c r="S779" s="326">
        <f t="shared" si="200"/>
        <v>0</v>
      </c>
      <c r="T779" s="326">
        <f t="shared" si="206"/>
        <v>0.71491982174555557</v>
      </c>
      <c r="U779" s="326">
        <f t="shared" si="201"/>
        <v>0</v>
      </c>
      <c r="V779" s="326">
        <f t="shared" si="207"/>
        <v>0.3</v>
      </c>
    </row>
    <row r="780" spans="7:22" x14ac:dyDescent="0.2">
      <c r="G780" s="326">
        <f t="shared" si="192"/>
        <v>0</v>
      </c>
      <c r="H780" s="326">
        <f t="shared" si="202"/>
        <v>0.7158458836908218</v>
      </c>
      <c r="I780" s="326">
        <f t="shared" si="193"/>
        <v>2.3279942601570912E-251</v>
      </c>
      <c r="J780" s="326">
        <f t="shared" si="194"/>
        <v>0</v>
      </c>
      <c r="K780" s="326">
        <f t="shared" si="203"/>
        <v>0.7158458836908218</v>
      </c>
      <c r="L780" s="326">
        <f t="shared" si="195"/>
        <v>2.8551955127985317E-114</v>
      </c>
      <c r="M780" s="326">
        <f t="shared" si="196"/>
        <v>0</v>
      </c>
      <c r="N780" s="326">
        <f t="shared" si="204"/>
        <v>0.7158458836908218</v>
      </c>
      <c r="O780" s="326">
        <f t="shared" si="197"/>
        <v>8.6421802504100813E-27</v>
      </c>
      <c r="P780" s="326">
        <f t="shared" si="198"/>
        <v>0</v>
      </c>
      <c r="Q780" s="326">
        <f t="shared" si="205"/>
        <v>0.7158458836908218</v>
      </c>
      <c r="R780" s="326">
        <f t="shared" si="199"/>
        <v>0</v>
      </c>
      <c r="S780" s="326">
        <f t="shared" si="200"/>
        <v>0</v>
      </c>
      <c r="T780" s="326">
        <f t="shared" si="206"/>
        <v>0.7158458836908218</v>
      </c>
      <c r="U780" s="326">
        <f t="shared" si="201"/>
        <v>0</v>
      </c>
      <c r="V780" s="326">
        <f t="shared" si="207"/>
        <v>0.3</v>
      </c>
    </row>
    <row r="781" spans="7:22" x14ac:dyDescent="0.2">
      <c r="G781" s="326">
        <f t="shared" si="192"/>
        <v>0</v>
      </c>
      <c r="H781" s="326">
        <f t="shared" si="202"/>
        <v>0.71677194563608804</v>
      </c>
      <c r="I781" s="326">
        <f t="shared" si="193"/>
        <v>5.3926304307997196E-252</v>
      </c>
      <c r="J781" s="326">
        <f t="shared" si="194"/>
        <v>0</v>
      </c>
      <c r="K781" s="326">
        <f t="shared" si="203"/>
        <v>0.71677194563608804</v>
      </c>
      <c r="L781" s="326">
        <f t="shared" si="195"/>
        <v>5.5561680966671728E-115</v>
      </c>
      <c r="M781" s="326">
        <f t="shared" si="196"/>
        <v>0</v>
      </c>
      <c r="N781" s="326">
        <f t="shared" si="204"/>
        <v>0.71677194563608804</v>
      </c>
      <c r="O781" s="326">
        <f t="shared" si="197"/>
        <v>3.5633167444888716E-26</v>
      </c>
      <c r="P781" s="326">
        <f t="shared" si="198"/>
        <v>0</v>
      </c>
      <c r="Q781" s="326">
        <f t="shared" si="205"/>
        <v>0.71677194563608804</v>
      </c>
      <c r="R781" s="326">
        <f t="shared" si="199"/>
        <v>0</v>
      </c>
      <c r="S781" s="326">
        <f t="shared" si="200"/>
        <v>0</v>
      </c>
      <c r="T781" s="326">
        <f t="shared" si="206"/>
        <v>0.71677194563608804</v>
      </c>
      <c r="U781" s="326">
        <f t="shared" si="201"/>
        <v>0</v>
      </c>
      <c r="V781" s="326">
        <f t="shared" si="207"/>
        <v>0.3</v>
      </c>
    </row>
    <row r="782" spans="7:22" x14ac:dyDescent="0.2">
      <c r="G782" s="326">
        <f t="shared" si="192"/>
        <v>0</v>
      </c>
      <c r="H782" s="326">
        <f t="shared" si="202"/>
        <v>0.71769800758135427</v>
      </c>
      <c r="I782" s="326">
        <f t="shared" si="193"/>
        <v>1.251589789768841E-252</v>
      </c>
      <c r="J782" s="326">
        <f t="shared" si="194"/>
        <v>0</v>
      </c>
      <c r="K782" s="326">
        <f t="shared" si="203"/>
        <v>0.71769800758135427</v>
      </c>
      <c r="L782" s="326">
        <f t="shared" si="195"/>
        <v>1.0803505525846859E-115</v>
      </c>
      <c r="M782" s="326">
        <f t="shared" si="196"/>
        <v>0</v>
      </c>
      <c r="N782" s="326">
        <f t="shared" si="204"/>
        <v>0.71769800758135427</v>
      </c>
      <c r="O782" s="326">
        <f t="shared" si="197"/>
        <v>1.4404323326443123E-25</v>
      </c>
      <c r="P782" s="326">
        <f t="shared" si="198"/>
        <v>0</v>
      </c>
      <c r="Q782" s="326">
        <f t="shared" si="205"/>
        <v>0.71769800758135427</v>
      </c>
      <c r="R782" s="326">
        <f t="shared" si="199"/>
        <v>0</v>
      </c>
      <c r="S782" s="326">
        <f t="shared" si="200"/>
        <v>0</v>
      </c>
      <c r="T782" s="326">
        <f t="shared" si="206"/>
        <v>0.71769800758135427</v>
      </c>
      <c r="U782" s="326">
        <f t="shared" si="201"/>
        <v>0</v>
      </c>
      <c r="V782" s="326">
        <f t="shared" si="207"/>
        <v>0.3</v>
      </c>
    </row>
    <row r="783" spans="7:22" x14ac:dyDescent="0.2">
      <c r="G783" s="326">
        <f t="shared" si="192"/>
        <v>0</v>
      </c>
      <c r="H783" s="326">
        <f t="shared" si="202"/>
        <v>0.7186240695266205</v>
      </c>
      <c r="I783" s="326">
        <f t="shared" si="193"/>
        <v>2.9104877911938433E-253</v>
      </c>
      <c r="J783" s="326">
        <f t="shared" si="194"/>
        <v>0</v>
      </c>
      <c r="K783" s="326">
        <f t="shared" si="203"/>
        <v>0.7186240695266205</v>
      </c>
      <c r="L783" s="326">
        <f t="shared" si="195"/>
        <v>2.0990056392503337E-116</v>
      </c>
      <c r="M783" s="326">
        <f t="shared" si="196"/>
        <v>0</v>
      </c>
      <c r="N783" s="326">
        <f t="shared" si="204"/>
        <v>0.7186240695266205</v>
      </c>
      <c r="O783" s="326">
        <f t="shared" si="197"/>
        <v>5.7095105693087874E-25</v>
      </c>
      <c r="P783" s="326">
        <f t="shared" si="198"/>
        <v>0</v>
      </c>
      <c r="Q783" s="326">
        <f t="shared" si="205"/>
        <v>0.7186240695266205</v>
      </c>
      <c r="R783" s="326">
        <f t="shared" si="199"/>
        <v>0</v>
      </c>
      <c r="S783" s="326">
        <f t="shared" si="200"/>
        <v>0</v>
      </c>
      <c r="T783" s="326">
        <f t="shared" si="206"/>
        <v>0.7186240695266205</v>
      </c>
      <c r="U783" s="326">
        <f t="shared" si="201"/>
        <v>0</v>
      </c>
      <c r="V783" s="326">
        <f t="shared" si="207"/>
        <v>0.3</v>
      </c>
    </row>
    <row r="784" spans="7:22" x14ac:dyDescent="0.2">
      <c r="G784" s="326">
        <f t="shared" si="192"/>
        <v>0</v>
      </c>
      <c r="H784" s="326">
        <f t="shared" si="202"/>
        <v>0.71955013147188673</v>
      </c>
      <c r="I784" s="326">
        <f t="shared" si="193"/>
        <v>6.7812814596132849E-254</v>
      </c>
      <c r="J784" s="326">
        <f t="shared" si="194"/>
        <v>0</v>
      </c>
      <c r="K784" s="326">
        <f t="shared" si="203"/>
        <v>0.71955013147188673</v>
      </c>
      <c r="L784" s="326">
        <f t="shared" si="195"/>
        <v>4.075039198610771E-117</v>
      </c>
      <c r="M784" s="326">
        <f t="shared" si="196"/>
        <v>0</v>
      </c>
      <c r="N784" s="326">
        <f t="shared" si="204"/>
        <v>0.71955013147188673</v>
      </c>
      <c r="O784" s="326">
        <f t="shared" si="197"/>
        <v>2.2193832447726765E-24</v>
      </c>
      <c r="P784" s="326">
        <f t="shared" si="198"/>
        <v>0</v>
      </c>
      <c r="Q784" s="326">
        <f t="shared" si="205"/>
        <v>0.71955013147188673</v>
      </c>
      <c r="R784" s="326">
        <f t="shared" si="199"/>
        <v>0</v>
      </c>
      <c r="S784" s="326">
        <f t="shared" si="200"/>
        <v>0</v>
      </c>
      <c r="T784" s="326">
        <f t="shared" si="206"/>
        <v>0.71955013147188673</v>
      </c>
      <c r="U784" s="326">
        <f t="shared" si="201"/>
        <v>0</v>
      </c>
      <c r="V784" s="326">
        <f t="shared" si="207"/>
        <v>0.3</v>
      </c>
    </row>
    <row r="785" spans="7:22" x14ac:dyDescent="0.2">
      <c r="G785" s="326">
        <f t="shared" si="192"/>
        <v>0</v>
      </c>
      <c r="H785" s="326">
        <f t="shared" si="202"/>
        <v>0.72047619341715297</v>
      </c>
      <c r="I785" s="326">
        <f t="shared" si="193"/>
        <v>1.5830687051970464E-254</v>
      </c>
      <c r="J785" s="326">
        <f t="shared" si="194"/>
        <v>0</v>
      </c>
      <c r="K785" s="326">
        <f t="shared" si="203"/>
        <v>0.72047619341715297</v>
      </c>
      <c r="L785" s="326">
        <f t="shared" si="195"/>
        <v>7.9054911118576892E-118</v>
      </c>
      <c r="M785" s="326">
        <f t="shared" si="196"/>
        <v>0</v>
      </c>
      <c r="N785" s="326">
        <f t="shared" si="204"/>
        <v>0.72047619341715297</v>
      </c>
      <c r="O785" s="326">
        <f t="shared" si="197"/>
        <v>8.4616000742602073E-24</v>
      </c>
      <c r="P785" s="326">
        <f t="shared" si="198"/>
        <v>0</v>
      </c>
      <c r="Q785" s="326">
        <f t="shared" si="205"/>
        <v>0.72047619341715297</v>
      </c>
      <c r="R785" s="326">
        <f t="shared" si="199"/>
        <v>0</v>
      </c>
      <c r="S785" s="326">
        <f t="shared" si="200"/>
        <v>0</v>
      </c>
      <c r="T785" s="326">
        <f t="shared" si="206"/>
        <v>0.72047619341715297</v>
      </c>
      <c r="U785" s="326">
        <f t="shared" si="201"/>
        <v>0</v>
      </c>
      <c r="V785" s="326">
        <f t="shared" si="207"/>
        <v>0.3</v>
      </c>
    </row>
    <row r="786" spans="7:22" x14ac:dyDescent="0.2">
      <c r="G786" s="326">
        <f t="shared" si="192"/>
        <v>0</v>
      </c>
      <c r="H786" s="326">
        <f t="shared" si="202"/>
        <v>0.7214022553624192</v>
      </c>
      <c r="I786" s="326">
        <f t="shared" si="193"/>
        <v>3.7027938538040853E-255</v>
      </c>
      <c r="J786" s="326">
        <f t="shared" si="194"/>
        <v>0</v>
      </c>
      <c r="K786" s="326">
        <f t="shared" si="203"/>
        <v>0.7214022553624192</v>
      </c>
      <c r="L786" s="326">
        <f t="shared" si="195"/>
        <v>1.5325487776621018E-118</v>
      </c>
      <c r="M786" s="326">
        <f t="shared" si="196"/>
        <v>0</v>
      </c>
      <c r="N786" s="326">
        <f t="shared" si="204"/>
        <v>0.7214022553624192</v>
      </c>
      <c r="O786" s="326">
        <f t="shared" si="197"/>
        <v>3.1645968002614608E-23</v>
      </c>
      <c r="P786" s="326">
        <f t="shared" si="198"/>
        <v>0</v>
      </c>
      <c r="Q786" s="326">
        <f t="shared" si="205"/>
        <v>0.7214022553624192</v>
      </c>
      <c r="R786" s="326">
        <f t="shared" si="199"/>
        <v>0</v>
      </c>
      <c r="S786" s="326">
        <f t="shared" si="200"/>
        <v>0</v>
      </c>
      <c r="T786" s="326">
        <f t="shared" si="206"/>
        <v>0.7214022553624192</v>
      </c>
      <c r="U786" s="326">
        <f t="shared" si="201"/>
        <v>0</v>
      </c>
      <c r="V786" s="326">
        <f t="shared" si="207"/>
        <v>0.3</v>
      </c>
    </row>
    <row r="787" spans="7:22" x14ac:dyDescent="0.2">
      <c r="G787" s="326">
        <f t="shared" si="192"/>
        <v>0</v>
      </c>
      <c r="H787" s="326">
        <f t="shared" si="202"/>
        <v>0.72232831730768543</v>
      </c>
      <c r="I787" s="326">
        <f t="shared" si="193"/>
        <v>8.6776242314179945E-256</v>
      </c>
      <c r="J787" s="326">
        <f t="shared" si="194"/>
        <v>0</v>
      </c>
      <c r="K787" s="326">
        <f t="shared" si="203"/>
        <v>0.72232831730768543</v>
      </c>
      <c r="L787" s="326">
        <f t="shared" si="195"/>
        <v>2.9689136193873059E-119</v>
      </c>
      <c r="M787" s="326">
        <f t="shared" si="196"/>
        <v>0</v>
      </c>
      <c r="N787" s="326">
        <f t="shared" si="204"/>
        <v>0.72232831730768543</v>
      </c>
      <c r="O787" s="326">
        <f t="shared" si="197"/>
        <v>1.1611503577234158E-22</v>
      </c>
      <c r="P787" s="326">
        <f t="shared" si="198"/>
        <v>0</v>
      </c>
      <c r="Q787" s="326">
        <f t="shared" si="205"/>
        <v>0.72232831730768543</v>
      </c>
      <c r="R787" s="326">
        <f t="shared" si="199"/>
        <v>0</v>
      </c>
      <c r="S787" s="326">
        <f t="shared" si="200"/>
        <v>0</v>
      </c>
      <c r="T787" s="326">
        <f t="shared" si="206"/>
        <v>0.72232831730768543</v>
      </c>
      <c r="U787" s="326">
        <f t="shared" si="201"/>
        <v>0</v>
      </c>
      <c r="V787" s="326">
        <f t="shared" si="207"/>
        <v>0.3</v>
      </c>
    </row>
    <row r="788" spans="7:22" x14ac:dyDescent="0.2">
      <c r="G788" s="326">
        <f t="shared" si="192"/>
        <v>0</v>
      </c>
      <c r="H788" s="326">
        <f t="shared" si="202"/>
        <v>0.72325437925295166</v>
      </c>
      <c r="I788" s="326">
        <f t="shared" si="193"/>
        <v>2.0375741612962805E-256</v>
      </c>
      <c r="J788" s="326">
        <f t="shared" si="194"/>
        <v>0</v>
      </c>
      <c r="K788" s="326">
        <f t="shared" si="203"/>
        <v>0.72325437925295166</v>
      </c>
      <c r="L788" s="326">
        <f t="shared" si="195"/>
        <v>5.7476187062871045E-120</v>
      </c>
      <c r="M788" s="326">
        <f t="shared" si="196"/>
        <v>0</v>
      </c>
      <c r="N788" s="326">
        <f t="shared" si="204"/>
        <v>0.72325437925295166</v>
      </c>
      <c r="O788" s="326">
        <f t="shared" si="197"/>
        <v>4.1804282769702828E-22</v>
      </c>
      <c r="P788" s="326">
        <f t="shared" si="198"/>
        <v>0</v>
      </c>
      <c r="Q788" s="326">
        <f t="shared" si="205"/>
        <v>0.72325437925295166</v>
      </c>
      <c r="R788" s="326">
        <f t="shared" si="199"/>
        <v>0</v>
      </c>
      <c r="S788" s="326">
        <f t="shared" si="200"/>
        <v>0</v>
      </c>
      <c r="T788" s="326">
        <f t="shared" si="206"/>
        <v>0.72325437925295166</v>
      </c>
      <c r="U788" s="326">
        <f t="shared" si="201"/>
        <v>0</v>
      </c>
      <c r="V788" s="326">
        <f t="shared" si="207"/>
        <v>0.3</v>
      </c>
    </row>
    <row r="789" spans="7:22" x14ac:dyDescent="0.2">
      <c r="G789" s="326">
        <f t="shared" si="192"/>
        <v>0</v>
      </c>
      <c r="H789" s="326">
        <f t="shared" si="202"/>
        <v>0.72418044119821789</v>
      </c>
      <c r="I789" s="326">
        <f t="shared" si="193"/>
        <v>4.7936576926587139E-257</v>
      </c>
      <c r="J789" s="326">
        <f t="shared" si="194"/>
        <v>0</v>
      </c>
      <c r="K789" s="326">
        <f t="shared" si="203"/>
        <v>0.72418044119821789</v>
      </c>
      <c r="L789" s="326">
        <f t="shared" si="195"/>
        <v>1.1119741888199017E-120</v>
      </c>
      <c r="M789" s="326">
        <f t="shared" si="196"/>
        <v>0</v>
      </c>
      <c r="N789" s="326">
        <f t="shared" si="204"/>
        <v>0.72418044119821789</v>
      </c>
      <c r="O789" s="326">
        <f t="shared" si="197"/>
        <v>1.4769743650283527E-21</v>
      </c>
      <c r="P789" s="326">
        <f t="shared" si="198"/>
        <v>0</v>
      </c>
      <c r="Q789" s="326">
        <f t="shared" si="205"/>
        <v>0.72418044119821789</v>
      </c>
      <c r="R789" s="326">
        <f t="shared" si="199"/>
        <v>0</v>
      </c>
      <c r="S789" s="326">
        <f t="shared" si="200"/>
        <v>0</v>
      </c>
      <c r="T789" s="326">
        <f t="shared" si="206"/>
        <v>0.72418044119821789</v>
      </c>
      <c r="U789" s="326">
        <f t="shared" si="201"/>
        <v>0</v>
      </c>
      <c r="V789" s="326">
        <f t="shared" si="207"/>
        <v>0.3</v>
      </c>
    </row>
    <row r="790" spans="7:22" x14ac:dyDescent="0.2">
      <c r="G790" s="326">
        <f t="shared" si="192"/>
        <v>0</v>
      </c>
      <c r="H790" s="326">
        <f t="shared" si="202"/>
        <v>0.72510650314348413</v>
      </c>
      <c r="I790" s="326">
        <f t="shared" si="193"/>
        <v>1.1299554933482603E-257</v>
      </c>
      <c r="J790" s="326">
        <f t="shared" si="194"/>
        <v>0</v>
      </c>
      <c r="K790" s="326">
        <f t="shared" si="203"/>
        <v>0.72510650314348413</v>
      </c>
      <c r="L790" s="326">
        <f t="shared" si="195"/>
        <v>2.1499431778693455E-121</v>
      </c>
      <c r="M790" s="326">
        <f t="shared" si="196"/>
        <v>0</v>
      </c>
      <c r="N790" s="326">
        <f t="shared" si="204"/>
        <v>0.72510650314348413</v>
      </c>
      <c r="O790" s="326">
        <f t="shared" si="197"/>
        <v>5.1215592296153331E-21</v>
      </c>
      <c r="P790" s="326">
        <f t="shared" si="198"/>
        <v>0</v>
      </c>
      <c r="Q790" s="326">
        <f t="shared" si="205"/>
        <v>0.72510650314348413</v>
      </c>
      <c r="R790" s="326">
        <f t="shared" si="199"/>
        <v>0</v>
      </c>
      <c r="S790" s="326">
        <f t="shared" si="200"/>
        <v>0</v>
      </c>
      <c r="T790" s="326">
        <f t="shared" si="206"/>
        <v>0.72510650314348413</v>
      </c>
      <c r="U790" s="326">
        <f t="shared" si="201"/>
        <v>0</v>
      </c>
      <c r="V790" s="326">
        <f t="shared" si="207"/>
        <v>0.3</v>
      </c>
    </row>
    <row r="791" spans="7:22" x14ac:dyDescent="0.2">
      <c r="G791" s="326">
        <f t="shared" si="192"/>
        <v>0</v>
      </c>
      <c r="H791" s="326">
        <f t="shared" si="202"/>
        <v>0.72603256508875036</v>
      </c>
      <c r="I791" s="326">
        <f t="shared" si="193"/>
        <v>2.6686774466148053E-258</v>
      </c>
      <c r="J791" s="326">
        <f t="shared" si="194"/>
        <v>0</v>
      </c>
      <c r="K791" s="326">
        <f t="shared" si="203"/>
        <v>0.72603256508875036</v>
      </c>
      <c r="L791" s="326">
        <f t="shared" si="195"/>
        <v>4.1542615584356194E-122</v>
      </c>
      <c r="M791" s="326">
        <f t="shared" si="196"/>
        <v>0</v>
      </c>
      <c r="N791" s="326">
        <f t="shared" si="204"/>
        <v>0.72603256508875036</v>
      </c>
      <c r="O791" s="326">
        <f t="shared" si="197"/>
        <v>1.7432724861994889E-20</v>
      </c>
      <c r="P791" s="326">
        <f t="shared" si="198"/>
        <v>0</v>
      </c>
      <c r="Q791" s="326">
        <f t="shared" si="205"/>
        <v>0.72603256508875036</v>
      </c>
      <c r="R791" s="326">
        <f t="shared" si="199"/>
        <v>0</v>
      </c>
      <c r="S791" s="326">
        <f t="shared" si="200"/>
        <v>0</v>
      </c>
      <c r="T791" s="326">
        <f t="shared" si="206"/>
        <v>0.72603256508875036</v>
      </c>
      <c r="U791" s="326">
        <f t="shared" si="201"/>
        <v>0</v>
      </c>
      <c r="V791" s="326">
        <f t="shared" si="207"/>
        <v>0.3</v>
      </c>
    </row>
    <row r="792" spans="7:22" x14ac:dyDescent="0.2">
      <c r="G792" s="326">
        <f t="shared" si="192"/>
        <v>0</v>
      </c>
      <c r="H792" s="326">
        <f t="shared" si="202"/>
        <v>0.72695862703401659</v>
      </c>
      <c r="I792" s="326">
        <f t="shared" si="193"/>
        <v>6.3149650386894868E-259</v>
      </c>
      <c r="J792" s="326">
        <f t="shared" si="194"/>
        <v>0</v>
      </c>
      <c r="K792" s="326">
        <f t="shared" si="203"/>
        <v>0.72695862703401659</v>
      </c>
      <c r="L792" s="326">
        <f t="shared" si="195"/>
        <v>8.0223987757080913E-123</v>
      </c>
      <c r="M792" s="326">
        <f t="shared" si="196"/>
        <v>0</v>
      </c>
      <c r="N792" s="326">
        <f t="shared" si="204"/>
        <v>0.72695862703401659</v>
      </c>
      <c r="O792" s="326">
        <f t="shared" si="197"/>
        <v>5.8253032602310184E-20</v>
      </c>
      <c r="P792" s="326">
        <f t="shared" si="198"/>
        <v>0</v>
      </c>
      <c r="Q792" s="326">
        <f t="shared" si="205"/>
        <v>0.72695862703401659</v>
      </c>
      <c r="R792" s="326">
        <f t="shared" si="199"/>
        <v>0</v>
      </c>
      <c r="S792" s="326">
        <f t="shared" si="200"/>
        <v>0</v>
      </c>
      <c r="T792" s="326">
        <f t="shared" si="206"/>
        <v>0.72695862703401659</v>
      </c>
      <c r="U792" s="326">
        <f t="shared" si="201"/>
        <v>0</v>
      </c>
      <c r="V792" s="326">
        <f t="shared" si="207"/>
        <v>0.3</v>
      </c>
    </row>
    <row r="793" spans="7:22" x14ac:dyDescent="0.2">
      <c r="G793" s="326">
        <f t="shared" si="192"/>
        <v>0</v>
      </c>
      <c r="H793" s="326">
        <f t="shared" si="202"/>
        <v>0.72788468897928282</v>
      </c>
      <c r="I793" s="326">
        <f t="shared" si="193"/>
        <v>1.4972199648963358E-259</v>
      </c>
      <c r="J793" s="326">
        <f t="shared" si="194"/>
        <v>0</v>
      </c>
      <c r="K793" s="326">
        <f t="shared" si="203"/>
        <v>0.72788468897928282</v>
      </c>
      <c r="L793" s="326">
        <f t="shared" si="195"/>
        <v>1.5483427234184227E-123</v>
      </c>
      <c r="M793" s="326">
        <f t="shared" si="196"/>
        <v>0</v>
      </c>
      <c r="N793" s="326">
        <f t="shared" si="204"/>
        <v>0.72788468897928282</v>
      </c>
      <c r="O793" s="326">
        <f t="shared" si="197"/>
        <v>1.9112518840408517E-19</v>
      </c>
      <c r="P793" s="326">
        <f t="shared" si="198"/>
        <v>0</v>
      </c>
      <c r="Q793" s="326">
        <f t="shared" si="205"/>
        <v>0.72788468897928282</v>
      </c>
      <c r="R793" s="326">
        <f t="shared" si="199"/>
        <v>0</v>
      </c>
      <c r="S793" s="326">
        <f t="shared" si="200"/>
        <v>0</v>
      </c>
      <c r="T793" s="326">
        <f t="shared" si="206"/>
        <v>0.72788468897928282</v>
      </c>
      <c r="U793" s="326">
        <f t="shared" si="201"/>
        <v>0</v>
      </c>
      <c r="V793" s="326">
        <f t="shared" si="207"/>
        <v>0.3</v>
      </c>
    </row>
    <row r="794" spans="7:22" x14ac:dyDescent="0.2">
      <c r="G794" s="326">
        <f t="shared" si="192"/>
        <v>0</v>
      </c>
      <c r="H794" s="326">
        <f t="shared" si="202"/>
        <v>0.72881075092454906</v>
      </c>
      <c r="I794" s="326">
        <f t="shared" si="193"/>
        <v>3.55663850539645E-260</v>
      </c>
      <c r="J794" s="326">
        <f t="shared" si="194"/>
        <v>0</v>
      </c>
      <c r="K794" s="326">
        <f t="shared" si="203"/>
        <v>0.72881075092454906</v>
      </c>
      <c r="L794" s="326">
        <f t="shared" si="195"/>
        <v>2.9866971953261731E-124</v>
      </c>
      <c r="M794" s="326">
        <f t="shared" si="196"/>
        <v>0</v>
      </c>
      <c r="N794" s="326">
        <f t="shared" si="204"/>
        <v>0.72881075092454906</v>
      </c>
      <c r="O794" s="326">
        <f t="shared" si="197"/>
        <v>6.1577061614397777E-19</v>
      </c>
      <c r="P794" s="326">
        <f t="shared" si="198"/>
        <v>0</v>
      </c>
      <c r="Q794" s="326">
        <f t="shared" si="205"/>
        <v>0.72881075092454906</v>
      </c>
      <c r="R794" s="326">
        <f t="shared" si="199"/>
        <v>0</v>
      </c>
      <c r="S794" s="326">
        <f t="shared" si="200"/>
        <v>0</v>
      </c>
      <c r="T794" s="326">
        <f t="shared" si="206"/>
        <v>0.72881075092454906</v>
      </c>
      <c r="U794" s="326">
        <f t="shared" si="201"/>
        <v>0</v>
      </c>
      <c r="V794" s="326">
        <f t="shared" si="207"/>
        <v>0.3</v>
      </c>
    </row>
    <row r="795" spans="7:22" x14ac:dyDescent="0.2">
      <c r="G795" s="326">
        <f t="shared" si="192"/>
        <v>0</v>
      </c>
      <c r="H795" s="326">
        <f t="shared" si="202"/>
        <v>0.72973681286981529</v>
      </c>
      <c r="I795" s="326">
        <f t="shared" si="193"/>
        <v>8.4651167081107632E-261</v>
      </c>
      <c r="J795" s="326">
        <f t="shared" si="194"/>
        <v>0</v>
      </c>
      <c r="K795" s="326">
        <f t="shared" si="203"/>
        <v>0.72973681286981529</v>
      </c>
      <c r="L795" s="326">
        <f t="shared" si="195"/>
        <v>5.7581802346815773E-125</v>
      </c>
      <c r="M795" s="326">
        <f t="shared" si="196"/>
        <v>0</v>
      </c>
      <c r="N795" s="326">
        <f t="shared" si="204"/>
        <v>0.72973681286981529</v>
      </c>
      <c r="O795" s="326">
        <f t="shared" si="197"/>
        <v>1.9483938794659408E-18</v>
      </c>
      <c r="P795" s="326">
        <f t="shared" si="198"/>
        <v>0</v>
      </c>
      <c r="Q795" s="326">
        <f t="shared" si="205"/>
        <v>0.72973681286981529</v>
      </c>
      <c r="R795" s="326">
        <f t="shared" si="199"/>
        <v>0</v>
      </c>
      <c r="S795" s="326">
        <f t="shared" si="200"/>
        <v>0</v>
      </c>
      <c r="T795" s="326">
        <f t="shared" si="206"/>
        <v>0.72973681286981529</v>
      </c>
      <c r="U795" s="326">
        <f t="shared" si="201"/>
        <v>0</v>
      </c>
      <c r="V795" s="326">
        <f t="shared" si="207"/>
        <v>0.3</v>
      </c>
    </row>
    <row r="796" spans="7:22" x14ac:dyDescent="0.2">
      <c r="G796" s="326">
        <f t="shared" si="192"/>
        <v>0</v>
      </c>
      <c r="H796" s="326">
        <f t="shared" si="202"/>
        <v>0.73066287481508152</v>
      </c>
      <c r="I796" s="326">
        <f t="shared" si="193"/>
        <v>2.0186680981516362E-261</v>
      </c>
      <c r="J796" s="326">
        <f t="shared" si="194"/>
        <v>0</v>
      </c>
      <c r="K796" s="326">
        <f t="shared" si="203"/>
        <v>0.73066287481508152</v>
      </c>
      <c r="L796" s="326">
        <f t="shared" si="195"/>
        <v>1.1095781937170054E-125</v>
      </c>
      <c r="M796" s="326">
        <f t="shared" si="196"/>
        <v>0</v>
      </c>
      <c r="N796" s="326">
        <f t="shared" si="204"/>
        <v>0.73066287481508152</v>
      </c>
      <c r="O796" s="326">
        <f t="shared" si="197"/>
        <v>6.0554444017119718E-18</v>
      </c>
      <c r="P796" s="326">
        <f t="shared" si="198"/>
        <v>0</v>
      </c>
      <c r="Q796" s="326">
        <f t="shared" si="205"/>
        <v>0.73066287481508152</v>
      </c>
      <c r="R796" s="326">
        <f t="shared" si="199"/>
        <v>0</v>
      </c>
      <c r="S796" s="326">
        <f t="shared" si="200"/>
        <v>0</v>
      </c>
      <c r="T796" s="326">
        <f t="shared" si="206"/>
        <v>0.73066287481508152</v>
      </c>
      <c r="U796" s="326">
        <f t="shared" si="201"/>
        <v>0</v>
      </c>
      <c r="V796" s="326">
        <f t="shared" si="207"/>
        <v>0.3</v>
      </c>
    </row>
    <row r="797" spans="7:22" x14ac:dyDescent="0.2">
      <c r="G797" s="326">
        <f t="shared" si="192"/>
        <v>0</v>
      </c>
      <c r="H797" s="326">
        <f t="shared" si="202"/>
        <v>0.73158893676034775</v>
      </c>
      <c r="I797" s="326">
        <f t="shared" si="193"/>
        <v>4.8231998834254182E-262</v>
      </c>
      <c r="J797" s="326">
        <f t="shared" si="194"/>
        <v>0</v>
      </c>
      <c r="K797" s="326">
        <f t="shared" si="203"/>
        <v>0.73158893676034775</v>
      </c>
      <c r="L797" s="326">
        <f t="shared" si="195"/>
        <v>2.1370649507656542E-126</v>
      </c>
      <c r="M797" s="326">
        <f t="shared" si="196"/>
        <v>0</v>
      </c>
      <c r="N797" s="326">
        <f t="shared" si="204"/>
        <v>0.73158893676034775</v>
      </c>
      <c r="O797" s="326">
        <f t="shared" si="197"/>
        <v>1.8487622253574711E-17</v>
      </c>
      <c r="P797" s="326">
        <f t="shared" si="198"/>
        <v>0</v>
      </c>
      <c r="Q797" s="326">
        <f t="shared" si="205"/>
        <v>0.73158893676034775</v>
      </c>
      <c r="R797" s="326">
        <f t="shared" si="199"/>
        <v>0</v>
      </c>
      <c r="S797" s="326">
        <f t="shared" si="200"/>
        <v>0</v>
      </c>
      <c r="T797" s="326">
        <f t="shared" si="206"/>
        <v>0.73158893676034775</v>
      </c>
      <c r="U797" s="326">
        <f t="shared" si="201"/>
        <v>0</v>
      </c>
      <c r="V797" s="326">
        <f t="shared" si="207"/>
        <v>0.3</v>
      </c>
    </row>
    <row r="798" spans="7:22" x14ac:dyDescent="0.2">
      <c r="G798" s="326">
        <f t="shared" si="192"/>
        <v>0</v>
      </c>
      <c r="H798" s="326">
        <f t="shared" si="202"/>
        <v>0.73251499870561398</v>
      </c>
      <c r="I798" s="326">
        <f t="shared" si="193"/>
        <v>1.1546319879283375E-262</v>
      </c>
      <c r="J798" s="326">
        <f t="shared" si="194"/>
        <v>0</v>
      </c>
      <c r="K798" s="326">
        <f t="shared" si="203"/>
        <v>0.73251499870561398</v>
      </c>
      <c r="L798" s="326">
        <f t="shared" si="195"/>
        <v>4.1140839529829643E-127</v>
      </c>
      <c r="M798" s="326">
        <f t="shared" si="196"/>
        <v>0</v>
      </c>
      <c r="N798" s="326">
        <f t="shared" si="204"/>
        <v>0.73251499870561398</v>
      </c>
      <c r="O798" s="326">
        <f t="shared" si="197"/>
        <v>5.5454369979959804E-17</v>
      </c>
      <c r="P798" s="326">
        <f t="shared" si="198"/>
        <v>0</v>
      </c>
      <c r="Q798" s="326">
        <f t="shared" si="205"/>
        <v>0.73251499870561398</v>
      </c>
      <c r="R798" s="326">
        <f t="shared" si="199"/>
        <v>0</v>
      </c>
      <c r="S798" s="326">
        <f t="shared" si="200"/>
        <v>0</v>
      </c>
      <c r="T798" s="326">
        <f t="shared" si="206"/>
        <v>0.73251499870561398</v>
      </c>
      <c r="U798" s="326">
        <f t="shared" si="201"/>
        <v>0</v>
      </c>
      <c r="V798" s="326">
        <f t="shared" si="207"/>
        <v>0.30000000000000004</v>
      </c>
    </row>
    <row r="799" spans="7:22" x14ac:dyDescent="0.2">
      <c r="G799" s="326">
        <f t="shared" si="192"/>
        <v>0</v>
      </c>
      <c r="H799" s="326">
        <f t="shared" si="202"/>
        <v>0.73344106065088022</v>
      </c>
      <c r="I799" s="326">
        <f t="shared" si="193"/>
        <v>2.7694242753608963E-263</v>
      </c>
      <c r="J799" s="326">
        <f t="shared" si="194"/>
        <v>0</v>
      </c>
      <c r="K799" s="326">
        <f t="shared" si="203"/>
        <v>0.73344106065088022</v>
      </c>
      <c r="L799" s="326">
        <f t="shared" si="195"/>
        <v>7.9164885043131479E-128</v>
      </c>
      <c r="M799" s="326">
        <f t="shared" si="196"/>
        <v>0</v>
      </c>
      <c r="N799" s="326">
        <f t="shared" si="204"/>
        <v>0.73344106065088022</v>
      </c>
      <c r="O799" s="326">
        <f t="shared" si="197"/>
        <v>1.6344200461968001E-16</v>
      </c>
      <c r="P799" s="326">
        <f t="shared" si="198"/>
        <v>0</v>
      </c>
      <c r="Q799" s="326">
        <f t="shared" si="205"/>
        <v>0.73344106065088022</v>
      </c>
      <c r="R799" s="326">
        <f t="shared" si="199"/>
        <v>0</v>
      </c>
      <c r="S799" s="326">
        <f t="shared" si="200"/>
        <v>0</v>
      </c>
      <c r="T799" s="326">
        <f t="shared" si="206"/>
        <v>0.73344106065088022</v>
      </c>
      <c r="U799" s="326">
        <f t="shared" si="201"/>
        <v>0</v>
      </c>
      <c r="V799" s="326">
        <f t="shared" si="207"/>
        <v>0.30000000000000016</v>
      </c>
    </row>
    <row r="800" spans="7:22" x14ac:dyDescent="0.2">
      <c r="G800" s="326">
        <f t="shared" si="192"/>
        <v>0</v>
      </c>
      <c r="H800" s="326">
        <f t="shared" si="202"/>
        <v>0.73436712259614645</v>
      </c>
      <c r="I800" s="326">
        <f t="shared" si="193"/>
        <v>6.6553757252796834E-264</v>
      </c>
      <c r="J800" s="326">
        <f t="shared" si="194"/>
        <v>0</v>
      </c>
      <c r="K800" s="326">
        <f t="shared" si="203"/>
        <v>0.73436712259614645</v>
      </c>
      <c r="L800" s="326">
        <f t="shared" si="195"/>
        <v>1.5226648983359145E-128</v>
      </c>
      <c r="M800" s="326">
        <f t="shared" si="196"/>
        <v>0</v>
      </c>
      <c r="N800" s="326">
        <f t="shared" si="204"/>
        <v>0.73436712259614645</v>
      </c>
      <c r="O800" s="326">
        <f t="shared" si="197"/>
        <v>4.7338870238464696E-16</v>
      </c>
      <c r="P800" s="326">
        <f t="shared" si="198"/>
        <v>0</v>
      </c>
      <c r="Q800" s="326">
        <f t="shared" si="205"/>
        <v>0.73436712259614645</v>
      </c>
      <c r="R800" s="326">
        <f t="shared" si="199"/>
        <v>0</v>
      </c>
      <c r="S800" s="326">
        <f t="shared" si="200"/>
        <v>0</v>
      </c>
      <c r="T800" s="326">
        <f t="shared" si="206"/>
        <v>0.73436712259614645</v>
      </c>
      <c r="U800" s="326">
        <f t="shared" si="201"/>
        <v>0</v>
      </c>
      <c r="V800" s="326">
        <f t="shared" si="207"/>
        <v>0.30000000000000049</v>
      </c>
    </row>
    <row r="801" spans="7:22" x14ac:dyDescent="0.2">
      <c r="G801" s="326">
        <f t="shared" si="192"/>
        <v>0</v>
      </c>
      <c r="H801" s="326">
        <f t="shared" si="202"/>
        <v>0.73529318454141268</v>
      </c>
      <c r="I801" s="326">
        <f t="shared" si="193"/>
        <v>1.6024792443924641E-264</v>
      </c>
      <c r="J801" s="326">
        <f t="shared" si="194"/>
        <v>0</v>
      </c>
      <c r="K801" s="326">
        <f t="shared" si="203"/>
        <v>0.73529318454141268</v>
      </c>
      <c r="L801" s="326">
        <f t="shared" si="195"/>
        <v>2.9274981504821627E-129</v>
      </c>
      <c r="M801" s="326">
        <f t="shared" si="196"/>
        <v>0</v>
      </c>
      <c r="N801" s="326">
        <f t="shared" si="204"/>
        <v>0.73529318454141268</v>
      </c>
      <c r="O801" s="326">
        <f t="shared" si="197"/>
        <v>1.3475693625331186E-15</v>
      </c>
      <c r="P801" s="326">
        <f t="shared" si="198"/>
        <v>0</v>
      </c>
      <c r="Q801" s="326">
        <f t="shared" si="205"/>
        <v>0.73529318454141268</v>
      </c>
      <c r="R801" s="326">
        <f t="shared" si="199"/>
        <v>0</v>
      </c>
      <c r="S801" s="326">
        <f t="shared" si="200"/>
        <v>0</v>
      </c>
      <c r="T801" s="326">
        <f t="shared" si="206"/>
        <v>0.73529318454141268</v>
      </c>
      <c r="U801" s="326">
        <f t="shared" si="201"/>
        <v>0</v>
      </c>
      <c r="V801" s="326">
        <f t="shared" si="207"/>
        <v>0.30000000000000132</v>
      </c>
    </row>
    <row r="802" spans="7:22" x14ac:dyDescent="0.2">
      <c r="G802" s="326">
        <f t="shared" si="192"/>
        <v>0</v>
      </c>
      <c r="H802" s="326">
        <f t="shared" si="202"/>
        <v>0.73621924648667891</v>
      </c>
      <c r="I802" s="326">
        <f t="shared" si="193"/>
        <v>3.8658817416315682E-265</v>
      </c>
      <c r="J802" s="326">
        <f t="shared" si="194"/>
        <v>0</v>
      </c>
      <c r="K802" s="326">
        <f t="shared" si="203"/>
        <v>0.73621924648667891</v>
      </c>
      <c r="L802" s="326">
        <f t="shared" si="195"/>
        <v>5.6262317009518959E-130</v>
      </c>
      <c r="M802" s="326">
        <f t="shared" si="196"/>
        <v>0</v>
      </c>
      <c r="N802" s="326">
        <f t="shared" si="204"/>
        <v>0.73621924648667891</v>
      </c>
      <c r="O802" s="326">
        <f t="shared" si="197"/>
        <v>3.7706458039176614E-15</v>
      </c>
      <c r="P802" s="326">
        <f t="shared" si="198"/>
        <v>0</v>
      </c>
      <c r="Q802" s="326">
        <f t="shared" si="205"/>
        <v>0.73621924648667891</v>
      </c>
      <c r="R802" s="326">
        <f t="shared" si="199"/>
        <v>0</v>
      </c>
      <c r="S802" s="326">
        <f t="shared" si="200"/>
        <v>0</v>
      </c>
      <c r="T802" s="326">
        <f t="shared" si="206"/>
        <v>0.73621924648667891</v>
      </c>
      <c r="U802" s="326">
        <f t="shared" si="201"/>
        <v>0</v>
      </c>
      <c r="V802" s="326">
        <f t="shared" si="207"/>
        <v>0.30000000000000376</v>
      </c>
    </row>
    <row r="803" spans="7:22" x14ac:dyDescent="0.2">
      <c r="G803" s="326">
        <f t="shared" si="192"/>
        <v>0</v>
      </c>
      <c r="H803" s="326">
        <f t="shared" si="202"/>
        <v>0.73714530843194515</v>
      </c>
      <c r="I803" s="326">
        <f t="shared" si="193"/>
        <v>9.3441669019373316E-266</v>
      </c>
      <c r="J803" s="326">
        <f t="shared" si="194"/>
        <v>0</v>
      </c>
      <c r="K803" s="326">
        <f t="shared" si="203"/>
        <v>0.73714530843194515</v>
      </c>
      <c r="L803" s="326">
        <f t="shared" si="195"/>
        <v>1.0808747168659316E-130</v>
      </c>
      <c r="M803" s="326">
        <f t="shared" si="196"/>
        <v>0</v>
      </c>
      <c r="N803" s="326">
        <f t="shared" si="204"/>
        <v>0.73714530843194515</v>
      </c>
      <c r="O803" s="326">
        <f t="shared" si="197"/>
        <v>1.0372027907263134E-14</v>
      </c>
      <c r="P803" s="326">
        <f t="shared" si="198"/>
        <v>0</v>
      </c>
      <c r="Q803" s="326">
        <f t="shared" si="205"/>
        <v>0.73714530843194515</v>
      </c>
      <c r="R803" s="326">
        <f t="shared" si="199"/>
        <v>0</v>
      </c>
      <c r="S803" s="326">
        <f t="shared" si="200"/>
        <v>0</v>
      </c>
      <c r="T803" s="326">
        <f t="shared" si="206"/>
        <v>0.73714530843194515</v>
      </c>
      <c r="U803" s="326">
        <f t="shared" si="201"/>
        <v>0</v>
      </c>
      <c r="V803" s="326">
        <f t="shared" si="207"/>
        <v>0.30000000000001037</v>
      </c>
    </row>
    <row r="804" spans="7:22" x14ac:dyDescent="0.2">
      <c r="G804" s="326">
        <f t="shared" si="192"/>
        <v>0</v>
      </c>
      <c r="H804" s="326">
        <f t="shared" si="202"/>
        <v>0.73807137037721138</v>
      </c>
      <c r="I804" s="326">
        <f t="shared" si="193"/>
        <v>2.2629138624134832E-266</v>
      </c>
      <c r="J804" s="326">
        <f t="shared" si="194"/>
        <v>0</v>
      </c>
      <c r="K804" s="326">
        <f t="shared" si="203"/>
        <v>0.73807137037721138</v>
      </c>
      <c r="L804" s="326">
        <f t="shared" si="195"/>
        <v>2.0757634274988096E-131</v>
      </c>
      <c r="M804" s="326">
        <f t="shared" si="196"/>
        <v>0</v>
      </c>
      <c r="N804" s="326">
        <f t="shared" si="204"/>
        <v>0.73807137037721138</v>
      </c>
      <c r="O804" s="326">
        <f t="shared" si="197"/>
        <v>2.8050881835981912E-14</v>
      </c>
      <c r="P804" s="326">
        <f t="shared" si="198"/>
        <v>0</v>
      </c>
      <c r="Q804" s="326">
        <f t="shared" si="205"/>
        <v>0.73807137037721138</v>
      </c>
      <c r="R804" s="326">
        <f t="shared" si="199"/>
        <v>0</v>
      </c>
      <c r="S804" s="326">
        <f t="shared" si="200"/>
        <v>0</v>
      </c>
      <c r="T804" s="326">
        <f t="shared" si="206"/>
        <v>0.73807137037721138</v>
      </c>
      <c r="U804" s="326">
        <f t="shared" si="201"/>
        <v>0</v>
      </c>
      <c r="V804" s="326">
        <f t="shared" si="207"/>
        <v>0.30000000000002802</v>
      </c>
    </row>
    <row r="805" spans="7:22" x14ac:dyDescent="0.2">
      <c r="G805" s="326">
        <f t="shared" si="192"/>
        <v>0</v>
      </c>
      <c r="H805" s="326">
        <f t="shared" si="202"/>
        <v>0.73899743232247761</v>
      </c>
      <c r="I805" s="326">
        <f t="shared" si="193"/>
        <v>5.4907339890423402E-267</v>
      </c>
      <c r="J805" s="326">
        <f t="shared" si="194"/>
        <v>0</v>
      </c>
      <c r="K805" s="326">
        <f t="shared" si="203"/>
        <v>0.73899743232247761</v>
      </c>
      <c r="L805" s="326">
        <f t="shared" si="195"/>
        <v>3.9850430897616781E-132</v>
      </c>
      <c r="M805" s="326">
        <f t="shared" si="196"/>
        <v>0</v>
      </c>
      <c r="N805" s="326">
        <f t="shared" si="204"/>
        <v>0.73899743232247761</v>
      </c>
      <c r="O805" s="326">
        <f t="shared" si="197"/>
        <v>7.4595987048826011E-14</v>
      </c>
      <c r="P805" s="326">
        <f t="shared" si="198"/>
        <v>0</v>
      </c>
      <c r="Q805" s="326">
        <f t="shared" si="205"/>
        <v>0.73899743232247761</v>
      </c>
      <c r="R805" s="326">
        <f t="shared" si="199"/>
        <v>0</v>
      </c>
      <c r="S805" s="326">
        <f t="shared" si="200"/>
        <v>0</v>
      </c>
      <c r="T805" s="326">
        <f t="shared" si="206"/>
        <v>0.73899743232247761</v>
      </c>
      <c r="U805" s="326">
        <f t="shared" si="201"/>
        <v>0</v>
      </c>
      <c r="V805" s="326">
        <f t="shared" si="207"/>
        <v>0.3000000000000746</v>
      </c>
    </row>
    <row r="806" spans="7:22" x14ac:dyDescent="0.2">
      <c r="G806" s="326">
        <f t="shared" si="192"/>
        <v>0</v>
      </c>
      <c r="H806" s="326">
        <f t="shared" si="202"/>
        <v>0.73992349426774384</v>
      </c>
      <c r="I806" s="326">
        <f t="shared" si="193"/>
        <v>1.3348339701002509E-267</v>
      </c>
      <c r="J806" s="326">
        <f t="shared" si="194"/>
        <v>0</v>
      </c>
      <c r="K806" s="326">
        <f t="shared" si="203"/>
        <v>0.73992349426774384</v>
      </c>
      <c r="L806" s="326">
        <f t="shared" si="195"/>
        <v>7.6480143568709764E-133</v>
      </c>
      <c r="M806" s="326">
        <f t="shared" si="196"/>
        <v>0</v>
      </c>
      <c r="N806" s="326">
        <f t="shared" si="204"/>
        <v>0.73992349426774384</v>
      </c>
      <c r="O806" s="326">
        <f t="shared" si="197"/>
        <v>1.9508386037681235E-13</v>
      </c>
      <c r="P806" s="326">
        <f t="shared" si="198"/>
        <v>0</v>
      </c>
      <c r="Q806" s="326">
        <f t="shared" si="205"/>
        <v>0.73992349426774384</v>
      </c>
      <c r="R806" s="326">
        <f t="shared" si="199"/>
        <v>0</v>
      </c>
      <c r="S806" s="326">
        <f t="shared" si="200"/>
        <v>0</v>
      </c>
      <c r="T806" s="326">
        <f t="shared" si="206"/>
        <v>0.73992349426774384</v>
      </c>
      <c r="U806" s="326">
        <f t="shared" si="201"/>
        <v>0</v>
      </c>
      <c r="V806" s="326">
        <f t="shared" si="207"/>
        <v>0.30000000000019506</v>
      </c>
    </row>
    <row r="807" spans="7:22" x14ac:dyDescent="0.2">
      <c r="G807" s="326">
        <f t="shared" si="192"/>
        <v>0</v>
      </c>
      <c r="H807" s="326">
        <f t="shared" si="202"/>
        <v>0.74084955621301007</v>
      </c>
      <c r="I807" s="326">
        <f t="shared" si="193"/>
        <v>3.2513076988632209E-268</v>
      </c>
      <c r="J807" s="326">
        <f t="shared" si="194"/>
        <v>0</v>
      </c>
      <c r="K807" s="326">
        <f t="shared" si="203"/>
        <v>0.74084955621301007</v>
      </c>
      <c r="L807" s="326">
        <f t="shared" si="195"/>
        <v>1.4673463552646014E-133</v>
      </c>
      <c r="M807" s="326">
        <f t="shared" si="196"/>
        <v>0</v>
      </c>
      <c r="N807" s="326">
        <f t="shared" si="204"/>
        <v>0.74084955621301007</v>
      </c>
      <c r="O807" s="326">
        <f t="shared" si="197"/>
        <v>5.0178144984109018E-13</v>
      </c>
      <c r="P807" s="326">
        <f t="shared" si="198"/>
        <v>0</v>
      </c>
      <c r="Q807" s="326">
        <f t="shared" si="205"/>
        <v>0.74084955621301007</v>
      </c>
      <c r="R807" s="326">
        <f t="shared" si="199"/>
        <v>0</v>
      </c>
      <c r="S807" s="326">
        <f t="shared" si="200"/>
        <v>0</v>
      </c>
      <c r="T807" s="326">
        <f t="shared" si="206"/>
        <v>0.74084955621301007</v>
      </c>
      <c r="U807" s="326">
        <f t="shared" si="201"/>
        <v>0</v>
      </c>
      <c r="V807" s="326">
        <f t="shared" si="207"/>
        <v>0.30000000000050175</v>
      </c>
    </row>
    <row r="808" spans="7:22" x14ac:dyDescent="0.2">
      <c r="G808" s="326">
        <f t="shared" si="192"/>
        <v>0</v>
      </c>
      <c r="H808" s="326">
        <f t="shared" si="202"/>
        <v>0.74177561815827631</v>
      </c>
      <c r="I808" s="326">
        <f t="shared" si="193"/>
        <v>7.9345512332707489E-269</v>
      </c>
      <c r="J808" s="326">
        <f t="shared" si="194"/>
        <v>0</v>
      </c>
      <c r="K808" s="326">
        <f t="shared" si="203"/>
        <v>0.74177561815827631</v>
      </c>
      <c r="L808" s="326">
        <f t="shared" si="195"/>
        <v>2.8144435319775231E-134</v>
      </c>
      <c r="M808" s="326">
        <f t="shared" si="196"/>
        <v>0</v>
      </c>
      <c r="N808" s="326">
        <f t="shared" si="204"/>
        <v>0.74177561815827631</v>
      </c>
      <c r="O808" s="326">
        <f t="shared" si="197"/>
        <v>1.2695369201926643E-12</v>
      </c>
      <c r="P808" s="326">
        <f t="shared" si="198"/>
        <v>0</v>
      </c>
      <c r="Q808" s="326">
        <f t="shared" si="205"/>
        <v>0.74177561815827631</v>
      </c>
      <c r="R808" s="326">
        <f t="shared" si="199"/>
        <v>0</v>
      </c>
      <c r="S808" s="326">
        <f t="shared" si="200"/>
        <v>0</v>
      </c>
      <c r="T808" s="326">
        <f t="shared" si="206"/>
        <v>0.74177561815827631</v>
      </c>
      <c r="U808" s="326">
        <f t="shared" si="201"/>
        <v>0</v>
      </c>
      <c r="V808" s="326">
        <f t="shared" si="207"/>
        <v>0.30000000000126953</v>
      </c>
    </row>
    <row r="809" spans="7:22" x14ac:dyDescent="0.2">
      <c r="G809" s="326">
        <f t="shared" si="192"/>
        <v>0</v>
      </c>
      <c r="H809" s="326">
        <f t="shared" si="202"/>
        <v>0.74270168010354254</v>
      </c>
      <c r="I809" s="326">
        <f t="shared" si="193"/>
        <v>1.9400799516266201E-269</v>
      </c>
      <c r="J809" s="326">
        <f t="shared" si="194"/>
        <v>0</v>
      </c>
      <c r="K809" s="326">
        <f t="shared" si="203"/>
        <v>0.74270168010354254</v>
      </c>
      <c r="L809" s="326">
        <f t="shared" si="195"/>
        <v>5.3967961557288708E-135</v>
      </c>
      <c r="M809" s="326">
        <f t="shared" si="196"/>
        <v>0</v>
      </c>
      <c r="N809" s="326">
        <f t="shared" si="204"/>
        <v>0.74270168010354254</v>
      </c>
      <c r="O809" s="326">
        <f t="shared" si="197"/>
        <v>3.1598266936382379E-12</v>
      </c>
      <c r="P809" s="326">
        <f t="shared" si="198"/>
        <v>0</v>
      </c>
      <c r="Q809" s="326">
        <f t="shared" si="205"/>
        <v>0.74270168010354254</v>
      </c>
      <c r="R809" s="326">
        <f t="shared" si="199"/>
        <v>0</v>
      </c>
      <c r="S809" s="326">
        <f t="shared" si="200"/>
        <v>0</v>
      </c>
      <c r="T809" s="326">
        <f t="shared" si="206"/>
        <v>0.74270168010354254</v>
      </c>
      <c r="U809" s="326">
        <f t="shared" si="201"/>
        <v>0</v>
      </c>
      <c r="V809" s="326">
        <f t="shared" si="207"/>
        <v>0.30000000000315979</v>
      </c>
    </row>
    <row r="810" spans="7:22" x14ac:dyDescent="0.2">
      <c r="G810" s="326">
        <f t="shared" si="192"/>
        <v>0</v>
      </c>
      <c r="H810" s="326">
        <f t="shared" si="202"/>
        <v>0.74362774204880877</v>
      </c>
      <c r="I810" s="326">
        <f t="shared" si="193"/>
        <v>4.7527976826673034E-270</v>
      </c>
      <c r="J810" s="326">
        <f t="shared" si="194"/>
        <v>0</v>
      </c>
      <c r="K810" s="326">
        <f t="shared" si="203"/>
        <v>0.74362774204880877</v>
      </c>
      <c r="L810" s="326">
        <f t="shared" si="195"/>
        <v>1.0345955431789927E-135</v>
      </c>
      <c r="M810" s="326">
        <f t="shared" si="196"/>
        <v>0</v>
      </c>
      <c r="N810" s="326">
        <f t="shared" si="204"/>
        <v>0.74362774204880877</v>
      </c>
      <c r="O810" s="326">
        <f t="shared" si="197"/>
        <v>7.7378044052032743E-12</v>
      </c>
      <c r="P810" s="326">
        <f t="shared" si="198"/>
        <v>0</v>
      </c>
      <c r="Q810" s="326">
        <f t="shared" si="205"/>
        <v>0.74362774204880877</v>
      </c>
      <c r="R810" s="326">
        <f t="shared" si="199"/>
        <v>0</v>
      </c>
      <c r="S810" s="326">
        <f t="shared" si="200"/>
        <v>0</v>
      </c>
      <c r="T810" s="326">
        <f t="shared" si="206"/>
        <v>0.74362774204880877</v>
      </c>
      <c r="U810" s="326">
        <f t="shared" si="201"/>
        <v>0</v>
      </c>
      <c r="V810" s="326">
        <f t="shared" si="207"/>
        <v>0.3000000000077378</v>
      </c>
    </row>
    <row r="811" spans="7:22" x14ac:dyDescent="0.2">
      <c r="G811" s="326">
        <f t="shared" si="192"/>
        <v>0</v>
      </c>
      <c r="H811" s="326">
        <f t="shared" si="202"/>
        <v>0.744553803994075</v>
      </c>
      <c r="I811" s="326">
        <f t="shared" si="193"/>
        <v>1.1665703551686355E-270</v>
      </c>
      <c r="J811" s="326">
        <f t="shared" si="194"/>
        <v>0</v>
      </c>
      <c r="K811" s="326">
        <f t="shared" si="203"/>
        <v>0.744553803994075</v>
      </c>
      <c r="L811" s="326">
        <f t="shared" si="195"/>
        <v>1.9829135191040052E-136</v>
      </c>
      <c r="M811" s="326">
        <f t="shared" si="196"/>
        <v>0</v>
      </c>
      <c r="N811" s="326">
        <f t="shared" si="204"/>
        <v>0.744553803994075</v>
      </c>
      <c r="O811" s="326">
        <f t="shared" si="197"/>
        <v>1.8644802574028351E-11</v>
      </c>
      <c r="P811" s="326">
        <f t="shared" si="198"/>
        <v>0</v>
      </c>
      <c r="Q811" s="326">
        <f t="shared" si="205"/>
        <v>0.744553803994075</v>
      </c>
      <c r="R811" s="326">
        <f t="shared" si="199"/>
        <v>0</v>
      </c>
      <c r="S811" s="326">
        <f t="shared" si="200"/>
        <v>0</v>
      </c>
      <c r="T811" s="326">
        <f t="shared" si="206"/>
        <v>0.744553803994075</v>
      </c>
      <c r="U811" s="326">
        <f t="shared" si="201"/>
        <v>0</v>
      </c>
      <c r="V811" s="326">
        <f t="shared" si="207"/>
        <v>0.3000000000186448</v>
      </c>
    </row>
    <row r="812" spans="7:22" x14ac:dyDescent="0.2">
      <c r="G812" s="326">
        <f t="shared" si="192"/>
        <v>0</v>
      </c>
      <c r="H812" s="326">
        <f t="shared" si="202"/>
        <v>0.74547986593934124</v>
      </c>
      <c r="I812" s="326">
        <f t="shared" si="193"/>
        <v>2.8688240328594698E-271</v>
      </c>
      <c r="J812" s="326">
        <f t="shared" si="194"/>
        <v>0</v>
      </c>
      <c r="K812" s="326">
        <f t="shared" si="203"/>
        <v>0.74547986593934124</v>
      </c>
      <c r="L812" s="326">
        <f t="shared" si="195"/>
        <v>3.7996441186462633E-137</v>
      </c>
      <c r="M812" s="326">
        <f t="shared" si="196"/>
        <v>0</v>
      </c>
      <c r="N812" s="326">
        <f t="shared" si="204"/>
        <v>0.74547986593934124</v>
      </c>
      <c r="O812" s="326">
        <f t="shared" si="197"/>
        <v>4.4211172670226859E-11</v>
      </c>
      <c r="P812" s="326">
        <f t="shared" si="198"/>
        <v>0</v>
      </c>
      <c r="Q812" s="326">
        <f t="shared" si="205"/>
        <v>0.74547986593934124</v>
      </c>
      <c r="R812" s="326">
        <f t="shared" si="199"/>
        <v>0</v>
      </c>
      <c r="S812" s="326">
        <f t="shared" si="200"/>
        <v>0</v>
      </c>
      <c r="T812" s="326">
        <f t="shared" si="206"/>
        <v>0.74547986593934124</v>
      </c>
      <c r="U812" s="326">
        <f t="shared" si="201"/>
        <v>0</v>
      </c>
      <c r="V812" s="326">
        <f t="shared" si="207"/>
        <v>0.30000000004421118</v>
      </c>
    </row>
    <row r="813" spans="7:22" x14ac:dyDescent="0.2">
      <c r="G813" s="326">
        <f t="shared" si="192"/>
        <v>0</v>
      </c>
      <c r="H813" s="326">
        <f t="shared" si="202"/>
        <v>0.74640592788460747</v>
      </c>
      <c r="I813" s="326">
        <f t="shared" si="193"/>
        <v>7.0685071011922675E-272</v>
      </c>
      <c r="J813" s="326">
        <f t="shared" si="194"/>
        <v>0</v>
      </c>
      <c r="K813" s="326">
        <f t="shared" si="203"/>
        <v>0.74640592788460747</v>
      </c>
      <c r="L813" s="326">
        <f t="shared" si="195"/>
        <v>7.2793964342222962E-138</v>
      </c>
      <c r="M813" s="326">
        <f t="shared" si="196"/>
        <v>0</v>
      </c>
      <c r="N813" s="326">
        <f t="shared" si="204"/>
        <v>0.74640592788460747</v>
      </c>
      <c r="O813" s="326">
        <f t="shared" si="197"/>
        <v>1.0317839709533446E-10</v>
      </c>
      <c r="P813" s="326">
        <f t="shared" si="198"/>
        <v>0</v>
      </c>
      <c r="Q813" s="326">
        <f t="shared" si="205"/>
        <v>0.74640592788460747</v>
      </c>
      <c r="R813" s="326">
        <f t="shared" si="199"/>
        <v>0</v>
      </c>
      <c r="S813" s="326">
        <f t="shared" si="200"/>
        <v>0</v>
      </c>
      <c r="T813" s="326">
        <f t="shared" si="206"/>
        <v>0.74640592788460747</v>
      </c>
      <c r="U813" s="326">
        <f t="shared" si="201"/>
        <v>0</v>
      </c>
      <c r="V813" s="326">
        <f t="shared" si="207"/>
        <v>0.3000000001031784</v>
      </c>
    </row>
    <row r="814" spans="7:22" x14ac:dyDescent="0.2">
      <c r="G814" s="326">
        <f t="shared" si="192"/>
        <v>0</v>
      </c>
      <c r="H814" s="326">
        <f t="shared" si="202"/>
        <v>0.7473319898298737</v>
      </c>
      <c r="I814" s="326">
        <f t="shared" si="193"/>
        <v>1.744944982566854E-272</v>
      </c>
      <c r="J814" s="326">
        <f t="shared" si="194"/>
        <v>0</v>
      </c>
      <c r="K814" s="326">
        <f t="shared" si="203"/>
        <v>0.7473319898298737</v>
      </c>
      <c r="L814" s="326">
        <f t="shared" si="195"/>
        <v>1.3943390061647113E-138</v>
      </c>
      <c r="M814" s="326">
        <f t="shared" si="196"/>
        <v>0</v>
      </c>
      <c r="N814" s="326">
        <f t="shared" si="204"/>
        <v>0.7473319898298737</v>
      </c>
      <c r="O814" s="326">
        <f t="shared" si="197"/>
        <v>2.3701506924192923E-10</v>
      </c>
      <c r="P814" s="326">
        <f t="shared" si="198"/>
        <v>0</v>
      </c>
      <c r="Q814" s="326">
        <f t="shared" si="205"/>
        <v>0.7473319898298737</v>
      </c>
      <c r="R814" s="326">
        <f t="shared" si="199"/>
        <v>0</v>
      </c>
      <c r="S814" s="326">
        <f t="shared" si="200"/>
        <v>0</v>
      </c>
      <c r="T814" s="326">
        <f t="shared" si="206"/>
        <v>0.7473319898298737</v>
      </c>
      <c r="U814" s="326">
        <f t="shared" si="201"/>
        <v>0</v>
      </c>
      <c r="V814" s="326">
        <f t="shared" si="207"/>
        <v>0.30000000023701506</v>
      </c>
    </row>
    <row r="815" spans="7:22" x14ac:dyDescent="0.2">
      <c r="G815" s="326">
        <f t="shared" si="192"/>
        <v>0</v>
      </c>
      <c r="H815" s="326">
        <f t="shared" si="202"/>
        <v>0.74825805177513993</v>
      </c>
      <c r="I815" s="326">
        <f t="shared" si="193"/>
        <v>4.3158412113366985E-273</v>
      </c>
      <c r="J815" s="326">
        <f t="shared" si="194"/>
        <v>0</v>
      </c>
      <c r="K815" s="326">
        <f t="shared" si="203"/>
        <v>0.74825805177513993</v>
      </c>
      <c r="L815" s="326">
        <f t="shared" si="195"/>
        <v>2.6703557364783567E-139</v>
      </c>
      <c r="M815" s="326">
        <f t="shared" si="196"/>
        <v>0</v>
      </c>
      <c r="N815" s="326">
        <f t="shared" si="204"/>
        <v>0.74825805177513993</v>
      </c>
      <c r="O815" s="326">
        <f t="shared" si="197"/>
        <v>5.3597085852678809E-10</v>
      </c>
      <c r="P815" s="326">
        <f t="shared" si="198"/>
        <v>0</v>
      </c>
      <c r="Q815" s="326">
        <f t="shared" si="205"/>
        <v>0.74825805177513993</v>
      </c>
      <c r="R815" s="326">
        <f t="shared" si="199"/>
        <v>0</v>
      </c>
      <c r="S815" s="326">
        <f t="shared" si="200"/>
        <v>0</v>
      </c>
      <c r="T815" s="326">
        <f t="shared" si="206"/>
        <v>0.74825805177513993</v>
      </c>
      <c r="U815" s="326">
        <f t="shared" si="201"/>
        <v>0</v>
      </c>
      <c r="V815" s="326">
        <f t="shared" si="207"/>
        <v>0.30000000053597087</v>
      </c>
    </row>
    <row r="816" spans="7:22" x14ac:dyDescent="0.2">
      <c r="G816" s="326">
        <f t="shared" si="192"/>
        <v>0</v>
      </c>
      <c r="H816" s="326">
        <f t="shared" si="202"/>
        <v>0.74918411372040616</v>
      </c>
      <c r="I816" s="326">
        <f t="shared" si="193"/>
        <v>1.0694938096601347E-273</v>
      </c>
      <c r="J816" s="326">
        <f t="shared" si="194"/>
        <v>0</v>
      </c>
      <c r="K816" s="326">
        <f t="shared" si="203"/>
        <v>0.74918411372040616</v>
      </c>
      <c r="L816" s="326">
        <f t="shared" si="195"/>
        <v>5.1133405373882131E-140</v>
      </c>
      <c r="M816" s="326">
        <f t="shared" si="196"/>
        <v>0</v>
      </c>
      <c r="N816" s="326">
        <f t="shared" si="204"/>
        <v>0.74918411372040616</v>
      </c>
      <c r="O816" s="326">
        <f t="shared" si="197"/>
        <v>1.193250658012918E-9</v>
      </c>
      <c r="P816" s="326">
        <f t="shared" si="198"/>
        <v>0</v>
      </c>
      <c r="Q816" s="326">
        <f t="shared" si="205"/>
        <v>0.74918411372040616</v>
      </c>
      <c r="R816" s="326">
        <f t="shared" si="199"/>
        <v>0</v>
      </c>
      <c r="S816" s="326">
        <f t="shared" si="200"/>
        <v>0</v>
      </c>
      <c r="T816" s="326">
        <f t="shared" si="206"/>
        <v>0.74918411372040616</v>
      </c>
      <c r="U816" s="326">
        <f t="shared" si="201"/>
        <v>0</v>
      </c>
      <c r="V816" s="326">
        <f t="shared" si="207"/>
        <v>0.30000000119325065</v>
      </c>
    </row>
    <row r="817" spans="7:22" x14ac:dyDescent="0.2">
      <c r="G817" s="326">
        <f t="shared" si="192"/>
        <v>0</v>
      </c>
      <c r="H817" s="326">
        <f t="shared" si="202"/>
        <v>0.7501101756656724</v>
      </c>
      <c r="I817" s="326">
        <f t="shared" si="193"/>
        <v>2.655336711161022E-274</v>
      </c>
      <c r="J817" s="326">
        <f t="shared" si="194"/>
        <v>0</v>
      </c>
      <c r="K817" s="326">
        <f t="shared" si="203"/>
        <v>0.7501101756656724</v>
      </c>
      <c r="L817" s="326">
        <f t="shared" si="195"/>
        <v>9.7899891436530615E-141</v>
      </c>
      <c r="M817" s="326">
        <f t="shared" si="196"/>
        <v>0</v>
      </c>
      <c r="N817" s="326">
        <f t="shared" si="204"/>
        <v>0.7501101756656724</v>
      </c>
      <c r="O817" s="326">
        <f t="shared" si="197"/>
        <v>2.6157388632490465E-9</v>
      </c>
      <c r="P817" s="326">
        <f t="shared" si="198"/>
        <v>0</v>
      </c>
      <c r="Q817" s="326">
        <f t="shared" si="205"/>
        <v>0.7501101756656724</v>
      </c>
      <c r="R817" s="326">
        <f t="shared" si="199"/>
        <v>0</v>
      </c>
      <c r="S817" s="326">
        <f t="shared" si="200"/>
        <v>0</v>
      </c>
      <c r="T817" s="326">
        <f t="shared" si="206"/>
        <v>0.7501101756656724</v>
      </c>
      <c r="U817" s="326">
        <f t="shared" si="201"/>
        <v>0</v>
      </c>
      <c r="V817" s="326">
        <f t="shared" si="207"/>
        <v>0.30000000261573884</v>
      </c>
    </row>
    <row r="818" spans="7:22" x14ac:dyDescent="0.2">
      <c r="G818" s="326">
        <f t="shared" si="192"/>
        <v>0</v>
      </c>
      <c r="H818" s="326">
        <f t="shared" si="202"/>
        <v>0.75103623761093863</v>
      </c>
      <c r="I818" s="326">
        <f t="shared" si="193"/>
        <v>6.6052434856966428E-275</v>
      </c>
      <c r="J818" s="326">
        <f t="shared" si="194"/>
        <v>0</v>
      </c>
      <c r="K818" s="326">
        <f t="shared" si="203"/>
        <v>0.75103623761093863</v>
      </c>
      <c r="L818" s="326">
        <f t="shared" si="195"/>
        <v>1.8741682553393257E-141</v>
      </c>
      <c r="M818" s="326">
        <f t="shared" si="196"/>
        <v>0</v>
      </c>
      <c r="N818" s="326">
        <f t="shared" si="204"/>
        <v>0.75103623761093863</v>
      </c>
      <c r="O818" s="326">
        <f t="shared" si="197"/>
        <v>5.646454792121481E-9</v>
      </c>
      <c r="P818" s="326">
        <f t="shared" si="198"/>
        <v>0</v>
      </c>
      <c r="Q818" s="326">
        <f t="shared" si="205"/>
        <v>0.75103623761093863</v>
      </c>
      <c r="R818" s="326">
        <f t="shared" si="199"/>
        <v>0</v>
      </c>
      <c r="S818" s="326">
        <f t="shared" si="200"/>
        <v>0</v>
      </c>
      <c r="T818" s="326">
        <f t="shared" si="206"/>
        <v>0.75103623761093863</v>
      </c>
      <c r="U818" s="326">
        <f t="shared" si="201"/>
        <v>0</v>
      </c>
      <c r="V818" s="326">
        <f t="shared" si="207"/>
        <v>0.30000000564645479</v>
      </c>
    </row>
    <row r="819" spans="7:22" x14ac:dyDescent="0.2">
      <c r="G819" s="326">
        <f t="shared" si="192"/>
        <v>0</v>
      </c>
      <c r="H819" s="326">
        <f t="shared" si="202"/>
        <v>0.75196229955620486</v>
      </c>
      <c r="I819" s="326">
        <f t="shared" si="193"/>
        <v>1.6462104741458596E-275</v>
      </c>
      <c r="J819" s="326">
        <f t="shared" si="194"/>
        <v>0</v>
      </c>
      <c r="K819" s="326">
        <f t="shared" si="203"/>
        <v>0.75196229955620486</v>
      </c>
      <c r="L819" s="326">
        <f t="shared" si="195"/>
        <v>3.5874902357923903E-142</v>
      </c>
      <c r="M819" s="326">
        <f t="shared" si="196"/>
        <v>0</v>
      </c>
      <c r="N819" s="326">
        <f t="shared" si="204"/>
        <v>0.75196229955620486</v>
      </c>
      <c r="O819" s="326">
        <f t="shared" si="197"/>
        <v>1.2003898887707627E-8</v>
      </c>
      <c r="P819" s="326">
        <f t="shared" si="198"/>
        <v>0</v>
      </c>
      <c r="Q819" s="326">
        <f t="shared" si="205"/>
        <v>0.75196229955620486</v>
      </c>
      <c r="R819" s="326">
        <f t="shared" si="199"/>
        <v>0</v>
      </c>
      <c r="S819" s="326">
        <f t="shared" si="200"/>
        <v>0</v>
      </c>
      <c r="T819" s="326">
        <f t="shared" si="206"/>
        <v>0.75196229955620486</v>
      </c>
      <c r="U819" s="326">
        <f t="shared" si="201"/>
        <v>0</v>
      </c>
      <c r="V819" s="326">
        <f t="shared" si="207"/>
        <v>0.30000001200389886</v>
      </c>
    </row>
    <row r="820" spans="7:22" x14ac:dyDescent="0.2">
      <c r="G820" s="326">
        <f t="shared" si="192"/>
        <v>0</v>
      </c>
      <c r="H820" s="326">
        <f t="shared" si="202"/>
        <v>0.75288836150147109</v>
      </c>
      <c r="I820" s="326">
        <f t="shared" si="193"/>
        <v>4.1106317174493498E-276</v>
      </c>
      <c r="J820" s="326">
        <f t="shared" si="194"/>
        <v>0</v>
      </c>
      <c r="K820" s="326">
        <f t="shared" si="203"/>
        <v>0.75288836150147109</v>
      </c>
      <c r="L820" s="326">
        <f t="shared" si="195"/>
        <v>6.8665012384090847E-143</v>
      </c>
      <c r="M820" s="326">
        <f t="shared" si="196"/>
        <v>0</v>
      </c>
      <c r="N820" s="326">
        <f t="shared" si="204"/>
        <v>0.75288836150147109</v>
      </c>
      <c r="O820" s="326">
        <f t="shared" si="197"/>
        <v>2.5135047258735377E-8</v>
      </c>
      <c r="P820" s="326">
        <f t="shared" si="198"/>
        <v>0</v>
      </c>
      <c r="Q820" s="326">
        <f t="shared" si="205"/>
        <v>0.75288836150147109</v>
      </c>
      <c r="R820" s="326">
        <f t="shared" si="199"/>
        <v>0</v>
      </c>
      <c r="S820" s="326">
        <f t="shared" si="200"/>
        <v>0</v>
      </c>
      <c r="T820" s="326">
        <f t="shared" si="206"/>
        <v>0.75288836150147109</v>
      </c>
      <c r="U820" s="326">
        <f t="shared" si="201"/>
        <v>0</v>
      </c>
      <c r="V820" s="326">
        <f t="shared" si="207"/>
        <v>0.30000002513504725</v>
      </c>
    </row>
    <row r="821" spans="7:22" x14ac:dyDescent="0.2">
      <c r="G821" s="326">
        <f t="shared" si="192"/>
        <v>0</v>
      </c>
      <c r="H821" s="326">
        <f t="shared" si="202"/>
        <v>0.75381442344673733</v>
      </c>
      <c r="I821" s="326">
        <f t="shared" si="193"/>
        <v>1.0283899623510872E-276</v>
      </c>
      <c r="J821" s="326">
        <f t="shared" si="194"/>
        <v>0</v>
      </c>
      <c r="K821" s="326">
        <f t="shared" si="203"/>
        <v>0.75381442344673733</v>
      </c>
      <c r="L821" s="326">
        <f t="shared" si="195"/>
        <v>1.3141643392467081E-143</v>
      </c>
      <c r="M821" s="326">
        <f t="shared" si="196"/>
        <v>0</v>
      </c>
      <c r="N821" s="326">
        <f t="shared" si="204"/>
        <v>0.75381442344673733</v>
      </c>
      <c r="O821" s="326">
        <f t="shared" si="197"/>
        <v>5.1843409910431581E-8</v>
      </c>
      <c r="P821" s="326">
        <f t="shared" si="198"/>
        <v>0</v>
      </c>
      <c r="Q821" s="326">
        <f t="shared" si="205"/>
        <v>0.75381442344673733</v>
      </c>
      <c r="R821" s="326">
        <f t="shared" si="199"/>
        <v>0</v>
      </c>
      <c r="S821" s="326">
        <f t="shared" si="200"/>
        <v>0</v>
      </c>
      <c r="T821" s="326">
        <f t="shared" si="206"/>
        <v>0.75381442344673733</v>
      </c>
      <c r="U821" s="326">
        <f t="shared" si="201"/>
        <v>0</v>
      </c>
      <c r="V821" s="326">
        <f t="shared" si="207"/>
        <v>0.30000005184340989</v>
      </c>
    </row>
    <row r="822" spans="7:22" x14ac:dyDescent="0.2">
      <c r="G822" s="326">
        <f t="shared" si="192"/>
        <v>0</v>
      </c>
      <c r="H822" s="326">
        <f t="shared" si="202"/>
        <v>0.75474048539200356</v>
      </c>
      <c r="I822" s="326">
        <f t="shared" si="193"/>
        <v>2.5777007913144735E-277</v>
      </c>
      <c r="J822" s="326">
        <f t="shared" si="194"/>
        <v>0</v>
      </c>
      <c r="K822" s="326">
        <f t="shared" si="203"/>
        <v>0.75474048539200356</v>
      </c>
      <c r="L822" s="326">
        <f t="shared" si="195"/>
        <v>2.5150114334264896E-144</v>
      </c>
      <c r="M822" s="326">
        <f t="shared" si="196"/>
        <v>0</v>
      </c>
      <c r="N822" s="326">
        <f t="shared" si="204"/>
        <v>0.75474048539200356</v>
      </c>
      <c r="O822" s="326">
        <f t="shared" si="197"/>
        <v>1.0534383613718636E-7</v>
      </c>
      <c r="P822" s="326">
        <f t="shared" si="198"/>
        <v>0</v>
      </c>
      <c r="Q822" s="326">
        <f t="shared" si="205"/>
        <v>0.75474048539200356</v>
      </c>
      <c r="R822" s="326">
        <f t="shared" si="199"/>
        <v>0</v>
      </c>
      <c r="S822" s="326">
        <f t="shared" si="200"/>
        <v>0</v>
      </c>
      <c r="T822" s="326">
        <f t="shared" si="206"/>
        <v>0.75474048539200356</v>
      </c>
      <c r="U822" s="326">
        <f t="shared" si="201"/>
        <v>0</v>
      </c>
      <c r="V822" s="326">
        <f t="shared" si="207"/>
        <v>0.30000010534383614</v>
      </c>
    </row>
    <row r="823" spans="7:22" x14ac:dyDescent="0.2">
      <c r="G823" s="326">
        <f t="shared" si="192"/>
        <v>0</v>
      </c>
      <c r="H823" s="326">
        <f t="shared" si="202"/>
        <v>0.75566654733726979</v>
      </c>
      <c r="I823" s="326">
        <f t="shared" si="193"/>
        <v>6.4733926684884518E-278</v>
      </c>
      <c r="J823" s="326">
        <f t="shared" si="194"/>
        <v>0</v>
      </c>
      <c r="K823" s="326">
        <f t="shared" si="203"/>
        <v>0.75566654733726979</v>
      </c>
      <c r="L823" s="326">
        <f t="shared" si="195"/>
        <v>4.8129683314657533E-145</v>
      </c>
      <c r="M823" s="326">
        <f t="shared" si="196"/>
        <v>0</v>
      </c>
      <c r="N823" s="326">
        <f t="shared" si="204"/>
        <v>0.75566654733726979</v>
      </c>
      <c r="O823" s="326">
        <f t="shared" si="197"/>
        <v>2.1089745318415676E-7</v>
      </c>
      <c r="P823" s="326">
        <f t="shared" si="198"/>
        <v>0</v>
      </c>
      <c r="Q823" s="326">
        <f t="shared" si="205"/>
        <v>0.75566654733726979</v>
      </c>
      <c r="R823" s="326">
        <f t="shared" si="199"/>
        <v>0</v>
      </c>
      <c r="S823" s="326">
        <f t="shared" si="200"/>
        <v>0</v>
      </c>
      <c r="T823" s="326">
        <f t="shared" si="206"/>
        <v>0.75566654733726979</v>
      </c>
      <c r="U823" s="326">
        <f t="shared" si="201"/>
        <v>0</v>
      </c>
      <c r="V823" s="326">
        <f t="shared" si="207"/>
        <v>0.30000021089745316</v>
      </c>
    </row>
    <row r="824" spans="7:22" x14ac:dyDescent="0.2">
      <c r="G824" s="326">
        <f t="shared" si="192"/>
        <v>0</v>
      </c>
      <c r="H824" s="326">
        <f t="shared" si="202"/>
        <v>0.75659260928253602</v>
      </c>
      <c r="I824" s="326">
        <f t="shared" si="193"/>
        <v>1.6287540776951261E-278</v>
      </c>
      <c r="J824" s="326">
        <f t="shared" si="194"/>
        <v>0</v>
      </c>
      <c r="K824" s="326">
        <f t="shared" si="203"/>
        <v>0.75659260928253602</v>
      </c>
      <c r="L824" s="326">
        <f t="shared" si="195"/>
        <v>9.2103339931033095E-146</v>
      </c>
      <c r="M824" s="326">
        <f t="shared" si="196"/>
        <v>0</v>
      </c>
      <c r="N824" s="326">
        <f t="shared" si="204"/>
        <v>0.75659260928253602</v>
      </c>
      <c r="O824" s="326">
        <f t="shared" si="197"/>
        <v>4.1603011715876738E-7</v>
      </c>
      <c r="P824" s="326">
        <f t="shared" si="198"/>
        <v>0</v>
      </c>
      <c r="Q824" s="326">
        <f t="shared" si="205"/>
        <v>0.75659260928253602</v>
      </c>
      <c r="R824" s="326">
        <f t="shared" si="199"/>
        <v>0</v>
      </c>
      <c r="S824" s="326">
        <f t="shared" si="200"/>
        <v>0</v>
      </c>
      <c r="T824" s="326">
        <f t="shared" si="206"/>
        <v>0.75659260928253602</v>
      </c>
      <c r="U824" s="326">
        <f t="shared" si="201"/>
        <v>0</v>
      </c>
      <c r="V824" s="326">
        <f t="shared" si="207"/>
        <v>0.30000041603011712</v>
      </c>
    </row>
    <row r="825" spans="7:22" x14ac:dyDescent="0.2">
      <c r="G825" s="326">
        <f t="shared" si="192"/>
        <v>0</v>
      </c>
      <c r="H825" s="326">
        <f t="shared" si="202"/>
        <v>0.75751867122780225</v>
      </c>
      <c r="I825" s="326">
        <f t="shared" si="193"/>
        <v>4.105844868321132E-279</v>
      </c>
      <c r="J825" s="326">
        <f t="shared" si="194"/>
        <v>0</v>
      </c>
      <c r="K825" s="326">
        <f t="shared" si="203"/>
        <v>0.75751867122780225</v>
      </c>
      <c r="L825" s="326">
        <f t="shared" si="195"/>
        <v>1.7625181792651376E-146</v>
      </c>
      <c r="M825" s="326">
        <f t="shared" si="196"/>
        <v>0</v>
      </c>
      <c r="N825" s="326">
        <f t="shared" si="204"/>
        <v>0.75751867122780225</v>
      </c>
      <c r="O825" s="326">
        <f t="shared" si="197"/>
        <v>8.0874891613473581E-7</v>
      </c>
      <c r="P825" s="326">
        <f t="shared" si="198"/>
        <v>0</v>
      </c>
      <c r="Q825" s="326">
        <f t="shared" si="205"/>
        <v>0.75751867122780225</v>
      </c>
      <c r="R825" s="326">
        <f t="shared" si="199"/>
        <v>0</v>
      </c>
      <c r="S825" s="326">
        <f t="shared" si="200"/>
        <v>0</v>
      </c>
      <c r="T825" s="326">
        <f t="shared" si="206"/>
        <v>0.75751867122780225</v>
      </c>
      <c r="U825" s="326">
        <f t="shared" si="201"/>
        <v>0</v>
      </c>
      <c r="V825" s="326">
        <f t="shared" si="207"/>
        <v>0.3000008087489161</v>
      </c>
    </row>
    <row r="826" spans="7:22" x14ac:dyDescent="0.2">
      <c r="G826" s="326">
        <f t="shared" si="192"/>
        <v>0</v>
      </c>
      <c r="H826" s="326">
        <f t="shared" si="202"/>
        <v>0.75844473317306849</v>
      </c>
      <c r="I826" s="326">
        <f t="shared" si="193"/>
        <v>1.0369846854654598E-279</v>
      </c>
      <c r="J826" s="326">
        <f t="shared" si="194"/>
        <v>0</v>
      </c>
      <c r="K826" s="326">
        <f t="shared" si="203"/>
        <v>0.75844473317306849</v>
      </c>
      <c r="L826" s="326">
        <f t="shared" si="195"/>
        <v>3.3728275329622614E-147</v>
      </c>
      <c r="M826" s="326">
        <f t="shared" si="196"/>
        <v>0</v>
      </c>
      <c r="N826" s="326">
        <f t="shared" si="204"/>
        <v>0.75844473317306849</v>
      </c>
      <c r="O826" s="326">
        <f t="shared" si="197"/>
        <v>1.5494662243215905E-6</v>
      </c>
      <c r="P826" s="326">
        <f t="shared" si="198"/>
        <v>0</v>
      </c>
      <c r="Q826" s="326">
        <f t="shared" si="205"/>
        <v>0.75844473317306849</v>
      </c>
      <c r="R826" s="326">
        <f t="shared" si="199"/>
        <v>0</v>
      </c>
      <c r="S826" s="326">
        <f t="shared" si="200"/>
        <v>0</v>
      </c>
      <c r="T826" s="326">
        <f t="shared" si="206"/>
        <v>0.75844473317306849</v>
      </c>
      <c r="U826" s="326">
        <f t="shared" si="201"/>
        <v>0</v>
      </c>
      <c r="V826" s="326">
        <f t="shared" si="207"/>
        <v>0.30000154946622432</v>
      </c>
    </row>
    <row r="827" spans="7:22" x14ac:dyDescent="0.2">
      <c r="G827" s="326">
        <f t="shared" si="192"/>
        <v>0</v>
      </c>
      <c r="H827" s="326">
        <f t="shared" si="202"/>
        <v>0.75937079511833472</v>
      </c>
      <c r="I827" s="326">
        <f t="shared" si="193"/>
        <v>2.6240025741262925E-280</v>
      </c>
      <c r="J827" s="326">
        <f t="shared" si="194"/>
        <v>0</v>
      </c>
      <c r="K827" s="326">
        <f t="shared" si="203"/>
        <v>0.75937079511833472</v>
      </c>
      <c r="L827" s="326">
        <f t="shared" si="195"/>
        <v>6.4545111711989153E-148</v>
      </c>
      <c r="M827" s="326">
        <f t="shared" si="196"/>
        <v>0</v>
      </c>
      <c r="N827" s="326">
        <f t="shared" si="204"/>
        <v>0.75937079511833472</v>
      </c>
      <c r="O827" s="326">
        <f t="shared" si="197"/>
        <v>2.9259952692700745E-6</v>
      </c>
      <c r="P827" s="326">
        <f t="shared" si="198"/>
        <v>0</v>
      </c>
      <c r="Q827" s="326">
        <f t="shared" si="205"/>
        <v>0.75937079511833472</v>
      </c>
      <c r="R827" s="326">
        <f t="shared" si="199"/>
        <v>0</v>
      </c>
      <c r="S827" s="326">
        <f t="shared" si="200"/>
        <v>0</v>
      </c>
      <c r="T827" s="326">
        <f t="shared" si="206"/>
        <v>0.75937079511833472</v>
      </c>
      <c r="U827" s="326">
        <f t="shared" si="201"/>
        <v>0</v>
      </c>
      <c r="V827" s="326">
        <f t="shared" si="207"/>
        <v>0.30000292599526923</v>
      </c>
    </row>
    <row r="828" spans="7:22" x14ac:dyDescent="0.2">
      <c r="G828" s="326">
        <f t="shared" si="192"/>
        <v>0</v>
      </c>
      <c r="H828" s="326">
        <f t="shared" si="202"/>
        <v>0.76029685706360095</v>
      </c>
      <c r="I828" s="326">
        <f t="shared" si="193"/>
        <v>6.6523883219090268E-281</v>
      </c>
      <c r="J828" s="326">
        <f t="shared" si="194"/>
        <v>0</v>
      </c>
      <c r="K828" s="326">
        <f t="shared" si="203"/>
        <v>0.76029685706360095</v>
      </c>
      <c r="L828" s="326">
        <f t="shared" si="195"/>
        <v>1.2352293427677702E-148</v>
      </c>
      <c r="M828" s="326">
        <f t="shared" si="196"/>
        <v>0</v>
      </c>
      <c r="N828" s="326">
        <f t="shared" si="204"/>
        <v>0.76029685706360095</v>
      </c>
      <c r="O828" s="326">
        <f t="shared" si="197"/>
        <v>5.4466762126658539E-6</v>
      </c>
      <c r="P828" s="326">
        <f t="shared" si="198"/>
        <v>0</v>
      </c>
      <c r="Q828" s="326">
        <f t="shared" si="205"/>
        <v>0.76029685706360095</v>
      </c>
      <c r="R828" s="326">
        <f t="shared" si="199"/>
        <v>0</v>
      </c>
      <c r="S828" s="326">
        <f t="shared" si="200"/>
        <v>0</v>
      </c>
      <c r="T828" s="326">
        <f t="shared" si="206"/>
        <v>0.76029685706360095</v>
      </c>
      <c r="U828" s="326">
        <f t="shared" si="201"/>
        <v>0</v>
      </c>
      <c r="V828" s="326">
        <f t="shared" si="207"/>
        <v>0.30000544667621265</v>
      </c>
    </row>
    <row r="829" spans="7:22" x14ac:dyDescent="0.2">
      <c r="G829" s="326">
        <f t="shared" si="192"/>
        <v>0</v>
      </c>
      <c r="H829" s="326">
        <f t="shared" si="202"/>
        <v>0.76122291900886718</v>
      </c>
      <c r="I829" s="326">
        <f t="shared" si="193"/>
        <v>1.6897079825089769E-281</v>
      </c>
      <c r="J829" s="326">
        <f t="shared" si="194"/>
        <v>0</v>
      </c>
      <c r="K829" s="326">
        <f t="shared" si="203"/>
        <v>0.76122291900886718</v>
      </c>
      <c r="L829" s="326">
        <f t="shared" si="195"/>
        <v>2.3640307921371303E-149</v>
      </c>
      <c r="M829" s="326">
        <f t="shared" si="196"/>
        <v>0</v>
      </c>
      <c r="N829" s="326">
        <f t="shared" si="204"/>
        <v>0.76122291900886718</v>
      </c>
      <c r="O829" s="326">
        <f t="shared" si="197"/>
        <v>9.9953717337087208E-6</v>
      </c>
      <c r="P829" s="326">
        <f t="shared" si="198"/>
        <v>0</v>
      </c>
      <c r="Q829" s="326">
        <f t="shared" si="205"/>
        <v>0.76122291900886718</v>
      </c>
      <c r="R829" s="326">
        <f t="shared" si="199"/>
        <v>0</v>
      </c>
      <c r="S829" s="326">
        <f t="shared" si="200"/>
        <v>0</v>
      </c>
      <c r="T829" s="326">
        <f t="shared" si="206"/>
        <v>0.76122291900886718</v>
      </c>
      <c r="U829" s="326">
        <f t="shared" si="201"/>
        <v>0</v>
      </c>
      <c r="V829" s="326">
        <f t="shared" si="207"/>
        <v>0.30000999537173367</v>
      </c>
    </row>
    <row r="830" spans="7:22" x14ac:dyDescent="0.2">
      <c r="G830" s="326">
        <f t="shared" si="192"/>
        <v>0</v>
      </c>
      <c r="H830" s="326">
        <f t="shared" si="202"/>
        <v>0.76214898095413341</v>
      </c>
      <c r="I830" s="326">
        <f t="shared" si="193"/>
        <v>4.2999731589997186E-282</v>
      </c>
      <c r="J830" s="326">
        <f t="shared" si="194"/>
        <v>0</v>
      </c>
      <c r="K830" s="326">
        <f t="shared" si="203"/>
        <v>0.76214898095413341</v>
      </c>
      <c r="L830" s="326">
        <f t="shared" si="195"/>
        <v>4.524662074528626E-150</v>
      </c>
      <c r="M830" s="326">
        <f t="shared" si="196"/>
        <v>0</v>
      </c>
      <c r="N830" s="326">
        <f t="shared" si="204"/>
        <v>0.76214898095413341</v>
      </c>
      <c r="O830" s="326">
        <f t="shared" si="197"/>
        <v>1.8084999749593446E-5</v>
      </c>
      <c r="P830" s="326">
        <f t="shared" si="198"/>
        <v>0</v>
      </c>
      <c r="Q830" s="326">
        <f t="shared" si="205"/>
        <v>0.76214898095413341</v>
      </c>
      <c r="R830" s="326">
        <f t="shared" si="199"/>
        <v>0</v>
      </c>
      <c r="S830" s="326">
        <f t="shared" si="200"/>
        <v>0</v>
      </c>
      <c r="T830" s="326">
        <f t="shared" si="206"/>
        <v>0.76214898095413341</v>
      </c>
      <c r="U830" s="326">
        <f t="shared" si="201"/>
        <v>0</v>
      </c>
      <c r="V830" s="326">
        <f t="shared" si="207"/>
        <v>0.30001808499974958</v>
      </c>
    </row>
    <row r="831" spans="7:22" x14ac:dyDescent="0.2">
      <c r="G831" s="326">
        <f t="shared" si="192"/>
        <v>0</v>
      </c>
      <c r="H831" s="326">
        <f t="shared" si="202"/>
        <v>0.76307504289939965</v>
      </c>
      <c r="I831" s="326">
        <f t="shared" si="193"/>
        <v>1.0963245757176317E-282</v>
      </c>
      <c r="J831" s="326">
        <f t="shared" si="194"/>
        <v>0</v>
      </c>
      <c r="K831" s="326">
        <f t="shared" si="203"/>
        <v>0.76307504289939965</v>
      </c>
      <c r="L831" s="326">
        <f t="shared" si="195"/>
        <v>8.6606962016646168E-151</v>
      </c>
      <c r="M831" s="326">
        <f t="shared" si="196"/>
        <v>0</v>
      </c>
      <c r="N831" s="326">
        <f t="shared" si="204"/>
        <v>0.76307504289939965</v>
      </c>
      <c r="O831" s="326">
        <f t="shared" si="197"/>
        <v>3.2265071787080299E-5</v>
      </c>
      <c r="P831" s="326">
        <f t="shared" si="198"/>
        <v>0</v>
      </c>
      <c r="Q831" s="326">
        <f t="shared" si="205"/>
        <v>0.76307504289939965</v>
      </c>
      <c r="R831" s="326">
        <f t="shared" si="199"/>
        <v>0</v>
      </c>
      <c r="S831" s="326">
        <f t="shared" si="200"/>
        <v>0</v>
      </c>
      <c r="T831" s="326">
        <f t="shared" si="206"/>
        <v>0.76307504289939965</v>
      </c>
      <c r="U831" s="326">
        <f t="shared" si="201"/>
        <v>0</v>
      </c>
      <c r="V831" s="326">
        <f t="shared" si="207"/>
        <v>0.3000322650717871</v>
      </c>
    </row>
    <row r="832" spans="7:22" x14ac:dyDescent="0.2">
      <c r="G832" s="326">
        <f t="shared" si="192"/>
        <v>0</v>
      </c>
      <c r="H832" s="326">
        <f t="shared" si="202"/>
        <v>0.76400110484466588</v>
      </c>
      <c r="I832" s="326">
        <f t="shared" si="193"/>
        <v>2.8004714742476676E-283</v>
      </c>
      <c r="J832" s="326">
        <f t="shared" si="194"/>
        <v>0</v>
      </c>
      <c r="K832" s="326">
        <f t="shared" si="203"/>
        <v>0.76400110484466588</v>
      </c>
      <c r="L832" s="326">
        <f t="shared" si="195"/>
        <v>1.6579032362362906E-151</v>
      </c>
      <c r="M832" s="326">
        <f t="shared" si="196"/>
        <v>0</v>
      </c>
      <c r="N832" s="326">
        <f t="shared" si="204"/>
        <v>0.76400110484466588</v>
      </c>
      <c r="O832" s="326">
        <f t="shared" si="197"/>
        <v>5.6765365798690542E-5</v>
      </c>
      <c r="P832" s="326">
        <f t="shared" si="198"/>
        <v>0</v>
      </c>
      <c r="Q832" s="326">
        <f t="shared" si="205"/>
        <v>0.76400110484466588</v>
      </c>
      <c r="R832" s="326">
        <f t="shared" si="199"/>
        <v>0</v>
      </c>
      <c r="S832" s="326">
        <f t="shared" si="200"/>
        <v>0</v>
      </c>
      <c r="T832" s="326">
        <f t="shared" si="206"/>
        <v>0.76400110484466588</v>
      </c>
      <c r="U832" s="326">
        <f t="shared" si="201"/>
        <v>0</v>
      </c>
      <c r="V832" s="326">
        <f t="shared" si="207"/>
        <v>0.30005676536579867</v>
      </c>
    </row>
    <row r="833" spans="7:22" x14ac:dyDescent="0.2">
      <c r="G833" s="326">
        <f t="shared" si="192"/>
        <v>0</v>
      </c>
      <c r="H833" s="326">
        <f t="shared" si="202"/>
        <v>0.76492716678993211</v>
      </c>
      <c r="I833" s="326">
        <f t="shared" si="193"/>
        <v>7.1670598502118802E-284</v>
      </c>
      <c r="J833" s="326">
        <f t="shared" si="194"/>
        <v>0</v>
      </c>
      <c r="K833" s="326">
        <f t="shared" si="203"/>
        <v>0.76492716678993211</v>
      </c>
      <c r="L833" s="326">
        <f t="shared" si="195"/>
        <v>3.1740319751679884E-152</v>
      </c>
      <c r="M833" s="326">
        <f t="shared" si="196"/>
        <v>0</v>
      </c>
      <c r="N833" s="326">
        <f t="shared" si="204"/>
        <v>0.76492716678993211</v>
      </c>
      <c r="O833" s="326">
        <f t="shared" si="197"/>
        <v>9.8494669381537256E-5</v>
      </c>
      <c r="P833" s="326">
        <f t="shared" si="198"/>
        <v>0</v>
      </c>
      <c r="Q833" s="326">
        <f t="shared" si="205"/>
        <v>0.76492716678993211</v>
      </c>
      <c r="R833" s="326">
        <f t="shared" si="199"/>
        <v>0</v>
      </c>
      <c r="S833" s="326">
        <f t="shared" si="200"/>
        <v>0</v>
      </c>
      <c r="T833" s="326">
        <f t="shared" si="206"/>
        <v>0.76492716678993211</v>
      </c>
      <c r="U833" s="326">
        <f t="shared" si="201"/>
        <v>0</v>
      </c>
      <c r="V833" s="326">
        <f t="shared" si="207"/>
        <v>0.30009849466938154</v>
      </c>
    </row>
    <row r="834" spans="7:22" x14ac:dyDescent="0.2">
      <c r="G834" s="326">
        <f t="shared" si="192"/>
        <v>0</v>
      </c>
      <c r="H834" s="326">
        <f t="shared" si="202"/>
        <v>0.76585322873519834</v>
      </c>
      <c r="I834" s="326">
        <f t="shared" si="193"/>
        <v>1.8376722243469477E-284</v>
      </c>
      <c r="J834" s="326">
        <f t="shared" si="194"/>
        <v>0</v>
      </c>
      <c r="K834" s="326">
        <f t="shared" si="203"/>
        <v>0.76585322873519834</v>
      </c>
      <c r="L834" s="326">
        <f t="shared" si="195"/>
        <v>6.0773622667853949E-153</v>
      </c>
      <c r="M834" s="326">
        <f t="shared" si="196"/>
        <v>0</v>
      </c>
      <c r="N834" s="326">
        <f t="shared" si="204"/>
        <v>0.76585322873519834</v>
      </c>
      <c r="O834" s="326">
        <f t="shared" si="197"/>
        <v>1.6856290220314753E-4</v>
      </c>
      <c r="P834" s="326">
        <f t="shared" si="198"/>
        <v>0</v>
      </c>
      <c r="Q834" s="326">
        <f t="shared" si="205"/>
        <v>0.76585322873519834</v>
      </c>
      <c r="R834" s="326">
        <f t="shared" si="199"/>
        <v>0</v>
      </c>
      <c r="S834" s="326">
        <f t="shared" si="200"/>
        <v>0</v>
      </c>
      <c r="T834" s="326">
        <f t="shared" si="206"/>
        <v>0.76585322873519834</v>
      </c>
      <c r="U834" s="326">
        <f t="shared" si="201"/>
        <v>0</v>
      </c>
      <c r="V834" s="326">
        <f t="shared" si="207"/>
        <v>0.30016856290220312</v>
      </c>
    </row>
    <row r="835" spans="7:22" x14ac:dyDescent="0.2">
      <c r="G835" s="326">
        <f t="shared" si="192"/>
        <v>0</v>
      </c>
      <c r="H835" s="326">
        <f t="shared" si="202"/>
        <v>0.76677929068046458</v>
      </c>
      <c r="I835" s="326">
        <f t="shared" si="193"/>
        <v>4.7207551342011012E-285</v>
      </c>
      <c r="J835" s="326">
        <f t="shared" si="194"/>
        <v>0</v>
      </c>
      <c r="K835" s="326">
        <f t="shared" si="203"/>
        <v>0.76677929068046458</v>
      </c>
      <c r="L835" s="326">
        <f t="shared" si="195"/>
        <v>1.1637952201904716E-153</v>
      </c>
      <c r="M835" s="326">
        <f t="shared" si="196"/>
        <v>0</v>
      </c>
      <c r="N835" s="326">
        <f t="shared" si="204"/>
        <v>0.76677929068046458</v>
      </c>
      <c r="O835" s="326">
        <f t="shared" si="197"/>
        <v>2.8455909566162438E-4</v>
      </c>
      <c r="P835" s="326">
        <f t="shared" si="198"/>
        <v>0</v>
      </c>
      <c r="Q835" s="326">
        <f t="shared" si="205"/>
        <v>0.76677929068046458</v>
      </c>
      <c r="R835" s="326">
        <f t="shared" si="199"/>
        <v>0</v>
      </c>
      <c r="S835" s="326">
        <f t="shared" si="200"/>
        <v>0</v>
      </c>
      <c r="T835" s="326">
        <f t="shared" si="206"/>
        <v>0.76677929068046458</v>
      </c>
      <c r="U835" s="326">
        <f t="shared" si="201"/>
        <v>0</v>
      </c>
      <c r="V835" s="326">
        <f t="shared" si="207"/>
        <v>0.3002845590956616</v>
      </c>
    </row>
    <row r="836" spans="7:22" x14ac:dyDescent="0.2">
      <c r="G836" s="326">
        <f t="shared" si="192"/>
        <v>0</v>
      </c>
      <c r="H836" s="326">
        <f t="shared" si="202"/>
        <v>0.76770535262573081</v>
      </c>
      <c r="I836" s="326">
        <f t="shared" si="193"/>
        <v>1.2149839854426224E-285</v>
      </c>
      <c r="J836" s="326">
        <f t="shared" si="194"/>
        <v>0</v>
      </c>
      <c r="K836" s="326">
        <f t="shared" si="203"/>
        <v>0.76770535262573081</v>
      </c>
      <c r="L836" s="326">
        <f t="shared" si="195"/>
        <v>2.2289559162003528E-154</v>
      </c>
      <c r="M836" s="326">
        <f t="shared" si="196"/>
        <v>0</v>
      </c>
      <c r="N836" s="326">
        <f t="shared" si="204"/>
        <v>0.76770535262573081</v>
      </c>
      <c r="O836" s="326">
        <f t="shared" si="197"/>
        <v>4.7389820166700454E-4</v>
      </c>
      <c r="P836" s="326">
        <f t="shared" si="198"/>
        <v>0</v>
      </c>
      <c r="Q836" s="326">
        <f t="shared" si="205"/>
        <v>0.76770535262573081</v>
      </c>
      <c r="R836" s="326">
        <f t="shared" si="199"/>
        <v>0</v>
      </c>
      <c r="S836" s="326">
        <f t="shared" si="200"/>
        <v>0</v>
      </c>
      <c r="T836" s="326">
        <f t="shared" si="206"/>
        <v>0.76770535262573081</v>
      </c>
      <c r="U836" s="326">
        <f t="shared" si="201"/>
        <v>0</v>
      </c>
      <c r="V836" s="326">
        <f t="shared" si="207"/>
        <v>0.30047389820166698</v>
      </c>
    </row>
    <row r="837" spans="7:22" x14ac:dyDescent="0.2">
      <c r="G837" s="326">
        <f t="shared" si="192"/>
        <v>0</v>
      </c>
      <c r="H837" s="326">
        <f t="shared" si="202"/>
        <v>0.76863141457099704</v>
      </c>
      <c r="I837" s="326">
        <f t="shared" si="193"/>
        <v>3.1328855970539048E-286</v>
      </c>
      <c r="J837" s="326">
        <f t="shared" si="194"/>
        <v>0</v>
      </c>
      <c r="K837" s="326">
        <f t="shared" si="203"/>
        <v>0.76863141457099704</v>
      </c>
      <c r="L837" s="326">
        <f t="shared" si="195"/>
        <v>4.269683145612787E-155</v>
      </c>
      <c r="M837" s="326">
        <f t="shared" si="196"/>
        <v>0</v>
      </c>
      <c r="N837" s="326">
        <f t="shared" si="204"/>
        <v>0.76863141457099704</v>
      </c>
      <c r="O837" s="326">
        <f t="shared" si="197"/>
        <v>7.7864660354625965E-4</v>
      </c>
      <c r="P837" s="326">
        <f t="shared" si="198"/>
        <v>0</v>
      </c>
      <c r="Q837" s="326">
        <f t="shared" si="205"/>
        <v>0.76863141457099704</v>
      </c>
      <c r="R837" s="326">
        <f t="shared" si="199"/>
        <v>0</v>
      </c>
      <c r="S837" s="326">
        <f t="shared" si="200"/>
        <v>0</v>
      </c>
      <c r="T837" s="326">
        <f t="shared" si="206"/>
        <v>0.76863141457099704</v>
      </c>
      <c r="U837" s="326">
        <f t="shared" si="201"/>
        <v>0</v>
      </c>
      <c r="V837" s="326">
        <f t="shared" si="207"/>
        <v>0.30077864660354625</v>
      </c>
    </row>
    <row r="838" spans="7:22" x14ac:dyDescent="0.2">
      <c r="G838" s="326">
        <f t="shared" si="192"/>
        <v>0</v>
      </c>
      <c r="H838" s="326">
        <f t="shared" si="202"/>
        <v>0.76955747651626327</v>
      </c>
      <c r="I838" s="326">
        <f t="shared" si="193"/>
        <v>8.0934308675538988E-287</v>
      </c>
      <c r="J838" s="326">
        <f t="shared" si="194"/>
        <v>0</v>
      </c>
      <c r="K838" s="326">
        <f t="shared" si="203"/>
        <v>0.76955747651626327</v>
      </c>
      <c r="L838" s="326">
        <f t="shared" si="195"/>
        <v>8.1802166907834863E-156</v>
      </c>
      <c r="M838" s="326">
        <f t="shared" si="196"/>
        <v>1E-3</v>
      </c>
      <c r="N838" s="326">
        <f t="shared" si="204"/>
        <v>0.76955747651626327</v>
      </c>
      <c r="O838" s="326">
        <f t="shared" si="197"/>
        <v>1.26234716696774E-3</v>
      </c>
      <c r="P838" s="326">
        <f t="shared" si="198"/>
        <v>0</v>
      </c>
      <c r="Q838" s="326">
        <f t="shared" si="205"/>
        <v>0.76955747651626327</v>
      </c>
      <c r="R838" s="326">
        <f t="shared" si="199"/>
        <v>0</v>
      </c>
      <c r="S838" s="326">
        <f t="shared" si="200"/>
        <v>0</v>
      </c>
      <c r="T838" s="326">
        <f t="shared" si="206"/>
        <v>0.76955747651626327</v>
      </c>
      <c r="U838" s="326">
        <f t="shared" si="201"/>
        <v>0</v>
      </c>
      <c r="V838" s="326">
        <f t="shared" si="207"/>
        <v>0.3012623471669677</v>
      </c>
    </row>
    <row r="839" spans="7:22" x14ac:dyDescent="0.2">
      <c r="G839" s="326">
        <f t="shared" ref="G839:G902" si="208">FLOOR(I839,0.001)</f>
        <v>0</v>
      </c>
      <c r="H839" s="326">
        <f t="shared" si="202"/>
        <v>0.7704835384615295</v>
      </c>
      <c r="I839" s="326">
        <f t="shared" ref="I839:I902" si="209">$C$13/(SQRT(($H839*$H839)/I$4))/SQRT(6.28)*EXP(-(($H839-I$2)^2)/2/(SQRT(($H839*$H839)/I$4))^2)</f>
        <v>2.0947594691532659E-287</v>
      </c>
      <c r="J839" s="326">
        <f t="shared" ref="J839:J902" si="210">FLOOR(L839,0.001)</f>
        <v>0</v>
      </c>
      <c r="K839" s="326">
        <f t="shared" si="203"/>
        <v>0.7704835384615295</v>
      </c>
      <c r="L839" s="326">
        <f t="shared" ref="L839:L902" si="211">$C$13/(SQRT(($H839*$H839)/L$4))/SQRT(6.28)*EXP(-(($H839-L$2)^2)/2/(SQRT(($H839*$H839)/L$4))^2)</f>
        <v>1.5675255958809212E-156</v>
      </c>
      <c r="M839" s="326">
        <f t="shared" ref="M839:M902" si="212">FLOOR(O839,0.001)</f>
        <v>2E-3</v>
      </c>
      <c r="N839" s="326">
        <f t="shared" si="204"/>
        <v>0.7704835384615295</v>
      </c>
      <c r="O839" s="326">
        <f t="shared" ref="O839:O902" si="213">$C$13/(SQRT(($H839*$H839)/O$4))/SQRT(6.28)*EXP(-(($H839-O$2)^2)/2/(SQRT(($H839*$H839)/O$4))^2)</f>
        <v>2.019483746237229E-3</v>
      </c>
      <c r="P839" s="326">
        <f t="shared" ref="P839:P902" si="214">FLOOR(R839,0.001)</f>
        <v>0</v>
      </c>
      <c r="Q839" s="326">
        <f t="shared" si="205"/>
        <v>0.7704835384615295</v>
      </c>
      <c r="R839" s="326">
        <f t="shared" ref="R839:R902" si="215">$C$13/(SQRT(($H839*$H839)/R$4))/SQRT(6.28)*EXP(-(($H839-R$2)^2)/2/(SQRT(($H839*$H839)/R$4))^2)</f>
        <v>0</v>
      </c>
      <c r="S839" s="326">
        <f t="shared" ref="S839:S902" si="216">FLOOR(U839,0.001)</f>
        <v>0</v>
      </c>
      <c r="T839" s="326">
        <f t="shared" si="206"/>
        <v>0.7704835384615295</v>
      </c>
      <c r="U839" s="326">
        <f t="shared" ref="U839:U902" si="217">$C$13/(SQRT(($H839*$H839)/U$4))/SQRT(6.28)*EXP(-(($H839-U$2)^2)/2/(SQRT(($H839*$H839)/U$4))^2)</f>
        <v>0</v>
      </c>
      <c r="V839" s="326">
        <f t="shared" si="207"/>
        <v>0.30201948374623722</v>
      </c>
    </row>
    <row r="840" spans="7:22" x14ac:dyDescent="0.2">
      <c r="G840" s="326">
        <f t="shared" si="208"/>
        <v>0</v>
      </c>
      <c r="H840" s="326">
        <f t="shared" ref="H840:H903" si="218">H839+1/($C$16*60)</f>
        <v>0.77140960040679574</v>
      </c>
      <c r="I840" s="326">
        <f t="shared" si="209"/>
        <v>5.43185620888037E-288</v>
      </c>
      <c r="J840" s="326">
        <f t="shared" si="210"/>
        <v>0</v>
      </c>
      <c r="K840" s="326">
        <f t="shared" ref="K840:K903" si="219">K839+1/($C$16*60)</f>
        <v>0.77140960040679574</v>
      </c>
      <c r="L840" s="326">
        <f t="shared" si="211"/>
        <v>3.0043516843125662E-157</v>
      </c>
      <c r="M840" s="326">
        <f t="shared" si="212"/>
        <v>3.0000000000000001E-3</v>
      </c>
      <c r="N840" s="326">
        <f t="shared" ref="N840:N903" si="220">N839+1/($C$16*60)</f>
        <v>0.77140960040679574</v>
      </c>
      <c r="O840" s="326">
        <f t="shared" si="213"/>
        <v>3.1883414105633992E-3</v>
      </c>
      <c r="P840" s="326">
        <f t="shared" si="214"/>
        <v>0</v>
      </c>
      <c r="Q840" s="326">
        <f t="shared" ref="Q840:Q903" si="221">Q839+1/($C$16*60)</f>
        <v>0.77140960040679574</v>
      </c>
      <c r="R840" s="326">
        <f t="shared" si="215"/>
        <v>0</v>
      </c>
      <c r="S840" s="326">
        <f t="shared" si="216"/>
        <v>0</v>
      </c>
      <c r="T840" s="326">
        <f t="shared" ref="T840:T903" si="222">T839+1/($C$16*60)</f>
        <v>0.77140960040679574</v>
      </c>
      <c r="U840" s="326">
        <f t="shared" si="217"/>
        <v>0</v>
      </c>
      <c r="V840" s="326">
        <f t="shared" ref="V840:V903" si="223">SUM(I840,L840,O840,R840,U840)+0.3</f>
        <v>0.30318834141056339</v>
      </c>
    </row>
    <row r="841" spans="7:22" x14ac:dyDescent="0.2">
      <c r="G841" s="326">
        <f t="shared" si="208"/>
        <v>0</v>
      </c>
      <c r="H841" s="326">
        <f t="shared" si="218"/>
        <v>0.77233566235206197</v>
      </c>
      <c r="I841" s="326">
        <f t="shared" si="209"/>
        <v>1.4111532771037555E-288</v>
      </c>
      <c r="J841" s="326">
        <f t="shared" si="210"/>
        <v>0</v>
      </c>
      <c r="K841" s="326">
        <f t="shared" si="219"/>
        <v>0.77233566235206197</v>
      </c>
      <c r="L841" s="326">
        <f t="shared" si="211"/>
        <v>5.759420128575159E-158</v>
      </c>
      <c r="M841" s="326">
        <f t="shared" si="212"/>
        <v>4.0000000000000001E-3</v>
      </c>
      <c r="N841" s="326">
        <f t="shared" si="220"/>
        <v>0.77233566235206197</v>
      </c>
      <c r="O841" s="326">
        <f t="shared" si="213"/>
        <v>4.9681153473974003E-3</v>
      </c>
      <c r="P841" s="326">
        <f t="shared" si="214"/>
        <v>0</v>
      </c>
      <c r="Q841" s="326">
        <f t="shared" si="221"/>
        <v>0.77233566235206197</v>
      </c>
      <c r="R841" s="326">
        <f t="shared" si="215"/>
        <v>0</v>
      </c>
      <c r="S841" s="326">
        <f t="shared" si="216"/>
        <v>0</v>
      </c>
      <c r="T841" s="326">
        <f t="shared" si="222"/>
        <v>0.77233566235206197</v>
      </c>
      <c r="U841" s="326">
        <f t="shared" si="217"/>
        <v>0</v>
      </c>
      <c r="V841" s="326">
        <f t="shared" si="223"/>
        <v>0.30496811534739737</v>
      </c>
    </row>
    <row r="842" spans="7:22" x14ac:dyDescent="0.2">
      <c r="G842" s="326">
        <f t="shared" si="208"/>
        <v>0</v>
      </c>
      <c r="H842" s="326">
        <f t="shared" si="218"/>
        <v>0.7732617242973282</v>
      </c>
      <c r="I842" s="326">
        <f t="shared" si="209"/>
        <v>3.6729172734461252E-289</v>
      </c>
      <c r="J842" s="326">
        <f t="shared" si="210"/>
        <v>0</v>
      </c>
      <c r="K842" s="326">
        <f t="shared" si="219"/>
        <v>0.7732617242973282</v>
      </c>
      <c r="L842" s="326">
        <f t="shared" si="211"/>
        <v>1.1043433655105599E-158</v>
      </c>
      <c r="M842" s="326">
        <f t="shared" si="212"/>
        <v>7.0000000000000001E-3</v>
      </c>
      <c r="N842" s="326">
        <f t="shared" si="220"/>
        <v>0.7732617242973282</v>
      </c>
      <c r="O842" s="326">
        <f t="shared" si="213"/>
        <v>7.6411745808303688E-3</v>
      </c>
      <c r="P842" s="326">
        <f t="shared" si="214"/>
        <v>0</v>
      </c>
      <c r="Q842" s="326">
        <f t="shared" si="221"/>
        <v>0.7732617242973282</v>
      </c>
      <c r="R842" s="326">
        <f t="shared" si="215"/>
        <v>0</v>
      </c>
      <c r="S842" s="326">
        <f t="shared" si="216"/>
        <v>0</v>
      </c>
      <c r="T842" s="326">
        <f t="shared" si="222"/>
        <v>0.7732617242973282</v>
      </c>
      <c r="U842" s="326">
        <f t="shared" si="217"/>
        <v>0</v>
      </c>
      <c r="V842" s="326">
        <f t="shared" si="223"/>
        <v>0.30764117458083035</v>
      </c>
    </row>
    <row r="843" spans="7:22" x14ac:dyDescent="0.2">
      <c r="G843" s="326">
        <f t="shared" si="208"/>
        <v>0</v>
      </c>
      <c r="H843" s="326">
        <f t="shared" si="218"/>
        <v>0.77418778624259443</v>
      </c>
      <c r="I843" s="326">
        <f t="shared" si="209"/>
        <v>9.5776363953283196E-290</v>
      </c>
      <c r="J843" s="326">
        <f t="shared" si="210"/>
        <v>0</v>
      </c>
      <c r="K843" s="326">
        <f t="shared" si="219"/>
        <v>0.77418778624259443</v>
      </c>
      <c r="L843" s="326">
        <f t="shared" si="211"/>
        <v>2.1180310740959894E-159</v>
      </c>
      <c r="M843" s="326">
        <f t="shared" si="212"/>
        <v>1.0999999999999999E-2</v>
      </c>
      <c r="N843" s="326">
        <f t="shared" si="220"/>
        <v>0.77418778624259443</v>
      </c>
      <c r="O843" s="326">
        <f t="shared" si="213"/>
        <v>1.1601365413540728E-2</v>
      </c>
      <c r="P843" s="326">
        <f t="shared" si="214"/>
        <v>0</v>
      </c>
      <c r="Q843" s="326">
        <f t="shared" si="221"/>
        <v>0.77418778624259443</v>
      </c>
      <c r="R843" s="326">
        <f t="shared" si="215"/>
        <v>0</v>
      </c>
      <c r="S843" s="326">
        <f t="shared" si="216"/>
        <v>0</v>
      </c>
      <c r="T843" s="326">
        <f t="shared" si="222"/>
        <v>0.77418778624259443</v>
      </c>
      <c r="U843" s="326">
        <f t="shared" si="217"/>
        <v>0</v>
      </c>
      <c r="V843" s="326">
        <f t="shared" si="223"/>
        <v>0.31160136541354072</v>
      </c>
    </row>
    <row r="844" spans="7:22" x14ac:dyDescent="0.2">
      <c r="G844" s="326">
        <f t="shared" si="208"/>
        <v>0</v>
      </c>
      <c r="H844" s="326">
        <f t="shared" si="218"/>
        <v>0.77511384818786067</v>
      </c>
      <c r="I844" s="326">
        <f t="shared" si="209"/>
        <v>2.5021594717481749E-290</v>
      </c>
      <c r="J844" s="326">
        <f t="shared" si="210"/>
        <v>0</v>
      </c>
      <c r="K844" s="326">
        <f t="shared" si="219"/>
        <v>0.77511384818786067</v>
      </c>
      <c r="L844" s="326">
        <f t="shared" si="211"/>
        <v>4.0632053136613883E-160</v>
      </c>
      <c r="M844" s="326">
        <f t="shared" si="212"/>
        <v>1.7000000000000001E-2</v>
      </c>
      <c r="N844" s="326">
        <f t="shared" si="220"/>
        <v>0.77511384818786067</v>
      </c>
      <c r="O844" s="326">
        <f t="shared" si="213"/>
        <v>1.7389106939184561E-2</v>
      </c>
      <c r="P844" s="326">
        <f t="shared" si="214"/>
        <v>0</v>
      </c>
      <c r="Q844" s="326">
        <f t="shared" si="221"/>
        <v>0.77511384818786067</v>
      </c>
      <c r="R844" s="326">
        <f t="shared" si="215"/>
        <v>0</v>
      </c>
      <c r="S844" s="326">
        <f t="shared" si="216"/>
        <v>0</v>
      </c>
      <c r="T844" s="326">
        <f t="shared" si="222"/>
        <v>0.77511384818786067</v>
      </c>
      <c r="U844" s="326">
        <f t="shared" si="217"/>
        <v>0</v>
      </c>
      <c r="V844" s="326">
        <f t="shared" si="223"/>
        <v>0.31738910693918454</v>
      </c>
    </row>
    <row r="845" spans="7:22" x14ac:dyDescent="0.2">
      <c r="G845" s="326">
        <f t="shared" si="208"/>
        <v>0</v>
      </c>
      <c r="H845" s="326">
        <f t="shared" si="218"/>
        <v>0.7760399101331269</v>
      </c>
      <c r="I845" s="326">
        <f t="shared" si="209"/>
        <v>6.5490794708791219E-291</v>
      </c>
      <c r="J845" s="326">
        <f t="shared" si="210"/>
        <v>0</v>
      </c>
      <c r="K845" s="326">
        <f t="shared" si="219"/>
        <v>0.7760399101331269</v>
      </c>
      <c r="L845" s="326">
        <f t="shared" si="211"/>
        <v>7.7968431750325954E-161</v>
      </c>
      <c r="M845" s="326">
        <f t="shared" si="212"/>
        <v>2.5000000000000001E-2</v>
      </c>
      <c r="N845" s="326">
        <f t="shared" si="220"/>
        <v>0.7760399101331269</v>
      </c>
      <c r="O845" s="326">
        <f t="shared" si="213"/>
        <v>2.57337467072664E-2</v>
      </c>
      <c r="P845" s="326">
        <f t="shared" si="214"/>
        <v>0</v>
      </c>
      <c r="Q845" s="326">
        <f t="shared" si="221"/>
        <v>0.7760399101331269</v>
      </c>
      <c r="R845" s="326">
        <f t="shared" si="215"/>
        <v>0</v>
      </c>
      <c r="S845" s="326">
        <f t="shared" si="216"/>
        <v>0</v>
      </c>
      <c r="T845" s="326">
        <f t="shared" si="222"/>
        <v>0.7760399101331269</v>
      </c>
      <c r="U845" s="326">
        <f t="shared" si="217"/>
        <v>0</v>
      </c>
      <c r="V845" s="326">
        <f t="shared" si="223"/>
        <v>0.3257337467072664</v>
      </c>
    </row>
    <row r="846" spans="7:22" x14ac:dyDescent="0.2">
      <c r="G846" s="326">
        <f t="shared" si="208"/>
        <v>0</v>
      </c>
      <c r="H846" s="326">
        <f t="shared" si="218"/>
        <v>0.77696597207839313</v>
      </c>
      <c r="I846" s="326">
        <f t="shared" si="209"/>
        <v>1.7173284261088208E-291</v>
      </c>
      <c r="J846" s="326">
        <f t="shared" si="210"/>
        <v>0</v>
      </c>
      <c r="K846" s="326">
        <f t="shared" si="219"/>
        <v>0.77696597207839313</v>
      </c>
      <c r="L846" s="326">
        <f t="shared" si="211"/>
        <v>1.4965378993692967E-161</v>
      </c>
      <c r="M846" s="326">
        <f t="shared" si="212"/>
        <v>3.6999999999999998E-2</v>
      </c>
      <c r="N846" s="326">
        <f t="shared" si="220"/>
        <v>0.77696597207839313</v>
      </c>
      <c r="O846" s="326">
        <f t="shared" si="213"/>
        <v>3.7603169283148413E-2</v>
      </c>
      <c r="P846" s="326">
        <f t="shared" si="214"/>
        <v>0</v>
      </c>
      <c r="Q846" s="326">
        <f t="shared" si="221"/>
        <v>0.77696597207839313</v>
      </c>
      <c r="R846" s="326">
        <f t="shared" si="215"/>
        <v>0</v>
      </c>
      <c r="S846" s="326">
        <f t="shared" si="216"/>
        <v>0</v>
      </c>
      <c r="T846" s="326">
        <f t="shared" si="222"/>
        <v>0.77696597207839313</v>
      </c>
      <c r="U846" s="326">
        <f t="shared" si="217"/>
        <v>0</v>
      </c>
      <c r="V846" s="326">
        <f t="shared" si="223"/>
        <v>0.33760316928314837</v>
      </c>
    </row>
    <row r="847" spans="7:22" x14ac:dyDescent="0.2">
      <c r="G847" s="326">
        <f t="shared" si="208"/>
        <v>0</v>
      </c>
      <c r="H847" s="326">
        <f t="shared" si="218"/>
        <v>0.77789203402365936</v>
      </c>
      <c r="I847" s="326">
        <f t="shared" si="209"/>
        <v>4.5116298547531293E-292</v>
      </c>
      <c r="J847" s="326">
        <f t="shared" si="210"/>
        <v>0</v>
      </c>
      <c r="K847" s="326">
        <f t="shared" si="219"/>
        <v>0.77789203402365936</v>
      </c>
      <c r="L847" s="326">
        <f t="shared" si="211"/>
        <v>2.8732986998013014E-162</v>
      </c>
      <c r="M847" s="326">
        <f t="shared" si="212"/>
        <v>5.3999999999999999E-2</v>
      </c>
      <c r="N847" s="326">
        <f t="shared" si="220"/>
        <v>0.77789203402365936</v>
      </c>
      <c r="O847" s="326">
        <f t="shared" si="213"/>
        <v>5.4259952104783744E-2</v>
      </c>
      <c r="P847" s="326">
        <f t="shared" si="214"/>
        <v>0</v>
      </c>
      <c r="Q847" s="326">
        <f t="shared" si="221"/>
        <v>0.77789203402365936</v>
      </c>
      <c r="R847" s="326">
        <f t="shared" si="215"/>
        <v>0</v>
      </c>
      <c r="S847" s="326">
        <f t="shared" si="216"/>
        <v>0</v>
      </c>
      <c r="T847" s="326">
        <f t="shared" si="222"/>
        <v>0.77789203402365936</v>
      </c>
      <c r="U847" s="326">
        <f t="shared" si="217"/>
        <v>0</v>
      </c>
      <c r="V847" s="326">
        <f t="shared" si="223"/>
        <v>0.35425995210478373</v>
      </c>
    </row>
    <row r="848" spans="7:22" x14ac:dyDescent="0.2">
      <c r="G848" s="326">
        <f t="shared" si="208"/>
        <v>0</v>
      </c>
      <c r="H848" s="326">
        <f t="shared" si="218"/>
        <v>0.77881809596892559</v>
      </c>
      <c r="I848" s="326">
        <f t="shared" si="209"/>
        <v>1.1874620695064871E-292</v>
      </c>
      <c r="J848" s="326">
        <f t="shared" si="210"/>
        <v>0</v>
      </c>
      <c r="K848" s="326">
        <f t="shared" si="219"/>
        <v>0.77881809596892559</v>
      </c>
      <c r="L848" s="326">
        <f t="shared" si="211"/>
        <v>5.5182727615504214E-163</v>
      </c>
      <c r="M848" s="326">
        <f t="shared" si="212"/>
        <v>7.6999999999999999E-2</v>
      </c>
      <c r="N848" s="326">
        <f t="shared" si="220"/>
        <v>0.77881809596892559</v>
      </c>
      <c r="O848" s="326">
        <f t="shared" si="213"/>
        <v>7.7322425444491624E-2</v>
      </c>
      <c r="P848" s="326">
        <f t="shared" si="214"/>
        <v>0</v>
      </c>
      <c r="Q848" s="326">
        <f t="shared" si="221"/>
        <v>0.77881809596892559</v>
      </c>
      <c r="R848" s="326">
        <f t="shared" si="215"/>
        <v>0</v>
      </c>
      <c r="S848" s="326">
        <f t="shared" si="216"/>
        <v>0</v>
      </c>
      <c r="T848" s="326">
        <f t="shared" si="222"/>
        <v>0.77881809596892559</v>
      </c>
      <c r="U848" s="326">
        <f t="shared" si="217"/>
        <v>0</v>
      </c>
      <c r="V848" s="326">
        <f t="shared" si="223"/>
        <v>0.37732242544449163</v>
      </c>
    </row>
    <row r="849" spans="7:22" x14ac:dyDescent="0.2">
      <c r="G849" s="326">
        <f t="shared" si="208"/>
        <v>0</v>
      </c>
      <c r="H849" s="326">
        <f t="shared" si="218"/>
        <v>0.77974415791419183</v>
      </c>
      <c r="I849" s="326">
        <f t="shared" si="209"/>
        <v>3.1312041325410396E-293</v>
      </c>
      <c r="J849" s="326">
        <f t="shared" si="210"/>
        <v>0</v>
      </c>
      <c r="K849" s="326">
        <f t="shared" si="219"/>
        <v>0.77974415791419183</v>
      </c>
      <c r="L849" s="326">
        <f t="shared" si="211"/>
        <v>1.0601321948860927E-163</v>
      </c>
      <c r="M849" s="326">
        <f t="shared" si="212"/>
        <v>0.108</v>
      </c>
      <c r="N849" s="326">
        <f t="shared" si="220"/>
        <v>0.77974415791419183</v>
      </c>
      <c r="O849" s="326">
        <f t="shared" si="213"/>
        <v>0.1088278252459457</v>
      </c>
      <c r="P849" s="326">
        <f t="shared" si="214"/>
        <v>0</v>
      </c>
      <c r="Q849" s="326">
        <f t="shared" si="221"/>
        <v>0.77974415791419183</v>
      </c>
      <c r="R849" s="326">
        <f t="shared" si="215"/>
        <v>0</v>
      </c>
      <c r="S849" s="326">
        <f t="shared" si="216"/>
        <v>0</v>
      </c>
      <c r="T849" s="326">
        <f t="shared" si="222"/>
        <v>0.77974415791419183</v>
      </c>
      <c r="U849" s="326">
        <f t="shared" si="217"/>
        <v>0</v>
      </c>
      <c r="V849" s="326">
        <f t="shared" si="223"/>
        <v>0.40882782524594569</v>
      </c>
    </row>
    <row r="850" spans="7:22" x14ac:dyDescent="0.2">
      <c r="G850" s="326">
        <f t="shared" si="208"/>
        <v>0</v>
      </c>
      <c r="H850" s="326">
        <f t="shared" si="218"/>
        <v>0.78067021985945806</v>
      </c>
      <c r="I850" s="326">
        <f t="shared" si="209"/>
        <v>8.271942988471343E-294</v>
      </c>
      <c r="J850" s="326">
        <f t="shared" si="210"/>
        <v>0</v>
      </c>
      <c r="K850" s="326">
        <f t="shared" si="219"/>
        <v>0.78067021985945806</v>
      </c>
      <c r="L850" s="326">
        <f t="shared" si="211"/>
        <v>2.0373068691499622E-164</v>
      </c>
      <c r="M850" s="326">
        <f t="shared" si="212"/>
        <v>0.151</v>
      </c>
      <c r="N850" s="326">
        <f t="shared" si="220"/>
        <v>0.78067021985945806</v>
      </c>
      <c r="O850" s="326">
        <f t="shared" si="213"/>
        <v>0.15129337238326643</v>
      </c>
      <c r="P850" s="326">
        <f t="shared" si="214"/>
        <v>0</v>
      </c>
      <c r="Q850" s="326">
        <f t="shared" si="221"/>
        <v>0.78067021985945806</v>
      </c>
      <c r="R850" s="326">
        <f t="shared" si="215"/>
        <v>0</v>
      </c>
      <c r="S850" s="326">
        <f t="shared" si="216"/>
        <v>0</v>
      </c>
      <c r="T850" s="326">
        <f t="shared" si="222"/>
        <v>0.78067021985945806</v>
      </c>
      <c r="U850" s="326">
        <f t="shared" si="217"/>
        <v>0</v>
      </c>
      <c r="V850" s="326">
        <f t="shared" si="223"/>
        <v>0.45129337238326639</v>
      </c>
    </row>
    <row r="851" spans="7:22" x14ac:dyDescent="0.2">
      <c r="G851" s="326">
        <f t="shared" si="208"/>
        <v>0</v>
      </c>
      <c r="H851" s="326">
        <f t="shared" si="218"/>
        <v>0.78159628180472429</v>
      </c>
      <c r="I851" s="326">
        <f t="shared" si="209"/>
        <v>2.1893104899937132E-294</v>
      </c>
      <c r="J851" s="326">
        <f t="shared" si="210"/>
        <v>0</v>
      </c>
      <c r="K851" s="326">
        <f t="shared" si="219"/>
        <v>0.78159628180472429</v>
      </c>
      <c r="L851" s="326">
        <f t="shared" si="211"/>
        <v>3.9164941510332582E-165</v>
      </c>
      <c r="M851" s="326">
        <f t="shared" si="212"/>
        <v>0.20700000000000002</v>
      </c>
      <c r="N851" s="326">
        <f t="shared" si="220"/>
        <v>0.78159628180472429</v>
      </c>
      <c r="O851" s="326">
        <f t="shared" si="213"/>
        <v>0.20776965498761057</v>
      </c>
      <c r="P851" s="326">
        <f t="shared" si="214"/>
        <v>0</v>
      </c>
      <c r="Q851" s="326">
        <f t="shared" si="221"/>
        <v>0.78159628180472429</v>
      </c>
      <c r="R851" s="326">
        <f t="shared" si="215"/>
        <v>0</v>
      </c>
      <c r="S851" s="326">
        <f t="shared" si="216"/>
        <v>0</v>
      </c>
      <c r="T851" s="326">
        <f t="shared" si="222"/>
        <v>0.78159628180472429</v>
      </c>
      <c r="U851" s="326">
        <f t="shared" si="217"/>
        <v>0</v>
      </c>
      <c r="V851" s="326">
        <f t="shared" si="223"/>
        <v>0.50776965498761051</v>
      </c>
    </row>
    <row r="852" spans="7:22" x14ac:dyDescent="0.2">
      <c r="G852" s="326">
        <f t="shared" si="208"/>
        <v>0</v>
      </c>
      <c r="H852" s="326">
        <f t="shared" si="218"/>
        <v>0.78252234374999052</v>
      </c>
      <c r="I852" s="326">
        <f t="shared" si="209"/>
        <v>5.8051040852131551E-295</v>
      </c>
      <c r="J852" s="326">
        <f t="shared" si="210"/>
        <v>0</v>
      </c>
      <c r="K852" s="326">
        <f t="shared" si="219"/>
        <v>0.78252234374999052</v>
      </c>
      <c r="L852" s="326">
        <f t="shared" si="211"/>
        <v>7.5316150330909363E-166</v>
      </c>
      <c r="M852" s="326">
        <f t="shared" si="212"/>
        <v>0.28100000000000003</v>
      </c>
      <c r="N852" s="326">
        <f t="shared" si="220"/>
        <v>0.78252234374999052</v>
      </c>
      <c r="O852" s="326">
        <f t="shared" si="213"/>
        <v>0.28187926388887846</v>
      </c>
      <c r="P852" s="326">
        <f t="shared" si="214"/>
        <v>0</v>
      </c>
      <c r="Q852" s="326">
        <f t="shared" si="221"/>
        <v>0.78252234374999052</v>
      </c>
      <c r="R852" s="326">
        <f t="shared" si="215"/>
        <v>0</v>
      </c>
      <c r="S852" s="326">
        <f t="shared" si="216"/>
        <v>0</v>
      </c>
      <c r="T852" s="326">
        <f t="shared" si="222"/>
        <v>0.78252234374999052</v>
      </c>
      <c r="U852" s="326">
        <f t="shared" si="217"/>
        <v>0</v>
      </c>
      <c r="V852" s="326">
        <f t="shared" si="223"/>
        <v>0.58187926388887845</v>
      </c>
    </row>
    <row r="853" spans="7:22" x14ac:dyDescent="0.2">
      <c r="G853" s="326">
        <f t="shared" si="208"/>
        <v>0</v>
      </c>
      <c r="H853" s="326">
        <f t="shared" si="218"/>
        <v>0.78344840569525676</v>
      </c>
      <c r="I853" s="326">
        <f t="shared" si="209"/>
        <v>1.5421074647738396E-295</v>
      </c>
      <c r="J853" s="326">
        <f t="shared" si="210"/>
        <v>0</v>
      </c>
      <c r="K853" s="326">
        <f t="shared" si="219"/>
        <v>0.78344840569525676</v>
      </c>
      <c r="L853" s="326">
        <f t="shared" si="211"/>
        <v>1.4488828951814688E-166</v>
      </c>
      <c r="M853" s="326">
        <f t="shared" si="212"/>
        <v>0.377</v>
      </c>
      <c r="N853" s="326">
        <f t="shared" si="220"/>
        <v>0.78344840569525676</v>
      </c>
      <c r="O853" s="326">
        <f t="shared" si="213"/>
        <v>0.37783241197120815</v>
      </c>
      <c r="P853" s="326">
        <f t="shared" si="214"/>
        <v>0</v>
      </c>
      <c r="Q853" s="326">
        <f t="shared" si="221"/>
        <v>0.78344840569525676</v>
      </c>
      <c r="R853" s="326">
        <f t="shared" si="215"/>
        <v>0</v>
      </c>
      <c r="S853" s="326">
        <f t="shared" si="216"/>
        <v>0</v>
      </c>
      <c r="T853" s="326">
        <f t="shared" si="222"/>
        <v>0.78344840569525676</v>
      </c>
      <c r="U853" s="326">
        <f t="shared" si="217"/>
        <v>0</v>
      </c>
      <c r="V853" s="326">
        <f t="shared" si="223"/>
        <v>0.67783241197120814</v>
      </c>
    </row>
    <row r="854" spans="7:22" x14ac:dyDescent="0.2">
      <c r="G854" s="326">
        <f t="shared" si="208"/>
        <v>0</v>
      </c>
      <c r="H854" s="326">
        <f t="shared" si="218"/>
        <v>0.78437446764052299</v>
      </c>
      <c r="I854" s="326">
        <f t="shared" si="209"/>
        <v>4.1041231655161099E-296</v>
      </c>
      <c r="J854" s="326">
        <f t="shared" si="210"/>
        <v>0</v>
      </c>
      <c r="K854" s="326">
        <f t="shared" si="219"/>
        <v>0.78437446764052299</v>
      </c>
      <c r="L854" s="326">
        <f t="shared" si="211"/>
        <v>2.7882896736793623E-167</v>
      </c>
      <c r="M854" s="326">
        <f t="shared" si="212"/>
        <v>0.5</v>
      </c>
      <c r="N854" s="326">
        <f t="shared" si="220"/>
        <v>0.78437446764052299</v>
      </c>
      <c r="O854" s="326">
        <f t="shared" si="213"/>
        <v>0.50041046958014468</v>
      </c>
      <c r="P854" s="326">
        <f t="shared" si="214"/>
        <v>0</v>
      </c>
      <c r="Q854" s="326">
        <f t="shared" si="221"/>
        <v>0.78437446764052299</v>
      </c>
      <c r="R854" s="326">
        <f t="shared" si="215"/>
        <v>0</v>
      </c>
      <c r="S854" s="326">
        <f t="shared" si="216"/>
        <v>0</v>
      </c>
      <c r="T854" s="326">
        <f t="shared" si="222"/>
        <v>0.78437446764052299</v>
      </c>
      <c r="U854" s="326">
        <f t="shared" si="217"/>
        <v>0</v>
      </c>
      <c r="V854" s="326">
        <f t="shared" si="223"/>
        <v>0.80041046958014461</v>
      </c>
    </row>
    <row r="855" spans="7:22" x14ac:dyDescent="0.2">
      <c r="G855" s="326">
        <f t="shared" si="208"/>
        <v>0</v>
      </c>
      <c r="H855" s="326">
        <f t="shared" si="218"/>
        <v>0.78530052958578922</v>
      </c>
      <c r="I855" s="326">
        <f t="shared" si="209"/>
        <v>1.0942747709931809E-296</v>
      </c>
      <c r="J855" s="326">
        <f t="shared" si="210"/>
        <v>0</v>
      </c>
      <c r="K855" s="326">
        <f t="shared" si="219"/>
        <v>0.78530052958578922</v>
      </c>
      <c r="L855" s="326">
        <f t="shared" si="211"/>
        <v>5.367929119709232E-168</v>
      </c>
      <c r="M855" s="326">
        <f t="shared" si="212"/>
        <v>0.65400000000000003</v>
      </c>
      <c r="N855" s="326">
        <f t="shared" si="220"/>
        <v>0.78530052958578922</v>
      </c>
      <c r="O855" s="326">
        <f t="shared" si="213"/>
        <v>0.65490820203181532</v>
      </c>
      <c r="P855" s="326">
        <f t="shared" si="214"/>
        <v>0</v>
      </c>
      <c r="Q855" s="326">
        <f t="shared" si="221"/>
        <v>0.78530052958578922</v>
      </c>
      <c r="R855" s="326">
        <f t="shared" si="215"/>
        <v>5.6634452269684051E-307</v>
      </c>
      <c r="S855" s="326">
        <f t="shared" si="216"/>
        <v>0</v>
      </c>
      <c r="T855" s="326">
        <f t="shared" si="222"/>
        <v>0.78530052958578922</v>
      </c>
      <c r="U855" s="326">
        <f t="shared" si="217"/>
        <v>0</v>
      </c>
      <c r="V855" s="326">
        <f t="shared" si="223"/>
        <v>0.95490820203181537</v>
      </c>
    </row>
    <row r="856" spans="7:22" x14ac:dyDescent="0.2">
      <c r="G856" s="326">
        <f t="shared" si="208"/>
        <v>0</v>
      </c>
      <c r="H856" s="326">
        <f t="shared" si="218"/>
        <v>0.78622659153105545</v>
      </c>
      <c r="I856" s="326">
        <f t="shared" si="209"/>
        <v>2.9230199134083604E-297</v>
      </c>
      <c r="J856" s="326">
        <f t="shared" si="210"/>
        <v>0</v>
      </c>
      <c r="K856" s="326">
        <f t="shared" si="219"/>
        <v>0.78622659153105545</v>
      </c>
      <c r="L856" s="326">
        <f t="shared" si="211"/>
        <v>1.0338195197599479E-168</v>
      </c>
      <c r="M856" s="326">
        <f t="shared" si="212"/>
        <v>0.84699999999999998</v>
      </c>
      <c r="N856" s="326">
        <f t="shared" si="220"/>
        <v>0.78622659153105545</v>
      </c>
      <c r="O856" s="326">
        <f t="shared" si="213"/>
        <v>0.84702622648203363</v>
      </c>
      <c r="P856" s="326">
        <f t="shared" si="214"/>
        <v>0</v>
      </c>
      <c r="Q856" s="326">
        <f t="shared" si="221"/>
        <v>0.78622659153105545</v>
      </c>
      <c r="R856" s="326">
        <f t="shared" si="215"/>
        <v>1.6586508033003862E-304</v>
      </c>
      <c r="S856" s="326">
        <f t="shared" si="216"/>
        <v>0</v>
      </c>
      <c r="T856" s="326">
        <f t="shared" si="222"/>
        <v>0.78622659153105545</v>
      </c>
      <c r="U856" s="326">
        <f t="shared" si="217"/>
        <v>0</v>
      </c>
      <c r="V856" s="326">
        <f t="shared" si="223"/>
        <v>1.1470262264820337</v>
      </c>
    </row>
    <row r="857" spans="7:22" x14ac:dyDescent="0.2">
      <c r="G857" s="326">
        <f t="shared" si="208"/>
        <v>0</v>
      </c>
      <c r="H857" s="326">
        <f t="shared" si="218"/>
        <v>0.78715265347632168</v>
      </c>
      <c r="I857" s="326">
        <f t="shared" si="209"/>
        <v>7.8223217408821302E-298</v>
      </c>
      <c r="J857" s="326">
        <f t="shared" si="210"/>
        <v>0</v>
      </c>
      <c r="K857" s="326">
        <f t="shared" si="219"/>
        <v>0.78715265347632168</v>
      </c>
      <c r="L857" s="326">
        <f t="shared" si="211"/>
        <v>1.9918494234355476E-169</v>
      </c>
      <c r="M857" s="326">
        <f t="shared" si="212"/>
        <v>1.0820000000000001</v>
      </c>
      <c r="N857" s="326">
        <f t="shared" si="220"/>
        <v>0.78715265347632168</v>
      </c>
      <c r="O857" s="326">
        <f t="shared" si="213"/>
        <v>1.0827069983308903</v>
      </c>
      <c r="P857" s="326">
        <f t="shared" si="214"/>
        <v>0</v>
      </c>
      <c r="Q857" s="326">
        <f t="shared" si="221"/>
        <v>0.78715265347632168</v>
      </c>
      <c r="R857" s="326">
        <f t="shared" si="215"/>
        <v>4.6851134438625626E-302</v>
      </c>
      <c r="S857" s="326">
        <f t="shared" si="216"/>
        <v>0</v>
      </c>
      <c r="T857" s="326">
        <f t="shared" si="222"/>
        <v>0.78715265347632168</v>
      </c>
      <c r="U857" s="326">
        <f t="shared" si="217"/>
        <v>0</v>
      </c>
      <c r="V857" s="326">
        <f t="shared" si="223"/>
        <v>1.3827069983308904</v>
      </c>
    </row>
    <row r="858" spans="7:22" x14ac:dyDescent="0.2">
      <c r="G858" s="326">
        <f t="shared" si="208"/>
        <v>0</v>
      </c>
      <c r="H858" s="326">
        <f t="shared" si="218"/>
        <v>0.78807871542158792</v>
      </c>
      <c r="I858" s="326">
        <f t="shared" si="209"/>
        <v>2.0971872611775441E-298</v>
      </c>
      <c r="J858" s="326">
        <f t="shared" si="210"/>
        <v>0</v>
      </c>
      <c r="K858" s="326">
        <f t="shared" si="219"/>
        <v>0.78807871542158792</v>
      </c>
      <c r="L858" s="326">
        <f t="shared" si="211"/>
        <v>3.8392536174785095E-170</v>
      </c>
      <c r="M858" s="326">
        <f t="shared" si="212"/>
        <v>1.367</v>
      </c>
      <c r="N858" s="326">
        <f t="shared" si="220"/>
        <v>0.78807871542158792</v>
      </c>
      <c r="O858" s="326">
        <f t="shared" si="213"/>
        <v>1.3679105992009302</v>
      </c>
      <c r="P858" s="326">
        <f t="shared" si="214"/>
        <v>0</v>
      </c>
      <c r="Q858" s="326">
        <f t="shared" si="221"/>
        <v>0.78807871542158792</v>
      </c>
      <c r="R858" s="326">
        <f t="shared" si="215"/>
        <v>1.27663398894869E-299</v>
      </c>
      <c r="S858" s="326">
        <f t="shared" si="216"/>
        <v>0</v>
      </c>
      <c r="T858" s="326">
        <f t="shared" si="222"/>
        <v>0.78807871542158792</v>
      </c>
      <c r="U858" s="326">
        <f t="shared" si="217"/>
        <v>0</v>
      </c>
      <c r="V858" s="326">
        <f t="shared" si="223"/>
        <v>1.6679105992009302</v>
      </c>
    </row>
    <row r="859" spans="7:22" x14ac:dyDescent="0.2">
      <c r="G859" s="326">
        <f t="shared" si="208"/>
        <v>0</v>
      </c>
      <c r="H859" s="326">
        <f t="shared" si="218"/>
        <v>0.78900477736685415</v>
      </c>
      <c r="I859" s="326">
        <f t="shared" si="209"/>
        <v>5.6329448454858753E-299</v>
      </c>
      <c r="J859" s="326">
        <f t="shared" si="210"/>
        <v>0</v>
      </c>
      <c r="K859" s="326">
        <f t="shared" si="219"/>
        <v>0.78900477736685415</v>
      </c>
      <c r="L859" s="326">
        <f t="shared" si="211"/>
        <v>7.4032135183916947E-171</v>
      </c>
      <c r="M859" s="326">
        <f t="shared" si="212"/>
        <v>1.708</v>
      </c>
      <c r="N859" s="326">
        <f t="shared" si="220"/>
        <v>0.78900477736685415</v>
      </c>
      <c r="O859" s="326">
        <f t="shared" si="213"/>
        <v>1.7083307234745355</v>
      </c>
      <c r="P859" s="326">
        <f t="shared" si="214"/>
        <v>0</v>
      </c>
      <c r="Q859" s="326">
        <f t="shared" si="221"/>
        <v>0.78900477736685415</v>
      </c>
      <c r="R859" s="326">
        <f t="shared" si="215"/>
        <v>3.3564756870081328E-297</v>
      </c>
      <c r="S859" s="326">
        <f t="shared" si="216"/>
        <v>0</v>
      </c>
      <c r="T859" s="326">
        <f t="shared" si="222"/>
        <v>0.78900477736685415</v>
      </c>
      <c r="U859" s="326">
        <f t="shared" si="217"/>
        <v>0</v>
      </c>
      <c r="V859" s="326">
        <f t="shared" si="223"/>
        <v>2.0083307234745353</v>
      </c>
    </row>
    <row r="860" spans="7:22" x14ac:dyDescent="0.2">
      <c r="G860" s="326">
        <f t="shared" si="208"/>
        <v>0</v>
      </c>
      <c r="H860" s="326">
        <f t="shared" si="218"/>
        <v>0.78993083931212038</v>
      </c>
      <c r="I860" s="326">
        <f t="shared" si="209"/>
        <v>1.5157572369499186E-299</v>
      </c>
      <c r="J860" s="326">
        <f t="shared" si="210"/>
        <v>0</v>
      </c>
      <c r="K860" s="326">
        <f t="shared" si="219"/>
        <v>0.78993083931212038</v>
      </c>
      <c r="L860" s="326">
        <f t="shared" si="211"/>
        <v>1.4281753414000872E-171</v>
      </c>
      <c r="M860" s="326">
        <f t="shared" si="212"/>
        <v>2.109</v>
      </c>
      <c r="N860" s="326">
        <f t="shared" si="220"/>
        <v>0.78993083931212038</v>
      </c>
      <c r="O860" s="326">
        <f t="shared" si="213"/>
        <v>2.1090564004203216</v>
      </c>
      <c r="P860" s="326">
        <f t="shared" si="214"/>
        <v>0</v>
      </c>
      <c r="Q860" s="326">
        <f t="shared" si="221"/>
        <v>0.78993083931212038</v>
      </c>
      <c r="R860" s="326">
        <f t="shared" si="215"/>
        <v>8.5164873213703999E-295</v>
      </c>
      <c r="S860" s="326">
        <f t="shared" si="216"/>
        <v>0</v>
      </c>
      <c r="T860" s="326">
        <f t="shared" si="222"/>
        <v>0.78993083931212038</v>
      </c>
      <c r="U860" s="326">
        <f t="shared" si="217"/>
        <v>0</v>
      </c>
      <c r="V860" s="326">
        <f t="shared" si="223"/>
        <v>2.4090564004203214</v>
      </c>
    </row>
    <row r="861" spans="7:22" x14ac:dyDescent="0.2">
      <c r="G861" s="326">
        <f t="shared" si="208"/>
        <v>0</v>
      </c>
      <c r="H861" s="326">
        <f t="shared" si="218"/>
        <v>0.79085690125738661</v>
      </c>
      <c r="I861" s="326">
        <f t="shared" si="209"/>
        <v>4.0861920334053163E-300</v>
      </c>
      <c r="J861" s="326">
        <f t="shared" si="210"/>
        <v>0</v>
      </c>
      <c r="K861" s="326">
        <f t="shared" si="219"/>
        <v>0.79085690125738661</v>
      </c>
      <c r="L861" s="326">
        <f t="shared" si="211"/>
        <v>2.7563548570736494E-172</v>
      </c>
      <c r="M861" s="326">
        <f t="shared" si="212"/>
        <v>2.5739999999999998</v>
      </c>
      <c r="N861" s="326">
        <f t="shared" si="220"/>
        <v>0.79085690125738661</v>
      </c>
      <c r="O861" s="326">
        <f t="shared" si="213"/>
        <v>2.5741908381014693</v>
      </c>
      <c r="P861" s="326">
        <f t="shared" si="214"/>
        <v>0</v>
      </c>
      <c r="Q861" s="326">
        <f t="shared" si="221"/>
        <v>0.79085690125738661</v>
      </c>
      <c r="R861" s="326">
        <f t="shared" si="215"/>
        <v>2.0858635956951978E-292</v>
      </c>
      <c r="S861" s="326">
        <f t="shared" si="216"/>
        <v>0</v>
      </c>
      <c r="T861" s="326">
        <f t="shared" si="222"/>
        <v>0.79085690125738661</v>
      </c>
      <c r="U861" s="326">
        <f t="shared" si="217"/>
        <v>0</v>
      </c>
      <c r="V861" s="326">
        <f t="shared" si="223"/>
        <v>2.8741908381014691</v>
      </c>
    </row>
    <row r="862" spans="7:22" x14ac:dyDescent="0.2">
      <c r="G862" s="326">
        <f t="shared" si="208"/>
        <v>0</v>
      </c>
      <c r="H862" s="326">
        <f t="shared" si="218"/>
        <v>0.79178296320265285</v>
      </c>
      <c r="I862" s="326">
        <f t="shared" si="209"/>
        <v>1.1035752912076199E-300</v>
      </c>
      <c r="J862" s="326">
        <f t="shared" si="210"/>
        <v>0</v>
      </c>
      <c r="K862" s="326">
        <f t="shared" si="219"/>
        <v>0.79178296320265285</v>
      </c>
      <c r="L862" s="326">
        <f t="shared" si="211"/>
        <v>5.3221313022790321E-173</v>
      </c>
      <c r="M862" s="326">
        <f t="shared" si="212"/>
        <v>3.1059999999999999</v>
      </c>
      <c r="N862" s="326">
        <f t="shared" si="220"/>
        <v>0.79178296320265285</v>
      </c>
      <c r="O862" s="326">
        <f t="shared" si="213"/>
        <v>3.1064448724997176</v>
      </c>
      <c r="P862" s="326">
        <f t="shared" si="214"/>
        <v>0</v>
      </c>
      <c r="Q862" s="326">
        <f t="shared" si="221"/>
        <v>0.79178296320265285</v>
      </c>
      <c r="R862" s="326">
        <f t="shared" si="215"/>
        <v>4.9322790379030316E-290</v>
      </c>
      <c r="S862" s="326">
        <f t="shared" si="216"/>
        <v>0</v>
      </c>
      <c r="T862" s="326">
        <f t="shared" si="222"/>
        <v>0.79178296320265285</v>
      </c>
      <c r="U862" s="326">
        <f t="shared" si="217"/>
        <v>0</v>
      </c>
      <c r="V862" s="326">
        <f t="shared" si="223"/>
        <v>3.4064448724997174</v>
      </c>
    </row>
    <row r="863" spans="7:22" x14ac:dyDescent="0.2">
      <c r="G863" s="326">
        <f t="shared" si="208"/>
        <v>0</v>
      </c>
      <c r="H863" s="326">
        <f t="shared" si="218"/>
        <v>0.79270902514791908</v>
      </c>
      <c r="I863" s="326">
        <f t="shared" si="209"/>
        <v>2.985921145986475E-301</v>
      </c>
      <c r="J863" s="326">
        <f t="shared" si="210"/>
        <v>0</v>
      </c>
      <c r="K863" s="326">
        <f t="shared" si="219"/>
        <v>0.79270902514791908</v>
      </c>
      <c r="L863" s="326">
        <f t="shared" si="211"/>
        <v>1.0281047580350535E-173</v>
      </c>
      <c r="M863" s="326">
        <f t="shared" si="212"/>
        <v>3.706</v>
      </c>
      <c r="N863" s="326">
        <f t="shared" si="220"/>
        <v>0.79270902514791908</v>
      </c>
      <c r="O863" s="326">
        <f t="shared" si="213"/>
        <v>3.7067282600061549</v>
      </c>
      <c r="P863" s="326">
        <f t="shared" si="214"/>
        <v>0</v>
      </c>
      <c r="Q863" s="326">
        <f t="shared" si="221"/>
        <v>0.79270902514791908</v>
      </c>
      <c r="R863" s="326">
        <f t="shared" si="215"/>
        <v>1.1262454971729226E-287</v>
      </c>
      <c r="S863" s="326">
        <f t="shared" si="216"/>
        <v>0</v>
      </c>
      <c r="T863" s="326">
        <f t="shared" si="222"/>
        <v>0.79270902514791908</v>
      </c>
      <c r="U863" s="326">
        <f t="shared" si="217"/>
        <v>0</v>
      </c>
      <c r="V863" s="326">
        <f t="shared" si="223"/>
        <v>4.0067282600061551</v>
      </c>
    </row>
    <row r="864" spans="7:22" x14ac:dyDescent="0.2">
      <c r="G864" s="326">
        <f t="shared" si="208"/>
        <v>0</v>
      </c>
      <c r="H864" s="326">
        <f t="shared" si="218"/>
        <v>0.79363508709318531</v>
      </c>
      <c r="I864" s="326">
        <f t="shared" si="209"/>
        <v>8.0936974254861153E-302</v>
      </c>
      <c r="J864" s="326">
        <f t="shared" si="210"/>
        <v>0</v>
      </c>
      <c r="K864" s="326">
        <f t="shared" si="219"/>
        <v>0.79363508709318531</v>
      </c>
      <c r="L864" s="326">
        <f t="shared" si="211"/>
        <v>1.9869864527754657E-174</v>
      </c>
      <c r="M864" s="326">
        <f t="shared" si="212"/>
        <v>4.3730000000000002</v>
      </c>
      <c r="N864" s="326">
        <f t="shared" si="220"/>
        <v>0.79363508709318531</v>
      </c>
      <c r="O864" s="326">
        <f t="shared" si="213"/>
        <v>4.373766792448885</v>
      </c>
      <c r="P864" s="326">
        <f t="shared" si="214"/>
        <v>0</v>
      </c>
      <c r="Q864" s="326">
        <f t="shared" si="221"/>
        <v>0.79363508709318531</v>
      </c>
      <c r="R864" s="326">
        <f t="shared" si="215"/>
        <v>2.4838707241122061E-285</v>
      </c>
      <c r="S864" s="326">
        <f t="shared" si="216"/>
        <v>0</v>
      </c>
      <c r="T864" s="326">
        <f t="shared" si="222"/>
        <v>0.79363508709318531</v>
      </c>
      <c r="U864" s="326">
        <f t="shared" si="217"/>
        <v>0</v>
      </c>
      <c r="V864" s="326">
        <f t="shared" si="223"/>
        <v>4.6737667924488848</v>
      </c>
    </row>
    <row r="865" spans="7:22" x14ac:dyDescent="0.2">
      <c r="G865" s="326">
        <f t="shared" si="208"/>
        <v>0</v>
      </c>
      <c r="H865" s="326">
        <f t="shared" si="218"/>
        <v>0.79456114903845154</v>
      </c>
      <c r="I865" s="326">
        <f t="shared" si="209"/>
        <v>2.1978950336936995E-302</v>
      </c>
      <c r="J865" s="326">
        <f t="shared" si="210"/>
        <v>0</v>
      </c>
      <c r="K865" s="326">
        <f t="shared" si="219"/>
        <v>0.79456114903845154</v>
      </c>
      <c r="L865" s="326">
        <f t="shared" si="211"/>
        <v>3.8420461424233843E-175</v>
      </c>
      <c r="M865" s="326">
        <f t="shared" si="212"/>
        <v>5.1029999999999998</v>
      </c>
      <c r="N865" s="326">
        <f t="shared" si="220"/>
        <v>0.79456114903845154</v>
      </c>
      <c r="O865" s="326">
        <f t="shared" si="213"/>
        <v>5.1037762591356186</v>
      </c>
      <c r="P865" s="326">
        <f t="shared" si="214"/>
        <v>0</v>
      </c>
      <c r="Q865" s="326">
        <f t="shared" si="221"/>
        <v>0.79456114903845154</v>
      </c>
      <c r="R865" s="326">
        <f t="shared" si="215"/>
        <v>5.2920219450866951E-283</v>
      </c>
      <c r="S865" s="326">
        <f t="shared" si="216"/>
        <v>0</v>
      </c>
      <c r="T865" s="326">
        <f t="shared" si="222"/>
        <v>0.79456114903845154</v>
      </c>
      <c r="U865" s="326">
        <f t="shared" si="217"/>
        <v>0</v>
      </c>
      <c r="V865" s="326">
        <f t="shared" si="223"/>
        <v>5.4037762591356184</v>
      </c>
    </row>
    <row r="866" spans="7:22" x14ac:dyDescent="0.2">
      <c r="G866" s="326">
        <f t="shared" si="208"/>
        <v>0</v>
      </c>
      <c r="H866" s="326">
        <f t="shared" si="218"/>
        <v>0.79548721098371777</v>
      </c>
      <c r="I866" s="326">
        <f t="shared" si="209"/>
        <v>5.9793967037147376E-303</v>
      </c>
      <c r="J866" s="326">
        <f t="shared" si="210"/>
        <v>0</v>
      </c>
      <c r="K866" s="326">
        <f t="shared" si="219"/>
        <v>0.79548721098371777</v>
      </c>
      <c r="L866" s="326">
        <f t="shared" si="211"/>
        <v>7.4326676883094324E-176</v>
      </c>
      <c r="M866" s="326">
        <f t="shared" si="212"/>
        <v>5.89</v>
      </c>
      <c r="N866" s="326">
        <f t="shared" si="220"/>
        <v>0.79548721098371777</v>
      </c>
      <c r="O866" s="326">
        <f t="shared" si="213"/>
        <v>5.8902250210500728</v>
      </c>
      <c r="P866" s="326">
        <f t="shared" si="214"/>
        <v>0</v>
      </c>
      <c r="Q866" s="326">
        <f t="shared" si="221"/>
        <v>0.79548721098371777</v>
      </c>
      <c r="R866" s="326">
        <f t="shared" si="215"/>
        <v>1.0894233725316153E-280</v>
      </c>
      <c r="S866" s="326">
        <f t="shared" si="216"/>
        <v>0</v>
      </c>
      <c r="T866" s="326">
        <f t="shared" si="222"/>
        <v>0.79548721098371777</v>
      </c>
      <c r="U866" s="326">
        <f t="shared" si="217"/>
        <v>0</v>
      </c>
      <c r="V866" s="326">
        <f t="shared" si="223"/>
        <v>6.1902250210500727</v>
      </c>
    </row>
    <row r="867" spans="7:22" x14ac:dyDescent="0.2">
      <c r="G867" s="326">
        <f t="shared" si="208"/>
        <v>0</v>
      </c>
      <c r="H867" s="326">
        <f t="shared" si="218"/>
        <v>0.79641327292898401</v>
      </c>
      <c r="I867" s="326">
        <f t="shared" si="209"/>
        <v>1.6296611209699562E-303</v>
      </c>
      <c r="J867" s="326">
        <f t="shared" si="210"/>
        <v>0</v>
      </c>
      <c r="K867" s="326">
        <f t="shared" si="219"/>
        <v>0.79641327292898401</v>
      </c>
      <c r="L867" s="326">
        <f t="shared" si="211"/>
        <v>1.4386184238057172E-176</v>
      </c>
      <c r="M867" s="326">
        <f t="shared" si="212"/>
        <v>6.7229999999999999</v>
      </c>
      <c r="N867" s="326">
        <f t="shared" si="220"/>
        <v>0.79641327292898401</v>
      </c>
      <c r="O867" s="326">
        <f t="shared" si="213"/>
        <v>6.7237149506057508</v>
      </c>
      <c r="P867" s="326">
        <f t="shared" si="214"/>
        <v>0</v>
      </c>
      <c r="Q867" s="326">
        <f t="shared" si="221"/>
        <v>0.79641327292898401</v>
      </c>
      <c r="R867" s="326">
        <f t="shared" si="215"/>
        <v>2.1674009983093475E-278</v>
      </c>
      <c r="S867" s="326">
        <f t="shared" si="216"/>
        <v>0</v>
      </c>
      <c r="T867" s="326">
        <f t="shared" si="222"/>
        <v>0.79641327292898401</v>
      </c>
      <c r="U867" s="326">
        <f t="shared" si="217"/>
        <v>0</v>
      </c>
      <c r="V867" s="326">
        <f t="shared" si="223"/>
        <v>7.0237149506057506</v>
      </c>
    </row>
    <row r="868" spans="7:22" x14ac:dyDescent="0.2">
      <c r="G868" s="326">
        <f t="shared" si="208"/>
        <v>0</v>
      </c>
      <c r="H868" s="326">
        <f t="shared" si="218"/>
        <v>0.79733933487425024</v>
      </c>
      <c r="I868" s="326">
        <f t="shared" si="209"/>
        <v>4.449649822358037E-304</v>
      </c>
      <c r="J868" s="326">
        <f t="shared" si="210"/>
        <v>0</v>
      </c>
      <c r="K868" s="326">
        <f t="shared" si="219"/>
        <v>0.79733933487425024</v>
      </c>
      <c r="L868" s="326">
        <f t="shared" si="211"/>
        <v>2.7859257069251088E-177</v>
      </c>
      <c r="M868" s="326">
        <f t="shared" si="212"/>
        <v>7.5920000000000005</v>
      </c>
      <c r="N868" s="326">
        <f t="shared" si="220"/>
        <v>0.79733933487425024</v>
      </c>
      <c r="O868" s="326">
        <f t="shared" si="213"/>
        <v>7.5920055197346175</v>
      </c>
      <c r="P868" s="326">
        <f t="shared" si="214"/>
        <v>0</v>
      </c>
      <c r="Q868" s="326">
        <f t="shared" si="221"/>
        <v>0.79733933487425024</v>
      </c>
      <c r="R868" s="326">
        <f t="shared" si="215"/>
        <v>4.1680599217890328E-276</v>
      </c>
      <c r="S868" s="326">
        <f t="shared" si="216"/>
        <v>0</v>
      </c>
      <c r="T868" s="326">
        <f t="shared" si="222"/>
        <v>0.79733933487425024</v>
      </c>
      <c r="U868" s="326">
        <f t="shared" si="217"/>
        <v>0</v>
      </c>
      <c r="V868" s="326">
        <f t="shared" si="223"/>
        <v>7.8920055197346173</v>
      </c>
    </row>
    <row r="869" spans="7:22" x14ac:dyDescent="0.2">
      <c r="G869" s="326">
        <f t="shared" si="208"/>
        <v>0</v>
      </c>
      <c r="H869" s="326">
        <f t="shared" si="218"/>
        <v>0.79826539681951647</v>
      </c>
      <c r="I869" s="326">
        <f t="shared" si="209"/>
        <v>1.2171441839940758E-304</v>
      </c>
      <c r="J869" s="326">
        <f t="shared" si="210"/>
        <v>0</v>
      </c>
      <c r="K869" s="326">
        <f t="shared" si="219"/>
        <v>0.79826539681951647</v>
      </c>
      <c r="L869" s="326">
        <f t="shared" si="211"/>
        <v>5.3978481278931799E-178</v>
      </c>
      <c r="M869" s="326">
        <f t="shared" si="212"/>
        <v>8.48</v>
      </c>
      <c r="N869" s="326">
        <f t="shared" si="220"/>
        <v>0.79826539681951647</v>
      </c>
      <c r="O869" s="326">
        <f t="shared" si="213"/>
        <v>8.4801979835632437</v>
      </c>
      <c r="P869" s="326">
        <f t="shared" si="214"/>
        <v>0</v>
      </c>
      <c r="Q869" s="326">
        <f t="shared" si="221"/>
        <v>0.79826539681951647</v>
      </c>
      <c r="R869" s="326">
        <f t="shared" si="215"/>
        <v>7.7493410300478342E-274</v>
      </c>
      <c r="S869" s="326">
        <f t="shared" si="216"/>
        <v>0</v>
      </c>
      <c r="T869" s="326">
        <f t="shared" si="222"/>
        <v>0.79826539681951647</v>
      </c>
      <c r="U869" s="326">
        <f t="shared" si="217"/>
        <v>0</v>
      </c>
      <c r="V869" s="326">
        <f t="shared" si="223"/>
        <v>8.7801979835632444</v>
      </c>
    </row>
    <row r="870" spans="7:22" x14ac:dyDescent="0.2">
      <c r="G870" s="326">
        <f t="shared" si="208"/>
        <v>0</v>
      </c>
      <c r="H870" s="326">
        <f t="shared" si="218"/>
        <v>0.7991914587647827</v>
      </c>
      <c r="I870" s="326">
        <f t="shared" si="209"/>
        <v>3.3353771851941765E-305</v>
      </c>
      <c r="J870" s="326">
        <f t="shared" si="210"/>
        <v>0</v>
      </c>
      <c r="K870" s="326">
        <f t="shared" si="219"/>
        <v>0.7991914587647827</v>
      </c>
      <c r="L870" s="326">
        <f t="shared" si="211"/>
        <v>1.0464131118506932E-178</v>
      </c>
      <c r="M870" s="326">
        <f t="shared" si="212"/>
        <v>9.3710000000000004</v>
      </c>
      <c r="N870" s="326">
        <f t="shared" si="220"/>
        <v>0.7991914587647827</v>
      </c>
      <c r="O870" s="326">
        <f t="shared" si="213"/>
        <v>9.3710863280972845</v>
      </c>
      <c r="P870" s="326">
        <f t="shared" si="214"/>
        <v>0</v>
      </c>
      <c r="Q870" s="326">
        <f t="shared" si="221"/>
        <v>0.7991914587647827</v>
      </c>
      <c r="R870" s="326">
        <f t="shared" si="215"/>
        <v>1.3932056200108518E-271</v>
      </c>
      <c r="S870" s="326">
        <f t="shared" si="216"/>
        <v>0</v>
      </c>
      <c r="T870" s="326">
        <f t="shared" si="222"/>
        <v>0.7991914587647827</v>
      </c>
      <c r="U870" s="326">
        <f t="shared" si="217"/>
        <v>0</v>
      </c>
      <c r="V870" s="326">
        <f t="shared" si="223"/>
        <v>9.6710863280972852</v>
      </c>
    </row>
    <row r="871" spans="7:22" x14ac:dyDescent="0.2">
      <c r="G871" s="326">
        <f t="shared" si="208"/>
        <v>0</v>
      </c>
      <c r="H871" s="326">
        <f t="shared" si="218"/>
        <v>0.80011752071004894</v>
      </c>
      <c r="I871" s="326">
        <f t="shared" si="209"/>
        <v>9.1565880171347866E-306</v>
      </c>
      <c r="J871" s="326">
        <f t="shared" si="210"/>
        <v>0</v>
      </c>
      <c r="K871" s="326">
        <f t="shared" si="219"/>
        <v>0.80011752071004894</v>
      </c>
      <c r="L871" s="326">
        <f t="shared" si="211"/>
        <v>2.0296501592732204E-179</v>
      </c>
      <c r="M871" s="326">
        <f t="shared" si="212"/>
        <v>10.245000000000001</v>
      </c>
      <c r="N871" s="326">
        <f t="shared" si="220"/>
        <v>0.80011752071004894</v>
      </c>
      <c r="O871" s="326">
        <f t="shared" si="213"/>
        <v>10.245669664650336</v>
      </c>
      <c r="P871" s="326">
        <f t="shared" si="214"/>
        <v>0</v>
      </c>
      <c r="Q871" s="326">
        <f t="shared" si="221"/>
        <v>0.80011752071004894</v>
      </c>
      <c r="R871" s="326">
        <f t="shared" si="215"/>
        <v>2.4225248407333558E-269</v>
      </c>
      <c r="S871" s="326">
        <f t="shared" si="216"/>
        <v>0</v>
      </c>
      <c r="T871" s="326">
        <f t="shared" si="222"/>
        <v>0.80011752071004894</v>
      </c>
      <c r="U871" s="326">
        <f t="shared" si="217"/>
        <v>0</v>
      </c>
      <c r="V871" s="326">
        <f t="shared" si="223"/>
        <v>10.545669664650337</v>
      </c>
    </row>
    <row r="872" spans="7:22" x14ac:dyDescent="0.2">
      <c r="G872" s="326">
        <f t="shared" si="208"/>
        <v>0</v>
      </c>
      <c r="H872" s="326">
        <f t="shared" si="218"/>
        <v>0.80104358265531517</v>
      </c>
      <c r="I872" s="326">
        <f t="shared" si="209"/>
        <v>2.5182987479938831E-306</v>
      </c>
      <c r="J872" s="326">
        <f t="shared" si="210"/>
        <v>0</v>
      </c>
      <c r="K872" s="326">
        <f t="shared" si="219"/>
        <v>0.80104358265531517</v>
      </c>
      <c r="L872" s="326">
        <f t="shared" si="211"/>
        <v>3.9389347257695229E-180</v>
      </c>
      <c r="M872" s="326">
        <f t="shared" si="212"/>
        <v>11.083</v>
      </c>
      <c r="N872" s="326">
        <f t="shared" si="220"/>
        <v>0.80104358265531517</v>
      </c>
      <c r="O872" s="326">
        <f t="shared" si="213"/>
        <v>11.083808057429074</v>
      </c>
      <c r="P872" s="326">
        <f t="shared" si="214"/>
        <v>0</v>
      </c>
      <c r="Q872" s="326">
        <f t="shared" si="221"/>
        <v>0.80104358265531517</v>
      </c>
      <c r="R872" s="326">
        <f t="shared" si="215"/>
        <v>4.0747996251150527E-267</v>
      </c>
      <c r="S872" s="326">
        <f t="shared" si="216"/>
        <v>0</v>
      </c>
      <c r="T872" s="326">
        <f t="shared" si="222"/>
        <v>0.80104358265531517</v>
      </c>
      <c r="U872" s="326">
        <f t="shared" si="217"/>
        <v>0</v>
      </c>
      <c r="V872" s="326">
        <f t="shared" si="223"/>
        <v>11.383808057429075</v>
      </c>
    </row>
    <row r="873" spans="7:22" x14ac:dyDescent="0.2">
      <c r="G873" s="326">
        <f t="shared" si="208"/>
        <v>0</v>
      </c>
      <c r="H873" s="326">
        <f t="shared" si="218"/>
        <v>0.8019696446005814</v>
      </c>
      <c r="I873" s="326">
        <f t="shared" si="209"/>
        <v>6.9384862954911311E-307</v>
      </c>
      <c r="J873" s="326">
        <f t="shared" si="210"/>
        <v>0</v>
      </c>
      <c r="K873" s="326">
        <f t="shared" si="219"/>
        <v>0.8019696446005814</v>
      </c>
      <c r="L873" s="326">
        <f t="shared" si="211"/>
        <v>7.6485656973231866E-181</v>
      </c>
      <c r="M873" s="326">
        <f t="shared" si="212"/>
        <v>11.864000000000001</v>
      </c>
      <c r="N873" s="326">
        <f t="shared" si="220"/>
        <v>0.8019696446005814</v>
      </c>
      <c r="O873" s="326">
        <f t="shared" si="213"/>
        <v>11.864991525867971</v>
      </c>
      <c r="P873" s="326">
        <f t="shared" si="214"/>
        <v>0</v>
      </c>
      <c r="Q873" s="326">
        <f t="shared" si="221"/>
        <v>0.8019696446005814</v>
      </c>
      <c r="R873" s="326">
        <f t="shared" si="215"/>
        <v>6.6314906876424772E-265</v>
      </c>
      <c r="S873" s="326">
        <f t="shared" si="216"/>
        <v>0</v>
      </c>
      <c r="T873" s="326">
        <f t="shared" si="222"/>
        <v>0.8019696446005814</v>
      </c>
      <c r="U873" s="326">
        <f t="shared" si="217"/>
        <v>0</v>
      </c>
      <c r="V873" s="326">
        <f t="shared" si="223"/>
        <v>12.164991525867972</v>
      </c>
    </row>
    <row r="874" spans="7:22" x14ac:dyDescent="0.2">
      <c r="G874" s="326">
        <f t="shared" si="208"/>
        <v>0</v>
      </c>
      <c r="H874" s="326">
        <f t="shared" si="218"/>
        <v>0.80289570654584763</v>
      </c>
      <c r="I874" s="326">
        <f t="shared" si="209"/>
        <v>1.9151605267540339E-307</v>
      </c>
      <c r="J874" s="326">
        <f t="shared" si="210"/>
        <v>0</v>
      </c>
      <c r="K874" s="326">
        <f t="shared" si="219"/>
        <v>0.80289570654584763</v>
      </c>
      <c r="L874" s="326">
        <f t="shared" si="211"/>
        <v>1.4860343105244422E-181</v>
      </c>
      <c r="M874" s="326">
        <f t="shared" si="212"/>
        <v>12.569000000000001</v>
      </c>
      <c r="N874" s="326">
        <f t="shared" si="220"/>
        <v>0.80289570654584763</v>
      </c>
      <c r="O874" s="326">
        <f t="shared" si="213"/>
        <v>12.569181375264433</v>
      </c>
      <c r="P874" s="326">
        <f t="shared" si="214"/>
        <v>0</v>
      </c>
      <c r="Q874" s="326">
        <f t="shared" si="221"/>
        <v>0.80289570654584763</v>
      </c>
      <c r="R874" s="326">
        <f t="shared" si="215"/>
        <v>1.0443938952281632E-262</v>
      </c>
      <c r="S874" s="326">
        <f t="shared" si="216"/>
        <v>0</v>
      </c>
      <c r="T874" s="326">
        <f t="shared" si="222"/>
        <v>0.80289570654584763</v>
      </c>
      <c r="U874" s="326">
        <f t="shared" si="217"/>
        <v>0</v>
      </c>
      <c r="V874" s="326">
        <f t="shared" si="223"/>
        <v>12.869181375264434</v>
      </c>
    </row>
    <row r="875" spans="7:22" x14ac:dyDescent="0.2">
      <c r="G875" s="326">
        <f t="shared" si="208"/>
        <v>0</v>
      </c>
      <c r="H875" s="326">
        <f t="shared" si="218"/>
        <v>0.80382176849111386</v>
      </c>
      <c r="I875" s="326">
        <f t="shared" si="209"/>
        <v>5.2957519997382232E-308</v>
      </c>
      <c r="J875" s="326">
        <f t="shared" si="210"/>
        <v>0</v>
      </c>
      <c r="K875" s="326">
        <f t="shared" si="219"/>
        <v>0.80382176849111386</v>
      </c>
      <c r="L875" s="326">
        <f t="shared" si="211"/>
        <v>2.8888782999911612E-182</v>
      </c>
      <c r="M875" s="326">
        <f t="shared" si="212"/>
        <v>13.177</v>
      </c>
      <c r="N875" s="326">
        <f t="shared" si="220"/>
        <v>0.80382176849111386</v>
      </c>
      <c r="O875" s="326">
        <f t="shared" si="213"/>
        <v>13.177675189392547</v>
      </c>
      <c r="P875" s="326">
        <f t="shared" si="214"/>
        <v>0</v>
      </c>
      <c r="Q875" s="326">
        <f t="shared" si="221"/>
        <v>0.80382176849111386</v>
      </c>
      <c r="R875" s="326">
        <f t="shared" si="215"/>
        <v>1.5920129043000516E-260</v>
      </c>
      <c r="S875" s="326">
        <f t="shared" si="216"/>
        <v>0</v>
      </c>
      <c r="T875" s="326">
        <f t="shared" si="222"/>
        <v>0.80382176849111386</v>
      </c>
      <c r="U875" s="326">
        <f t="shared" si="217"/>
        <v>0</v>
      </c>
      <c r="V875" s="326">
        <f t="shared" si="223"/>
        <v>13.477675189392547</v>
      </c>
    </row>
    <row r="876" spans="7:22" x14ac:dyDescent="0.2">
      <c r="G876" s="326">
        <f t="shared" si="208"/>
        <v>0</v>
      </c>
      <c r="H876" s="326">
        <f t="shared" si="218"/>
        <v>0.8047478304363801</v>
      </c>
      <c r="I876" s="326">
        <f t="shared" si="209"/>
        <v>0</v>
      </c>
      <c r="J876" s="326">
        <f t="shared" si="210"/>
        <v>0</v>
      </c>
      <c r="K876" s="326">
        <f t="shared" si="219"/>
        <v>0.8047478304363801</v>
      </c>
      <c r="L876" s="326">
        <f t="shared" si="211"/>
        <v>5.6193378928893092E-183</v>
      </c>
      <c r="M876" s="326">
        <f t="shared" si="212"/>
        <v>13.673</v>
      </c>
      <c r="N876" s="326">
        <f t="shared" si="220"/>
        <v>0.8047478304363801</v>
      </c>
      <c r="O876" s="326">
        <f t="shared" si="213"/>
        <v>13.673942651203523</v>
      </c>
      <c r="P876" s="326">
        <f t="shared" si="214"/>
        <v>0</v>
      </c>
      <c r="Q876" s="326">
        <f t="shared" si="221"/>
        <v>0.8047478304363801</v>
      </c>
      <c r="R876" s="326">
        <f t="shared" si="215"/>
        <v>2.3492988635825973E-258</v>
      </c>
      <c r="S876" s="326">
        <f t="shared" si="216"/>
        <v>0</v>
      </c>
      <c r="T876" s="326">
        <f t="shared" si="222"/>
        <v>0.8047478304363801</v>
      </c>
      <c r="U876" s="326">
        <f t="shared" si="217"/>
        <v>0</v>
      </c>
      <c r="V876" s="326">
        <f t="shared" si="223"/>
        <v>13.973942651203524</v>
      </c>
    </row>
    <row r="877" spans="7:22" x14ac:dyDescent="0.2">
      <c r="G877" s="326">
        <f t="shared" si="208"/>
        <v>0</v>
      </c>
      <c r="H877" s="326">
        <f t="shared" si="218"/>
        <v>0.80567389238164633</v>
      </c>
      <c r="I877" s="326">
        <f t="shared" si="209"/>
        <v>0</v>
      </c>
      <c r="J877" s="326">
        <f t="shared" si="210"/>
        <v>0</v>
      </c>
      <c r="K877" s="326">
        <f t="shared" si="219"/>
        <v>0.80567389238164633</v>
      </c>
      <c r="L877" s="326">
        <f t="shared" si="211"/>
        <v>1.0937055464104543E-183</v>
      </c>
      <c r="M877" s="326">
        <f t="shared" si="212"/>
        <v>14.044</v>
      </c>
      <c r="N877" s="326">
        <f t="shared" si="220"/>
        <v>0.80567389238164633</v>
      </c>
      <c r="O877" s="326">
        <f t="shared" si="213"/>
        <v>14.044379387777214</v>
      </c>
      <c r="P877" s="326">
        <f t="shared" si="214"/>
        <v>0</v>
      </c>
      <c r="Q877" s="326">
        <f t="shared" si="221"/>
        <v>0.80567389238164633</v>
      </c>
      <c r="R877" s="326">
        <f t="shared" si="215"/>
        <v>3.356751511913081E-256</v>
      </c>
      <c r="S877" s="326">
        <f t="shared" si="216"/>
        <v>0</v>
      </c>
      <c r="T877" s="326">
        <f t="shared" si="222"/>
        <v>0.80567389238164633</v>
      </c>
      <c r="U877" s="326">
        <f t="shared" si="217"/>
        <v>0</v>
      </c>
      <c r="V877" s="326">
        <f t="shared" si="223"/>
        <v>14.344379387777215</v>
      </c>
    </row>
    <row r="878" spans="7:22" x14ac:dyDescent="0.2">
      <c r="G878" s="326">
        <f t="shared" si="208"/>
        <v>0</v>
      </c>
      <c r="H878" s="326">
        <f t="shared" si="218"/>
        <v>0.80659995432691256</v>
      </c>
      <c r="I878" s="326">
        <f t="shared" si="209"/>
        <v>0</v>
      </c>
      <c r="J878" s="326">
        <f t="shared" si="210"/>
        <v>0</v>
      </c>
      <c r="K878" s="326">
        <f t="shared" si="219"/>
        <v>0.80659995432691256</v>
      </c>
      <c r="L878" s="326">
        <f t="shared" si="211"/>
        <v>2.1299964779124507E-184</v>
      </c>
      <c r="M878" s="326">
        <f t="shared" si="212"/>
        <v>14.278</v>
      </c>
      <c r="N878" s="326">
        <f t="shared" si="220"/>
        <v>0.80659995432691256</v>
      </c>
      <c r="O878" s="326">
        <f t="shared" si="213"/>
        <v>14.278930396000977</v>
      </c>
      <c r="P878" s="326">
        <f t="shared" si="214"/>
        <v>0</v>
      </c>
      <c r="Q878" s="326">
        <f t="shared" si="221"/>
        <v>0.80659995432691256</v>
      </c>
      <c r="R878" s="326">
        <f t="shared" si="215"/>
        <v>4.6448175711950697E-254</v>
      </c>
      <c r="S878" s="326">
        <f t="shared" si="216"/>
        <v>0</v>
      </c>
      <c r="T878" s="326">
        <f t="shared" si="222"/>
        <v>0.80659995432691256</v>
      </c>
      <c r="U878" s="326">
        <f t="shared" si="217"/>
        <v>0</v>
      </c>
      <c r="V878" s="326">
        <f t="shared" si="223"/>
        <v>14.578930396000978</v>
      </c>
    </row>
    <row r="879" spans="7:22" x14ac:dyDescent="0.2">
      <c r="G879" s="326">
        <f t="shared" si="208"/>
        <v>0</v>
      </c>
      <c r="H879" s="326">
        <f t="shared" si="218"/>
        <v>0.80752601627217879</v>
      </c>
      <c r="I879" s="326">
        <f t="shared" si="209"/>
        <v>0</v>
      </c>
      <c r="J879" s="326">
        <f t="shared" si="210"/>
        <v>0</v>
      </c>
      <c r="K879" s="326">
        <f t="shared" si="219"/>
        <v>0.80752601627217879</v>
      </c>
      <c r="L879" s="326">
        <f t="shared" si="211"/>
        <v>4.1507287851053303E-185</v>
      </c>
      <c r="M879" s="326">
        <f t="shared" si="212"/>
        <v>14.371</v>
      </c>
      <c r="N879" s="326">
        <f t="shared" si="220"/>
        <v>0.80752601627217879</v>
      </c>
      <c r="O879" s="326">
        <f t="shared" si="213"/>
        <v>14.371542990641258</v>
      </c>
      <c r="P879" s="326">
        <f t="shared" si="214"/>
        <v>0</v>
      </c>
      <c r="Q879" s="326">
        <f t="shared" si="221"/>
        <v>0.80752601627217879</v>
      </c>
      <c r="R879" s="326">
        <f t="shared" si="215"/>
        <v>6.2253743392071035E-252</v>
      </c>
      <c r="S879" s="326">
        <f t="shared" si="216"/>
        <v>0</v>
      </c>
      <c r="T879" s="326">
        <f t="shared" si="222"/>
        <v>0.80752601627217879</v>
      </c>
      <c r="U879" s="326">
        <f t="shared" si="217"/>
        <v>0</v>
      </c>
      <c r="V879" s="326">
        <f t="shared" si="223"/>
        <v>14.671542990641258</v>
      </c>
    </row>
    <row r="880" spans="7:22" x14ac:dyDescent="0.2">
      <c r="G880" s="326">
        <f t="shared" si="208"/>
        <v>0</v>
      </c>
      <c r="H880" s="326">
        <f t="shared" si="218"/>
        <v>0.80845207821744502</v>
      </c>
      <c r="I880" s="326">
        <f t="shared" si="209"/>
        <v>0</v>
      </c>
      <c r="J880" s="326">
        <f t="shared" si="210"/>
        <v>0</v>
      </c>
      <c r="K880" s="326">
        <f t="shared" si="219"/>
        <v>0.80845207821744502</v>
      </c>
      <c r="L880" s="326">
        <f t="shared" si="211"/>
        <v>8.0935785787711599E-186</v>
      </c>
      <c r="M880" s="326">
        <f t="shared" si="212"/>
        <v>14.32</v>
      </c>
      <c r="N880" s="326">
        <f t="shared" si="220"/>
        <v>0.80845207821744502</v>
      </c>
      <c r="O880" s="326">
        <f t="shared" si="213"/>
        <v>14.320420910643103</v>
      </c>
      <c r="P880" s="326">
        <f t="shared" si="214"/>
        <v>0</v>
      </c>
      <c r="Q880" s="326">
        <f t="shared" si="221"/>
        <v>0.80845207821744502</v>
      </c>
      <c r="R880" s="326">
        <f t="shared" si="215"/>
        <v>8.0832854987415874E-250</v>
      </c>
      <c r="S880" s="326">
        <f t="shared" si="216"/>
        <v>0</v>
      </c>
      <c r="T880" s="326">
        <f t="shared" si="222"/>
        <v>0.80845207821744502</v>
      </c>
      <c r="U880" s="326">
        <f t="shared" si="217"/>
        <v>0</v>
      </c>
      <c r="V880" s="326">
        <f t="shared" si="223"/>
        <v>14.620420910643103</v>
      </c>
    </row>
    <row r="881" spans="7:22" x14ac:dyDescent="0.2">
      <c r="G881" s="326">
        <f t="shared" si="208"/>
        <v>0</v>
      </c>
      <c r="H881" s="326">
        <f t="shared" si="218"/>
        <v>0.80937814016271126</v>
      </c>
      <c r="I881" s="326">
        <f t="shared" si="209"/>
        <v>0</v>
      </c>
      <c r="J881" s="326">
        <f t="shared" si="210"/>
        <v>0</v>
      </c>
      <c r="K881" s="326">
        <f t="shared" si="219"/>
        <v>0.80937814016271126</v>
      </c>
      <c r="L881" s="326">
        <f t="shared" si="211"/>
        <v>1.5791787713505256E-186</v>
      </c>
      <c r="M881" s="326">
        <f t="shared" si="212"/>
        <v>14.128</v>
      </c>
      <c r="N881" s="326">
        <f t="shared" si="220"/>
        <v>0.80937814016271126</v>
      </c>
      <c r="O881" s="326">
        <f t="shared" si="213"/>
        <v>14.128065173353038</v>
      </c>
      <c r="P881" s="326">
        <f t="shared" si="214"/>
        <v>0</v>
      </c>
      <c r="Q881" s="326">
        <f t="shared" si="221"/>
        <v>0.80937814016271126</v>
      </c>
      <c r="R881" s="326">
        <f t="shared" si="215"/>
        <v>1.0169832485134028E-247</v>
      </c>
      <c r="S881" s="326">
        <f t="shared" si="216"/>
        <v>0</v>
      </c>
      <c r="T881" s="326">
        <f t="shared" si="222"/>
        <v>0.80937814016271126</v>
      </c>
      <c r="U881" s="326">
        <f t="shared" si="217"/>
        <v>0</v>
      </c>
      <c r="V881" s="326">
        <f t="shared" si="223"/>
        <v>14.428065173353039</v>
      </c>
    </row>
    <row r="882" spans="7:22" x14ac:dyDescent="0.2">
      <c r="G882" s="326">
        <f t="shared" si="208"/>
        <v>0</v>
      </c>
      <c r="H882" s="326">
        <f t="shared" si="218"/>
        <v>0.81030420210797749</v>
      </c>
      <c r="I882" s="326">
        <f t="shared" si="209"/>
        <v>0</v>
      </c>
      <c r="J882" s="326">
        <f t="shared" si="210"/>
        <v>0</v>
      </c>
      <c r="K882" s="326">
        <f t="shared" si="219"/>
        <v>0.81030420210797749</v>
      </c>
      <c r="L882" s="326">
        <f t="shared" si="211"/>
        <v>3.0831891390144888E-187</v>
      </c>
      <c r="M882" s="326">
        <f t="shared" si="212"/>
        <v>13.801</v>
      </c>
      <c r="N882" s="326">
        <f t="shared" si="220"/>
        <v>0.81030420210797749</v>
      </c>
      <c r="O882" s="326">
        <f t="shared" si="213"/>
        <v>13.801102213879711</v>
      </c>
      <c r="P882" s="326">
        <f t="shared" si="214"/>
        <v>0</v>
      </c>
      <c r="Q882" s="326">
        <f t="shared" si="221"/>
        <v>0.81030420210797749</v>
      </c>
      <c r="R882" s="326">
        <f t="shared" si="215"/>
        <v>1.2399963785986812E-245</v>
      </c>
      <c r="S882" s="326">
        <f t="shared" si="216"/>
        <v>0</v>
      </c>
      <c r="T882" s="326">
        <f t="shared" si="222"/>
        <v>0.81030420210797749</v>
      </c>
      <c r="U882" s="326">
        <f t="shared" si="217"/>
        <v>0</v>
      </c>
      <c r="V882" s="326">
        <f t="shared" si="223"/>
        <v>14.101102213879711</v>
      </c>
    </row>
    <row r="883" spans="7:22" x14ac:dyDescent="0.2">
      <c r="G883" s="326">
        <f t="shared" si="208"/>
        <v>0</v>
      </c>
      <c r="H883" s="326">
        <f t="shared" si="218"/>
        <v>0.81123026405324372</v>
      </c>
      <c r="I883" s="326">
        <f t="shared" si="209"/>
        <v>0</v>
      </c>
      <c r="J883" s="326">
        <f t="shared" si="210"/>
        <v>0</v>
      </c>
      <c r="K883" s="326">
        <f t="shared" si="219"/>
        <v>0.81123026405324372</v>
      </c>
      <c r="L883" s="326">
        <f t="shared" si="211"/>
        <v>6.0235267305144216E-188</v>
      </c>
      <c r="M883" s="326">
        <f t="shared" si="212"/>
        <v>13.349</v>
      </c>
      <c r="N883" s="326">
        <f t="shared" si="220"/>
        <v>0.81123026405324372</v>
      </c>
      <c r="O883" s="326">
        <f t="shared" si="213"/>
        <v>13.349914445918998</v>
      </c>
      <c r="P883" s="326">
        <f t="shared" si="214"/>
        <v>0</v>
      </c>
      <c r="Q883" s="326">
        <f t="shared" si="221"/>
        <v>0.81123026405324372</v>
      </c>
      <c r="R883" s="326">
        <f t="shared" si="215"/>
        <v>1.4654958099972959E-243</v>
      </c>
      <c r="S883" s="326">
        <f t="shared" si="216"/>
        <v>0</v>
      </c>
      <c r="T883" s="326">
        <f t="shared" si="222"/>
        <v>0.81123026405324372</v>
      </c>
      <c r="U883" s="326">
        <f t="shared" si="217"/>
        <v>0</v>
      </c>
      <c r="V883" s="326">
        <f t="shared" si="223"/>
        <v>13.649914445918998</v>
      </c>
    </row>
    <row r="884" spans="7:22" x14ac:dyDescent="0.2">
      <c r="G884" s="326">
        <f t="shared" si="208"/>
        <v>0</v>
      </c>
      <c r="H884" s="326">
        <f t="shared" si="218"/>
        <v>0.81215632599850995</v>
      </c>
      <c r="I884" s="326">
        <f t="shared" si="209"/>
        <v>0</v>
      </c>
      <c r="J884" s="326">
        <f t="shared" si="210"/>
        <v>0</v>
      </c>
      <c r="K884" s="326">
        <f t="shared" si="219"/>
        <v>0.81215632599850995</v>
      </c>
      <c r="L884" s="326">
        <f t="shared" si="211"/>
        <v>1.17757052568581E-188</v>
      </c>
      <c r="M884" s="326">
        <f t="shared" si="212"/>
        <v>12.788</v>
      </c>
      <c r="N884" s="326">
        <f t="shared" si="220"/>
        <v>0.81215632599850995</v>
      </c>
      <c r="O884" s="326">
        <f t="shared" si="213"/>
        <v>12.788101359275851</v>
      </c>
      <c r="P884" s="326">
        <f t="shared" si="214"/>
        <v>0</v>
      </c>
      <c r="Q884" s="326">
        <f t="shared" si="221"/>
        <v>0.81215632599850995</v>
      </c>
      <c r="R884" s="326">
        <f t="shared" si="215"/>
        <v>1.6791234044599149E-241</v>
      </c>
      <c r="S884" s="326">
        <f t="shared" si="216"/>
        <v>0</v>
      </c>
      <c r="T884" s="326">
        <f t="shared" si="222"/>
        <v>0.81215632599850995</v>
      </c>
      <c r="U884" s="326">
        <f t="shared" si="217"/>
        <v>0</v>
      </c>
      <c r="V884" s="326">
        <f t="shared" si="223"/>
        <v>13.088101359275852</v>
      </c>
    </row>
    <row r="885" spans="7:22" x14ac:dyDescent="0.2">
      <c r="G885" s="326">
        <f t="shared" si="208"/>
        <v>0</v>
      </c>
      <c r="H885" s="326">
        <f t="shared" si="218"/>
        <v>0.81308238794377619</v>
      </c>
      <c r="I885" s="326">
        <f t="shared" si="209"/>
        <v>0</v>
      </c>
      <c r="J885" s="326">
        <f t="shared" si="210"/>
        <v>0</v>
      </c>
      <c r="K885" s="326">
        <f t="shared" si="219"/>
        <v>0.81308238794377619</v>
      </c>
      <c r="L885" s="326">
        <f t="shared" si="211"/>
        <v>2.3036261033141613E-189</v>
      </c>
      <c r="M885" s="326">
        <f t="shared" si="212"/>
        <v>12.131</v>
      </c>
      <c r="N885" s="326">
        <f t="shared" si="220"/>
        <v>0.81308238794377619</v>
      </c>
      <c r="O885" s="326">
        <f t="shared" si="213"/>
        <v>12.1318095596988</v>
      </c>
      <c r="P885" s="326">
        <f t="shared" si="214"/>
        <v>0</v>
      </c>
      <c r="Q885" s="326">
        <f t="shared" si="221"/>
        <v>0.81308238794377619</v>
      </c>
      <c r="R885" s="326">
        <f t="shared" si="215"/>
        <v>1.8654789698055324E-239</v>
      </c>
      <c r="S885" s="326">
        <f t="shared" si="216"/>
        <v>0</v>
      </c>
      <c r="T885" s="326">
        <f t="shared" si="222"/>
        <v>0.81308238794377619</v>
      </c>
      <c r="U885" s="326">
        <f t="shared" si="217"/>
        <v>0</v>
      </c>
      <c r="V885" s="326">
        <f t="shared" si="223"/>
        <v>12.431809559698801</v>
      </c>
    </row>
    <row r="886" spans="7:22" x14ac:dyDescent="0.2">
      <c r="G886" s="326">
        <f t="shared" si="208"/>
        <v>0</v>
      </c>
      <c r="H886" s="326">
        <f t="shared" si="218"/>
        <v>0.81400844988904242</v>
      </c>
      <c r="I886" s="326">
        <f t="shared" si="209"/>
        <v>0</v>
      </c>
      <c r="J886" s="326">
        <f t="shared" si="210"/>
        <v>0</v>
      </c>
      <c r="K886" s="326">
        <f t="shared" si="219"/>
        <v>0.81400844988904242</v>
      </c>
      <c r="L886" s="326">
        <f t="shared" si="211"/>
        <v>4.5095122041182492E-190</v>
      </c>
      <c r="M886" s="326">
        <f t="shared" si="212"/>
        <v>11.398</v>
      </c>
      <c r="N886" s="326">
        <f t="shared" si="220"/>
        <v>0.81400844988904242</v>
      </c>
      <c r="O886" s="326">
        <f t="shared" si="213"/>
        <v>11.398976997658385</v>
      </c>
      <c r="P886" s="326">
        <f t="shared" si="214"/>
        <v>0</v>
      </c>
      <c r="Q886" s="326">
        <f t="shared" si="221"/>
        <v>0.81400844988904242</v>
      </c>
      <c r="R886" s="326">
        <f t="shared" si="215"/>
        <v>2.0099403375684669E-237</v>
      </c>
      <c r="S886" s="326">
        <f t="shared" si="216"/>
        <v>0</v>
      </c>
      <c r="T886" s="326">
        <f t="shared" si="222"/>
        <v>0.81400844988904242</v>
      </c>
      <c r="U886" s="326">
        <f t="shared" si="217"/>
        <v>0</v>
      </c>
      <c r="V886" s="326">
        <f t="shared" si="223"/>
        <v>11.698976997658386</v>
      </c>
    </row>
    <row r="887" spans="7:22" x14ac:dyDescent="0.2">
      <c r="G887" s="326">
        <f t="shared" si="208"/>
        <v>0</v>
      </c>
      <c r="H887" s="326">
        <f t="shared" si="218"/>
        <v>0.81493451183430865</v>
      </c>
      <c r="I887" s="326">
        <f t="shared" si="209"/>
        <v>0</v>
      </c>
      <c r="J887" s="326">
        <f t="shared" si="210"/>
        <v>0</v>
      </c>
      <c r="K887" s="326">
        <f t="shared" si="219"/>
        <v>0.81493451183430865</v>
      </c>
      <c r="L887" s="326">
        <f t="shared" si="211"/>
        <v>8.8337102265086726E-191</v>
      </c>
      <c r="M887" s="326">
        <f t="shared" si="212"/>
        <v>10.608000000000001</v>
      </c>
      <c r="N887" s="326">
        <f t="shared" si="220"/>
        <v>0.81493451183430865</v>
      </c>
      <c r="O887" s="326">
        <f t="shared" si="213"/>
        <v>10.608539634273264</v>
      </c>
      <c r="P887" s="326">
        <f t="shared" si="214"/>
        <v>0</v>
      </c>
      <c r="Q887" s="326">
        <f t="shared" si="221"/>
        <v>0.81493451183430865</v>
      </c>
      <c r="R887" s="326">
        <f t="shared" si="215"/>
        <v>2.1005640183444825E-235</v>
      </c>
      <c r="S887" s="326">
        <f t="shared" si="216"/>
        <v>0</v>
      </c>
      <c r="T887" s="326">
        <f t="shared" si="222"/>
        <v>0.81493451183430865</v>
      </c>
      <c r="U887" s="326">
        <f t="shared" si="217"/>
        <v>0</v>
      </c>
      <c r="V887" s="326">
        <f t="shared" si="223"/>
        <v>10.908539634273264</v>
      </c>
    </row>
    <row r="888" spans="7:22" x14ac:dyDescent="0.2">
      <c r="G888" s="326">
        <f t="shared" si="208"/>
        <v>0</v>
      </c>
      <c r="H888" s="326">
        <f t="shared" si="218"/>
        <v>0.81586057377957488</v>
      </c>
      <c r="I888" s="326">
        <f t="shared" si="209"/>
        <v>0</v>
      </c>
      <c r="J888" s="326">
        <f t="shared" si="210"/>
        <v>0</v>
      </c>
      <c r="K888" s="326">
        <f t="shared" si="219"/>
        <v>0.81586057377957488</v>
      </c>
      <c r="L888" s="326">
        <f t="shared" si="211"/>
        <v>1.7316343701049454E-191</v>
      </c>
      <c r="M888" s="326">
        <f t="shared" si="212"/>
        <v>9.7789999999999999</v>
      </c>
      <c r="N888" s="326">
        <f t="shared" si="220"/>
        <v>0.81586057377957488</v>
      </c>
      <c r="O888" s="326">
        <f t="shared" si="213"/>
        <v>9.7796479526696132</v>
      </c>
      <c r="P888" s="326">
        <f t="shared" si="214"/>
        <v>0</v>
      </c>
      <c r="Q888" s="326">
        <f t="shared" si="221"/>
        <v>0.81586057377957488</v>
      </c>
      <c r="R888" s="326">
        <f t="shared" si="215"/>
        <v>2.1297225626964817E-233</v>
      </c>
      <c r="S888" s="326">
        <f t="shared" si="216"/>
        <v>0</v>
      </c>
      <c r="T888" s="326">
        <f t="shared" si="222"/>
        <v>0.81586057377957488</v>
      </c>
      <c r="U888" s="326">
        <f t="shared" si="217"/>
        <v>0</v>
      </c>
      <c r="V888" s="326">
        <f t="shared" si="223"/>
        <v>10.079647952669614</v>
      </c>
    </row>
    <row r="889" spans="7:22" x14ac:dyDescent="0.2">
      <c r="G889" s="326">
        <f t="shared" si="208"/>
        <v>0</v>
      </c>
      <c r="H889" s="326">
        <f t="shared" si="218"/>
        <v>0.81678663572484111</v>
      </c>
      <c r="I889" s="326">
        <f t="shared" si="209"/>
        <v>0</v>
      </c>
      <c r="J889" s="326">
        <f t="shared" si="210"/>
        <v>0</v>
      </c>
      <c r="K889" s="326">
        <f t="shared" si="219"/>
        <v>0.81678663572484111</v>
      </c>
      <c r="L889" s="326">
        <f t="shared" si="211"/>
        <v>3.39681687907085E-192</v>
      </c>
      <c r="M889" s="326">
        <f t="shared" si="212"/>
        <v>8.93</v>
      </c>
      <c r="N889" s="326">
        <f t="shared" si="220"/>
        <v>0.81678663572484111</v>
      </c>
      <c r="O889" s="326">
        <f t="shared" si="213"/>
        <v>8.930936399909033</v>
      </c>
      <c r="P889" s="326">
        <f t="shared" si="214"/>
        <v>0</v>
      </c>
      <c r="Q889" s="326">
        <f t="shared" si="221"/>
        <v>0.81678663572484111</v>
      </c>
      <c r="R889" s="326">
        <f t="shared" si="215"/>
        <v>2.0951659759093312E-231</v>
      </c>
      <c r="S889" s="326">
        <f t="shared" si="216"/>
        <v>0</v>
      </c>
      <c r="T889" s="326">
        <f t="shared" si="222"/>
        <v>0.81678663572484111</v>
      </c>
      <c r="U889" s="326">
        <f t="shared" si="217"/>
        <v>0</v>
      </c>
      <c r="V889" s="326">
        <f t="shared" si="223"/>
        <v>9.2309363999090337</v>
      </c>
    </row>
    <row r="890" spans="7:22" x14ac:dyDescent="0.2">
      <c r="G890" s="326">
        <f t="shared" si="208"/>
        <v>0</v>
      </c>
      <c r="H890" s="326">
        <f t="shared" si="218"/>
        <v>0.81771269767010735</v>
      </c>
      <c r="I890" s="326">
        <f t="shared" si="209"/>
        <v>0</v>
      </c>
      <c r="J890" s="326">
        <f t="shared" si="210"/>
        <v>0</v>
      </c>
      <c r="K890" s="326">
        <f t="shared" si="219"/>
        <v>0.81771269767010735</v>
      </c>
      <c r="L890" s="326">
        <f t="shared" si="211"/>
        <v>6.6679809353217473E-193</v>
      </c>
      <c r="M890" s="326">
        <f t="shared" si="212"/>
        <v>8.0790000000000006</v>
      </c>
      <c r="N890" s="326">
        <f t="shared" si="220"/>
        <v>0.81771269767010735</v>
      </c>
      <c r="O890" s="326">
        <f t="shared" si="213"/>
        <v>8.079881690974398</v>
      </c>
      <c r="P890" s="326">
        <f t="shared" si="214"/>
        <v>0</v>
      </c>
      <c r="Q890" s="326">
        <f t="shared" si="221"/>
        <v>0.81771269767010735</v>
      </c>
      <c r="R890" s="326">
        <f t="shared" si="215"/>
        <v>2.0003021170511963E-229</v>
      </c>
      <c r="S890" s="326">
        <f t="shared" si="216"/>
        <v>0</v>
      </c>
      <c r="T890" s="326">
        <f t="shared" si="222"/>
        <v>0.81771269767010735</v>
      </c>
      <c r="U890" s="326">
        <f t="shared" si="217"/>
        <v>0</v>
      </c>
      <c r="V890" s="326">
        <f t="shared" si="223"/>
        <v>8.3798816909743987</v>
      </c>
    </row>
    <row r="891" spans="7:22" x14ac:dyDescent="0.2">
      <c r="G891" s="326">
        <f t="shared" si="208"/>
        <v>0</v>
      </c>
      <c r="H891" s="326">
        <f t="shared" si="218"/>
        <v>0.81863875961537358</v>
      </c>
      <c r="I891" s="326">
        <f t="shared" si="209"/>
        <v>0</v>
      </c>
      <c r="J891" s="326">
        <f t="shared" si="210"/>
        <v>0</v>
      </c>
      <c r="K891" s="326">
        <f t="shared" si="219"/>
        <v>0.81863875961537358</v>
      </c>
      <c r="L891" s="326">
        <f t="shared" si="211"/>
        <v>1.3098639611721217E-193</v>
      </c>
      <c r="M891" s="326">
        <f t="shared" si="212"/>
        <v>7.242</v>
      </c>
      <c r="N891" s="326">
        <f t="shared" si="220"/>
        <v>0.81863875961537358</v>
      </c>
      <c r="O891" s="326">
        <f t="shared" si="213"/>
        <v>7.2422767766769569</v>
      </c>
      <c r="P891" s="326">
        <f t="shared" si="214"/>
        <v>0</v>
      </c>
      <c r="Q891" s="326">
        <f t="shared" si="221"/>
        <v>0.81863875961537358</v>
      </c>
      <c r="R891" s="326">
        <f t="shared" si="215"/>
        <v>1.8536490958460019E-227</v>
      </c>
      <c r="S891" s="326">
        <f t="shared" si="216"/>
        <v>0</v>
      </c>
      <c r="T891" s="326">
        <f t="shared" si="222"/>
        <v>0.81863875961537358</v>
      </c>
      <c r="U891" s="326">
        <f t="shared" si="217"/>
        <v>0</v>
      </c>
      <c r="V891" s="326">
        <f t="shared" si="223"/>
        <v>7.5422767766769567</v>
      </c>
    </row>
    <row r="892" spans="7:22" x14ac:dyDescent="0.2">
      <c r="G892" s="326">
        <f t="shared" si="208"/>
        <v>0</v>
      </c>
      <c r="H892" s="326">
        <f t="shared" si="218"/>
        <v>0.81956482156063981</v>
      </c>
      <c r="I892" s="326">
        <f t="shared" si="209"/>
        <v>0</v>
      </c>
      <c r="J892" s="326">
        <f t="shared" si="210"/>
        <v>0</v>
      </c>
      <c r="K892" s="326">
        <f t="shared" si="219"/>
        <v>0.81956482156063981</v>
      </c>
      <c r="L892" s="326">
        <f t="shared" si="211"/>
        <v>2.5749629471995506E-194</v>
      </c>
      <c r="M892" s="326">
        <f t="shared" si="212"/>
        <v>6.431</v>
      </c>
      <c r="N892" s="326">
        <f t="shared" si="220"/>
        <v>0.81956482156063981</v>
      </c>
      <c r="O892" s="326">
        <f t="shared" si="213"/>
        <v>6.4318371220934836</v>
      </c>
      <c r="P892" s="326">
        <f t="shared" si="214"/>
        <v>0</v>
      </c>
      <c r="Q892" s="326">
        <f t="shared" si="221"/>
        <v>0.81956482156063981</v>
      </c>
      <c r="R892" s="326">
        <f t="shared" si="215"/>
        <v>1.6675803402521646E-225</v>
      </c>
      <c r="S892" s="326">
        <f t="shared" si="216"/>
        <v>0</v>
      </c>
      <c r="T892" s="326">
        <f t="shared" si="222"/>
        <v>0.81956482156063981</v>
      </c>
      <c r="U892" s="326">
        <f t="shared" si="217"/>
        <v>0</v>
      </c>
      <c r="V892" s="326">
        <f t="shared" si="223"/>
        <v>6.7318371220934834</v>
      </c>
    </row>
    <row r="893" spans="7:22" x14ac:dyDescent="0.2">
      <c r="G893" s="326">
        <f t="shared" si="208"/>
        <v>0</v>
      </c>
      <c r="H893" s="326">
        <f t="shared" si="218"/>
        <v>0.82049088350590604</v>
      </c>
      <c r="I893" s="326">
        <f t="shared" si="209"/>
        <v>0</v>
      </c>
      <c r="J893" s="326">
        <f t="shared" si="210"/>
        <v>0</v>
      </c>
      <c r="K893" s="326">
        <f t="shared" si="219"/>
        <v>0.82049088350590604</v>
      </c>
      <c r="L893" s="326">
        <f t="shared" si="211"/>
        <v>5.0656129599326936E-195</v>
      </c>
      <c r="M893" s="326">
        <f t="shared" si="212"/>
        <v>5.6589999999999998</v>
      </c>
      <c r="N893" s="326">
        <f t="shared" si="220"/>
        <v>0.82049088350590604</v>
      </c>
      <c r="O893" s="326">
        <f t="shared" si="213"/>
        <v>5.6599457021937116</v>
      </c>
      <c r="P893" s="326">
        <f t="shared" si="214"/>
        <v>0</v>
      </c>
      <c r="Q893" s="326">
        <f t="shared" si="221"/>
        <v>0.82049088350590604</v>
      </c>
      <c r="R893" s="326">
        <f t="shared" si="215"/>
        <v>1.4566171278378215E-223</v>
      </c>
      <c r="S893" s="326">
        <f t="shared" si="216"/>
        <v>0</v>
      </c>
      <c r="T893" s="326">
        <f t="shared" si="222"/>
        <v>0.82049088350590604</v>
      </c>
      <c r="U893" s="326">
        <f t="shared" si="217"/>
        <v>0</v>
      </c>
      <c r="V893" s="326">
        <f t="shared" si="223"/>
        <v>5.9599457021937114</v>
      </c>
    </row>
    <row r="894" spans="7:22" x14ac:dyDescent="0.2">
      <c r="G894" s="326">
        <f t="shared" si="208"/>
        <v>0</v>
      </c>
      <c r="H894" s="326">
        <f t="shared" si="218"/>
        <v>0.82141694545117228</v>
      </c>
      <c r="I894" s="326">
        <f t="shared" si="209"/>
        <v>0</v>
      </c>
      <c r="J894" s="326">
        <f t="shared" si="210"/>
        <v>0</v>
      </c>
      <c r="K894" s="326">
        <f t="shared" si="219"/>
        <v>0.82141694545117228</v>
      </c>
      <c r="L894" s="326">
        <f t="shared" si="211"/>
        <v>9.9726942053830424E-196</v>
      </c>
      <c r="M894" s="326">
        <f t="shared" si="212"/>
        <v>4.9350000000000005</v>
      </c>
      <c r="N894" s="326">
        <f t="shared" si="220"/>
        <v>0.82141694545117228</v>
      </c>
      <c r="O894" s="326">
        <f t="shared" si="213"/>
        <v>4.9355336359191284</v>
      </c>
      <c r="P894" s="326">
        <f t="shared" si="214"/>
        <v>0</v>
      </c>
      <c r="Q894" s="326">
        <f t="shared" si="221"/>
        <v>0.82141694545117228</v>
      </c>
      <c r="R894" s="326">
        <f t="shared" si="215"/>
        <v>1.2355920279717655E-221</v>
      </c>
      <c r="S894" s="326">
        <f t="shared" si="216"/>
        <v>0</v>
      </c>
      <c r="T894" s="326">
        <f t="shared" si="222"/>
        <v>0.82141694545117228</v>
      </c>
      <c r="U894" s="326">
        <f t="shared" si="217"/>
        <v>0</v>
      </c>
      <c r="V894" s="326">
        <f t="shared" si="223"/>
        <v>5.2355336359191282</v>
      </c>
    </row>
    <row r="895" spans="7:22" x14ac:dyDescent="0.2">
      <c r="G895" s="326">
        <f t="shared" si="208"/>
        <v>0</v>
      </c>
      <c r="H895" s="326">
        <f t="shared" si="218"/>
        <v>0.82234300739643851</v>
      </c>
      <c r="I895" s="326">
        <f t="shared" si="209"/>
        <v>0</v>
      </c>
      <c r="J895" s="326">
        <f t="shared" si="210"/>
        <v>0</v>
      </c>
      <c r="K895" s="326">
        <f t="shared" si="219"/>
        <v>0.82234300739643851</v>
      </c>
      <c r="L895" s="326">
        <f t="shared" si="211"/>
        <v>1.9647879805603588E-196</v>
      </c>
      <c r="M895" s="326">
        <f t="shared" si="212"/>
        <v>4.2649999999999997</v>
      </c>
      <c r="N895" s="326">
        <f t="shared" si="220"/>
        <v>0.82234300739643851</v>
      </c>
      <c r="O895" s="326">
        <f t="shared" si="213"/>
        <v>4.2650853165781646</v>
      </c>
      <c r="P895" s="326">
        <f t="shared" si="214"/>
        <v>0</v>
      </c>
      <c r="Q895" s="326">
        <f t="shared" si="221"/>
        <v>0.82234300739643851</v>
      </c>
      <c r="R895" s="326">
        <f t="shared" si="215"/>
        <v>1.0179981949104265E-219</v>
      </c>
      <c r="S895" s="326">
        <f t="shared" si="216"/>
        <v>0</v>
      </c>
      <c r="T895" s="326">
        <f t="shared" si="222"/>
        <v>0.82234300739643851</v>
      </c>
      <c r="U895" s="326">
        <f t="shared" si="217"/>
        <v>0</v>
      </c>
      <c r="V895" s="326">
        <f t="shared" si="223"/>
        <v>4.5650853165781644</v>
      </c>
    </row>
    <row r="896" spans="7:22" x14ac:dyDescent="0.2">
      <c r="G896" s="326">
        <f t="shared" si="208"/>
        <v>0</v>
      </c>
      <c r="H896" s="326">
        <f t="shared" si="218"/>
        <v>0.82326906934170474</v>
      </c>
      <c r="I896" s="326">
        <f t="shared" si="209"/>
        <v>0</v>
      </c>
      <c r="J896" s="326">
        <f t="shared" si="210"/>
        <v>0</v>
      </c>
      <c r="K896" s="326">
        <f t="shared" si="219"/>
        <v>0.82326906934170474</v>
      </c>
      <c r="L896" s="326">
        <f t="shared" si="211"/>
        <v>3.8738674426737666E-197</v>
      </c>
      <c r="M896" s="326">
        <f t="shared" si="212"/>
        <v>3.6520000000000001</v>
      </c>
      <c r="N896" s="326">
        <f t="shared" si="220"/>
        <v>0.82326906934170474</v>
      </c>
      <c r="O896" s="326">
        <f t="shared" si="213"/>
        <v>3.6527507080289849</v>
      </c>
      <c r="P896" s="326">
        <f t="shared" si="214"/>
        <v>0</v>
      </c>
      <c r="Q896" s="326">
        <f t="shared" si="221"/>
        <v>0.82326906934170474</v>
      </c>
      <c r="R896" s="326">
        <f t="shared" si="215"/>
        <v>8.1476409505804754E-218</v>
      </c>
      <c r="S896" s="326">
        <f t="shared" si="216"/>
        <v>0</v>
      </c>
      <c r="T896" s="326">
        <f t="shared" si="222"/>
        <v>0.82326906934170474</v>
      </c>
      <c r="U896" s="326">
        <f t="shared" si="217"/>
        <v>0</v>
      </c>
      <c r="V896" s="326">
        <f t="shared" si="223"/>
        <v>3.9527507080289848</v>
      </c>
    </row>
    <row r="897" spans="7:22" x14ac:dyDescent="0.2">
      <c r="G897" s="326">
        <f t="shared" si="208"/>
        <v>0</v>
      </c>
      <c r="H897" s="326">
        <f t="shared" si="218"/>
        <v>0.82419513128697097</v>
      </c>
      <c r="I897" s="326">
        <f t="shared" si="209"/>
        <v>0</v>
      </c>
      <c r="J897" s="326">
        <f t="shared" si="210"/>
        <v>0</v>
      </c>
      <c r="K897" s="326">
        <f t="shared" si="219"/>
        <v>0.82419513128697097</v>
      </c>
      <c r="L897" s="326">
        <f t="shared" si="211"/>
        <v>7.6436860121947685E-198</v>
      </c>
      <c r="M897" s="326">
        <f t="shared" si="212"/>
        <v>3.1</v>
      </c>
      <c r="N897" s="326">
        <f t="shared" si="220"/>
        <v>0.82419513128697097</v>
      </c>
      <c r="O897" s="326">
        <f t="shared" si="213"/>
        <v>3.1005433871907933</v>
      </c>
      <c r="P897" s="326">
        <f t="shared" si="214"/>
        <v>0</v>
      </c>
      <c r="Q897" s="326">
        <f t="shared" si="221"/>
        <v>0.82419513128697097</v>
      </c>
      <c r="R897" s="326">
        <f t="shared" si="215"/>
        <v>6.3357789385514862E-216</v>
      </c>
      <c r="S897" s="326">
        <f t="shared" si="216"/>
        <v>0</v>
      </c>
      <c r="T897" s="326">
        <f t="shared" si="222"/>
        <v>0.82419513128697097</v>
      </c>
      <c r="U897" s="326">
        <f t="shared" si="217"/>
        <v>0</v>
      </c>
      <c r="V897" s="326">
        <f t="shared" si="223"/>
        <v>3.4005433871907931</v>
      </c>
    </row>
    <row r="898" spans="7:22" x14ac:dyDescent="0.2">
      <c r="G898" s="326">
        <f t="shared" si="208"/>
        <v>0</v>
      </c>
      <c r="H898" s="326">
        <f t="shared" si="218"/>
        <v>0.8251211932322372</v>
      </c>
      <c r="I898" s="326">
        <f t="shared" si="209"/>
        <v>0</v>
      </c>
      <c r="J898" s="326">
        <f t="shared" si="210"/>
        <v>0</v>
      </c>
      <c r="K898" s="326">
        <f t="shared" si="219"/>
        <v>0.8251211932322372</v>
      </c>
      <c r="L898" s="326">
        <f t="shared" si="211"/>
        <v>1.5093607615581996E-198</v>
      </c>
      <c r="M898" s="326">
        <f t="shared" si="212"/>
        <v>2.6080000000000001</v>
      </c>
      <c r="N898" s="326">
        <f t="shared" si="220"/>
        <v>0.8251211932322372</v>
      </c>
      <c r="O898" s="326">
        <f t="shared" si="213"/>
        <v>2.6086009318556278</v>
      </c>
      <c r="P898" s="326">
        <f t="shared" si="214"/>
        <v>0</v>
      </c>
      <c r="Q898" s="326">
        <f t="shared" si="221"/>
        <v>0.8251211932322372</v>
      </c>
      <c r="R898" s="326">
        <f t="shared" si="215"/>
        <v>4.7876375363977723E-214</v>
      </c>
      <c r="S898" s="326">
        <f t="shared" si="216"/>
        <v>0</v>
      </c>
      <c r="T898" s="326">
        <f t="shared" si="222"/>
        <v>0.8251211932322372</v>
      </c>
      <c r="U898" s="326">
        <f t="shared" si="217"/>
        <v>0</v>
      </c>
      <c r="V898" s="326">
        <f t="shared" si="223"/>
        <v>2.9086009318556276</v>
      </c>
    </row>
    <row r="899" spans="7:22" x14ac:dyDescent="0.2">
      <c r="G899" s="326">
        <f t="shared" si="208"/>
        <v>0</v>
      </c>
      <c r="H899" s="326">
        <f t="shared" si="218"/>
        <v>0.82604725517750344</v>
      </c>
      <c r="I899" s="326">
        <f t="shared" si="209"/>
        <v>0</v>
      </c>
      <c r="J899" s="326">
        <f t="shared" si="210"/>
        <v>0</v>
      </c>
      <c r="K899" s="326">
        <f t="shared" si="219"/>
        <v>0.82604725517750344</v>
      </c>
      <c r="L899" s="326">
        <f t="shared" si="211"/>
        <v>2.9827612145917168E-199</v>
      </c>
      <c r="M899" s="326">
        <f t="shared" si="212"/>
        <v>2.1750000000000003</v>
      </c>
      <c r="N899" s="326">
        <f t="shared" si="220"/>
        <v>0.82604725517750344</v>
      </c>
      <c r="O899" s="326">
        <f t="shared" si="213"/>
        <v>2.1754842026085948</v>
      </c>
      <c r="P899" s="326">
        <f t="shared" si="214"/>
        <v>0</v>
      </c>
      <c r="Q899" s="326">
        <f t="shared" si="221"/>
        <v>0.82604725517750344</v>
      </c>
      <c r="R899" s="326">
        <f t="shared" si="215"/>
        <v>3.5161309567518907E-212</v>
      </c>
      <c r="S899" s="326">
        <f t="shared" si="216"/>
        <v>0</v>
      </c>
      <c r="T899" s="326">
        <f t="shared" si="222"/>
        <v>0.82604725517750344</v>
      </c>
      <c r="U899" s="326">
        <f t="shared" si="217"/>
        <v>0</v>
      </c>
      <c r="V899" s="326">
        <f t="shared" si="223"/>
        <v>2.4754842026085946</v>
      </c>
    </row>
    <row r="900" spans="7:22" x14ac:dyDescent="0.2">
      <c r="G900" s="326">
        <f t="shared" si="208"/>
        <v>0</v>
      </c>
      <c r="H900" s="326">
        <f t="shared" si="218"/>
        <v>0.82697331712276967</v>
      </c>
      <c r="I900" s="326">
        <f t="shared" si="209"/>
        <v>0</v>
      </c>
      <c r="J900" s="326">
        <f t="shared" si="210"/>
        <v>0</v>
      </c>
      <c r="K900" s="326">
        <f t="shared" si="219"/>
        <v>0.82697331712276967</v>
      </c>
      <c r="L900" s="326">
        <f t="shared" si="211"/>
        <v>5.8990514268080031E-200</v>
      </c>
      <c r="M900" s="326">
        <f t="shared" si="212"/>
        <v>1.798</v>
      </c>
      <c r="N900" s="326">
        <f t="shared" si="220"/>
        <v>0.82697331712276967</v>
      </c>
      <c r="O900" s="326">
        <f t="shared" si="213"/>
        <v>1.7984936355583212</v>
      </c>
      <c r="P900" s="326">
        <f t="shared" si="214"/>
        <v>0</v>
      </c>
      <c r="Q900" s="326">
        <f t="shared" si="221"/>
        <v>0.82697331712276967</v>
      </c>
      <c r="R900" s="326">
        <f t="shared" si="215"/>
        <v>2.510153813889312E-210</v>
      </c>
      <c r="S900" s="326">
        <f t="shared" si="216"/>
        <v>0</v>
      </c>
      <c r="T900" s="326">
        <f t="shared" si="222"/>
        <v>0.82697331712276967</v>
      </c>
      <c r="U900" s="326">
        <f t="shared" si="217"/>
        <v>0</v>
      </c>
      <c r="V900" s="326">
        <f t="shared" si="223"/>
        <v>2.098493635558321</v>
      </c>
    </row>
    <row r="901" spans="7:22" x14ac:dyDescent="0.2">
      <c r="G901" s="326">
        <f t="shared" si="208"/>
        <v>0</v>
      </c>
      <c r="H901" s="326">
        <f t="shared" si="218"/>
        <v>0.8278993790680359</v>
      </c>
      <c r="I901" s="326">
        <f t="shared" si="209"/>
        <v>0</v>
      </c>
      <c r="J901" s="326">
        <f t="shared" si="210"/>
        <v>0</v>
      </c>
      <c r="K901" s="326">
        <f t="shared" si="219"/>
        <v>0.8278993790680359</v>
      </c>
      <c r="L901" s="326">
        <f t="shared" si="211"/>
        <v>1.1675813703533259E-200</v>
      </c>
      <c r="M901" s="326">
        <f t="shared" si="212"/>
        <v>1.4730000000000001</v>
      </c>
      <c r="N901" s="326">
        <f t="shared" si="220"/>
        <v>0.8278993790680359</v>
      </c>
      <c r="O901" s="326">
        <f t="shared" si="213"/>
        <v>1.4739834505322791</v>
      </c>
      <c r="P901" s="326">
        <f t="shared" si="214"/>
        <v>0</v>
      </c>
      <c r="Q901" s="326">
        <f t="shared" si="221"/>
        <v>0.8278993790680359</v>
      </c>
      <c r="R901" s="326">
        <f t="shared" si="215"/>
        <v>1.7421907078335522E-208</v>
      </c>
      <c r="S901" s="326">
        <f t="shared" si="216"/>
        <v>0</v>
      </c>
      <c r="T901" s="326">
        <f t="shared" si="222"/>
        <v>0.8278993790680359</v>
      </c>
      <c r="U901" s="326">
        <f t="shared" si="217"/>
        <v>0</v>
      </c>
      <c r="V901" s="326">
        <f t="shared" si="223"/>
        <v>1.7739834505322791</v>
      </c>
    </row>
    <row r="902" spans="7:22" x14ac:dyDescent="0.2">
      <c r="G902" s="326">
        <f t="shared" si="208"/>
        <v>0</v>
      </c>
      <c r="H902" s="326">
        <f t="shared" si="218"/>
        <v>0.82882544101330213</v>
      </c>
      <c r="I902" s="326">
        <f t="shared" si="209"/>
        <v>0</v>
      </c>
      <c r="J902" s="326">
        <f t="shared" si="210"/>
        <v>0</v>
      </c>
      <c r="K902" s="326">
        <f t="shared" si="219"/>
        <v>0.82882544101330213</v>
      </c>
      <c r="L902" s="326">
        <f t="shared" si="211"/>
        <v>2.3127910348170012E-201</v>
      </c>
      <c r="M902" s="326">
        <f t="shared" si="212"/>
        <v>1.1970000000000001</v>
      </c>
      <c r="N902" s="326">
        <f t="shared" si="220"/>
        <v>0.82882544101330213</v>
      </c>
      <c r="O902" s="326">
        <f t="shared" si="213"/>
        <v>1.1976582568493137</v>
      </c>
      <c r="P902" s="326">
        <f t="shared" si="214"/>
        <v>0</v>
      </c>
      <c r="Q902" s="326">
        <f t="shared" si="221"/>
        <v>0.82882544101330213</v>
      </c>
      <c r="R902" s="326">
        <f t="shared" si="215"/>
        <v>1.1757615172508571E-206</v>
      </c>
      <c r="S902" s="326">
        <f t="shared" si="216"/>
        <v>0</v>
      </c>
      <c r="T902" s="326">
        <f t="shared" si="222"/>
        <v>0.82882544101330213</v>
      </c>
      <c r="U902" s="326">
        <f t="shared" si="217"/>
        <v>0</v>
      </c>
      <c r="V902" s="326">
        <f t="shared" si="223"/>
        <v>1.4976582568493138</v>
      </c>
    </row>
    <row r="903" spans="7:22" x14ac:dyDescent="0.2">
      <c r="G903" s="326">
        <f t="shared" ref="G903:G966" si="224">FLOOR(I903,0.001)</f>
        <v>0</v>
      </c>
      <c r="H903" s="326">
        <f t="shared" si="218"/>
        <v>0.82975150295856837</v>
      </c>
      <c r="I903" s="326">
        <f t="shared" ref="I903:I966" si="225">$C$13/(SQRT(($H903*$H903)/I$4))/SQRT(6.28)*EXP(-(($H903-I$2)^2)/2/(SQRT(($H903*$H903)/I$4))^2)</f>
        <v>0</v>
      </c>
      <c r="J903" s="326">
        <f t="shared" ref="J903:J966" si="226">FLOOR(L903,0.001)</f>
        <v>0</v>
      </c>
      <c r="K903" s="326">
        <f t="shared" si="219"/>
        <v>0.82975150295856837</v>
      </c>
      <c r="L903" s="326">
        <f t="shared" ref="L903:L966" si="227">$C$13/(SQRT(($H903*$H903)/L$4))/SQRT(6.28)*EXP(-(($H903-L$2)^2)/2/(SQRT(($H903*$H903)/L$4))^2)</f>
        <v>4.5849314798036952E-202</v>
      </c>
      <c r="M903" s="326">
        <f t="shared" ref="M903:M966" si="228">FLOOR(O903,0.001)</f>
        <v>0.96399999999999997</v>
      </c>
      <c r="N903" s="326">
        <f t="shared" si="220"/>
        <v>0.82975150295856837</v>
      </c>
      <c r="O903" s="326">
        <f t="shared" ref="O903:O966" si="229">$C$13/(SQRT(($H903*$H903)/O$4))/SQRT(6.28)*EXP(-(($H903-O$2)^2)/2/(SQRT(($H903*$H903)/O$4))^2)</f>
        <v>0.96484048848592574</v>
      </c>
      <c r="P903" s="326">
        <f t="shared" ref="P903:P966" si="230">FLOOR(R903,0.001)</f>
        <v>0</v>
      </c>
      <c r="Q903" s="326">
        <f t="shared" si="221"/>
        <v>0.82975150295856837</v>
      </c>
      <c r="R903" s="326">
        <f t="shared" ref="R903:R966" si="231">$C$13/(SQRT(($H903*$H903)/R$4))/SQRT(6.28)*EXP(-(($H903-R$2)^2)/2/(SQRT(($H903*$H903)/R$4))^2)</f>
        <v>7.7168254877561052E-205</v>
      </c>
      <c r="S903" s="326">
        <f t="shared" ref="S903:S966" si="232">FLOOR(U903,0.001)</f>
        <v>0</v>
      </c>
      <c r="T903" s="326">
        <f t="shared" si="222"/>
        <v>0.82975150295856837</v>
      </c>
      <c r="U903" s="326">
        <f t="shared" ref="U903:U966" si="233">$C$13/(SQRT(($H903*$H903)/U$4))/SQRT(6.28)*EXP(-(($H903-U$2)^2)/2/(SQRT(($H903*$H903)/U$4))^2)</f>
        <v>0</v>
      </c>
      <c r="V903" s="326">
        <f t="shared" si="223"/>
        <v>1.2648404884859257</v>
      </c>
    </row>
    <row r="904" spans="7:22" x14ac:dyDescent="0.2">
      <c r="G904" s="326">
        <f t="shared" si="224"/>
        <v>0</v>
      </c>
      <c r="H904" s="326">
        <f t="shared" ref="H904:H967" si="234">H903+1/($C$16*60)</f>
        <v>0.8306775649038346</v>
      </c>
      <c r="I904" s="326">
        <f t="shared" si="225"/>
        <v>0</v>
      </c>
      <c r="J904" s="326">
        <f t="shared" si="226"/>
        <v>0</v>
      </c>
      <c r="K904" s="326">
        <f t="shared" ref="K904:K967" si="235">K903+1/($C$16*60)</f>
        <v>0.8306775649038346</v>
      </c>
      <c r="L904" s="326">
        <f t="shared" si="227"/>
        <v>9.0966071885355217E-203</v>
      </c>
      <c r="M904" s="326">
        <f t="shared" si="228"/>
        <v>0.77</v>
      </c>
      <c r="N904" s="326">
        <f t="shared" ref="N904:N967" si="236">N903+1/($C$16*60)</f>
        <v>0.8306775649038346</v>
      </c>
      <c r="O904" s="326">
        <f t="shared" si="229"/>
        <v>0.77070105424351332</v>
      </c>
      <c r="P904" s="326">
        <f t="shared" si="230"/>
        <v>0</v>
      </c>
      <c r="Q904" s="326">
        <f t="shared" ref="Q904:Q967" si="237">Q903+1/($C$16*60)</f>
        <v>0.8306775649038346</v>
      </c>
      <c r="R904" s="326">
        <f t="shared" si="231"/>
        <v>4.926304837631093E-203</v>
      </c>
      <c r="S904" s="326">
        <f t="shared" si="232"/>
        <v>0</v>
      </c>
      <c r="T904" s="326">
        <f t="shared" ref="T904:T967" si="238">T903+1/($C$16*60)</f>
        <v>0.8306775649038346</v>
      </c>
      <c r="U904" s="326">
        <f t="shared" si="233"/>
        <v>0</v>
      </c>
      <c r="V904" s="326">
        <f t="shared" ref="V904:V967" si="239">SUM(I904,L904,O904,R904,U904)+0.3</f>
        <v>1.0707010542435134</v>
      </c>
    </row>
    <row r="905" spans="7:22" x14ac:dyDescent="0.2">
      <c r="G905" s="326">
        <f t="shared" si="224"/>
        <v>0</v>
      </c>
      <c r="H905" s="326">
        <f t="shared" si="234"/>
        <v>0.83160362684910083</v>
      </c>
      <c r="I905" s="326">
        <f t="shared" si="225"/>
        <v>0</v>
      </c>
      <c r="J905" s="326">
        <f t="shared" si="226"/>
        <v>0</v>
      </c>
      <c r="K905" s="326">
        <f t="shared" si="235"/>
        <v>0.83160362684910083</v>
      </c>
      <c r="L905" s="326">
        <f t="shared" si="227"/>
        <v>1.8062549902951051E-203</v>
      </c>
      <c r="M905" s="326">
        <f t="shared" si="228"/>
        <v>0.61</v>
      </c>
      <c r="N905" s="326">
        <f t="shared" si="236"/>
        <v>0.83160362684910083</v>
      </c>
      <c r="O905" s="326">
        <f t="shared" si="229"/>
        <v>0.61044925119123405</v>
      </c>
      <c r="P905" s="326">
        <f t="shared" si="230"/>
        <v>0</v>
      </c>
      <c r="Q905" s="326">
        <f t="shared" si="237"/>
        <v>0.83160362684910083</v>
      </c>
      <c r="R905" s="326">
        <f t="shared" si="231"/>
        <v>3.0593834259966587E-201</v>
      </c>
      <c r="S905" s="326">
        <f t="shared" si="232"/>
        <v>0</v>
      </c>
      <c r="T905" s="326">
        <f t="shared" si="238"/>
        <v>0.83160362684910083</v>
      </c>
      <c r="U905" s="326">
        <f t="shared" si="233"/>
        <v>0</v>
      </c>
      <c r="V905" s="326">
        <f t="shared" si="239"/>
        <v>0.9104492511912341</v>
      </c>
    </row>
    <row r="906" spans="7:22" x14ac:dyDescent="0.2">
      <c r="G906" s="326">
        <f t="shared" si="224"/>
        <v>0</v>
      </c>
      <c r="H906" s="326">
        <f t="shared" si="234"/>
        <v>0.83252968879436706</v>
      </c>
      <c r="I906" s="326">
        <f t="shared" si="225"/>
        <v>0</v>
      </c>
      <c r="J906" s="326">
        <f t="shared" si="226"/>
        <v>0</v>
      </c>
      <c r="K906" s="326">
        <f t="shared" si="235"/>
        <v>0.83252968879436706</v>
      </c>
      <c r="L906" s="326">
        <f t="shared" si="227"/>
        <v>3.5895050156413702E-204</v>
      </c>
      <c r="M906" s="326">
        <f t="shared" si="228"/>
        <v>0.47900000000000004</v>
      </c>
      <c r="N906" s="326">
        <f t="shared" si="236"/>
        <v>0.83252968879436706</v>
      </c>
      <c r="O906" s="326">
        <f t="shared" si="229"/>
        <v>0.47948115071753028</v>
      </c>
      <c r="P906" s="326">
        <f t="shared" si="230"/>
        <v>0</v>
      </c>
      <c r="Q906" s="326">
        <f t="shared" si="237"/>
        <v>0.83252968879436706</v>
      </c>
      <c r="R906" s="326">
        <f t="shared" si="231"/>
        <v>1.8486002317679367E-199</v>
      </c>
      <c r="S906" s="326">
        <f t="shared" si="232"/>
        <v>0</v>
      </c>
      <c r="T906" s="326">
        <f t="shared" si="238"/>
        <v>0.83252968879436706</v>
      </c>
      <c r="U906" s="326">
        <f t="shared" si="233"/>
        <v>0</v>
      </c>
      <c r="V906" s="326">
        <f t="shared" si="239"/>
        <v>0.77948115071753032</v>
      </c>
    </row>
    <row r="907" spans="7:22" x14ac:dyDescent="0.2">
      <c r="G907" s="326">
        <f t="shared" si="224"/>
        <v>0</v>
      </c>
      <c r="H907" s="326">
        <f t="shared" si="234"/>
        <v>0.83345575073963329</v>
      </c>
      <c r="I907" s="326">
        <f t="shared" si="225"/>
        <v>0</v>
      </c>
      <c r="J907" s="326">
        <f t="shared" si="226"/>
        <v>0</v>
      </c>
      <c r="K907" s="326">
        <f t="shared" si="235"/>
        <v>0.83345575073963329</v>
      </c>
      <c r="L907" s="326">
        <f t="shared" si="227"/>
        <v>7.1391874188977823E-205</v>
      </c>
      <c r="M907" s="326">
        <f t="shared" si="228"/>
        <v>0.373</v>
      </c>
      <c r="N907" s="326">
        <f t="shared" si="236"/>
        <v>0.83345575073963329</v>
      </c>
      <c r="O907" s="326">
        <f t="shared" si="229"/>
        <v>0.37348820118600851</v>
      </c>
      <c r="P907" s="326">
        <f t="shared" si="230"/>
        <v>0</v>
      </c>
      <c r="Q907" s="326">
        <f t="shared" si="237"/>
        <v>0.83345575073963329</v>
      </c>
      <c r="R907" s="326">
        <f t="shared" si="231"/>
        <v>1.086962577536938E-197</v>
      </c>
      <c r="S907" s="326">
        <f t="shared" si="232"/>
        <v>0</v>
      </c>
      <c r="T907" s="326">
        <f t="shared" si="238"/>
        <v>0.83345575073963329</v>
      </c>
      <c r="U907" s="326">
        <f t="shared" si="233"/>
        <v>0</v>
      </c>
      <c r="V907" s="326">
        <f t="shared" si="239"/>
        <v>0.67348820118600849</v>
      </c>
    </row>
    <row r="908" spans="7:22" x14ac:dyDescent="0.2">
      <c r="G908" s="326">
        <f t="shared" si="224"/>
        <v>0</v>
      </c>
      <c r="H908" s="326">
        <f t="shared" si="234"/>
        <v>0.83438181268489953</v>
      </c>
      <c r="I908" s="326">
        <f t="shared" si="225"/>
        <v>0</v>
      </c>
      <c r="J908" s="326">
        <f t="shared" si="226"/>
        <v>0</v>
      </c>
      <c r="K908" s="326">
        <f t="shared" si="235"/>
        <v>0.83438181268489953</v>
      </c>
      <c r="L908" s="326">
        <f t="shared" si="227"/>
        <v>1.4210995900327144E-205</v>
      </c>
      <c r="M908" s="326">
        <f t="shared" si="228"/>
        <v>0.28800000000000003</v>
      </c>
      <c r="N908" s="326">
        <f t="shared" si="236"/>
        <v>0.83438181268489953</v>
      </c>
      <c r="O908" s="326">
        <f t="shared" si="229"/>
        <v>0.28852965278445847</v>
      </c>
      <c r="P908" s="326">
        <f t="shared" si="230"/>
        <v>0</v>
      </c>
      <c r="Q908" s="326">
        <f t="shared" si="237"/>
        <v>0.83438181268489953</v>
      </c>
      <c r="R908" s="326">
        <f t="shared" si="231"/>
        <v>6.2203424718401328E-196</v>
      </c>
      <c r="S908" s="326">
        <f t="shared" si="232"/>
        <v>0</v>
      </c>
      <c r="T908" s="326">
        <f t="shared" si="238"/>
        <v>0.83438181268489953</v>
      </c>
      <c r="U908" s="326">
        <f t="shared" si="233"/>
        <v>0</v>
      </c>
      <c r="V908" s="326">
        <f t="shared" si="239"/>
        <v>0.58852965278445846</v>
      </c>
    </row>
    <row r="909" spans="7:22" x14ac:dyDescent="0.2">
      <c r="G909" s="326">
        <f t="shared" si="224"/>
        <v>0</v>
      </c>
      <c r="H909" s="326">
        <f t="shared" si="234"/>
        <v>0.83530787463016576</v>
      </c>
      <c r="I909" s="326">
        <f t="shared" si="225"/>
        <v>0</v>
      </c>
      <c r="J909" s="326">
        <f t="shared" si="226"/>
        <v>0</v>
      </c>
      <c r="K909" s="326">
        <f t="shared" si="235"/>
        <v>0.83530787463016576</v>
      </c>
      <c r="L909" s="326">
        <f t="shared" si="227"/>
        <v>2.8311607255223143E-206</v>
      </c>
      <c r="M909" s="326">
        <f t="shared" si="228"/>
        <v>0.221</v>
      </c>
      <c r="N909" s="326">
        <f t="shared" si="236"/>
        <v>0.83530787463016576</v>
      </c>
      <c r="O909" s="326">
        <f t="shared" si="229"/>
        <v>0.22107361667719275</v>
      </c>
      <c r="P909" s="326">
        <f t="shared" si="230"/>
        <v>0</v>
      </c>
      <c r="Q909" s="326">
        <f t="shared" si="237"/>
        <v>0.83530787463016576</v>
      </c>
      <c r="R909" s="326">
        <f t="shared" si="231"/>
        <v>3.4650326182209855E-194</v>
      </c>
      <c r="S909" s="326">
        <f t="shared" si="232"/>
        <v>0</v>
      </c>
      <c r="T909" s="326">
        <f t="shared" si="238"/>
        <v>0.83530787463016576</v>
      </c>
      <c r="U909" s="326">
        <f t="shared" si="233"/>
        <v>0</v>
      </c>
      <c r="V909" s="326">
        <f t="shared" si="239"/>
        <v>0.52107361667719276</v>
      </c>
    </row>
    <row r="910" spans="7:22" x14ac:dyDescent="0.2">
      <c r="G910" s="326">
        <f t="shared" si="224"/>
        <v>0</v>
      </c>
      <c r="H910" s="326">
        <f t="shared" si="234"/>
        <v>0.83623393657543199</v>
      </c>
      <c r="I910" s="326">
        <f t="shared" si="225"/>
        <v>0</v>
      </c>
      <c r="J910" s="326">
        <f t="shared" si="226"/>
        <v>0</v>
      </c>
      <c r="K910" s="326">
        <f t="shared" si="235"/>
        <v>0.83623393657543199</v>
      </c>
      <c r="L910" s="326">
        <f t="shared" si="227"/>
        <v>5.6450988861359823E-207</v>
      </c>
      <c r="M910" s="326">
        <f t="shared" si="228"/>
        <v>0.16800000000000001</v>
      </c>
      <c r="N910" s="326">
        <f t="shared" si="236"/>
        <v>0.83623393657543199</v>
      </c>
      <c r="O910" s="326">
        <f t="shared" si="229"/>
        <v>0.16801218813851751</v>
      </c>
      <c r="P910" s="326">
        <f t="shared" si="230"/>
        <v>0</v>
      </c>
      <c r="Q910" s="326">
        <f t="shared" si="237"/>
        <v>0.83623393657543199</v>
      </c>
      <c r="R910" s="326">
        <f t="shared" si="231"/>
        <v>1.8791372143069815E-192</v>
      </c>
      <c r="S910" s="326">
        <f t="shared" si="232"/>
        <v>0</v>
      </c>
      <c r="T910" s="326">
        <f t="shared" si="238"/>
        <v>0.83623393657543199</v>
      </c>
      <c r="U910" s="326">
        <f t="shared" si="233"/>
        <v>0</v>
      </c>
      <c r="V910" s="326">
        <f t="shared" si="239"/>
        <v>0.46801218813851753</v>
      </c>
    </row>
    <row r="911" spans="7:22" x14ac:dyDescent="0.2">
      <c r="G911" s="326">
        <f t="shared" si="224"/>
        <v>0</v>
      </c>
      <c r="H911" s="326">
        <f t="shared" si="234"/>
        <v>0.83715999852069822</v>
      </c>
      <c r="I911" s="326">
        <f t="shared" si="225"/>
        <v>0</v>
      </c>
      <c r="J911" s="326">
        <f t="shared" si="226"/>
        <v>0</v>
      </c>
      <c r="K911" s="326">
        <f t="shared" si="235"/>
        <v>0.83715999852069822</v>
      </c>
      <c r="L911" s="326">
        <f t="shared" si="227"/>
        <v>1.1265443902410291E-207</v>
      </c>
      <c r="M911" s="326">
        <f t="shared" si="228"/>
        <v>0.126</v>
      </c>
      <c r="N911" s="326">
        <f t="shared" si="236"/>
        <v>0.83715999852069822</v>
      </c>
      <c r="O911" s="326">
        <f t="shared" si="229"/>
        <v>0.12665618898157086</v>
      </c>
      <c r="P911" s="326">
        <f t="shared" si="230"/>
        <v>0</v>
      </c>
      <c r="Q911" s="326">
        <f t="shared" si="237"/>
        <v>0.83715999852069822</v>
      </c>
      <c r="R911" s="326">
        <f t="shared" si="231"/>
        <v>9.9227534686680637E-191</v>
      </c>
      <c r="S911" s="326">
        <f t="shared" si="232"/>
        <v>0</v>
      </c>
      <c r="T911" s="326">
        <f t="shared" si="238"/>
        <v>0.83715999852069822</v>
      </c>
      <c r="U911" s="326">
        <f t="shared" si="233"/>
        <v>0</v>
      </c>
      <c r="V911" s="326">
        <f t="shared" si="239"/>
        <v>0.42665618898157087</v>
      </c>
    </row>
    <row r="912" spans="7:22" x14ac:dyDescent="0.2">
      <c r="G912" s="326">
        <f t="shared" si="224"/>
        <v>0</v>
      </c>
      <c r="H912" s="326">
        <f t="shared" si="234"/>
        <v>0.83808606046596446</v>
      </c>
      <c r="I912" s="326">
        <f t="shared" si="225"/>
        <v>0</v>
      </c>
      <c r="J912" s="326">
        <f t="shared" si="226"/>
        <v>0</v>
      </c>
      <c r="K912" s="326">
        <f t="shared" si="235"/>
        <v>0.83808606046596446</v>
      </c>
      <c r="L912" s="326">
        <f t="shared" si="227"/>
        <v>2.2500774656880302E-208</v>
      </c>
      <c r="M912" s="326">
        <f t="shared" si="228"/>
        <v>9.4E-2</v>
      </c>
      <c r="N912" s="326">
        <f t="shared" si="236"/>
        <v>0.83808606046596446</v>
      </c>
      <c r="O912" s="326">
        <f t="shared" si="229"/>
        <v>9.471483027651717E-2</v>
      </c>
      <c r="P912" s="326">
        <f t="shared" si="230"/>
        <v>0</v>
      </c>
      <c r="Q912" s="326">
        <f t="shared" si="237"/>
        <v>0.83808606046596446</v>
      </c>
      <c r="R912" s="326">
        <f t="shared" si="231"/>
        <v>5.1026109848129758E-189</v>
      </c>
      <c r="S912" s="326">
        <f t="shared" si="232"/>
        <v>0</v>
      </c>
      <c r="T912" s="326">
        <f t="shared" si="238"/>
        <v>0.83808606046596446</v>
      </c>
      <c r="U912" s="326">
        <f t="shared" si="233"/>
        <v>0</v>
      </c>
      <c r="V912" s="326">
        <f t="shared" si="239"/>
        <v>0.39471483027651716</v>
      </c>
    </row>
    <row r="913" spans="7:22" x14ac:dyDescent="0.2">
      <c r="G913" s="326">
        <f t="shared" si="224"/>
        <v>0</v>
      </c>
      <c r="H913" s="326">
        <f t="shared" si="234"/>
        <v>0.83901212241123069</v>
      </c>
      <c r="I913" s="326">
        <f t="shared" si="225"/>
        <v>0</v>
      </c>
      <c r="J913" s="326">
        <f t="shared" si="226"/>
        <v>0</v>
      </c>
      <c r="K913" s="326">
        <f t="shared" si="235"/>
        <v>0.83901212241123069</v>
      </c>
      <c r="L913" s="326">
        <f t="shared" si="227"/>
        <v>4.498023156825892E-209</v>
      </c>
      <c r="M913" s="326">
        <f t="shared" si="228"/>
        <v>7.0000000000000007E-2</v>
      </c>
      <c r="N913" s="326">
        <f t="shared" si="236"/>
        <v>0.83901212241123069</v>
      </c>
      <c r="O913" s="326">
        <f t="shared" si="229"/>
        <v>7.0265075625133469E-2</v>
      </c>
      <c r="P913" s="326">
        <f t="shared" si="230"/>
        <v>0</v>
      </c>
      <c r="Q913" s="326">
        <f t="shared" si="237"/>
        <v>0.83901212241123069</v>
      </c>
      <c r="R913" s="326">
        <f t="shared" si="231"/>
        <v>2.5556588530932995E-187</v>
      </c>
      <c r="S913" s="326">
        <f t="shared" si="232"/>
        <v>0</v>
      </c>
      <c r="T913" s="326">
        <f t="shared" si="238"/>
        <v>0.83901212241123069</v>
      </c>
      <c r="U913" s="326">
        <f t="shared" si="233"/>
        <v>0</v>
      </c>
      <c r="V913" s="326">
        <f t="shared" si="239"/>
        <v>0.37026507562513344</v>
      </c>
    </row>
    <row r="914" spans="7:22" x14ac:dyDescent="0.2">
      <c r="G914" s="326">
        <f t="shared" si="224"/>
        <v>0</v>
      </c>
      <c r="H914" s="326">
        <f t="shared" si="234"/>
        <v>0.83993818435649692</v>
      </c>
      <c r="I914" s="326">
        <f t="shared" si="225"/>
        <v>0</v>
      </c>
      <c r="J914" s="326">
        <f t="shared" si="226"/>
        <v>0</v>
      </c>
      <c r="K914" s="326">
        <f t="shared" si="235"/>
        <v>0.83993818435649692</v>
      </c>
      <c r="L914" s="326">
        <f t="shared" si="227"/>
        <v>8.9996077424890133E-210</v>
      </c>
      <c r="M914" s="326">
        <f t="shared" si="228"/>
        <v>5.1000000000000004E-2</v>
      </c>
      <c r="N914" s="326">
        <f t="shared" si="236"/>
        <v>0.83993818435649692</v>
      </c>
      <c r="O914" s="326">
        <f t="shared" si="229"/>
        <v>5.1714803145451932E-2</v>
      </c>
      <c r="P914" s="326">
        <f t="shared" si="230"/>
        <v>0</v>
      </c>
      <c r="Q914" s="326">
        <f t="shared" si="237"/>
        <v>0.83993818435649692</v>
      </c>
      <c r="R914" s="326">
        <f t="shared" si="231"/>
        <v>1.2468858157281261E-185</v>
      </c>
      <c r="S914" s="326">
        <f t="shared" si="232"/>
        <v>0</v>
      </c>
      <c r="T914" s="326">
        <f t="shared" si="238"/>
        <v>0.83993818435649692</v>
      </c>
      <c r="U914" s="326">
        <f t="shared" si="233"/>
        <v>0</v>
      </c>
      <c r="V914" s="326">
        <f t="shared" si="239"/>
        <v>0.35171480314545189</v>
      </c>
    </row>
    <row r="915" spans="7:22" x14ac:dyDescent="0.2">
      <c r="G915" s="326">
        <f t="shared" si="224"/>
        <v>0</v>
      </c>
      <c r="H915" s="326">
        <f t="shared" si="234"/>
        <v>0.84086424630176315</v>
      </c>
      <c r="I915" s="326">
        <f t="shared" si="225"/>
        <v>0</v>
      </c>
      <c r="J915" s="326">
        <f t="shared" si="226"/>
        <v>0</v>
      </c>
      <c r="K915" s="326">
        <f t="shared" si="235"/>
        <v>0.84086424630176315</v>
      </c>
      <c r="L915" s="326">
        <f t="shared" si="227"/>
        <v>1.8022114483561269E-210</v>
      </c>
      <c r="M915" s="326">
        <f t="shared" si="228"/>
        <v>3.6999999999999998E-2</v>
      </c>
      <c r="N915" s="326">
        <f t="shared" si="236"/>
        <v>0.84086424630176315</v>
      </c>
      <c r="O915" s="326">
        <f t="shared" si="229"/>
        <v>3.7763110640535835E-2</v>
      </c>
      <c r="P915" s="326">
        <f t="shared" si="230"/>
        <v>0</v>
      </c>
      <c r="Q915" s="326">
        <f t="shared" si="237"/>
        <v>0.84086424630176315</v>
      </c>
      <c r="R915" s="326">
        <f t="shared" si="231"/>
        <v>5.9268877318943706E-184</v>
      </c>
      <c r="S915" s="326">
        <f t="shared" si="232"/>
        <v>0</v>
      </c>
      <c r="T915" s="326">
        <f t="shared" si="238"/>
        <v>0.84086424630176315</v>
      </c>
      <c r="U915" s="326">
        <f t="shared" si="233"/>
        <v>0</v>
      </c>
      <c r="V915" s="326">
        <f t="shared" si="239"/>
        <v>0.33776311064053582</v>
      </c>
    </row>
    <row r="916" spans="7:22" x14ac:dyDescent="0.2">
      <c r="G916" s="326">
        <f t="shared" si="224"/>
        <v>0</v>
      </c>
      <c r="H916" s="326">
        <f t="shared" si="234"/>
        <v>0.84179030824702938</v>
      </c>
      <c r="I916" s="326">
        <f t="shared" si="225"/>
        <v>0</v>
      </c>
      <c r="J916" s="326">
        <f t="shared" si="226"/>
        <v>0</v>
      </c>
      <c r="K916" s="326">
        <f t="shared" si="235"/>
        <v>0.84179030824702938</v>
      </c>
      <c r="L916" s="326">
        <f t="shared" si="227"/>
        <v>3.6121912972383558E-211</v>
      </c>
      <c r="M916" s="326">
        <f t="shared" si="228"/>
        <v>2.7E-2</v>
      </c>
      <c r="N916" s="326">
        <f t="shared" si="236"/>
        <v>0.84179030824702938</v>
      </c>
      <c r="O916" s="326">
        <f t="shared" si="229"/>
        <v>2.7360354311918234E-2</v>
      </c>
      <c r="P916" s="326">
        <f t="shared" si="230"/>
        <v>0</v>
      </c>
      <c r="Q916" s="326">
        <f t="shared" si="237"/>
        <v>0.84179030824702938</v>
      </c>
      <c r="R916" s="326">
        <f t="shared" si="231"/>
        <v>2.7451455253162481E-182</v>
      </c>
      <c r="S916" s="326">
        <f t="shared" si="232"/>
        <v>0</v>
      </c>
      <c r="T916" s="326">
        <f t="shared" si="238"/>
        <v>0.84179030824702938</v>
      </c>
      <c r="U916" s="326">
        <f t="shared" si="233"/>
        <v>0</v>
      </c>
      <c r="V916" s="326">
        <f t="shared" si="239"/>
        <v>0.32736035431191823</v>
      </c>
    </row>
    <row r="917" spans="7:22" x14ac:dyDescent="0.2">
      <c r="G917" s="326">
        <f t="shared" si="224"/>
        <v>0</v>
      </c>
      <c r="H917" s="326">
        <f t="shared" si="234"/>
        <v>0.84271637019229562</v>
      </c>
      <c r="I917" s="326">
        <f t="shared" si="225"/>
        <v>0</v>
      </c>
      <c r="J917" s="326">
        <f t="shared" si="226"/>
        <v>0</v>
      </c>
      <c r="K917" s="326">
        <f t="shared" si="235"/>
        <v>0.84271637019229562</v>
      </c>
      <c r="L917" s="326">
        <f t="shared" si="227"/>
        <v>7.2463800961855177E-212</v>
      </c>
      <c r="M917" s="326">
        <f t="shared" si="228"/>
        <v>1.9E-2</v>
      </c>
      <c r="N917" s="326">
        <f t="shared" si="236"/>
        <v>0.84271637019229562</v>
      </c>
      <c r="O917" s="326">
        <f t="shared" si="229"/>
        <v>1.9669808448140588E-2</v>
      </c>
      <c r="P917" s="326">
        <f t="shared" si="230"/>
        <v>0</v>
      </c>
      <c r="Q917" s="326">
        <f t="shared" si="237"/>
        <v>0.84271637019229562</v>
      </c>
      <c r="R917" s="326">
        <f t="shared" si="231"/>
        <v>1.239095433569175E-180</v>
      </c>
      <c r="S917" s="326">
        <f t="shared" si="232"/>
        <v>0</v>
      </c>
      <c r="T917" s="326">
        <f t="shared" si="238"/>
        <v>0.84271637019229562</v>
      </c>
      <c r="U917" s="326">
        <f t="shared" si="233"/>
        <v>0</v>
      </c>
      <c r="V917" s="326">
        <f t="shared" si="239"/>
        <v>0.31966980844814058</v>
      </c>
    </row>
    <row r="918" spans="7:22" x14ac:dyDescent="0.2">
      <c r="G918" s="326">
        <f t="shared" si="224"/>
        <v>0</v>
      </c>
      <c r="H918" s="326">
        <f t="shared" si="234"/>
        <v>0.84364243213756185</v>
      </c>
      <c r="I918" s="326">
        <f t="shared" si="225"/>
        <v>0</v>
      </c>
      <c r="J918" s="326">
        <f t="shared" si="226"/>
        <v>0</v>
      </c>
      <c r="K918" s="326">
        <f t="shared" si="235"/>
        <v>0.84364243213756185</v>
      </c>
      <c r="L918" s="326">
        <f t="shared" si="227"/>
        <v>1.454987821796099E-212</v>
      </c>
      <c r="M918" s="326">
        <f t="shared" si="228"/>
        <v>1.4E-2</v>
      </c>
      <c r="N918" s="326">
        <f t="shared" si="236"/>
        <v>0.84364243213756185</v>
      </c>
      <c r="O918" s="326">
        <f t="shared" si="229"/>
        <v>1.4032215048700981E-2</v>
      </c>
      <c r="P918" s="326">
        <f t="shared" si="230"/>
        <v>0</v>
      </c>
      <c r="Q918" s="326">
        <f t="shared" si="237"/>
        <v>0.84364243213756185</v>
      </c>
      <c r="R918" s="326">
        <f t="shared" si="231"/>
        <v>5.4513809215684524E-179</v>
      </c>
      <c r="S918" s="326">
        <f t="shared" si="232"/>
        <v>0</v>
      </c>
      <c r="T918" s="326">
        <f t="shared" si="238"/>
        <v>0.84364243213756185</v>
      </c>
      <c r="U918" s="326">
        <f t="shared" si="233"/>
        <v>0</v>
      </c>
      <c r="V918" s="326">
        <f t="shared" si="239"/>
        <v>0.31403221504870099</v>
      </c>
    </row>
    <row r="919" spans="7:22" x14ac:dyDescent="0.2">
      <c r="G919" s="326">
        <f t="shared" si="224"/>
        <v>0</v>
      </c>
      <c r="H919" s="326">
        <f t="shared" si="234"/>
        <v>0.84456849408282808</v>
      </c>
      <c r="I919" s="326">
        <f t="shared" si="225"/>
        <v>0</v>
      </c>
      <c r="J919" s="326">
        <f t="shared" si="226"/>
        <v>0</v>
      </c>
      <c r="K919" s="326">
        <f t="shared" si="235"/>
        <v>0.84456849408282808</v>
      </c>
      <c r="L919" s="326">
        <f t="shared" si="227"/>
        <v>2.924071356786574E-213</v>
      </c>
      <c r="M919" s="326">
        <f t="shared" si="228"/>
        <v>9.0000000000000011E-3</v>
      </c>
      <c r="N919" s="326">
        <f t="shared" si="236"/>
        <v>0.84456849408282808</v>
      </c>
      <c r="O919" s="326">
        <f t="shared" si="229"/>
        <v>9.9339757608718094E-3</v>
      </c>
      <c r="P919" s="326">
        <f t="shared" si="230"/>
        <v>0</v>
      </c>
      <c r="Q919" s="326">
        <f t="shared" si="237"/>
        <v>0.84456849408282808</v>
      </c>
      <c r="R919" s="326">
        <f t="shared" si="231"/>
        <v>2.3379326145123557E-177</v>
      </c>
      <c r="S919" s="326">
        <f t="shared" si="232"/>
        <v>0</v>
      </c>
      <c r="T919" s="326">
        <f t="shared" si="238"/>
        <v>0.84456849408282808</v>
      </c>
      <c r="U919" s="326">
        <f t="shared" si="233"/>
        <v>0</v>
      </c>
      <c r="V919" s="326">
        <f t="shared" si="239"/>
        <v>0.30993397576087178</v>
      </c>
    </row>
    <row r="920" spans="7:22" x14ac:dyDescent="0.2">
      <c r="G920" s="326">
        <f t="shared" si="224"/>
        <v>0</v>
      </c>
      <c r="H920" s="326">
        <f t="shared" si="234"/>
        <v>0.84549455602809431</v>
      </c>
      <c r="I920" s="326">
        <f t="shared" si="225"/>
        <v>0</v>
      </c>
      <c r="J920" s="326">
        <f t="shared" si="226"/>
        <v>0</v>
      </c>
      <c r="K920" s="326">
        <f t="shared" si="235"/>
        <v>0.84549455602809431</v>
      </c>
      <c r="L920" s="326">
        <f t="shared" si="227"/>
        <v>5.8817882999713934E-214</v>
      </c>
      <c r="M920" s="326">
        <f t="shared" si="228"/>
        <v>6.0000000000000001E-3</v>
      </c>
      <c r="N920" s="326">
        <f t="shared" si="236"/>
        <v>0.84549455602809431</v>
      </c>
      <c r="O920" s="326">
        <f t="shared" si="229"/>
        <v>6.9793285753062219E-3</v>
      </c>
      <c r="P920" s="326">
        <f t="shared" si="230"/>
        <v>0</v>
      </c>
      <c r="Q920" s="326">
        <f t="shared" si="237"/>
        <v>0.84549455602809431</v>
      </c>
      <c r="R920" s="326">
        <f t="shared" si="231"/>
        <v>9.7755692289354022E-176</v>
      </c>
      <c r="S920" s="326">
        <f t="shared" si="232"/>
        <v>0</v>
      </c>
      <c r="T920" s="326">
        <f t="shared" si="238"/>
        <v>0.84549455602809431</v>
      </c>
      <c r="U920" s="326">
        <f t="shared" si="233"/>
        <v>0</v>
      </c>
      <c r="V920" s="326">
        <f t="shared" si="239"/>
        <v>0.30697932857530619</v>
      </c>
    </row>
    <row r="921" spans="7:22" x14ac:dyDescent="0.2">
      <c r="G921" s="326">
        <f t="shared" si="224"/>
        <v>0</v>
      </c>
      <c r="H921" s="326">
        <f t="shared" si="234"/>
        <v>0.84642061797336055</v>
      </c>
      <c r="I921" s="326">
        <f t="shared" si="225"/>
        <v>0</v>
      </c>
      <c r="J921" s="326">
        <f t="shared" si="226"/>
        <v>0</v>
      </c>
      <c r="K921" s="326">
        <f t="shared" si="235"/>
        <v>0.84642061797336055</v>
      </c>
      <c r="L921" s="326">
        <f t="shared" si="227"/>
        <v>1.1842027153644816E-214</v>
      </c>
      <c r="M921" s="326">
        <f t="shared" si="228"/>
        <v>4.0000000000000001E-3</v>
      </c>
      <c r="N921" s="326">
        <f t="shared" si="236"/>
        <v>0.84642061797336055</v>
      </c>
      <c r="O921" s="326">
        <f t="shared" si="229"/>
        <v>4.8665439148401829E-3</v>
      </c>
      <c r="P921" s="326">
        <f t="shared" si="230"/>
        <v>0</v>
      </c>
      <c r="Q921" s="326">
        <f t="shared" si="237"/>
        <v>0.84642061797336055</v>
      </c>
      <c r="R921" s="326">
        <f t="shared" si="231"/>
        <v>3.9856327166544649E-174</v>
      </c>
      <c r="S921" s="326">
        <f t="shared" si="232"/>
        <v>0</v>
      </c>
      <c r="T921" s="326">
        <f t="shared" si="238"/>
        <v>0.84642061797336055</v>
      </c>
      <c r="U921" s="326">
        <f t="shared" si="233"/>
        <v>0</v>
      </c>
      <c r="V921" s="326">
        <f t="shared" si="239"/>
        <v>0.30486654391484019</v>
      </c>
    </row>
    <row r="922" spans="7:22" x14ac:dyDescent="0.2">
      <c r="G922" s="326">
        <f t="shared" si="224"/>
        <v>0</v>
      </c>
      <c r="H922" s="326">
        <f t="shared" si="234"/>
        <v>0.84734667991862678</v>
      </c>
      <c r="I922" s="326">
        <f t="shared" si="225"/>
        <v>0</v>
      </c>
      <c r="J922" s="326">
        <f t="shared" si="226"/>
        <v>0</v>
      </c>
      <c r="K922" s="326">
        <f t="shared" si="235"/>
        <v>0.84734667991862678</v>
      </c>
      <c r="L922" s="326">
        <f t="shared" si="227"/>
        <v>2.3863841554561693E-215</v>
      </c>
      <c r="M922" s="326">
        <f t="shared" si="228"/>
        <v>3.0000000000000001E-3</v>
      </c>
      <c r="N922" s="326">
        <f t="shared" si="236"/>
        <v>0.84734667991862678</v>
      </c>
      <c r="O922" s="326">
        <f t="shared" si="229"/>
        <v>3.3679584060700312E-3</v>
      </c>
      <c r="P922" s="326">
        <f t="shared" si="230"/>
        <v>0</v>
      </c>
      <c r="Q922" s="326">
        <f t="shared" si="237"/>
        <v>0.84734667991862678</v>
      </c>
      <c r="R922" s="326">
        <f t="shared" si="231"/>
        <v>1.5847392831311159E-172</v>
      </c>
      <c r="S922" s="326">
        <f t="shared" si="232"/>
        <v>0</v>
      </c>
      <c r="T922" s="326">
        <f t="shared" si="238"/>
        <v>0.84734667991862678</v>
      </c>
      <c r="U922" s="326">
        <f t="shared" si="233"/>
        <v>0</v>
      </c>
      <c r="V922" s="326">
        <f t="shared" si="239"/>
        <v>0.30336795840607</v>
      </c>
    </row>
    <row r="923" spans="7:22" x14ac:dyDescent="0.2">
      <c r="G923" s="326">
        <f t="shared" si="224"/>
        <v>0</v>
      </c>
      <c r="H923" s="326">
        <f t="shared" si="234"/>
        <v>0.84827274186389301</v>
      </c>
      <c r="I923" s="326">
        <f t="shared" si="225"/>
        <v>0</v>
      </c>
      <c r="J923" s="326">
        <f t="shared" si="226"/>
        <v>0</v>
      </c>
      <c r="K923" s="326">
        <f t="shared" si="235"/>
        <v>0.84827274186389301</v>
      </c>
      <c r="L923" s="326">
        <f t="shared" si="227"/>
        <v>4.8134301636877843E-216</v>
      </c>
      <c r="M923" s="326">
        <f t="shared" si="228"/>
        <v>2E-3</v>
      </c>
      <c r="N923" s="326">
        <f t="shared" si="236"/>
        <v>0.84827274186389301</v>
      </c>
      <c r="O923" s="326">
        <f t="shared" si="229"/>
        <v>2.3135257060449021E-3</v>
      </c>
      <c r="P923" s="326">
        <f t="shared" si="230"/>
        <v>0</v>
      </c>
      <c r="Q923" s="326">
        <f t="shared" si="237"/>
        <v>0.84827274186389301</v>
      </c>
      <c r="R923" s="326">
        <f t="shared" si="231"/>
        <v>6.1458719522843239E-171</v>
      </c>
      <c r="S923" s="326">
        <f t="shared" si="232"/>
        <v>0</v>
      </c>
      <c r="T923" s="326">
        <f t="shared" si="238"/>
        <v>0.84827274186389301</v>
      </c>
      <c r="U923" s="326">
        <f t="shared" si="233"/>
        <v>0</v>
      </c>
      <c r="V923" s="326">
        <f t="shared" si="239"/>
        <v>0.30231352570604492</v>
      </c>
    </row>
    <row r="924" spans="7:22" x14ac:dyDescent="0.2">
      <c r="G924" s="326">
        <f t="shared" si="224"/>
        <v>0</v>
      </c>
      <c r="H924" s="326">
        <f t="shared" si="234"/>
        <v>0.84919880380915924</v>
      </c>
      <c r="I924" s="326">
        <f t="shared" si="225"/>
        <v>0</v>
      </c>
      <c r="J924" s="326">
        <f t="shared" si="226"/>
        <v>0</v>
      </c>
      <c r="K924" s="326">
        <f t="shared" si="235"/>
        <v>0.84919880380915924</v>
      </c>
      <c r="L924" s="326">
        <f t="shared" si="227"/>
        <v>9.7178760297290422E-217</v>
      </c>
      <c r="M924" s="326">
        <f t="shared" si="228"/>
        <v>1E-3</v>
      </c>
      <c r="N924" s="326">
        <f t="shared" si="236"/>
        <v>0.84919880380915924</v>
      </c>
      <c r="O924" s="326">
        <f t="shared" si="229"/>
        <v>1.5774870192596761E-3</v>
      </c>
      <c r="P924" s="326">
        <f t="shared" si="230"/>
        <v>0</v>
      </c>
      <c r="Q924" s="326">
        <f t="shared" si="237"/>
        <v>0.84919880380915924</v>
      </c>
      <c r="R924" s="326">
        <f t="shared" si="231"/>
        <v>2.3250578780336609E-169</v>
      </c>
      <c r="S924" s="326">
        <f t="shared" si="232"/>
        <v>0</v>
      </c>
      <c r="T924" s="326">
        <f t="shared" si="238"/>
        <v>0.84919880380915924</v>
      </c>
      <c r="U924" s="326">
        <f t="shared" si="233"/>
        <v>0</v>
      </c>
      <c r="V924" s="326">
        <f t="shared" si="239"/>
        <v>0.30157748701925968</v>
      </c>
    </row>
    <row r="925" spans="7:22" x14ac:dyDescent="0.2">
      <c r="G925" s="326">
        <f t="shared" si="224"/>
        <v>0</v>
      </c>
      <c r="H925" s="326">
        <f t="shared" si="234"/>
        <v>0.85012486575442547</v>
      </c>
      <c r="I925" s="326">
        <f t="shared" si="225"/>
        <v>0</v>
      </c>
      <c r="J925" s="326">
        <f t="shared" si="226"/>
        <v>0</v>
      </c>
      <c r="K925" s="326">
        <f t="shared" si="235"/>
        <v>0.85012486575442547</v>
      </c>
      <c r="L925" s="326">
        <f t="shared" si="227"/>
        <v>1.9637794705329331E-217</v>
      </c>
      <c r="M925" s="326">
        <f t="shared" si="228"/>
        <v>1E-3</v>
      </c>
      <c r="N925" s="326">
        <f t="shared" si="236"/>
        <v>0.85012486575442547</v>
      </c>
      <c r="O925" s="326">
        <f t="shared" si="229"/>
        <v>1.0677345182632039E-3</v>
      </c>
      <c r="P925" s="326">
        <f t="shared" si="230"/>
        <v>0</v>
      </c>
      <c r="Q925" s="326">
        <f t="shared" si="237"/>
        <v>0.85012486575442547</v>
      </c>
      <c r="R925" s="326">
        <f t="shared" si="231"/>
        <v>8.5815884513737889E-168</v>
      </c>
      <c r="S925" s="326">
        <f t="shared" si="232"/>
        <v>0</v>
      </c>
      <c r="T925" s="326">
        <f t="shared" si="238"/>
        <v>0.85012486575442547</v>
      </c>
      <c r="U925" s="326">
        <f t="shared" si="233"/>
        <v>0</v>
      </c>
      <c r="V925" s="326">
        <f t="shared" si="239"/>
        <v>0.30106773451826319</v>
      </c>
    </row>
    <row r="926" spans="7:22" x14ac:dyDescent="0.2">
      <c r="G926" s="326">
        <f t="shared" si="224"/>
        <v>0</v>
      </c>
      <c r="H926" s="326">
        <f t="shared" si="234"/>
        <v>0.85105092769969171</v>
      </c>
      <c r="I926" s="326">
        <f t="shared" si="225"/>
        <v>0</v>
      </c>
      <c r="J926" s="326">
        <f t="shared" si="226"/>
        <v>0</v>
      </c>
      <c r="K926" s="326">
        <f t="shared" si="235"/>
        <v>0.85105092769969171</v>
      </c>
      <c r="L926" s="326">
        <f t="shared" si="227"/>
        <v>3.9721080457056298E-218</v>
      </c>
      <c r="M926" s="326">
        <f t="shared" si="228"/>
        <v>0</v>
      </c>
      <c r="N926" s="326">
        <f t="shared" si="236"/>
        <v>0.85105092769969171</v>
      </c>
      <c r="O926" s="326">
        <f t="shared" si="229"/>
        <v>7.1744533790482189E-4</v>
      </c>
      <c r="P926" s="326">
        <f t="shared" si="230"/>
        <v>0</v>
      </c>
      <c r="Q926" s="326">
        <f t="shared" si="237"/>
        <v>0.85105092769969171</v>
      </c>
      <c r="R926" s="326">
        <f t="shared" si="231"/>
        <v>3.0906083150881182E-166</v>
      </c>
      <c r="S926" s="326">
        <f t="shared" si="232"/>
        <v>0</v>
      </c>
      <c r="T926" s="326">
        <f t="shared" si="238"/>
        <v>0.85105092769969171</v>
      </c>
      <c r="U926" s="326">
        <f t="shared" si="233"/>
        <v>0</v>
      </c>
      <c r="V926" s="326">
        <f t="shared" si="239"/>
        <v>0.30071744533790479</v>
      </c>
    </row>
    <row r="927" spans="7:22" x14ac:dyDescent="0.2">
      <c r="G927" s="326">
        <f t="shared" si="224"/>
        <v>0</v>
      </c>
      <c r="H927" s="326">
        <f t="shared" si="234"/>
        <v>0.85197698964495794</v>
      </c>
      <c r="I927" s="326">
        <f t="shared" si="225"/>
        <v>0</v>
      </c>
      <c r="J927" s="326">
        <f t="shared" si="226"/>
        <v>0</v>
      </c>
      <c r="K927" s="326">
        <f t="shared" si="235"/>
        <v>0.85197698964495794</v>
      </c>
      <c r="L927" s="326">
        <f t="shared" si="227"/>
        <v>8.0418994142116947E-219</v>
      </c>
      <c r="M927" s="326">
        <f t="shared" si="228"/>
        <v>0</v>
      </c>
      <c r="N927" s="326">
        <f t="shared" si="236"/>
        <v>0.85197698964495794</v>
      </c>
      <c r="O927" s="326">
        <f t="shared" si="229"/>
        <v>4.7859072124606475E-4</v>
      </c>
      <c r="P927" s="326">
        <f t="shared" si="230"/>
        <v>0</v>
      </c>
      <c r="Q927" s="326">
        <f t="shared" si="237"/>
        <v>0.85197698964495794</v>
      </c>
      <c r="R927" s="326">
        <f t="shared" si="231"/>
        <v>1.0862279740704211E-164</v>
      </c>
      <c r="S927" s="326">
        <f t="shared" si="232"/>
        <v>0</v>
      </c>
      <c r="T927" s="326">
        <f t="shared" si="238"/>
        <v>0.85197698964495794</v>
      </c>
      <c r="U927" s="326">
        <f t="shared" si="233"/>
        <v>0</v>
      </c>
      <c r="V927" s="326">
        <f t="shared" si="239"/>
        <v>0.30047859072124605</v>
      </c>
    </row>
    <row r="928" spans="7:22" x14ac:dyDescent="0.2">
      <c r="G928" s="326">
        <f t="shared" si="224"/>
        <v>0</v>
      </c>
      <c r="H928" s="326">
        <f t="shared" si="234"/>
        <v>0.85290305159022417</v>
      </c>
      <c r="I928" s="326">
        <f t="shared" si="225"/>
        <v>0</v>
      </c>
      <c r="J928" s="326">
        <f t="shared" si="226"/>
        <v>0</v>
      </c>
      <c r="K928" s="326">
        <f t="shared" si="235"/>
        <v>0.85290305159022417</v>
      </c>
      <c r="L928" s="326">
        <f t="shared" si="227"/>
        <v>1.6297001660385463E-219</v>
      </c>
      <c r="M928" s="326">
        <f t="shared" si="228"/>
        <v>0</v>
      </c>
      <c r="N928" s="326">
        <f t="shared" si="236"/>
        <v>0.85290305159022417</v>
      </c>
      <c r="O928" s="326">
        <f t="shared" si="229"/>
        <v>3.1696505443810246E-4</v>
      </c>
      <c r="P928" s="326">
        <f t="shared" si="230"/>
        <v>0</v>
      </c>
      <c r="Q928" s="326">
        <f t="shared" si="237"/>
        <v>0.85290305159022417</v>
      </c>
      <c r="R928" s="326">
        <f t="shared" si="231"/>
        <v>3.7261190700111621E-163</v>
      </c>
      <c r="S928" s="326">
        <f t="shared" si="232"/>
        <v>0</v>
      </c>
      <c r="T928" s="326">
        <f t="shared" si="238"/>
        <v>0.85290305159022417</v>
      </c>
      <c r="U928" s="326">
        <f t="shared" si="233"/>
        <v>0</v>
      </c>
      <c r="V928" s="326">
        <f t="shared" si="239"/>
        <v>0.30031696505443811</v>
      </c>
    </row>
    <row r="929" spans="7:22" x14ac:dyDescent="0.2">
      <c r="G929" s="326">
        <f t="shared" si="224"/>
        <v>0</v>
      </c>
      <c r="H929" s="326">
        <f t="shared" si="234"/>
        <v>0.8538291135354904</v>
      </c>
      <c r="I929" s="326">
        <f t="shared" si="225"/>
        <v>0</v>
      </c>
      <c r="J929" s="326">
        <f t="shared" si="226"/>
        <v>0</v>
      </c>
      <c r="K929" s="326">
        <f t="shared" si="235"/>
        <v>0.8538291135354904</v>
      </c>
      <c r="L929" s="326">
        <f t="shared" si="227"/>
        <v>3.3057536858740353E-220</v>
      </c>
      <c r="M929" s="326">
        <f t="shared" si="228"/>
        <v>0</v>
      </c>
      <c r="N929" s="326">
        <f t="shared" si="236"/>
        <v>0.8538291135354904</v>
      </c>
      <c r="O929" s="326">
        <f t="shared" si="229"/>
        <v>2.0842592253000449E-4</v>
      </c>
      <c r="P929" s="326">
        <f t="shared" si="230"/>
        <v>0</v>
      </c>
      <c r="Q929" s="326">
        <f t="shared" si="237"/>
        <v>0.8538291135354904</v>
      </c>
      <c r="R929" s="326">
        <f t="shared" si="231"/>
        <v>1.2476962070117418E-161</v>
      </c>
      <c r="S929" s="326">
        <f t="shared" si="232"/>
        <v>0</v>
      </c>
      <c r="T929" s="326">
        <f t="shared" si="238"/>
        <v>0.8538291135354904</v>
      </c>
      <c r="U929" s="326">
        <f t="shared" si="233"/>
        <v>0</v>
      </c>
      <c r="V929" s="326">
        <f t="shared" si="239"/>
        <v>0.30020842592253</v>
      </c>
    </row>
    <row r="930" spans="7:22" x14ac:dyDescent="0.2">
      <c r="G930" s="326">
        <f t="shared" si="224"/>
        <v>0</v>
      </c>
      <c r="H930" s="326">
        <f t="shared" si="234"/>
        <v>0.85475517548075663</v>
      </c>
      <c r="I930" s="326">
        <f t="shared" si="225"/>
        <v>0</v>
      </c>
      <c r="J930" s="326">
        <f t="shared" si="226"/>
        <v>0</v>
      </c>
      <c r="K930" s="326">
        <f t="shared" si="235"/>
        <v>0.85475517548075663</v>
      </c>
      <c r="L930" s="326">
        <f t="shared" si="227"/>
        <v>6.7119571214230953E-221</v>
      </c>
      <c r="M930" s="326">
        <f t="shared" si="228"/>
        <v>0</v>
      </c>
      <c r="N930" s="326">
        <f t="shared" si="236"/>
        <v>0.85475517548075663</v>
      </c>
      <c r="O930" s="326">
        <f t="shared" si="229"/>
        <v>1.3608390548427849E-4</v>
      </c>
      <c r="P930" s="326">
        <f t="shared" si="230"/>
        <v>0</v>
      </c>
      <c r="Q930" s="326">
        <f t="shared" si="237"/>
        <v>0.85475517548075663</v>
      </c>
      <c r="R930" s="326">
        <f t="shared" si="231"/>
        <v>4.078821117027543E-160</v>
      </c>
      <c r="S930" s="326">
        <f t="shared" si="232"/>
        <v>0</v>
      </c>
      <c r="T930" s="326">
        <f t="shared" si="238"/>
        <v>0.85475517548075663</v>
      </c>
      <c r="U930" s="326">
        <f t="shared" si="233"/>
        <v>0</v>
      </c>
      <c r="V930" s="326">
        <f t="shared" si="239"/>
        <v>0.30013608390548424</v>
      </c>
    </row>
    <row r="931" spans="7:22" x14ac:dyDescent="0.2">
      <c r="G931" s="326">
        <f t="shared" si="224"/>
        <v>0</v>
      </c>
      <c r="H931" s="326">
        <f t="shared" si="234"/>
        <v>0.85568123742602287</v>
      </c>
      <c r="I931" s="326">
        <f t="shared" si="225"/>
        <v>0</v>
      </c>
      <c r="J931" s="326">
        <f t="shared" si="226"/>
        <v>0</v>
      </c>
      <c r="K931" s="326">
        <f t="shared" si="235"/>
        <v>0.85568123742602287</v>
      </c>
      <c r="L931" s="326">
        <f t="shared" si="227"/>
        <v>1.3640991117278986E-221</v>
      </c>
      <c r="M931" s="326">
        <f t="shared" si="228"/>
        <v>0</v>
      </c>
      <c r="N931" s="326">
        <f t="shared" si="236"/>
        <v>0.85568123742602287</v>
      </c>
      <c r="O931" s="326">
        <f t="shared" si="229"/>
        <v>8.8226242297172254E-5</v>
      </c>
      <c r="P931" s="326">
        <f t="shared" si="230"/>
        <v>0</v>
      </c>
      <c r="Q931" s="326">
        <f t="shared" si="237"/>
        <v>0.85568123742602287</v>
      </c>
      <c r="R931" s="326">
        <f t="shared" si="231"/>
        <v>1.3019403627855005E-158</v>
      </c>
      <c r="S931" s="326">
        <f t="shared" si="232"/>
        <v>0</v>
      </c>
      <c r="T931" s="326">
        <f t="shared" si="238"/>
        <v>0.85568123742602287</v>
      </c>
      <c r="U931" s="326">
        <f t="shared" si="233"/>
        <v>0</v>
      </c>
      <c r="V931" s="326">
        <f t="shared" si="239"/>
        <v>0.30008822624229714</v>
      </c>
    </row>
    <row r="932" spans="7:22" x14ac:dyDescent="0.2">
      <c r="G932" s="326">
        <f t="shared" si="224"/>
        <v>0</v>
      </c>
      <c r="H932" s="326">
        <f t="shared" si="234"/>
        <v>0.8566072993712891</v>
      </c>
      <c r="I932" s="326">
        <f t="shared" si="225"/>
        <v>0</v>
      </c>
      <c r="J932" s="326">
        <f t="shared" si="226"/>
        <v>0</v>
      </c>
      <c r="K932" s="326">
        <f t="shared" si="235"/>
        <v>0.8566072993712891</v>
      </c>
      <c r="L932" s="326">
        <f t="shared" si="227"/>
        <v>2.7749993973884786E-222</v>
      </c>
      <c r="M932" s="326">
        <f t="shared" si="228"/>
        <v>0</v>
      </c>
      <c r="N932" s="326">
        <f t="shared" si="236"/>
        <v>0.8566072993712891</v>
      </c>
      <c r="O932" s="326">
        <f t="shared" si="229"/>
        <v>5.6799687531502253E-5</v>
      </c>
      <c r="P932" s="326">
        <f t="shared" si="230"/>
        <v>0</v>
      </c>
      <c r="Q932" s="326">
        <f t="shared" si="237"/>
        <v>0.8566072993712891</v>
      </c>
      <c r="R932" s="326">
        <f t="shared" si="231"/>
        <v>4.0582122248139171E-157</v>
      </c>
      <c r="S932" s="326">
        <f t="shared" si="232"/>
        <v>0</v>
      </c>
      <c r="T932" s="326">
        <f t="shared" si="238"/>
        <v>0.8566072993712891</v>
      </c>
      <c r="U932" s="326">
        <f t="shared" si="233"/>
        <v>0</v>
      </c>
      <c r="V932" s="326">
        <f t="shared" si="239"/>
        <v>0.30005679968753152</v>
      </c>
    </row>
    <row r="933" spans="7:22" x14ac:dyDescent="0.2">
      <c r="G933" s="326">
        <f t="shared" si="224"/>
        <v>0</v>
      </c>
      <c r="H933" s="326">
        <f t="shared" si="234"/>
        <v>0.85753336131655533</v>
      </c>
      <c r="I933" s="326">
        <f t="shared" si="225"/>
        <v>0</v>
      </c>
      <c r="J933" s="326">
        <f t="shared" si="226"/>
        <v>0</v>
      </c>
      <c r="K933" s="326">
        <f t="shared" si="235"/>
        <v>0.85753336131655533</v>
      </c>
      <c r="L933" s="326">
        <f t="shared" si="227"/>
        <v>5.6506992626640749E-223</v>
      </c>
      <c r="M933" s="326">
        <f t="shared" si="228"/>
        <v>0</v>
      </c>
      <c r="N933" s="326">
        <f t="shared" si="236"/>
        <v>0.85753336131655533</v>
      </c>
      <c r="O933" s="326">
        <f t="shared" si="229"/>
        <v>3.6313848615364092E-5</v>
      </c>
      <c r="P933" s="326">
        <f t="shared" si="230"/>
        <v>0</v>
      </c>
      <c r="Q933" s="326">
        <f t="shared" si="237"/>
        <v>0.85753336131655533</v>
      </c>
      <c r="R933" s="326">
        <f t="shared" si="231"/>
        <v>1.2354407147792721E-155</v>
      </c>
      <c r="S933" s="326">
        <f t="shared" si="232"/>
        <v>0</v>
      </c>
      <c r="T933" s="326">
        <f t="shared" si="238"/>
        <v>0.85753336131655533</v>
      </c>
      <c r="U933" s="326">
        <f t="shared" si="233"/>
        <v>0</v>
      </c>
      <c r="V933" s="326">
        <f t="shared" si="239"/>
        <v>0.30003631384861534</v>
      </c>
    </row>
    <row r="934" spans="7:22" x14ac:dyDescent="0.2">
      <c r="G934" s="326">
        <f t="shared" si="224"/>
        <v>0</v>
      </c>
      <c r="H934" s="326">
        <f t="shared" si="234"/>
        <v>0.85845942326182156</v>
      </c>
      <c r="I934" s="326">
        <f t="shared" si="225"/>
        <v>0</v>
      </c>
      <c r="J934" s="326">
        <f t="shared" si="226"/>
        <v>0</v>
      </c>
      <c r="K934" s="326">
        <f t="shared" si="235"/>
        <v>0.85845942326182156</v>
      </c>
      <c r="L934" s="326">
        <f t="shared" si="227"/>
        <v>1.1517704311692461E-223</v>
      </c>
      <c r="M934" s="326">
        <f t="shared" si="228"/>
        <v>0</v>
      </c>
      <c r="N934" s="326">
        <f t="shared" si="236"/>
        <v>0.85845942326182156</v>
      </c>
      <c r="O934" s="326">
        <f t="shared" si="229"/>
        <v>2.3056727212563646E-5</v>
      </c>
      <c r="P934" s="326">
        <f t="shared" si="230"/>
        <v>0</v>
      </c>
      <c r="Q934" s="326">
        <f t="shared" si="237"/>
        <v>0.85845942326182156</v>
      </c>
      <c r="R934" s="326">
        <f t="shared" si="231"/>
        <v>3.6737404882061738E-154</v>
      </c>
      <c r="S934" s="326">
        <f t="shared" si="232"/>
        <v>0</v>
      </c>
      <c r="T934" s="326">
        <f t="shared" si="238"/>
        <v>0.85845942326182156</v>
      </c>
      <c r="U934" s="326">
        <f t="shared" si="233"/>
        <v>0</v>
      </c>
      <c r="V934" s="326">
        <f t="shared" si="239"/>
        <v>0.30002305672721258</v>
      </c>
    </row>
    <row r="935" spans="7:22" x14ac:dyDescent="0.2">
      <c r="G935" s="326">
        <f t="shared" si="224"/>
        <v>0</v>
      </c>
      <c r="H935" s="326">
        <f t="shared" si="234"/>
        <v>0.8593854852070878</v>
      </c>
      <c r="I935" s="326">
        <f t="shared" si="225"/>
        <v>0</v>
      </c>
      <c r="J935" s="326">
        <f t="shared" si="226"/>
        <v>0</v>
      </c>
      <c r="K935" s="326">
        <f t="shared" si="235"/>
        <v>0.8593854852070878</v>
      </c>
      <c r="L935" s="326">
        <f t="shared" si="227"/>
        <v>2.3499366621771369E-224</v>
      </c>
      <c r="M935" s="326">
        <f t="shared" si="228"/>
        <v>0</v>
      </c>
      <c r="N935" s="326">
        <f t="shared" si="236"/>
        <v>0.8593854852070878</v>
      </c>
      <c r="O935" s="326">
        <f t="shared" si="229"/>
        <v>1.453927795115463E-5</v>
      </c>
      <c r="P935" s="326">
        <f t="shared" si="230"/>
        <v>0</v>
      </c>
      <c r="Q935" s="326">
        <f t="shared" si="237"/>
        <v>0.8593854852070878</v>
      </c>
      <c r="R935" s="326">
        <f t="shared" si="231"/>
        <v>1.0672103522389204E-152</v>
      </c>
      <c r="S935" s="326">
        <f t="shared" si="232"/>
        <v>0</v>
      </c>
      <c r="T935" s="326">
        <f t="shared" si="238"/>
        <v>0.8593854852070878</v>
      </c>
      <c r="U935" s="326">
        <f t="shared" si="233"/>
        <v>0</v>
      </c>
      <c r="V935" s="326">
        <f t="shared" si="239"/>
        <v>0.30001453927795113</v>
      </c>
    </row>
    <row r="936" spans="7:22" x14ac:dyDescent="0.2">
      <c r="G936" s="326">
        <f t="shared" si="224"/>
        <v>0</v>
      </c>
      <c r="H936" s="326">
        <f t="shared" si="234"/>
        <v>0.86031154715235403</v>
      </c>
      <c r="I936" s="326">
        <f t="shared" si="225"/>
        <v>0</v>
      </c>
      <c r="J936" s="326">
        <f t="shared" si="226"/>
        <v>0</v>
      </c>
      <c r="K936" s="326">
        <f t="shared" si="235"/>
        <v>0.86031154715235403</v>
      </c>
      <c r="L936" s="326">
        <f t="shared" si="227"/>
        <v>4.7992672891289309E-225</v>
      </c>
      <c r="M936" s="326">
        <f t="shared" si="228"/>
        <v>0</v>
      </c>
      <c r="N936" s="326">
        <f t="shared" si="236"/>
        <v>0.86031154715235403</v>
      </c>
      <c r="O936" s="326">
        <f t="shared" si="229"/>
        <v>9.1060162268502677E-6</v>
      </c>
      <c r="P936" s="326">
        <f t="shared" si="230"/>
        <v>0</v>
      </c>
      <c r="Q936" s="326">
        <f t="shared" si="237"/>
        <v>0.86031154715235403</v>
      </c>
      <c r="R936" s="326">
        <f t="shared" si="231"/>
        <v>3.0290177420722684E-151</v>
      </c>
      <c r="S936" s="326">
        <f t="shared" si="232"/>
        <v>0</v>
      </c>
      <c r="T936" s="326">
        <f t="shared" si="238"/>
        <v>0.86031154715235403</v>
      </c>
      <c r="U936" s="326">
        <f t="shared" si="233"/>
        <v>0</v>
      </c>
      <c r="V936" s="326">
        <f t="shared" si="239"/>
        <v>0.30000910601622682</v>
      </c>
    </row>
    <row r="937" spans="7:22" x14ac:dyDescent="0.2">
      <c r="G937" s="326">
        <f t="shared" si="224"/>
        <v>0</v>
      </c>
      <c r="H937" s="326">
        <f t="shared" si="234"/>
        <v>0.86123760909762026</v>
      </c>
      <c r="I937" s="326">
        <f t="shared" si="225"/>
        <v>0</v>
      </c>
      <c r="J937" s="326">
        <f t="shared" si="226"/>
        <v>0</v>
      </c>
      <c r="K937" s="326">
        <f t="shared" si="235"/>
        <v>0.86123760909762026</v>
      </c>
      <c r="L937" s="326">
        <f t="shared" si="227"/>
        <v>9.8112488885872976E-226</v>
      </c>
      <c r="M937" s="326">
        <f t="shared" si="228"/>
        <v>0</v>
      </c>
      <c r="N937" s="326">
        <f t="shared" si="236"/>
        <v>0.86123760909762026</v>
      </c>
      <c r="O937" s="326">
        <f t="shared" si="229"/>
        <v>5.6646734027658195E-6</v>
      </c>
      <c r="P937" s="326">
        <f t="shared" si="230"/>
        <v>0</v>
      </c>
      <c r="Q937" s="326">
        <f t="shared" si="237"/>
        <v>0.86123760909762026</v>
      </c>
      <c r="R937" s="326">
        <f t="shared" si="231"/>
        <v>8.4007632782944758E-150</v>
      </c>
      <c r="S937" s="326">
        <f t="shared" si="232"/>
        <v>0</v>
      </c>
      <c r="T937" s="326">
        <f t="shared" si="238"/>
        <v>0.86123760909762026</v>
      </c>
      <c r="U937" s="326">
        <f t="shared" si="233"/>
        <v>0</v>
      </c>
      <c r="V937" s="326">
        <f t="shared" si="239"/>
        <v>0.30000566467340273</v>
      </c>
    </row>
    <row r="938" spans="7:22" x14ac:dyDescent="0.2">
      <c r="G938" s="326">
        <f t="shared" si="224"/>
        <v>0</v>
      </c>
      <c r="H938" s="326">
        <f t="shared" si="234"/>
        <v>0.86216367104288649</v>
      </c>
      <c r="I938" s="326">
        <f t="shared" si="225"/>
        <v>0</v>
      </c>
      <c r="J938" s="326">
        <f t="shared" si="226"/>
        <v>0</v>
      </c>
      <c r="K938" s="326">
        <f t="shared" si="235"/>
        <v>0.86216367104288649</v>
      </c>
      <c r="L938" s="326">
        <f t="shared" si="227"/>
        <v>2.0077342254851739E-226</v>
      </c>
      <c r="M938" s="326">
        <f t="shared" si="228"/>
        <v>0</v>
      </c>
      <c r="N938" s="326">
        <f t="shared" si="236"/>
        <v>0.86216367104288649</v>
      </c>
      <c r="O938" s="326">
        <f t="shared" si="229"/>
        <v>3.500278042168543E-6</v>
      </c>
      <c r="P938" s="326">
        <f t="shared" si="230"/>
        <v>0</v>
      </c>
      <c r="Q938" s="326">
        <f t="shared" si="237"/>
        <v>0.86216367104288649</v>
      </c>
      <c r="R938" s="326">
        <f t="shared" si="231"/>
        <v>2.2769599736098915E-148</v>
      </c>
      <c r="S938" s="326">
        <f t="shared" si="232"/>
        <v>0</v>
      </c>
      <c r="T938" s="326">
        <f t="shared" si="238"/>
        <v>0.86216367104288649</v>
      </c>
      <c r="U938" s="326">
        <f t="shared" si="233"/>
        <v>0</v>
      </c>
      <c r="V938" s="326">
        <f t="shared" si="239"/>
        <v>0.30000350027804218</v>
      </c>
    </row>
    <row r="939" spans="7:22" x14ac:dyDescent="0.2">
      <c r="G939" s="326">
        <f t="shared" si="224"/>
        <v>0</v>
      </c>
      <c r="H939" s="326">
        <f t="shared" si="234"/>
        <v>0.86308973298815272</v>
      </c>
      <c r="I939" s="326">
        <f t="shared" si="225"/>
        <v>0</v>
      </c>
      <c r="J939" s="326">
        <f t="shared" si="226"/>
        <v>0</v>
      </c>
      <c r="K939" s="326">
        <f t="shared" si="235"/>
        <v>0.86308973298815272</v>
      </c>
      <c r="L939" s="326">
        <f t="shared" si="227"/>
        <v>4.1126590280693959E-227</v>
      </c>
      <c r="M939" s="326">
        <f t="shared" si="228"/>
        <v>0</v>
      </c>
      <c r="N939" s="326">
        <f t="shared" si="236"/>
        <v>0.86308973298815272</v>
      </c>
      <c r="O939" s="326">
        <f t="shared" si="229"/>
        <v>2.1484815428747276E-6</v>
      </c>
      <c r="P939" s="326">
        <f t="shared" si="230"/>
        <v>0</v>
      </c>
      <c r="Q939" s="326">
        <f t="shared" si="237"/>
        <v>0.86308973298815272</v>
      </c>
      <c r="R939" s="326">
        <f t="shared" si="231"/>
        <v>6.0320649947137327E-147</v>
      </c>
      <c r="S939" s="326">
        <f t="shared" si="232"/>
        <v>0</v>
      </c>
      <c r="T939" s="326">
        <f t="shared" si="238"/>
        <v>0.86308973298815272</v>
      </c>
      <c r="U939" s="326">
        <f t="shared" si="233"/>
        <v>0</v>
      </c>
      <c r="V939" s="326">
        <f t="shared" si="239"/>
        <v>0.30000214848154289</v>
      </c>
    </row>
    <row r="940" spans="7:22" x14ac:dyDescent="0.2">
      <c r="G940" s="326">
        <f t="shared" si="224"/>
        <v>0</v>
      </c>
      <c r="H940" s="326">
        <f t="shared" si="234"/>
        <v>0.86401579493341896</v>
      </c>
      <c r="I940" s="326">
        <f t="shared" si="225"/>
        <v>0</v>
      </c>
      <c r="J940" s="326">
        <f t="shared" si="226"/>
        <v>0</v>
      </c>
      <c r="K940" s="326">
        <f t="shared" si="235"/>
        <v>0.86401579493341896</v>
      </c>
      <c r="L940" s="326">
        <f t="shared" si="227"/>
        <v>8.4328756132661069E-228</v>
      </c>
      <c r="M940" s="326">
        <f t="shared" si="228"/>
        <v>0</v>
      </c>
      <c r="N940" s="326">
        <f t="shared" si="236"/>
        <v>0.86401579493341896</v>
      </c>
      <c r="O940" s="326">
        <f t="shared" si="229"/>
        <v>1.3100328818019338E-6</v>
      </c>
      <c r="P940" s="326">
        <f t="shared" si="230"/>
        <v>0</v>
      </c>
      <c r="Q940" s="326">
        <f t="shared" si="237"/>
        <v>0.86401579493341896</v>
      </c>
      <c r="R940" s="326">
        <f t="shared" si="231"/>
        <v>1.5620844730603168E-145</v>
      </c>
      <c r="S940" s="326">
        <f t="shared" si="232"/>
        <v>0</v>
      </c>
      <c r="T940" s="326">
        <f t="shared" si="238"/>
        <v>0.86401579493341896</v>
      </c>
      <c r="U940" s="326">
        <f t="shared" si="233"/>
        <v>0</v>
      </c>
      <c r="V940" s="326">
        <f t="shared" si="239"/>
        <v>0.30000131003288177</v>
      </c>
    </row>
    <row r="941" spans="7:22" x14ac:dyDescent="0.2">
      <c r="G941" s="326">
        <f t="shared" si="224"/>
        <v>0</v>
      </c>
      <c r="H941" s="326">
        <f t="shared" si="234"/>
        <v>0.86494185687868519</v>
      </c>
      <c r="I941" s="326">
        <f t="shared" si="225"/>
        <v>0</v>
      </c>
      <c r="J941" s="326">
        <f t="shared" si="226"/>
        <v>0</v>
      </c>
      <c r="K941" s="326">
        <f t="shared" si="235"/>
        <v>0.86494185687868519</v>
      </c>
      <c r="L941" s="326">
        <f t="shared" si="227"/>
        <v>1.730880656066408E-228</v>
      </c>
      <c r="M941" s="326">
        <f t="shared" si="228"/>
        <v>0</v>
      </c>
      <c r="N941" s="326">
        <f t="shared" si="236"/>
        <v>0.86494185687868519</v>
      </c>
      <c r="O941" s="326">
        <f t="shared" si="229"/>
        <v>7.9354980723292966E-7</v>
      </c>
      <c r="P941" s="326">
        <f t="shared" si="230"/>
        <v>0</v>
      </c>
      <c r="Q941" s="326">
        <f t="shared" si="237"/>
        <v>0.86494185687868519</v>
      </c>
      <c r="R941" s="326">
        <f t="shared" si="231"/>
        <v>3.9547997785965691E-144</v>
      </c>
      <c r="S941" s="326">
        <f t="shared" si="232"/>
        <v>0</v>
      </c>
      <c r="T941" s="326">
        <f t="shared" si="238"/>
        <v>0.86494185687868519</v>
      </c>
      <c r="U941" s="326">
        <f t="shared" si="233"/>
        <v>0</v>
      </c>
      <c r="V941" s="326">
        <f t="shared" si="239"/>
        <v>0.30000079354980724</v>
      </c>
    </row>
    <row r="942" spans="7:22" x14ac:dyDescent="0.2">
      <c r="G942" s="326">
        <f t="shared" si="224"/>
        <v>0</v>
      </c>
      <c r="H942" s="326">
        <f t="shared" si="234"/>
        <v>0.86586791882395142</v>
      </c>
      <c r="I942" s="326">
        <f t="shared" si="225"/>
        <v>0</v>
      </c>
      <c r="J942" s="326">
        <f t="shared" si="226"/>
        <v>0</v>
      </c>
      <c r="K942" s="326">
        <f t="shared" si="235"/>
        <v>0.86586791882395142</v>
      </c>
      <c r="L942" s="326">
        <f t="shared" si="227"/>
        <v>3.5563042125022659E-229</v>
      </c>
      <c r="M942" s="326">
        <f t="shared" si="228"/>
        <v>0</v>
      </c>
      <c r="N942" s="326">
        <f t="shared" si="236"/>
        <v>0.86586791882395142</v>
      </c>
      <c r="O942" s="326">
        <f t="shared" si="229"/>
        <v>4.7755942026689898E-7</v>
      </c>
      <c r="P942" s="326">
        <f t="shared" si="230"/>
        <v>0</v>
      </c>
      <c r="Q942" s="326">
        <f t="shared" si="237"/>
        <v>0.86586791882395142</v>
      </c>
      <c r="R942" s="326">
        <f t="shared" si="231"/>
        <v>9.7899222231853722E-143</v>
      </c>
      <c r="S942" s="326">
        <f t="shared" si="232"/>
        <v>0</v>
      </c>
      <c r="T942" s="326">
        <f t="shared" si="238"/>
        <v>0.86586791882395142</v>
      </c>
      <c r="U942" s="326">
        <f t="shared" si="233"/>
        <v>0</v>
      </c>
      <c r="V942" s="326">
        <f t="shared" si="239"/>
        <v>0.30000047755942028</v>
      </c>
    </row>
    <row r="943" spans="7:22" x14ac:dyDescent="0.2">
      <c r="G943" s="326">
        <f t="shared" si="224"/>
        <v>0</v>
      </c>
      <c r="H943" s="326">
        <f t="shared" si="234"/>
        <v>0.86679398076921765</v>
      </c>
      <c r="I943" s="326">
        <f t="shared" si="225"/>
        <v>0</v>
      </c>
      <c r="J943" s="326">
        <f t="shared" si="226"/>
        <v>0</v>
      </c>
      <c r="K943" s="326">
        <f t="shared" si="235"/>
        <v>0.86679398076921765</v>
      </c>
      <c r="L943" s="326">
        <f t="shared" si="227"/>
        <v>7.3143025637281616E-230</v>
      </c>
      <c r="M943" s="326">
        <f t="shared" si="228"/>
        <v>0</v>
      </c>
      <c r="N943" s="326">
        <f t="shared" si="236"/>
        <v>0.86679398076921765</v>
      </c>
      <c r="O943" s="326">
        <f t="shared" si="229"/>
        <v>2.8553644721361697E-7</v>
      </c>
      <c r="P943" s="326">
        <f t="shared" si="230"/>
        <v>0</v>
      </c>
      <c r="Q943" s="326">
        <f t="shared" si="237"/>
        <v>0.86679398076921765</v>
      </c>
      <c r="R943" s="326">
        <f t="shared" si="231"/>
        <v>2.3698545308949418E-141</v>
      </c>
      <c r="S943" s="326">
        <f t="shared" si="232"/>
        <v>0</v>
      </c>
      <c r="T943" s="326">
        <f t="shared" si="238"/>
        <v>0.86679398076921765</v>
      </c>
      <c r="U943" s="326">
        <f t="shared" si="233"/>
        <v>0</v>
      </c>
      <c r="V943" s="326">
        <f t="shared" si="239"/>
        <v>0.3000002855364472</v>
      </c>
    </row>
    <row r="944" spans="7:22" x14ac:dyDescent="0.2">
      <c r="G944" s="326">
        <f t="shared" si="224"/>
        <v>0</v>
      </c>
      <c r="H944" s="326">
        <f t="shared" si="234"/>
        <v>0.86772004271448389</v>
      </c>
      <c r="I944" s="326">
        <f t="shared" si="225"/>
        <v>0</v>
      </c>
      <c r="J944" s="326">
        <f t="shared" si="226"/>
        <v>0</v>
      </c>
      <c r="K944" s="326">
        <f t="shared" si="235"/>
        <v>0.86772004271448389</v>
      </c>
      <c r="L944" s="326">
        <f t="shared" si="227"/>
        <v>1.505882344191663E-230</v>
      </c>
      <c r="M944" s="326">
        <f t="shared" si="228"/>
        <v>0</v>
      </c>
      <c r="N944" s="326">
        <f t="shared" si="236"/>
        <v>0.86772004271448389</v>
      </c>
      <c r="O944" s="326">
        <f t="shared" si="229"/>
        <v>1.6962745428800083E-7</v>
      </c>
      <c r="P944" s="326">
        <f t="shared" si="230"/>
        <v>0</v>
      </c>
      <c r="Q944" s="326">
        <f t="shared" si="237"/>
        <v>0.86772004271448389</v>
      </c>
      <c r="R944" s="326">
        <f t="shared" si="231"/>
        <v>5.610537576853205E-140</v>
      </c>
      <c r="S944" s="326">
        <f t="shared" si="232"/>
        <v>0</v>
      </c>
      <c r="T944" s="326">
        <f t="shared" si="238"/>
        <v>0.86772004271448389</v>
      </c>
      <c r="U944" s="326">
        <f t="shared" si="233"/>
        <v>0</v>
      </c>
      <c r="V944" s="326">
        <f t="shared" si="239"/>
        <v>0.30000016962745429</v>
      </c>
    </row>
    <row r="945" spans="7:22" x14ac:dyDescent="0.2">
      <c r="G945" s="326">
        <f t="shared" si="224"/>
        <v>0</v>
      </c>
      <c r="H945" s="326">
        <f t="shared" si="234"/>
        <v>0.86864610465975012</v>
      </c>
      <c r="I945" s="326">
        <f t="shared" si="225"/>
        <v>0</v>
      </c>
      <c r="J945" s="326">
        <f t="shared" si="226"/>
        <v>0</v>
      </c>
      <c r="K945" s="326">
        <f t="shared" si="235"/>
        <v>0.86864610465975012</v>
      </c>
      <c r="L945" s="326">
        <f t="shared" si="227"/>
        <v>3.1035239959736707E-231</v>
      </c>
      <c r="M945" s="326">
        <f t="shared" si="228"/>
        <v>0</v>
      </c>
      <c r="N945" s="326">
        <f t="shared" si="236"/>
        <v>0.86864610465975012</v>
      </c>
      <c r="O945" s="326">
        <f t="shared" si="229"/>
        <v>1.0012686421518007E-7</v>
      </c>
      <c r="P945" s="326">
        <f t="shared" si="230"/>
        <v>0</v>
      </c>
      <c r="Q945" s="326">
        <f t="shared" si="237"/>
        <v>0.86864610465975012</v>
      </c>
      <c r="R945" s="326">
        <f t="shared" si="231"/>
        <v>1.2992116900835385E-138</v>
      </c>
      <c r="S945" s="326">
        <f t="shared" si="232"/>
        <v>0</v>
      </c>
      <c r="T945" s="326">
        <f t="shared" si="238"/>
        <v>0.86864610465975012</v>
      </c>
      <c r="U945" s="326">
        <f t="shared" si="233"/>
        <v>0</v>
      </c>
      <c r="V945" s="326">
        <f t="shared" si="239"/>
        <v>0.30000010012686418</v>
      </c>
    </row>
    <row r="946" spans="7:22" x14ac:dyDescent="0.2">
      <c r="G946" s="326">
        <f t="shared" si="224"/>
        <v>0</v>
      </c>
      <c r="H946" s="326">
        <f t="shared" si="234"/>
        <v>0.86957216660501635</v>
      </c>
      <c r="I946" s="326">
        <f t="shared" si="225"/>
        <v>0</v>
      </c>
      <c r="J946" s="326">
        <f t="shared" si="226"/>
        <v>0</v>
      </c>
      <c r="K946" s="326">
        <f t="shared" si="235"/>
        <v>0.86957216660501635</v>
      </c>
      <c r="L946" s="326">
        <f t="shared" si="227"/>
        <v>6.4027558526782801E-232</v>
      </c>
      <c r="M946" s="326">
        <f t="shared" si="228"/>
        <v>0</v>
      </c>
      <c r="N946" s="326">
        <f t="shared" si="236"/>
        <v>0.86957216660501635</v>
      </c>
      <c r="O946" s="326">
        <f t="shared" si="229"/>
        <v>5.8727870918110354E-8</v>
      </c>
      <c r="P946" s="326">
        <f t="shared" si="230"/>
        <v>0</v>
      </c>
      <c r="Q946" s="326">
        <f t="shared" si="237"/>
        <v>0.86957216660501635</v>
      </c>
      <c r="R946" s="326">
        <f t="shared" si="231"/>
        <v>2.9430661542285637E-137</v>
      </c>
      <c r="S946" s="326">
        <f t="shared" si="232"/>
        <v>0</v>
      </c>
      <c r="T946" s="326">
        <f t="shared" si="238"/>
        <v>0.86957216660501635</v>
      </c>
      <c r="U946" s="326">
        <f t="shared" si="233"/>
        <v>0</v>
      </c>
      <c r="V946" s="326">
        <f t="shared" si="239"/>
        <v>0.30000005872787089</v>
      </c>
    </row>
    <row r="947" spans="7:22" x14ac:dyDescent="0.2">
      <c r="G947" s="326">
        <f t="shared" si="224"/>
        <v>0</v>
      </c>
      <c r="H947" s="326">
        <f t="shared" si="234"/>
        <v>0.87049822855028258</v>
      </c>
      <c r="I947" s="326">
        <f t="shared" si="225"/>
        <v>0</v>
      </c>
      <c r="J947" s="326">
        <f t="shared" si="226"/>
        <v>0</v>
      </c>
      <c r="K947" s="326">
        <f t="shared" si="235"/>
        <v>0.87049822855028258</v>
      </c>
      <c r="L947" s="326">
        <f t="shared" si="227"/>
        <v>1.3222949644457495E-232</v>
      </c>
      <c r="M947" s="326">
        <f t="shared" si="228"/>
        <v>0</v>
      </c>
      <c r="N947" s="326">
        <f t="shared" si="236"/>
        <v>0.87049822855028258</v>
      </c>
      <c r="O947" s="326">
        <f t="shared" si="229"/>
        <v>3.4229159500320984E-8</v>
      </c>
      <c r="P947" s="326">
        <f t="shared" si="230"/>
        <v>0</v>
      </c>
      <c r="Q947" s="326">
        <f t="shared" si="237"/>
        <v>0.87049822855028258</v>
      </c>
      <c r="R947" s="326">
        <f t="shared" si="231"/>
        <v>6.5225359391116579E-136</v>
      </c>
      <c r="S947" s="326">
        <f t="shared" si="232"/>
        <v>0</v>
      </c>
      <c r="T947" s="326">
        <f t="shared" si="238"/>
        <v>0.87049822855028258</v>
      </c>
      <c r="U947" s="326">
        <f t="shared" si="233"/>
        <v>0</v>
      </c>
      <c r="V947" s="326">
        <f t="shared" si="239"/>
        <v>0.3000000342291595</v>
      </c>
    </row>
    <row r="948" spans="7:22" x14ac:dyDescent="0.2">
      <c r="G948" s="326">
        <f t="shared" si="224"/>
        <v>0</v>
      </c>
      <c r="H948" s="326">
        <f t="shared" si="234"/>
        <v>0.87142429049554881</v>
      </c>
      <c r="I948" s="326">
        <f t="shared" si="225"/>
        <v>0</v>
      </c>
      <c r="J948" s="326">
        <f t="shared" si="226"/>
        <v>0</v>
      </c>
      <c r="K948" s="326">
        <f t="shared" si="235"/>
        <v>0.87142429049554881</v>
      </c>
      <c r="L948" s="326">
        <f t="shared" si="227"/>
        <v>2.7336385684791557E-233</v>
      </c>
      <c r="M948" s="326">
        <f t="shared" si="228"/>
        <v>0</v>
      </c>
      <c r="N948" s="326">
        <f t="shared" si="236"/>
        <v>0.87142429049554881</v>
      </c>
      <c r="O948" s="326">
        <f t="shared" si="229"/>
        <v>1.9825565874011471E-8</v>
      </c>
      <c r="P948" s="326">
        <f t="shared" si="230"/>
        <v>0</v>
      </c>
      <c r="Q948" s="326">
        <f t="shared" si="237"/>
        <v>0.87142429049554881</v>
      </c>
      <c r="R948" s="326">
        <f t="shared" si="231"/>
        <v>1.414427431900243E-134</v>
      </c>
      <c r="S948" s="326">
        <f t="shared" si="232"/>
        <v>0</v>
      </c>
      <c r="T948" s="326">
        <f t="shared" si="238"/>
        <v>0.87142429049554881</v>
      </c>
      <c r="U948" s="326">
        <f t="shared" si="233"/>
        <v>0</v>
      </c>
      <c r="V948" s="326">
        <f t="shared" si="239"/>
        <v>0.30000001982556584</v>
      </c>
    </row>
    <row r="949" spans="7:22" x14ac:dyDescent="0.2">
      <c r="G949" s="326">
        <f t="shared" si="224"/>
        <v>0</v>
      </c>
      <c r="H949" s="326">
        <f t="shared" si="234"/>
        <v>0.87235035244081505</v>
      </c>
      <c r="I949" s="326">
        <f t="shared" si="225"/>
        <v>0</v>
      </c>
      <c r="J949" s="326">
        <f t="shared" si="226"/>
        <v>0</v>
      </c>
      <c r="K949" s="326">
        <f t="shared" si="235"/>
        <v>0.87235035244081505</v>
      </c>
      <c r="L949" s="326">
        <f t="shared" si="227"/>
        <v>5.6572705269376157E-234</v>
      </c>
      <c r="M949" s="326">
        <f t="shared" si="228"/>
        <v>0</v>
      </c>
      <c r="N949" s="326">
        <f t="shared" si="236"/>
        <v>0.87235035244081505</v>
      </c>
      <c r="O949" s="326">
        <f t="shared" si="229"/>
        <v>1.1411723591492099E-8</v>
      </c>
      <c r="P949" s="326">
        <f t="shared" si="230"/>
        <v>0</v>
      </c>
      <c r="Q949" s="326">
        <f t="shared" si="237"/>
        <v>0.87235035244081505</v>
      </c>
      <c r="R949" s="326">
        <f t="shared" si="231"/>
        <v>3.0015367692896564E-133</v>
      </c>
      <c r="S949" s="326">
        <f t="shared" si="232"/>
        <v>0</v>
      </c>
      <c r="T949" s="326">
        <f t="shared" si="238"/>
        <v>0.87235035244081505</v>
      </c>
      <c r="U949" s="326">
        <f t="shared" si="233"/>
        <v>0</v>
      </c>
      <c r="V949" s="326">
        <f t="shared" si="239"/>
        <v>0.30000001141172356</v>
      </c>
    </row>
    <row r="950" spans="7:22" x14ac:dyDescent="0.2">
      <c r="G950" s="326">
        <f t="shared" si="224"/>
        <v>0</v>
      </c>
      <c r="H950" s="326">
        <f t="shared" si="234"/>
        <v>0.87327641438608128</v>
      </c>
      <c r="I950" s="326">
        <f t="shared" si="225"/>
        <v>0</v>
      </c>
      <c r="J950" s="326">
        <f t="shared" si="226"/>
        <v>0</v>
      </c>
      <c r="K950" s="326">
        <f t="shared" si="235"/>
        <v>0.87327641438608128</v>
      </c>
      <c r="L950" s="326">
        <f t="shared" si="227"/>
        <v>1.1720000811309789E-234</v>
      </c>
      <c r="M950" s="326">
        <f t="shared" si="228"/>
        <v>0</v>
      </c>
      <c r="N950" s="326">
        <f t="shared" si="236"/>
        <v>0.87327641438608128</v>
      </c>
      <c r="O950" s="326">
        <f t="shared" si="229"/>
        <v>6.5281779373720418E-9</v>
      </c>
      <c r="P950" s="326">
        <f t="shared" si="230"/>
        <v>0</v>
      </c>
      <c r="Q950" s="326">
        <f t="shared" si="237"/>
        <v>0.87327641438608128</v>
      </c>
      <c r="R950" s="326">
        <f t="shared" si="231"/>
        <v>6.2338484656709721E-132</v>
      </c>
      <c r="S950" s="326">
        <f t="shared" si="232"/>
        <v>0</v>
      </c>
      <c r="T950" s="326">
        <f t="shared" si="238"/>
        <v>0.87327641438608128</v>
      </c>
      <c r="U950" s="326">
        <f t="shared" si="233"/>
        <v>0</v>
      </c>
      <c r="V950" s="326">
        <f t="shared" si="239"/>
        <v>0.30000000652817793</v>
      </c>
    </row>
    <row r="951" spans="7:22" x14ac:dyDescent="0.2">
      <c r="G951" s="326">
        <f t="shared" si="224"/>
        <v>0</v>
      </c>
      <c r="H951" s="326">
        <f t="shared" si="234"/>
        <v>0.87420247633134751</v>
      </c>
      <c r="I951" s="326">
        <f t="shared" si="225"/>
        <v>0</v>
      </c>
      <c r="J951" s="326">
        <f t="shared" si="226"/>
        <v>0</v>
      </c>
      <c r="K951" s="326">
        <f t="shared" si="235"/>
        <v>0.87420247633134751</v>
      </c>
      <c r="L951" s="326">
        <f t="shared" si="227"/>
        <v>2.4305518690559085E-235</v>
      </c>
      <c r="M951" s="326">
        <f t="shared" si="228"/>
        <v>0</v>
      </c>
      <c r="N951" s="326">
        <f t="shared" si="236"/>
        <v>0.87420247633134751</v>
      </c>
      <c r="O951" s="326">
        <f t="shared" si="229"/>
        <v>3.7116454212977678E-9</v>
      </c>
      <c r="P951" s="326">
        <f t="shared" si="230"/>
        <v>0</v>
      </c>
      <c r="Q951" s="326">
        <f t="shared" si="237"/>
        <v>0.87420247633134751</v>
      </c>
      <c r="R951" s="326">
        <f t="shared" si="231"/>
        <v>1.267269128509321E-130</v>
      </c>
      <c r="S951" s="326">
        <f t="shared" si="232"/>
        <v>0</v>
      </c>
      <c r="T951" s="326">
        <f t="shared" si="238"/>
        <v>0.87420247633134751</v>
      </c>
      <c r="U951" s="326">
        <f t="shared" si="233"/>
        <v>0</v>
      </c>
      <c r="V951" s="326">
        <f t="shared" si="239"/>
        <v>0.30000000371164542</v>
      </c>
    </row>
    <row r="952" spans="7:22" x14ac:dyDescent="0.2">
      <c r="G952" s="326">
        <f t="shared" si="224"/>
        <v>0</v>
      </c>
      <c r="H952" s="326">
        <f t="shared" si="234"/>
        <v>0.87512853827661374</v>
      </c>
      <c r="I952" s="326">
        <f t="shared" si="225"/>
        <v>0</v>
      </c>
      <c r="J952" s="326">
        <f t="shared" si="226"/>
        <v>0</v>
      </c>
      <c r="K952" s="326">
        <f t="shared" si="235"/>
        <v>0.87512853827661374</v>
      </c>
      <c r="L952" s="326">
        <f t="shared" si="227"/>
        <v>5.045920426907706E-236</v>
      </c>
      <c r="M952" s="326">
        <f t="shared" si="228"/>
        <v>0</v>
      </c>
      <c r="N952" s="326">
        <f t="shared" si="236"/>
        <v>0.87512853827661374</v>
      </c>
      <c r="O952" s="326">
        <f t="shared" si="229"/>
        <v>2.0974580533281704E-9</v>
      </c>
      <c r="P952" s="326">
        <f t="shared" si="230"/>
        <v>0</v>
      </c>
      <c r="Q952" s="326">
        <f t="shared" si="237"/>
        <v>0.87512853827661374</v>
      </c>
      <c r="R952" s="326">
        <f t="shared" si="231"/>
        <v>2.521922139369973E-129</v>
      </c>
      <c r="S952" s="326">
        <f t="shared" si="232"/>
        <v>0</v>
      </c>
      <c r="T952" s="326">
        <f t="shared" si="238"/>
        <v>0.87512853827661374</v>
      </c>
      <c r="U952" s="326">
        <f t="shared" si="233"/>
        <v>0</v>
      </c>
      <c r="V952" s="326">
        <f t="shared" si="239"/>
        <v>0.30000000209745803</v>
      </c>
    </row>
    <row r="953" spans="7:22" x14ac:dyDescent="0.2">
      <c r="G953" s="326">
        <f t="shared" si="224"/>
        <v>0</v>
      </c>
      <c r="H953" s="326">
        <f t="shared" si="234"/>
        <v>0.87605460022187998</v>
      </c>
      <c r="I953" s="326">
        <f t="shared" si="225"/>
        <v>0</v>
      </c>
      <c r="J953" s="326">
        <f t="shared" si="226"/>
        <v>0</v>
      </c>
      <c r="K953" s="326">
        <f t="shared" si="235"/>
        <v>0.87605460022187998</v>
      </c>
      <c r="L953" s="326">
        <f t="shared" si="227"/>
        <v>1.0486627182267664E-236</v>
      </c>
      <c r="M953" s="326">
        <f t="shared" si="228"/>
        <v>0</v>
      </c>
      <c r="N953" s="326">
        <f t="shared" si="236"/>
        <v>0.87605460022187998</v>
      </c>
      <c r="O953" s="326">
        <f t="shared" si="229"/>
        <v>1.1781235054323891E-9</v>
      </c>
      <c r="P953" s="326">
        <f t="shared" si="230"/>
        <v>0</v>
      </c>
      <c r="Q953" s="326">
        <f t="shared" si="237"/>
        <v>0.87605460022187998</v>
      </c>
      <c r="R953" s="326">
        <f t="shared" si="231"/>
        <v>4.9135407520059136E-128</v>
      </c>
      <c r="S953" s="326">
        <f t="shared" si="232"/>
        <v>0</v>
      </c>
      <c r="T953" s="326">
        <f t="shared" si="238"/>
        <v>0.87605460022187998</v>
      </c>
      <c r="U953" s="326">
        <f t="shared" si="233"/>
        <v>0</v>
      </c>
      <c r="V953" s="326">
        <f t="shared" si="239"/>
        <v>0.30000000117812348</v>
      </c>
    </row>
    <row r="954" spans="7:22" x14ac:dyDescent="0.2">
      <c r="G954" s="326">
        <f t="shared" si="224"/>
        <v>0</v>
      </c>
      <c r="H954" s="326">
        <f t="shared" si="234"/>
        <v>0.87698066216714621</v>
      </c>
      <c r="I954" s="326">
        <f t="shared" si="225"/>
        <v>0</v>
      </c>
      <c r="J954" s="326">
        <f t="shared" si="226"/>
        <v>0</v>
      </c>
      <c r="K954" s="326">
        <f t="shared" si="235"/>
        <v>0.87698066216714621</v>
      </c>
      <c r="L954" s="326">
        <f t="shared" si="227"/>
        <v>2.1816889931763182E-237</v>
      </c>
      <c r="M954" s="326">
        <f t="shared" si="228"/>
        <v>0</v>
      </c>
      <c r="N954" s="326">
        <f t="shared" si="236"/>
        <v>0.87698066216714621</v>
      </c>
      <c r="O954" s="326">
        <f t="shared" si="229"/>
        <v>6.5777505260137999E-10</v>
      </c>
      <c r="P954" s="326">
        <f t="shared" si="230"/>
        <v>0</v>
      </c>
      <c r="Q954" s="326">
        <f t="shared" si="237"/>
        <v>0.87698066216714621</v>
      </c>
      <c r="R954" s="326">
        <f t="shared" si="231"/>
        <v>9.3736144599201354E-127</v>
      </c>
      <c r="S954" s="326">
        <f t="shared" si="232"/>
        <v>0</v>
      </c>
      <c r="T954" s="326">
        <f t="shared" si="238"/>
        <v>0.87698066216714621</v>
      </c>
      <c r="U954" s="326">
        <f t="shared" si="233"/>
        <v>0</v>
      </c>
      <c r="V954" s="326">
        <f t="shared" si="239"/>
        <v>0.30000000065777505</v>
      </c>
    </row>
    <row r="955" spans="7:22" x14ac:dyDescent="0.2">
      <c r="G955" s="326">
        <f t="shared" si="224"/>
        <v>0</v>
      </c>
      <c r="H955" s="326">
        <f t="shared" si="234"/>
        <v>0.87790672411241244</v>
      </c>
      <c r="I955" s="326">
        <f t="shared" si="225"/>
        <v>0</v>
      </c>
      <c r="J955" s="326">
        <f t="shared" si="226"/>
        <v>0</v>
      </c>
      <c r="K955" s="326">
        <f t="shared" si="235"/>
        <v>0.87790672411241244</v>
      </c>
      <c r="L955" s="326">
        <f t="shared" si="227"/>
        <v>4.5437357747917203E-238</v>
      </c>
      <c r="M955" s="326">
        <f t="shared" si="228"/>
        <v>0</v>
      </c>
      <c r="N955" s="326">
        <f t="shared" si="236"/>
        <v>0.87790672411241244</v>
      </c>
      <c r="O955" s="326">
        <f t="shared" si="229"/>
        <v>3.6506584517136754E-10</v>
      </c>
      <c r="P955" s="326">
        <f t="shared" si="230"/>
        <v>0</v>
      </c>
      <c r="Q955" s="326">
        <f t="shared" si="237"/>
        <v>0.87790672411241244</v>
      </c>
      <c r="R955" s="326">
        <f t="shared" si="231"/>
        <v>1.751130529792014E-125</v>
      </c>
      <c r="S955" s="326">
        <f t="shared" si="232"/>
        <v>0</v>
      </c>
      <c r="T955" s="326">
        <f t="shared" si="238"/>
        <v>0.87790672411241244</v>
      </c>
      <c r="U955" s="326">
        <f t="shared" si="233"/>
        <v>0</v>
      </c>
      <c r="V955" s="326">
        <f t="shared" si="239"/>
        <v>0.30000000036506586</v>
      </c>
    </row>
    <row r="956" spans="7:22" x14ac:dyDescent="0.2">
      <c r="G956" s="326">
        <f t="shared" si="224"/>
        <v>0</v>
      </c>
      <c r="H956" s="326">
        <f t="shared" si="234"/>
        <v>0.87883278605767867</v>
      </c>
      <c r="I956" s="326">
        <f t="shared" si="225"/>
        <v>0</v>
      </c>
      <c r="J956" s="326">
        <f t="shared" si="226"/>
        <v>0</v>
      </c>
      <c r="K956" s="326">
        <f t="shared" si="235"/>
        <v>0.87883278605767867</v>
      </c>
      <c r="L956" s="326">
        <f t="shared" si="227"/>
        <v>9.4732309830388584E-239</v>
      </c>
      <c r="M956" s="326">
        <f t="shared" si="228"/>
        <v>0</v>
      </c>
      <c r="N956" s="326">
        <f t="shared" si="236"/>
        <v>0.87883278605767867</v>
      </c>
      <c r="O956" s="326">
        <f t="shared" si="229"/>
        <v>2.0141430200098201E-10</v>
      </c>
      <c r="P956" s="326">
        <f t="shared" si="230"/>
        <v>0</v>
      </c>
      <c r="Q956" s="326">
        <f t="shared" si="237"/>
        <v>0.87883278605767867</v>
      </c>
      <c r="R956" s="326">
        <f t="shared" si="231"/>
        <v>3.2038917911490989E-124</v>
      </c>
      <c r="S956" s="326">
        <f t="shared" si="232"/>
        <v>0</v>
      </c>
      <c r="T956" s="326">
        <f t="shared" si="238"/>
        <v>0.87883278605767867</v>
      </c>
      <c r="U956" s="326">
        <f t="shared" si="233"/>
        <v>0</v>
      </c>
      <c r="V956" s="326">
        <f t="shared" si="239"/>
        <v>0.30000000020141432</v>
      </c>
    </row>
    <row r="957" spans="7:22" x14ac:dyDescent="0.2">
      <c r="G957" s="326">
        <f t="shared" si="224"/>
        <v>0</v>
      </c>
      <c r="H957" s="326">
        <f t="shared" si="234"/>
        <v>0.8797588480029449</v>
      </c>
      <c r="I957" s="326">
        <f t="shared" si="225"/>
        <v>0</v>
      </c>
      <c r="J957" s="326">
        <f t="shared" si="226"/>
        <v>0</v>
      </c>
      <c r="K957" s="326">
        <f t="shared" si="235"/>
        <v>0.8797588480029449</v>
      </c>
      <c r="L957" s="326">
        <f t="shared" si="227"/>
        <v>1.9771954837249649E-239</v>
      </c>
      <c r="M957" s="326">
        <f t="shared" si="228"/>
        <v>0</v>
      </c>
      <c r="N957" s="326">
        <f t="shared" si="236"/>
        <v>0.8797588480029449</v>
      </c>
      <c r="O957" s="326">
        <f t="shared" si="229"/>
        <v>1.1047211207941049E-10</v>
      </c>
      <c r="P957" s="326">
        <f t="shared" si="230"/>
        <v>0</v>
      </c>
      <c r="Q957" s="326">
        <f t="shared" si="237"/>
        <v>0.8797588480029449</v>
      </c>
      <c r="R957" s="326">
        <f t="shared" si="231"/>
        <v>5.7416105914307803E-123</v>
      </c>
      <c r="S957" s="326">
        <f t="shared" si="232"/>
        <v>0</v>
      </c>
      <c r="T957" s="326">
        <f t="shared" si="238"/>
        <v>0.8797588480029449</v>
      </c>
      <c r="U957" s="326">
        <f t="shared" si="233"/>
        <v>0</v>
      </c>
      <c r="V957" s="326">
        <f t="shared" si="239"/>
        <v>0.30000000011047212</v>
      </c>
    </row>
    <row r="958" spans="7:22" x14ac:dyDescent="0.2">
      <c r="G958" s="326">
        <f t="shared" si="224"/>
        <v>0</v>
      </c>
      <c r="H958" s="326">
        <f t="shared" si="234"/>
        <v>0.88068490994821114</v>
      </c>
      <c r="I958" s="326">
        <f t="shared" si="225"/>
        <v>0</v>
      </c>
      <c r="J958" s="326">
        <f t="shared" si="226"/>
        <v>0</v>
      </c>
      <c r="K958" s="326">
        <f t="shared" si="235"/>
        <v>0.88068490994821114</v>
      </c>
      <c r="L958" s="326">
        <f t="shared" si="227"/>
        <v>4.1311321988395102E-240</v>
      </c>
      <c r="M958" s="326">
        <f t="shared" si="228"/>
        <v>0</v>
      </c>
      <c r="N958" s="326">
        <f t="shared" si="236"/>
        <v>0.88068490994821114</v>
      </c>
      <c r="O958" s="326">
        <f t="shared" si="229"/>
        <v>6.0238769619111482E-11</v>
      </c>
      <c r="P958" s="326">
        <f t="shared" si="230"/>
        <v>0</v>
      </c>
      <c r="Q958" s="326">
        <f t="shared" si="237"/>
        <v>0.88068490994821114</v>
      </c>
      <c r="R958" s="326">
        <f t="shared" si="231"/>
        <v>1.0079398177550008E-121</v>
      </c>
      <c r="S958" s="326">
        <f t="shared" si="232"/>
        <v>0</v>
      </c>
      <c r="T958" s="326">
        <f t="shared" si="238"/>
        <v>0.88068490994821114</v>
      </c>
      <c r="U958" s="326">
        <f t="shared" si="233"/>
        <v>0</v>
      </c>
      <c r="V958" s="326">
        <f t="shared" si="239"/>
        <v>0.30000000006023875</v>
      </c>
    </row>
    <row r="959" spans="7:22" x14ac:dyDescent="0.2">
      <c r="G959" s="326">
        <f t="shared" si="224"/>
        <v>0</v>
      </c>
      <c r="H959" s="326">
        <f t="shared" si="234"/>
        <v>0.88161097189347737</v>
      </c>
      <c r="I959" s="326">
        <f t="shared" si="225"/>
        <v>0</v>
      </c>
      <c r="J959" s="326">
        <f t="shared" si="226"/>
        <v>0</v>
      </c>
      <c r="K959" s="326">
        <f t="shared" si="235"/>
        <v>0.88161097189347737</v>
      </c>
      <c r="L959" s="326">
        <f t="shared" si="227"/>
        <v>8.6408831408660946E-241</v>
      </c>
      <c r="M959" s="326">
        <f t="shared" si="228"/>
        <v>0</v>
      </c>
      <c r="N959" s="326">
        <f t="shared" si="236"/>
        <v>0.88161097189347737</v>
      </c>
      <c r="O959" s="326">
        <f t="shared" si="229"/>
        <v>3.265715378213713E-11</v>
      </c>
      <c r="P959" s="326">
        <f t="shared" si="230"/>
        <v>0</v>
      </c>
      <c r="Q959" s="326">
        <f t="shared" si="237"/>
        <v>0.88161097189347737</v>
      </c>
      <c r="R959" s="326">
        <f t="shared" si="231"/>
        <v>1.7335187902985197E-120</v>
      </c>
      <c r="S959" s="326">
        <f t="shared" si="232"/>
        <v>0</v>
      </c>
      <c r="T959" s="326">
        <f t="shared" si="238"/>
        <v>0.88161097189347737</v>
      </c>
      <c r="U959" s="326">
        <f t="shared" si="233"/>
        <v>0</v>
      </c>
      <c r="V959" s="326">
        <f t="shared" si="239"/>
        <v>0.30000000003265714</v>
      </c>
    </row>
    <row r="960" spans="7:22" x14ac:dyDescent="0.2">
      <c r="G960" s="326">
        <f t="shared" si="224"/>
        <v>0</v>
      </c>
      <c r="H960" s="326">
        <f t="shared" si="234"/>
        <v>0.8825370338387436</v>
      </c>
      <c r="I960" s="326">
        <f t="shared" si="225"/>
        <v>0</v>
      </c>
      <c r="J960" s="326">
        <f t="shared" si="226"/>
        <v>0</v>
      </c>
      <c r="K960" s="326">
        <f t="shared" si="235"/>
        <v>0.8825370338387436</v>
      </c>
      <c r="L960" s="326">
        <f t="shared" si="227"/>
        <v>1.8093319946441151E-241</v>
      </c>
      <c r="M960" s="326">
        <f t="shared" si="228"/>
        <v>0</v>
      </c>
      <c r="N960" s="326">
        <f t="shared" si="236"/>
        <v>0.8825370338387436</v>
      </c>
      <c r="O960" s="326">
        <f t="shared" si="229"/>
        <v>1.7602606343008992E-11</v>
      </c>
      <c r="P960" s="326">
        <f t="shared" si="230"/>
        <v>0</v>
      </c>
      <c r="Q960" s="326">
        <f t="shared" si="237"/>
        <v>0.8825370338387436</v>
      </c>
      <c r="R960" s="326">
        <f t="shared" si="231"/>
        <v>2.9212142781599019E-119</v>
      </c>
      <c r="S960" s="326">
        <f t="shared" si="232"/>
        <v>0</v>
      </c>
      <c r="T960" s="326">
        <f t="shared" si="238"/>
        <v>0.8825370338387436</v>
      </c>
      <c r="U960" s="326">
        <f t="shared" si="233"/>
        <v>0</v>
      </c>
      <c r="V960" s="326">
        <f t="shared" si="239"/>
        <v>0.30000000001760257</v>
      </c>
    </row>
    <row r="961" spans="7:22" x14ac:dyDescent="0.2">
      <c r="G961" s="326">
        <f t="shared" si="224"/>
        <v>0</v>
      </c>
      <c r="H961" s="326">
        <f t="shared" si="234"/>
        <v>0.88346309578400983</v>
      </c>
      <c r="I961" s="326">
        <f t="shared" si="225"/>
        <v>0</v>
      </c>
      <c r="J961" s="326">
        <f t="shared" si="226"/>
        <v>0</v>
      </c>
      <c r="K961" s="326">
        <f t="shared" si="235"/>
        <v>0.88346309578400983</v>
      </c>
      <c r="L961" s="326">
        <f t="shared" si="227"/>
        <v>3.79272193856513E-242</v>
      </c>
      <c r="M961" s="326">
        <f t="shared" si="228"/>
        <v>0</v>
      </c>
      <c r="N961" s="326">
        <f t="shared" si="236"/>
        <v>0.88346309578400983</v>
      </c>
      <c r="O961" s="326">
        <f t="shared" si="229"/>
        <v>9.4338619882656383E-12</v>
      </c>
      <c r="P961" s="326">
        <f t="shared" si="230"/>
        <v>0</v>
      </c>
      <c r="Q961" s="326">
        <f t="shared" si="237"/>
        <v>0.88346309578400983</v>
      </c>
      <c r="R961" s="326">
        <f t="shared" si="231"/>
        <v>4.8237715057053328E-118</v>
      </c>
      <c r="S961" s="326">
        <f t="shared" si="232"/>
        <v>0</v>
      </c>
      <c r="T961" s="326">
        <f t="shared" si="238"/>
        <v>0.88346309578400983</v>
      </c>
      <c r="U961" s="326">
        <f t="shared" si="233"/>
        <v>0</v>
      </c>
      <c r="V961" s="326">
        <f t="shared" si="239"/>
        <v>0.30000000000943383</v>
      </c>
    </row>
    <row r="962" spans="7:22" x14ac:dyDescent="0.2">
      <c r="G962" s="326">
        <f t="shared" si="224"/>
        <v>0</v>
      </c>
      <c r="H962" s="326">
        <f t="shared" si="234"/>
        <v>0.88438915772927607</v>
      </c>
      <c r="I962" s="326">
        <f t="shared" si="225"/>
        <v>0</v>
      </c>
      <c r="J962" s="326">
        <f t="shared" si="226"/>
        <v>0</v>
      </c>
      <c r="K962" s="326">
        <f t="shared" si="235"/>
        <v>0.88438915772927607</v>
      </c>
      <c r="L962" s="326">
        <f t="shared" si="227"/>
        <v>7.9589880543861148E-243</v>
      </c>
      <c r="M962" s="326">
        <f t="shared" si="228"/>
        <v>0</v>
      </c>
      <c r="N962" s="326">
        <f t="shared" si="236"/>
        <v>0.88438915772927607</v>
      </c>
      <c r="O962" s="326">
        <f t="shared" si="229"/>
        <v>5.0272829902227701E-12</v>
      </c>
      <c r="P962" s="326">
        <f t="shared" si="230"/>
        <v>0</v>
      </c>
      <c r="Q962" s="326">
        <f t="shared" si="237"/>
        <v>0.88438915772927607</v>
      </c>
      <c r="R962" s="326">
        <f t="shared" si="231"/>
        <v>7.806309277588869E-117</v>
      </c>
      <c r="S962" s="326">
        <f t="shared" si="232"/>
        <v>0</v>
      </c>
      <c r="T962" s="326">
        <f t="shared" si="238"/>
        <v>0.88438915772927607</v>
      </c>
      <c r="U962" s="326">
        <f t="shared" si="233"/>
        <v>0</v>
      </c>
      <c r="V962" s="326">
        <f t="shared" si="239"/>
        <v>0.30000000000502725</v>
      </c>
    </row>
    <row r="963" spans="7:22" x14ac:dyDescent="0.2">
      <c r="G963" s="326">
        <f t="shared" si="224"/>
        <v>0</v>
      </c>
      <c r="H963" s="326">
        <f t="shared" si="234"/>
        <v>0.8853152196745423</v>
      </c>
      <c r="I963" s="326">
        <f t="shared" si="225"/>
        <v>0</v>
      </c>
      <c r="J963" s="326">
        <f t="shared" si="226"/>
        <v>0</v>
      </c>
      <c r="K963" s="326">
        <f t="shared" si="235"/>
        <v>0.8853152196745423</v>
      </c>
      <c r="L963" s="326">
        <f t="shared" si="227"/>
        <v>1.6720154646459919E-243</v>
      </c>
      <c r="M963" s="326">
        <f t="shared" si="228"/>
        <v>0</v>
      </c>
      <c r="N963" s="326">
        <f t="shared" si="236"/>
        <v>0.8853152196745423</v>
      </c>
      <c r="O963" s="326">
        <f t="shared" si="229"/>
        <v>2.6639476298080277E-12</v>
      </c>
      <c r="P963" s="326">
        <f t="shared" si="230"/>
        <v>0</v>
      </c>
      <c r="Q963" s="326">
        <f t="shared" si="237"/>
        <v>0.8853152196745423</v>
      </c>
      <c r="R963" s="326">
        <f t="shared" si="231"/>
        <v>1.238190516137705E-115</v>
      </c>
      <c r="S963" s="326">
        <f t="shared" si="232"/>
        <v>0</v>
      </c>
      <c r="T963" s="326">
        <f t="shared" si="238"/>
        <v>0.8853152196745423</v>
      </c>
      <c r="U963" s="326">
        <f t="shared" si="233"/>
        <v>0</v>
      </c>
      <c r="V963" s="326">
        <f t="shared" si="239"/>
        <v>0.30000000000266391</v>
      </c>
    </row>
    <row r="964" spans="7:22" x14ac:dyDescent="0.2">
      <c r="G964" s="326">
        <f t="shared" si="224"/>
        <v>0</v>
      </c>
      <c r="H964" s="326">
        <f t="shared" si="234"/>
        <v>0.88624128161980853</v>
      </c>
      <c r="I964" s="326">
        <f t="shared" si="225"/>
        <v>0</v>
      </c>
      <c r="J964" s="326">
        <f t="shared" si="226"/>
        <v>0</v>
      </c>
      <c r="K964" s="326">
        <f t="shared" si="235"/>
        <v>0.88624128161980853</v>
      </c>
      <c r="L964" s="326">
        <f t="shared" si="227"/>
        <v>3.5164121847607742E-244</v>
      </c>
      <c r="M964" s="326">
        <f t="shared" si="228"/>
        <v>0</v>
      </c>
      <c r="N964" s="326">
        <f t="shared" si="236"/>
        <v>0.88624128161980853</v>
      </c>
      <c r="O964" s="326">
        <f t="shared" si="229"/>
        <v>1.4037304483474884E-12</v>
      </c>
      <c r="P964" s="326">
        <f t="shared" si="230"/>
        <v>0</v>
      </c>
      <c r="Q964" s="326">
        <f t="shared" si="237"/>
        <v>0.88624128161980853</v>
      </c>
      <c r="R964" s="326">
        <f t="shared" si="231"/>
        <v>1.9251234769710894E-114</v>
      </c>
      <c r="S964" s="326">
        <f t="shared" si="232"/>
        <v>0</v>
      </c>
      <c r="T964" s="326">
        <f t="shared" si="238"/>
        <v>0.88624128161980853</v>
      </c>
      <c r="U964" s="326">
        <f t="shared" si="233"/>
        <v>0</v>
      </c>
      <c r="V964" s="326">
        <f t="shared" si="239"/>
        <v>0.3000000000014037</v>
      </c>
    </row>
    <row r="965" spans="7:22" x14ac:dyDescent="0.2">
      <c r="G965" s="326">
        <f t="shared" si="224"/>
        <v>0</v>
      </c>
      <c r="H965" s="326">
        <f t="shared" si="234"/>
        <v>0.88716734356507476</v>
      </c>
      <c r="I965" s="326">
        <f t="shared" si="225"/>
        <v>0</v>
      </c>
      <c r="J965" s="326">
        <f t="shared" si="226"/>
        <v>0</v>
      </c>
      <c r="K965" s="326">
        <f t="shared" si="235"/>
        <v>0.88716734356507476</v>
      </c>
      <c r="L965" s="326">
        <f t="shared" si="227"/>
        <v>7.4035114876129037E-245</v>
      </c>
      <c r="M965" s="326">
        <f t="shared" si="228"/>
        <v>0</v>
      </c>
      <c r="N965" s="326">
        <f t="shared" si="236"/>
        <v>0.88716734356507476</v>
      </c>
      <c r="O965" s="326">
        <f t="shared" si="229"/>
        <v>7.3557080817041624E-13</v>
      </c>
      <c r="P965" s="326">
        <f t="shared" si="230"/>
        <v>0</v>
      </c>
      <c r="Q965" s="326">
        <f t="shared" si="237"/>
        <v>0.88716734356507476</v>
      </c>
      <c r="R965" s="326">
        <f t="shared" si="231"/>
        <v>2.9343068833800108E-113</v>
      </c>
      <c r="S965" s="326">
        <f t="shared" si="232"/>
        <v>0</v>
      </c>
      <c r="T965" s="326">
        <f t="shared" si="238"/>
        <v>0.88716734356507476</v>
      </c>
      <c r="U965" s="326">
        <f t="shared" si="233"/>
        <v>0</v>
      </c>
      <c r="V965" s="326">
        <f t="shared" si="239"/>
        <v>0.30000000000073557</v>
      </c>
    </row>
    <row r="966" spans="7:22" x14ac:dyDescent="0.2">
      <c r="G966" s="326">
        <f t="shared" si="224"/>
        <v>0</v>
      </c>
      <c r="H966" s="326">
        <f t="shared" si="234"/>
        <v>0.88809340551034099</v>
      </c>
      <c r="I966" s="326">
        <f t="shared" si="225"/>
        <v>0</v>
      </c>
      <c r="J966" s="326">
        <f t="shared" si="226"/>
        <v>0</v>
      </c>
      <c r="K966" s="326">
        <f t="shared" si="235"/>
        <v>0.88809340551034099</v>
      </c>
      <c r="L966" s="326">
        <f t="shared" si="227"/>
        <v>1.5604708110014506E-245</v>
      </c>
      <c r="M966" s="326">
        <f t="shared" si="228"/>
        <v>0</v>
      </c>
      <c r="N966" s="326">
        <f t="shared" si="236"/>
        <v>0.88809340551034099</v>
      </c>
      <c r="O966" s="326">
        <f t="shared" si="229"/>
        <v>3.8332302661853907E-13</v>
      </c>
      <c r="P966" s="326">
        <f t="shared" si="230"/>
        <v>0</v>
      </c>
      <c r="Q966" s="326">
        <f t="shared" si="237"/>
        <v>0.88809340551034099</v>
      </c>
      <c r="R966" s="326">
        <f t="shared" si="231"/>
        <v>4.3850490266087118E-112</v>
      </c>
      <c r="S966" s="326">
        <f t="shared" si="232"/>
        <v>0</v>
      </c>
      <c r="T966" s="326">
        <f t="shared" si="238"/>
        <v>0.88809340551034099</v>
      </c>
      <c r="U966" s="326">
        <f t="shared" si="233"/>
        <v>0</v>
      </c>
      <c r="V966" s="326">
        <f t="shared" si="239"/>
        <v>0.30000000000038329</v>
      </c>
    </row>
    <row r="967" spans="7:22" x14ac:dyDescent="0.2">
      <c r="G967" s="326">
        <f t="shared" ref="G967:G1030" si="240">FLOOR(I967,0.001)</f>
        <v>0</v>
      </c>
      <c r="H967" s="326">
        <f t="shared" si="234"/>
        <v>0.88901946745560723</v>
      </c>
      <c r="I967" s="326">
        <f t="shared" ref="I967:I1030" si="241">$C$13/(SQRT(($H967*$H967)/I$4))/SQRT(6.28)*EXP(-(($H967-I$2)^2)/2/(SQRT(($H967*$H967)/I$4))^2)</f>
        <v>0</v>
      </c>
      <c r="J967" s="326">
        <f t="shared" ref="J967:J1030" si="242">FLOOR(L967,0.001)</f>
        <v>0</v>
      </c>
      <c r="K967" s="326">
        <f t="shared" si="235"/>
        <v>0.88901946745560723</v>
      </c>
      <c r="L967" s="326">
        <f t="shared" ref="L967:L1030" si="243">$C$13/(SQRT(($H967*$H967)/L$4))/SQRT(6.28)*EXP(-(($H967-L$2)^2)/2/(SQRT(($H967*$H967)/L$4))^2)</f>
        <v>3.2927204990739187E-246</v>
      </c>
      <c r="M967" s="326">
        <f t="shared" ref="M967:M1030" si="244">FLOOR(O967,0.001)</f>
        <v>0</v>
      </c>
      <c r="N967" s="326">
        <f t="shared" si="236"/>
        <v>0.88901946745560723</v>
      </c>
      <c r="O967" s="326">
        <f t="shared" ref="O967:O1030" si="245">$C$13/(SQRT(($H967*$H967)/O$4))/SQRT(6.28)*EXP(-(($H967-O$2)^2)/2/(SQRT(($H967*$H967)/O$4))^2)</f>
        <v>1.9866520512018928E-13</v>
      </c>
      <c r="P967" s="326">
        <f t="shared" ref="P967:P1030" si="246">FLOOR(R967,0.001)</f>
        <v>0</v>
      </c>
      <c r="Q967" s="326">
        <f t="shared" si="237"/>
        <v>0.88901946745560723</v>
      </c>
      <c r="R967" s="326">
        <f t="shared" ref="R967:R1030" si="247">$C$13/(SQRT(($H967*$H967)/R$4))/SQRT(6.28)*EXP(-(($H967-R$2)^2)/2/(SQRT(($H967*$H967)/R$4))^2)</f>
        <v>6.4255637188192454E-111</v>
      </c>
      <c r="S967" s="326">
        <f t="shared" ref="S967:S1030" si="248">FLOOR(U967,0.001)</f>
        <v>0</v>
      </c>
      <c r="T967" s="326">
        <f t="shared" si="238"/>
        <v>0.88901946745560723</v>
      </c>
      <c r="U967" s="326">
        <f t="shared" ref="U967:U1030" si="249">$C$13/(SQRT(($H967*$H967)/U$4))/SQRT(6.28)*EXP(-(($H967-U$2)^2)/2/(SQRT(($H967*$H967)/U$4))^2)</f>
        <v>0</v>
      </c>
      <c r="V967" s="326">
        <f t="shared" si="239"/>
        <v>0.30000000000019866</v>
      </c>
    </row>
    <row r="968" spans="7:22" x14ac:dyDescent="0.2">
      <c r="G968" s="326">
        <f t="shared" si="240"/>
        <v>0</v>
      </c>
      <c r="H968" s="326">
        <f t="shared" ref="H968:H1031" si="250">H967+1/($C$16*60)</f>
        <v>0.88994552940087346</v>
      </c>
      <c r="I968" s="326">
        <f t="shared" si="241"/>
        <v>0</v>
      </c>
      <c r="J968" s="326">
        <f t="shared" si="242"/>
        <v>0</v>
      </c>
      <c r="K968" s="326">
        <f t="shared" ref="K968:K1031" si="251">K967+1/($C$16*60)</f>
        <v>0.88994552940087346</v>
      </c>
      <c r="L968" s="326">
        <f t="shared" si="243"/>
        <v>6.9556352038065016E-247</v>
      </c>
      <c r="M968" s="326">
        <f t="shared" si="244"/>
        <v>0</v>
      </c>
      <c r="N968" s="326">
        <f t="shared" ref="N968:N1031" si="252">N967+1/($C$16*60)</f>
        <v>0.88994552940087346</v>
      </c>
      <c r="O968" s="326">
        <f t="shared" si="245"/>
        <v>1.0240281648036954E-13</v>
      </c>
      <c r="P968" s="326">
        <f t="shared" si="246"/>
        <v>0</v>
      </c>
      <c r="Q968" s="326">
        <f t="shared" ref="Q968:Q1031" si="253">Q967+1/($C$16*60)</f>
        <v>0.88994552940087346</v>
      </c>
      <c r="R968" s="326">
        <f t="shared" si="247"/>
        <v>9.2333965463800732E-110</v>
      </c>
      <c r="S968" s="326">
        <f t="shared" si="248"/>
        <v>0</v>
      </c>
      <c r="T968" s="326">
        <f t="shared" ref="T968:T1031" si="254">T967+1/($C$16*60)</f>
        <v>0.88994552940087346</v>
      </c>
      <c r="U968" s="326">
        <f t="shared" si="249"/>
        <v>0</v>
      </c>
      <c r="V968" s="326">
        <f t="shared" ref="V968:V1031" si="255">SUM(I968,L968,O968,R968,U968)+0.3</f>
        <v>0.30000000000010241</v>
      </c>
    </row>
    <row r="969" spans="7:22" x14ac:dyDescent="0.2">
      <c r="G969" s="326">
        <f t="shared" si="240"/>
        <v>0</v>
      </c>
      <c r="H969" s="326">
        <f t="shared" si="250"/>
        <v>0.89087159134613969</v>
      </c>
      <c r="I969" s="326">
        <f t="shared" si="241"/>
        <v>0</v>
      </c>
      <c r="J969" s="326">
        <f t="shared" si="242"/>
        <v>0</v>
      </c>
      <c r="K969" s="326">
        <f t="shared" si="251"/>
        <v>0.89087159134613969</v>
      </c>
      <c r="L969" s="326">
        <f t="shared" si="243"/>
        <v>1.4709665895072653E-247</v>
      </c>
      <c r="M969" s="326">
        <f t="shared" si="244"/>
        <v>0</v>
      </c>
      <c r="N969" s="326">
        <f t="shared" si="252"/>
        <v>0.89087159134613969</v>
      </c>
      <c r="O969" s="326">
        <f t="shared" si="245"/>
        <v>5.2499091404546253E-14</v>
      </c>
      <c r="P969" s="326">
        <f t="shared" si="246"/>
        <v>0</v>
      </c>
      <c r="Q969" s="326">
        <f t="shared" si="253"/>
        <v>0.89087159134613969</v>
      </c>
      <c r="R969" s="326">
        <f t="shared" si="247"/>
        <v>1.3012794011887366E-108</v>
      </c>
      <c r="S969" s="326">
        <f t="shared" si="248"/>
        <v>0</v>
      </c>
      <c r="T969" s="326">
        <f t="shared" si="254"/>
        <v>0.89087159134613969</v>
      </c>
      <c r="U969" s="326">
        <f t="shared" si="249"/>
        <v>0</v>
      </c>
      <c r="V969" s="326">
        <f t="shared" si="255"/>
        <v>0.3000000000000525</v>
      </c>
    </row>
    <row r="970" spans="7:22" x14ac:dyDescent="0.2">
      <c r="G970" s="326">
        <f t="shared" si="240"/>
        <v>0</v>
      </c>
      <c r="H970" s="326">
        <f t="shared" si="250"/>
        <v>0.89179765329140592</v>
      </c>
      <c r="I970" s="326">
        <f t="shared" si="241"/>
        <v>0</v>
      </c>
      <c r="J970" s="326">
        <f t="shared" si="242"/>
        <v>0</v>
      </c>
      <c r="K970" s="326">
        <f t="shared" si="251"/>
        <v>0.89179765329140592</v>
      </c>
      <c r="L970" s="326">
        <f t="shared" si="243"/>
        <v>3.1142556116135663E-248</v>
      </c>
      <c r="M970" s="326">
        <f t="shared" si="244"/>
        <v>0</v>
      </c>
      <c r="N970" s="326">
        <f t="shared" si="252"/>
        <v>0.89179765329140592</v>
      </c>
      <c r="O970" s="326">
        <f t="shared" si="245"/>
        <v>2.6770591265772922E-14</v>
      </c>
      <c r="P970" s="326">
        <f t="shared" si="246"/>
        <v>0</v>
      </c>
      <c r="Q970" s="326">
        <f t="shared" si="253"/>
        <v>0.89179765329140592</v>
      </c>
      <c r="R970" s="326">
        <f t="shared" si="247"/>
        <v>1.7988026277119818E-107</v>
      </c>
      <c r="S970" s="326">
        <f t="shared" si="248"/>
        <v>0</v>
      </c>
      <c r="T970" s="326">
        <f t="shared" si="254"/>
        <v>0.89179765329140592</v>
      </c>
      <c r="U970" s="326">
        <f t="shared" si="249"/>
        <v>0</v>
      </c>
      <c r="V970" s="326">
        <f t="shared" si="255"/>
        <v>0.30000000000002675</v>
      </c>
    </row>
    <row r="971" spans="7:22" x14ac:dyDescent="0.2">
      <c r="G971" s="326">
        <f t="shared" si="240"/>
        <v>0</v>
      </c>
      <c r="H971" s="326">
        <f t="shared" si="250"/>
        <v>0.89272371523667216</v>
      </c>
      <c r="I971" s="326">
        <f t="shared" si="241"/>
        <v>0</v>
      </c>
      <c r="J971" s="326">
        <f t="shared" si="242"/>
        <v>0</v>
      </c>
      <c r="K971" s="326">
        <f t="shared" si="251"/>
        <v>0.89272371523667216</v>
      </c>
      <c r="L971" s="326">
        <f t="shared" si="243"/>
        <v>6.6007376799946983E-249</v>
      </c>
      <c r="M971" s="326">
        <f t="shared" si="244"/>
        <v>0</v>
      </c>
      <c r="N971" s="326">
        <f t="shared" si="252"/>
        <v>0.89272371523667216</v>
      </c>
      <c r="O971" s="326">
        <f t="shared" si="245"/>
        <v>1.3578344403363874E-14</v>
      </c>
      <c r="P971" s="326">
        <f t="shared" si="246"/>
        <v>0</v>
      </c>
      <c r="Q971" s="326">
        <f t="shared" si="253"/>
        <v>0.89272371523667216</v>
      </c>
      <c r="R971" s="326">
        <f t="shared" si="247"/>
        <v>2.4391874312850166E-106</v>
      </c>
      <c r="S971" s="326">
        <f t="shared" si="248"/>
        <v>0</v>
      </c>
      <c r="T971" s="326">
        <f t="shared" si="254"/>
        <v>0.89272371523667216</v>
      </c>
      <c r="U971" s="326">
        <f t="shared" si="249"/>
        <v>0</v>
      </c>
      <c r="V971" s="326">
        <f t="shared" si="255"/>
        <v>0.30000000000001359</v>
      </c>
    </row>
    <row r="972" spans="7:22" x14ac:dyDescent="0.2">
      <c r="G972" s="326">
        <f t="shared" si="240"/>
        <v>0</v>
      </c>
      <c r="H972" s="326">
        <f t="shared" si="250"/>
        <v>0.89364977718193839</v>
      </c>
      <c r="I972" s="326">
        <f t="shared" si="241"/>
        <v>0</v>
      </c>
      <c r="J972" s="326">
        <f t="shared" si="242"/>
        <v>0</v>
      </c>
      <c r="K972" s="326">
        <f t="shared" si="251"/>
        <v>0.89364977718193839</v>
      </c>
      <c r="L972" s="326">
        <f t="shared" si="243"/>
        <v>1.4006150260488931E-249</v>
      </c>
      <c r="M972" s="326">
        <f t="shared" si="244"/>
        <v>0</v>
      </c>
      <c r="N972" s="326">
        <f t="shared" si="252"/>
        <v>0.89364977718193839</v>
      </c>
      <c r="O972" s="326">
        <f t="shared" si="245"/>
        <v>6.8506951409083338E-15</v>
      </c>
      <c r="P972" s="326">
        <f t="shared" si="246"/>
        <v>0</v>
      </c>
      <c r="Q972" s="326">
        <f t="shared" si="253"/>
        <v>0.89364977718193839</v>
      </c>
      <c r="R972" s="326">
        <f t="shared" si="247"/>
        <v>3.2448907833826174E-105</v>
      </c>
      <c r="S972" s="326">
        <f t="shared" si="248"/>
        <v>0</v>
      </c>
      <c r="T972" s="326">
        <f t="shared" si="254"/>
        <v>0.89364977718193839</v>
      </c>
      <c r="U972" s="326">
        <f t="shared" si="249"/>
        <v>0</v>
      </c>
      <c r="V972" s="326">
        <f t="shared" si="255"/>
        <v>0.30000000000000682</v>
      </c>
    </row>
    <row r="973" spans="7:22" x14ac:dyDescent="0.2">
      <c r="G973" s="326">
        <f t="shared" si="240"/>
        <v>0</v>
      </c>
      <c r="H973" s="326">
        <f t="shared" si="250"/>
        <v>0.89457583912720462</v>
      </c>
      <c r="I973" s="326">
        <f t="shared" si="241"/>
        <v>0</v>
      </c>
      <c r="J973" s="326">
        <f t="shared" si="242"/>
        <v>0</v>
      </c>
      <c r="K973" s="326">
        <f t="shared" si="251"/>
        <v>0.89457583912720462</v>
      </c>
      <c r="L973" s="326">
        <f t="shared" si="243"/>
        <v>2.9753254639330337E-250</v>
      </c>
      <c r="M973" s="326">
        <f t="shared" si="244"/>
        <v>0</v>
      </c>
      <c r="N973" s="326">
        <f t="shared" si="252"/>
        <v>0.89457583912720462</v>
      </c>
      <c r="O973" s="326">
        <f t="shared" si="245"/>
        <v>3.4382512345031513E-15</v>
      </c>
      <c r="P973" s="326">
        <f t="shared" si="246"/>
        <v>0</v>
      </c>
      <c r="Q973" s="326">
        <f t="shared" si="253"/>
        <v>0.89457583912720462</v>
      </c>
      <c r="R973" s="326">
        <f t="shared" si="247"/>
        <v>4.2353814606793167E-104</v>
      </c>
      <c r="S973" s="326">
        <f t="shared" si="248"/>
        <v>0</v>
      </c>
      <c r="T973" s="326">
        <f t="shared" si="254"/>
        <v>0.89457583912720462</v>
      </c>
      <c r="U973" s="326">
        <f t="shared" si="249"/>
        <v>0</v>
      </c>
      <c r="V973" s="326">
        <f t="shared" si="255"/>
        <v>0.30000000000000343</v>
      </c>
    </row>
    <row r="974" spans="7:22" x14ac:dyDescent="0.2">
      <c r="G974" s="326">
        <f t="shared" si="240"/>
        <v>0</v>
      </c>
      <c r="H974" s="326">
        <f t="shared" si="250"/>
        <v>0.89550190107247085</v>
      </c>
      <c r="I974" s="326">
        <f t="shared" si="241"/>
        <v>0</v>
      </c>
      <c r="J974" s="326">
        <f t="shared" si="242"/>
        <v>0</v>
      </c>
      <c r="K974" s="326">
        <f t="shared" si="251"/>
        <v>0.89550190107247085</v>
      </c>
      <c r="L974" s="326">
        <f t="shared" si="243"/>
        <v>6.327626724562686E-251</v>
      </c>
      <c r="M974" s="326">
        <f t="shared" si="244"/>
        <v>0</v>
      </c>
      <c r="N974" s="326">
        <f t="shared" si="252"/>
        <v>0.89550190107247085</v>
      </c>
      <c r="O974" s="326">
        <f t="shared" si="245"/>
        <v>1.7166106118706406E-15</v>
      </c>
      <c r="P974" s="326">
        <f t="shared" si="246"/>
        <v>0</v>
      </c>
      <c r="Q974" s="326">
        <f t="shared" si="253"/>
        <v>0.89550190107247085</v>
      </c>
      <c r="R974" s="326">
        <f t="shared" si="247"/>
        <v>5.4245853020714886E-103</v>
      </c>
      <c r="S974" s="326">
        <f t="shared" si="248"/>
        <v>0</v>
      </c>
      <c r="T974" s="326">
        <f t="shared" si="254"/>
        <v>0.89550190107247085</v>
      </c>
      <c r="U974" s="326">
        <f t="shared" si="249"/>
        <v>0</v>
      </c>
      <c r="V974" s="326">
        <f t="shared" si="255"/>
        <v>0.30000000000000171</v>
      </c>
    </row>
    <row r="975" spans="7:22" x14ac:dyDescent="0.2">
      <c r="G975" s="326">
        <f t="shared" si="240"/>
        <v>0</v>
      </c>
      <c r="H975" s="326">
        <f t="shared" si="250"/>
        <v>0.89642796301773708</v>
      </c>
      <c r="I975" s="326">
        <f t="shared" si="241"/>
        <v>0</v>
      </c>
      <c r="J975" s="326">
        <f t="shared" si="242"/>
        <v>0</v>
      </c>
      <c r="K975" s="326">
        <f t="shared" si="251"/>
        <v>0.89642796301773708</v>
      </c>
      <c r="L975" s="326">
        <f t="shared" si="243"/>
        <v>1.3472219991853507E-251</v>
      </c>
      <c r="M975" s="326">
        <f t="shared" si="244"/>
        <v>0</v>
      </c>
      <c r="N975" s="326">
        <f t="shared" si="252"/>
        <v>0.89642796301773708</v>
      </c>
      <c r="O975" s="326">
        <f t="shared" si="245"/>
        <v>8.5261539342588908E-16</v>
      </c>
      <c r="P975" s="326">
        <f t="shared" si="246"/>
        <v>0</v>
      </c>
      <c r="Q975" s="326">
        <f t="shared" si="253"/>
        <v>0.89642796301773708</v>
      </c>
      <c r="R975" s="326">
        <f t="shared" si="247"/>
        <v>6.8181395861166869E-102</v>
      </c>
      <c r="S975" s="326">
        <f t="shared" si="248"/>
        <v>0</v>
      </c>
      <c r="T975" s="326">
        <f t="shared" si="254"/>
        <v>0.89642796301773708</v>
      </c>
      <c r="U975" s="326">
        <f t="shared" si="249"/>
        <v>0</v>
      </c>
      <c r="V975" s="326">
        <f t="shared" si="255"/>
        <v>0.30000000000000082</v>
      </c>
    </row>
    <row r="976" spans="7:22" x14ac:dyDescent="0.2">
      <c r="G976" s="326">
        <f t="shared" si="240"/>
        <v>0</v>
      </c>
      <c r="H976" s="326">
        <f t="shared" si="250"/>
        <v>0.89735402496300332</v>
      </c>
      <c r="I976" s="326">
        <f t="shared" si="241"/>
        <v>0</v>
      </c>
      <c r="J976" s="326">
        <f t="shared" si="242"/>
        <v>0</v>
      </c>
      <c r="K976" s="326">
        <f t="shared" si="251"/>
        <v>0.89735402496300332</v>
      </c>
      <c r="L976" s="326">
        <f t="shared" si="243"/>
        <v>2.8716444862580113E-252</v>
      </c>
      <c r="M976" s="326">
        <f t="shared" si="244"/>
        <v>0</v>
      </c>
      <c r="N976" s="326">
        <f t="shared" si="252"/>
        <v>0.89735402496300332</v>
      </c>
      <c r="O976" s="326">
        <f t="shared" si="245"/>
        <v>4.2130596241469818E-16</v>
      </c>
      <c r="P976" s="326">
        <f t="shared" si="246"/>
        <v>0</v>
      </c>
      <c r="Q976" s="326">
        <f t="shared" si="253"/>
        <v>0.89735402496300332</v>
      </c>
      <c r="R976" s="326">
        <f t="shared" si="247"/>
        <v>8.4107375301286801E-101</v>
      </c>
      <c r="S976" s="326">
        <f t="shared" si="248"/>
        <v>0</v>
      </c>
      <c r="T976" s="326">
        <f t="shared" si="254"/>
        <v>0.89735402496300332</v>
      </c>
      <c r="U976" s="326">
        <f t="shared" si="249"/>
        <v>0</v>
      </c>
      <c r="V976" s="326">
        <f t="shared" si="255"/>
        <v>0.30000000000000043</v>
      </c>
    </row>
    <row r="977" spans="7:22" x14ac:dyDescent="0.2">
      <c r="G977" s="326">
        <f t="shared" si="240"/>
        <v>0</v>
      </c>
      <c r="H977" s="326">
        <f t="shared" si="250"/>
        <v>0.89828008690826955</v>
      </c>
      <c r="I977" s="326">
        <f t="shared" si="241"/>
        <v>0</v>
      </c>
      <c r="J977" s="326">
        <f t="shared" si="242"/>
        <v>0</v>
      </c>
      <c r="K977" s="326">
        <f t="shared" si="251"/>
        <v>0.89828008690826955</v>
      </c>
      <c r="L977" s="326">
        <f t="shared" si="243"/>
        <v>6.1279696483731935E-253</v>
      </c>
      <c r="M977" s="326">
        <f t="shared" si="244"/>
        <v>0</v>
      </c>
      <c r="N977" s="326">
        <f t="shared" si="252"/>
        <v>0.89828008690826955</v>
      </c>
      <c r="O977" s="326">
        <f t="shared" si="245"/>
        <v>2.0711944228324028E-16</v>
      </c>
      <c r="P977" s="326">
        <f t="shared" si="246"/>
        <v>0</v>
      </c>
      <c r="Q977" s="326">
        <f t="shared" si="253"/>
        <v>0.89828008690826955</v>
      </c>
      <c r="R977" s="326">
        <f t="shared" si="247"/>
        <v>1.0183905911859825E-99</v>
      </c>
      <c r="S977" s="326">
        <f t="shared" si="248"/>
        <v>0</v>
      </c>
      <c r="T977" s="326">
        <f t="shared" si="254"/>
        <v>0.89828008690826955</v>
      </c>
      <c r="U977" s="326">
        <f t="shared" si="249"/>
        <v>0</v>
      </c>
      <c r="V977" s="326">
        <f t="shared" si="255"/>
        <v>0.30000000000000021</v>
      </c>
    </row>
    <row r="978" spans="7:22" x14ac:dyDescent="0.2">
      <c r="G978" s="326">
        <f t="shared" si="240"/>
        <v>0</v>
      </c>
      <c r="H978" s="326">
        <f t="shared" si="250"/>
        <v>0.89920614885353578</v>
      </c>
      <c r="I978" s="326">
        <f t="shared" si="241"/>
        <v>0</v>
      </c>
      <c r="J978" s="326">
        <f t="shared" si="242"/>
        <v>0</v>
      </c>
      <c r="K978" s="326">
        <f t="shared" si="251"/>
        <v>0.89920614885353578</v>
      </c>
      <c r="L978" s="326">
        <f t="shared" si="243"/>
        <v>1.3091764437027065E-253</v>
      </c>
      <c r="M978" s="326">
        <f t="shared" si="244"/>
        <v>0</v>
      </c>
      <c r="N978" s="326">
        <f t="shared" si="252"/>
        <v>0.89920614885353578</v>
      </c>
      <c r="O978" s="326">
        <f t="shared" si="245"/>
        <v>1.0130680582884344E-16</v>
      </c>
      <c r="P978" s="326">
        <f t="shared" si="246"/>
        <v>0</v>
      </c>
      <c r="Q978" s="326">
        <f t="shared" si="253"/>
        <v>0.89920614885353578</v>
      </c>
      <c r="R978" s="326">
        <f t="shared" si="247"/>
        <v>1.2104581753024029E-98</v>
      </c>
      <c r="S978" s="326">
        <f t="shared" si="248"/>
        <v>0</v>
      </c>
      <c r="T978" s="326">
        <f t="shared" si="254"/>
        <v>0.89920614885353578</v>
      </c>
      <c r="U978" s="326">
        <f t="shared" si="249"/>
        <v>0</v>
      </c>
      <c r="V978" s="326">
        <f t="shared" si="255"/>
        <v>0.3000000000000001</v>
      </c>
    </row>
    <row r="979" spans="7:22" x14ac:dyDescent="0.2">
      <c r="G979" s="326">
        <f t="shared" si="240"/>
        <v>0</v>
      </c>
      <c r="H979" s="326">
        <f t="shared" si="250"/>
        <v>0.90013221079880201</v>
      </c>
      <c r="I979" s="326">
        <f t="shared" si="241"/>
        <v>0</v>
      </c>
      <c r="J979" s="326">
        <f t="shared" si="242"/>
        <v>0</v>
      </c>
      <c r="K979" s="326">
        <f t="shared" si="251"/>
        <v>0.90013221079880201</v>
      </c>
      <c r="L979" s="326">
        <f t="shared" si="243"/>
        <v>2.80011974569372E-254</v>
      </c>
      <c r="M979" s="326">
        <f t="shared" si="244"/>
        <v>0</v>
      </c>
      <c r="N979" s="326">
        <f t="shared" si="252"/>
        <v>0.90013221079880201</v>
      </c>
      <c r="O979" s="326">
        <f t="shared" si="245"/>
        <v>4.9302215236008389E-17</v>
      </c>
      <c r="P979" s="326">
        <f t="shared" si="246"/>
        <v>0</v>
      </c>
      <c r="Q979" s="326">
        <f t="shared" si="253"/>
        <v>0.90013221079880201</v>
      </c>
      <c r="R979" s="326">
        <f t="shared" si="247"/>
        <v>1.4124824631634412E-97</v>
      </c>
      <c r="S979" s="326">
        <f t="shared" si="248"/>
        <v>0</v>
      </c>
      <c r="T979" s="326">
        <f t="shared" si="254"/>
        <v>0.90013221079880201</v>
      </c>
      <c r="U979" s="326">
        <f t="shared" si="249"/>
        <v>0</v>
      </c>
      <c r="V979" s="326">
        <f t="shared" si="255"/>
        <v>0.30000000000000004</v>
      </c>
    </row>
    <row r="980" spans="7:22" x14ac:dyDescent="0.2">
      <c r="G980" s="326">
        <f t="shared" si="240"/>
        <v>0</v>
      </c>
      <c r="H980" s="326">
        <f t="shared" si="250"/>
        <v>0.90105827274406824</v>
      </c>
      <c r="I980" s="326">
        <f t="shared" si="241"/>
        <v>0</v>
      </c>
      <c r="J980" s="326">
        <f t="shared" si="242"/>
        <v>0</v>
      </c>
      <c r="K980" s="326">
        <f t="shared" si="251"/>
        <v>0.90105827274406824</v>
      </c>
      <c r="L980" s="326">
        <f t="shared" si="243"/>
        <v>5.9958817056705935E-255</v>
      </c>
      <c r="M980" s="326">
        <f t="shared" si="244"/>
        <v>0</v>
      </c>
      <c r="N980" s="326">
        <f t="shared" si="252"/>
        <v>0.90105827274406824</v>
      </c>
      <c r="O980" s="326">
        <f t="shared" si="245"/>
        <v>2.3873701834152221E-17</v>
      </c>
      <c r="P980" s="326">
        <f t="shared" si="246"/>
        <v>0</v>
      </c>
      <c r="Q980" s="326">
        <f t="shared" si="253"/>
        <v>0.90105827274406824</v>
      </c>
      <c r="R980" s="326">
        <f t="shared" si="247"/>
        <v>1.6182913528458681E-96</v>
      </c>
      <c r="S980" s="326">
        <f t="shared" si="248"/>
        <v>0</v>
      </c>
      <c r="T980" s="326">
        <f t="shared" si="254"/>
        <v>0.90105827274406824</v>
      </c>
      <c r="U980" s="326">
        <f t="shared" si="249"/>
        <v>0</v>
      </c>
      <c r="V980" s="326">
        <f t="shared" si="255"/>
        <v>0.3</v>
      </c>
    </row>
    <row r="981" spans="7:22" x14ac:dyDescent="0.2">
      <c r="G981" s="326">
        <f t="shared" si="240"/>
        <v>0</v>
      </c>
      <c r="H981" s="326">
        <f t="shared" si="250"/>
        <v>0.90198433468933448</v>
      </c>
      <c r="I981" s="326">
        <f t="shared" si="241"/>
        <v>0</v>
      </c>
      <c r="J981" s="326">
        <f t="shared" si="242"/>
        <v>0</v>
      </c>
      <c r="K981" s="326">
        <f t="shared" si="251"/>
        <v>0.90198433468933448</v>
      </c>
      <c r="L981" s="326">
        <f t="shared" si="243"/>
        <v>1.2853716202459947E-255</v>
      </c>
      <c r="M981" s="326">
        <f t="shared" si="244"/>
        <v>0</v>
      </c>
      <c r="N981" s="326">
        <f t="shared" si="252"/>
        <v>0.90198433468933448</v>
      </c>
      <c r="O981" s="326">
        <f t="shared" si="245"/>
        <v>1.1503075875951448E-17</v>
      </c>
      <c r="P981" s="326">
        <f t="shared" si="246"/>
        <v>0</v>
      </c>
      <c r="Q981" s="326">
        <f t="shared" si="253"/>
        <v>0.90198433468933448</v>
      </c>
      <c r="R981" s="326">
        <f t="shared" si="247"/>
        <v>1.820593521630029E-95</v>
      </c>
      <c r="S981" s="326">
        <f t="shared" si="248"/>
        <v>0</v>
      </c>
      <c r="T981" s="326">
        <f t="shared" si="254"/>
        <v>0.90198433468933448</v>
      </c>
      <c r="U981" s="326">
        <f t="shared" si="249"/>
        <v>0</v>
      </c>
      <c r="V981" s="326">
        <f t="shared" si="255"/>
        <v>0.3</v>
      </c>
    </row>
    <row r="982" spans="7:22" x14ac:dyDescent="0.2">
      <c r="G982" s="326">
        <f t="shared" si="240"/>
        <v>0</v>
      </c>
      <c r="H982" s="326">
        <f t="shared" si="250"/>
        <v>0.90291039663460071</v>
      </c>
      <c r="I982" s="326">
        <f t="shared" si="241"/>
        <v>0</v>
      </c>
      <c r="J982" s="326">
        <f t="shared" si="242"/>
        <v>0</v>
      </c>
      <c r="K982" s="326">
        <f t="shared" si="251"/>
        <v>0.90291039663460071</v>
      </c>
      <c r="L982" s="326">
        <f t="shared" si="243"/>
        <v>2.7587014940377828E-256</v>
      </c>
      <c r="M982" s="326">
        <f t="shared" si="244"/>
        <v>0</v>
      </c>
      <c r="N982" s="326">
        <f t="shared" si="252"/>
        <v>0.90291039663460071</v>
      </c>
      <c r="O982" s="326">
        <f t="shared" si="245"/>
        <v>5.5152392537077821E-18</v>
      </c>
      <c r="P982" s="326">
        <f t="shared" si="246"/>
        <v>0</v>
      </c>
      <c r="Q982" s="326">
        <f t="shared" si="253"/>
        <v>0.90291039663460071</v>
      </c>
      <c r="R982" s="326">
        <f t="shared" si="247"/>
        <v>2.0113790151446201E-94</v>
      </c>
      <c r="S982" s="326">
        <f t="shared" si="248"/>
        <v>0</v>
      </c>
      <c r="T982" s="326">
        <f t="shared" si="254"/>
        <v>0.90291039663460071</v>
      </c>
      <c r="U982" s="326">
        <f t="shared" si="249"/>
        <v>0</v>
      </c>
      <c r="V982" s="326">
        <f t="shared" si="255"/>
        <v>0.3</v>
      </c>
    </row>
    <row r="983" spans="7:22" x14ac:dyDescent="0.2">
      <c r="G983" s="326">
        <f t="shared" si="240"/>
        <v>0</v>
      </c>
      <c r="H983" s="326">
        <f t="shared" si="250"/>
        <v>0.90383645857986694</v>
      </c>
      <c r="I983" s="326">
        <f t="shared" si="241"/>
        <v>0</v>
      </c>
      <c r="J983" s="326">
        <f t="shared" si="242"/>
        <v>0</v>
      </c>
      <c r="K983" s="326">
        <f t="shared" si="251"/>
        <v>0.90383645857986694</v>
      </c>
      <c r="L983" s="326">
        <f t="shared" si="243"/>
        <v>5.9276452272170633E-257</v>
      </c>
      <c r="M983" s="326">
        <f t="shared" si="244"/>
        <v>0</v>
      </c>
      <c r="N983" s="326">
        <f t="shared" si="252"/>
        <v>0.90383645857986694</v>
      </c>
      <c r="O983" s="326">
        <f t="shared" si="245"/>
        <v>2.6313950441955893E-18</v>
      </c>
      <c r="P983" s="326">
        <f t="shared" si="246"/>
        <v>0</v>
      </c>
      <c r="Q983" s="326">
        <f t="shared" si="253"/>
        <v>0.90383645857986694</v>
      </c>
      <c r="R983" s="326">
        <f t="shared" si="247"/>
        <v>2.1824346402931746E-93</v>
      </c>
      <c r="S983" s="326">
        <f t="shared" si="248"/>
        <v>0</v>
      </c>
      <c r="T983" s="326">
        <f t="shared" si="254"/>
        <v>0.90383645857986694</v>
      </c>
      <c r="U983" s="326">
        <f t="shared" si="249"/>
        <v>0</v>
      </c>
      <c r="V983" s="326">
        <f t="shared" si="255"/>
        <v>0.3</v>
      </c>
    </row>
    <row r="984" spans="7:22" x14ac:dyDescent="0.2">
      <c r="G984" s="326">
        <f t="shared" si="240"/>
        <v>0</v>
      </c>
      <c r="H984" s="326">
        <f t="shared" si="250"/>
        <v>0.90476252052513317</v>
      </c>
      <c r="I984" s="326">
        <f t="shared" si="241"/>
        <v>0</v>
      </c>
      <c r="J984" s="326">
        <f t="shared" si="242"/>
        <v>0</v>
      </c>
      <c r="K984" s="326">
        <f t="shared" si="251"/>
        <v>0.90476252052513317</v>
      </c>
      <c r="L984" s="326">
        <f t="shared" si="243"/>
        <v>1.2751530307008537E-257</v>
      </c>
      <c r="M984" s="326">
        <f t="shared" si="244"/>
        <v>0</v>
      </c>
      <c r="N984" s="326">
        <f t="shared" si="252"/>
        <v>0.90476252052513317</v>
      </c>
      <c r="O984" s="326">
        <f t="shared" si="245"/>
        <v>1.2493788287415744E-18</v>
      </c>
      <c r="P984" s="326">
        <f t="shared" si="246"/>
        <v>0</v>
      </c>
      <c r="Q984" s="326">
        <f t="shared" si="253"/>
        <v>0.90476252052513317</v>
      </c>
      <c r="R984" s="326">
        <f t="shared" si="247"/>
        <v>2.3259293135001408E-92</v>
      </c>
      <c r="S984" s="326">
        <f t="shared" si="248"/>
        <v>0</v>
      </c>
      <c r="T984" s="326">
        <f t="shared" si="254"/>
        <v>0.90476252052513317</v>
      </c>
      <c r="U984" s="326">
        <f t="shared" si="249"/>
        <v>0</v>
      </c>
      <c r="V984" s="326">
        <f t="shared" si="255"/>
        <v>0.3</v>
      </c>
    </row>
    <row r="985" spans="7:22" x14ac:dyDescent="0.2">
      <c r="G985" s="326">
        <f t="shared" si="240"/>
        <v>0</v>
      </c>
      <c r="H985" s="326">
        <f t="shared" si="250"/>
        <v>0.90568858247039941</v>
      </c>
      <c r="I985" s="326">
        <f t="shared" si="241"/>
        <v>0</v>
      </c>
      <c r="J985" s="326">
        <f t="shared" si="242"/>
        <v>0</v>
      </c>
      <c r="K985" s="326">
        <f t="shared" si="251"/>
        <v>0.90568858247039941</v>
      </c>
      <c r="L985" s="326">
        <f t="shared" si="243"/>
        <v>2.7462883197191773E-258</v>
      </c>
      <c r="M985" s="326">
        <f t="shared" si="244"/>
        <v>0</v>
      </c>
      <c r="N985" s="326">
        <f t="shared" si="252"/>
        <v>0.90568858247039941</v>
      </c>
      <c r="O985" s="326">
        <f t="shared" si="245"/>
        <v>5.9034189118032287E-19</v>
      </c>
      <c r="P985" s="326">
        <f t="shared" si="246"/>
        <v>0</v>
      </c>
      <c r="Q985" s="326">
        <f t="shared" si="253"/>
        <v>0.90568858247039941</v>
      </c>
      <c r="R985" s="326">
        <f t="shared" si="247"/>
        <v>2.435011382129321E-91</v>
      </c>
      <c r="S985" s="326">
        <f t="shared" si="248"/>
        <v>0</v>
      </c>
      <c r="T985" s="326">
        <f t="shared" si="254"/>
        <v>0.90568858247039941</v>
      </c>
      <c r="U985" s="326">
        <f t="shared" si="249"/>
        <v>0</v>
      </c>
      <c r="V985" s="326">
        <f t="shared" si="255"/>
        <v>0.3</v>
      </c>
    </row>
    <row r="986" spans="7:22" x14ac:dyDescent="0.2">
      <c r="G986" s="326">
        <f t="shared" si="240"/>
        <v>0</v>
      </c>
      <c r="H986" s="326">
        <f t="shared" si="250"/>
        <v>0.90661464441566564</v>
      </c>
      <c r="I986" s="326">
        <f t="shared" si="241"/>
        <v>0</v>
      </c>
      <c r="J986" s="326">
        <f t="shared" si="242"/>
        <v>0</v>
      </c>
      <c r="K986" s="326">
        <f t="shared" si="251"/>
        <v>0.90661464441566564</v>
      </c>
      <c r="L986" s="326">
        <f t="shared" si="243"/>
        <v>5.9215412795306636E-259</v>
      </c>
      <c r="M986" s="326">
        <f t="shared" si="244"/>
        <v>0</v>
      </c>
      <c r="N986" s="326">
        <f t="shared" si="252"/>
        <v>0.90661464441566564</v>
      </c>
      <c r="O986" s="326">
        <f t="shared" si="245"/>
        <v>2.7760629600601136E-19</v>
      </c>
      <c r="P986" s="326">
        <f t="shared" si="246"/>
        <v>0</v>
      </c>
      <c r="Q986" s="326">
        <f t="shared" si="253"/>
        <v>0.90661464441566564</v>
      </c>
      <c r="R986" s="326">
        <f t="shared" si="247"/>
        <v>2.5043541297539459E-90</v>
      </c>
      <c r="S986" s="326">
        <f t="shared" si="248"/>
        <v>0</v>
      </c>
      <c r="T986" s="326">
        <f t="shared" si="254"/>
        <v>0.90661464441566564</v>
      </c>
      <c r="U986" s="326">
        <f t="shared" si="249"/>
        <v>0</v>
      </c>
      <c r="V986" s="326">
        <f t="shared" si="255"/>
        <v>0.3</v>
      </c>
    </row>
    <row r="987" spans="7:22" x14ac:dyDescent="0.2">
      <c r="G987" s="326">
        <f t="shared" si="240"/>
        <v>0</v>
      </c>
      <c r="H987" s="326">
        <f t="shared" si="250"/>
        <v>0.90754070636093187</v>
      </c>
      <c r="I987" s="326">
        <f t="shared" si="241"/>
        <v>0</v>
      </c>
      <c r="J987" s="326">
        <f t="shared" si="242"/>
        <v>0</v>
      </c>
      <c r="K987" s="326">
        <f t="shared" si="251"/>
        <v>0.90754070636093187</v>
      </c>
      <c r="L987" s="326">
        <f t="shared" si="243"/>
        <v>1.2782896638569153E-259</v>
      </c>
      <c r="M987" s="326">
        <f t="shared" si="244"/>
        <v>0</v>
      </c>
      <c r="N987" s="326">
        <f t="shared" si="252"/>
        <v>0.90754070636093187</v>
      </c>
      <c r="O987" s="326">
        <f t="shared" si="245"/>
        <v>1.2992300431932757E-19</v>
      </c>
      <c r="P987" s="326">
        <f t="shared" si="246"/>
        <v>0</v>
      </c>
      <c r="Q987" s="326">
        <f t="shared" si="253"/>
        <v>0.90754070636093187</v>
      </c>
      <c r="R987" s="326">
        <f t="shared" si="247"/>
        <v>2.5305886316600643E-89</v>
      </c>
      <c r="S987" s="326">
        <f t="shared" si="248"/>
        <v>0</v>
      </c>
      <c r="T987" s="326">
        <f t="shared" si="254"/>
        <v>0.90754070636093187</v>
      </c>
      <c r="U987" s="326">
        <f t="shared" si="249"/>
        <v>0</v>
      </c>
      <c r="V987" s="326">
        <f t="shared" si="255"/>
        <v>0.3</v>
      </c>
    </row>
    <row r="988" spans="7:22" x14ac:dyDescent="0.2">
      <c r="G988" s="326">
        <f t="shared" si="240"/>
        <v>0</v>
      </c>
      <c r="H988" s="326">
        <f t="shared" si="250"/>
        <v>0.9084667683061981</v>
      </c>
      <c r="I988" s="326">
        <f t="shared" si="241"/>
        <v>0</v>
      </c>
      <c r="J988" s="326">
        <f t="shared" si="242"/>
        <v>0</v>
      </c>
      <c r="K988" s="326">
        <f t="shared" si="251"/>
        <v>0.9084667683061981</v>
      </c>
      <c r="L988" s="326">
        <f t="shared" si="243"/>
        <v>2.7626809879850558E-260</v>
      </c>
      <c r="M988" s="326">
        <f t="shared" si="244"/>
        <v>0</v>
      </c>
      <c r="N988" s="326">
        <f t="shared" si="252"/>
        <v>0.9084667683061981</v>
      </c>
      <c r="O988" s="326">
        <f t="shared" si="245"/>
        <v>6.0518551003308218E-20</v>
      </c>
      <c r="P988" s="326">
        <f t="shared" si="246"/>
        <v>0</v>
      </c>
      <c r="Q988" s="326">
        <f t="shared" si="253"/>
        <v>0.9084667683061981</v>
      </c>
      <c r="R988" s="326">
        <f t="shared" si="247"/>
        <v>2.512574809213937E-88</v>
      </c>
      <c r="S988" s="326">
        <f t="shared" si="248"/>
        <v>0</v>
      </c>
      <c r="T988" s="326">
        <f t="shared" si="254"/>
        <v>0.9084667683061981</v>
      </c>
      <c r="U988" s="326">
        <f t="shared" si="249"/>
        <v>0</v>
      </c>
      <c r="V988" s="326">
        <f t="shared" si="255"/>
        <v>0.3</v>
      </c>
    </row>
    <row r="989" spans="7:22" x14ac:dyDescent="0.2">
      <c r="G989" s="326">
        <f t="shared" si="240"/>
        <v>0</v>
      </c>
      <c r="H989" s="326">
        <f t="shared" si="250"/>
        <v>0.90939283025146433</v>
      </c>
      <c r="I989" s="326">
        <f t="shared" si="241"/>
        <v>0</v>
      </c>
      <c r="J989" s="326">
        <f t="shared" si="242"/>
        <v>0</v>
      </c>
      <c r="K989" s="326">
        <f t="shared" si="251"/>
        <v>0.90939283025146433</v>
      </c>
      <c r="L989" s="326">
        <f t="shared" si="243"/>
        <v>5.9777836410038937E-261</v>
      </c>
      <c r="M989" s="326">
        <f t="shared" si="244"/>
        <v>0</v>
      </c>
      <c r="N989" s="326">
        <f t="shared" si="252"/>
        <v>0.90939283025146433</v>
      </c>
      <c r="O989" s="326">
        <f t="shared" si="245"/>
        <v>2.805765089292146E-20</v>
      </c>
      <c r="P989" s="326">
        <f t="shared" si="246"/>
        <v>0</v>
      </c>
      <c r="Q989" s="326">
        <f t="shared" si="253"/>
        <v>0.90939283025146433</v>
      </c>
      <c r="R989" s="326">
        <f t="shared" si="247"/>
        <v>2.4514803735368418E-87</v>
      </c>
      <c r="S989" s="326">
        <f t="shared" si="248"/>
        <v>0</v>
      </c>
      <c r="T989" s="326">
        <f t="shared" si="254"/>
        <v>0.90939283025146433</v>
      </c>
      <c r="U989" s="326">
        <f t="shared" si="249"/>
        <v>0</v>
      </c>
      <c r="V989" s="326">
        <f t="shared" si="255"/>
        <v>0.3</v>
      </c>
    </row>
    <row r="990" spans="7:22" x14ac:dyDescent="0.2">
      <c r="G990" s="326">
        <f t="shared" si="240"/>
        <v>0</v>
      </c>
      <c r="H990" s="326">
        <f t="shared" si="250"/>
        <v>0.91031889219673057</v>
      </c>
      <c r="I990" s="326">
        <f t="shared" si="241"/>
        <v>0</v>
      </c>
      <c r="J990" s="326">
        <f t="shared" si="242"/>
        <v>0</v>
      </c>
      <c r="K990" s="326">
        <f t="shared" si="251"/>
        <v>0.91031889219673057</v>
      </c>
      <c r="L990" s="326">
        <f t="shared" si="243"/>
        <v>1.2949669003869427E-261</v>
      </c>
      <c r="M990" s="326">
        <f t="shared" si="244"/>
        <v>0</v>
      </c>
      <c r="N990" s="326">
        <f t="shared" si="252"/>
        <v>0.91031889219673057</v>
      </c>
      <c r="O990" s="326">
        <f t="shared" si="245"/>
        <v>1.2947589312550947E-20</v>
      </c>
      <c r="P990" s="326">
        <f t="shared" si="246"/>
        <v>0</v>
      </c>
      <c r="Q990" s="326">
        <f t="shared" si="253"/>
        <v>0.91031889219673057</v>
      </c>
      <c r="R990" s="326">
        <f t="shared" si="247"/>
        <v>2.3506605121587261E-86</v>
      </c>
      <c r="S990" s="326">
        <f t="shared" si="248"/>
        <v>0</v>
      </c>
      <c r="T990" s="326">
        <f t="shared" si="254"/>
        <v>0.91031889219673057</v>
      </c>
      <c r="U990" s="326">
        <f t="shared" si="249"/>
        <v>0</v>
      </c>
      <c r="V990" s="326">
        <f t="shared" si="255"/>
        <v>0.3</v>
      </c>
    </row>
    <row r="991" spans="7:22" x14ac:dyDescent="0.2">
      <c r="G991" s="326">
        <f t="shared" si="240"/>
        <v>0</v>
      </c>
      <c r="H991" s="326">
        <f t="shared" si="250"/>
        <v>0.9112449541419968</v>
      </c>
      <c r="I991" s="326">
        <f t="shared" si="241"/>
        <v>0</v>
      </c>
      <c r="J991" s="326">
        <f t="shared" si="242"/>
        <v>0</v>
      </c>
      <c r="K991" s="326">
        <f t="shared" si="251"/>
        <v>0.9112449541419968</v>
      </c>
      <c r="L991" s="326">
        <f t="shared" si="243"/>
        <v>2.8085824807974042E-262</v>
      </c>
      <c r="M991" s="326">
        <f t="shared" si="244"/>
        <v>0</v>
      </c>
      <c r="N991" s="326">
        <f t="shared" si="252"/>
        <v>0.9112449541419968</v>
      </c>
      <c r="O991" s="326">
        <f t="shared" si="245"/>
        <v>5.9472439893027793E-21</v>
      </c>
      <c r="P991" s="326">
        <f t="shared" si="246"/>
        <v>0</v>
      </c>
      <c r="Q991" s="326">
        <f t="shared" si="253"/>
        <v>0.9112449541419968</v>
      </c>
      <c r="R991" s="326">
        <f t="shared" si="247"/>
        <v>2.2153550728701067E-85</v>
      </c>
      <c r="S991" s="326">
        <f t="shared" si="248"/>
        <v>0</v>
      </c>
      <c r="T991" s="326">
        <f t="shared" si="254"/>
        <v>0.9112449541419968</v>
      </c>
      <c r="U991" s="326">
        <f t="shared" si="249"/>
        <v>0</v>
      </c>
      <c r="V991" s="326">
        <f t="shared" si="255"/>
        <v>0.3</v>
      </c>
    </row>
    <row r="992" spans="7:22" x14ac:dyDescent="0.2">
      <c r="G992" s="326">
        <f t="shared" si="240"/>
        <v>0</v>
      </c>
      <c r="H992" s="326">
        <f t="shared" si="250"/>
        <v>0.91217101608726303</v>
      </c>
      <c r="I992" s="326">
        <f t="shared" si="241"/>
        <v>0</v>
      </c>
      <c r="J992" s="326">
        <f t="shared" si="242"/>
        <v>0</v>
      </c>
      <c r="K992" s="326">
        <f t="shared" si="251"/>
        <v>0.91217101608726303</v>
      </c>
      <c r="L992" s="326">
        <f t="shared" si="243"/>
        <v>6.0985520926976324E-263</v>
      </c>
      <c r="M992" s="326">
        <f t="shared" si="244"/>
        <v>0</v>
      </c>
      <c r="N992" s="326">
        <f t="shared" si="252"/>
        <v>0.91217101608726303</v>
      </c>
      <c r="O992" s="326">
        <f t="shared" si="245"/>
        <v>2.7192312788386952E-21</v>
      </c>
      <c r="P992" s="326">
        <f t="shared" si="246"/>
        <v>0</v>
      </c>
      <c r="Q992" s="326">
        <f t="shared" si="253"/>
        <v>0.91217101608726303</v>
      </c>
      <c r="R992" s="326">
        <f t="shared" si="247"/>
        <v>2.0522409827554741E-84</v>
      </c>
      <c r="S992" s="326">
        <f t="shared" si="248"/>
        <v>0</v>
      </c>
      <c r="T992" s="326">
        <f t="shared" si="254"/>
        <v>0.91217101608726303</v>
      </c>
      <c r="U992" s="326">
        <f t="shared" si="249"/>
        <v>0</v>
      </c>
      <c r="V992" s="326">
        <f t="shared" si="255"/>
        <v>0.3</v>
      </c>
    </row>
    <row r="993" spans="7:22" x14ac:dyDescent="0.2">
      <c r="G993" s="326">
        <f t="shared" si="240"/>
        <v>0</v>
      </c>
      <c r="H993" s="326">
        <f t="shared" si="250"/>
        <v>0.91309707803252926</v>
      </c>
      <c r="I993" s="326">
        <f t="shared" si="241"/>
        <v>0</v>
      </c>
      <c r="J993" s="326">
        <f t="shared" si="242"/>
        <v>0</v>
      </c>
      <c r="K993" s="326">
        <f t="shared" si="251"/>
        <v>0.91309707803252926</v>
      </c>
      <c r="L993" s="326">
        <f t="shared" si="243"/>
        <v>1.3258009360494954E-263</v>
      </c>
      <c r="M993" s="326">
        <f t="shared" si="244"/>
        <v>0</v>
      </c>
      <c r="N993" s="326">
        <f t="shared" si="252"/>
        <v>0.91309707803252926</v>
      </c>
      <c r="O993" s="326">
        <f t="shared" si="245"/>
        <v>1.2376399393916179E-21</v>
      </c>
      <c r="P993" s="326">
        <f t="shared" si="246"/>
        <v>0</v>
      </c>
      <c r="Q993" s="326">
        <f t="shared" si="253"/>
        <v>0.91309707803252926</v>
      </c>
      <c r="R993" s="326">
        <f t="shared" si="247"/>
        <v>1.8688926594642758E-83</v>
      </c>
      <c r="S993" s="326">
        <f t="shared" si="248"/>
        <v>0</v>
      </c>
      <c r="T993" s="326">
        <f t="shared" si="254"/>
        <v>0.91309707803252926</v>
      </c>
      <c r="U993" s="326">
        <f t="shared" si="249"/>
        <v>0</v>
      </c>
      <c r="V993" s="326">
        <f t="shared" si="255"/>
        <v>0.3</v>
      </c>
    </row>
    <row r="994" spans="7:22" x14ac:dyDescent="0.2">
      <c r="G994" s="326">
        <f t="shared" si="240"/>
        <v>0</v>
      </c>
      <c r="H994" s="326">
        <f t="shared" si="250"/>
        <v>0.9140231399777955</v>
      </c>
      <c r="I994" s="326">
        <f t="shared" si="241"/>
        <v>0</v>
      </c>
      <c r="J994" s="326">
        <f t="shared" si="242"/>
        <v>0</v>
      </c>
      <c r="K994" s="326">
        <f t="shared" si="251"/>
        <v>0.9140231399777955</v>
      </c>
      <c r="L994" s="326">
        <f t="shared" si="243"/>
        <v>2.8856450272878832E-264</v>
      </c>
      <c r="M994" s="326">
        <f t="shared" si="244"/>
        <v>0</v>
      </c>
      <c r="N994" s="326">
        <f t="shared" si="252"/>
        <v>0.9140231399777955</v>
      </c>
      <c r="O994" s="326">
        <f t="shared" si="245"/>
        <v>5.6075660570313108E-22</v>
      </c>
      <c r="P994" s="326">
        <f t="shared" si="246"/>
        <v>0</v>
      </c>
      <c r="Q994" s="326">
        <f t="shared" si="253"/>
        <v>0.9140231399777955</v>
      </c>
      <c r="R994" s="326">
        <f t="shared" si="247"/>
        <v>1.6732103148890043E-82</v>
      </c>
      <c r="S994" s="326">
        <f t="shared" si="248"/>
        <v>0</v>
      </c>
      <c r="T994" s="326">
        <f t="shared" si="254"/>
        <v>0.9140231399777955</v>
      </c>
      <c r="U994" s="326">
        <f t="shared" si="249"/>
        <v>0</v>
      </c>
      <c r="V994" s="326">
        <f t="shared" si="255"/>
        <v>0.3</v>
      </c>
    </row>
    <row r="995" spans="7:22" x14ac:dyDescent="0.2">
      <c r="G995" s="326">
        <f t="shared" si="240"/>
        <v>0</v>
      </c>
      <c r="H995" s="326">
        <f t="shared" si="250"/>
        <v>0.91494920192306173</v>
      </c>
      <c r="I995" s="326">
        <f t="shared" si="241"/>
        <v>0</v>
      </c>
      <c r="J995" s="326">
        <f t="shared" si="242"/>
        <v>0</v>
      </c>
      <c r="K995" s="326">
        <f t="shared" si="251"/>
        <v>0.91494920192306173</v>
      </c>
      <c r="L995" s="326">
        <f t="shared" si="243"/>
        <v>6.2881291216870489E-265</v>
      </c>
      <c r="M995" s="326">
        <f t="shared" si="244"/>
        <v>0</v>
      </c>
      <c r="N995" s="326">
        <f t="shared" si="252"/>
        <v>0.91494920192306173</v>
      </c>
      <c r="O995" s="326">
        <f t="shared" si="245"/>
        <v>2.5293005627796795E-22</v>
      </c>
      <c r="P995" s="326">
        <f t="shared" si="246"/>
        <v>0</v>
      </c>
      <c r="Q995" s="326">
        <f t="shared" si="253"/>
        <v>0.91494920192306173</v>
      </c>
      <c r="R995" s="326">
        <f t="shared" si="247"/>
        <v>1.4728748218620464E-81</v>
      </c>
      <c r="S995" s="326">
        <f t="shared" si="248"/>
        <v>0</v>
      </c>
      <c r="T995" s="326">
        <f t="shared" si="254"/>
        <v>0.91494920192306173</v>
      </c>
      <c r="U995" s="326">
        <f t="shared" si="249"/>
        <v>0</v>
      </c>
      <c r="V995" s="326">
        <f t="shared" si="255"/>
        <v>0.3</v>
      </c>
    </row>
    <row r="996" spans="7:22" x14ac:dyDescent="0.2">
      <c r="G996" s="326">
        <f t="shared" si="240"/>
        <v>0</v>
      </c>
      <c r="H996" s="326">
        <f t="shared" si="250"/>
        <v>0.91587526386832796</v>
      </c>
      <c r="I996" s="326">
        <f t="shared" si="241"/>
        <v>0</v>
      </c>
      <c r="J996" s="326">
        <f t="shared" si="242"/>
        <v>0</v>
      </c>
      <c r="K996" s="326">
        <f t="shared" si="251"/>
        <v>0.91587526386832796</v>
      </c>
      <c r="L996" s="326">
        <f t="shared" si="243"/>
        <v>1.3718761346194032E-265</v>
      </c>
      <c r="M996" s="326">
        <f t="shared" si="244"/>
        <v>0</v>
      </c>
      <c r="N996" s="326">
        <f t="shared" si="252"/>
        <v>0.91587526386832796</v>
      </c>
      <c r="O996" s="326">
        <f t="shared" si="245"/>
        <v>1.1357595567539327E-22</v>
      </c>
      <c r="P996" s="326">
        <f t="shared" si="246"/>
        <v>0</v>
      </c>
      <c r="Q996" s="326">
        <f t="shared" si="253"/>
        <v>0.91587526386832796</v>
      </c>
      <c r="R996" s="326">
        <f t="shared" si="247"/>
        <v>1.2748791127212801E-80</v>
      </c>
      <c r="S996" s="326">
        <f t="shared" si="248"/>
        <v>0</v>
      </c>
      <c r="T996" s="326">
        <f t="shared" si="254"/>
        <v>0.91587526386832796</v>
      </c>
      <c r="U996" s="326">
        <f t="shared" si="249"/>
        <v>0</v>
      </c>
      <c r="V996" s="326">
        <f t="shared" si="255"/>
        <v>0.3</v>
      </c>
    </row>
    <row r="997" spans="7:22" x14ac:dyDescent="0.2">
      <c r="G997" s="326">
        <f t="shared" si="240"/>
        <v>0</v>
      </c>
      <c r="H997" s="326">
        <f t="shared" si="250"/>
        <v>0.91680132581359419</v>
      </c>
      <c r="I997" s="326">
        <f t="shared" si="241"/>
        <v>0</v>
      </c>
      <c r="J997" s="326">
        <f t="shared" si="242"/>
        <v>0</v>
      </c>
      <c r="K997" s="326">
        <f t="shared" si="251"/>
        <v>0.91680132581359419</v>
      </c>
      <c r="L997" s="326">
        <f t="shared" si="243"/>
        <v>2.9965683442687417E-266</v>
      </c>
      <c r="M997" s="326">
        <f t="shared" si="244"/>
        <v>0</v>
      </c>
      <c r="N997" s="326">
        <f t="shared" si="252"/>
        <v>0.91680132581359419</v>
      </c>
      <c r="O997" s="326">
        <f t="shared" si="245"/>
        <v>5.0774557103611221E-23</v>
      </c>
      <c r="P997" s="326">
        <f t="shared" si="246"/>
        <v>0</v>
      </c>
      <c r="Q997" s="326">
        <f t="shared" si="253"/>
        <v>0.91680132581359419</v>
      </c>
      <c r="R997" s="326">
        <f t="shared" si="247"/>
        <v>1.085171916809176E-79</v>
      </c>
      <c r="S997" s="326">
        <f t="shared" si="248"/>
        <v>0</v>
      </c>
      <c r="T997" s="326">
        <f t="shared" si="254"/>
        <v>0.91680132581359419</v>
      </c>
      <c r="U997" s="326">
        <f t="shared" si="249"/>
        <v>0</v>
      </c>
      <c r="V997" s="326">
        <f t="shared" si="255"/>
        <v>0.3</v>
      </c>
    </row>
    <row r="998" spans="7:22" x14ac:dyDescent="0.2">
      <c r="G998" s="326">
        <f t="shared" si="240"/>
        <v>0</v>
      </c>
      <c r="H998" s="326">
        <f t="shared" si="250"/>
        <v>0.91772738775886042</v>
      </c>
      <c r="I998" s="326">
        <f t="shared" si="241"/>
        <v>0</v>
      </c>
      <c r="J998" s="326">
        <f t="shared" si="242"/>
        <v>0</v>
      </c>
      <c r="K998" s="326">
        <f t="shared" si="251"/>
        <v>0.91772738775886042</v>
      </c>
      <c r="L998" s="326">
        <f t="shared" si="243"/>
        <v>6.5531517785660264E-267</v>
      </c>
      <c r="M998" s="326">
        <f t="shared" si="244"/>
        <v>0</v>
      </c>
      <c r="N998" s="326">
        <f t="shared" si="252"/>
        <v>0.91772738775886042</v>
      </c>
      <c r="O998" s="326">
        <f t="shared" si="245"/>
        <v>2.2599220129546689E-23</v>
      </c>
      <c r="P998" s="326">
        <f t="shared" si="246"/>
        <v>0</v>
      </c>
      <c r="Q998" s="326">
        <f t="shared" si="253"/>
        <v>0.91772738775886042</v>
      </c>
      <c r="R998" s="326">
        <f t="shared" si="247"/>
        <v>9.0843267680748772E-79</v>
      </c>
      <c r="S998" s="326">
        <f t="shared" si="248"/>
        <v>0</v>
      </c>
      <c r="T998" s="326">
        <f t="shared" si="254"/>
        <v>0.91772738775886042</v>
      </c>
      <c r="U998" s="326">
        <f t="shared" si="249"/>
        <v>0</v>
      </c>
      <c r="V998" s="326">
        <f t="shared" si="255"/>
        <v>0.3</v>
      </c>
    </row>
    <row r="999" spans="7:22" x14ac:dyDescent="0.2">
      <c r="G999" s="326">
        <f t="shared" si="240"/>
        <v>0</v>
      </c>
      <c r="H999" s="326">
        <f t="shared" si="250"/>
        <v>0.91865344970412666</v>
      </c>
      <c r="I999" s="326">
        <f t="shared" si="241"/>
        <v>0</v>
      </c>
      <c r="J999" s="326">
        <f t="shared" si="242"/>
        <v>0</v>
      </c>
      <c r="K999" s="326">
        <f t="shared" si="251"/>
        <v>0.91865344970412666</v>
      </c>
      <c r="L999" s="326">
        <f t="shared" si="243"/>
        <v>1.4348084415743526E-267</v>
      </c>
      <c r="M999" s="326">
        <f t="shared" si="244"/>
        <v>0</v>
      </c>
      <c r="N999" s="326">
        <f t="shared" si="252"/>
        <v>0.91865344970412666</v>
      </c>
      <c r="O999" s="326">
        <f t="shared" si="245"/>
        <v>1.001479394194941E-23</v>
      </c>
      <c r="P999" s="326">
        <f t="shared" si="246"/>
        <v>0</v>
      </c>
      <c r="Q999" s="326">
        <f t="shared" si="253"/>
        <v>0.91865344970412666</v>
      </c>
      <c r="R999" s="326">
        <f t="shared" si="247"/>
        <v>7.4797947201891777E-78</v>
      </c>
      <c r="S999" s="326">
        <f t="shared" si="248"/>
        <v>0</v>
      </c>
      <c r="T999" s="326">
        <f t="shared" si="254"/>
        <v>0.91865344970412666</v>
      </c>
      <c r="U999" s="326">
        <f t="shared" si="249"/>
        <v>0</v>
      </c>
      <c r="V999" s="326">
        <f t="shared" si="255"/>
        <v>0.3</v>
      </c>
    </row>
    <row r="1000" spans="7:22" x14ac:dyDescent="0.2">
      <c r="G1000" s="326">
        <f t="shared" si="240"/>
        <v>0</v>
      </c>
      <c r="H1000" s="326">
        <f t="shared" si="250"/>
        <v>0.91957951164939289</v>
      </c>
      <c r="I1000" s="326">
        <f t="shared" si="241"/>
        <v>0</v>
      </c>
      <c r="J1000" s="326">
        <f t="shared" si="242"/>
        <v>0</v>
      </c>
      <c r="K1000" s="326">
        <f t="shared" si="251"/>
        <v>0.91957951164939289</v>
      </c>
      <c r="L1000" s="326">
        <f t="shared" si="243"/>
        <v>3.1452572072431471E-268</v>
      </c>
      <c r="M1000" s="326">
        <f t="shared" si="244"/>
        <v>0</v>
      </c>
      <c r="N1000" s="326">
        <f t="shared" si="252"/>
        <v>0.91957951164939289</v>
      </c>
      <c r="O1000" s="326">
        <f t="shared" si="245"/>
        <v>4.4188111947337592E-24</v>
      </c>
      <c r="P1000" s="326">
        <f t="shared" si="246"/>
        <v>0</v>
      </c>
      <c r="Q1000" s="326">
        <f t="shared" si="253"/>
        <v>0.91957951164939289</v>
      </c>
      <c r="R1000" s="326">
        <f t="shared" si="247"/>
        <v>6.0579710051356474E-77</v>
      </c>
      <c r="S1000" s="326">
        <f t="shared" si="248"/>
        <v>0</v>
      </c>
      <c r="T1000" s="326">
        <f t="shared" si="254"/>
        <v>0.91957951164939289</v>
      </c>
      <c r="U1000" s="326">
        <f t="shared" si="249"/>
        <v>0</v>
      </c>
      <c r="V1000" s="326">
        <f t="shared" si="255"/>
        <v>0.3</v>
      </c>
    </row>
    <row r="1001" spans="7:22" x14ac:dyDescent="0.2">
      <c r="G1001" s="326">
        <f t="shared" si="240"/>
        <v>0</v>
      </c>
      <c r="H1001" s="326">
        <f t="shared" si="250"/>
        <v>0.92050557359465912</v>
      </c>
      <c r="I1001" s="326">
        <f t="shared" si="241"/>
        <v>0</v>
      </c>
      <c r="J1001" s="326">
        <f t="shared" si="242"/>
        <v>0</v>
      </c>
      <c r="K1001" s="326">
        <f t="shared" si="251"/>
        <v>0.92050557359465912</v>
      </c>
      <c r="L1001" s="326">
        <f t="shared" si="243"/>
        <v>6.9029993496218644E-269</v>
      </c>
      <c r="M1001" s="326">
        <f t="shared" si="244"/>
        <v>0</v>
      </c>
      <c r="N1001" s="326">
        <f t="shared" si="252"/>
        <v>0.92050557359465912</v>
      </c>
      <c r="O1001" s="326">
        <f t="shared" si="245"/>
        <v>1.9413205608253587E-24</v>
      </c>
      <c r="P1001" s="326">
        <f t="shared" si="246"/>
        <v>0</v>
      </c>
      <c r="Q1001" s="326">
        <f t="shared" si="253"/>
        <v>0.92050557359465912</v>
      </c>
      <c r="R1001" s="326">
        <f t="shared" si="247"/>
        <v>4.8266178515309686E-76</v>
      </c>
      <c r="S1001" s="326">
        <f t="shared" si="248"/>
        <v>0</v>
      </c>
      <c r="T1001" s="326">
        <f t="shared" si="254"/>
        <v>0.92050557359465912</v>
      </c>
      <c r="U1001" s="326">
        <f t="shared" si="249"/>
        <v>0</v>
      </c>
      <c r="V1001" s="326">
        <f t="shared" si="255"/>
        <v>0.3</v>
      </c>
    </row>
    <row r="1002" spans="7:22" x14ac:dyDescent="0.2">
      <c r="G1002" s="326">
        <f t="shared" si="240"/>
        <v>0</v>
      </c>
      <c r="H1002" s="326">
        <f t="shared" si="250"/>
        <v>0.92143163553992535</v>
      </c>
      <c r="I1002" s="326">
        <f t="shared" si="241"/>
        <v>0</v>
      </c>
      <c r="J1002" s="326">
        <f t="shared" si="242"/>
        <v>0</v>
      </c>
      <c r="K1002" s="326">
        <f t="shared" si="251"/>
        <v>0.92143163553992535</v>
      </c>
      <c r="L1002" s="326">
        <f t="shared" si="243"/>
        <v>1.5168400432463028E-269</v>
      </c>
      <c r="M1002" s="326">
        <f t="shared" si="244"/>
        <v>0</v>
      </c>
      <c r="N1002" s="326">
        <f t="shared" si="252"/>
        <v>0.92143163553992535</v>
      </c>
      <c r="O1002" s="326">
        <f t="shared" si="245"/>
        <v>8.4924085131714314E-25</v>
      </c>
      <c r="P1002" s="326">
        <f t="shared" si="246"/>
        <v>0</v>
      </c>
      <c r="Q1002" s="326">
        <f t="shared" si="253"/>
        <v>0.92143163553992535</v>
      </c>
      <c r="R1002" s="326">
        <f t="shared" si="247"/>
        <v>3.7833303976070532E-75</v>
      </c>
      <c r="S1002" s="326">
        <f t="shared" si="248"/>
        <v>0</v>
      </c>
      <c r="T1002" s="326">
        <f t="shared" si="254"/>
        <v>0.92143163553992535</v>
      </c>
      <c r="U1002" s="326">
        <f t="shared" si="249"/>
        <v>0</v>
      </c>
      <c r="V1002" s="326">
        <f t="shared" si="255"/>
        <v>0.3</v>
      </c>
    </row>
    <row r="1003" spans="7:22" x14ac:dyDescent="0.2">
      <c r="G1003" s="326">
        <f t="shared" si="240"/>
        <v>0</v>
      </c>
      <c r="H1003" s="326">
        <f t="shared" si="250"/>
        <v>0.92235769748519159</v>
      </c>
      <c r="I1003" s="326">
        <f t="shared" si="241"/>
        <v>0</v>
      </c>
      <c r="J1003" s="326">
        <f t="shared" si="242"/>
        <v>0</v>
      </c>
      <c r="K1003" s="326">
        <f t="shared" si="251"/>
        <v>0.92235769748519159</v>
      </c>
      <c r="L1003" s="326">
        <f t="shared" si="243"/>
        <v>3.3370512316096936E-270</v>
      </c>
      <c r="M1003" s="326">
        <f t="shared" si="244"/>
        <v>0</v>
      </c>
      <c r="N1003" s="326">
        <f t="shared" si="252"/>
        <v>0.92235769748519159</v>
      </c>
      <c r="O1003" s="326">
        <f t="shared" si="245"/>
        <v>3.6993009309936615E-25</v>
      </c>
      <c r="P1003" s="326">
        <f t="shared" si="246"/>
        <v>0</v>
      </c>
      <c r="Q1003" s="326">
        <f t="shared" si="253"/>
        <v>0.92235769748519159</v>
      </c>
      <c r="R1003" s="326">
        <f t="shared" si="247"/>
        <v>2.9178197428851828E-74</v>
      </c>
      <c r="S1003" s="326">
        <f t="shared" si="248"/>
        <v>0</v>
      </c>
      <c r="T1003" s="326">
        <f t="shared" si="254"/>
        <v>0.92235769748519159</v>
      </c>
      <c r="U1003" s="326">
        <f t="shared" si="249"/>
        <v>0</v>
      </c>
      <c r="V1003" s="326">
        <f t="shared" si="255"/>
        <v>0.3</v>
      </c>
    </row>
    <row r="1004" spans="7:22" x14ac:dyDescent="0.2">
      <c r="G1004" s="326">
        <f t="shared" si="240"/>
        <v>0</v>
      </c>
      <c r="H1004" s="326">
        <f t="shared" si="250"/>
        <v>0.92328375943045782</v>
      </c>
      <c r="I1004" s="326">
        <f t="shared" si="241"/>
        <v>0</v>
      </c>
      <c r="J1004" s="326">
        <f t="shared" si="242"/>
        <v>0</v>
      </c>
      <c r="K1004" s="326">
        <f t="shared" si="251"/>
        <v>0.92328375943045782</v>
      </c>
      <c r="L1004" s="326">
        <f t="shared" si="243"/>
        <v>7.3503485966131978E-271</v>
      </c>
      <c r="M1004" s="326">
        <f t="shared" si="244"/>
        <v>0</v>
      </c>
      <c r="N1004" s="326">
        <f t="shared" si="252"/>
        <v>0.92328375943045782</v>
      </c>
      <c r="O1004" s="326">
        <f t="shared" si="245"/>
        <v>1.6046372578330803E-25</v>
      </c>
      <c r="P1004" s="326">
        <f t="shared" si="246"/>
        <v>0</v>
      </c>
      <c r="Q1004" s="326">
        <f t="shared" si="253"/>
        <v>0.92328375943045782</v>
      </c>
      <c r="R1004" s="326">
        <f t="shared" si="247"/>
        <v>2.2142796632419287E-73</v>
      </c>
      <c r="S1004" s="326">
        <f t="shared" si="248"/>
        <v>0</v>
      </c>
      <c r="T1004" s="326">
        <f t="shared" si="254"/>
        <v>0.92328375943045782</v>
      </c>
      <c r="U1004" s="326">
        <f t="shared" si="249"/>
        <v>0</v>
      </c>
      <c r="V1004" s="326">
        <f t="shared" si="255"/>
        <v>0.3</v>
      </c>
    </row>
    <row r="1005" spans="7:22" x14ac:dyDescent="0.2">
      <c r="G1005" s="326">
        <f t="shared" si="240"/>
        <v>0</v>
      </c>
      <c r="H1005" s="326">
        <f t="shared" si="250"/>
        <v>0.92420982137572405</v>
      </c>
      <c r="I1005" s="326">
        <f t="shared" si="241"/>
        <v>0</v>
      </c>
      <c r="J1005" s="326">
        <f t="shared" si="242"/>
        <v>0</v>
      </c>
      <c r="K1005" s="326">
        <f t="shared" si="251"/>
        <v>0.92420982137572405</v>
      </c>
      <c r="L1005" s="326">
        <f t="shared" si="243"/>
        <v>1.6209730546183236E-271</v>
      </c>
      <c r="M1005" s="326">
        <f t="shared" si="244"/>
        <v>0</v>
      </c>
      <c r="N1005" s="326">
        <f t="shared" si="252"/>
        <v>0.92420982137572405</v>
      </c>
      <c r="O1005" s="326">
        <f t="shared" si="245"/>
        <v>6.9313158000767536E-26</v>
      </c>
      <c r="P1005" s="326">
        <f t="shared" si="246"/>
        <v>0</v>
      </c>
      <c r="Q1005" s="326">
        <f t="shared" si="253"/>
        <v>0.92420982137572405</v>
      </c>
      <c r="R1005" s="326">
        <f t="shared" si="247"/>
        <v>1.6536099892240038E-72</v>
      </c>
      <c r="S1005" s="326">
        <f t="shared" si="248"/>
        <v>0</v>
      </c>
      <c r="T1005" s="326">
        <f t="shared" si="254"/>
        <v>0.92420982137572405</v>
      </c>
      <c r="U1005" s="326">
        <f t="shared" si="249"/>
        <v>0</v>
      </c>
      <c r="V1005" s="326">
        <f t="shared" si="255"/>
        <v>0.3</v>
      </c>
    </row>
    <row r="1006" spans="7:22" x14ac:dyDescent="0.2">
      <c r="G1006" s="326">
        <f t="shared" si="240"/>
        <v>0</v>
      </c>
      <c r="H1006" s="326">
        <f t="shared" si="250"/>
        <v>0.92513588332099028</v>
      </c>
      <c r="I1006" s="326">
        <f t="shared" si="241"/>
        <v>0</v>
      </c>
      <c r="J1006" s="326">
        <f t="shared" si="242"/>
        <v>0</v>
      </c>
      <c r="K1006" s="326">
        <f t="shared" si="251"/>
        <v>0.92513588332099028</v>
      </c>
      <c r="L1006" s="326">
        <f t="shared" si="243"/>
        <v>3.5790458580044385E-272</v>
      </c>
      <c r="M1006" s="326">
        <f t="shared" si="244"/>
        <v>0</v>
      </c>
      <c r="N1006" s="326">
        <f t="shared" si="252"/>
        <v>0.92513588332099028</v>
      </c>
      <c r="O1006" s="326">
        <f t="shared" si="245"/>
        <v>2.981598773888091E-26</v>
      </c>
      <c r="P1006" s="326">
        <f t="shared" si="246"/>
        <v>0</v>
      </c>
      <c r="Q1006" s="326">
        <f t="shared" si="253"/>
        <v>0.92513588332099028</v>
      </c>
      <c r="R1006" s="326">
        <f t="shared" si="247"/>
        <v>1.2153374333552984E-71</v>
      </c>
      <c r="S1006" s="326">
        <f t="shared" si="248"/>
        <v>0</v>
      </c>
      <c r="T1006" s="326">
        <f t="shared" si="254"/>
        <v>0.92513588332099028</v>
      </c>
      <c r="U1006" s="326">
        <f t="shared" si="249"/>
        <v>0</v>
      </c>
      <c r="V1006" s="326">
        <f t="shared" si="255"/>
        <v>0.3</v>
      </c>
    </row>
    <row r="1007" spans="7:22" x14ac:dyDescent="0.2">
      <c r="G1007" s="326">
        <f t="shared" si="240"/>
        <v>0</v>
      </c>
      <c r="H1007" s="326">
        <f t="shared" si="250"/>
        <v>0.92606194526625651</v>
      </c>
      <c r="I1007" s="326">
        <f t="shared" si="241"/>
        <v>0</v>
      </c>
      <c r="J1007" s="326">
        <f t="shared" si="242"/>
        <v>0</v>
      </c>
      <c r="K1007" s="326">
        <f t="shared" si="251"/>
        <v>0.92606194526625651</v>
      </c>
      <c r="L1007" s="326">
        <f t="shared" si="243"/>
        <v>7.9119427607503146E-273</v>
      </c>
      <c r="M1007" s="326">
        <f t="shared" si="244"/>
        <v>0</v>
      </c>
      <c r="N1007" s="326">
        <f t="shared" si="252"/>
        <v>0.92606194526625651</v>
      </c>
      <c r="O1007" s="326">
        <f t="shared" si="245"/>
        <v>1.2772926971332551E-26</v>
      </c>
      <c r="P1007" s="326">
        <f t="shared" si="246"/>
        <v>0</v>
      </c>
      <c r="Q1007" s="326">
        <f t="shared" si="253"/>
        <v>0.92606194526625651</v>
      </c>
      <c r="R1007" s="326">
        <f t="shared" si="247"/>
        <v>8.7914435975596955E-71</v>
      </c>
      <c r="S1007" s="326">
        <f t="shared" si="248"/>
        <v>0</v>
      </c>
      <c r="T1007" s="326">
        <f t="shared" si="254"/>
        <v>0.92606194526625651</v>
      </c>
      <c r="U1007" s="326">
        <f t="shared" si="249"/>
        <v>0</v>
      </c>
      <c r="V1007" s="326">
        <f t="shared" si="255"/>
        <v>0.3</v>
      </c>
    </row>
    <row r="1008" spans="7:22" x14ac:dyDescent="0.2">
      <c r="G1008" s="326">
        <f t="shared" si="240"/>
        <v>0</v>
      </c>
      <c r="H1008" s="326">
        <f t="shared" si="250"/>
        <v>0.92698800721152275</v>
      </c>
      <c r="I1008" s="326">
        <f t="shared" si="241"/>
        <v>0</v>
      </c>
      <c r="J1008" s="326">
        <f t="shared" si="242"/>
        <v>0</v>
      </c>
      <c r="K1008" s="326">
        <f t="shared" si="251"/>
        <v>0.92698800721152275</v>
      </c>
      <c r="L1008" s="326">
        <f t="shared" si="243"/>
        <v>1.7511534426919416E-273</v>
      </c>
      <c r="M1008" s="326">
        <f t="shared" si="244"/>
        <v>0</v>
      </c>
      <c r="N1008" s="326">
        <f t="shared" si="252"/>
        <v>0.92698800721152275</v>
      </c>
      <c r="O1008" s="326">
        <f t="shared" si="245"/>
        <v>5.4494453400076884E-27</v>
      </c>
      <c r="P1008" s="326">
        <f t="shared" si="246"/>
        <v>0</v>
      </c>
      <c r="Q1008" s="326">
        <f t="shared" si="253"/>
        <v>0.92698800721152275</v>
      </c>
      <c r="R1008" s="326">
        <f t="shared" si="247"/>
        <v>6.2597818455351772E-70</v>
      </c>
      <c r="S1008" s="326">
        <f t="shared" si="248"/>
        <v>0</v>
      </c>
      <c r="T1008" s="326">
        <f t="shared" si="254"/>
        <v>0.92698800721152275</v>
      </c>
      <c r="U1008" s="326">
        <f t="shared" si="249"/>
        <v>0</v>
      </c>
      <c r="V1008" s="326">
        <f t="shared" si="255"/>
        <v>0.3</v>
      </c>
    </row>
    <row r="1009" spans="7:22" x14ac:dyDescent="0.2">
      <c r="G1009" s="326">
        <f t="shared" si="240"/>
        <v>0</v>
      </c>
      <c r="H1009" s="326">
        <f t="shared" si="250"/>
        <v>0.92791406915678898</v>
      </c>
      <c r="I1009" s="326">
        <f t="shared" si="241"/>
        <v>0</v>
      </c>
      <c r="J1009" s="326">
        <f t="shared" si="242"/>
        <v>0</v>
      </c>
      <c r="K1009" s="326">
        <f t="shared" si="251"/>
        <v>0.92791406915678898</v>
      </c>
      <c r="L1009" s="326">
        <f t="shared" si="243"/>
        <v>3.8805316760875255E-274</v>
      </c>
      <c r="M1009" s="326">
        <f t="shared" si="244"/>
        <v>0</v>
      </c>
      <c r="N1009" s="326">
        <f t="shared" si="252"/>
        <v>0.92791406915678898</v>
      </c>
      <c r="O1009" s="326">
        <f t="shared" si="245"/>
        <v>2.3155153533133566E-27</v>
      </c>
      <c r="P1009" s="326">
        <f t="shared" si="246"/>
        <v>0</v>
      </c>
      <c r="Q1009" s="326">
        <f t="shared" si="253"/>
        <v>0.92791406915678898</v>
      </c>
      <c r="R1009" s="326">
        <f t="shared" si="247"/>
        <v>4.3876283462441647E-69</v>
      </c>
      <c r="S1009" s="326">
        <f t="shared" si="248"/>
        <v>0</v>
      </c>
      <c r="T1009" s="326">
        <f t="shared" si="254"/>
        <v>0.92791406915678898</v>
      </c>
      <c r="U1009" s="326">
        <f t="shared" si="249"/>
        <v>0</v>
      </c>
      <c r="V1009" s="326">
        <f t="shared" si="255"/>
        <v>0.3</v>
      </c>
    </row>
    <row r="1010" spans="7:22" x14ac:dyDescent="0.2">
      <c r="G1010" s="326">
        <f t="shared" si="240"/>
        <v>0</v>
      </c>
      <c r="H1010" s="326">
        <f t="shared" si="250"/>
        <v>0.92884013110205521</v>
      </c>
      <c r="I1010" s="326">
        <f t="shared" si="241"/>
        <v>0</v>
      </c>
      <c r="J1010" s="326">
        <f t="shared" si="242"/>
        <v>0</v>
      </c>
      <c r="K1010" s="326">
        <f t="shared" si="251"/>
        <v>0.92884013110205521</v>
      </c>
      <c r="L1010" s="326">
        <f t="shared" si="243"/>
        <v>8.6096399332223967E-275</v>
      </c>
      <c r="M1010" s="326">
        <f t="shared" si="244"/>
        <v>0</v>
      </c>
      <c r="N1010" s="326">
        <f t="shared" si="252"/>
        <v>0.92884013110205521</v>
      </c>
      <c r="O1010" s="326">
        <f t="shared" si="245"/>
        <v>9.7991699367387559E-28</v>
      </c>
      <c r="P1010" s="326">
        <f t="shared" si="246"/>
        <v>0</v>
      </c>
      <c r="Q1010" s="326">
        <f t="shared" si="253"/>
        <v>0.92884013110205521</v>
      </c>
      <c r="R1010" s="326">
        <f t="shared" si="247"/>
        <v>3.0276651520149648E-68</v>
      </c>
      <c r="S1010" s="326">
        <f t="shared" si="248"/>
        <v>0</v>
      </c>
      <c r="T1010" s="326">
        <f t="shared" si="254"/>
        <v>0.92884013110205521</v>
      </c>
      <c r="U1010" s="326">
        <f t="shared" si="249"/>
        <v>0</v>
      </c>
      <c r="V1010" s="326">
        <f t="shared" si="255"/>
        <v>0.3</v>
      </c>
    </row>
    <row r="1011" spans="7:22" x14ac:dyDescent="0.2">
      <c r="G1011" s="326">
        <f t="shared" si="240"/>
        <v>0</v>
      </c>
      <c r="H1011" s="326">
        <f t="shared" si="250"/>
        <v>0.92976619304732144</v>
      </c>
      <c r="I1011" s="326">
        <f t="shared" si="241"/>
        <v>0</v>
      </c>
      <c r="J1011" s="326">
        <f t="shared" si="242"/>
        <v>0</v>
      </c>
      <c r="K1011" s="326">
        <f t="shared" si="251"/>
        <v>0.92976619304732144</v>
      </c>
      <c r="L1011" s="326">
        <f t="shared" si="243"/>
        <v>1.9125210293307243E-275</v>
      </c>
      <c r="M1011" s="326">
        <f t="shared" si="244"/>
        <v>0</v>
      </c>
      <c r="N1011" s="326">
        <f t="shared" si="252"/>
        <v>0.92976619304732144</v>
      </c>
      <c r="O1011" s="326">
        <f t="shared" si="245"/>
        <v>4.1303785868245059E-28</v>
      </c>
      <c r="P1011" s="326">
        <f t="shared" si="246"/>
        <v>0</v>
      </c>
      <c r="Q1011" s="326">
        <f t="shared" si="253"/>
        <v>0.92976619304732144</v>
      </c>
      <c r="R1011" s="326">
        <f t="shared" si="247"/>
        <v>2.0569738128110104E-67</v>
      </c>
      <c r="S1011" s="326">
        <f t="shared" si="248"/>
        <v>0</v>
      </c>
      <c r="T1011" s="326">
        <f t="shared" si="254"/>
        <v>0.92976619304732144</v>
      </c>
      <c r="U1011" s="326">
        <f t="shared" si="249"/>
        <v>0</v>
      </c>
      <c r="V1011" s="326">
        <f t="shared" si="255"/>
        <v>0.3</v>
      </c>
    </row>
    <row r="1012" spans="7:22" x14ac:dyDescent="0.2">
      <c r="G1012" s="326">
        <f t="shared" si="240"/>
        <v>0</v>
      </c>
      <c r="H1012" s="326">
        <f t="shared" si="250"/>
        <v>0.93069225499258768</v>
      </c>
      <c r="I1012" s="326">
        <f t="shared" si="241"/>
        <v>0</v>
      </c>
      <c r="J1012" s="326">
        <f t="shared" si="242"/>
        <v>0</v>
      </c>
      <c r="K1012" s="326">
        <f t="shared" si="251"/>
        <v>0.93069225499258768</v>
      </c>
      <c r="L1012" s="326">
        <f t="shared" si="243"/>
        <v>4.2535903237851438E-276</v>
      </c>
      <c r="M1012" s="326">
        <f t="shared" si="244"/>
        <v>0</v>
      </c>
      <c r="N1012" s="326">
        <f t="shared" si="252"/>
        <v>0.93069225499258768</v>
      </c>
      <c r="O1012" s="326">
        <f t="shared" si="245"/>
        <v>1.7340514764546144E-28</v>
      </c>
      <c r="P1012" s="326">
        <f t="shared" si="246"/>
        <v>0</v>
      </c>
      <c r="Q1012" s="326">
        <f t="shared" si="253"/>
        <v>0.93069225499258768</v>
      </c>
      <c r="R1012" s="326">
        <f t="shared" si="247"/>
        <v>1.3760300931441125E-66</v>
      </c>
      <c r="S1012" s="326">
        <f t="shared" si="248"/>
        <v>0</v>
      </c>
      <c r="T1012" s="326">
        <f t="shared" si="254"/>
        <v>0.93069225499258768</v>
      </c>
      <c r="U1012" s="326">
        <f t="shared" si="249"/>
        <v>0</v>
      </c>
      <c r="V1012" s="326">
        <f t="shared" si="255"/>
        <v>0.3</v>
      </c>
    </row>
    <row r="1013" spans="7:22" x14ac:dyDescent="0.2">
      <c r="G1013" s="326">
        <f t="shared" si="240"/>
        <v>0</v>
      </c>
      <c r="H1013" s="326">
        <f t="shared" si="250"/>
        <v>0.93161831693785391</v>
      </c>
      <c r="I1013" s="326">
        <f t="shared" si="241"/>
        <v>0</v>
      </c>
      <c r="J1013" s="326">
        <f t="shared" si="242"/>
        <v>0</v>
      </c>
      <c r="K1013" s="326">
        <f t="shared" si="251"/>
        <v>0.93161831693785391</v>
      </c>
      <c r="L1013" s="326">
        <f t="shared" si="243"/>
        <v>9.4718330278471569E-277</v>
      </c>
      <c r="M1013" s="326">
        <f t="shared" si="244"/>
        <v>0</v>
      </c>
      <c r="N1013" s="326">
        <f t="shared" si="252"/>
        <v>0.93161831693785391</v>
      </c>
      <c r="O1013" s="326">
        <f t="shared" si="245"/>
        <v>7.2513387164547319E-29</v>
      </c>
      <c r="P1013" s="326">
        <f t="shared" si="246"/>
        <v>0</v>
      </c>
      <c r="Q1013" s="326">
        <f t="shared" si="253"/>
        <v>0.93161831693785391</v>
      </c>
      <c r="R1013" s="326">
        <f t="shared" si="247"/>
        <v>9.0644297028540726E-66</v>
      </c>
      <c r="S1013" s="326">
        <f t="shared" si="248"/>
        <v>0</v>
      </c>
      <c r="T1013" s="326">
        <f t="shared" si="254"/>
        <v>0.93161831693785391</v>
      </c>
      <c r="U1013" s="326">
        <f t="shared" si="249"/>
        <v>0</v>
      </c>
      <c r="V1013" s="326">
        <f t="shared" si="255"/>
        <v>0.3</v>
      </c>
    </row>
    <row r="1014" spans="7:22" x14ac:dyDescent="0.2">
      <c r="G1014" s="326">
        <f t="shared" si="240"/>
        <v>0</v>
      </c>
      <c r="H1014" s="326">
        <f t="shared" si="250"/>
        <v>0.93254437888312014</v>
      </c>
      <c r="I1014" s="326">
        <f t="shared" si="241"/>
        <v>0</v>
      </c>
      <c r="J1014" s="326">
        <f t="shared" si="242"/>
        <v>0</v>
      </c>
      <c r="K1014" s="326">
        <f t="shared" si="251"/>
        <v>0.93254437888312014</v>
      </c>
      <c r="L1014" s="326">
        <f t="shared" si="243"/>
        <v>2.1117478167281361E-277</v>
      </c>
      <c r="M1014" s="326">
        <f t="shared" si="244"/>
        <v>0</v>
      </c>
      <c r="N1014" s="326">
        <f t="shared" si="252"/>
        <v>0.93254437888312014</v>
      </c>
      <c r="O1014" s="326">
        <f t="shared" si="245"/>
        <v>3.0204449687858075E-29</v>
      </c>
      <c r="P1014" s="326">
        <f t="shared" si="246"/>
        <v>0</v>
      </c>
      <c r="Q1014" s="326">
        <f t="shared" si="253"/>
        <v>0.93254437888312014</v>
      </c>
      <c r="R1014" s="326">
        <f t="shared" si="247"/>
        <v>5.8803254011314121E-65</v>
      </c>
      <c r="S1014" s="326">
        <f t="shared" si="248"/>
        <v>0</v>
      </c>
      <c r="T1014" s="326">
        <f t="shared" si="254"/>
        <v>0.93254437888312014</v>
      </c>
      <c r="U1014" s="326">
        <f t="shared" si="249"/>
        <v>0</v>
      </c>
      <c r="V1014" s="326">
        <f t="shared" si="255"/>
        <v>0.3</v>
      </c>
    </row>
    <row r="1015" spans="7:22" x14ac:dyDescent="0.2">
      <c r="G1015" s="326">
        <f t="shared" si="240"/>
        <v>0</v>
      </c>
      <c r="H1015" s="326">
        <f t="shared" si="250"/>
        <v>0.93347044082838637</v>
      </c>
      <c r="I1015" s="326">
        <f t="shared" si="241"/>
        <v>0</v>
      </c>
      <c r="J1015" s="326">
        <f t="shared" si="242"/>
        <v>0</v>
      </c>
      <c r="K1015" s="326">
        <f t="shared" si="251"/>
        <v>0.93347044082838637</v>
      </c>
      <c r="L1015" s="326">
        <f t="shared" si="243"/>
        <v>4.7139005975894801E-278</v>
      </c>
      <c r="M1015" s="326">
        <f t="shared" si="244"/>
        <v>0</v>
      </c>
      <c r="N1015" s="326">
        <f t="shared" si="252"/>
        <v>0.93347044082838637</v>
      </c>
      <c r="O1015" s="326">
        <f t="shared" si="245"/>
        <v>1.253235135556421E-29</v>
      </c>
      <c r="P1015" s="326">
        <f t="shared" si="246"/>
        <v>0</v>
      </c>
      <c r="Q1015" s="326">
        <f t="shared" si="253"/>
        <v>0.93347044082838637</v>
      </c>
      <c r="R1015" s="326">
        <f t="shared" si="247"/>
        <v>3.7570354467604367E-64</v>
      </c>
      <c r="S1015" s="326">
        <f t="shared" si="248"/>
        <v>0</v>
      </c>
      <c r="T1015" s="326">
        <f t="shared" si="254"/>
        <v>0.93347044082838637</v>
      </c>
      <c r="U1015" s="326">
        <f t="shared" si="249"/>
        <v>0</v>
      </c>
      <c r="V1015" s="326">
        <f t="shared" si="255"/>
        <v>0.3</v>
      </c>
    </row>
    <row r="1016" spans="7:22" x14ac:dyDescent="0.2">
      <c r="G1016" s="326">
        <f t="shared" si="240"/>
        <v>0</v>
      </c>
      <c r="H1016" s="326">
        <f t="shared" si="250"/>
        <v>0.9343965027736526</v>
      </c>
      <c r="I1016" s="326">
        <f t="shared" si="241"/>
        <v>0</v>
      </c>
      <c r="J1016" s="326">
        <f t="shared" si="242"/>
        <v>0</v>
      </c>
      <c r="K1016" s="326">
        <f t="shared" si="251"/>
        <v>0.9343965027736526</v>
      </c>
      <c r="L1016" s="326">
        <f t="shared" si="243"/>
        <v>1.0535370694934238E-278</v>
      </c>
      <c r="M1016" s="326">
        <f t="shared" si="244"/>
        <v>0</v>
      </c>
      <c r="N1016" s="326">
        <f t="shared" si="252"/>
        <v>0.9343965027736526</v>
      </c>
      <c r="O1016" s="326">
        <f t="shared" si="245"/>
        <v>5.1798285842582689E-30</v>
      </c>
      <c r="P1016" s="326">
        <f t="shared" si="246"/>
        <v>0</v>
      </c>
      <c r="Q1016" s="326">
        <f t="shared" si="253"/>
        <v>0.9343965027736526</v>
      </c>
      <c r="R1016" s="326">
        <f t="shared" si="247"/>
        <v>2.3643231032606982E-63</v>
      </c>
      <c r="S1016" s="326">
        <f t="shared" si="248"/>
        <v>0</v>
      </c>
      <c r="T1016" s="326">
        <f t="shared" si="254"/>
        <v>0.9343965027736526</v>
      </c>
      <c r="U1016" s="326">
        <f t="shared" si="249"/>
        <v>0</v>
      </c>
      <c r="V1016" s="326">
        <f t="shared" si="255"/>
        <v>0.3</v>
      </c>
    </row>
    <row r="1017" spans="7:22" x14ac:dyDescent="0.2">
      <c r="G1017" s="326">
        <f t="shared" si="240"/>
        <v>0</v>
      </c>
      <c r="H1017" s="326">
        <f t="shared" si="250"/>
        <v>0.93532256471891884</v>
      </c>
      <c r="I1017" s="326">
        <f t="shared" si="241"/>
        <v>0</v>
      </c>
      <c r="J1017" s="326">
        <f t="shared" si="242"/>
        <v>0</v>
      </c>
      <c r="K1017" s="326">
        <f t="shared" si="251"/>
        <v>0.93532256471891884</v>
      </c>
      <c r="L1017" s="326">
        <f t="shared" si="243"/>
        <v>2.3574958299605757E-279</v>
      </c>
      <c r="M1017" s="326">
        <f t="shared" si="244"/>
        <v>0</v>
      </c>
      <c r="N1017" s="326">
        <f t="shared" si="252"/>
        <v>0.93532256471891884</v>
      </c>
      <c r="O1017" s="326">
        <f t="shared" si="245"/>
        <v>2.1327090849221727E-30</v>
      </c>
      <c r="P1017" s="326">
        <f t="shared" si="246"/>
        <v>0</v>
      </c>
      <c r="Q1017" s="326">
        <f t="shared" si="253"/>
        <v>0.93532256471891884</v>
      </c>
      <c r="R1017" s="326">
        <f t="shared" si="247"/>
        <v>1.4656163644420503E-62</v>
      </c>
      <c r="S1017" s="326">
        <f t="shared" si="248"/>
        <v>0</v>
      </c>
      <c r="T1017" s="326">
        <f t="shared" si="254"/>
        <v>0.93532256471891884</v>
      </c>
      <c r="U1017" s="326">
        <f t="shared" si="249"/>
        <v>0</v>
      </c>
      <c r="V1017" s="326">
        <f t="shared" si="255"/>
        <v>0.3</v>
      </c>
    </row>
    <row r="1018" spans="7:22" x14ac:dyDescent="0.2">
      <c r="G1018" s="326">
        <f t="shared" si="240"/>
        <v>0</v>
      </c>
      <c r="H1018" s="326">
        <f t="shared" si="250"/>
        <v>0.93624862666418507</v>
      </c>
      <c r="I1018" s="326">
        <f t="shared" si="241"/>
        <v>0</v>
      </c>
      <c r="J1018" s="326">
        <f t="shared" si="242"/>
        <v>0</v>
      </c>
      <c r="K1018" s="326">
        <f t="shared" si="251"/>
        <v>0.93624862666418507</v>
      </c>
      <c r="L1018" s="326">
        <f t="shared" si="243"/>
        <v>5.2818300293896231E-280</v>
      </c>
      <c r="M1018" s="326">
        <f t="shared" si="244"/>
        <v>0</v>
      </c>
      <c r="N1018" s="326">
        <f t="shared" si="252"/>
        <v>0.93624862666418507</v>
      </c>
      <c r="O1018" s="326">
        <f t="shared" si="245"/>
        <v>8.7476901763389814E-31</v>
      </c>
      <c r="P1018" s="326">
        <f t="shared" si="246"/>
        <v>0</v>
      </c>
      <c r="Q1018" s="326">
        <f t="shared" si="253"/>
        <v>0.93624862666418507</v>
      </c>
      <c r="R1018" s="326">
        <f t="shared" si="247"/>
        <v>8.9499350241417034E-62</v>
      </c>
      <c r="S1018" s="326">
        <f t="shared" si="248"/>
        <v>0</v>
      </c>
      <c r="T1018" s="326">
        <f t="shared" si="254"/>
        <v>0.93624862666418507</v>
      </c>
      <c r="U1018" s="326">
        <f t="shared" si="249"/>
        <v>0</v>
      </c>
      <c r="V1018" s="326">
        <f t="shared" si="255"/>
        <v>0.3</v>
      </c>
    </row>
    <row r="1019" spans="7:22" x14ac:dyDescent="0.2">
      <c r="G1019" s="326">
        <f t="shared" si="240"/>
        <v>0</v>
      </c>
      <c r="H1019" s="326">
        <f t="shared" si="250"/>
        <v>0.9371746886094513</v>
      </c>
      <c r="I1019" s="326">
        <f t="shared" si="241"/>
        <v>0</v>
      </c>
      <c r="J1019" s="326">
        <f t="shared" si="242"/>
        <v>0</v>
      </c>
      <c r="K1019" s="326">
        <f t="shared" si="251"/>
        <v>0.9371746886094513</v>
      </c>
      <c r="L1019" s="326">
        <f t="shared" si="243"/>
        <v>1.1848160789442462E-280</v>
      </c>
      <c r="M1019" s="326">
        <f t="shared" si="244"/>
        <v>0</v>
      </c>
      <c r="N1019" s="326">
        <f t="shared" si="252"/>
        <v>0.9371746886094513</v>
      </c>
      <c r="O1019" s="326">
        <f t="shared" si="245"/>
        <v>3.574479172116469E-31</v>
      </c>
      <c r="P1019" s="326">
        <f t="shared" si="246"/>
        <v>0</v>
      </c>
      <c r="Q1019" s="326">
        <f t="shared" si="253"/>
        <v>0.9371746886094513</v>
      </c>
      <c r="R1019" s="326">
        <f t="shared" si="247"/>
        <v>5.3844272674300142E-61</v>
      </c>
      <c r="S1019" s="326">
        <f t="shared" si="248"/>
        <v>0</v>
      </c>
      <c r="T1019" s="326">
        <f t="shared" si="254"/>
        <v>0.9371746886094513</v>
      </c>
      <c r="U1019" s="326">
        <f t="shared" si="249"/>
        <v>0</v>
      </c>
      <c r="V1019" s="326">
        <f t="shared" si="255"/>
        <v>0.3</v>
      </c>
    </row>
    <row r="1020" spans="7:22" x14ac:dyDescent="0.2">
      <c r="G1020" s="326">
        <f t="shared" si="240"/>
        <v>0</v>
      </c>
      <c r="H1020" s="326">
        <f t="shared" si="250"/>
        <v>0.93810075055471753</v>
      </c>
      <c r="I1020" s="326">
        <f t="shared" si="241"/>
        <v>0</v>
      </c>
      <c r="J1020" s="326">
        <f t="shared" si="242"/>
        <v>0</v>
      </c>
      <c r="K1020" s="326">
        <f t="shared" si="251"/>
        <v>0.93810075055471753</v>
      </c>
      <c r="L1020" s="326">
        <f t="shared" si="243"/>
        <v>2.6610383229840955E-281</v>
      </c>
      <c r="M1020" s="326">
        <f t="shared" si="244"/>
        <v>0</v>
      </c>
      <c r="N1020" s="326">
        <f t="shared" si="252"/>
        <v>0.93810075055471753</v>
      </c>
      <c r="O1020" s="326">
        <f t="shared" si="245"/>
        <v>1.4551298109276638E-31</v>
      </c>
      <c r="P1020" s="326">
        <f t="shared" si="246"/>
        <v>0</v>
      </c>
      <c r="Q1020" s="326">
        <f t="shared" si="253"/>
        <v>0.93810075055471753</v>
      </c>
      <c r="R1020" s="326">
        <f t="shared" si="247"/>
        <v>3.1916331662681062E-60</v>
      </c>
      <c r="S1020" s="326">
        <f t="shared" si="248"/>
        <v>0</v>
      </c>
      <c r="T1020" s="326">
        <f t="shared" si="254"/>
        <v>0.93810075055471753</v>
      </c>
      <c r="U1020" s="326">
        <f t="shared" si="249"/>
        <v>0</v>
      </c>
      <c r="V1020" s="326">
        <f t="shared" si="255"/>
        <v>0.3</v>
      </c>
    </row>
    <row r="1021" spans="7:22" x14ac:dyDescent="0.2">
      <c r="G1021" s="326">
        <f t="shared" si="240"/>
        <v>0</v>
      </c>
      <c r="H1021" s="326">
        <f t="shared" si="250"/>
        <v>0.93902681249998377</v>
      </c>
      <c r="I1021" s="326">
        <f t="shared" si="241"/>
        <v>0</v>
      </c>
      <c r="J1021" s="326">
        <f t="shared" si="242"/>
        <v>0</v>
      </c>
      <c r="K1021" s="326">
        <f t="shared" si="251"/>
        <v>0.93902681249998377</v>
      </c>
      <c r="L1021" s="326">
        <f t="shared" si="243"/>
        <v>5.9839178361328626E-282</v>
      </c>
      <c r="M1021" s="326">
        <f t="shared" si="244"/>
        <v>0</v>
      </c>
      <c r="N1021" s="326">
        <f t="shared" si="252"/>
        <v>0.93902681249998377</v>
      </c>
      <c r="O1021" s="326">
        <f t="shared" si="245"/>
        <v>5.9016330775339597E-32</v>
      </c>
      <c r="P1021" s="326">
        <f t="shared" si="246"/>
        <v>0</v>
      </c>
      <c r="Q1021" s="326">
        <f t="shared" si="253"/>
        <v>0.93902681249998377</v>
      </c>
      <c r="R1021" s="326">
        <f t="shared" si="247"/>
        <v>1.8641198100676485E-59</v>
      </c>
      <c r="S1021" s="326">
        <f t="shared" si="248"/>
        <v>0</v>
      </c>
      <c r="T1021" s="326">
        <f t="shared" si="254"/>
        <v>0.93902681249998377</v>
      </c>
      <c r="U1021" s="326">
        <f t="shared" si="249"/>
        <v>0</v>
      </c>
      <c r="V1021" s="326">
        <f t="shared" si="255"/>
        <v>0.3</v>
      </c>
    </row>
    <row r="1022" spans="7:22" x14ac:dyDescent="0.2">
      <c r="G1022" s="326">
        <f t="shared" si="240"/>
        <v>0</v>
      </c>
      <c r="H1022" s="326">
        <f t="shared" si="250"/>
        <v>0.93995287444525</v>
      </c>
      <c r="I1022" s="326">
        <f t="shared" si="241"/>
        <v>0</v>
      </c>
      <c r="J1022" s="326">
        <f t="shared" si="242"/>
        <v>0</v>
      </c>
      <c r="K1022" s="326">
        <f t="shared" si="251"/>
        <v>0.93995287444525</v>
      </c>
      <c r="L1022" s="326">
        <f t="shared" si="243"/>
        <v>1.3472712329902455E-282</v>
      </c>
      <c r="M1022" s="326">
        <f t="shared" si="244"/>
        <v>0</v>
      </c>
      <c r="N1022" s="326">
        <f t="shared" si="252"/>
        <v>0.93995287444525</v>
      </c>
      <c r="O1022" s="326">
        <f t="shared" si="245"/>
        <v>2.3847123752249756E-32</v>
      </c>
      <c r="P1022" s="326">
        <f t="shared" si="246"/>
        <v>0</v>
      </c>
      <c r="Q1022" s="326">
        <f t="shared" si="253"/>
        <v>0.93995287444525</v>
      </c>
      <c r="R1022" s="326">
        <f t="shared" si="247"/>
        <v>1.0728906439669428E-58</v>
      </c>
      <c r="S1022" s="326">
        <f t="shared" si="248"/>
        <v>0</v>
      </c>
      <c r="T1022" s="326">
        <f t="shared" si="254"/>
        <v>0.93995287444525</v>
      </c>
      <c r="U1022" s="326">
        <f t="shared" si="249"/>
        <v>0</v>
      </c>
      <c r="V1022" s="326">
        <f t="shared" si="255"/>
        <v>0.3</v>
      </c>
    </row>
    <row r="1023" spans="7:22" x14ac:dyDescent="0.2">
      <c r="G1023" s="326">
        <f t="shared" si="240"/>
        <v>0</v>
      </c>
      <c r="H1023" s="326">
        <f t="shared" si="250"/>
        <v>0.94087893639051623</v>
      </c>
      <c r="I1023" s="326">
        <f t="shared" si="241"/>
        <v>0</v>
      </c>
      <c r="J1023" s="326">
        <f t="shared" si="242"/>
        <v>0</v>
      </c>
      <c r="K1023" s="326">
        <f t="shared" si="251"/>
        <v>0.94087893639051623</v>
      </c>
      <c r="L1023" s="326">
        <f t="shared" si="243"/>
        <v>3.0371062326094417E-283</v>
      </c>
      <c r="M1023" s="326">
        <f t="shared" si="244"/>
        <v>0</v>
      </c>
      <c r="N1023" s="326">
        <f t="shared" si="252"/>
        <v>0.94087893639051623</v>
      </c>
      <c r="O1023" s="326">
        <f t="shared" si="245"/>
        <v>9.6007442619086999E-33</v>
      </c>
      <c r="P1023" s="326">
        <f t="shared" si="246"/>
        <v>0</v>
      </c>
      <c r="Q1023" s="326">
        <f t="shared" si="253"/>
        <v>0.94087893639051623</v>
      </c>
      <c r="R1023" s="326">
        <f t="shared" si="247"/>
        <v>6.0854272738532712E-58</v>
      </c>
      <c r="S1023" s="326">
        <f t="shared" si="248"/>
        <v>0</v>
      </c>
      <c r="T1023" s="326">
        <f t="shared" si="254"/>
        <v>0.94087893639051623</v>
      </c>
      <c r="U1023" s="326">
        <f t="shared" si="249"/>
        <v>0</v>
      </c>
      <c r="V1023" s="326">
        <f t="shared" si="255"/>
        <v>0.3</v>
      </c>
    </row>
    <row r="1024" spans="7:22" x14ac:dyDescent="0.2">
      <c r="G1024" s="326">
        <f t="shared" si="240"/>
        <v>0</v>
      </c>
      <c r="H1024" s="326">
        <f t="shared" si="250"/>
        <v>0.94180499833578246</v>
      </c>
      <c r="I1024" s="326">
        <f t="shared" si="241"/>
        <v>0</v>
      </c>
      <c r="J1024" s="326">
        <f t="shared" si="242"/>
        <v>0</v>
      </c>
      <c r="K1024" s="326">
        <f t="shared" si="251"/>
        <v>0.94180499833578246</v>
      </c>
      <c r="L1024" s="326">
        <f t="shared" si="243"/>
        <v>6.8548989645091436E-284</v>
      </c>
      <c r="M1024" s="326">
        <f t="shared" si="244"/>
        <v>0</v>
      </c>
      <c r="N1024" s="326">
        <f t="shared" si="252"/>
        <v>0.94180499833578246</v>
      </c>
      <c r="O1024" s="326">
        <f t="shared" si="245"/>
        <v>3.8511512857141677E-33</v>
      </c>
      <c r="P1024" s="326">
        <f t="shared" si="246"/>
        <v>0</v>
      </c>
      <c r="Q1024" s="326">
        <f t="shared" si="253"/>
        <v>0.94180499833578246</v>
      </c>
      <c r="R1024" s="326">
        <f t="shared" si="247"/>
        <v>3.4018384720810393E-57</v>
      </c>
      <c r="S1024" s="326">
        <f t="shared" si="248"/>
        <v>0</v>
      </c>
      <c r="T1024" s="326">
        <f t="shared" si="254"/>
        <v>0.94180499833578246</v>
      </c>
      <c r="U1024" s="326">
        <f t="shared" si="249"/>
        <v>0</v>
      </c>
      <c r="V1024" s="326">
        <f t="shared" si="255"/>
        <v>0.3</v>
      </c>
    </row>
    <row r="1025" spans="7:22" x14ac:dyDescent="0.2">
      <c r="G1025" s="326">
        <f t="shared" si="240"/>
        <v>0</v>
      </c>
      <c r="H1025" s="326">
        <f t="shared" si="250"/>
        <v>0.94273106028104869</v>
      </c>
      <c r="I1025" s="326">
        <f t="shared" si="241"/>
        <v>0</v>
      </c>
      <c r="J1025" s="326">
        <f t="shared" si="242"/>
        <v>0</v>
      </c>
      <c r="K1025" s="326">
        <f t="shared" si="251"/>
        <v>0.94273106028104869</v>
      </c>
      <c r="L1025" s="326">
        <f t="shared" si="243"/>
        <v>1.549097840535947E-284</v>
      </c>
      <c r="M1025" s="326">
        <f t="shared" si="244"/>
        <v>0</v>
      </c>
      <c r="N1025" s="326">
        <f t="shared" si="252"/>
        <v>0.94273106028104869</v>
      </c>
      <c r="O1025" s="326">
        <f t="shared" si="245"/>
        <v>1.5392340188386648E-33</v>
      </c>
      <c r="P1025" s="326">
        <f t="shared" si="246"/>
        <v>0</v>
      </c>
      <c r="Q1025" s="326">
        <f t="shared" si="253"/>
        <v>0.94273106028104869</v>
      </c>
      <c r="R1025" s="326">
        <f t="shared" si="247"/>
        <v>1.8743734271980173E-56</v>
      </c>
      <c r="S1025" s="326">
        <f t="shared" si="248"/>
        <v>0</v>
      </c>
      <c r="T1025" s="326">
        <f t="shared" si="254"/>
        <v>0.94273106028104869</v>
      </c>
      <c r="U1025" s="326">
        <f t="shared" si="249"/>
        <v>0</v>
      </c>
      <c r="V1025" s="326">
        <f t="shared" si="255"/>
        <v>0.3</v>
      </c>
    </row>
    <row r="1026" spans="7:22" x14ac:dyDescent="0.2">
      <c r="G1026" s="326">
        <f t="shared" si="240"/>
        <v>0</v>
      </c>
      <c r="H1026" s="326">
        <f t="shared" si="250"/>
        <v>0.94365712222631493</v>
      </c>
      <c r="I1026" s="326">
        <f t="shared" si="241"/>
        <v>0</v>
      </c>
      <c r="J1026" s="326">
        <f t="shared" si="242"/>
        <v>0</v>
      </c>
      <c r="K1026" s="326">
        <f t="shared" si="251"/>
        <v>0.94365712222631493</v>
      </c>
      <c r="L1026" s="326">
        <f t="shared" si="243"/>
        <v>3.5050476824679171E-285</v>
      </c>
      <c r="M1026" s="326">
        <f t="shared" si="244"/>
        <v>0</v>
      </c>
      <c r="N1026" s="326">
        <f t="shared" si="252"/>
        <v>0.94365712222631493</v>
      </c>
      <c r="O1026" s="326">
        <f t="shared" si="245"/>
        <v>6.129974437142961E-34</v>
      </c>
      <c r="P1026" s="326">
        <f t="shared" si="246"/>
        <v>0</v>
      </c>
      <c r="Q1026" s="326">
        <f t="shared" si="253"/>
        <v>0.94365712222631493</v>
      </c>
      <c r="R1026" s="326">
        <f t="shared" si="247"/>
        <v>1.0180075717843204E-55</v>
      </c>
      <c r="S1026" s="326">
        <f t="shared" si="248"/>
        <v>0</v>
      </c>
      <c r="T1026" s="326">
        <f t="shared" si="254"/>
        <v>0.94365712222631493</v>
      </c>
      <c r="U1026" s="326">
        <f t="shared" si="249"/>
        <v>0</v>
      </c>
      <c r="V1026" s="326">
        <f t="shared" si="255"/>
        <v>0.3</v>
      </c>
    </row>
    <row r="1027" spans="7:22" x14ac:dyDescent="0.2">
      <c r="G1027" s="326">
        <f t="shared" si="240"/>
        <v>0</v>
      </c>
      <c r="H1027" s="326">
        <f t="shared" si="250"/>
        <v>0.94458318417158116</v>
      </c>
      <c r="I1027" s="326">
        <f t="shared" si="241"/>
        <v>0</v>
      </c>
      <c r="J1027" s="326">
        <f t="shared" si="242"/>
        <v>0</v>
      </c>
      <c r="K1027" s="326">
        <f t="shared" si="251"/>
        <v>0.94458318417158116</v>
      </c>
      <c r="L1027" s="326">
        <f t="shared" si="243"/>
        <v>7.9404820632763304E-286</v>
      </c>
      <c r="M1027" s="326">
        <f t="shared" si="244"/>
        <v>0</v>
      </c>
      <c r="N1027" s="326">
        <f t="shared" si="252"/>
        <v>0.94458318417158116</v>
      </c>
      <c r="O1027" s="326">
        <f t="shared" si="245"/>
        <v>2.432562898788339E-34</v>
      </c>
      <c r="P1027" s="326">
        <f t="shared" si="246"/>
        <v>0</v>
      </c>
      <c r="Q1027" s="326">
        <f t="shared" si="253"/>
        <v>0.94458318417158116</v>
      </c>
      <c r="R1027" s="326">
        <f t="shared" si="247"/>
        <v>5.4504306006902911E-55</v>
      </c>
      <c r="S1027" s="326">
        <f t="shared" si="248"/>
        <v>0</v>
      </c>
      <c r="T1027" s="326">
        <f t="shared" si="254"/>
        <v>0.94458318417158116</v>
      </c>
      <c r="U1027" s="326">
        <f t="shared" si="249"/>
        <v>0</v>
      </c>
      <c r="V1027" s="326">
        <f t="shared" si="255"/>
        <v>0.3</v>
      </c>
    </row>
    <row r="1028" spans="7:22" x14ac:dyDescent="0.2">
      <c r="G1028" s="326">
        <f t="shared" si="240"/>
        <v>0</v>
      </c>
      <c r="H1028" s="326">
        <f t="shared" si="250"/>
        <v>0.94550924611684739</v>
      </c>
      <c r="I1028" s="326">
        <f t="shared" si="241"/>
        <v>0</v>
      </c>
      <c r="J1028" s="326">
        <f t="shared" si="242"/>
        <v>0</v>
      </c>
      <c r="K1028" s="326">
        <f t="shared" si="251"/>
        <v>0.94550924611684739</v>
      </c>
      <c r="L1028" s="326">
        <f t="shared" si="243"/>
        <v>1.801101628713539E-286</v>
      </c>
      <c r="M1028" s="326">
        <f t="shared" si="244"/>
        <v>0</v>
      </c>
      <c r="N1028" s="326">
        <f t="shared" si="252"/>
        <v>0.94550924611684739</v>
      </c>
      <c r="O1028" s="326">
        <f t="shared" si="245"/>
        <v>9.6190525059894983E-35</v>
      </c>
      <c r="P1028" s="326">
        <f t="shared" si="246"/>
        <v>0</v>
      </c>
      <c r="Q1028" s="326">
        <f t="shared" si="253"/>
        <v>0.94550924611684739</v>
      </c>
      <c r="R1028" s="326">
        <f t="shared" si="247"/>
        <v>2.8769201736806957E-54</v>
      </c>
      <c r="S1028" s="326">
        <f t="shared" si="248"/>
        <v>0</v>
      </c>
      <c r="T1028" s="326">
        <f t="shared" si="254"/>
        <v>0.94550924611684739</v>
      </c>
      <c r="U1028" s="326">
        <f t="shared" si="249"/>
        <v>0</v>
      </c>
      <c r="V1028" s="326">
        <f t="shared" si="255"/>
        <v>0.3</v>
      </c>
    </row>
    <row r="1029" spans="7:22" x14ac:dyDescent="0.2">
      <c r="G1029" s="326">
        <f t="shared" si="240"/>
        <v>0</v>
      </c>
      <c r="H1029" s="326">
        <f t="shared" si="250"/>
        <v>0.94643530806211362</v>
      </c>
      <c r="I1029" s="326">
        <f t="shared" si="241"/>
        <v>0</v>
      </c>
      <c r="J1029" s="326">
        <f t="shared" si="242"/>
        <v>0</v>
      </c>
      <c r="K1029" s="326">
        <f t="shared" si="251"/>
        <v>0.94643530806211362</v>
      </c>
      <c r="L1029" s="326">
        <f t="shared" si="243"/>
        <v>4.0904258493384335E-287</v>
      </c>
      <c r="M1029" s="326">
        <f t="shared" si="244"/>
        <v>0</v>
      </c>
      <c r="N1029" s="326">
        <f t="shared" si="252"/>
        <v>0.94643530806211362</v>
      </c>
      <c r="O1029" s="326">
        <f t="shared" si="245"/>
        <v>3.7903091929818942E-35</v>
      </c>
      <c r="P1029" s="326">
        <f t="shared" si="246"/>
        <v>0</v>
      </c>
      <c r="Q1029" s="326">
        <f t="shared" si="253"/>
        <v>0.94643530806211362</v>
      </c>
      <c r="R1029" s="326">
        <f t="shared" si="247"/>
        <v>1.4971802664567323E-53</v>
      </c>
      <c r="S1029" s="326">
        <f t="shared" si="248"/>
        <v>0</v>
      </c>
      <c r="T1029" s="326">
        <f t="shared" si="254"/>
        <v>0.94643530806211362</v>
      </c>
      <c r="U1029" s="326">
        <f t="shared" si="249"/>
        <v>0</v>
      </c>
      <c r="V1029" s="326">
        <f t="shared" si="255"/>
        <v>0.3</v>
      </c>
    </row>
    <row r="1030" spans="7:22" x14ac:dyDescent="0.2">
      <c r="G1030" s="326">
        <f t="shared" si="240"/>
        <v>0</v>
      </c>
      <c r="H1030" s="326">
        <f t="shared" si="250"/>
        <v>0.94736137000737985</v>
      </c>
      <c r="I1030" s="326">
        <f t="shared" si="241"/>
        <v>0</v>
      </c>
      <c r="J1030" s="326">
        <f t="shared" si="242"/>
        <v>0</v>
      </c>
      <c r="K1030" s="326">
        <f t="shared" si="251"/>
        <v>0.94736137000737985</v>
      </c>
      <c r="L1030" s="326">
        <f t="shared" si="243"/>
        <v>9.3011857720948782E-288</v>
      </c>
      <c r="M1030" s="326">
        <f t="shared" si="244"/>
        <v>0</v>
      </c>
      <c r="N1030" s="326">
        <f t="shared" si="252"/>
        <v>0.94736137000737985</v>
      </c>
      <c r="O1030" s="326">
        <f t="shared" si="245"/>
        <v>1.4883407179970431E-35</v>
      </c>
      <c r="P1030" s="326">
        <f t="shared" si="246"/>
        <v>0</v>
      </c>
      <c r="Q1030" s="326">
        <f t="shared" si="253"/>
        <v>0.94736137000737985</v>
      </c>
      <c r="R1030" s="326">
        <f t="shared" si="247"/>
        <v>7.6824824363846186E-53</v>
      </c>
      <c r="S1030" s="326">
        <f t="shared" si="248"/>
        <v>0</v>
      </c>
      <c r="T1030" s="326">
        <f t="shared" si="254"/>
        <v>0.94736137000737985</v>
      </c>
      <c r="U1030" s="326">
        <f t="shared" si="249"/>
        <v>0</v>
      </c>
      <c r="V1030" s="326">
        <f t="shared" si="255"/>
        <v>0.3</v>
      </c>
    </row>
    <row r="1031" spans="7:22" x14ac:dyDescent="0.2">
      <c r="G1031" s="326">
        <f t="shared" ref="G1031:G1094" si="256">FLOOR(I1031,0.001)</f>
        <v>0</v>
      </c>
      <c r="H1031" s="326">
        <f t="shared" si="250"/>
        <v>0.94828743195264609</v>
      </c>
      <c r="I1031" s="326">
        <f t="shared" ref="I1031:I1094" si="257">$C$13/(SQRT(($H1031*$H1031)/I$4))/SQRT(6.28)*EXP(-(($H1031-I$2)^2)/2/(SQRT(($H1031*$H1031)/I$4))^2)</f>
        <v>0</v>
      </c>
      <c r="J1031" s="326">
        <f t="shared" ref="J1031:J1094" si="258">FLOOR(L1031,0.001)</f>
        <v>0</v>
      </c>
      <c r="K1031" s="326">
        <f t="shared" si="251"/>
        <v>0.94828743195264609</v>
      </c>
      <c r="L1031" s="326">
        <f t="shared" ref="L1031:L1094" si="259">$C$13/(SQRT(($H1031*$H1031)/L$4))/SQRT(6.28)*EXP(-(($H1031-L$2)^2)/2/(SQRT(($H1031*$H1031)/L$4))^2)</f>
        <v>2.1176204649216192E-288</v>
      </c>
      <c r="M1031" s="326">
        <f t="shared" ref="M1031:M1094" si="260">FLOOR(O1031,0.001)</f>
        <v>0</v>
      </c>
      <c r="N1031" s="326">
        <f t="shared" si="252"/>
        <v>0.94828743195264609</v>
      </c>
      <c r="O1031" s="326">
        <f t="shared" ref="O1031:O1094" si="261">$C$13/(SQRT(($H1031*$H1031)/O$4))/SQRT(6.28)*EXP(-(($H1031-O$2)^2)/2/(SQRT(($H1031*$H1031)/O$4))^2)</f>
        <v>5.8240708940683889E-36</v>
      </c>
      <c r="P1031" s="326">
        <f t="shared" ref="P1031:P1094" si="262">FLOOR(R1031,0.001)</f>
        <v>0</v>
      </c>
      <c r="Q1031" s="326">
        <f t="shared" si="253"/>
        <v>0.94828743195264609</v>
      </c>
      <c r="R1031" s="326">
        <f t="shared" ref="R1031:R1094" si="263">$C$13/(SQRT(($H1031*$H1031)/R$4))/SQRT(6.28)*EXP(-(($H1031-R$2)^2)/2/(SQRT(($H1031*$H1031)/R$4))^2)</f>
        <v>3.887245701770264E-52</v>
      </c>
      <c r="S1031" s="326">
        <f t="shared" ref="S1031:S1094" si="264">FLOOR(U1031,0.001)</f>
        <v>0</v>
      </c>
      <c r="T1031" s="326">
        <f t="shared" si="254"/>
        <v>0.94828743195264609</v>
      </c>
      <c r="U1031" s="326">
        <f t="shared" ref="U1031:U1094" si="265">$C$13/(SQRT(($H1031*$H1031)/U$4))/SQRT(6.28)*EXP(-(($H1031-U$2)^2)/2/(SQRT(($H1031*$H1031)/U$4))^2)</f>
        <v>0</v>
      </c>
      <c r="V1031" s="326">
        <f t="shared" si="255"/>
        <v>0.3</v>
      </c>
    </row>
    <row r="1032" spans="7:22" x14ac:dyDescent="0.2">
      <c r="G1032" s="326">
        <f t="shared" si="256"/>
        <v>0</v>
      </c>
      <c r="H1032" s="326">
        <f t="shared" ref="H1032:H1095" si="266">H1031+1/($C$16*60)</f>
        <v>0.94921349389791232</v>
      </c>
      <c r="I1032" s="326">
        <f t="shared" si="257"/>
        <v>0</v>
      </c>
      <c r="J1032" s="326">
        <f t="shared" si="258"/>
        <v>0</v>
      </c>
      <c r="K1032" s="326">
        <f t="shared" ref="K1032:K1095" si="267">K1031+1/($C$16*60)</f>
        <v>0.94921349389791232</v>
      </c>
      <c r="L1032" s="326">
        <f t="shared" si="259"/>
        <v>4.8272351776114222E-289</v>
      </c>
      <c r="M1032" s="326">
        <f t="shared" si="260"/>
        <v>0</v>
      </c>
      <c r="N1032" s="326">
        <f t="shared" ref="N1032:N1095" si="268">N1031+1/($C$16*60)</f>
        <v>0.94921349389791232</v>
      </c>
      <c r="O1032" s="326">
        <f t="shared" si="261"/>
        <v>2.2712169530848621E-36</v>
      </c>
      <c r="P1032" s="326">
        <f t="shared" si="262"/>
        <v>0</v>
      </c>
      <c r="Q1032" s="326">
        <f t="shared" ref="Q1032:Q1095" si="269">Q1031+1/($C$16*60)</f>
        <v>0.94921349389791232</v>
      </c>
      <c r="R1032" s="326">
        <f t="shared" si="263"/>
        <v>1.9396657604642209E-51</v>
      </c>
      <c r="S1032" s="326">
        <f t="shared" si="264"/>
        <v>0</v>
      </c>
      <c r="T1032" s="326">
        <f t="shared" ref="T1032:T1095" si="270">T1031+1/($C$16*60)</f>
        <v>0.94921349389791232</v>
      </c>
      <c r="U1032" s="326">
        <f t="shared" si="265"/>
        <v>0</v>
      </c>
      <c r="V1032" s="326">
        <f t="shared" ref="V1032:V1095" si="271">SUM(I1032,L1032,O1032,R1032,U1032)+0.3</f>
        <v>0.3</v>
      </c>
    </row>
    <row r="1033" spans="7:22" x14ac:dyDescent="0.2">
      <c r="G1033" s="326">
        <f t="shared" si="256"/>
        <v>0</v>
      </c>
      <c r="H1033" s="326">
        <f t="shared" si="266"/>
        <v>0.95013955584317855</v>
      </c>
      <c r="I1033" s="326">
        <f t="shared" si="257"/>
        <v>0</v>
      </c>
      <c r="J1033" s="326">
        <f t="shared" si="258"/>
        <v>0</v>
      </c>
      <c r="K1033" s="326">
        <f t="shared" si="267"/>
        <v>0.95013955584317855</v>
      </c>
      <c r="L1033" s="326">
        <f t="shared" si="259"/>
        <v>1.1017671475472852E-289</v>
      </c>
      <c r="M1033" s="326">
        <f t="shared" si="260"/>
        <v>0</v>
      </c>
      <c r="N1033" s="326">
        <f t="shared" si="268"/>
        <v>0.95013955584317855</v>
      </c>
      <c r="O1033" s="326">
        <f t="shared" si="261"/>
        <v>8.8269224906377739E-37</v>
      </c>
      <c r="P1033" s="326">
        <f t="shared" si="262"/>
        <v>0</v>
      </c>
      <c r="Q1033" s="326">
        <f t="shared" si="269"/>
        <v>0.95013955584317855</v>
      </c>
      <c r="R1033" s="326">
        <f t="shared" si="263"/>
        <v>9.5452581770376005E-51</v>
      </c>
      <c r="S1033" s="326">
        <f t="shared" si="264"/>
        <v>0</v>
      </c>
      <c r="T1033" s="326">
        <f t="shared" si="270"/>
        <v>0.95013955584317855</v>
      </c>
      <c r="U1033" s="326">
        <f t="shared" si="265"/>
        <v>0</v>
      </c>
      <c r="V1033" s="326">
        <f t="shared" si="271"/>
        <v>0.3</v>
      </c>
    </row>
    <row r="1034" spans="7:22" x14ac:dyDescent="0.2">
      <c r="G1034" s="326">
        <f t="shared" si="256"/>
        <v>0</v>
      </c>
      <c r="H1034" s="326">
        <f t="shared" si="266"/>
        <v>0.95106561778844478</v>
      </c>
      <c r="I1034" s="326">
        <f t="shared" si="257"/>
        <v>0</v>
      </c>
      <c r="J1034" s="326">
        <f t="shared" si="258"/>
        <v>0</v>
      </c>
      <c r="K1034" s="326">
        <f t="shared" si="267"/>
        <v>0.95106561778844478</v>
      </c>
      <c r="L1034" s="326">
        <f t="shared" si="259"/>
        <v>2.5178085301514546E-290</v>
      </c>
      <c r="M1034" s="326">
        <f t="shared" si="260"/>
        <v>0</v>
      </c>
      <c r="N1034" s="326">
        <f t="shared" si="268"/>
        <v>0.95106561778844478</v>
      </c>
      <c r="O1034" s="326">
        <f t="shared" si="261"/>
        <v>3.418926022113901E-37</v>
      </c>
      <c r="P1034" s="326">
        <f t="shared" si="262"/>
        <v>0</v>
      </c>
      <c r="Q1034" s="326">
        <f t="shared" si="269"/>
        <v>0.95106561778844478</v>
      </c>
      <c r="R1034" s="326">
        <f t="shared" si="263"/>
        <v>4.6329278551504296E-50</v>
      </c>
      <c r="S1034" s="326">
        <f t="shared" si="264"/>
        <v>0</v>
      </c>
      <c r="T1034" s="326">
        <f t="shared" si="270"/>
        <v>0.95106561778844478</v>
      </c>
      <c r="U1034" s="326">
        <f t="shared" si="265"/>
        <v>0</v>
      </c>
      <c r="V1034" s="326">
        <f t="shared" si="271"/>
        <v>0.3</v>
      </c>
    </row>
    <row r="1035" spans="7:22" x14ac:dyDescent="0.2">
      <c r="G1035" s="326">
        <f t="shared" si="256"/>
        <v>0</v>
      </c>
      <c r="H1035" s="326">
        <f t="shared" si="266"/>
        <v>0.95199167973371102</v>
      </c>
      <c r="I1035" s="326">
        <f t="shared" si="257"/>
        <v>0</v>
      </c>
      <c r="J1035" s="326">
        <f t="shared" si="258"/>
        <v>0</v>
      </c>
      <c r="K1035" s="326">
        <f t="shared" si="267"/>
        <v>0.95199167973371102</v>
      </c>
      <c r="L1035" s="326">
        <f t="shared" si="259"/>
        <v>5.7609961758009635E-291</v>
      </c>
      <c r="M1035" s="326">
        <f t="shared" si="260"/>
        <v>0</v>
      </c>
      <c r="N1035" s="326">
        <f t="shared" si="268"/>
        <v>0.95199167973371102</v>
      </c>
      <c r="O1035" s="326">
        <f t="shared" si="261"/>
        <v>1.3198078289248929E-37</v>
      </c>
      <c r="P1035" s="326">
        <f t="shared" si="262"/>
        <v>0</v>
      </c>
      <c r="Q1035" s="326">
        <f t="shared" si="269"/>
        <v>0.95199167973371102</v>
      </c>
      <c r="R1035" s="326">
        <f t="shared" si="263"/>
        <v>2.2179998070860087E-49</v>
      </c>
      <c r="S1035" s="326">
        <f t="shared" si="264"/>
        <v>0</v>
      </c>
      <c r="T1035" s="326">
        <f t="shared" si="270"/>
        <v>0.95199167973371102</v>
      </c>
      <c r="U1035" s="326">
        <f t="shared" si="265"/>
        <v>0</v>
      </c>
      <c r="V1035" s="326">
        <f t="shared" si="271"/>
        <v>0.3</v>
      </c>
    </row>
    <row r="1036" spans="7:22" x14ac:dyDescent="0.2">
      <c r="G1036" s="326">
        <f t="shared" si="256"/>
        <v>0</v>
      </c>
      <c r="H1036" s="326">
        <f t="shared" si="266"/>
        <v>0.95291774167897725</v>
      </c>
      <c r="I1036" s="326">
        <f t="shared" si="257"/>
        <v>0</v>
      </c>
      <c r="J1036" s="326">
        <f t="shared" si="258"/>
        <v>0</v>
      </c>
      <c r="K1036" s="326">
        <f t="shared" si="267"/>
        <v>0.95291774167897725</v>
      </c>
      <c r="L1036" s="326">
        <f t="shared" si="259"/>
        <v>1.3198207457222621E-291</v>
      </c>
      <c r="M1036" s="326">
        <f t="shared" si="260"/>
        <v>0</v>
      </c>
      <c r="N1036" s="326">
        <f t="shared" si="268"/>
        <v>0.95291774167897725</v>
      </c>
      <c r="O1036" s="326">
        <f t="shared" si="261"/>
        <v>5.0778882762953552E-38</v>
      </c>
      <c r="P1036" s="326">
        <f t="shared" si="262"/>
        <v>0</v>
      </c>
      <c r="Q1036" s="326">
        <f t="shared" si="269"/>
        <v>0.95291774167897725</v>
      </c>
      <c r="R1036" s="326">
        <f t="shared" si="263"/>
        <v>1.0474575645844692E-48</v>
      </c>
      <c r="S1036" s="326">
        <f t="shared" si="264"/>
        <v>0</v>
      </c>
      <c r="T1036" s="326">
        <f t="shared" si="270"/>
        <v>0.95291774167897725</v>
      </c>
      <c r="U1036" s="326">
        <f t="shared" si="265"/>
        <v>0</v>
      </c>
      <c r="V1036" s="326">
        <f t="shared" si="271"/>
        <v>0.3</v>
      </c>
    </row>
    <row r="1037" spans="7:22" x14ac:dyDescent="0.2">
      <c r="G1037" s="326">
        <f t="shared" si="256"/>
        <v>0</v>
      </c>
      <c r="H1037" s="326">
        <f t="shared" si="266"/>
        <v>0.95384380362424348</v>
      </c>
      <c r="I1037" s="326">
        <f t="shared" si="257"/>
        <v>0</v>
      </c>
      <c r="J1037" s="326">
        <f t="shared" si="258"/>
        <v>0</v>
      </c>
      <c r="K1037" s="326">
        <f t="shared" si="267"/>
        <v>0.95384380362424348</v>
      </c>
      <c r="L1037" s="326">
        <f t="shared" si="259"/>
        <v>3.027437978164992E-292</v>
      </c>
      <c r="M1037" s="326">
        <f t="shared" si="260"/>
        <v>0</v>
      </c>
      <c r="N1037" s="326">
        <f t="shared" si="268"/>
        <v>0.95384380362424348</v>
      </c>
      <c r="O1037" s="326">
        <f t="shared" si="261"/>
        <v>1.9472324493704718E-38</v>
      </c>
      <c r="P1037" s="326">
        <f t="shared" si="262"/>
        <v>0</v>
      </c>
      <c r="Q1037" s="326">
        <f t="shared" si="269"/>
        <v>0.95384380362424348</v>
      </c>
      <c r="R1037" s="326">
        <f t="shared" si="263"/>
        <v>4.8799011358967943E-48</v>
      </c>
      <c r="S1037" s="326">
        <f t="shared" si="264"/>
        <v>0</v>
      </c>
      <c r="T1037" s="326">
        <f t="shared" si="270"/>
        <v>0.95384380362424348</v>
      </c>
      <c r="U1037" s="326">
        <f t="shared" si="265"/>
        <v>0</v>
      </c>
      <c r="V1037" s="326">
        <f t="shared" si="271"/>
        <v>0.3</v>
      </c>
    </row>
    <row r="1038" spans="7:22" x14ac:dyDescent="0.2">
      <c r="G1038" s="326">
        <f t="shared" si="256"/>
        <v>0</v>
      </c>
      <c r="H1038" s="326">
        <f t="shared" si="266"/>
        <v>0.95476986556950971</v>
      </c>
      <c r="I1038" s="326">
        <f t="shared" si="257"/>
        <v>0</v>
      </c>
      <c r="J1038" s="326">
        <f t="shared" si="258"/>
        <v>0</v>
      </c>
      <c r="K1038" s="326">
        <f t="shared" si="267"/>
        <v>0.95476986556950971</v>
      </c>
      <c r="L1038" s="326">
        <f t="shared" si="259"/>
        <v>6.9531076419293309E-293</v>
      </c>
      <c r="M1038" s="326">
        <f t="shared" si="260"/>
        <v>0</v>
      </c>
      <c r="N1038" s="326">
        <f t="shared" si="268"/>
        <v>0.95476986556950971</v>
      </c>
      <c r="O1038" s="326">
        <f t="shared" si="261"/>
        <v>7.4426119321690863E-39</v>
      </c>
      <c r="P1038" s="326">
        <f t="shared" si="262"/>
        <v>0</v>
      </c>
      <c r="Q1038" s="326">
        <f t="shared" si="269"/>
        <v>0.95476986556950971</v>
      </c>
      <c r="R1038" s="326">
        <f t="shared" si="263"/>
        <v>2.2429302941519482E-47</v>
      </c>
      <c r="S1038" s="326">
        <f t="shared" si="264"/>
        <v>0</v>
      </c>
      <c r="T1038" s="326">
        <f t="shared" si="270"/>
        <v>0.95476986556950971</v>
      </c>
      <c r="U1038" s="326">
        <f t="shared" si="265"/>
        <v>0</v>
      </c>
      <c r="V1038" s="326">
        <f t="shared" si="271"/>
        <v>0.3</v>
      </c>
    </row>
    <row r="1039" spans="7:22" x14ac:dyDescent="0.2">
      <c r="G1039" s="326">
        <f t="shared" si="256"/>
        <v>0</v>
      </c>
      <c r="H1039" s="326">
        <f t="shared" si="266"/>
        <v>0.95569592751477594</v>
      </c>
      <c r="I1039" s="326">
        <f t="shared" si="257"/>
        <v>0</v>
      </c>
      <c r="J1039" s="326">
        <f t="shared" si="258"/>
        <v>0</v>
      </c>
      <c r="K1039" s="326">
        <f t="shared" si="267"/>
        <v>0.95569592751477594</v>
      </c>
      <c r="L1039" s="326">
        <f t="shared" si="259"/>
        <v>1.5989190938059908E-293</v>
      </c>
      <c r="M1039" s="326">
        <f t="shared" si="260"/>
        <v>0</v>
      </c>
      <c r="N1039" s="326">
        <f t="shared" si="268"/>
        <v>0.95569592751477594</v>
      </c>
      <c r="O1039" s="326">
        <f t="shared" si="261"/>
        <v>2.8354141911712549E-39</v>
      </c>
      <c r="P1039" s="326">
        <f t="shared" si="262"/>
        <v>0</v>
      </c>
      <c r="Q1039" s="326">
        <f t="shared" si="269"/>
        <v>0.95569592751477594</v>
      </c>
      <c r="R1039" s="326">
        <f t="shared" si="263"/>
        <v>1.0171407221669908E-46</v>
      </c>
      <c r="S1039" s="326">
        <f t="shared" si="264"/>
        <v>0</v>
      </c>
      <c r="T1039" s="326">
        <f t="shared" si="270"/>
        <v>0.95569592751477594</v>
      </c>
      <c r="U1039" s="326">
        <f t="shared" si="265"/>
        <v>0</v>
      </c>
      <c r="V1039" s="326">
        <f t="shared" si="271"/>
        <v>0.3</v>
      </c>
    </row>
    <row r="1040" spans="7:22" x14ac:dyDescent="0.2">
      <c r="G1040" s="326">
        <f t="shared" si="256"/>
        <v>0</v>
      </c>
      <c r="H1040" s="326">
        <f t="shared" si="266"/>
        <v>0.95662198946004218</v>
      </c>
      <c r="I1040" s="326">
        <f t="shared" si="257"/>
        <v>0</v>
      </c>
      <c r="J1040" s="326">
        <f t="shared" si="258"/>
        <v>0</v>
      </c>
      <c r="K1040" s="326">
        <f t="shared" si="267"/>
        <v>0.95662198946004218</v>
      </c>
      <c r="L1040" s="326">
        <f t="shared" si="259"/>
        <v>3.681444832949851E-294</v>
      </c>
      <c r="M1040" s="326">
        <f t="shared" si="260"/>
        <v>0</v>
      </c>
      <c r="N1040" s="326">
        <f t="shared" si="268"/>
        <v>0.95662198946004218</v>
      </c>
      <c r="O1040" s="326">
        <f t="shared" si="261"/>
        <v>1.0767174969232531E-39</v>
      </c>
      <c r="P1040" s="326">
        <f t="shared" si="262"/>
        <v>0</v>
      </c>
      <c r="Q1040" s="326">
        <f t="shared" si="269"/>
        <v>0.95662198946004218</v>
      </c>
      <c r="R1040" s="326">
        <f t="shared" si="263"/>
        <v>4.5513160563876901E-46</v>
      </c>
      <c r="S1040" s="326">
        <f t="shared" si="264"/>
        <v>0</v>
      </c>
      <c r="T1040" s="326">
        <f t="shared" si="270"/>
        <v>0.95662198946004218</v>
      </c>
      <c r="U1040" s="326">
        <f t="shared" si="265"/>
        <v>0</v>
      </c>
      <c r="V1040" s="326">
        <f t="shared" si="271"/>
        <v>0.3</v>
      </c>
    </row>
    <row r="1041" spans="7:22" x14ac:dyDescent="0.2">
      <c r="G1041" s="326">
        <f t="shared" si="256"/>
        <v>0</v>
      </c>
      <c r="H1041" s="326">
        <f t="shared" si="266"/>
        <v>0.95754805140530841</v>
      </c>
      <c r="I1041" s="326">
        <f t="shared" si="257"/>
        <v>0</v>
      </c>
      <c r="J1041" s="326">
        <f t="shared" si="258"/>
        <v>0</v>
      </c>
      <c r="K1041" s="326">
        <f t="shared" si="267"/>
        <v>0.95754805140530841</v>
      </c>
      <c r="L1041" s="326">
        <f t="shared" si="259"/>
        <v>8.4870117227185639E-295</v>
      </c>
      <c r="M1041" s="326">
        <f t="shared" si="260"/>
        <v>0</v>
      </c>
      <c r="N1041" s="326">
        <f t="shared" si="268"/>
        <v>0.95754805140530841</v>
      </c>
      <c r="O1041" s="326">
        <f t="shared" si="261"/>
        <v>4.075601050734783E-40</v>
      </c>
      <c r="P1041" s="326">
        <f t="shared" si="262"/>
        <v>0</v>
      </c>
      <c r="Q1041" s="326">
        <f t="shared" si="269"/>
        <v>0.95754805140530841</v>
      </c>
      <c r="R1041" s="326">
        <f t="shared" si="263"/>
        <v>2.0096186122846621E-45</v>
      </c>
      <c r="S1041" s="326">
        <f t="shared" si="264"/>
        <v>0</v>
      </c>
      <c r="T1041" s="326">
        <f t="shared" si="270"/>
        <v>0.95754805140530841</v>
      </c>
      <c r="U1041" s="326">
        <f t="shared" si="265"/>
        <v>0</v>
      </c>
      <c r="V1041" s="326">
        <f t="shared" si="271"/>
        <v>0.3</v>
      </c>
    </row>
    <row r="1042" spans="7:22" x14ac:dyDescent="0.2">
      <c r="G1042" s="326">
        <f t="shared" si="256"/>
        <v>0</v>
      </c>
      <c r="H1042" s="326">
        <f t="shared" si="266"/>
        <v>0.95847411335057464</v>
      </c>
      <c r="I1042" s="326">
        <f t="shared" si="257"/>
        <v>0</v>
      </c>
      <c r="J1042" s="326">
        <f t="shared" si="258"/>
        <v>0</v>
      </c>
      <c r="K1042" s="326">
        <f t="shared" si="267"/>
        <v>0.95847411335057464</v>
      </c>
      <c r="L1042" s="326">
        <f t="shared" si="259"/>
        <v>1.959008948147392E-295</v>
      </c>
      <c r="M1042" s="326">
        <f t="shared" si="260"/>
        <v>0</v>
      </c>
      <c r="N1042" s="326">
        <f t="shared" si="268"/>
        <v>0.95847411335057464</v>
      </c>
      <c r="O1042" s="326">
        <f t="shared" si="261"/>
        <v>1.5377885873597759E-40</v>
      </c>
      <c r="P1042" s="326">
        <f t="shared" si="262"/>
        <v>0</v>
      </c>
      <c r="Q1042" s="326">
        <f t="shared" si="269"/>
        <v>0.95847411335057464</v>
      </c>
      <c r="R1042" s="326">
        <f t="shared" si="263"/>
        <v>8.7567072486593042E-45</v>
      </c>
      <c r="S1042" s="326">
        <f t="shared" si="264"/>
        <v>0</v>
      </c>
      <c r="T1042" s="326">
        <f t="shared" si="270"/>
        <v>0.95847411335057464</v>
      </c>
      <c r="U1042" s="326">
        <f t="shared" si="265"/>
        <v>0</v>
      </c>
      <c r="V1042" s="326">
        <f t="shared" si="271"/>
        <v>0.3</v>
      </c>
    </row>
    <row r="1043" spans="7:22" x14ac:dyDescent="0.2">
      <c r="G1043" s="326">
        <f t="shared" si="256"/>
        <v>0</v>
      </c>
      <c r="H1043" s="326">
        <f t="shared" si="266"/>
        <v>0.95940017529584087</v>
      </c>
      <c r="I1043" s="326">
        <f t="shared" si="257"/>
        <v>0</v>
      </c>
      <c r="J1043" s="326">
        <f t="shared" si="258"/>
        <v>0</v>
      </c>
      <c r="K1043" s="326">
        <f t="shared" si="267"/>
        <v>0.95940017529584087</v>
      </c>
      <c r="L1043" s="326">
        <f t="shared" si="259"/>
        <v>4.5275531374475716E-296</v>
      </c>
      <c r="M1043" s="326">
        <f t="shared" si="260"/>
        <v>0</v>
      </c>
      <c r="N1043" s="326">
        <f t="shared" si="268"/>
        <v>0.95940017529584087</v>
      </c>
      <c r="O1043" s="326">
        <f t="shared" si="261"/>
        <v>5.783983549396002E-41</v>
      </c>
      <c r="P1043" s="326">
        <f t="shared" si="262"/>
        <v>0</v>
      </c>
      <c r="Q1043" s="326">
        <f t="shared" si="269"/>
        <v>0.95940017529584087</v>
      </c>
      <c r="R1043" s="326">
        <f t="shared" si="263"/>
        <v>3.7657217788660867E-44</v>
      </c>
      <c r="S1043" s="326">
        <f t="shared" si="264"/>
        <v>0</v>
      </c>
      <c r="T1043" s="326">
        <f t="shared" si="270"/>
        <v>0.95940017529584087</v>
      </c>
      <c r="U1043" s="326">
        <f t="shared" si="265"/>
        <v>0</v>
      </c>
      <c r="V1043" s="326">
        <f t="shared" si="271"/>
        <v>0.3</v>
      </c>
    </row>
    <row r="1044" spans="7:22" x14ac:dyDescent="0.2">
      <c r="G1044" s="326">
        <f t="shared" si="256"/>
        <v>0</v>
      </c>
      <c r="H1044" s="326">
        <f t="shared" si="266"/>
        <v>0.96032623724110711</v>
      </c>
      <c r="I1044" s="326">
        <f t="shared" si="257"/>
        <v>0</v>
      </c>
      <c r="J1044" s="326">
        <f t="shared" si="258"/>
        <v>0</v>
      </c>
      <c r="K1044" s="326">
        <f t="shared" si="267"/>
        <v>0.96032623724110711</v>
      </c>
      <c r="L1044" s="326">
        <f t="shared" si="259"/>
        <v>1.0476991899818406E-296</v>
      </c>
      <c r="M1044" s="326">
        <f t="shared" si="260"/>
        <v>0</v>
      </c>
      <c r="N1044" s="326">
        <f t="shared" si="268"/>
        <v>0.96032623724110711</v>
      </c>
      <c r="O1044" s="326">
        <f t="shared" si="261"/>
        <v>2.1686687555710797E-41</v>
      </c>
      <c r="P1044" s="326">
        <f t="shared" si="262"/>
        <v>0</v>
      </c>
      <c r="Q1044" s="326">
        <f t="shared" si="269"/>
        <v>0.96032623724110711</v>
      </c>
      <c r="R1044" s="326">
        <f t="shared" si="263"/>
        <v>1.5983259597103249E-43</v>
      </c>
      <c r="S1044" s="326">
        <f t="shared" si="264"/>
        <v>0</v>
      </c>
      <c r="T1044" s="326">
        <f t="shared" si="270"/>
        <v>0.96032623724110711</v>
      </c>
      <c r="U1044" s="326">
        <f t="shared" si="265"/>
        <v>0</v>
      </c>
      <c r="V1044" s="326">
        <f t="shared" si="271"/>
        <v>0.3</v>
      </c>
    </row>
    <row r="1045" spans="7:22" x14ac:dyDescent="0.2">
      <c r="G1045" s="326">
        <f t="shared" si="256"/>
        <v>0</v>
      </c>
      <c r="H1045" s="326">
        <f t="shared" si="266"/>
        <v>0.96125229918637334</v>
      </c>
      <c r="I1045" s="326">
        <f t="shared" si="257"/>
        <v>0</v>
      </c>
      <c r="J1045" s="326">
        <f t="shared" si="258"/>
        <v>0</v>
      </c>
      <c r="K1045" s="326">
        <f t="shared" si="267"/>
        <v>0.96125229918637334</v>
      </c>
      <c r="L1045" s="326">
        <f t="shared" si="259"/>
        <v>2.4274816950121022E-297</v>
      </c>
      <c r="M1045" s="326">
        <f t="shared" si="260"/>
        <v>0</v>
      </c>
      <c r="N1045" s="326">
        <f t="shared" si="268"/>
        <v>0.96125229918637334</v>
      </c>
      <c r="O1045" s="326">
        <f t="shared" si="261"/>
        <v>8.105977612697902E-42</v>
      </c>
      <c r="P1045" s="326">
        <f t="shared" si="262"/>
        <v>0</v>
      </c>
      <c r="Q1045" s="326">
        <f t="shared" si="269"/>
        <v>0.96125229918637334</v>
      </c>
      <c r="R1045" s="326">
        <f t="shared" si="263"/>
        <v>6.6960940908147961E-43</v>
      </c>
      <c r="S1045" s="326">
        <f t="shared" si="264"/>
        <v>0</v>
      </c>
      <c r="T1045" s="326">
        <f t="shared" si="270"/>
        <v>0.96125229918637334</v>
      </c>
      <c r="U1045" s="326">
        <f t="shared" si="265"/>
        <v>0</v>
      </c>
      <c r="V1045" s="326">
        <f t="shared" si="271"/>
        <v>0.3</v>
      </c>
    </row>
    <row r="1046" spans="7:22" x14ac:dyDescent="0.2">
      <c r="G1046" s="326">
        <f t="shared" si="256"/>
        <v>0</v>
      </c>
      <c r="H1046" s="326">
        <f t="shared" si="266"/>
        <v>0.96217836113163957</v>
      </c>
      <c r="I1046" s="326">
        <f t="shared" si="257"/>
        <v>0</v>
      </c>
      <c r="J1046" s="326">
        <f t="shared" si="258"/>
        <v>0</v>
      </c>
      <c r="K1046" s="326">
        <f t="shared" si="267"/>
        <v>0.96217836113163957</v>
      </c>
      <c r="L1046" s="326">
        <f t="shared" si="259"/>
        <v>5.6314729391392603E-298</v>
      </c>
      <c r="M1046" s="326">
        <f t="shared" si="260"/>
        <v>0</v>
      </c>
      <c r="N1046" s="326">
        <f t="shared" si="268"/>
        <v>0.96217836113163957</v>
      </c>
      <c r="O1046" s="326">
        <f t="shared" si="261"/>
        <v>3.0204646944744885E-42</v>
      </c>
      <c r="P1046" s="326">
        <f t="shared" si="262"/>
        <v>0</v>
      </c>
      <c r="Q1046" s="326">
        <f t="shared" si="269"/>
        <v>0.96217836113163957</v>
      </c>
      <c r="R1046" s="326">
        <f t="shared" si="263"/>
        <v>2.769146916384022E-42</v>
      </c>
      <c r="S1046" s="326">
        <f t="shared" si="264"/>
        <v>0</v>
      </c>
      <c r="T1046" s="326">
        <f t="shared" si="270"/>
        <v>0.96217836113163957</v>
      </c>
      <c r="U1046" s="326">
        <f t="shared" si="265"/>
        <v>0</v>
      </c>
      <c r="V1046" s="326">
        <f t="shared" si="271"/>
        <v>0.3</v>
      </c>
    </row>
    <row r="1047" spans="7:22" x14ac:dyDescent="0.2">
      <c r="G1047" s="326">
        <f t="shared" si="256"/>
        <v>0</v>
      </c>
      <c r="H1047" s="326">
        <f t="shared" si="266"/>
        <v>0.9631044230769058</v>
      </c>
      <c r="I1047" s="326">
        <f t="shared" si="257"/>
        <v>0</v>
      </c>
      <c r="J1047" s="326">
        <f t="shared" si="258"/>
        <v>0</v>
      </c>
      <c r="K1047" s="326">
        <f t="shared" si="267"/>
        <v>0.9631044230769058</v>
      </c>
      <c r="L1047" s="326">
        <f t="shared" si="259"/>
        <v>1.3080823673201094E-298</v>
      </c>
      <c r="M1047" s="326">
        <f t="shared" si="260"/>
        <v>0</v>
      </c>
      <c r="N1047" s="326">
        <f t="shared" si="268"/>
        <v>0.9631044230769058</v>
      </c>
      <c r="O1047" s="326">
        <f t="shared" si="261"/>
        <v>1.1220402414665555E-42</v>
      </c>
      <c r="P1047" s="326">
        <f t="shared" si="262"/>
        <v>0</v>
      </c>
      <c r="Q1047" s="326">
        <f t="shared" si="269"/>
        <v>0.9631044230769058</v>
      </c>
      <c r="R1047" s="326">
        <f t="shared" si="263"/>
        <v>1.1304926079012056E-41</v>
      </c>
      <c r="S1047" s="326">
        <f t="shared" si="264"/>
        <v>0</v>
      </c>
      <c r="T1047" s="326">
        <f t="shared" si="270"/>
        <v>0.9631044230769058</v>
      </c>
      <c r="U1047" s="326">
        <f t="shared" si="265"/>
        <v>0</v>
      </c>
      <c r="V1047" s="326">
        <f t="shared" si="271"/>
        <v>0.3</v>
      </c>
    </row>
    <row r="1048" spans="7:22" x14ac:dyDescent="0.2">
      <c r="G1048" s="326">
        <f t="shared" si="256"/>
        <v>0</v>
      </c>
      <c r="H1048" s="326">
        <f t="shared" si="266"/>
        <v>0.96403048502217203</v>
      </c>
      <c r="I1048" s="326">
        <f t="shared" si="257"/>
        <v>0</v>
      </c>
      <c r="J1048" s="326">
        <f t="shared" si="258"/>
        <v>0</v>
      </c>
      <c r="K1048" s="326">
        <f t="shared" si="267"/>
        <v>0.96403048502217203</v>
      </c>
      <c r="L1048" s="326">
        <f t="shared" si="259"/>
        <v>3.0422548664784451E-299</v>
      </c>
      <c r="M1048" s="326">
        <f t="shared" si="260"/>
        <v>0</v>
      </c>
      <c r="N1048" s="326">
        <f t="shared" si="268"/>
        <v>0.96403048502217203</v>
      </c>
      <c r="O1048" s="326">
        <f t="shared" si="261"/>
        <v>4.1554634235618466E-43</v>
      </c>
      <c r="P1048" s="326">
        <f t="shared" si="262"/>
        <v>0</v>
      </c>
      <c r="Q1048" s="326">
        <f t="shared" si="269"/>
        <v>0.96403048502217203</v>
      </c>
      <c r="R1048" s="326">
        <f t="shared" si="263"/>
        <v>4.5563344752712658E-41</v>
      </c>
      <c r="S1048" s="326">
        <f t="shared" si="264"/>
        <v>0</v>
      </c>
      <c r="T1048" s="326">
        <f t="shared" si="270"/>
        <v>0.96403048502217203</v>
      </c>
      <c r="U1048" s="326">
        <f t="shared" si="265"/>
        <v>0</v>
      </c>
      <c r="V1048" s="326">
        <f t="shared" si="271"/>
        <v>0.3</v>
      </c>
    </row>
    <row r="1049" spans="7:22" x14ac:dyDescent="0.2">
      <c r="G1049" s="326">
        <f t="shared" si="256"/>
        <v>0</v>
      </c>
      <c r="H1049" s="326">
        <f t="shared" si="266"/>
        <v>0.96495654696743827</v>
      </c>
      <c r="I1049" s="326">
        <f t="shared" si="257"/>
        <v>0</v>
      </c>
      <c r="J1049" s="326">
        <f t="shared" si="258"/>
        <v>0</v>
      </c>
      <c r="K1049" s="326">
        <f t="shared" si="267"/>
        <v>0.96495654696743827</v>
      </c>
      <c r="L1049" s="326">
        <f t="shared" si="259"/>
        <v>7.0844128578348739E-300</v>
      </c>
      <c r="M1049" s="326">
        <f t="shared" si="260"/>
        <v>0</v>
      </c>
      <c r="N1049" s="326">
        <f t="shared" si="268"/>
        <v>0.96495654696743827</v>
      </c>
      <c r="O1049" s="326">
        <f t="shared" si="261"/>
        <v>1.5343231955442471E-43</v>
      </c>
      <c r="P1049" s="326">
        <f t="shared" si="262"/>
        <v>0</v>
      </c>
      <c r="Q1049" s="326">
        <f t="shared" si="269"/>
        <v>0.96495654696743827</v>
      </c>
      <c r="R1049" s="326">
        <f t="shared" si="263"/>
        <v>1.8130856178072174E-40</v>
      </c>
      <c r="S1049" s="326">
        <f t="shared" si="264"/>
        <v>0</v>
      </c>
      <c r="T1049" s="326">
        <f t="shared" si="270"/>
        <v>0.96495654696743827</v>
      </c>
      <c r="U1049" s="326">
        <f t="shared" si="265"/>
        <v>0</v>
      </c>
      <c r="V1049" s="326">
        <f t="shared" si="271"/>
        <v>0.3</v>
      </c>
    </row>
    <row r="1050" spans="7:22" x14ac:dyDescent="0.2">
      <c r="G1050" s="326">
        <f t="shared" si="256"/>
        <v>0</v>
      </c>
      <c r="H1050" s="326">
        <f t="shared" si="266"/>
        <v>0.9658826089127045</v>
      </c>
      <c r="I1050" s="326">
        <f t="shared" si="257"/>
        <v>0</v>
      </c>
      <c r="J1050" s="326">
        <f t="shared" si="258"/>
        <v>0</v>
      </c>
      <c r="K1050" s="326">
        <f t="shared" si="267"/>
        <v>0.9658826089127045</v>
      </c>
      <c r="L1050" s="326">
        <f t="shared" si="259"/>
        <v>1.6518105638027405E-300</v>
      </c>
      <c r="M1050" s="326">
        <f t="shared" si="260"/>
        <v>0</v>
      </c>
      <c r="N1050" s="326">
        <f t="shared" si="268"/>
        <v>0.9658826089127045</v>
      </c>
      <c r="O1050" s="326">
        <f t="shared" si="261"/>
        <v>5.6482059605999495E-44</v>
      </c>
      <c r="P1050" s="326">
        <f t="shared" si="262"/>
        <v>0</v>
      </c>
      <c r="Q1050" s="326">
        <f t="shared" si="269"/>
        <v>0.9658826089127045</v>
      </c>
      <c r="R1050" s="326">
        <f t="shared" si="263"/>
        <v>7.1236802407131236E-40</v>
      </c>
      <c r="S1050" s="326">
        <f t="shared" si="264"/>
        <v>0</v>
      </c>
      <c r="T1050" s="326">
        <f t="shared" si="270"/>
        <v>0.9658826089127045</v>
      </c>
      <c r="U1050" s="326">
        <f t="shared" si="265"/>
        <v>0</v>
      </c>
      <c r="V1050" s="326">
        <f t="shared" si="271"/>
        <v>0.3</v>
      </c>
    </row>
    <row r="1051" spans="7:22" x14ac:dyDescent="0.2">
      <c r="G1051" s="326">
        <f t="shared" si="256"/>
        <v>0</v>
      </c>
      <c r="H1051" s="326">
        <f t="shared" si="266"/>
        <v>0.96680867085797073</v>
      </c>
      <c r="I1051" s="326">
        <f t="shared" si="257"/>
        <v>0</v>
      </c>
      <c r="J1051" s="326">
        <f t="shared" si="258"/>
        <v>0</v>
      </c>
      <c r="K1051" s="326">
        <f t="shared" si="267"/>
        <v>0.96680867085797073</v>
      </c>
      <c r="L1051" s="326">
        <f t="shared" si="259"/>
        <v>3.8562489138214638E-301</v>
      </c>
      <c r="M1051" s="326">
        <f t="shared" si="260"/>
        <v>0</v>
      </c>
      <c r="N1051" s="326">
        <f t="shared" si="268"/>
        <v>0.96680867085797073</v>
      </c>
      <c r="O1051" s="326">
        <f t="shared" si="261"/>
        <v>2.073052766839456E-44</v>
      </c>
      <c r="P1051" s="326">
        <f t="shared" si="262"/>
        <v>0</v>
      </c>
      <c r="Q1051" s="326">
        <f t="shared" si="269"/>
        <v>0.96680867085797073</v>
      </c>
      <c r="R1051" s="326">
        <f t="shared" si="263"/>
        <v>2.7637725380385783E-39</v>
      </c>
      <c r="S1051" s="326">
        <f t="shared" si="264"/>
        <v>0</v>
      </c>
      <c r="T1051" s="326">
        <f t="shared" si="270"/>
        <v>0.96680867085797073</v>
      </c>
      <c r="U1051" s="326">
        <f t="shared" si="265"/>
        <v>0</v>
      </c>
      <c r="V1051" s="326">
        <f t="shared" si="271"/>
        <v>0.3</v>
      </c>
    </row>
    <row r="1052" spans="7:22" x14ac:dyDescent="0.2">
      <c r="G1052" s="326">
        <f t="shared" si="256"/>
        <v>0</v>
      </c>
      <c r="H1052" s="326">
        <f t="shared" si="266"/>
        <v>0.96773473280323696</v>
      </c>
      <c r="I1052" s="326">
        <f t="shared" si="257"/>
        <v>0</v>
      </c>
      <c r="J1052" s="326">
        <f t="shared" si="258"/>
        <v>0</v>
      </c>
      <c r="K1052" s="326">
        <f t="shared" si="267"/>
        <v>0.96773473280323696</v>
      </c>
      <c r="L1052" s="326">
        <f t="shared" si="259"/>
        <v>9.0140227164128863E-302</v>
      </c>
      <c r="M1052" s="326">
        <f t="shared" si="260"/>
        <v>0</v>
      </c>
      <c r="N1052" s="326">
        <f t="shared" si="268"/>
        <v>0.96773473280323696</v>
      </c>
      <c r="O1052" s="326">
        <f t="shared" si="261"/>
        <v>7.586232614633629E-45</v>
      </c>
      <c r="P1052" s="326">
        <f t="shared" si="262"/>
        <v>0</v>
      </c>
      <c r="Q1052" s="326">
        <f t="shared" si="269"/>
        <v>0.96773473280323696</v>
      </c>
      <c r="R1052" s="326">
        <f t="shared" si="263"/>
        <v>1.0588640005387306E-38</v>
      </c>
      <c r="S1052" s="326">
        <f t="shared" si="264"/>
        <v>0</v>
      </c>
      <c r="T1052" s="326">
        <f t="shared" si="270"/>
        <v>0.96773473280323696</v>
      </c>
      <c r="U1052" s="326">
        <f t="shared" si="265"/>
        <v>0</v>
      </c>
      <c r="V1052" s="326">
        <f t="shared" si="271"/>
        <v>0.3</v>
      </c>
    </row>
    <row r="1053" spans="7:22" x14ac:dyDescent="0.2">
      <c r="G1053" s="326">
        <f t="shared" si="256"/>
        <v>0</v>
      </c>
      <c r="H1053" s="326">
        <f t="shared" si="266"/>
        <v>0.9686607947485032</v>
      </c>
      <c r="I1053" s="326">
        <f t="shared" si="257"/>
        <v>0</v>
      </c>
      <c r="J1053" s="326">
        <f t="shared" si="258"/>
        <v>0</v>
      </c>
      <c r="K1053" s="326">
        <f t="shared" si="267"/>
        <v>0.9686607947485032</v>
      </c>
      <c r="L1053" s="326">
        <f t="shared" si="259"/>
        <v>2.1097030188194819E-302</v>
      </c>
      <c r="M1053" s="326">
        <f t="shared" si="260"/>
        <v>0</v>
      </c>
      <c r="N1053" s="326">
        <f t="shared" si="268"/>
        <v>0.9686607947485032</v>
      </c>
      <c r="O1053" s="326">
        <f t="shared" si="261"/>
        <v>2.7680100895742878E-45</v>
      </c>
      <c r="P1053" s="326">
        <f t="shared" si="262"/>
        <v>0</v>
      </c>
      <c r="Q1053" s="326">
        <f t="shared" si="269"/>
        <v>0.9686607947485032</v>
      </c>
      <c r="R1053" s="326">
        <f t="shared" si="263"/>
        <v>4.0063247518132987E-38</v>
      </c>
      <c r="S1053" s="326">
        <f t="shared" si="264"/>
        <v>0</v>
      </c>
      <c r="T1053" s="326">
        <f t="shared" si="270"/>
        <v>0.9686607947485032</v>
      </c>
      <c r="U1053" s="326">
        <f t="shared" si="265"/>
        <v>0</v>
      </c>
      <c r="V1053" s="326">
        <f t="shared" si="271"/>
        <v>0.3</v>
      </c>
    </row>
    <row r="1054" spans="7:22" x14ac:dyDescent="0.2">
      <c r="G1054" s="326">
        <f t="shared" si="256"/>
        <v>0</v>
      </c>
      <c r="H1054" s="326">
        <f t="shared" si="266"/>
        <v>0.96958685669376943</v>
      </c>
      <c r="I1054" s="326">
        <f t="shared" si="257"/>
        <v>0</v>
      </c>
      <c r="J1054" s="326">
        <f t="shared" si="258"/>
        <v>0</v>
      </c>
      <c r="K1054" s="326">
        <f t="shared" si="267"/>
        <v>0.96958685669376943</v>
      </c>
      <c r="L1054" s="326">
        <f t="shared" si="259"/>
        <v>4.9439423345531628E-303</v>
      </c>
      <c r="M1054" s="326">
        <f t="shared" si="260"/>
        <v>0</v>
      </c>
      <c r="N1054" s="326">
        <f t="shared" si="268"/>
        <v>0.96958685669376943</v>
      </c>
      <c r="O1054" s="326">
        <f t="shared" si="261"/>
        <v>1.0070350471218942E-45</v>
      </c>
      <c r="P1054" s="326">
        <f t="shared" si="262"/>
        <v>0</v>
      </c>
      <c r="Q1054" s="326">
        <f t="shared" si="269"/>
        <v>0.96958685669376943</v>
      </c>
      <c r="R1054" s="326">
        <f t="shared" si="263"/>
        <v>1.4970907182723264E-37</v>
      </c>
      <c r="S1054" s="326">
        <f t="shared" si="264"/>
        <v>0</v>
      </c>
      <c r="T1054" s="326">
        <f t="shared" si="270"/>
        <v>0.96958685669376943</v>
      </c>
      <c r="U1054" s="326">
        <f t="shared" si="265"/>
        <v>0</v>
      </c>
      <c r="V1054" s="326">
        <f t="shared" si="271"/>
        <v>0.3</v>
      </c>
    </row>
    <row r="1055" spans="7:22" x14ac:dyDescent="0.2">
      <c r="G1055" s="326">
        <f t="shared" si="256"/>
        <v>0</v>
      </c>
      <c r="H1055" s="326">
        <f t="shared" si="266"/>
        <v>0.97051291863903566</v>
      </c>
      <c r="I1055" s="326">
        <f t="shared" si="257"/>
        <v>0</v>
      </c>
      <c r="J1055" s="326">
        <f t="shared" si="258"/>
        <v>0</v>
      </c>
      <c r="K1055" s="326">
        <f t="shared" si="267"/>
        <v>0.97051291863903566</v>
      </c>
      <c r="L1055" s="326">
        <f t="shared" si="259"/>
        <v>1.1600458794117972E-303</v>
      </c>
      <c r="M1055" s="326">
        <f t="shared" si="260"/>
        <v>0</v>
      </c>
      <c r="N1055" s="326">
        <f t="shared" si="268"/>
        <v>0.97051291863903566</v>
      </c>
      <c r="O1055" s="326">
        <f t="shared" si="261"/>
        <v>3.6531418195859045E-46</v>
      </c>
      <c r="P1055" s="326">
        <f t="shared" si="262"/>
        <v>0</v>
      </c>
      <c r="Q1055" s="326">
        <f t="shared" si="269"/>
        <v>0.97051291863903566</v>
      </c>
      <c r="R1055" s="326">
        <f t="shared" si="263"/>
        <v>5.5255288715302595E-37</v>
      </c>
      <c r="S1055" s="326">
        <f t="shared" si="264"/>
        <v>0</v>
      </c>
      <c r="T1055" s="326">
        <f t="shared" si="270"/>
        <v>0.97051291863903566</v>
      </c>
      <c r="U1055" s="326">
        <f t="shared" si="265"/>
        <v>0</v>
      </c>
      <c r="V1055" s="326">
        <f t="shared" si="271"/>
        <v>0.3</v>
      </c>
    </row>
    <row r="1056" spans="7:22" x14ac:dyDescent="0.2">
      <c r="G1056" s="326">
        <f t="shared" si="256"/>
        <v>0</v>
      </c>
      <c r="H1056" s="326">
        <f t="shared" si="266"/>
        <v>0.97143898058430189</v>
      </c>
      <c r="I1056" s="326">
        <f t="shared" si="257"/>
        <v>0</v>
      </c>
      <c r="J1056" s="326">
        <f t="shared" si="258"/>
        <v>0</v>
      </c>
      <c r="K1056" s="326">
        <f t="shared" si="267"/>
        <v>0.97143898058430189</v>
      </c>
      <c r="L1056" s="326">
        <f t="shared" si="259"/>
        <v>2.7253791208847596E-304</v>
      </c>
      <c r="M1056" s="326">
        <f t="shared" si="260"/>
        <v>0</v>
      </c>
      <c r="N1056" s="326">
        <f t="shared" si="268"/>
        <v>0.97143898058430189</v>
      </c>
      <c r="O1056" s="326">
        <f t="shared" si="261"/>
        <v>1.3214267025442919E-46</v>
      </c>
      <c r="P1056" s="326">
        <f t="shared" si="262"/>
        <v>0</v>
      </c>
      <c r="Q1056" s="326">
        <f t="shared" si="269"/>
        <v>0.97143898058430189</v>
      </c>
      <c r="R1056" s="326">
        <f t="shared" si="263"/>
        <v>2.0144243749416181E-36</v>
      </c>
      <c r="S1056" s="326">
        <f t="shared" si="264"/>
        <v>0</v>
      </c>
      <c r="T1056" s="326">
        <f t="shared" si="270"/>
        <v>0.97143898058430189</v>
      </c>
      <c r="U1056" s="326">
        <f t="shared" si="265"/>
        <v>0</v>
      </c>
      <c r="V1056" s="326">
        <f t="shared" si="271"/>
        <v>0.3</v>
      </c>
    </row>
    <row r="1057" spans="7:22" x14ac:dyDescent="0.2">
      <c r="G1057" s="326">
        <f t="shared" si="256"/>
        <v>0</v>
      </c>
      <c r="H1057" s="326">
        <f t="shared" si="266"/>
        <v>0.97236504252956812</v>
      </c>
      <c r="I1057" s="326">
        <f t="shared" si="257"/>
        <v>0</v>
      </c>
      <c r="J1057" s="326">
        <f t="shared" si="258"/>
        <v>0</v>
      </c>
      <c r="K1057" s="326">
        <f t="shared" si="267"/>
        <v>0.97236504252956812</v>
      </c>
      <c r="L1057" s="326">
        <f t="shared" si="259"/>
        <v>6.4110469447842981E-305</v>
      </c>
      <c r="M1057" s="326">
        <f t="shared" si="260"/>
        <v>0</v>
      </c>
      <c r="N1057" s="326">
        <f t="shared" si="268"/>
        <v>0.97236504252956812</v>
      </c>
      <c r="O1057" s="326">
        <f t="shared" si="261"/>
        <v>4.7663258834314174E-47</v>
      </c>
      <c r="P1057" s="326">
        <f t="shared" si="262"/>
        <v>0</v>
      </c>
      <c r="Q1057" s="326">
        <f t="shared" si="269"/>
        <v>0.97236504252956812</v>
      </c>
      <c r="R1057" s="326">
        <f t="shared" si="263"/>
        <v>7.254490656903825E-36</v>
      </c>
      <c r="S1057" s="326">
        <f t="shared" si="264"/>
        <v>0</v>
      </c>
      <c r="T1057" s="326">
        <f t="shared" si="270"/>
        <v>0.97236504252956812</v>
      </c>
      <c r="U1057" s="326">
        <f t="shared" si="265"/>
        <v>0</v>
      </c>
      <c r="V1057" s="326">
        <f t="shared" si="271"/>
        <v>0.3</v>
      </c>
    </row>
    <row r="1058" spans="7:22" x14ac:dyDescent="0.2">
      <c r="G1058" s="326">
        <f t="shared" si="256"/>
        <v>0</v>
      </c>
      <c r="H1058" s="326">
        <f t="shared" si="266"/>
        <v>0.97329110447483436</v>
      </c>
      <c r="I1058" s="326">
        <f t="shared" si="257"/>
        <v>0</v>
      </c>
      <c r="J1058" s="326">
        <f t="shared" si="258"/>
        <v>0</v>
      </c>
      <c r="K1058" s="326">
        <f t="shared" si="267"/>
        <v>0.97329110447483436</v>
      </c>
      <c r="L1058" s="326">
        <f t="shared" si="259"/>
        <v>1.5100159670326057E-305</v>
      </c>
      <c r="M1058" s="326">
        <f t="shared" si="260"/>
        <v>0</v>
      </c>
      <c r="N1058" s="326">
        <f t="shared" si="268"/>
        <v>0.97329110447483436</v>
      </c>
      <c r="O1058" s="326">
        <f t="shared" si="261"/>
        <v>1.71434389421935E-47</v>
      </c>
      <c r="P1058" s="326">
        <f t="shared" si="262"/>
        <v>0</v>
      </c>
      <c r="Q1058" s="326">
        <f t="shared" si="269"/>
        <v>0.97329110447483436</v>
      </c>
      <c r="R1058" s="326">
        <f t="shared" si="263"/>
        <v>2.5808872794223318E-35</v>
      </c>
      <c r="S1058" s="326">
        <f t="shared" si="264"/>
        <v>0</v>
      </c>
      <c r="T1058" s="326">
        <f t="shared" si="270"/>
        <v>0.97329110447483436</v>
      </c>
      <c r="U1058" s="326">
        <f t="shared" si="265"/>
        <v>0</v>
      </c>
      <c r="V1058" s="326">
        <f t="shared" si="271"/>
        <v>0.3</v>
      </c>
    </row>
    <row r="1059" spans="7:22" x14ac:dyDescent="0.2">
      <c r="G1059" s="326">
        <f t="shared" si="256"/>
        <v>0</v>
      </c>
      <c r="H1059" s="326">
        <f t="shared" si="266"/>
        <v>0.97421716642010059</v>
      </c>
      <c r="I1059" s="326">
        <f t="shared" si="257"/>
        <v>0</v>
      </c>
      <c r="J1059" s="326">
        <f t="shared" si="258"/>
        <v>0</v>
      </c>
      <c r="K1059" s="326">
        <f t="shared" si="267"/>
        <v>0.97421716642010059</v>
      </c>
      <c r="L1059" s="326">
        <f t="shared" si="259"/>
        <v>3.5611063216560206E-306</v>
      </c>
      <c r="M1059" s="326">
        <f t="shared" si="260"/>
        <v>0</v>
      </c>
      <c r="N1059" s="326">
        <f t="shared" si="268"/>
        <v>0.97421716642010059</v>
      </c>
      <c r="O1059" s="326">
        <f t="shared" si="261"/>
        <v>6.1488671142652902E-48</v>
      </c>
      <c r="P1059" s="326">
        <f t="shared" si="262"/>
        <v>0</v>
      </c>
      <c r="Q1059" s="326">
        <f t="shared" si="269"/>
        <v>0.97421716642010059</v>
      </c>
      <c r="R1059" s="326">
        <f t="shared" si="263"/>
        <v>9.0711941686624329E-35</v>
      </c>
      <c r="S1059" s="326">
        <f t="shared" si="264"/>
        <v>0</v>
      </c>
      <c r="T1059" s="326">
        <f t="shared" si="270"/>
        <v>0.97421716642010059</v>
      </c>
      <c r="U1059" s="326">
        <f t="shared" si="265"/>
        <v>0</v>
      </c>
      <c r="V1059" s="326">
        <f t="shared" si="271"/>
        <v>0.3</v>
      </c>
    </row>
    <row r="1060" spans="7:22" x14ac:dyDescent="0.2">
      <c r="G1060" s="326">
        <f t="shared" si="256"/>
        <v>0</v>
      </c>
      <c r="H1060" s="326">
        <f t="shared" si="266"/>
        <v>0.97514322836536682</v>
      </c>
      <c r="I1060" s="326">
        <f t="shared" si="257"/>
        <v>0</v>
      </c>
      <c r="J1060" s="326">
        <f t="shared" si="258"/>
        <v>0</v>
      </c>
      <c r="K1060" s="326">
        <f t="shared" si="267"/>
        <v>0.97514322836536682</v>
      </c>
      <c r="L1060" s="326">
        <f t="shared" si="259"/>
        <v>8.4089044831641425E-307</v>
      </c>
      <c r="M1060" s="326">
        <f t="shared" si="260"/>
        <v>0</v>
      </c>
      <c r="N1060" s="326">
        <f t="shared" si="268"/>
        <v>0.97514322836536682</v>
      </c>
      <c r="O1060" s="326">
        <f t="shared" si="261"/>
        <v>2.1993004023407387E-48</v>
      </c>
      <c r="P1060" s="326">
        <f t="shared" si="262"/>
        <v>0</v>
      </c>
      <c r="Q1060" s="326">
        <f t="shared" si="269"/>
        <v>0.97514322836536682</v>
      </c>
      <c r="R1060" s="326">
        <f t="shared" si="263"/>
        <v>3.1500700814694158E-34</v>
      </c>
      <c r="S1060" s="326">
        <f t="shared" si="264"/>
        <v>0</v>
      </c>
      <c r="T1060" s="326">
        <f t="shared" si="270"/>
        <v>0.97514322836536682</v>
      </c>
      <c r="U1060" s="326">
        <f t="shared" si="265"/>
        <v>0</v>
      </c>
      <c r="V1060" s="326">
        <f t="shared" si="271"/>
        <v>0.3</v>
      </c>
    </row>
    <row r="1061" spans="7:22" x14ac:dyDescent="0.2">
      <c r="G1061" s="326">
        <f t="shared" si="256"/>
        <v>0</v>
      </c>
      <c r="H1061" s="326">
        <f t="shared" si="266"/>
        <v>0.97606929031063305</v>
      </c>
      <c r="I1061" s="326">
        <f t="shared" si="257"/>
        <v>0</v>
      </c>
      <c r="J1061" s="326">
        <f t="shared" si="258"/>
        <v>0</v>
      </c>
      <c r="K1061" s="326">
        <f t="shared" si="267"/>
        <v>0.97606929031063305</v>
      </c>
      <c r="L1061" s="326">
        <f t="shared" si="259"/>
        <v>1.988132061069664E-307</v>
      </c>
      <c r="M1061" s="326">
        <f t="shared" si="260"/>
        <v>0</v>
      </c>
      <c r="N1061" s="326">
        <f t="shared" si="268"/>
        <v>0.97606929031063305</v>
      </c>
      <c r="O1061" s="326">
        <f t="shared" si="261"/>
        <v>7.8446859118280397E-49</v>
      </c>
      <c r="P1061" s="326">
        <f t="shared" si="262"/>
        <v>0</v>
      </c>
      <c r="Q1061" s="326">
        <f t="shared" si="269"/>
        <v>0.97606929031063305</v>
      </c>
      <c r="R1061" s="326">
        <f t="shared" si="263"/>
        <v>1.0808443572999961E-33</v>
      </c>
      <c r="S1061" s="326">
        <f t="shared" si="264"/>
        <v>0</v>
      </c>
      <c r="T1061" s="326">
        <f t="shared" si="270"/>
        <v>0.97606929031063305</v>
      </c>
      <c r="U1061" s="326">
        <f t="shared" si="265"/>
        <v>0</v>
      </c>
      <c r="V1061" s="326">
        <f t="shared" si="271"/>
        <v>0.3</v>
      </c>
    </row>
    <row r="1062" spans="7:22" x14ac:dyDescent="0.2">
      <c r="G1062" s="326">
        <f t="shared" si="256"/>
        <v>0</v>
      </c>
      <c r="H1062" s="326">
        <f t="shared" si="266"/>
        <v>0.97699535225589929</v>
      </c>
      <c r="I1062" s="326">
        <f t="shared" si="257"/>
        <v>0</v>
      </c>
      <c r="J1062" s="326">
        <f t="shared" si="258"/>
        <v>0</v>
      </c>
      <c r="K1062" s="326">
        <f t="shared" si="267"/>
        <v>0.97699535225589929</v>
      </c>
      <c r="L1062" s="326">
        <f t="shared" si="259"/>
        <v>4.7065493123389374E-308</v>
      </c>
      <c r="M1062" s="326">
        <f t="shared" si="260"/>
        <v>0</v>
      </c>
      <c r="N1062" s="326">
        <f t="shared" si="268"/>
        <v>0.97699535225589929</v>
      </c>
      <c r="O1062" s="326">
        <f t="shared" si="261"/>
        <v>2.790469915885934E-49</v>
      </c>
      <c r="P1062" s="326">
        <f t="shared" si="262"/>
        <v>0</v>
      </c>
      <c r="Q1062" s="326">
        <f t="shared" si="269"/>
        <v>0.97699535225589929</v>
      </c>
      <c r="R1062" s="326">
        <f t="shared" si="263"/>
        <v>3.664544595619702E-33</v>
      </c>
      <c r="S1062" s="326">
        <f t="shared" si="264"/>
        <v>0</v>
      </c>
      <c r="T1062" s="326">
        <f t="shared" si="270"/>
        <v>0.97699535225589929</v>
      </c>
      <c r="U1062" s="326">
        <f t="shared" si="265"/>
        <v>0</v>
      </c>
      <c r="V1062" s="326">
        <f t="shared" si="271"/>
        <v>0.3</v>
      </c>
    </row>
    <row r="1063" spans="7:22" x14ac:dyDescent="0.2">
      <c r="G1063" s="326">
        <f t="shared" si="256"/>
        <v>0</v>
      </c>
      <c r="H1063" s="326">
        <f t="shared" si="266"/>
        <v>0.97792141420116552</v>
      </c>
      <c r="I1063" s="326">
        <f t="shared" si="257"/>
        <v>0</v>
      </c>
      <c r="J1063" s="326">
        <f t="shared" si="258"/>
        <v>0</v>
      </c>
      <c r="K1063" s="326">
        <f t="shared" si="267"/>
        <v>0.97792141420116552</v>
      </c>
      <c r="L1063" s="326">
        <f t="shared" si="259"/>
        <v>0</v>
      </c>
      <c r="M1063" s="326">
        <f t="shared" si="260"/>
        <v>0</v>
      </c>
      <c r="N1063" s="326">
        <f t="shared" si="268"/>
        <v>0.97792141420116552</v>
      </c>
      <c r="O1063" s="326">
        <f t="shared" si="261"/>
        <v>9.8991765588440514E-50</v>
      </c>
      <c r="P1063" s="326">
        <f t="shared" si="262"/>
        <v>0</v>
      </c>
      <c r="Q1063" s="326">
        <f t="shared" si="269"/>
        <v>0.97792141420116552</v>
      </c>
      <c r="R1063" s="326">
        <f t="shared" si="263"/>
        <v>1.2277709162363556E-32</v>
      </c>
      <c r="S1063" s="326">
        <f t="shared" si="264"/>
        <v>0</v>
      </c>
      <c r="T1063" s="326">
        <f t="shared" si="270"/>
        <v>0.97792141420116552</v>
      </c>
      <c r="U1063" s="326">
        <f t="shared" si="265"/>
        <v>0</v>
      </c>
      <c r="V1063" s="326">
        <f t="shared" si="271"/>
        <v>0.3</v>
      </c>
    </row>
    <row r="1064" spans="7:22" x14ac:dyDescent="0.2">
      <c r="G1064" s="326">
        <f t="shared" si="256"/>
        <v>0</v>
      </c>
      <c r="H1064" s="326">
        <f t="shared" si="266"/>
        <v>0.97884747614643175</v>
      </c>
      <c r="I1064" s="326">
        <f t="shared" si="257"/>
        <v>0</v>
      </c>
      <c r="J1064" s="326">
        <f t="shared" si="258"/>
        <v>0</v>
      </c>
      <c r="K1064" s="326">
        <f t="shared" si="267"/>
        <v>0.97884747614643175</v>
      </c>
      <c r="L1064" s="326">
        <f t="shared" si="259"/>
        <v>0</v>
      </c>
      <c r="M1064" s="326">
        <f t="shared" si="260"/>
        <v>0</v>
      </c>
      <c r="N1064" s="326">
        <f t="shared" si="268"/>
        <v>0.97884747614643175</v>
      </c>
      <c r="O1064" s="326">
        <f t="shared" si="261"/>
        <v>3.502271756118244E-50</v>
      </c>
      <c r="P1064" s="326">
        <f t="shared" si="262"/>
        <v>0</v>
      </c>
      <c r="Q1064" s="326">
        <f t="shared" si="269"/>
        <v>0.97884747614643175</v>
      </c>
      <c r="R1064" s="326">
        <f t="shared" si="263"/>
        <v>4.0651968082888338E-32</v>
      </c>
      <c r="S1064" s="326">
        <f t="shared" si="264"/>
        <v>0</v>
      </c>
      <c r="T1064" s="326">
        <f t="shared" si="270"/>
        <v>0.97884747614643175</v>
      </c>
      <c r="U1064" s="326">
        <f t="shared" si="265"/>
        <v>0</v>
      </c>
      <c r="V1064" s="326">
        <f t="shared" si="271"/>
        <v>0.3</v>
      </c>
    </row>
    <row r="1065" spans="7:22" x14ac:dyDescent="0.2">
      <c r="G1065" s="326">
        <f t="shared" si="256"/>
        <v>0</v>
      </c>
      <c r="H1065" s="326">
        <f t="shared" si="266"/>
        <v>0.97977353809169798</v>
      </c>
      <c r="I1065" s="326">
        <f t="shared" si="257"/>
        <v>0</v>
      </c>
      <c r="J1065" s="326">
        <f t="shared" si="258"/>
        <v>0</v>
      </c>
      <c r="K1065" s="326">
        <f t="shared" si="267"/>
        <v>0.97977353809169798</v>
      </c>
      <c r="L1065" s="326">
        <f t="shared" si="259"/>
        <v>0</v>
      </c>
      <c r="M1065" s="326">
        <f t="shared" si="260"/>
        <v>0</v>
      </c>
      <c r="N1065" s="326">
        <f t="shared" si="268"/>
        <v>0.97977353809169798</v>
      </c>
      <c r="O1065" s="326">
        <f t="shared" si="261"/>
        <v>1.2357730179791454E-50</v>
      </c>
      <c r="P1065" s="326">
        <f t="shared" si="262"/>
        <v>0</v>
      </c>
      <c r="Q1065" s="326">
        <f t="shared" si="269"/>
        <v>0.97977353809169798</v>
      </c>
      <c r="R1065" s="326">
        <f t="shared" si="263"/>
        <v>1.3302675451042371E-31</v>
      </c>
      <c r="S1065" s="326">
        <f t="shared" si="264"/>
        <v>0</v>
      </c>
      <c r="T1065" s="326">
        <f t="shared" si="270"/>
        <v>0.97977353809169798</v>
      </c>
      <c r="U1065" s="326">
        <f t="shared" si="265"/>
        <v>0</v>
      </c>
      <c r="V1065" s="326">
        <f t="shared" si="271"/>
        <v>0.3</v>
      </c>
    </row>
    <row r="1066" spans="7:22" x14ac:dyDescent="0.2">
      <c r="G1066" s="326">
        <f t="shared" si="256"/>
        <v>0</v>
      </c>
      <c r="H1066" s="326">
        <f t="shared" si="266"/>
        <v>0.98069960003696421</v>
      </c>
      <c r="I1066" s="326">
        <f t="shared" si="257"/>
        <v>0</v>
      </c>
      <c r="J1066" s="326">
        <f t="shared" si="258"/>
        <v>0</v>
      </c>
      <c r="K1066" s="326">
        <f t="shared" si="267"/>
        <v>0.98069960003696421</v>
      </c>
      <c r="L1066" s="326">
        <f t="shared" si="259"/>
        <v>0</v>
      </c>
      <c r="M1066" s="326">
        <f t="shared" si="260"/>
        <v>0</v>
      </c>
      <c r="N1066" s="326">
        <f t="shared" si="268"/>
        <v>0.98069960003696421</v>
      </c>
      <c r="O1066" s="326">
        <f t="shared" si="261"/>
        <v>4.3488523591562831E-51</v>
      </c>
      <c r="P1066" s="326">
        <f t="shared" si="262"/>
        <v>0</v>
      </c>
      <c r="Q1066" s="326">
        <f t="shared" si="269"/>
        <v>0.98069960003696421</v>
      </c>
      <c r="R1066" s="326">
        <f t="shared" si="263"/>
        <v>4.3024490699520447E-31</v>
      </c>
      <c r="S1066" s="326">
        <f t="shared" si="264"/>
        <v>0</v>
      </c>
      <c r="T1066" s="326">
        <f t="shared" si="270"/>
        <v>0.98069960003696421</v>
      </c>
      <c r="U1066" s="326">
        <f t="shared" si="265"/>
        <v>0</v>
      </c>
      <c r="V1066" s="326">
        <f t="shared" si="271"/>
        <v>0.3</v>
      </c>
    </row>
    <row r="1067" spans="7:22" x14ac:dyDescent="0.2">
      <c r="G1067" s="326">
        <f t="shared" si="256"/>
        <v>0</v>
      </c>
      <c r="H1067" s="326">
        <f t="shared" si="266"/>
        <v>0.98162566198223045</v>
      </c>
      <c r="I1067" s="326">
        <f t="shared" si="257"/>
        <v>0</v>
      </c>
      <c r="J1067" s="326">
        <f t="shared" si="258"/>
        <v>0</v>
      </c>
      <c r="K1067" s="326">
        <f t="shared" si="267"/>
        <v>0.98162566198223045</v>
      </c>
      <c r="L1067" s="326">
        <f t="shared" si="259"/>
        <v>0</v>
      </c>
      <c r="M1067" s="326">
        <f t="shared" si="260"/>
        <v>0</v>
      </c>
      <c r="N1067" s="326">
        <f t="shared" si="268"/>
        <v>0.98162566198223045</v>
      </c>
      <c r="O1067" s="326">
        <f t="shared" si="261"/>
        <v>1.5263939844826457E-51</v>
      </c>
      <c r="P1067" s="326">
        <f t="shared" si="262"/>
        <v>0</v>
      </c>
      <c r="Q1067" s="326">
        <f t="shared" si="269"/>
        <v>0.98162566198223045</v>
      </c>
      <c r="R1067" s="326">
        <f t="shared" si="263"/>
        <v>1.3754278008812295E-30</v>
      </c>
      <c r="S1067" s="326">
        <f t="shared" si="264"/>
        <v>0</v>
      </c>
      <c r="T1067" s="326">
        <f t="shared" si="270"/>
        <v>0.98162566198223045</v>
      </c>
      <c r="U1067" s="326">
        <f t="shared" si="265"/>
        <v>0</v>
      </c>
      <c r="V1067" s="326">
        <f t="shared" si="271"/>
        <v>0.3</v>
      </c>
    </row>
    <row r="1068" spans="7:22" x14ac:dyDescent="0.2">
      <c r="G1068" s="326">
        <f t="shared" si="256"/>
        <v>0</v>
      </c>
      <c r="H1068" s="326">
        <f t="shared" si="266"/>
        <v>0.98255172392749668</v>
      </c>
      <c r="I1068" s="326">
        <f t="shared" si="257"/>
        <v>0</v>
      </c>
      <c r="J1068" s="326">
        <f t="shared" si="258"/>
        <v>0</v>
      </c>
      <c r="K1068" s="326">
        <f t="shared" si="267"/>
        <v>0.98255172392749668</v>
      </c>
      <c r="L1068" s="326">
        <f t="shared" si="259"/>
        <v>0</v>
      </c>
      <c r="M1068" s="326">
        <f t="shared" si="260"/>
        <v>0</v>
      </c>
      <c r="N1068" s="326">
        <f t="shared" si="268"/>
        <v>0.98255172392749668</v>
      </c>
      <c r="O1068" s="326">
        <f t="shared" si="261"/>
        <v>5.3434719901211903E-52</v>
      </c>
      <c r="P1068" s="326">
        <f t="shared" si="262"/>
        <v>0</v>
      </c>
      <c r="Q1068" s="326">
        <f t="shared" si="269"/>
        <v>0.98255172392749668</v>
      </c>
      <c r="R1068" s="326">
        <f t="shared" si="263"/>
        <v>4.3464133842233073E-30</v>
      </c>
      <c r="S1068" s="326">
        <f t="shared" si="264"/>
        <v>0</v>
      </c>
      <c r="T1068" s="326">
        <f t="shared" si="270"/>
        <v>0.98255172392749668</v>
      </c>
      <c r="U1068" s="326">
        <f t="shared" si="265"/>
        <v>0</v>
      </c>
      <c r="V1068" s="326">
        <f t="shared" si="271"/>
        <v>0.3</v>
      </c>
    </row>
    <row r="1069" spans="7:22" x14ac:dyDescent="0.2">
      <c r="G1069" s="326">
        <f t="shared" si="256"/>
        <v>0</v>
      </c>
      <c r="H1069" s="326">
        <f t="shared" si="266"/>
        <v>0.98347778587276291</v>
      </c>
      <c r="I1069" s="326">
        <f t="shared" si="257"/>
        <v>0</v>
      </c>
      <c r="J1069" s="326">
        <f t="shared" si="258"/>
        <v>0</v>
      </c>
      <c r="K1069" s="326">
        <f t="shared" si="267"/>
        <v>0.98347778587276291</v>
      </c>
      <c r="L1069" s="326">
        <f t="shared" si="259"/>
        <v>0</v>
      </c>
      <c r="M1069" s="326">
        <f t="shared" si="260"/>
        <v>0</v>
      </c>
      <c r="N1069" s="326">
        <f t="shared" si="268"/>
        <v>0.98347778587276291</v>
      </c>
      <c r="O1069" s="326">
        <f t="shared" si="261"/>
        <v>1.8657530759101551E-52</v>
      </c>
      <c r="P1069" s="326">
        <f t="shared" si="262"/>
        <v>0</v>
      </c>
      <c r="Q1069" s="326">
        <f t="shared" si="269"/>
        <v>0.98347778587276291</v>
      </c>
      <c r="R1069" s="326">
        <f t="shared" si="263"/>
        <v>1.3577541649339389E-29</v>
      </c>
      <c r="S1069" s="326">
        <f t="shared" si="264"/>
        <v>0</v>
      </c>
      <c r="T1069" s="326">
        <f t="shared" si="270"/>
        <v>0.98347778587276291</v>
      </c>
      <c r="U1069" s="326">
        <f t="shared" si="265"/>
        <v>0</v>
      </c>
      <c r="V1069" s="326">
        <f t="shared" si="271"/>
        <v>0.3</v>
      </c>
    </row>
    <row r="1070" spans="7:22" x14ac:dyDescent="0.2">
      <c r="G1070" s="326">
        <f t="shared" si="256"/>
        <v>0</v>
      </c>
      <c r="H1070" s="326">
        <f t="shared" si="266"/>
        <v>0.98440384781802914</v>
      </c>
      <c r="I1070" s="326">
        <f t="shared" si="257"/>
        <v>0</v>
      </c>
      <c r="J1070" s="326">
        <f t="shared" si="258"/>
        <v>0</v>
      </c>
      <c r="K1070" s="326">
        <f t="shared" si="267"/>
        <v>0.98440384781802914</v>
      </c>
      <c r="L1070" s="326">
        <f t="shared" si="259"/>
        <v>0</v>
      </c>
      <c r="M1070" s="326">
        <f t="shared" si="260"/>
        <v>0</v>
      </c>
      <c r="N1070" s="326">
        <f t="shared" si="268"/>
        <v>0.98440384781802914</v>
      </c>
      <c r="O1070" s="326">
        <f t="shared" si="261"/>
        <v>6.4978144690118127E-53</v>
      </c>
      <c r="P1070" s="326">
        <f t="shared" si="262"/>
        <v>0</v>
      </c>
      <c r="Q1070" s="326">
        <f t="shared" si="269"/>
        <v>0.98440384781802914</v>
      </c>
      <c r="R1070" s="326">
        <f t="shared" si="263"/>
        <v>4.1930854553723068E-29</v>
      </c>
      <c r="S1070" s="326">
        <f t="shared" si="264"/>
        <v>0</v>
      </c>
      <c r="T1070" s="326">
        <f t="shared" si="270"/>
        <v>0.98440384781802914</v>
      </c>
      <c r="U1070" s="326">
        <f t="shared" si="265"/>
        <v>0</v>
      </c>
      <c r="V1070" s="326">
        <f t="shared" si="271"/>
        <v>0.3</v>
      </c>
    </row>
    <row r="1071" spans="7:22" x14ac:dyDescent="0.2">
      <c r="G1071" s="326">
        <f t="shared" si="256"/>
        <v>0</v>
      </c>
      <c r="H1071" s="326">
        <f t="shared" si="266"/>
        <v>0.98532990976329538</v>
      </c>
      <c r="I1071" s="326">
        <f t="shared" si="257"/>
        <v>0</v>
      </c>
      <c r="J1071" s="326">
        <f t="shared" si="258"/>
        <v>0</v>
      </c>
      <c r="K1071" s="326">
        <f t="shared" si="267"/>
        <v>0.98532990976329538</v>
      </c>
      <c r="L1071" s="326">
        <f t="shared" si="259"/>
        <v>0</v>
      </c>
      <c r="M1071" s="326">
        <f t="shared" si="260"/>
        <v>0</v>
      </c>
      <c r="N1071" s="326">
        <f t="shared" si="268"/>
        <v>0.98532990976329538</v>
      </c>
      <c r="O1071" s="326">
        <f t="shared" si="261"/>
        <v>2.257208509007556E-53</v>
      </c>
      <c r="P1071" s="326">
        <f t="shared" si="262"/>
        <v>0</v>
      </c>
      <c r="Q1071" s="326">
        <f t="shared" si="269"/>
        <v>0.98532990976329538</v>
      </c>
      <c r="R1071" s="326">
        <f t="shared" si="263"/>
        <v>1.2802481939273248E-28</v>
      </c>
      <c r="S1071" s="326">
        <f t="shared" si="264"/>
        <v>0</v>
      </c>
      <c r="T1071" s="326">
        <f t="shared" si="270"/>
        <v>0.98532990976329538</v>
      </c>
      <c r="U1071" s="326">
        <f t="shared" si="265"/>
        <v>0</v>
      </c>
      <c r="V1071" s="326">
        <f t="shared" si="271"/>
        <v>0.3</v>
      </c>
    </row>
    <row r="1072" spans="7:22" x14ac:dyDescent="0.2">
      <c r="G1072" s="326">
        <f t="shared" si="256"/>
        <v>0</v>
      </c>
      <c r="H1072" s="326">
        <f t="shared" si="266"/>
        <v>0.98625597170856161</v>
      </c>
      <c r="I1072" s="326">
        <f t="shared" si="257"/>
        <v>0</v>
      </c>
      <c r="J1072" s="326">
        <f t="shared" si="258"/>
        <v>0</v>
      </c>
      <c r="K1072" s="326">
        <f t="shared" si="267"/>
        <v>0.98625597170856161</v>
      </c>
      <c r="L1072" s="326">
        <f t="shared" si="259"/>
        <v>0</v>
      </c>
      <c r="M1072" s="326">
        <f t="shared" si="260"/>
        <v>0</v>
      </c>
      <c r="N1072" s="326">
        <f t="shared" si="268"/>
        <v>0.98625597170856161</v>
      </c>
      <c r="O1072" s="326">
        <f t="shared" si="261"/>
        <v>7.8212460419882846E-54</v>
      </c>
      <c r="P1072" s="326">
        <f t="shared" si="262"/>
        <v>0</v>
      </c>
      <c r="Q1072" s="326">
        <f t="shared" si="269"/>
        <v>0.98625597170856161</v>
      </c>
      <c r="R1072" s="326">
        <f t="shared" si="263"/>
        <v>3.8648070232687779E-28</v>
      </c>
      <c r="S1072" s="326">
        <f t="shared" si="264"/>
        <v>0</v>
      </c>
      <c r="T1072" s="326">
        <f t="shared" si="270"/>
        <v>0.98625597170856161</v>
      </c>
      <c r="U1072" s="326">
        <f t="shared" si="265"/>
        <v>0</v>
      </c>
      <c r="V1072" s="326">
        <f t="shared" si="271"/>
        <v>0.3</v>
      </c>
    </row>
    <row r="1073" spans="7:22" x14ac:dyDescent="0.2">
      <c r="G1073" s="326">
        <f t="shared" si="256"/>
        <v>0</v>
      </c>
      <c r="H1073" s="326">
        <f t="shared" si="266"/>
        <v>0.98718203365382784</v>
      </c>
      <c r="I1073" s="326">
        <f t="shared" si="257"/>
        <v>0</v>
      </c>
      <c r="J1073" s="326">
        <f t="shared" si="258"/>
        <v>0</v>
      </c>
      <c r="K1073" s="326">
        <f t="shared" si="267"/>
        <v>0.98718203365382784</v>
      </c>
      <c r="L1073" s="326">
        <f t="shared" si="259"/>
        <v>0</v>
      </c>
      <c r="M1073" s="326">
        <f t="shared" si="260"/>
        <v>0</v>
      </c>
      <c r="N1073" s="326">
        <f t="shared" si="268"/>
        <v>0.98718203365382784</v>
      </c>
      <c r="O1073" s="326">
        <f t="shared" si="261"/>
        <v>2.7032656633692403E-54</v>
      </c>
      <c r="P1073" s="326">
        <f t="shared" si="262"/>
        <v>0</v>
      </c>
      <c r="Q1073" s="326">
        <f t="shared" si="269"/>
        <v>0.98718203365382784</v>
      </c>
      <c r="R1073" s="326">
        <f t="shared" si="263"/>
        <v>1.1536120834968763E-27</v>
      </c>
      <c r="S1073" s="326">
        <f t="shared" si="264"/>
        <v>0</v>
      </c>
      <c r="T1073" s="326">
        <f t="shared" si="270"/>
        <v>0.98718203365382784</v>
      </c>
      <c r="U1073" s="326">
        <f t="shared" si="265"/>
        <v>0</v>
      </c>
      <c r="V1073" s="326">
        <f t="shared" si="271"/>
        <v>0.3</v>
      </c>
    </row>
    <row r="1074" spans="7:22" x14ac:dyDescent="0.2">
      <c r="G1074" s="326">
        <f t="shared" si="256"/>
        <v>0</v>
      </c>
      <c r="H1074" s="326">
        <f t="shared" si="266"/>
        <v>0.98810809559909407</v>
      </c>
      <c r="I1074" s="326">
        <f t="shared" si="257"/>
        <v>0</v>
      </c>
      <c r="J1074" s="326">
        <f t="shared" si="258"/>
        <v>0</v>
      </c>
      <c r="K1074" s="326">
        <f t="shared" si="267"/>
        <v>0.98810809559909407</v>
      </c>
      <c r="L1074" s="326">
        <f t="shared" si="259"/>
        <v>0</v>
      </c>
      <c r="M1074" s="326">
        <f t="shared" si="260"/>
        <v>0</v>
      </c>
      <c r="N1074" s="326">
        <f t="shared" si="268"/>
        <v>0.98810809559909407</v>
      </c>
      <c r="O1074" s="326">
        <f t="shared" si="261"/>
        <v>9.3200572118983334E-55</v>
      </c>
      <c r="P1074" s="326">
        <f t="shared" si="262"/>
        <v>0</v>
      </c>
      <c r="Q1074" s="326">
        <f t="shared" si="269"/>
        <v>0.98810809559909407</v>
      </c>
      <c r="R1074" s="326">
        <f t="shared" si="263"/>
        <v>3.4049845117952255E-27</v>
      </c>
      <c r="S1074" s="326">
        <f t="shared" si="264"/>
        <v>0</v>
      </c>
      <c r="T1074" s="326">
        <f t="shared" si="270"/>
        <v>0.98810809559909407</v>
      </c>
      <c r="U1074" s="326">
        <f t="shared" si="265"/>
        <v>0</v>
      </c>
      <c r="V1074" s="326">
        <f t="shared" si="271"/>
        <v>0.3</v>
      </c>
    </row>
    <row r="1075" spans="7:22" x14ac:dyDescent="0.2">
      <c r="G1075" s="326">
        <f t="shared" si="256"/>
        <v>0</v>
      </c>
      <c r="H1075" s="326">
        <f t="shared" si="266"/>
        <v>0.9890341575443603</v>
      </c>
      <c r="I1075" s="326">
        <f t="shared" si="257"/>
        <v>0</v>
      </c>
      <c r="J1075" s="326">
        <f t="shared" si="258"/>
        <v>0</v>
      </c>
      <c r="K1075" s="326">
        <f t="shared" si="267"/>
        <v>0.9890341575443603</v>
      </c>
      <c r="L1075" s="326">
        <f t="shared" si="259"/>
        <v>0</v>
      </c>
      <c r="M1075" s="326">
        <f t="shared" si="260"/>
        <v>0</v>
      </c>
      <c r="N1075" s="326">
        <f t="shared" si="268"/>
        <v>0.9890341575443603</v>
      </c>
      <c r="O1075" s="326">
        <f t="shared" si="261"/>
        <v>3.2053392843929054E-55</v>
      </c>
      <c r="P1075" s="326">
        <f t="shared" si="262"/>
        <v>0</v>
      </c>
      <c r="Q1075" s="326">
        <f t="shared" si="269"/>
        <v>0.9890341575443603</v>
      </c>
      <c r="R1075" s="326">
        <f t="shared" si="263"/>
        <v>9.9384517094807441E-27</v>
      </c>
      <c r="S1075" s="326">
        <f t="shared" si="264"/>
        <v>0</v>
      </c>
      <c r="T1075" s="326">
        <f t="shared" si="270"/>
        <v>0.9890341575443603</v>
      </c>
      <c r="U1075" s="326">
        <f t="shared" si="265"/>
        <v>0</v>
      </c>
      <c r="V1075" s="326">
        <f t="shared" si="271"/>
        <v>0.3</v>
      </c>
    </row>
    <row r="1076" spans="7:22" x14ac:dyDescent="0.2">
      <c r="G1076" s="326">
        <f t="shared" si="256"/>
        <v>0</v>
      </c>
      <c r="H1076" s="326">
        <f t="shared" si="266"/>
        <v>0.98996021948962654</v>
      </c>
      <c r="I1076" s="326">
        <f t="shared" si="257"/>
        <v>0</v>
      </c>
      <c r="J1076" s="326">
        <f t="shared" si="258"/>
        <v>0</v>
      </c>
      <c r="K1076" s="326">
        <f t="shared" si="267"/>
        <v>0.98996021948962654</v>
      </c>
      <c r="L1076" s="326">
        <f t="shared" si="259"/>
        <v>0</v>
      </c>
      <c r="M1076" s="326">
        <f t="shared" si="260"/>
        <v>0</v>
      </c>
      <c r="N1076" s="326">
        <f t="shared" si="268"/>
        <v>0.98996021948962654</v>
      </c>
      <c r="O1076" s="326">
        <f t="shared" si="261"/>
        <v>1.0996727592369004E-55</v>
      </c>
      <c r="P1076" s="326">
        <f t="shared" si="262"/>
        <v>0</v>
      </c>
      <c r="Q1076" s="326">
        <f t="shared" si="269"/>
        <v>0.98996021948962654</v>
      </c>
      <c r="R1076" s="326">
        <f t="shared" si="263"/>
        <v>2.8687672854274777E-26</v>
      </c>
      <c r="S1076" s="326">
        <f t="shared" si="264"/>
        <v>0</v>
      </c>
      <c r="T1076" s="326">
        <f t="shared" si="270"/>
        <v>0.98996021948962654</v>
      </c>
      <c r="U1076" s="326">
        <f t="shared" si="265"/>
        <v>0</v>
      </c>
      <c r="V1076" s="326">
        <f t="shared" si="271"/>
        <v>0.3</v>
      </c>
    </row>
    <row r="1077" spans="7:22" x14ac:dyDescent="0.2">
      <c r="G1077" s="326">
        <f t="shared" si="256"/>
        <v>0</v>
      </c>
      <c r="H1077" s="326">
        <f t="shared" si="266"/>
        <v>0.99088628143489277</v>
      </c>
      <c r="I1077" s="326">
        <f t="shared" si="257"/>
        <v>0</v>
      </c>
      <c r="J1077" s="326">
        <f t="shared" si="258"/>
        <v>0</v>
      </c>
      <c r="K1077" s="326">
        <f t="shared" si="267"/>
        <v>0.99088628143489277</v>
      </c>
      <c r="L1077" s="326">
        <f t="shared" si="259"/>
        <v>0</v>
      </c>
      <c r="M1077" s="326">
        <f t="shared" si="260"/>
        <v>0</v>
      </c>
      <c r="N1077" s="326">
        <f t="shared" si="268"/>
        <v>0.99088628143489277</v>
      </c>
      <c r="O1077" s="326">
        <f t="shared" si="261"/>
        <v>3.7635298385964544E-56</v>
      </c>
      <c r="P1077" s="326">
        <f t="shared" si="262"/>
        <v>0</v>
      </c>
      <c r="Q1077" s="326">
        <f t="shared" si="269"/>
        <v>0.99088628143489277</v>
      </c>
      <c r="R1077" s="326">
        <f t="shared" si="263"/>
        <v>8.1897287962436432E-26</v>
      </c>
      <c r="S1077" s="326">
        <f t="shared" si="264"/>
        <v>0</v>
      </c>
      <c r="T1077" s="326">
        <f t="shared" si="270"/>
        <v>0.99088628143489277</v>
      </c>
      <c r="U1077" s="326">
        <f t="shared" si="265"/>
        <v>0</v>
      </c>
      <c r="V1077" s="326">
        <f t="shared" si="271"/>
        <v>0.3</v>
      </c>
    </row>
    <row r="1078" spans="7:22" x14ac:dyDescent="0.2">
      <c r="G1078" s="326">
        <f t="shared" si="256"/>
        <v>0</v>
      </c>
      <c r="H1078" s="326">
        <f t="shared" si="266"/>
        <v>0.991812343380159</v>
      </c>
      <c r="I1078" s="326">
        <f t="shared" si="257"/>
        <v>0</v>
      </c>
      <c r="J1078" s="326">
        <f t="shared" si="258"/>
        <v>0</v>
      </c>
      <c r="K1078" s="326">
        <f t="shared" si="267"/>
        <v>0.991812343380159</v>
      </c>
      <c r="L1078" s="326">
        <f t="shared" si="259"/>
        <v>0</v>
      </c>
      <c r="M1078" s="326">
        <f t="shared" si="260"/>
        <v>0</v>
      </c>
      <c r="N1078" s="326">
        <f t="shared" si="268"/>
        <v>0.991812343380159</v>
      </c>
      <c r="O1078" s="326">
        <f t="shared" si="261"/>
        <v>1.284925795180031E-56</v>
      </c>
      <c r="P1078" s="326">
        <f t="shared" si="262"/>
        <v>0</v>
      </c>
      <c r="Q1078" s="326">
        <f t="shared" si="269"/>
        <v>0.991812343380159</v>
      </c>
      <c r="R1078" s="326">
        <f t="shared" si="263"/>
        <v>2.3124152050391859E-25</v>
      </c>
      <c r="S1078" s="326">
        <f t="shared" si="264"/>
        <v>0</v>
      </c>
      <c r="T1078" s="326">
        <f t="shared" si="270"/>
        <v>0.991812343380159</v>
      </c>
      <c r="U1078" s="326">
        <f t="shared" si="265"/>
        <v>0</v>
      </c>
      <c r="V1078" s="326">
        <f t="shared" si="271"/>
        <v>0.3</v>
      </c>
    </row>
    <row r="1079" spans="7:22" x14ac:dyDescent="0.2">
      <c r="G1079" s="326">
        <f t="shared" si="256"/>
        <v>0</v>
      </c>
      <c r="H1079" s="326">
        <f t="shared" si="266"/>
        <v>0.99273840532542523</v>
      </c>
      <c r="I1079" s="326">
        <f t="shared" si="257"/>
        <v>0</v>
      </c>
      <c r="J1079" s="326">
        <f t="shared" si="258"/>
        <v>0</v>
      </c>
      <c r="K1079" s="326">
        <f t="shared" si="267"/>
        <v>0.99273840532542523</v>
      </c>
      <c r="L1079" s="326">
        <f t="shared" si="259"/>
        <v>0</v>
      </c>
      <c r="M1079" s="326">
        <f t="shared" si="260"/>
        <v>0</v>
      </c>
      <c r="N1079" s="326">
        <f t="shared" si="268"/>
        <v>0.99273840532542523</v>
      </c>
      <c r="O1079" s="326">
        <f t="shared" si="261"/>
        <v>4.3764283200513306E-57</v>
      </c>
      <c r="P1079" s="326">
        <f t="shared" si="262"/>
        <v>0</v>
      </c>
      <c r="Q1079" s="326">
        <f t="shared" si="269"/>
        <v>0.99273840532542523</v>
      </c>
      <c r="R1079" s="326">
        <f t="shared" si="263"/>
        <v>6.458156397608077E-25</v>
      </c>
      <c r="S1079" s="326">
        <f t="shared" si="264"/>
        <v>0</v>
      </c>
      <c r="T1079" s="326">
        <f t="shared" si="270"/>
        <v>0.99273840532542523</v>
      </c>
      <c r="U1079" s="326">
        <f t="shared" si="265"/>
        <v>0</v>
      </c>
      <c r="V1079" s="326">
        <f t="shared" si="271"/>
        <v>0.3</v>
      </c>
    </row>
    <row r="1080" spans="7:22" x14ac:dyDescent="0.2">
      <c r="G1080" s="326">
        <f t="shared" si="256"/>
        <v>0</v>
      </c>
      <c r="H1080" s="326">
        <f t="shared" si="266"/>
        <v>0.99366446727069146</v>
      </c>
      <c r="I1080" s="326">
        <f t="shared" si="257"/>
        <v>0</v>
      </c>
      <c r="J1080" s="326">
        <f t="shared" si="258"/>
        <v>0</v>
      </c>
      <c r="K1080" s="326">
        <f t="shared" si="267"/>
        <v>0.99366446727069146</v>
      </c>
      <c r="L1080" s="326">
        <f t="shared" si="259"/>
        <v>0</v>
      </c>
      <c r="M1080" s="326">
        <f t="shared" si="260"/>
        <v>0</v>
      </c>
      <c r="N1080" s="326">
        <f t="shared" si="268"/>
        <v>0.99366446727069146</v>
      </c>
      <c r="O1080" s="326">
        <f t="shared" si="261"/>
        <v>1.4870614964129655E-57</v>
      </c>
      <c r="P1080" s="326">
        <f t="shared" si="262"/>
        <v>0</v>
      </c>
      <c r="Q1080" s="326">
        <f t="shared" si="269"/>
        <v>0.99366446727069146</v>
      </c>
      <c r="R1080" s="326">
        <f t="shared" si="263"/>
        <v>1.7841113832839874E-24</v>
      </c>
      <c r="S1080" s="326">
        <f t="shared" si="264"/>
        <v>0</v>
      </c>
      <c r="T1080" s="326">
        <f t="shared" si="270"/>
        <v>0.99366446727069146</v>
      </c>
      <c r="U1080" s="326">
        <f t="shared" si="265"/>
        <v>0</v>
      </c>
      <c r="V1080" s="326">
        <f t="shared" si="271"/>
        <v>0.3</v>
      </c>
    </row>
    <row r="1081" spans="7:22" x14ac:dyDescent="0.2">
      <c r="G1081" s="326">
        <f t="shared" si="256"/>
        <v>0</v>
      </c>
      <c r="H1081" s="326">
        <f t="shared" si="266"/>
        <v>0.9945905292159577</v>
      </c>
      <c r="I1081" s="326">
        <f t="shared" si="257"/>
        <v>0</v>
      </c>
      <c r="J1081" s="326">
        <f t="shared" si="258"/>
        <v>0</v>
      </c>
      <c r="K1081" s="326">
        <f t="shared" si="267"/>
        <v>0.9945905292159577</v>
      </c>
      <c r="L1081" s="326">
        <f t="shared" si="259"/>
        <v>0</v>
      </c>
      <c r="M1081" s="326">
        <f t="shared" si="260"/>
        <v>0</v>
      </c>
      <c r="N1081" s="326">
        <f t="shared" si="268"/>
        <v>0.9945905292159577</v>
      </c>
      <c r="O1081" s="326">
        <f t="shared" si="261"/>
        <v>5.0409637450809136E-58</v>
      </c>
      <c r="P1081" s="326">
        <f t="shared" si="262"/>
        <v>0</v>
      </c>
      <c r="Q1081" s="326">
        <f t="shared" si="269"/>
        <v>0.9945905292159577</v>
      </c>
      <c r="R1081" s="326">
        <f t="shared" si="263"/>
        <v>4.8756230571399304E-24</v>
      </c>
      <c r="S1081" s="326">
        <f t="shared" si="264"/>
        <v>0</v>
      </c>
      <c r="T1081" s="326">
        <f t="shared" si="270"/>
        <v>0.9945905292159577</v>
      </c>
      <c r="U1081" s="326">
        <f t="shared" si="265"/>
        <v>0</v>
      </c>
      <c r="V1081" s="326">
        <f t="shared" si="271"/>
        <v>0.3</v>
      </c>
    </row>
    <row r="1082" spans="7:22" x14ac:dyDescent="0.2">
      <c r="G1082" s="326">
        <f t="shared" si="256"/>
        <v>0</v>
      </c>
      <c r="H1082" s="326">
        <f t="shared" si="266"/>
        <v>0.99551659116122393</v>
      </c>
      <c r="I1082" s="326">
        <f t="shared" si="257"/>
        <v>0</v>
      </c>
      <c r="J1082" s="326">
        <f t="shared" si="258"/>
        <v>0</v>
      </c>
      <c r="K1082" s="326">
        <f t="shared" si="267"/>
        <v>0.99551659116122393</v>
      </c>
      <c r="L1082" s="326">
        <f t="shared" si="259"/>
        <v>0</v>
      </c>
      <c r="M1082" s="326">
        <f t="shared" si="260"/>
        <v>0</v>
      </c>
      <c r="N1082" s="326">
        <f t="shared" si="268"/>
        <v>0.99551659116122393</v>
      </c>
      <c r="O1082" s="326">
        <f t="shared" si="261"/>
        <v>1.7048332368363456E-58</v>
      </c>
      <c r="P1082" s="326">
        <f t="shared" si="262"/>
        <v>0</v>
      </c>
      <c r="Q1082" s="326">
        <f t="shared" si="269"/>
        <v>0.99551659116122393</v>
      </c>
      <c r="R1082" s="326">
        <f t="shared" si="263"/>
        <v>1.3181261918873023E-23</v>
      </c>
      <c r="S1082" s="326">
        <f t="shared" si="264"/>
        <v>0</v>
      </c>
      <c r="T1082" s="326">
        <f t="shared" si="270"/>
        <v>0.99551659116122393</v>
      </c>
      <c r="U1082" s="326">
        <f t="shared" si="265"/>
        <v>0</v>
      </c>
      <c r="V1082" s="326">
        <f t="shared" si="271"/>
        <v>0.3</v>
      </c>
    </row>
    <row r="1083" spans="7:22" x14ac:dyDescent="0.2">
      <c r="G1083" s="326">
        <f t="shared" si="256"/>
        <v>0</v>
      </c>
      <c r="H1083" s="326">
        <f t="shared" si="266"/>
        <v>0.99644265310649016</v>
      </c>
      <c r="I1083" s="326">
        <f t="shared" si="257"/>
        <v>0</v>
      </c>
      <c r="J1083" s="326">
        <f t="shared" si="258"/>
        <v>0</v>
      </c>
      <c r="K1083" s="326">
        <f t="shared" si="267"/>
        <v>0.99644265310649016</v>
      </c>
      <c r="L1083" s="326">
        <f t="shared" si="259"/>
        <v>0</v>
      </c>
      <c r="M1083" s="326">
        <f t="shared" si="260"/>
        <v>0</v>
      </c>
      <c r="N1083" s="326">
        <f t="shared" si="268"/>
        <v>0.99644265310649016</v>
      </c>
      <c r="O1083" s="326">
        <f t="shared" si="261"/>
        <v>5.7523064728808556E-59</v>
      </c>
      <c r="P1083" s="326">
        <f t="shared" si="262"/>
        <v>0</v>
      </c>
      <c r="Q1083" s="326">
        <f t="shared" si="269"/>
        <v>0.99644265310649016</v>
      </c>
      <c r="R1083" s="326">
        <f t="shared" si="263"/>
        <v>3.5255460794556971E-23</v>
      </c>
      <c r="S1083" s="326">
        <f t="shared" si="264"/>
        <v>0</v>
      </c>
      <c r="T1083" s="326">
        <f t="shared" si="270"/>
        <v>0.99644265310649016</v>
      </c>
      <c r="U1083" s="326">
        <f t="shared" si="265"/>
        <v>0</v>
      </c>
      <c r="V1083" s="326">
        <f t="shared" si="271"/>
        <v>0.3</v>
      </c>
    </row>
    <row r="1084" spans="7:22" x14ac:dyDescent="0.2">
      <c r="G1084" s="326">
        <f t="shared" si="256"/>
        <v>0</v>
      </c>
      <c r="H1084" s="326">
        <f t="shared" si="266"/>
        <v>0.99736871505175639</v>
      </c>
      <c r="I1084" s="326">
        <f t="shared" si="257"/>
        <v>0</v>
      </c>
      <c r="J1084" s="326">
        <f t="shared" si="258"/>
        <v>0</v>
      </c>
      <c r="K1084" s="326">
        <f t="shared" si="267"/>
        <v>0.99736871505175639</v>
      </c>
      <c r="L1084" s="326">
        <f t="shared" si="259"/>
        <v>0</v>
      </c>
      <c r="M1084" s="326">
        <f t="shared" si="260"/>
        <v>0</v>
      </c>
      <c r="N1084" s="326">
        <f t="shared" si="268"/>
        <v>0.99736871505175639</v>
      </c>
      <c r="O1084" s="326">
        <f t="shared" si="261"/>
        <v>1.9364307092912266E-59</v>
      </c>
      <c r="P1084" s="326">
        <f t="shared" si="262"/>
        <v>0</v>
      </c>
      <c r="Q1084" s="326">
        <f t="shared" si="269"/>
        <v>0.99736871505175639</v>
      </c>
      <c r="R1084" s="326">
        <f t="shared" si="263"/>
        <v>9.3295788332018004E-23</v>
      </c>
      <c r="S1084" s="326">
        <f t="shared" si="264"/>
        <v>0</v>
      </c>
      <c r="T1084" s="326">
        <f t="shared" si="270"/>
        <v>0.99736871505175639</v>
      </c>
      <c r="U1084" s="326">
        <f t="shared" si="265"/>
        <v>0</v>
      </c>
      <c r="V1084" s="326">
        <f t="shared" si="271"/>
        <v>0.3</v>
      </c>
    </row>
    <row r="1085" spans="7:22" x14ac:dyDescent="0.2">
      <c r="G1085" s="326">
        <f t="shared" si="256"/>
        <v>0</v>
      </c>
      <c r="H1085" s="326">
        <f t="shared" si="266"/>
        <v>0.99829477699702263</v>
      </c>
      <c r="I1085" s="326">
        <f t="shared" si="257"/>
        <v>0</v>
      </c>
      <c r="J1085" s="326">
        <f t="shared" si="258"/>
        <v>0</v>
      </c>
      <c r="K1085" s="326">
        <f t="shared" si="267"/>
        <v>0.99829477699702263</v>
      </c>
      <c r="L1085" s="326">
        <f t="shared" si="259"/>
        <v>0</v>
      </c>
      <c r="M1085" s="326">
        <f t="shared" si="260"/>
        <v>0</v>
      </c>
      <c r="N1085" s="326">
        <f t="shared" si="268"/>
        <v>0.99829477699702263</v>
      </c>
      <c r="O1085" s="326">
        <f t="shared" si="261"/>
        <v>6.5038383439591809E-60</v>
      </c>
      <c r="P1085" s="326">
        <f t="shared" si="262"/>
        <v>0</v>
      </c>
      <c r="Q1085" s="326">
        <f t="shared" si="269"/>
        <v>0.99829477699702263</v>
      </c>
      <c r="R1085" s="326">
        <f t="shared" si="263"/>
        <v>2.4427976424631807E-22</v>
      </c>
      <c r="S1085" s="326">
        <f t="shared" si="264"/>
        <v>0</v>
      </c>
      <c r="T1085" s="326">
        <f t="shared" si="270"/>
        <v>0.99829477699702263</v>
      </c>
      <c r="U1085" s="326">
        <f t="shared" si="265"/>
        <v>0</v>
      </c>
      <c r="V1085" s="326">
        <f t="shared" si="271"/>
        <v>0.3</v>
      </c>
    </row>
    <row r="1086" spans="7:22" x14ac:dyDescent="0.2">
      <c r="G1086" s="326">
        <f t="shared" si="256"/>
        <v>0</v>
      </c>
      <c r="H1086" s="326">
        <f t="shared" si="266"/>
        <v>0.99922083894228886</v>
      </c>
      <c r="I1086" s="326">
        <f t="shared" si="257"/>
        <v>0</v>
      </c>
      <c r="J1086" s="326">
        <f t="shared" si="258"/>
        <v>0</v>
      </c>
      <c r="K1086" s="326">
        <f t="shared" si="267"/>
        <v>0.99922083894228886</v>
      </c>
      <c r="L1086" s="326">
        <f t="shared" si="259"/>
        <v>0</v>
      </c>
      <c r="M1086" s="326">
        <f t="shared" si="260"/>
        <v>0</v>
      </c>
      <c r="N1086" s="326">
        <f t="shared" si="268"/>
        <v>0.99922083894228886</v>
      </c>
      <c r="O1086" s="326">
        <f t="shared" si="261"/>
        <v>2.1794820542551018E-60</v>
      </c>
      <c r="P1086" s="326">
        <f t="shared" si="262"/>
        <v>0</v>
      </c>
      <c r="Q1086" s="326">
        <f t="shared" si="269"/>
        <v>0.99922083894228886</v>
      </c>
      <c r="R1086" s="326">
        <f t="shared" si="263"/>
        <v>6.3288703770488301E-22</v>
      </c>
      <c r="S1086" s="326">
        <f t="shared" si="264"/>
        <v>0</v>
      </c>
      <c r="T1086" s="326">
        <f t="shared" si="270"/>
        <v>0.99922083894228886</v>
      </c>
      <c r="U1086" s="326">
        <f t="shared" si="265"/>
        <v>0</v>
      </c>
      <c r="V1086" s="326">
        <f t="shared" si="271"/>
        <v>0.3</v>
      </c>
    </row>
    <row r="1087" spans="7:22" x14ac:dyDescent="0.2">
      <c r="G1087" s="326">
        <f t="shared" si="256"/>
        <v>0</v>
      </c>
      <c r="H1087" s="326">
        <f t="shared" si="266"/>
        <v>1.0001469008875552</v>
      </c>
      <c r="I1087" s="326">
        <f t="shared" si="257"/>
        <v>0</v>
      </c>
      <c r="J1087" s="326">
        <f t="shared" si="258"/>
        <v>0</v>
      </c>
      <c r="K1087" s="326">
        <f t="shared" si="267"/>
        <v>1.0001469008875552</v>
      </c>
      <c r="L1087" s="326">
        <f t="shared" si="259"/>
        <v>0</v>
      </c>
      <c r="M1087" s="326">
        <f t="shared" si="260"/>
        <v>0</v>
      </c>
      <c r="N1087" s="326">
        <f t="shared" si="268"/>
        <v>1.0001469008875552</v>
      </c>
      <c r="O1087" s="326">
        <f t="shared" si="261"/>
        <v>7.2871975205569487E-61</v>
      </c>
      <c r="P1087" s="326">
        <f t="shared" si="262"/>
        <v>0</v>
      </c>
      <c r="Q1087" s="326">
        <f t="shared" si="269"/>
        <v>1.0001469008875552</v>
      </c>
      <c r="R1087" s="326">
        <f t="shared" si="263"/>
        <v>1.6225626846584085E-21</v>
      </c>
      <c r="S1087" s="326">
        <f t="shared" si="264"/>
        <v>0</v>
      </c>
      <c r="T1087" s="326">
        <f t="shared" si="270"/>
        <v>1.0001469008875552</v>
      </c>
      <c r="U1087" s="326">
        <f t="shared" si="265"/>
        <v>0</v>
      </c>
      <c r="V1087" s="326">
        <f t="shared" si="271"/>
        <v>0.3</v>
      </c>
    </row>
    <row r="1088" spans="7:22" x14ac:dyDescent="0.2">
      <c r="G1088" s="326">
        <f t="shared" si="256"/>
        <v>0</v>
      </c>
      <c r="H1088" s="326">
        <f t="shared" si="266"/>
        <v>1.0010729628328214</v>
      </c>
      <c r="I1088" s="326">
        <f t="shared" si="257"/>
        <v>0</v>
      </c>
      <c r="J1088" s="326">
        <f t="shared" si="258"/>
        <v>0</v>
      </c>
      <c r="K1088" s="326">
        <f t="shared" si="267"/>
        <v>1.0010729628328214</v>
      </c>
      <c r="L1088" s="326">
        <f t="shared" si="259"/>
        <v>0</v>
      </c>
      <c r="M1088" s="326">
        <f t="shared" si="260"/>
        <v>0</v>
      </c>
      <c r="N1088" s="326">
        <f t="shared" si="268"/>
        <v>1.0010729628328214</v>
      </c>
      <c r="O1088" s="326">
        <f t="shared" si="261"/>
        <v>2.4310804087556953E-61</v>
      </c>
      <c r="P1088" s="326">
        <f t="shared" si="262"/>
        <v>0</v>
      </c>
      <c r="Q1088" s="326">
        <f t="shared" si="269"/>
        <v>1.0010729628328214</v>
      </c>
      <c r="R1088" s="326">
        <f t="shared" si="263"/>
        <v>4.1165797661398263E-21</v>
      </c>
      <c r="S1088" s="326">
        <f t="shared" si="264"/>
        <v>0</v>
      </c>
      <c r="T1088" s="326">
        <f t="shared" si="270"/>
        <v>1.0010729628328214</v>
      </c>
      <c r="U1088" s="326">
        <f t="shared" si="265"/>
        <v>0</v>
      </c>
      <c r="V1088" s="326">
        <f t="shared" si="271"/>
        <v>0.3</v>
      </c>
    </row>
    <row r="1089" spans="7:22" x14ac:dyDescent="0.2">
      <c r="G1089" s="326">
        <f t="shared" si="256"/>
        <v>0</v>
      </c>
      <c r="H1089" s="326">
        <f t="shared" si="266"/>
        <v>1.0019990247780877</v>
      </c>
      <c r="I1089" s="326">
        <f t="shared" si="257"/>
        <v>0</v>
      </c>
      <c r="J1089" s="326">
        <f t="shared" si="258"/>
        <v>0</v>
      </c>
      <c r="K1089" s="326">
        <f t="shared" si="267"/>
        <v>1.0019990247780877</v>
      </c>
      <c r="L1089" s="326">
        <f t="shared" si="259"/>
        <v>0</v>
      </c>
      <c r="M1089" s="326">
        <f t="shared" si="260"/>
        <v>0</v>
      </c>
      <c r="N1089" s="326">
        <f t="shared" si="268"/>
        <v>1.0019990247780877</v>
      </c>
      <c r="O1089" s="326">
        <f t="shared" si="261"/>
        <v>8.0924020181281136E-62</v>
      </c>
      <c r="P1089" s="326">
        <f t="shared" si="262"/>
        <v>0</v>
      </c>
      <c r="Q1089" s="326">
        <f t="shared" si="269"/>
        <v>1.0019990247780877</v>
      </c>
      <c r="R1089" s="326">
        <f t="shared" si="263"/>
        <v>1.0336045758463826E-20</v>
      </c>
      <c r="S1089" s="326">
        <f t="shared" si="264"/>
        <v>0</v>
      </c>
      <c r="T1089" s="326">
        <f t="shared" si="270"/>
        <v>1.0019990247780877</v>
      </c>
      <c r="U1089" s="326">
        <f t="shared" si="265"/>
        <v>0</v>
      </c>
      <c r="V1089" s="326">
        <f t="shared" si="271"/>
        <v>0.3</v>
      </c>
    </row>
    <row r="1090" spans="7:22" x14ac:dyDescent="0.2">
      <c r="G1090" s="326">
        <f t="shared" si="256"/>
        <v>0</v>
      </c>
      <c r="H1090" s="326">
        <f t="shared" si="266"/>
        <v>1.0029250867233539</v>
      </c>
      <c r="I1090" s="326">
        <f t="shared" si="257"/>
        <v>0</v>
      </c>
      <c r="J1090" s="326">
        <f t="shared" si="258"/>
        <v>0</v>
      </c>
      <c r="K1090" s="326">
        <f t="shared" si="267"/>
        <v>1.0029250867233539</v>
      </c>
      <c r="L1090" s="326">
        <f t="shared" si="259"/>
        <v>0</v>
      </c>
      <c r="M1090" s="326">
        <f t="shared" si="260"/>
        <v>0</v>
      </c>
      <c r="N1090" s="326">
        <f t="shared" si="268"/>
        <v>1.0029250867233539</v>
      </c>
      <c r="O1090" s="326">
        <f t="shared" si="261"/>
        <v>2.6878354519646909E-62</v>
      </c>
      <c r="P1090" s="326">
        <f t="shared" si="262"/>
        <v>0</v>
      </c>
      <c r="Q1090" s="326">
        <f t="shared" si="269"/>
        <v>1.0029250867233539</v>
      </c>
      <c r="R1090" s="326">
        <f t="shared" si="263"/>
        <v>2.5684912695328723E-20</v>
      </c>
      <c r="S1090" s="326">
        <f t="shared" si="264"/>
        <v>0</v>
      </c>
      <c r="T1090" s="326">
        <f t="shared" si="270"/>
        <v>1.0029250867233539</v>
      </c>
      <c r="U1090" s="326">
        <f t="shared" si="265"/>
        <v>0</v>
      </c>
      <c r="V1090" s="326">
        <f t="shared" si="271"/>
        <v>0.3</v>
      </c>
    </row>
    <row r="1091" spans="7:22" x14ac:dyDescent="0.2">
      <c r="G1091" s="326">
        <f t="shared" si="256"/>
        <v>0</v>
      </c>
      <c r="H1091" s="326">
        <f t="shared" si="266"/>
        <v>1.0038511486686201</v>
      </c>
      <c r="I1091" s="326">
        <f t="shared" si="257"/>
        <v>0</v>
      </c>
      <c r="J1091" s="326">
        <f t="shared" si="258"/>
        <v>0</v>
      </c>
      <c r="K1091" s="326">
        <f t="shared" si="267"/>
        <v>1.0038511486686201</v>
      </c>
      <c r="L1091" s="326">
        <f t="shared" si="259"/>
        <v>0</v>
      </c>
      <c r="M1091" s="326">
        <f t="shared" si="260"/>
        <v>0</v>
      </c>
      <c r="N1091" s="326">
        <f t="shared" si="268"/>
        <v>1.0038511486686201</v>
      </c>
      <c r="O1091" s="326">
        <f t="shared" si="261"/>
        <v>8.9080514879585868E-63</v>
      </c>
      <c r="P1091" s="326">
        <f t="shared" si="262"/>
        <v>0</v>
      </c>
      <c r="Q1091" s="326">
        <f t="shared" si="269"/>
        <v>1.0038511486686201</v>
      </c>
      <c r="R1091" s="326">
        <f t="shared" si="263"/>
        <v>6.3172835245193342E-20</v>
      </c>
      <c r="S1091" s="326">
        <f t="shared" si="264"/>
        <v>0</v>
      </c>
      <c r="T1091" s="326">
        <f t="shared" si="270"/>
        <v>1.0038511486686201</v>
      </c>
      <c r="U1091" s="326">
        <f t="shared" si="265"/>
        <v>0</v>
      </c>
      <c r="V1091" s="326">
        <f t="shared" si="271"/>
        <v>0.3</v>
      </c>
    </row>
    <row r="1092" spans="7:22" x14ac:dyDescent="0.2">
      <c r="G1092" s="326">
        <f t="shared" si="256"/>
        <v>0</v>
      </c>
      <c r="H1092" s="326">
        <f t="shared" si="266"/>
        <v>1.0047772106138864</v>
      </c>
      <c r="I1092" s="326">
        <f t="shared" si="257"/>
        <v>0</v>
      </c>
      <c r="J1092" s="326">
        <f t="shared" si="258"/>
        <v>0</v>
      </c>
      <c r="K1092" s="326">
        <f t="shared" si="267"/>
        <v>1.0047772106138864</v>
      </c>
      <c r="L1092" s="326">
        <f t="shared" si="259"/>
        <v>0</v>
      </c>
      <c r="M1092" s="326">
        <f t="shared" si="260"/>
        <v>0</v>
      </c>
      <c r="N1092" s="326">
        <f t="shared" si="268"/>
        <v>1.0047772106138864</v>
      </c>
      <c r="O1092" s="326">
        <f t="shared" si="261"/>
        <v>2.9459490750560004E-63</v>
      </c>
      <c r="P1092" s="326">
        <f t="shared" si="262"/>
        <v>0</v>
      </c>
      <c r="Q1092" s="326">
        <f t="shared" si="269"/>
        <v>1.0047772106138864</v>
      </c>
      <c r="R1092" s="326">
        <f t="shared" si="263"/>
        <v>1.5379207188522321E-19</v>
      </c>
      <c r="S1092" s="326">
        <f t="shared" si="264"/>
        <v>0</v>
      </c>
      <c r="T1092" s="326">
        <f t="shared" si="270"/>
        <v>1.0047772106138864</v>
      </c>
      <c r="U1092" s="326">
        <f t="shared" si="265"/>
        <v>0</v>
      </c>
      <c r="V1092" s="326">
        <f t="shared" si="271"/>
        <v>0.3</v>
      </c>
    </row>
    <row r="1093" spans="7:22" x14ac:dyDescent="0.2">
      <c r="G1093" s="326">
        <f t="shared" si="256"/>
        <v>0</v>
      </c>
      <c r="H1093" s="326">
        <f t="shared" si="266"/>
        <v>1.0057032725591526</v>
      </c>
      <c r="I1093" s="326">
        <f t="shared" si="257"/>
        <v>0</v>
      </c>
      <c r="J1093" s="326">
        <f t="shared" si="258"/>
        <v>0</v>
      </c>
      <c r="K1093" s="326">
        <f t="shared" si="267"/>
        <v>1.0057032725591526</v>
      </c>
      <c r="L1093" s="326">
        <f t="shared" si="259"/>
        <v>0</v>
      </c>
      <c r="M1093" s="326">
        <f t="shared" si="260"/>
        <v>0</v>
      </c>
      <c r="N1093" s="326">
        <f t="shared" si="268"/>
        <v>1.0057032725591526</v>
      </c>
      <c r="O1093" s="326">
        <f t="shared" si="261"/>
        <v>9.7216021598089725E-64</v>
      </c>
      <c r="P1093" s="326">
        <f t="shared" si="262"/>
        <v>0</v>
      </c>
      <c r="Q1093" s="326">
        <f t="shared" si="269"/>
        <v>1.0057032725591526</v>
      </c>
      <c r="R1093" s="326">
        <f t="shared" si="263"/>
        <v>3.706051148341832E-19</v>
      </c>
      <c r="S1093" s="326">
        <f t="shared" si="264"/>
        <v>0</v>
      </c>
      <c r="T1093" s="326">
        <f t="shared" si="270"/>
        <v>1.0057032725591526</v>
      </c>
      <c r="U1093" s="326">
        <f t="shared" si="265"/>
        <v>0</v>
      </c>
      <c r="V1093" s="326">
        <f t="shared" si="271"/>
        <v>0.3</v>
      </c>
    </row>
    <row r="1094" spans="7:22" x14ac:dyDescent="0.2">
      <c r="G1094" s="326">
        <f t="shared" si="256"/>
        <v>0</v>
      </c>
      <c r="H1094" s="326">
        <f t="shared" si="266"/>
        <v>1.0066293345044188</v>
      </c>
      <c r="I1094" s="326">
        <f t="shared" si="257"/>
        <v>0</v>
      </c>
      <c r="J1094" s="326">
        <f t="shared" si="258"/>
        <v>0</v>
      </c>
      <c r="K1094" s="326">
        <f t="shared" si="267"/>
        <v>1.0066293345044188</v>
      </c>
      <c r="L1094" s="326">
        <f t="shared" si="259"/>
        <v>0</v>
      </c>
      <c r="M1094" s="326">
        <f t="shared" si="260"/>
        <v>0</v>
      </c>
      <c r="N1094" s="326">
        <f t="shared" si="268"/>
        <v>1.0066293345044188</v>
      </c>
      <c r="O1094" s="326">
        <f t="shared" si="261"/>
        <v>3.2013128373613073E-64</v>
      </c>
      <c r="P1094" s="326">
        <f t="shared" si="262"/>
        <v>0</v>
      </c>
      <c r="Q1094" s="326">
        <f t="shared" si="269"/>
        <v>1.0066293345044188</v>
      </c>
      <c r="R1094" s="326">
        <f t="shared" si="263"/>
        <v>8.8406705981358116E-19</v>
      </c>
      <c r="S1094" s="326">
        <f t="shared" si="264"/>
        <v>0</v>
      </c>
      <c r="T1094" s="326">
        <f t="shared" si="270"/>
        <v>1.0066293345044188</v>
      </c>
      <c r="U1094" s="326">
        <f t="shared" si="265"/>
        <v>0</v>
      </c>
      <c r="V1094" s="326">
        <f t="shared" si="271"/>
        <v>0.3</v>
      </c>
    </row>
    <row r="1095" spans="7:22" x14ac:dyDescent="0.2">
      <c r="G1095" s="326">
        <f t="shared" ref="G1095:G1158" si="272">FLOOR(I1095,0.001)</f>
        <v>0</v>
      </c>
      <c r="H1095" s="326">
        <f t="shared" si="266"/>
        <v>1.0075553964496851</v>
      </c>
      <c r="I1095" s="326">
        <f t="shared" ref="I1095:I1158" si="273">$C$13/(SQRT(($H1095*$H1095)/I$4))/SQRT(6.28)*EXP(-(($H1095-I$2)^2)/2/(SQRT(($H1095*$H1095)/I$4))^2)</f>
        <v>0</v>
      </c>
      <c r="J1095" s="326">
        <f t="shared" ref="J1095:J1158" si="274">FLOOR(L1095,0.001)</f>
        <v>0</v>
      </c>
      <c r="K1095" s="326">
        <f t="shared" si="267"/>
        <v>1.0075553964496851</v>
      </c>
      <c r="L1095" s="326">
        <f t="shared" ref="L1095:L1158" si="275">$C$13/(SQRT(($H1095*$H1095)/L$4))/SQRT(6.28)*EXP(-(($H1095-L$2)^2)/2/(SQRT(($H1095*$H1095)/L$4))^2)</f>
        <v>0</v>
      </c>
      <c r="M1095" s="326">
        <f t="shared" ref="M1095:M1158" si="276">FLOOR(O1095,0.001)</f>
        <v>0</v>
      </c>
      <c r="N1095" s="326">
        <f t="shared" si="268"/>
        <v>1.0075553964496851</v>
      </c>
      <c r="O1095" s="326">
        <f t="shared" ref="O1095:O1158" si="277">$C$13/(SQRT(($H1095*$H1095)/O$4))/SQRT(6.28)*EXP(-(($H1095-O$2)^2)/2/(SQRT(($H1095*$H1095)/O$4))^2)</f>
        <v>1.0519705322845523E-64</v>
      </c>
      <c r="P1095" s="326">
        <f t="shared" ref="P1095:P1158" si="278">FLOOR(R1095,0.001)</f>
        <v>0</v>
      </c>
      <c r="Q1095" s="326">
        <f t="shared" si="269"/>
        <v>1.0075553964496851</v>
      </c>
      <c r="R1095" s="326">
        <f t="shared" ref="R1095:R1158" si="279">$C$13/(SQRT(($H1095*$H1095)/R$4))/SQRT(6.28)*EXP(-(($H1095-R$2)^2)/2/(SQRT(($H1095*$H1095)/R$4))^2)</f>
        <v>2.0877461215726171E-18</v>
      </c>
      <c r="S1095" s="326">
        <f t="shared" ref="S1095:S1158" si="280">FLOOR(U1095,0.001)</f>
        <v>0</v>
      </c>
      <c r="T1095" s="326">
        <f t="shared" si="270"/>
        <v>1.0075553964496851</v>
      </c>
      <c r="U1095" s="326">
        <f t="shared" ref="U1095:U1158" si="281">$C$13/(SQRT(($H1095*$H1095)/U$4))/SQRT(6.28)*EXP(-(($H1095-U$2)^2)/2/(SQRT(($H1095*$H1095)/U$4))^2)</f>
        <v>0</v>
      </c>
      <c r="V1095" s="326">
        <f t="shared" si="271"/>
        <v>0.3</v>
      </c>
    </row>
    <row r="1096" spans="7:22" x14ac:dyDescent="0.2">
      <c r="G1096" s="326">
        <f t="shared" si="272"/>
        <v>0</v>
      </c>
      <c r="H1096" s="326">
        <f t="shared" ref="H1096:H1159" si="282">H1095+1/($C$16*60)</f>
        <v>1.0084814583949513</v>
      </c>
      <c r="I1096" s="326">
        <f t="shared" si="273"/>
        <v>0</v>
      </c>
      <c r="J1096" s="326">
        <f t="shared" si="274"/>
        <v>0</v>
      </c>
      <c r="K1096" s="326">
        <f t="shared" ref="K1096:K1159" si="283">K1095+1/($C$16*60)</f>
        <v>1.0084814583949513</v>
      </c>
      <c r="L1096" s="326">
        <f t="shared" si="275"/>
        <v>0</v>
      </c>
      <c r="M1096" s="326">
        <f t="shared" si="276"/>
        <v>0</v>
      </c>
      <c r="N1096" s="326">
        <f t="shared" ref="N1096:N1159" si="284">N1095+1/($C$16*60)</f>
        <v>1.0084814583949513</v>
      </c>
      <c r="O1096" s="326">
        <f t="shared" si="277"/>
        <v>3.449623498329921E-65</v>
      </c>
      <c r="P1096" s="326">
        <f t="shared" si="278"/>
        <v>0</v>
      </c>
      <c r="Q1096" s="326">
        <f t="shared" ref="Q1096:Q1159" si="285">Q1095+1/($C$16*60)</f>
        <v>1.0084814583949513</v>
      </c>
      <c r="R1096" s="326">
        <f t="shared" si="279"/>
        <v>4.8810252648979872E-18</v>
      </c>
      <c r="S1096" s="326">
        <f t="shared" si="280"/>
        <v>0</v>
      </c>
      <c r="T1096" s="326">
        <f t="shared" ref="T1096:T1159" si="286">T1095+1/($C$16*60)</f>
        <v>1.0084814583949513</v>
      </c>
      <c r="U1096" s="326">
        <f t="shared" si="281"/>
        <v>0</v>
      </c>
      <c r="V1096" s="326">
        <f t="shared" ref="V1096:V1159" si="287">SUM(I1096,L1096,O1096,R1096,U1096)+0.3</f>
        <v>0.3</v>
      </c>
    </row>
    <row r="1097" spans="7:22" x14ac:dyDescent="0.2">
      <c r="G1097" s="326">
        <f t="shared" si="272"/>
        <v>0</v>
      </c>
      <c r="H1097" s="326">
        <f t="shared" si="282"/>
        <v>1.0094075203402175</v>
      </c>
      <c r="I1097" s="326">
        <f t="shared" si="273"/>
        <v>0</v>
      </c>
      <c r="J1097" s="326">
        <f t="shared" si="274"/>
        <v>0</v>
      </c>
      <c r="K1097" s="326">
        <f t="shared" si="283"/>
        <v>1.0094075203402175</v>
      </c>
      <c r="L1097" s="326">
        <f t="shared" si="275"/>
        <v>0</v>
      </c>
      <c r="M1097" s="326">
        <f t="shared" si="276"/>
        <v>0</v>
      </c>
      <c r="N1097" s="326">
        <f t="shared" si="284"/>
        <v>1.0094075203402175</v>
      </c>
      <c r="O1097" s="326">
        <f t="shared" si="277"/>
        <v>1.1288595656587572E-65</v>
      </c>
      <c r="P1097" s="326">
        <f t="shared" si="278"/>
        <v>0</v>
      </c>
      <c r="Q1097" s="326">
        <f t="shared" si="285"/>
        <v>1.0094075203402175</v>
      </c>
      <c r="R1097" s="326">
        <f t="shared" si="279"/>
        <v>1.1298152126454823E-17</v>
      </c>
      <c r="S1097" s="326">
        <f t="shared" si="280"/>
        <v>0</v>
      </c>
      <c r="T1097" s="326">
        <f t="shared" si="286"/>
        <v>1.0094075203402175</v>
      </c>
      <c r="U1097" s="326">
        <f t="shared" si="281"/>
        <v>0</v>
      </c>
      <c r="V1097" s="326">
        <f t="shared" si="287"/>
        <v>0.3</v>
      </c>
    </row>
    <row r="1098" spans="7:22" x14ac:dyDescent="0.2">
      <c r="G1098" s="326">
        <f t="shared" si="272"/>
        <v>0</v>
      </c>
      <c r="H1098" s="326">
        <f t="shared" si="282"/>
        <v>1.0103335822854838</v>
      </c>
      <c r="I1098" s="326">
        <f t="shared" si="273"/>
        <v>0</v>
      </c>
      <c r="J1098" s="326">
        <f t="shared" si="274"/>
        <v>0</v>
      </c>
      <c r="K1098" s="326">
        <f t="shared" si="283"/>
        <v>1.0103335822854838</v>
      </c>
      <c r="L1098" s="326">
        <f t="shared" si="275"/>
        <v>0</v>
      </c>
      <c r="M1098" s="326">
        <f t="shared" si="276"/>
        <v>0</v>
      </c>
      <c r="N1098" s="326">
        <f t="shared" si="284"/>
        <v>1.0103335822854838</v>
      </c>
      <c r="O1098" s="326">
        <f t="shared" si="277"/>
        <v>3.6865117402086009E-66</v>
      </c>
      <c r="P1098" s="326">
        <f t="shared" si="278"/>
        <v>0</v>
      </c>
      <c r="Q1098" s="326">
        <f t="shared" si="285"/>
        <v>1.0103335822854838</v>
      </c>
      <c r="R1098" s="326">
        <f t="shared" si="279"/>
        <v>2.5893380523302121E-17</v>
      </c>
      <c r="S1098" s="326">
        <f t="shared" si="280"/>
        <v>0</v>
      </c>
      <c r="T1098" s="326">
        <f t="shared" si="286"/>
        <v>1.0103335822854838</v>
      </c>
      <c r="U1098" s="326">
        <f t="shared" si="281"/>
        <v>0</v>
      </c>
      <c r="V1098" s="326">
        <f t="shared" si="287"/>
        <v>0.3</v>
      </c>
    </row>
    <row r="1099" spans="7:22" x14ac:dyDescent="0.2">
      <c r="G1099" s="326">
        <f t="shared" si="272"/>
        <v>0</v>
      </c>
      <c r="H1099" s="326">
        <f t="shared" si="282"/>
        <v>1.01125964423075</v>
      </c>
      <c r="I1099" s="326">
        <f t="shared" si="273"/>
        <v>0</v>
      </c>
      <c r="J1099" s="326">
        <f t="shared" si="274"/>
        <v>0</v>
      </c>
      <c r="K1099" s="326">
        <f t="shared" si="283"/>
        <v>1.01125964423075</v>
      </c>
      <c r="L1099" s="326">
        <f t="shared" si="275"/>
        <v>0</v>
      </c>
      <c r="M1099" s="326">
        <f t="shared" si="276"/>
        <v>0</v>
      </c>
      <c r="N1099" s="326">
        <f t="shared" si="284"/>
        <v>1.01125964423075</v>
      </c>
      <c r="O1099" s="326">
        <f t="shared" si="277"/>
        <v>1.2014512433243764E-66</v>
      </c>
      <c r="P1099" s="326">
        <f t="shared" si="278"/>
        <v>0</v>
      </c>
      <c r="Q1099" s="326">
        <f t="shared" si="285"/>
        <v>1.01125964423075</v>
      </c>
      <c r="R1099" s="326">
        <f t="shared" si="279"/>
        <v>5.8759342265370691E-17</v>
      </c>
      <c r="S1099" s="326">
        <f t="shared" si="280"/>
        <v>0</v>
      </c>
      <c r="T1099" s="326">
        <f t="shared" si="286"/>
        <v>1.01125964423075</v>
      </c>
      <c r="U1099" s="326">
        <f t="shared" si="281"/>
        <v>0</v>
      </c>
      <c r="V1099" s="326">
        <f t="shared" si="287"/>
        <v>0.30000000000000004</v>
      </c>
    </row>
    <row r="1100" spans="7:22" x14ac:dyDescent="0.2">
      <c r="G1100" s="326">
        <f t="shared" si="272"/>
        <v>0</v>
      </c>
      <c r="H1100" s="326">
        <f t="shared" si="282"/>
        <v>1.0121857061760162</v>
      </c>
      <c r="I1100" s="326">
        <f t="shared" si="273"/>
        <v>0</v>
      </c>
      <c r="J1100" s="326">
        <f t="shared" si="274"/>
        <v>0</v>
      </c>
      <c r="K1100" s="326">
        <f t="shared" si="283"/>
        <v>1.0121857061760162</v>
      </c>
      <c r="L1100" s="326">
        <f t="shared" si="275"/>
        <v>0</v>
      </c>
      <c r="M1100" s="326">
        <f t="shared" si="276"/>
        <v>0</v>
      </c>
      <c r="N1100" s="326">
        <f t="shared" si="284"/>
        <v>1.0121857061760162</v>
      </c>
      <c r="O1100" s="326">
        <f t="shared" si="277"/>
        <v>3.9076783100831003E-67</v>
      </c>
      <c r="P1100" s="326">
        <f t="shared" si="278"/>
        <v>0</v>
      </c>
      <c r="Q1100" s="326">
        <f t="shared" si="285"/>
        <v>1.0121857061760162</v>
      </c>
      <c r="R1100" s="326">
        <f t="shared" si="279"/>
        <v>1.3203640198995486E-16</v>
      </c>
      <c r="S1100" s="326">
        <f t="shared" si="280"/>
        <v>0</v>
      </c>
      <c r="T1100" s="326">
        <f t="shared" si="286"/>
        <v>1.0121857061760162</v>
      </c>
      <c r="U1100" s="326">
        <f t="shared" si="281"/>
        <v>0</v>
      </c>
      <c r="V1100" s="326">
        <f t="shared" si="287"/>
        <v>0.3000000000000001</v>
      </c>
    </row>
    <row r="1101" spans="7:22" x14ac:dyDescent="0.2">
      <c r="G1101" s="326">
        <f t="shared" si="272"/>
        <v>0</v>
      </c>
      <c r="H1101" s="326">
        <f t="shared" si="282"/>
        <v>1.0131117681212825</v>
      </c>
      <c r="I1101" s="326">
        <f t="shared" si="273"/>
        <v>0</v>
      </c>
      <c r="J1101" s="326">
        <f t="shared" si="274"/>
        <v>0</v>
      </c>
      <c r="K1101" s="326">
        <f t="shared" si="283"/>
        <v>1.0131117681212825</v>
      </c>
      <c r="L1101" s="326">
        <f t="shared" si="275"/>
        <v>0</v>
      </c>
      <c r="M1101" s="326">
        <f t="shared" si="276"/>
        <v>0</v>
      </c>
      <c r="N1101" s="326">
        <f t="shared" si="284"/>
        <v>1.0131117681212825</v>
      </c>
      <c r="O1101" s="326">
        <f t="shared" si="277"/>
        <v>1.2684134351714371E-67</v>
      </c>
      <c r="P1101" s="326">
        <f t="shared" si="278"/>
        <v>0</v>
      </c>
      <c r="Q1101" s="326">
        <f t="shared" si="285"/>
        <v>1.0131117681212825</v>
      </c>
      <c r="R1101" s="326">
        <f t="shared" si="279"/>
        <v>2.9380599349313433E-16</v>
      </c>
      <c r="S1101" s="326">
        <f t="shared" si="280"/>
        <v>0</v>
      </c>
      <c r="T1101" s="326">
        <f t="shared" si="286"/>
        <v>1.0131117681212825</v>
      </c>
      <c r="U1101" s="326">
        <f t="shared" si="281"/>
        <v>0</v>
      </c>
      <c r="V1101" s="326">
        <f t="shared" si="287"/>
        <v>0.30000000000000027</v>
      </c>
    </row>
    <row r="1102" spans="7:22" x14ac:dyDescent="0.2">
      <c r="G1102" s="326">
        <f t="shared" si="272"/>
        <v>0</v>
      </c>
      <c r="H1102" s="326">
        <f t="shared" si="282"/>
        <v>1.0140378300665487</v>
      </c>
      <c r="I1102" s="326">
        <f t="shared" si="273"/>
        <v>0</v>
      </c>
      <c r="J1102" s="326">
        <f t="shared" si="274"/>
        <v>0</v>
      </c>
      <c r="K1102" s="326">
        <f t="shared" si="283"/>
        <v>1.0140378300665487</v>
      </c>
      <c r="L1102" s="326">
        <f t="shared" si="275"/>
        <v>0</v>
      </c>
      <c r="M1102" s="326">
        <f t="shared" si="276"/>
        <v>0</v>
      </c>
      <c r="N1102" s="326">
        <f t="shared" si="284"/>
        <v>1.0140378300665487</v>
      </c>
      <c r="O1102" s="326">
        <f t="shared" si="277"/>
        <v>4.10903127974658E-68</v>
      </c>
      <c r="P1102" s="326">
        <f t="shared" si="278"/>
        <v>0</v>
      </c>
      <c r="Q1102" s="326">
        <f t="shared" si="285"/>
        <v>1.0140378300665487</v>
      </c>
      <c r="R1102" s="326">
        <f t="shared" si="279"/>
        <v>6.4743973639102296E-16</v>
      </c>
      <c r="S1102" s="326">
        <f t="shared" si="280"/>
        <v>0</v>
      </c>
      <c r="T1102" s="326">
        <f t="shared" si="286"/>
        <v>1.0140378300665487</v>
      </c>
      <c r="U1102" s="326">
        <f t="shared" si="281"/>
        <v>0</v>
      </c>
      <c r="V1102" s="326">
        <f t="shared" si="287"/>
        <v>0.30000000000000066</v>
      </c>
    </row>
    <row r="1103" spans="7:22" x14ac:dyDescent="0.2">
      <c r="G1103" s="326">
        <f t="shared" si="272"/>
        <v>0</v>
      </c>
      <c r="H1103" s="326">
        <f t="shared" si="282"/>
        <v>1.0149638920118149</v>
      </c>
      <c r="I1103" s="326">
        <f t="shared" si="273"/>
        <v>0</v>
      </c>
      <c r="J1103" s="326">
        <f t="shared" si="274"/>
        <v>0</v>
      </c>
      <c r="K1103" s="326">
        <f t="shared" si="283"/>
        <v>1.0149638920118149</v>
      </c>
      <c r="L1103" s="326">
        <f t="shared" si="275"/>
        <v>0</v>
      </c>
      <c r="M1103" s="326">
        <f t="shared" si="276"/>
        <v>0</v>
      </c>
      <c r="N1103" s="326">
        <f t="shared" si="284"/>
        <v>1.0149638920118149</v>
      </c>
      <c r="O1103" s="326">
        <f t="shared" si="277"/>
        <v>1.3285007702703791E-68</v>
      </c>
      <c r="P1103" s="326">
        <f t="shared" si="278"/>
        <v>0</v>
      </c>
      <c r="Q1103" s="326">
        <f t="shared" si="285"/>
        <v>1.0149638920118149</v>
      </c>
      <c r="R1103" s="326">
        <f t="shared" si="279"/>
        <v>1.4129642746057678E-15</v>
      </c>
      <c r="S1103" s="326">
        <f t="shared" si="280"/>
        <v>0</v>
      </c>
      <c r="T1103" s="326">
        <f t="shared" si="286"/>
        <v>1.0149638920118149</v>
      </c>
      <c r="U1103" s="326">
        <f t="shared" si="281"/>
        <v>0</v>
      </c>
      <c r="V1103" s="326">
        <f t="shared" si="287"/>
        <v>0.30000000000000138</v>
      </c>
    </row>
    <row r="1104" spans="7:22" x14ac:dyDescent="0.2">
      <c r="G1104" s="326">
        <f t="shared" si="272"/>
        <v>0</v>
      </c>
      <c r="H1104" s="326">
        <f t="shared" si="282"/>
        <v>1.0158899539570811</v>
      </c>
      <c r="I1104" s="326">
        <f t="shared" si="273"/>
        <v>0</v>
      </c>
      <c r="J1104" s="326">
        <f t="shared" si="274"/>
        <v>0</v>
      </c>
      <c r="K1104" s="326">
        <f t="shared" si="283"/>
        <v>1.0158899539570811</v>
      </c>
      <c r="L1104" s="326">
        <f t="shared" si="275"/>
        <v>0</v>
      </c>
      <c r="M1104" s="326">
        <f t="shared" si="276"/>
        <v>0</v>
      </c>
      <c r="N1104" s="326">
        <f t="shared" si="284"/>
        <v>1.0158899539570811</v>
      </c>
      <c r="O1104" s="326">
        <f t="shared" si="277"/>
        <v>4.2868179870242193E-69</v>
      </c>
      <c r="P1104" s="326">
        <f t="shared" si="278"/>
        <v>0</v>
      </c>
      <c r="Q1104" s="326">
        <f t="shared" si="285"/>
        <v>1.0158899539570811</v>
      </c>
      <c r="R1104" s="326">
        <f t="shared" si="279"/>
        <v>3.0540590541149043E-15</v>
      </c>
      <c r="S1104" s="326">
        <f t="shared" si="280"/>
        <v>0</v>
      </c>
      <c r="T1104" s="326">
        <f t="shared" si="286"/>
        <v>1.0158899539570811</v>
      </c>
      <c r="U1104" s="326">
        <f t="shared" si="281"/>
        <v>0</v>
      </c>
      <c r="V1104" s="326">
        <f t="shared" si="287"/>
        <v>0.30000000000000304</v>
      </c>
    </row>
    <row r="1105" spans="7:22" x14ac:dyDescent="0.2">
      <c r="G1105" s="326">
        <f t="shared" si="272"/>
        <v>0</v>
      </c>
      <c r="H1105" s="326">
        <f t="shared" si="282"/>
        <v>1.0168160159023474</v>
      </c>
      <c r="I1105" s="326">
        <f t="shared" si="273"/>
        <v>0</v>
      </c>
      <c r="J1105" s="326">
        <f t="shared" si="274"/>
        <v>0</v>
      </c>
      <c r="K1105" s="326">
        <f t="shared" si="283"/>
        <v>1.0168160159023474</v>
      </c>
      <c r="L1105" s="326">
        <f t="shared" si="275"/>
        <v>0</v>
      </c>
      <c r="M1105" s="326">
        <f t="shared" si="276"/>
        <v>0</v>
      </c>
      <c r="N1105" s="326">
        <f t="shared" si="284"/>
        <v>1.0168160159023474</v>
      </c>
      <c r="O1105" s="326">
        <f t="shared" si="277"/>
        <v>1.3805947778527264E-69</v>
      </c>
      <c r="P1105" s="326">
        <f t="shared" si="278"/>
        <v>0</v>
      </c>
      <c r="Q1105" s="326">
        <f t="shared" si="285"/>
        <v>1.0168160159023474</v>
      </c>
      <c r="R1105" s="326">
        <f t="shared" si="279"/>
        <v>6.5382161223923223E-15</v>
      </c>
      <c r="S1105" s="326">
        <f t="shared" si="280"/>
        <v>0</v>
      </c>
      <c r="T1105" s="326">
        <f t="shared" si="286"/>
        <v>1.0168160159023474</v>
      </c>
      <c r="U1105" s="326">
        <f t="shared" si="281"/>
        <v>0</v>
      </c>
      <c r="V1105" s="326">
        <f t="shared" si="287"/>
        <v>0.30000000000000654</v>
      </c>
    </row>
    <row r="1106" spans="7:22" x14ac:dyDescent="0.2">
      <c r="G1106" s="326">
        <f t="shared" si="272"/>
        <v>0</v>
      </c>
      <c r="H1106" s="326">
        <f t="shared" si="282"/>
        <v>1.0177420778476136</v>
      </c>
      <c r="I1106" s="326">
        <f t="shared" si="273"/>
        <v>0</v>
      </c>
      <c r="J1106" s="326">
        <f t="shared" si="274"/>
        <v>0</v>
      </c>
      <c r="K1106" s="326">
        <f t="shared" si="283"/>
        <v>1.0177420778476136</v>
      </c>
      <c r="L1106" s="326">
        <f t="shared" si="275"/>
        <v>0</v>
      </c>
      <c r="M1106" s="326">
        <f t="shared" si="276"/>
        <v>0</v>
      </c>
      <c r="N1106" s="326">
        <f t="shared" si="284"/>
        <v>1.0177420778476136</v>
      </c>
      <c r="O1106" s="326">
        <f t="shared" si="277"/>
        <v>4.4377454903545205E-70</v>
      </c>
      <c r="P1106" s="326">
        <f t="shared" si="278"/>
        <v>0</v>
      </c>
      <c r="Q1106" s="326">
        <f t="shared" si="285"/>
        <v>1.0177420778476136</v>
      </c>
      <c r="R1106" s="326">
        <f t="shared" si="279"/>
        <v>1.3864294287302571E-14</v>
      </c>
      <c r="S1106" s="326">
        <f t="shared" si="280"/>
        <v>0</v>
      </c>
      <c r="T1106" s="326">
        <f t="shared" si="286"/>
        <v>1.0177420778476136</v>
      </c>
      <c r="U1106" s="326">
        <f t="shared" si="281"/>
        <v>0</v>
      </c>
      <c r="V1106" s="326">
        <f t="shared" si="287"/>
        <v>0.30000000000001387</v>
      </c>
    </row>
    <row r="1107" spans="7:22" x14ac:dyDescent="0.2">
      <c r="G1107" s="326">
        <f t="shared" si="272"/>
        <v>0</v>
      </c>
      <c r="H1107" s="326">
        <f t="shared" si="282"/>
        <v>1.0186681397928798</v>
      </c>
      <c r="I1107" s="326">
        <f t="shared" si="273"/>
        <v>0</v>
      </c>
      <c r="J1107" s="326">
        <f t="shared" si="274"/>
        <v>0</v>
      </c>
      <c r="K1107" s="326">
        <f t="shared" si="283"/>
        <v>1.0186681397928798</v>
      </c>
      <c r="L1107" s="326">
        <f t="shared" si="275"/>
        <v>0</v>
      </c>
      <c r="M1107" s="326">
        <f t="shared" si="276"/>
        <v>0</v>
      </c>
      <c r="N1107" s="326">
        <f t="shared" si="284"/>
        <v>1.0186681397928798</v>
      </c>
      <c r="O1107" s="326">
        <f t="shared" si="277"/>
        <v>1.423739490395309E-70</v>
      </c>
      <c r="P1107" s="326">
        <f t="shared" si="278"/>
        <v>0</v>
      </c>
      <c r="Q1107" s="326">
        <f t="shared" si="285"/>
        <v>1.0186681397928798</v>
      </c>
      <c r="R1107" s="326">
        <f t="shared" si="279"/>
        <v>2.9121508550194244E-14</v>
      </c>
      <c r="S1107" s="326">
        <f t="shared" si="280"/>
        <v>0</v>
      </c>
      <c r="T1107" s="326">
        <f t="shared" si="286"/>
        <v>1.0186681397928798</v>
      </c>
      <c r="U1107" s="326">
        <f t="shared" si="281"/>
        <v>0</v>
      </c>
      <c r="V1107" s="326">
        <f t="shared" si="287"/>
        <v>0.30000000000002913</v>
      </c>
    </row>
    <row r="1108" spans="7:22" x14ac:dyDescent="0.2">
      <c r="G1108" s="326">
        <f t="shared" si="272"/>
        <v>0</v>
      </c>
      <c r="H1108" s="326">
        <f t="shared" si="282"/>
        <v>1.0195942017381461</v>
      </c>
      <c r="I1108" s="326">
        <f t="shared" si="273"/>
        <v>0</v>
      </c>
      <c r="J1108" s="326">
        <f t="shared" si="274"/>
        <v>0</v>
      </c>
      <c r="K1108" s="326">
        <f t="shared" si="283"/>
        <v>1.0195942017381461</v>
      </c>
      <c r="L1108" s="326">
        <f t="shared" si="275"/>
        <v>0</v>
      </c>
      <c r="M1108" s="326">
        <f t="shared" si="276"/>
        <v>0</v>
      </c>
      <c r="N1108" s="326">
        <f t="shared" si="284"/>
        <v>1.0195942017381461</v>
      </c>
      <c r="O1108" s="326">
        <f t="shared" si="277"/>
        <v>4.5590840156192434E-71</v>
      </c>
      <c r="P1108" s="326">
        <f t="shared" si="278"/>
        <v>0</v>
      </c>
      <c r="Q1108" s="326">
        <f t="shared" si="285"/>
        <v>1.0195942017381461</v>
      </c>
      <c r="R1108" s="326">
        <f t="shared" si="279"/>
        <v>6.0593831057060463E-14</v>
      </c>
      <c r="S1108" s="326">
        <f t="shared" si="280"/>
        <v>0</v>
      </c>
      <c r="T1108" s="326">
        <f t="shared" si="286"/>
        <v>1.0195942017381461</v>
      </c>
      <c r="U1108" s="326">
        <f t="shared" si="281"/>
        <v>0</v>
      </c>
      <c r="V1108" s="326">
        <f t="shared" si="287"/>
        <v>0.30000000000006061</v>
      </c>
    </row>
    <row r="1109" spans="7:22" x14ac:dyDescent="0.2">
      <c r="G1109" s="326">
        <f t="shared" si="272"/>
        <v>0</v>
      </c>
      <c r="H1109" s="326">
        <f t="shared" si="282"/>
        <v>1.0205202636834123</v>
      </c>
      <c r="I1109" s="326">
        <f t="shared" si="273"/>
        <v>0</v>
      </c>
      <c r="J1109" s="326">
        <f t="shared" si="274"/>
        <v>0</v>
      </c>
      <c r="K1109" s="326">
        <f t="shared" si="283"/>
        <v>1.0205202636834123</v>
      </c>
      <c r="L1109" s="326">
        <f t="shared" si="275"/>
        <v>0</v>
      </c>
      <c r="M1109" s="326">
        <f t="shared" si="276"/>
        <v>0</v>
      </c>
      <c r="N1109" s="326">
        <f t="shared" si="284"/>
        <v>1.0205202636834123</v>
      </c>
      <c r="O1109" s="326">
        <f t="shared" si="277"/>
        <v>1.4571709053042352E-71</v>
      </c>
      <c r="P1109" s="326">
        <f t="shared" si="278"/>
        <v>0</v>
      </c>
      <c r="Q1109" s="326">
        <f t="shared" si="285"/>
        <v>1.0205202636834123</v>
      </c>
      <c r="R1109" s="326">
        <f t="shared" si="279"/>
        <v>1.2489991020781081E-13</v>
      </c>
      <c r="S1109" s="326">
        <f t="shared" si="280"/>
        <v>0</v>
      </c>
      <c r="T1109" s="326">
        <f t="shared" si="286"/>
        <v>1.0205202636834123</v>
      </c>
      <c r="U1109" s="326">
        <f t="shared" si="281"/>
        <v>0</v>
      </c>
      <c r="V1109" s="326">
        <f t="shared" si="287"/>
        <v>0.30000000000012489</v>
      </c>
    </row>
    <row r="1110" spans="7:22" x14ac:dyDescent="0.2">
      <c r="G1110" s="326">
        <f t="shared" si="272"/>
        <v>0</v>
      </c>
      <c r="H1110" s="326">
        <f t="shared" si="282"/>
        <v>1.0214463256286785</v>
      </c>
      <c r="I1110" s="326">
        <f t="shared" si="273"/>
        <v>0</v>
      </c>
      <c r="J1110" s="326">
        <f t="shared" si="274"/>
        <v>0</v>
      </c>
      <c r="K1110" s="326">
        <f t="shared" si="283"/>
        <v>1.0214463256286785</v>
      </c>
      <c r="L1110" s="326">
        <f t="shared" si="275"/>
        <v>0</v>
      </c>
      <c r="M1110" s="326">
        <f t="shared" si="276"/>
        <v>0</v>
      </c>
      <c r="N1110" s="326">
        <f t="shared" si="284"/>
        <v>1.0214463256286785</v>
      </c>
      <c r="O1110" s="326">
        <f t="shared" si="277"/>
        <v>4.6487488478325178E-72</v>
      </c>
      <c r="P1110" s="326">
        <f t="shared" si="278"/>
        <v>0</v>
      </c>
      <c r="Q1110" s="326">
        <f t="shared" si="285"/>
        <v>1.0214463256286785</v>
      </c>
      <c r="R1110" s="326">
        <f t="shared" si="279"/>
        <v>2.5505605041365682E-13</v>
      </c>
      <c r="S1110" s="326">
        <f t="shared" si="280"/>
        <v>0</v>
      </c>
      <c r="T1110" s="326">
        <f t="shared" si="286"/>
        <v>1.0214463256286785</v>
      </c>
      <c r="U1110" s="326">
        <f t="shared" si="281"/>
        <v>0</v>
      </c>
      <c r="V1110" s="326">
        <f t="shared" si="287"/>
        <v>0.30000000000025506</v>
      </c>
    </row>
    <row r="1111" spans="7:22" x14ac:dyDescent="0.2">
      <c r="G1111" s="326">
        <f t="shared" si="272"/>
        <v>0</v>
      </c>
      <c r="H1111" s="326">
        <f t="shared" si="282"/>
        <v>1.0223723875739448</v>
      </c>
      <c r="I1111" s="326">
        <f t="shared" si="273"/>
        <v>0</v>
      </c>
      <c r="J1111" s="326">
        <f t="shared" si="274"/>
        <v>0</v>
      </c>
      <c r="K1111" s="326">
        <f t="shared" si="283"/>
        <v>1.0223723875739448</v>
      </c>
      <c r="L1111" s="326">
        <f t="shared" si="275"/>
        <v>0</v>
      </c>
      <c r="M1111" s="326">
        <f t="shared" si="276"/>
        <v>0</v>
      </c>
      <c r="N1111" s="326">
        <f t="shared" si="284"/>
        <v>1.0223723875739448</v>
      </c>
      <c r="O1111" s="326">
        <f t="shared" si="277"/>
        <v>1.4803390525746138E-72</v>
      </c>
      <c r="P1111" s="326">
        <f t="shared" si="278"/>
        <v>0</v>
      </c>
      <c r="Q1111" s="326">
        <f t="shared" si="285"/>
        <v>1.0223723875739448</v>
      </c>
      <c r="R1111" s="326">
        <f t="shared" si="279"/>
        <v>5.1602344451295408E-13</v>
      </c>
      <c r="S1111" s="326">
        <f t="shared" si="280"/>
        <v>0</v>
      </c>
      <c r="T1111" s="326">
        <f t="shared" si="286"/>
        <v>1.0223723875739448</v>
      </c>
      <c r="U1111" s="326">
        <f t="shared" si="281"/>
        <v>0</v>
      </c>
      <c r="V1111" s="326">
        <f t="shared" si="287"/>
        <v>0.30000000000051602</v>
      </c>
    </row>
    <row r="1112" spans="7:22" x14ac:dyDescent="0.2">
      <c r="G1112" s="326">
        <f t="shared" si="272"/>
        <v>0</v>
      </c>
      <c r="H1112" s="326">
        <f t="shared" si="282"/>
        <v>1.023298449519211</v>
      </c>
      <c r="I1112" s="326">
        <f t="shared" si="273"/>
        <v>0</v>
      </c>
      <c r="J1112" s="326">
        <f t="shared" si="274"/>
        <v>0</v>
      </c>
      <c r="K1112" s="326">
        <f t="shared" si="283"/>
        <v>1.023298449519211</v>
      </c>
      <c r="L1112" s="326">
        <f t="shared" si="275"/>
        <v>0</v>
      </c>
      <c r="M1112" s="326">
        <f t="shared" si="276"/>
        <v>0</v>
      </c>
      <c r="N1112" s="326">
        <f t="shared" si="284"/>
        <v>1.023298449519211</v>
      </c>
      <c r="O1112" s="326">
        <f t="shared" si="277"/>
        <v>4.7053573445446767E-73</v>
      </c>
      <c r="P1112" s="326">
        <f t="shared" si="278"/>
        <v>0</v>
      </c>
      <c r="Q1112" s="326">
        <f t="shared" si="285"/>
        <v>1.023298449519211</v>
      </c>
      <c r="R1112" s="326">
        <f t="shared" si="279"/>
        <v>1.0343891019487245E-12</v>
      </c>
      <c r="S1112" s="326">
        <f t="shared" si="280"/>
        <v>0</v>
      </c>
      <c r="T1112" s="326">
        <f t="shared" si="286"/>
        <v>1.023298449519211</v>
      </c>
      <c r="U1112" s="326">
        <f t="shared" si="281"/>
        <v>0</v>
      </c>
      <c r="V1112" s="326">
        <f t="shared" si="287"/>
        <v>0.30000000000103438</v>
      </c>
    </row>
    <row r="1113" spans="7:22" x14ac:dyDescent="0.2">
      <c r="G1113" s="326">
        <f t="shared" si="272"/>
        <v>0</v>
      </c>
      <c r="H1113" s="326">
        <f t="shared" si="282"/>
        <v>1.0242245114644772</v>
      </c>
      <c r="I1113" s="326">
        <f t="shared" si="273"/>
        <v>0</v>
      </c>
      <c r="J1113" s="326">
        <f t="shared" si="274"/>
        <v>0</v>
      </c>
      <c r="K1113" s="326">
        <f t="shared" si="283"/>
        <v>1.0242245114644772</v>
      </c>
      <c r="L1113" s="326">
        <f t="shared" si="275"/>
        <v>0</v>
      </c>
      <c r="M1113" s="326">
        <f t="shared" si="276"/>
        <v>0</v>
      </c>
      <c r="N1113" s="326">
        <f t="shared" si="284"/>
        <v>1.0242245114644772</v>
      </c>
      <c r="O1113" s="326">
        <f t="shared" si="277"/>
        <v>1.4929218319205796E-73</v>
      </c>
      <c r="P1113" s="326">
        <f t="shared" si="278"/>
        <v>0</v>
      </c>
      <c r="Q1113" s="326">
        <f t="shared" si="285"/>
        <v>1.0242245114644772</v>
      </c>
      <c r="R1113" s="326">
        <f t="shared" si="279"/>
        <v>2.0544682398759544E-12</v>
      </c>
      <c r="S1113" s="326">
        <f t="shared" si="280"/>
        <v>0</v>
      </c>
      <c r="T1113" s="326">
        <f t="shared" si="286"/>
        <v>1.0242245114644772</v>
      </c>
      <c r="U1113" s="326">
        <f t="shared" si="281"/>
        <v>0</v>
      </c>
      <c r="V1113" s="326">
        <f t="shared" si="287"/>
        <v>0.30000000000205446</v>
      </c>
    </row>
    <row r="1114" spans="7:22" x14ac:dyDescent="0.2">
      <c r="G1114" s="326">
        <f t="shared" si="272"/>
        <v>0</v>
      </c>
      <c r="H1114" s="326">
        <f t="shared" si="282"/>
        <v>1.0251505734097435</v>
      </c>
      <c r="I1114" s="326">
        <f t="shared" si="273"/>
        <v>0</v>
      </c>
      <c r="J1114" s="326">
        <f t="shared" si="274"/>
        <v>0</v>
      </c>
      <c r="K1114" s="326">
        <f t="shared" si="283"/>
        <v>1.0251505734097435</v>
      </c>
      <c r="L1114" s="326">
        <f t="shared" si="275"/>
        <v>0</v>
      </c>
      <c r="M1114" s="326">
        <f t="shared" si="276"/>
        <v>0</v>
      </c>
      <c r="N1114" s="326">
        <f t="shared" si="284"/>
        <v>1.0251505734097435</v>
      </c>
      <c r="O1114" s="326">
        <f t="shared" si="277"/>
        <v>4.7282591311031969E-74</v>
      </c>
      <c r="P1114" s="326">
        <f t="shared" si="278"/>
        <v>0</v>
      </c>
      <c r="Q1114" s="326">
        <f t="shared" si="285"/>
        <v>1.0251505734097435</v>
      </c>
      <c r="R1114" s="326">
        <f t="shared" si="279"/>
        <v>4.0433013038361542E-12</v>
      </c>
      <c r="S1114" s="326">
        <f t="shared" si="280"/>
        <v>0</v>
      </c>
      <c r="T1114" s="326">
        <f t="shared" si="286"/>
        <v>1.0251505734097435</v>
      </c>
      <c r="U1114" s="326">
        <f t="shared" si="281"/>
        <v>0</v>
      </c>
      <c r="V1114" s="326">
        <f t="shared" si="287"/>
        <v>0.30000000000404331</v>
      </c>
    </row>
    <row r="1115" spans="7:22" x14ac:dyDescent="0.2">
      <c r="G1115" s="326">
        <f t="shared" si="272"/>
        <v>0</v>
      </c>
      <c r="H1115" s="326">
        <f t="shared" si="282"/>
        <v>1.0260766353550097</v>
      </c>
      <c r="I1115" s="326">
        <f t="shared" si="273"/>
        <v>0</v>
      </c>
      <c r="J1115" s="326">
        <f t="shared" si="274"/>
        <v>0</v>
      </c>
      <c r="K1115" s="326">
        <f t="shared" si="283"/>
        <v>1.0260766353550097</v>
      </c>
      <c r="L1115" s="326">
        <f t="shared" si="275"/>
        <v>0</v>
      </c>
      <c r="M1115" s="326">
        <f t="shared" si="276"/>
        <v>0</v>
      </c>
      <c r="N1115" s="326">
        <f t="shared" si="284"/>
        <v>1.0260766353550097</v>
      </c>
      <c r="O1115" s="326">
        <f t="shared" si="277"/>
        <v>1.494830233727749E-74</v>
      </c>
      <c r="P1115" s="326">
        <f t="shared" si="278"/>
        <v>0</v>
      </c>
      <c r="Q1115" s="326">
        <f t="shared" si="285"/>
        <v>1.0260766353550097</v>
      </c>
      <c r="R1115" s="326">
        <f t="shared" si="279"/>
        <v>7.8852240403348087E-12</v>
      </c>
      <c r="S1115" s="326">
        <f t="shared" si="280"/>
        <v>0</v>
      </c>
      <c r="T1115" s="326">
        <f t="shared" si="286"/>
        <v>1.0260766353550097</v>
      </c>
      <c r="U1115" s="326">
        <f t="shared" si="281"/>
        <v>0</v>
      </c>
      <c r="V1115" s="326">
        <f t="shared" si="287"/>
        <v>0.30000000000788524</v>
      </c>
    </row>
    <row r="1116" spans="7:22" x14ac:dyDescent="0.2">
      <c r="G1116" s="326">
        <f t="shared" si="272"/>
        <v>0</v>
      </c>
      <c r="H1116" s="326">
        <f t="shared" si="282"/>
        <v>1.0270026973002759</v>
      </c>
      <c r="I1116" s="326">
        <f t="shared" si="273"/>
        <v>0</v>
      </c>
      <c r="J1116" s="326">
        <f t="shared" si="274"/>
        <v>0</v>
      </c>
      <c r="K1116" s="326">
        <f t="shared" si="283"/>
        <v>1.0270026973002759</v>
      </c>
      <c r="L1116" s="326">
        <f t="shared" si="275"/>
        <v>0</v>
      </c>
      <c r="M1116" s="326">
        <f t="shared" si="276"/>
        <v>0</v>
      </c>
      <c r="N1116" s="326">
        <f t="shared" si="284"/>
        <v>1.0270026973002759</v>
      </c>
      <c r="O1116" s="326">
        <f t="shared" si="277"/>
        <v>4.717538981049204E-75</v>
      </c>
      <c r="P1116" s="326">
        <f t="shared" si="278"/>
        <v>0</v>
      </c>
      <c r="Q1116" s="326">
        <f t="shared" si="285"/>
        <v>1.0270026973002759</v>
      </c>
      <c r="R1116" s="326">
        <f t="shared" si="279"/>
        <v>1.5238885271573279E-11</v>
      </c>
      <c r="S1116" s="326">
        <f t="shared" si="280"/>
        <v>0</v>
      </c>
      <c r="T1116" s="326">
        <f t="shared" si="286"/>
        <v>1.0270026973002759</v>
      </c>
      <c r="U1116" s="326">
        <f t="shared" si="281"/>
        <v>0</v>
      </c>
      <c r="V1116" s="326">
        <f t="shared" si="287"/>
        <v>0.30000000001523885</v>
      </c>
    </row>
    <row r="1117" spans="7:22" x14ac:dyDescent="0.2">
      <c r="G1117" s="326">
        <f t="shared" si="272"/>
        <v>0</v>
      </c>
      <c r="H1117" s="326">
        <f t="shared" si="282"/>
        <v>1.0279287592455422</v>
      </c>
      <c r="I1117" s="326">
        <f t="shared" si="273"/>
        <v>0</v>
      </c>
      <c r="J1117" s="326">
        <f t="shared" si="274"/>
        <v>0</v>
      </c>
      <c r="K1117" s="326">
        <f t="shared" si="283"/>
        <v>1.0279287592455422</v>
      </c>
      <c r="L1117" s="326">
        <f t="shared" si="275"/>
        <v>0</v>
      </c>
      <c r="M1117" s="326">
        <f t="shared" si="276"/>
        <v>0</v>
      </c>
      <c r="N1117" s="326">
        <f t="shared" si="284"/>
        <v>1.0279287592455422</v>
      </c>
      <c r="O1117" s="326">
        <f t="shared" si="277"/>
        <v>1.4862050122736016E-75</v>
      </c>
      <c r="P1117" s="326">
        <f t="shared" si="278"/>
        <v>0</v>
      </c>
      <c r="Q1117" s="326">
        <f t="shared" si="285"/>
        <v>1.0279287592455422</v>
      </c>
      <c r="R1117" s="326">
        <f t="shared" si="279"/>
        <v>2.9185924855491493E-11</v>
      </c>
      <c r="S1117" s="326">
        <f t="shared" si="280"/>
        <v>0</v>
      </c>
      <c r="T1117" s="326">
        <f t="shared" si="286"/>
        <v>1.0279287592455422</v>
      </c>
      <c r="U1117" s="326">
        <f t="shared" si="281"/>
        <v>0</v>
      </c>
      <c r="V1117" s="326">
        <f t="shared" si="287"/>
        <v>0.30000000002918592</v>
      </c>
    </row>
    <row r="1118" spans="7:22" x14ac:dyDescent="0.2">
      <c r="G1118" s="326">
        <f t="shared" si="272"/>
        <v>0</v>
      </c>
      <c r="H1118" s="326">
        <f t="shared" si="282"/>
        <v>1.0288548211908084</v>
      </c>
      <c r="I1118" s="326">
        <f t="shared" si="273"/>
        <v>0</v>
      </c>
      <c r="J1118" s="326">
        <f t="shared" si="274"/>
        <v>0</v>
      </c>
      <c r="K1118" s="326">
        <f t="shared" si="283"/>
        <v>1.0288548211908084</v>
      </c>
      <c r="L1118" s="326">
        <f t="shared" si="275"/>
        <v>0</v>
      </c>
      <c r="M1118" s="326">
        <f t="shared" si="276"/>
        <v>0</v>
      </c>
      <c r="N1118" s="326">
        <f t="shared" si="284"/>
        <v>1.0288548211908084</v>
      </c>
      <c r="O1118" s="326">
        <f t="shared" si="277"/>
        <v>4.6739932899701212E-76</v>
      </c>
      <c r="P1118" s="326">
        <f t="shared" si="278"/>
        <v>0</v>
      </c>
      <c r="Q1118" s="326">
        <f t="shared" si="285"/>
        <v>1.0288548211908084</v>
      </c>
      <c r="R1118" s="326">
        <f t="shared" si="279"/>
        <v>5.5398063286754642E-11</v>
      </c>
      <c r="S1118" s="326">
        <f t="shared" si="280"/>
        <v>0</v>
      </c>
      <c r="T1118" s="326">
        <f t="shared" si="286"/>
        <v>1.0288548211908084</v>
      </c>
      <c r="U1118" s="326">
        <f t="shared" si="281"/>
        <v>0</v>
      </c>
      <c r="V1118" s="326">
        <f t="shared" si="287"/>
        <v>0.30000000005539806</v>
      </c>
    </row>
    <row r="1119" spans="7:22" x14ac:dyDescent="0.2">
      <c r="G1119" s="326">
        <f t="shared" si="272"/>
        <v>0</v>
      </c>
      <c r="H1119" s="326">
        <f t="shared" si="282"/>
        <v>1.0297808831360746</v>
      </c>
      <c r="I1119" s="326">
        <f t="shared" si="273"/>
        <v>0</v>
      </c>
      <c r="J1119" s="326">
        <f t="shared" si="274"/>
        <v>0</v>
      </c>
      <c r="K1119" s="326">
        <f t="shared" si="283"/>
        <v>1.0297808831360746</v>
      </c>
      <c r="L1119" s="326">
        <f t="shared" si="275"/>
        <v>0</v>
      </c>
      <c r="M1119" s="326">
        <f t="shared" si="276"/>
        <v>0</v>
      </c>
      <c r="N1119" s="326">
        <f t="shared" si="284"/>
        <v>1.0297808831360746</v>
      </c>
      <c r="O1119" s="326">
        <f t="shared" si="277"/>
        <v>1.4674053070810574E-76</v>
      </c>
      <c r="P1119" s="326">
        <f t="shared" si="278"/>
        <v>0</v>
      </c>
      <c r="Q1119" s="326">
        <f t="shared" si="285"/>
        <v>1.0297808831360746</v>
      </c>
      <c r="R1119" s="326">
        <f t="shared" si="279"/>
        <v>1.0421643785598729E-10</v>
      </c>
      <c r="S1119" s="326">
        <f t="shared" si="280"/>
        <v>0</v>
      </c>
      <c r="T1119" s="326">
        <f t="shared" si="286"/>
        <v>1.0297808831360746</v>
      </c>
      <c r="U1119" s="326">
        <f t="shared" si="281"/>
        <v>0</v>
      </c>
      <c r="V1119" s="326">
        <f t="shared" si="287"/>
        <v>0.3000000001042164</v>
      </c>
    </row>
    <row r="1120" spans="7:22" x14ac:dyDescent="0.2">
      <c r="G1120" s="326">
        <f t="shared" si="272"/>
        <v>0</v>
      </c>
      <c r="H1120" s="326">
        <f t="shared" si="282"/>
        <v>1.0307069450813409</v>
      </c>
      <c r="I1120" s="326">
        <f t="shared" si="273"/>
        <v>0</v>
      </c>
      <c r="J1120" s="326">
        <f t="shared" si="274"/>
        <v>0</v>
      </c>
      <c r="K1120" s="326">
        <f t="shared" si="283"/>
        <v>1.0307069450813409</v>
      </c>
      <c r="L1120" s="326">
        <f t="shared" si="275"/>
        <v>0</v>
      </c>
      <c r="M1120" s="326">
        <f t="shared" si="276"/>
        <v>0</v>
      </c>
      <c r="N1120" s="326">
        <f t="shared" si="284"/>
        <v>1.0307069450813409</v>
      </c>
      <c r="O1120" s="326">
        <f t="shared" si="277"/>
        <v>4.5990823286946228E-77</v>
      </c>
      <c r="P1120" s="326">
        <f t="shared" si="278"/>
        <v>0</v>
      </c>
      <c r="Q1120" s="326">
        <f t="shared" si="285"/>
        <v>1.0307069450813409</v>
      </c>
      <c r="R1120" s="326">
        <f t="shared" si="279"/>
        <v>1.9432019769903895E-10</v>
      </c>
      <c r="S1120" s="326">
        <f t="shared" si="280"/>
        <v>0</v>
      </c>
      <c r="T1120" s="326">
        <f t="shared" si="286"/>
        <v>1.0307069450813409</v>
      </c>
      <c r="U1120" s="326">
        <f t="shared" si="281"/>
        <v>0</v>
      </c>
      <c r="V1120" s="326">
        <f t="shared" si="287"/>
        <v>0.30000000019432016</v>
      </c>
    </row>
    <row r="1121" spans="7:22" x14ac:dyDescent="0.2">
      <c r="G1121" s="326">
        <f t="shared" si="272"/>
        <v>0</v>
      </c>
      <c r="H1121" s="326">
        <f t="shared" si="282"/>
        <v>1.0316330070266071</v>
      </c>
      <c r="I1121" s="326">
        <f t="shared" si="273"/>
        <v>0</v>
      </c>
      <c r="J1121" s="326">
        <f t="shared" si="274"/>
        <v>0</v>
      </c>
      <c r="K1121" s="326">
        <f t="shared" si="283"/>
        <v>1.0316330070266071</v>
      </c>
      <c r="L1121" s="326">
        <f t="shared" si="275"/>
        <v>0</v>
      </c>
      <c r="M1121" s="326">
        <f t="shared" si="276"/>
        <v>0</v>
      </c>
      <c r="N1121" s="326">
        <f t="shared" si="284"/>
        <v>1.0316330070266071</v>
      </c>
      <c r="O1121" s="326">
        <f t="shared" si="277"/>
        <v>1.4389900830034821E-77</v>
      </c>
      <c r="P1121" s="326">
        <f t="shared" si="278"/>
        <v>0</v>
      </c>
      <c r="Q1121" s="326">
        <f t="shared" si="285"/>
        <v>1.0316330070266071</v>
      </c>
      <c r="R1121" s="326">
        <f t="shared" si="279"/>
        <v>3.5913620682050341E-10</v>
      </c>
      <c r="S1121" s="326">
        <f t="shared" si="280"/>
        <v>0</v>
      </c>
      <c r="T1121" s="326">
        <f t="shared" si="286"/>
        <v>1.0316330070266071</v>
      </c>
      <c r="U1121" s="326">
        <f t="shared" si="281"/>
        <v>0</v>
      </c>
      <c r="V1121" s="326">
        <f t="shared" si="287"/>
        <v>0.30000000035913621</v>
      </c>
    </row>
    <row r="1122" spans="7:22" x14ac:dyDescent="0.2">
      <c r="G1122" s="326">
        <f t="shared" si="272"/>
        <v>0</v>
      </c>
      <c r="H1122" s="326">
        <f t="shared" si="282"/>
        <v>1.0325590689718733</v>
      </c>
      <c r="I1122" s="326">
        <f t="shared" si="273"/>
        <v>0</v>
      </c>
      <c r="J1122" s="326">
        <f t="shared" si="274"/>
        <v>0</v>
      </c>
      <c r="K1122" s="326">
        <f t="shared" si="283"/>
        <v>1.0325590689718733</v>
      </c>
      <c r="L1122" s="326">
        <f t="shared" si="275"/>
        <v>0</v>
      </c>
      <c r="M1122" s="326">
        <f t="shared" si="276"/>
        <v>0</v>
      </c>
      <c r="N1122" s="326">
        <f t="shared" si="284"/>
        <v>1.0325590689718733</v>
      </c>
      <c r="O1122" s="326">
        <f t="shared" si="277"/>
        <v>4.494861537953545E-78</v>
      </c>
      <c r="P1122" s="326">
        <f t="shared" si="278"/>
        <v>0</v>
      </c>
      <c r="Q1122" s="326">
        <f t="shared" si="285"/>
        <v>1.0325590689718733</v>
      </c>
      <c r="R1122" s="326">
        <f t="shared" si="279"/>
        <v>6.5792943752477907E-10</v>
      </c>
      <c r="S1122" s="326">
        <f t="shared" si="280"/>
        <v>0</v>
      </c>
      <c r="T1122" s="326">
        <f t="shared" si="286"/>
        <v>1.0325590689718733</v>
      </c>
      <c r="U1122" s="326">
        <f t="shared" si="281"/>
        <v>0</v>
      </c>
      <c r="V1122" s="326">
        <f t="shared" si="287"/>
        <v>0.30000000065792942</v>
      </c>
    </row>
    <row r="1123" spans="7:22" x14ac:dyDescent="0.2">
      <c r="G1123" s="326">
        <f t="shared" si="272"/>
        <v>0</v>
      </c>
      <c r="H1123" s="326">
        <f t="shared" si="282"/>
        <v>1.0334851309171396</v>
      </c>
      <c r="I1123" s="326">
        <f t="shared" si="273"/>
        <v>0</v>
      </c>
      <c r="J1123" s="326">
        <f t="shared" si="274"/>
        <v>0</v>
      </c>
      <c r="K1123" s="326">
        <f t="shared" si="283"/>
        <v>1.0334851309171396</v>
      </c>
      <c r="L1123" s="326">
        <f t="shared" si="275"/>
        <v>0</v>
      </c>
      <c r="M1123" s="326">
        <f t="shared" si="276"/>
        <v>0</v>
      </c>
      <c r="N1123" s="326">
        <f t="shared" si="284"/>
        <v>1.0334851309171396</v>
      </c>
      <c r="O1123" s="326">
        <f t="shared" si="277"/>
        <v>1.401693561283073E-78</v>
      </c>
      <c r="P1123" s="326">
        <f t="shared" si="278"/>
        <v>0</v>
      </c>
      <c r="Q1123" s="326">
        <f t="shared" si="285"/>
        <v>1.0334851309171396</v>
      </c>
      <c r="R1123" s="326">
        <f t="shared" si="279"/>
        <v>1.1948064912487915E-9</v>
      </c>
      <c r="S1123" s="326">
        <f t="shared" si="280"/>
        <v>0</v>
      </c>
      <c r="T1123" s="326">
        <f t="shared" si="286"/>
        <v>1.0334851309171396</v>
      </c>
      <c r="U1123" s="326">
        <f t="shared" si="281"/>
        <v>0</v>
      </c>
      <c r="V1123" s="326">
        <f t="shared" si="287"/>
        <v>0.30000000119480646</v>
      </c>
    </row>
    <row r="1124" spans="7:22" x14ac:dyDescent="0.2">
      <c r="G1124" s="326">
        <f t="shared" si="272"/>
        <v>0</v>
      </c>
      <c r="H1124" s="326">
        <f t="shared" si="282"/>
        <v>1.0344111928624058</v>
      </c>
      <c r="I1124" s="326">
        <f t="shared" si="273"/>
        <v>0</v>
      </c>
      <c r="J1124" s="326">
        <f t="shared" si="274"/>
        <v>0</v>
      </c>
      <c r="K1124" s="326">
        <f t="shared" si="283"/>
        <v>1.0344111928624058</v>
      </c>
      <c r="L1124" s="326">
        <f t="shared" si="275"/>
        <v>0</v>
      </c>
      <c r="M1124" s="326">
        <f t="shared" si="276"/>
        <v>0</v>
      </c>
      <c r="N1124" s="326">
        <f t="shared" si="284"/>
        <v>1.0344111928624058</v>
      </c>
      <c r="O1124" s="326">
        <f t="shared" si="277"/>
        <v>4.3638959474098542E-79</v>
      </c>
      <c r="P1124" s="326">
        <f t="shared" si="278"/>
        <v>0</v>
      </c>
      <c r="Q1124" s="326">
        <f t="shared" si="285"/>
        <v>1.0344111928624058</v>
      </c>
      <c r="R1124" s="326">
        <f t="shared" si="279"/>
        <v>2.150963814459638E-9</v>
      </c>
      <c r="S1124" s="326">
        <f t="shared" si="280"/>
        <v>0</v>
      </c>
      <c r="T1124" s="326">
        <f t="shared" si="286"/>
        <v>1.0344111928624058</v>
      </c>
      <c r="U1124" s="326">
        <f t="shared" si="281"/>
        <v>0</v>
      </c>
      <c r="V1124" s="326">
        <f t="shared" si="287"/>
        <v>0.30000000215096378</v>
      </c>
    </row>
    <row r="1125" spans="7:22" x14ac:dyDescent="0.2">
      <c r="G1125" s="326">
        <f t="shared" si="272"/>
        <v>0</v>
      </c>
      <c r="H1125" s="326">
        <f t="shared" si="282"/>
        <v>1.035337254807672</v>
      </c>
      <c r="I1125" s="326">
        <f t="shared" si="273"/>
        <v>0</v>
      </c>
      <c r="J1125" s="326">
        <f t="shared" si="274"/>
        <v>0</v>
      </c>
      <c r="K1125" s="326">
        <f t="shared" si="283"/>
        <v>1.035337254807672</v>
      </c>
      <c r="L1125" s="326">
        <f t="shared" si="275"/>
        <v>0</v>
      </c>
      <c r="M1125" s="326">
        <f t="shared" si="276"/>
        <v>0</v>
      </c>
      <c r="N1125" s="326">
        <f t="shared" si="284"/>
        <v>1.035337254807672</v>
      </c>
      <c r="O1125" s="326">
        <f t="shared" si="277"/>
        <v>1.3563960287815076E-79</v>
      </c>
      <c r="P1125" s="326">
        <f t="shared" si="278"/>
        <v>0</v>
      </c>
      <c r="Q1125" s="326">
        <f t="shared" si="285"/>
        <v>1.035337254807672</v>
      </c>
      <c r="R1125" s="326">
        <f t="shared" si="279"/>
        <v>3.8388837279290451E-9</v>
      </c>
      <c r="S1125" s="326">
        <f t="shared" si="280"/>
        <v>0</v>
      </c>
      <c r="T1125" s="326">
        <f t="shared" si="286"/>
        <v>1.035337254807672</v>
      </c>
      <c r="U1125" s="326">
        <f t="shared" si="281"/>
        <v>0</v>
      </c>
      <c r="V1125" s="326">
        <f t="shared" si="287"/>
        <v>0.3000000038388837</v>
      </c>
    </row>
    <row r="1126" spans="7:22" x14ac:dyDescent="0.2">
      <c r="G1126" s="326">
        <f t="shared" si="272"/>
        <v>0</v>
      </c>
      <c r="H1126" s="326">
        <f t="shared" si="282"/>
        <v>1.0362633167529383</v>
      </c>
      <c r="I1126" s="326">
        <f t="shared" si="273"/>
        <v>0</v>
      </c>
      <c r="J1126" s="326">
        <f t="shared" si="274"/>
        <v>0</v>
      </c>
      <c r="K1126" s="326">
        <f t="shared" si="283"/>
        <v>1.0362633167529383</v>
      </c>
      <c r="L1126" s="326">
        <f t="shared" si="275"/>
        <v>0</v>
      </c>
      <c r="M1126" s="326">
        <f t="shared" si="276"/>
        <v>0</v>
      </c>
      <c r="N1126" s="326">
        <f t="shared" si="284"/>
        <v>1.0362633167529383</v>
      </c>
      <c r="O1126" s="326">
        <f t="shared" si="277"/>
        <v>4.2091623356071822E-80</v>
      </c>
      <c r="P1126" s="326">
        <f t="shared" si="278"/>
        <v>0</v>
      </c>
      <c r="Q1126" s="326">
        <f t="shared" si="285"/>
        <v>1.0362633167529383</v>
      </c>
      <c r="R1126" s="326">
        <f t="shared" si="279"/>
        <v>6.7925380995383166E-9</v>
      </c>
      <c r="S1126" s="326">
        <f t="shared" si="280"/>
        <v>0</v>
      </c>
      <c r="T1126" s="326">
        <f t="shared" si="286"/>
        <v>1.0362633167529383</v>
      </c>
      <c r="U1126" s="326">
        <f t="shared" si="281"/>
        <v>0</v>
      </c>
      <c r="V1126" s="326">
        <f t="shared" si="287"/>
        <v>0.30000000679253808</v>
      </c>
    </row>
    <row r="1127" spans="7:22" x14ac:dyDescent="0.2">
      <c r="G1127" s="326">
        <f t="shared" si="272"/>
        <v>0</v>
      </c>
      <c r="H1127" s="326">
        <f t="shared" si="282"/>
        <v>1.0371893786982045</v>
      </c>
      <c r="I1127" s="326">
        <f t="shared" si="273"/>
        <v>0</v>
      </c>
      <c r="J1127" s="326">
        <f t="shared" si="274"/>
        <v>0</v>
      </c>
      <c r="K1127" s="326">
        <f t="shared" si="283"/>
        <v>1.0371893786982045</v>
      </c>
      <c r="L1127" s="326">
        <f t="shared" si="275"/>
        <v>0</v>
      </c>
      <c r="M1127" s="326">
        <f t="shared" si="276"/>
        <v>0</v>
      </c>
      <c r="N1127" s="326">
        <f t="shared" si="284"/>
        <v>1.0371893786982045</v>
      </c>
      <c r="O1127" s="326">
        <f t="shared" si="277"/>
        <v>1.3040915344269792E-80</v>
      </c>
      <c r="P1127" s="326">
        <f t="shared" si="278"/>
        <v>0</v>
      </c>
      <c r="Q1127" s="326">
        <f t="shared" si="285"/>
        <v>1.0371893786982045</v>
      </c>
      <c r="R1127" s="326">
        <f t="shared" si="279"/>
        <v>1.1916077701686071E-8</v>
      </c>
      <c r="S1127" s="326">
        <f t="shared" si="280"/>
        <v>0</v>
      </c>
      <c r="T1127" s="326">
        <f t="shared" si="286"/>
        <v>1.0371893786982045</v>
      </c>
      <c r="U1127" s="326">
        <f t="shared" si="281"/>
        <v>0</v>
      </c>
      <c r="V1127" s="326">
        <f t="shared" si="287"/>
        <v>0.30000001191607767</v>
      </c>
    </row>
    <row r="1128" spans="7:22" x14ac:dyDescent="0.2">
      <c r="G1128" s="326">
        <f t="shared" si="272"/>
        <v>0</v>
      </c>
      <c r="H1128" s="326">
        <f t="shared" si="282"/>
        <v>1.0381154406434707</v>
      </c>
      <c r="I1128" s="326">
        <f t="shared" si="273"/>
        <v>0</v>
      </c>
      <c r="J1128" s="326">
        <f t="shared" si="274"/>
        <v>0</v>
      </c>
      <c r="K1128" s="326">
        <f t="shared" si="283"/>
        <v>1.0381154406434707</v>
      </c>
      <c r="L1128" s="326">
        <f t="shared" si="275"/>
        <v>0</v>
      </c>
      <c r="M1128" s="326">
        <f t="shared" si="276"/>
        <v>0</v>
      </c>
      <c r="N1128" s="326">
        <f t="shared" si="284"/>
        <v>1.0381154406434707</v>
      </c>
      <c r="O1128" s="326">
        <f t="shared" si="277"/>
        <v>4.0339439848796219E-81</v>
      </c>
      <c r="P1128" s="326">
        <f t="shared" si="278"/>
        <v>0</v>
      </c>
      <c r="Q1128" s="326">
        <f t="shared" si="285"/>
        <v>1.0381154406434707</v>
      </c>
      <c r="R1128" s="326">
        <f t="shared" si="279"/>
        <v>2.0726570029857051E-8</v>
      </c>
      <c r="S1128" s="326">
        <f t="shared" si="280"/>
        <v>0</v>
      </c>
      <c r="T1128" s="326">
        <f t="shared" si="286"/>
        <v>1.0381154406434707</v>
      </c>
      <c r="U1128" s="326">
        <f t="shared" si="281"/>
        <v>0</v>
      </c>
      <c r="V1128" s="326">
        <f t="shared" si="287"/>
        <v>0.30000002072657</v>
      </c>
    </row>
    <row r="1129" spans="7:22" x14ac:dyDescent="0.2">
      <c r="G1129" s="326">
        <f t="shared" si="272"/>
        <v>0</v>
      </c>
      <c r="H1129" s="326">
        <f t="shared" si="282"/>
        <v>1.039041502588737</v>
      </c>
      <c r="I1129" s="326">
        <f t="shared" si="273"/>
        <v>0</v>
      </c>
      <c r="J1129" s="326">
        <f t="shared" si="274"/>
        <v>0</v>
      </c>
      <c r="K1129" s="326">
        <f t="shared" si="283"/>
        <v>1.039041502588737</v>
      </c>
      <c r="L1129" s="326">
        <f t="shared" si="275"/>
        <v>0</v>
      </c>
      <c r="M1129" s="326">
        <f t="shared" si="276"/>
        <v>0</v>
      </c>
      <c r="N1129" s="326">
        <f t="shared" si="284"/>
        <v>1.039041502588737</v>
      </c>
      <c r="O1129" s="326">
        <f t="shared" si="277"/>
        <v>1.2458540112649274E-81</v>
      </c>
      <c r="P1129" s="326">
        <f t="shared" si="278"/>
        <v>0</v>
      </c>
      <c r="Q1129" s="326">
        <f t="shared" si="285"/>
        <v>1.039041502588737</v>
      </c>
      <c r="R1129" s="326">
        <f t="shared" si="279"/>
        <v>3.5746462436301082E-8</v>
      </c>
      <c r="S1129" s="326">
        <f t="shared" si="280"/>
        <v>0</v>
      </c>
      <c r="T1129" s="326">
        <f t="shared" si="286"/>
        <v>1.039041502588737</v>
      </c>
      <c r="U1129" s="326">
        <f t="shared" si="281"/>
        <v>0</v>
      </c>
      <c r="V1129" s="326">
        <f t="shared" si="287"/>
        <v>0.30000003574646245</v>
      </c>
    </row>
    <row r="1130" spans="7:22" x14ac:dyDescent="0.2">
      <c r="G1130" s="326">
        <f t="shared" si="272"/>
        <v>0</v>
      </c>
      <c r="H1130" s="326">
        <f t="shared" si="282"/>
        <v>1.0399675645340032</v>
      </c>
      <c r="I1130" s="326">
        <f t="shared" si="273"/>
        <v>0</v>
      </c>
      <c r="J1130" s="326">
        <f t="shared" si="274"/>
        <v>0</v>
      </c>
      <c r="K1130" s="326">
        <f t="shared" si="283"/>
        <v>1.0399675645340032</v>
      </c>
      <c r="L1130" s="326">
        <f t="shared" si="275"/>
        <v>0</v>
      </c>
      <c r="M1130" s="326">
        <f t="shared" si="276"/>
        <v>0</v>
      </c>
      <c r="N1130" s="326">
        <f t="shared" si="284"/>
        <v>1.0399675645340032</v>
      </c>
      <c r="O1130" s="326">
        <f t="shared" si="277"/>
        <v>3.8417228388347181E-82</v>
      </c>
      <c r="P1130" s="326">
        <f t="shared" si="278"/>
        <v>0</v>
      </c>
      <c r="Q1130" s="326">
        <f t="shared" si="285"/>
        <v>1.0399675645340032</v>
      </c>
      <c r="R1130" s="326">
        <f t="shared" si="279"/>
        <v>6.1132023867690782E-8</v>
      </c>
      <c r="S1130" s="326">
        <f t="shared" si="280"/>
        <v>0</v>
      </c>
      <c r="T1130" s="326">
        <f t="shared" si="286"/>
        <v>1.0399675645340032</v>
      </c>
      <c r="U1130" s="326">
        <f t="shared" si="281"/>
        <v>0</v>
      </c>
      <c r="V1130" s="326">
        <f t="shared" si="287"/>
        <v>0.30000006113202388</v>
      </c>
    </row>
    <row r="1131" spans="7:22" x14ac:dyDescent="0.2">
      <c r="G1131" s="326">
        <f t="shared" si="272"/>
        <v>0</v>
      </c>
      <c r="H1131" s="326">
        <f t="shared" si="282"/>
        <v>1.0408936264792694</v>
      </c>
      <c r="I1131" s="326">
        <f t="shared" si="273"/>
        <v>0</v>
      </c>
      <c r="J1131" s="326">
        <f t="shared" si="274"/>
        <v>0</v>
      </c>
      <c r="K1131" s="326">
        <f t="shared" si="283"/>
        <v>1.0408936264792694</v>
      </c>
      <c r="L1131" s="326">
        <f t="shared" si="275"/>
        <v>0</v>
      </c>
      <c r="M1131" s="326">
        <f t="shared" si="276"/>
        <v>0</v>
      </c>
      <c r="N1131" s="326">
        <f t="shared" si="284"/>
        <v>1.0408936264792694</v>
      </c>
      <c r="O1131" s="326">
        <f t="shared" si="277"/>
        <v>1.1828033061988331E-82</v>
      </c>
      <c r="P1131" s="326">
        <f t="shared" si="278"/>
        <v>0</v>
      </c>
      <c r="Q1131" s="326">
        <f t="shared" si="285"/>
        <v>1.0408936264792694</v>
      </c>
      <c r="R1131" s="326">
        <f t="shared" si="279"/>
        <v>1.0366997861669578E-7</v>
      </c>
      <c r="S1131" s="326">
        <f t="shared" si="280"/>
        <v>0</v>
      </c>
      <c r="T1131" s="326">
        <f t="shared" si="286"/>
        <v>1.0408936264792694</v>
      </c>
      <c r="U1131" s="326">
        <f t="shared" si="281"/>
        <v>0</v>
      </c>
      <c r="V1131" s="326">
        <f t="shared" si="287"/>
        <v>0.30000010366997859</v>
      </c>
    </row>
    <row r="1132" spans="7:22" x14ac:dyDescent="0.2">
      <c r="G1132" s="326">
        <f t="shared" si="272"/>
        <v>0</v>
      </c>
      <c r="H1132" s="326">
        <f t="shared" si="282"/>
        <v>1.0418196884245357</v>
      </c>
      <c r="I1132" s="326">
        <f t="shared" si="273"/>
        <v>0</v>
      </c>
      <c r="J1132" s="326">
        <f t="shared" si="274"/>
        <v>0</v>
      </c>
      <c r="K1132" s="326">
        <f t="shared" si="283"/>
        <v>1.0418196884245357</v>
      </c>
      <c r="L1132" s="326">
        <f t="shared" si="275"/>
        <v>0</v>
      </c>
      <c r="M1132" s="326">
        <f t="shared" si="276"/>
        <v>0</v>
      </c>
      <c r="N1132" s="326">
        <f t="shared" si="284"/>
        <v>1.0418196884245357</v>
      </c>
      <c r="O1132" s="326">
        <f t="shared" si="277"/>
        <v>3.6360735698616378E-83</v>
      </c>
      <c r="P1132" s="326">
        <f t="shared" si="278"/>
        <v>0</v>
      </c>
      <c r="Q1132" s="326">
        <f t="shared" si="285"/>
        <v>1.0418196884245357</v>
      </c>
      <c r="R1132" s="326">
        <f t="shared" si="279"/>
        <v>1.7434284740044966E-7</v>
      </c>
      <c r="S1132" s="326">
        <f t="shared" si="280"/>
        <v>0</v>
      </c>
      <c r="T1132" s="326">
        <f t="shared" si="286"/>
        <v>1.0418196884245357</v>
      </c>
      <c r="U1132" s="326">
        <f t="shared" si="281"/>
        <v>0</v>
      </c>
      <c r="V1132" s="326">
        <f t="shared" si="287"/>
        <v>0.30000017434284737</v>
      </c>
    </row>
    <row r="1133" spans="7:22" x14ac:dyDescent="0.2">
      <c r="G1133" s="326">
        <f t="shared" si="272"/>
        <v>0</v>
      </c>
      <c r="H1133" s="326">
        <f t="shared" si="282"/>
        <v>1.0427457503698019</v>
      </c>
      <c r="I1133" s="326">
        <f t="shared" si="273"/>
        <v>0</v>
      </c>
      <c r="J1133" s="326">
        <f t="shared" si="274"/>
        <v>0</v>
      </c>
      <c r="K1133" s="326">
        <f t="shared" si="283"/>
        <v>1.0427457503698019</v>
      </c>
      <c r="L1133" s="326">
        <f t="shared" si="275"/>
        <v>0</v>
      </c>
      <c r="M1133" s="326">
        <f t="shared" si="276"/>
        <v>0</v>
      </c>
      <c r="N1133" s="326">
        <f t="shared" si="284"/>
        <v>1.0427457503698019</v>
      </c>
      <c r="O1133" s="326">
        <f t="shared" si="277"/>
        <v>1.1160724694695657E-83</v>
      </c>
      <c r="P1133" s="326">
        <f t="shared" si="278"/>
        <v>0</v>
      </c>
      <c r="Q1133" s="326">
        <f t="shared" si="285"/>
        <v>1.0427457503698019</v>
      </c>
      <c r="R1133" s="326">
        <f t="shared" si="279"/>
        <v>2.9076385343520128E-7</v>
      </c>
      <c r="S1133" s="326">
        <f t="shared" si="280"/>
        <v>0</v>
      </c>
      <c r="T1133" s="326">
        <f t="shared" si="286"/>
        <v>1.0427457503698019</v>
      </c>
      <c r="U1133" s="326">
        <f t="shared" si="281"/>
        <v>0</v>
      </c>
      <c r="V1133" s="326">
        <f t="shared" si="287"/>
        <v>0.30000029076385343</v>
      </c>
    </row>
    <row r="1134" spans="7:22" x14ac:dyDescent="0.2">
      <c r="G1134" s="326">
        <f t="shared" si="272"/>
        <v>0</v>
      </c>
      <c r="H1134" s="326">
        <f t="shared" si="282"/>
        <v>1.0436718123150681</v>
      </c>
      <c r="I1134" s="326">
        <f t="shared" si="273"/>
        <v>0</v>
      </c>
      <c r="J1134" s="326">
        <f t="shared" si="274"/>
        <v>0</v>
      </c>
      <c r="K1134" s="326">
        <f t="shared" si="283"/>
        <v>1.0436718123150681</v>
      </c>
      <c r="L1134" s="326">
        <f t="shared" si="275"/>
        <v>0</v>
      </c>
      <c r="M1134" s="326">
        <f t="shared" si="276"/>
        <v>0</v>
      </c>
      <c r="N1134" s="326">
        <f t="shared" si="284"/>
        <v>1.0436718123150681</v>
      </c>
      <c r="O1134" s="326">
        <f t="shared" si="277"/>
        <v>3.4205635542192857E-84</v>
      </c>
      <c r="P1134" s="326">
        <f t="shared" si="278"/>
        <v>0</v>
      </c>
      <c r="Q1134" s="326">
        <f t="shared" si="285"/>
        <v>1.0436718123150681</v>
      </c>
      <c r="R1134" s="326">
        <f t="shared" si="279"/>
        <v>4.8092795462747427E-7</v>
      </c>
      <c r="S1134" s="326">
        <f t="shared" si="280"/>
        <v>0</v>
      </c>
      <c r="T1134" s="326">
        <f t="shared" si="286"/>
        <v>1.0436718123150681</v>
      </c>
      <c r="U1134" s="326">
        <f t="shared" si="281"/>
        <v>0</v>
      </c>
      <c r="V1134" s="326">
        <f t="shared" si="287"/>
        <v>0.30000048092795462</v>
      </c>
    </row>
    <row r="1135" spans="7:22" x14ac:dyDescent="0.2">
      <c r="G1135" s="326">
        <f t="shared" si="272"/>
        <v>0</v>
      </c>
      <c r="H1135" s="326">
        <f t="shared" si="282"/>
        <v>1.0445978742603343</v>
      </c>
      <c r="I1135" s="326">
        <f t="shared" si="273"/>
        <v>0</v>
      </c>
      <c r="J1135" s="326">
        <f t="shared" si="274"/>
        <v>0</v>
      </c>
      <c r="K1135" s="326">
        <f t="shared" si="283"/>
        <v>1.0445978742603343</v>
      </c>
      <c r="L1135" s="326">
        <f t="shared" si="275"/>
        <v>0</v>
      </c>
      <c r="M1135" s="326">
        <f t="shared" si="276"/>
        <v>0</v>
      </c>
      <c r="N1135" s="326">
        <f t="shared" si="284"/>
        <v>1.0445978742603343</v>
      </c>
      <c r="O1135" s="326">
        <f t="shared" si="277"/>
        <v>1.0467774676916853E-84</v>
      </c>
      <c r="P1135" s="326">
        <f t="shared" si="278"/>
        <v>0</v>
      </c>
      <c r="Q1135" s="326">
        <f t="shared" si="285"/>
        <v>1.0445978742603343</v>
      </c>
      <c r="R1135" s="326">
        <f t="shared" si="279"/>
        <v>7.8893464370957429E-7</v>
      </c>
      <c r="S1135" s="326">
        <f t="shared" si="280"/>
        <v>0</v>
      </c>
      <c r="T1135" s="326">
        <f t="shared" si="286"/>
        <v>1.0445978742603343</v>
      </c>
      <c r="U1135" s="326">
        <f t="shared" si="281"/>
        <v>0</v>
      </c>
      <c r="V1135" s="326">
        <f t="shared" si="287"/>
        <v>0.30000078893464371</v>
      </c>
    </row>
    <row r="1136" spans="7:22" x14ac:dyDescent="0.2">
      <c r="G1136" s="326">
        <f t="shared" si="272"/>
        <v>0</v>
      </c>
      <c r="H1136" s="326">
        <f t="shared" si="282"/>
        <v>1.0455239362056006</v>
      </c>
      <c r="I1136" s="326">
        <f t="shared" si="273"/>
        <v>0</v>
      </c>
      <c r="J1136" s="326">
        <f t="shared" si="274"/>
        <v>0</v>
      </c>
      <c r="K1136" s="326">
        <f t="shared" si="283"/>
        <v>1.0455239362056006</v>
      </c>
      <c r="L1136" s="326">
        <f t="shared" si="275"/>
        <v>0</v>
      </c>
      <c r="M1136" s="326">
        <f t="shared" si="276"/>
        <v>0</v>
      </c>
      <c r="N1136" s="326">
        <f t="shared" si="284"/>
        <v>1.0455239362056006</v>
      </c>
      <c r="O1136" s="326">
        <f t="shared" si="277"/>
        <v>3.1986620856163022E-85</v>
      </c>
      <c r="P1136" s="326">
        <f t="shared" si="278"/>
        <v>0</v>
      </c>
      <c r="Q1136" s="326">
        <f t="shared" si="285"/>
        <v>1.0455239362056006</v>
      </c>
      <c r="R1136" s="326">
        <f t="shared" si="279"/>
        <v>1.2836345934090613E-6</v>
      </c>
      <c r="S1136" s="326">
        <f t="shared" si="280"/>
        <v>0</v>
      </c>
      <c r="T1136" s="326">
        <f t="shared" si="286"/>
        <v>1.0455239362056006</v>
      </c>
      <c r="U1136" s="326">
        <f t="shared" si="281"/>
        <v>0</v>
      </c>
      <c r="V1136" s="326">
        <f t="shared" si="287"/>
        <v>0.30000128363459339</v>
      </c>
    </row>
    <row r="1137" spans="7:22" x14ac:dyDescent="0.2">
      <c r="G1137" s="326">
        <f t="shared" si="272"/>
        <v>0</v>
      </c>
      <c r="H1137" s="326">
        <f t="shared" si="282"/>
        <v>1.0464499981508668</v>
      </c>
      <c r="I1137" s="326">
        <f t="shared" si="273"/>
        <v>0</v>
      </c>
      <c r="J1137" s="326">
        <f t="shared" si="274"/>
        <v>0</v>
      </c>
      <c r="K1137" s="326">
        <f t="shared" si="283"/>
        <v>1.0464499981508668</v>
      </c>
      <c r="L1137" s="326">
        <f t="shared" si="275"/>
        <v>0</v>
      </c>
      <c r="M1137" s="326">
        <f t="shared" si="276"/>
        <v>0</v>
      </c>
      <c r="N1137" s="326">
        <f t="shared" si="284"/>
        <v>1.0464499981508668</v>
      </c>
      <c r="O1137" s="326">
        <f t="shared" si="277"/>
        <v>9.7599025539369655E-86</v>
      </c>
      <c r="P1137" s="326">
        <f t="shared" si="278"/>
        <v>0</v>
      </c>
      <c r="Q1137" s="326">
        <f t="shared" si="285"/>
        <v>1.0464499981508668</v>
      </c>
      <c r="R1137" s="326">
        <f t="shared" si="279"/>
        <v>2.0715673855280873E-6</v>
      </c>
      <c r="S1137" s="326">
        <f t="shared" si="280"/>
        <v>0</v>
      </c>
      <c r="T1137" s="326">
        <f t="shared" si="286"/>
        <v>1.0464499981508668</v>
      </c>
      <c r="U1137" s="326">
        <f t="shared" si="281"/>
        <v>0</v>
      </c>
      <c r="V1137" s="326">
        <f t="shared" si="287"/>
        <v>0.30000207156738551</v>
      </c>
    </row>
    <row r="1138" spans="7:22" x14ac:dyDescent="0.2">
      <c r="G1138" s="326">
        <f t="shared" si="272"/>
        <v>0</v>
      </c>
      <c r="H1138" s="326">
        <f t="shared" si="282"/>
        <v>1.047376060096133</v>
      </c>
      <c r="I1138" s="326">
        <f t="shared" si="273"/>
        <v>0</v>
      </c>
      <c r="J1138" s="326">
        <f t="shared" si="274"/>
        <v>0</v>
      </c>
      <c r="K1138" s="326">
        <f t="shared" si="283"/>
        <v>1.047376060096133</v>
      </c>
      <c r="L1138" s="326">
        <f t="shared" si="275"/>
        <v>0</v>
      </c>
      <c r="M1138" s="326">
        <f t="shared" si="276"/>
        <v>0</v>
      </c>
      <c r="N1138" s="326">
        <f t="shared" si="284"/>
        <v>1.047376060096133</v>
      </c>
      <c r="O1138" s="326">
        <f t="shared" si="277"/>
        <v>2.9736613917428232E-86</v>
      </c>
      <c r="P1138" s="326">
        <f t="shared" si="278"/>
        <v>0</v>
      </c>
      <c r="Q1138" s="326">
        <f t="shared" si="285"/>
        <v>1.047376060096133</v>
      </c>
      <c r="R1138" s="326">
        <f t="shared" si="279"/>
        <v>3.3161317591170625E-6</v>
      </c>
      <c r="S1138" s="326">
        <f t="shared" si="280"/>
        <v>0</v>
      </c>
      <c r="T1138" s="326">
        <f t="shared" si="286"/>
        <v>1.047376060096133</v>
      </c>
      <c r="U1138" s="326">
        <f t="shared" si="281"/>
        <v>0</v>
      </c>
      <c r="V1138" s="326">
        <f t="shared" si="287"/>
        <v>0.30000331613175912</v>
      </c>
    </row>
    <row r="1139" spans="7:22" x14ac:dyDescent="0.2">
      <c r="G1139" s="326">
        <f t="shared" si="272"/>
        <v>0</v>
      </c>
      <c r="H1139" s="326">
        <f t="shared" si="282"/>
        <v>1.0483021220413993</v>
      </c>
      <c r="I1139" s="326">
        <f t="shared" si="273"/>
        <v>0</v>
      </c>
      <c r="J1139" s="326">
        <f t="shared" si="274"/>
        <v>0</v>
      </c>
      <c r="K1139" s="326">
        <f t="shared" si="283"/>
        <v>1.0483021220413993</v>
      </c>
      <c r="L1139" s="326">
        <f t="shared" si="275"/>
        <v>0</v>
      </c>
      <c r="M1139" s="326">
        <f t="shared" si="276"/>
        <v>0</v>
      </c>
      <c r="N1139" s="326">
        <f t="shared" si="284"/>
        <v>1.0483021220413993</v>
      </c>
      <c r="O1139" s="326">
        <f t="shared" si="277"/>
        <v>9.0471588861552104E-87</v>
      </c>
      <c r="P1139" s="326">
        <f t="shared" si="278"/>
        <v>0</v>
      </c>
      <c r="Q1139" s="326">
        <f t="shared" si="285"/>
        <v>1.0483021220413993</v>
      </c>
      <c r="R1139" s="326">
        <f t="shared" si="279"/>
        <v>5.2657138267104644E-6</v>
      </c>
      <c r="S1139" s="326">
        <f t="shared" si="280"/>
        <v>0</v>
      </c>
      <c r="T1139" s="326">
        <f t="shared" si="286"/>
        <v>1.0483021220413993</v>
      </c>
      <c r="U1139" s="326">
        <f t="shared" si="281"/>
        <v>0</v>
      </c>
      <c r="V1139" s="326">
        <f t="shared" si="287"/>
        <v>0.30000526571382669</v>
      </c>
    </row>
    <row r="1140" spans="7:22" x14ac:dyDescent="0.2">
      <c r="G1140" s="326">
        <f t="shared" si="272"/>
        <v>0</v>
      </c>
      <c r="H1140" s="326">
        <f t="shared" si="282"/>
        <v>1.0492281839866655</v>
      </c>
      <c r="I1140" s="326">
        <f t="shared" si="273"/>
        <v>0</v>
      </c>
      <c r="J1140" s="326">
        <f t="shared" si="274"/>
        <v>0</v>
      </c>
      <c r="K1140" s="326">
        <f t="shared" si="283"/>
        <v>1.0492281839866655</v>
      </c>
      <c r="L1140" s="326">
        <f t="shared" si="275"/>
        <v>0</v>
      </c>
      <c r="M1140" s="326">
        <f t="shared" si="276"/>
        <v>0</v>
      </c>
      <c r="N1140" s="326">
        <f t="shared" si="284"/>
        <v>1.0492281839866655</v>
      </c>
      <c r="O1140" s="326">
        <f t="shared" si="277"/>
        <v>2.7486112083824382E-87</v>
      </c>
      <c r="P1140" s="326">
        <f t="shared" si="278"/>
        <v>0</v>
      </c>
      <c r="Q1140" s="326">
        <f t="shared" si="285"/>
        <v>1.0492281839866655</v>
      </c>
      <c r="R1140" s="326">
        <f t="shared" si="279"/>
        <v>8.2945551571799962E-6</v>
      </c>
      <c r="S1140" s="326">
        <f t="shared" si="280"/>
        <v>0</v>
      </c>
      <c r="T1140" s="326">
        <f t="shared" si="286"/>
        <v>1.0492281839866655</v>
      </c>
      <c r="U1140" s="326">
        <f t="shared" si="281"/>
        <v>0</v>
      </c>
      <c r="V1140" s="326">
        <f t="shared" si="287"/>
        <v>0.30000829455515715</v>
      </c>
    </row>
    <row r="1141" spans="7:22" x14ac:dyDescent="0.2">
      <c r="G1141" s="326">
        <f t="shared" si="272"/>
        <v>0</v>
      </c>
      <c r="H1141" s="326">
        <f t="shared" si="282"/>
        <v>1.0501542459319317</v>
      </c>
      <c r="I1141" s="326">
        <f t="shared" si="273"/>
        <v>0</v>
      </c>
      <c r="J1141" s="326">
        <f t="shared" si="274"/>
        <v>0</v>
      </c>
      <c r="K1141" s="326">
        <f t="shared" si="283"/>
        <v>1.0501542459319317</v>
      </c>
      <c r="L1141" s="326">
        <f t="shared" si="275"/>
        <v>0</v>
      </c>
      <c r="M1141" s="326">
        <f t="shared" si="276"/>
        <v>0</v>
      </c>
      <c r="N1141" s="326">
        <f t="shared" si="284"/>
        <v>1.0501542459319317</v>
      </c>
      <c r="O1141" s="326">
        <f t="shared" si="277"/>
        <v>8.3387410744005451E-88</v>
      </c>
      <c r="P1141" s="326">
        <f t="shared" si="278"/>
        <v>0</v>
      </c>
      <c r="Q1141" s="326">
        <f t="shared" si="285"/>
        <v>1.0501542459319317</v>
      </c>
      <c r="R1141" s="326">
        <f t="shared" si="279"/>
        <v>1.2961546886986809E-5</v>
      </c>
      <c r="S1141" s="326">
        <f t="shared" si="280"/>
        <v>0</v>
      </c>
      <c r="T1141" s="326">
        <f t="shared" si="286"/>
        <v>1.0501542459319317</v>
      </c>
      <c r="U1141" s="326">
        <f t="shared" si="281"/>
        <v>0</v>
      </c>
      <c r="V1141" s="326">
        <f t="shared" si="287"/>
        <v>0.300012961546887</v>
      </c>
    </row>
    <row r="1142" spans="7:22" x14ac:dyDescent="0.2">
      <c r="G1142" s="326">
        <f t="shared" si="272"/>
        <v>0</v>
      </c>
      <c r="H1142" s="326">
        <f t="shared" si="282"/>
        <v>1.051080307877198</v>
      </c>
      <c r="I1142" s="326">
        <f t="shared" si="273"/>
        <v>0</v>
      </c>
      <c r="J1142" s="326">
        <f t="shared" si="274"/>
        <v>0</v>
      </c>
      <c r="K1142" s="326">
        <f t="shared" si="283"/>
        <v>1.051080307877198</v>
      </c>
      <c r="L1142" s="326">
        <f t="shared" si="275"/>
        <v>0</v>
      </c>
      <c r="M1142" s="326">
        <f t="shared" si="276"/>
        <v>0</v>
      </c>
      <c r="N1142" s="326">
        <f t="shared" si="284"/>
        <v>1.051080307877198</v>
      </c>
      <c r="O1142" s="326">
        <f t="shared" si="277"/>
        <v>2.5262678643617892E-88</v>
      </c>
      <c r="P1142" s="326">
        <f t="shared" si="278"/>
        <v>0</v>
      </c>
      <c r="Q1142" s="326">
        <f t="shared" si="285"/>
        <v>1.051080307877198</v>
      </c>
      <c r="R1142" s="326">
        <f t="shared" si="279"/>
        <v>2.0093976370532688E-5</v>
      </c>
      <c r="S1142" s="326">
        <f t="shared" si="280"/>
        <v>0</v>
      </c>
      <c r="T1142" s="326">
        <f t="shared" si="286"/>
        <v>1.051080307877198</v>
      </c>
      <c r="U1142" s="326">
        <f t="shared" si="281"/>
        <v>0</v>
      </c>
      <c r="V1142" s="326">
        <f t="shared" si="287"/>
        <v>0.30002009397637053</v>
      </c>
    </row>
    <row r="1143" spans="7:22" x14ac:dyDescent="0.2">
      <c r="G1143" s="326">
        <f t="shared" si="272"/>
        <v>0</v>
      </c>
      <c r="H1143" s="326">
        <f t="shared" si="282"/>
        <v>1.0520063698224642</v>
      </c>
      <c r="I1143" s="326">
        <f t="shared" si="273"/>
        <v>0</v>
      </c>
      <c r="J1143" s="326">
        <f t="shared" si="274"/>
        <v>0</v>
      </c>
      <c r="K1143" s="326">
        <f t="shared" si="283"/>
        <v>1.0520063698224642</v>
      </c>
      <c r="L1143" s="326">
        <f t="shared" si="275"/>
        <v>0</v>
      </c>
      <c r="M1143" s="326">
        <f t="shared" si="276"/>
        <v>0</v>
      </c>
      <c r="N1143" s="326">
        <f t="shared" si="284"/>
        <v>1.0520063698224642</v>
      </c>
      <c r="O1143" s="326">
        <f t="shared" si="277"/>
        <v>7.6428556770464376E-89</v>
      </c>
      <c r="P1143" s="326">
        <f t="shared" si="278"/>
        <v>0</v>
      </c>
      <c r="Q1143" s="326">
        <f t="shared" si="285"/>
        <v>1.0520063698224642</v>
      </c>
      <c r="R1143" s="326">
        <f t="shared" si="279"/>
        <v>3.0905629369594746E-5</v>
      </c>
      <c r="S1143" s="326">
        <f t="shared" si="280"/>
        <v>0</v>
      </c>
      <c r="T1143" s="326">
        <f t="shared" si="286"/>
        <v>1.0520063698224642</v>
      </c>
      <c r="U1143" s="326">
        <f t="shared" si="281"/>
        <v>0</v>
      </c>
      <c r="V1143" s="326">
        <f t="shared" si="287"/>
        <v>0.30003090562936957</v>
      </c>
    </row>
    <row r="1144" spans="7:22" x14ac:dyDescent="0.2">
      <c r="G1144" s="326">
        <f t="shared" si="272"/>
        <v>0</v>
      </c>
      <c r="H1144" s="326">
        <f t="shared" si="282"/>
        <v>1.0529324317677304</v>
      </c>
      <c r="I1144" s="326">
        <f t="shared" si="273"/>
        <v>0</v>
      </c>
      <c r="J1144" s="326">
        <f t="shared" si="274"/>
        <v>0</v>
      </c>
      <c r="K1144" s="326">
        <f t="shared" si="283"/>
        <v>1.0529324317677304</v>
      </c>
      <c r="L1144" s="326">
        <f t="shared" si="275"/>
        <v>0</v>
      </c>
      <c r="M1144" s="326">
        <f t="shared" si="276"/>
        <v>0</v>
      </c>
      <c r="N1144" s="326">
        <f t="shared" si="284"/>
        <v>1.0529324317677304</v>
      </c>
      <c r="O1144" s="326">
        <f t="shared" si="277"/>
        <v>2.3090580821017599E-89</v>
      </c>
      <c r="P1144" s="326">
        <f t="shared" si="278"/>
        <v>0</v>
      </c>
      <c r="Q1144" s="326">
        <f t="shared" si="285"/>
        <v>1.0529324317677304</v>
      </c>
      <c r="R1144" s="326">
        <f t="shared" si="279"/>
        <v>4.7161672331434739E-5</v>
      </c>
      <c r="S1144" s="326">
        <f t="shared" si="280"/>
        <v>0</v>
      </c>
      <c r="T1144" s="326">
        <f t="shared" si="286"/>
        <v>1.0529324317677304</v>
      </c>
      <c r="U1144" s="326">
        <f t="shared" si="281"/>
        <v>0</v>
      </c>
      <c r="V1144" s="326">
        <f t="shared" si="287"/>
        <v>0.30004716167233142</v>
      </c>
    </row>
    <row r="1145" spans="7:22" x14ac:dyDescent="0.2">
      <c r="G1145" s="326">
        <f t="shared" si="272"/>
        <v>0</v>
      </c>
      <c r="H1145" s="326">
        <f t="shared" si="282"/>
        <v>1.0538584937129967</v>
      </c>
      <c r="I1145" s="326">
        <f t="shared" si="273"/>
        <v>0</v>
      </c>
      <c r="J1145" s="326">
        <f t="shared" si="274"/>
        <v>0</v>
      </c>
      <c r="K1145" s="326">
        <f t="shared" si="283"/>
        <v>1.0538584937129967</v>
      </c>
      <c r="L1145" s="326">
        <f t="shared" si="275"/>
        <v>0</v>
      </c>
      <c r="M1145" s="326">
        <f t="shared" si="276"/>
        <v>0</v>
      </c>
      <c r="N1145" s="326">
        <f t="shared" si="284"/>
        <v>1.0538584937129967</v>
      </c>
      <c r="O1145" s="326">
        <f t="shared" si="277"/>
        <v>6.9666267813523617E-90</v>
      </c>
      <c r="P1145" s="326">
        <f t="shared" si="278"/>
        <v>0</v>
      </c>
      <c r="Q1145" s="326">
        <f t="shared" si="285"/>
        <v>1.0538584937129967</v>
      </c>
      <c r="R1145" s="326">
        <f t="shared" si="279"/>
        <v>7.1406518330974334E-5</v>
      </c>
      <c r="S1145" s="326">
        <f t="shared" si="280"/>
        <v>0</v>
      </c>
      <c r="T1145" s="326">
        <f t="shared" si="286"/>
        <v>1.0538584937129967</v>
      </c>
      <c r="U1145" s="326">
        <f t="shared" si="281"/>
        <v>0</v>
      </c>
      <c r="V1145" s="326">
        <f t="shared" si="287"/>
        <v>0.30007140651833097</v>
      </c>
    </row>
    <row r="1146" spans="7:22" x14ac:dyDescent="0.2">
      <c r="G1146" s="326">
        <f t="shared" si="272"/>
        <v>0</v>
      </c>
      <c r="H1146" s="326">
        <f t="shared" si="282"/>
        <v>1.0547845556582629</v>
      </c>
      <c r="I1146" s="326">
        <f t="shared" si="273"/>
        <v>0</v>
      </c>
      <c r="J1146" s="326">
        <f t="shared" si="274"/>
        <v>0</v>
      </c>
      <c r="K1146" s="326">
        <f t="shared" si="283"/>
        <v>1.0547845556582629</v>
      </c>
      <c r="L1146" s="326">
        <f t="shared" si="275"/>
        <v>0</v>
      </c>
      <c r="M1146" s="326">
        <f t="shared" si="276"/>
        <v>0</v>
      </c>
      <c r="N1146" s="326">
        <f t="shared" si="284"/>
        <v>1.0547845556582629</v>
      </c>
      <c r="O1146" s="326">
        <f t="shared" si="277"/>
        <v>2.0990570377391239E-90</v>
      </c>
      <c r="P1146" s="326">
        <f t="shared" si="278"/>
        <v>0</v>
      </c>
      <c r="Q1146" s="326">
        <f t="shared" si="285"/>
        <v>1.0547845556582629</v>
      </c>
      <c r="R1146" s="326">
        <f t="shared" si="279"/>
        <v>1.0727552414721808E-4</v>
      </c>
      <c r="S1146" s="326">
        <f t="shared" si="280"/>
        <v>0</v>
      </c>
      <c r="T1146" s="326">
        <f t="shared" si="286"/>
        <v>1.0547845556582629</v>
      </c>
      <c r="U1146" s="326">
        <f t="shared" si="281"/>
        <v>0</v>
      </c>
      <c r="V1146" s="326">
        <f t="shared" si="287"/>
        <v>0.30010727552414723</v>
      </c>
    </row>
    <row r="1147" spans="7:22" x14ac:dyDescent="0.2">
      <c r="G1147" s="326">
        <f t="shared" si="272"/>
        <v>0</v>
      </c>
      <c r="H1147" s="326">
        <f t="shared" si="282"/>
        <v>1.0557106176035291</v>
      </c>
      <c r="I1147" s="326">
        <f t="shared" si="273"/>
        <v>0</v>
      </c>
      <c r="J1147" s="326">
        <f t="shared" si="274"/>
        <v>0</v>
      </c>
      <c r="K1147" s="326">
        <f t="shared" si="283"/>
        <v>1.0557106176035291</v>
      </c>
      <c r="L1147" s="326">
        <f t="shared" si="275"/>
        <v>0</v>
      </c>
      <c r="M1147" s="326">
        <f t="shared" si="276"/>
        <v>0</v>
      </c>
      <c r="N1147" s="326">
        <f t="shared" si="284"/>
        <v>1.0557106176035291</v>
      </c>
      <c r="O1147" s="326">
        <f t="shared" si="277"/>
        <v>6.3160480715513003E-91</v>
      </c>
      <c r="P1147" s="326">
        <f t="shared" si="278"/>
        <v>0</v>
      </c>
      <c r="Q1147" s="326">
        <f t="shared" si="285"/>
        <v>1.0557106176035291</v>
      </c>
      <c r="R1147" s="326">
        <f t="shared" si="279"/>
        <v>1.5991696472104515E-4</v>
      </c>
      <c r="S1147" s="326">
        <f t="shared" si="280"/>
        <v>0</v>
      </c>
      <c r="T1147" s="326">
        <f t="shared" si="286"/>
        <v>1.0557106176035291</v>
      </c>
      <c r="U1147" s="326">
        <f t="shared" si="281"/>
        <v>0</v>
      </c>
      <c r="V1147" s="326">
        <f t="shared" si="287"/>
        <v>0.30015991696472105</v>
      </c>
    </row>
    <row r="1148" spans="7:22" x14ac:dyDescent="0.2">
      <c r="G1148" s="326">
        <f t="shared" si="272"/>
        <v>0</v>
      </c>
      <c r="H1148" s="326">
        <f t="shared" si="282"/>
        <v>1.0566366795487954</v>
      </c>
      <c r="I1148" s="326">
        <f t="shared" si="273"/>
        <v>0</v>
      </c>
      <c r="J1148" s="326">
        <f t="shared" si="274"/>
        <v>0</v>
      </c>
      <c r="K1148" s="326">
        <f t="shared" si="283"/>
        <v>1.0566366795487954</v>
      </c>
      <c r="L1148" s="326">
        <f t="shared" si="275"/>
        <v>0</v>
      </c>
      <c r="M1148" s="326">
        <f t="shared" si="276"/>
        <v>0</v>
      </c>
      <c r="N1148" s="326">
        <f t="shared" si="284"/>
        <v>1.0566366795487954</v>
      </c>
      <c r="O1148" s="326">
        <f t="shared" si="277"/>
        <v>1.8979796760820769E-91</v>
      </c>
      <c r="P1148" s="326">
        <f t="shared" si="278"/>
        <v>0</v>
      </c>
      <c r="Q1148" s="326">
        <f t="shared" si="285"/>
        <v>1.0566366795487954</v>
      </c>
      <c r="R1148" s="326">
        <f t="shared" si="279"/>
        <v>2.3655734075202523E-4</v>
      </c>
      <c r="S1148" s="326">
        <f t="shared" si="280"/>
        <v>0</v>
      </c>
      <c r="T1148" s="326">
        <f t="shared" si="286"/>
        <v>1.0566366795487954</v>
      </c>
      <c r="U1148" s="326">
        <f t="shared" si="281"/>
        <v>0</v>
      </c>
      <c r="V1148" s="326">
        <f t="shared" si="287"/>
        <v>0.300236557340752</v>
      </c>
    </row>
    <row r="1149" spans="7:22" x14ac:dyDescent="0.2">
      <c r="G1149" s="326">
        <f t="shared" si="272"/>
        <v>0</v>
      </c>
      <c r="H1149" s="326">
        <f t="shared" si="282"/>
        <v>1.0575627414940616</v>
      </c>
      <c r="I1149" s="326">
        <f t="shared" si="273"/>
        <v>0</v>
      </c>
      <c r="J1149" s="326">
        <f t="shared" si="274"/>
        <v>0</v>
      </c>
      <c r="K1149" s="326">
        <f t="shared" si="283"/>
        <v>1.0575627414940616</v>
      </c>
      <c r="L1149" s="326">
        <f t="shared" si="275"/>
        <v>0</v>
      </c>
      <c r="M1149" s="326">
        <f t="shared" si="276"/>
        <v>0</v>
      </c>
      <c r="N1149" s="326">
        <f t="shared" si="284"/>
        <v>1.0575627414940616</v>
      </c>
      <c r="O1149" s="326">
        <f t="shared" si="277"/>
        <v>5.6959746966855665E-92</v>
      </c>
      <c r="P1149" s="326">
        <f t="shared" si="278"/>
        <v>0</v>
      </c>
      <c r="Q1149" s="326">
        <f t="shared" si="285"/>
        <v>1.0575627414940616</v>
      </c>
      <c r="R1149" s="326">
        <f t="shared" si="279"/>
        <v>3.4725069555115976E-4</v>
      </c>
      <c r="S1149" s="326">
        <f t="shared" si="280"/>
        <v>0</v>
      </c>
      <c r="T1149" s="326">
        <f t="shared" si="286"/>
        <v>1.0575627414940616</v>
      </c>
      <c r="U1149" s="326">
        <f t="shared" si="281"/>
        <v>0</v>
      </c>
      <c r="V1149" s="326">
        <f t="shared" si="287"/>
        <v>0.30034725069555113</v>
      </c>
    </row>
    <row r="1150" spans="7:22" x14ac:dyDescent="0.2">
      <c r="G1150" s="326">
        <f t="shared" si="272"/>
        <v>0</v>
      </c>
      <c r="H1150" s="326">
        <f t="shared" si="282"/>
        <v>1.0584888034393278</v>
      </c>
      <c r="I1150" s="326">
        <f t="shared" si="273"/>
        <v>0</v>
      </c>
      <c r="J1150" s="326">
        <f t="shared" si="274"/>
        <v>0</v>
      </c>
      <c r="K1150" s="326">
        <f t="shared" si="283"/>
        <v>1.0584888034393278</v>
      </c>
      <c r="L1150" s="326">
        <f t="shared" si="275"/>
        <v>0</v>
      </c>
      <c r="M1150" s="326">
        <f t="shared" si="276"/>
        <v>0</v>
      </c>
      <c r="N1150" s="326">
        <f t="shared" si="284"/>
        <v>1.0584888034393278</v>
      </c>
      <c r="O1150" s="326">
        <f t="shared" si="277"/>
        <v>1.7071838528794653E-92</v>
      </c>
      <c r="P1150" s="326">
        <f t="shared" si="278"/>
        <v>0</v>
      </c>
      <c r="Q1150" s="326">
        <f t="shared" si="285"/>
        <v>1.0584888034393278</v>
      </c>
      <c r="R1150" s="326">
        <f t="shared" si="279"/>
        <v>5.0586116649238924E-4</v>
      </c>
      <c r="S1150" s="326">
        <f t="shared" si="280"/>
        <v>0</v>
      </c>
      <c r="T1150" s="326">
        <f t="shared" si="286"/>
        <v>1.0584888034393278</v>
      </c>
      <c r="U1150" s="326">
        <f t="shared" si="281"/>
        <v>0</v>
      </c>
      <c r="V1150" s="326">
        <f t="shared" si="287"/>
        <v>0.30050586116649236</v>
      </c>
    </row>
    <row r="1151" spans="7:22" x14ac:dyDescent="0.2">
      <c r="G1151" s="326">
        <f t="shared" si="272"/>
        <v>0</v>
      </c>
      <c r="H1151" s="326">
        <f t="shared" si="282"/>
        <v>1.0594148653845941</v>
      </c>
      <c r="I1151" s="326">
        <f t="shared" si="273"/>
        <v>0</v>
      </c>
      <c r="J1151" s="326">
        <f t="shared" si="274"/>
        <v>0</v>
      </c>
      <c r="K1151" s="326">
        <f t="shared" si="283"/>
        <v>1.0594148653845941</v>
      </c>
      <c r="L1151" s="326">
        <f t="shared" si="275"/>
        <v>0</v>
      </c>
      <c r="M1151" s="326">
        <f t="shared" si="276"/>
        <v>0</v>
      </c>
      <c r="N1151" s="326">
        <f t="shared" si="284"/>
        <v>1.0594148653845941</v>
      </c>
      <c r="O1151" s="326">
        <f t="shared" si="277"/>
        <v>5.110149909972401E-93</v>
      </c>
      <c r="P1151" s="326">
        <f t="shared" si="278"/>
        <v>0</v>
      </c>
      <c r="Q1151" s="326">
        <f t="shared" si="285"/>
        <v>1.0594148653845941</v>
      </c>
      <c r="R1151" s="326">
        <f t="shared" si="279"/>
        <v>7.3133727982256083E-4</v>
      </c>
      <c r="S1151" s="326">
        <f t="shared" si="280"/>
        <v>0</v>
      </c>
      <c r="T1151" s="326">
        <f t="shared" si="286"/>
        <v>1.0594148653845941</v>
      </c>
      <c r="U1151" s="326">
        <f t="shared" si="281"/>
        <v>0</v>
      </c>
      <c r="V1151" s="326">
        <f t="shared" si="287"/>
        <v>0.30073133727982254</v>
      </c>
    </row>
    <row r="1152" spans="7:22" x14ac:dyDescent="0.2">
      <c r="G1152" s="326">
        <f t="shared" si="272"/>
        <v>0</v>
      </c>
      <c r="H1152" s="326">
        <f t="shared" si="282"/>
        <v>1.0603409273298603</v>
      </c>
      <c r="I1152" s="326">
        <f t="shared" si="273"/>
        <v>0</v>
      </c>
      <c r="J1152" s="326">
        <f t="shared" si="274"/>
        <v>0</v>
      </c>
      <c r="K1152" s="326">
        <f t="shared" si="283"/>
        <v>1.0603409273298603</v>
      </c>
      <c r="L1152" s="326">
        <f t="shared" si="275"/>
        <v>0</v>
      </c>
      <c r="M1152" s="326">
        <f t="shared" si="276"/>
        <v>0</v>
      </c>
      <c r="N1152" s="326">
        <f t="shared" si="284"/>
        <v>1.0603409273298603</v>
      </c>
      <c r="O1152" s="326">
        <f t="shared" si="277"/>
        <v>1.5276835841134622E-93</v>
      </c>
      <c r="P1152" s="326">
        <f t="shared" si="278"/>
        <v>1E-3</v>
      </c>
      <c r="Q1152" s="326">
        <f t="shared" si="285"/>
        <v>1.0603409273298603</v>
      </c>
      <c r="R1152" s="326">
        <f t="shared" si="279"/>
        <v>1.0493461742768228E-3</v>
      </c>
      <c r="S1152" s="326">
        <f t="shared" si="280"/>
        <v>0</v>
      </c>
      <c r="T1152" s="326">
        <f t="shared" si="286"/>
        <v>1.0603409273298603</v>
      </c>
      <c r="U1152" s="326">
        <f t="shared" si="281"/>
        <v>0</v>
      </c>
      <c r="V1152" s="326">
        <f t="shared" si="287"/>
        <v>0.30104934617427681</v>
      </c>
    </row>
    <row r="1153" spans="7:22" x14ac:dyDescent="0.2">
      <c r="G1153" s="326">
        <f t="shared" si="272"/>
        <v>0</v>
      </c>
      <c r="H1153" s="326">
        <f t="shared" si="282"/>
        <v>1.0612669892751265</v>
      </c>
      <c r="I1153" s="326">
        <f t="shared" si="273"/>
        <v>0</v>
      </c>
      <c r="J1153" s="326">
        <f t="shared" si="274"/>
        <v>0</v>
      </c>
      <c r="K1153" s="326">
        <f t="shared" si="283"/>
        <v>1.0612669892751265</v>
      </c>
      <c r="L1153" s="326">
        <f t="shared" si="275"/>
        <v>0</v>
      </c>
      <c r="M1153" s="326">
        <f t="shared" si="276"/>
        <v>0</v>
      </c>
      <c r="N1153" s="326">
        <f t="shared" si="284"/>
        <v>1.0612669892751265</v>
      </c>
      <c r="O1153" s="326">
        <f t="shared" si="277"/>
        <v>4.5612607274583072E-94</v>
      </c>
      <c r="P1153" s="326">
        <f t="shared" si="278"/>
        <v>1E-3</v>
      </c>
      <c r="Q1153" s="326">
        <f t="shared" si="285"/>
        <v>1.0612669892751265</v>
      </c>
      <c r="R1153" s="326">
        <f t="shared" si="279"/>
        <v>1.4943454874086816E-3</v>
      </c>
      <c r="S1153" s="326">
        <f t="shared" si="280"/>
        <v>0</v>
      </c>
      <c r="T1153" s="326">
        <f t="shared" si="286"/>
        <v>1.0612669892751265</v>
      </c>
      <c r="U1153" s="326">
        <f t="shared" si="281"/>
        <v>0</v>
      </c>
      <c r="V1153" s="326">
        <f t="shared" si="287"/>
        <v>0.30149434548740867</v>
      </c>
    </row>
    <row r="1154" spans="7:22" x14ac:dyDescent="0.2">
      <c r="G1154" s="326">
        <f t="shared" si="272"/>
        <v>0</v>
      </c>
      <c r="H1154" s="326">
        <f t="shared" si="282"/>
        <v>1.0621930512203928</v>
      </c>
      <c r="I1154" s="326">
        <f t="shared" si="273"/>
        <v>0</v>
      </c>
      <c r="J1154" s="326">
        <f t="shared" si="274"/>
        <v>0</v>
      </c>
      <c r="K1154" s="326">
        <f t="shared" si="283"/>
        <v>1.0621930512203928</v>
      </c>
      <c r="L1154" s="326">
        <f t="shared" si="275"/>
        <v>0</v>
      </c>
      <c r="M1154" s="326">
        <f t="shared" si="276"/>
        <v>0</v>
      </c>
      <c r="N1154" s="326">
        <f t="shared" si="284"/>
        <v>1.0621930512203928</v>
      </c>
      <c r="O1154" s="326">
        <f t="shared" si="277"/>
        <v>1.3601705148480034E-94</v>
      </c>
      <c r="P1154" s="326">
        <f t="shared" si="278"/>
        <v>2E-3</v>
      </c>
      <c r="Q1154" s="326">
        <f t="shared" si="285"/>
        <v>1.0621930512203928</v>
      </c>
      <c r="R1154" s="326">
        <f t="shared" si="279"/>
        <v>2.1121793248132592E-3</v>
      </c>
      <c r="S1154" s="326">
        <f t="shared" si="280"/>
        <v>0</v>
      </c>
      <c r="T1154" s="326">
        <f t="shared" si="286"/>
        <v>1.0621930512203928</v>
      </c>
      <c r="U1154" s="326">
        <f t="shared" si="281"/>
        <v>0</v>
      </c>
      <c r="V1154" s="326">
        <f t="shared" si="287"/>
        <v>0.30211217932481327</v>
      </c>
    </row>
    <row r="1155" spans="7:22" x14ac:dyDescent="0.2">
      <c r="G1155" s="326">
        <f t="shared" si="272"/>
        <v>0</v>
      </c>
      <c r="H1155" s="326">
        <f t="shared" si="282"/>
        <v>1.063119113165659</v>
      </c>
      <c r="I1155" s="326">
        <f t="shared" si="273"/>
        <v>0</v>
      </c>
      <c r="J1155" s="326">
        <f t="shared" si="274"/>
        <v>0</v>
      </c>
      <c r="K1155" s="326">
        <f t="shared" si="283"/>
        <v>1.063119113165659</v>
      </c>
      <c r="L1155" s="326">
        <f t="shared" si="275"/>
        <v>0</v>
      </c>
      <c r="M1155" s="326">
        <f t="shared" si="276"/>
        <v>0</v>
      </c>
      <c r="N1155" s="326">
        <f t="shared" si="284"/>
        <v>1.063119113165659</v>
      </c>
      <c r="O1155" s="326">
        <f t="shared" si="277"/>
        <v>4.0510165115891966E-95</v>
      </c>
      <c r="P1155" s="326">
        <f t="shared" si="278"/>
        <v>2E-3</v>
      </c>
      <c r="Q1155" s="326">
        <f t="shared" si="285"/>
        <v>1.063119113165659</v>
      </c>
      <c r="R1155" s="326">
        <f t="shared" si="279"/>
        <v>2.963291584877549E-3</v>
      </c>
      <c r="S1155" s="326">
        <f t="shared" si="280"/>
        <v>0</v>
      </c>
      <c r="T1155" s="326">
        <f t="shared" si="286"/>
        <v>1.063119113165659</v>
      </c>
      <c r="U1155" s="326">
        <f t="shared" si="281"/>
        <v>0</v>
      </c>
      <c r="V1155" s="326">
        <f t="shared" si="287"/>
        <v>0.30296329158487756</v>
      </c>
    </row>
    <row r="1156" spans="7:22" x14ac:dyDescent="0.2">
      <c r="G1156" s="326">
        <f t="shared" si="272"/>
        <v>0</v>
      </c>
      <c r="H1156" s="326">
        <f t="shared" si="282"/>
        <v>1.0640451751109252</v>
      </c>
      <c r="I1156" s="326">
        <f t="shared" si="273"/>
        <v>0</v>
      </c>
      <c r="J1156" s="326">
        <f t="shared" si="274"/>
        <v>0</v>
      </c>
      <c r="K1156" s="326">
        <f t="shared" si="283"/>
        <v>1.0640451751109252</v>
      </c>
      <c r="L1156" s="326">
        <f t="shared" si="275"/>
        <v>0</v>
      </c>
      <c r="M1156" s="326">
        <f t="shared" si="276"/>
        <v>0</v>
      </c>
      <c r="N1156" s="326">
        <f t="shared" si="284"/>
        <v>1.0640451751109252</v>
      </c>
      <c r="O1156" s="326">
        <f t="shared" si="277"/>
        <v>1.2050416674961555E-95</v>
      </c>
      <c r="P1156" s="326">
        <f t="shared" si="278"/>
        <v>4.0000000000000001E-3</v>
      </c>
      <c r="Q1156" s="326">
        <f t="shared" si="285"/>
        <v>1.0640451751109252</v>
      </c>
      <c r="R1156" s="326">
        <f t="shared" si="279"/>
        <v>4.126653707920416E-3</v>
      </c>
      <c r="S1156" s="326">
        <f t="shared" si="280"/>
        <v>0</v>
      </c>
      <c r="T1156" s="326">
        <f t="shared" si="286"/>
        <v>1.0640451751109252</v>
      </c>
      <c r="U1156" s="326">
        <f t="shared" si="281"/>
        <v>0</v>
      </c>
      <c r="V1156" s="326">
        <f t="shared" si="287"/>
        <v>0.30412665370792041</v>
      </c>
    </row>
    <row r="1157" spans="7:22" x14ac:dyDescent="0.2">
      <c r="G1157" s="326">
        <f t="shared" si="272"/>
        <v>0</v>
      </c>
      <c r="H1157" s="326">
        <f t="shared" si="282"/>
        <v>1.0649712370561915</v>
      </c>
      <c r="I1157" s="326">
        <f t="shared" si="273"/>
        <v>0</v>
      </c>
      <c r="J1157" s="326">
        <f t="shared" si="274"/>
        <v>0</v>
      </c>
      <c r="K1157" s="326">
        <f t="shared" si="283"/>
        <v>1.0649712370561915</v>
      </c>
      <c r="L1157" s="326">
        <f t="shared" si="275"/>
        <v>0</v>
      </c>
      <c r="M1157" s="326">
        <f t="shared" si="276"/>
        <v>0</v>
      </c>
      <c r="N1157" s="326">
        <f t="shared" si="284"/>
        <v>1.0649712370561915</v>
      </c>
      <c r="O1157" s="326">
        <f t="shared" si="277"/>
        <v>3.5802443815648356E-96</v>
      </c>
      <c r="P1157" s="326">
        <f t="shared" si="278"/>
        <v>5.0000000000000001E-3</v>
      </c>
      <c r="Q1157" s="326">
        <f t="shared" si="285"/>
        <v>1.0649712370561915</v>
      </c>
      <c r="R1157" s="326">
        <f t="shared" si="279"/>
        <v>5.7045031904141303E-3</v>
      </c>
      <c r="S1157" s="326">
        <f t="shared" si="280"/>
        <v>0</v>
      </c>
      <c r="T1157" s="326">
        <f t="shared" si="286"/>
        <v>1.0649712370561915</v>
      </c>
      <c r="U1157" s="326">
        <f t="shared" si="281"/>
        <v>0</v>
      </c>
      <c r="V1157" s="326">
        <f t="shared" si="287"/>
        <v>0.30570450319041415</v>
      </c>
    </row>
    <row r="1158" spans="7:22" x14ac:dyDescent="0.2">
      <c r="G1158" s="326">
        <f t="shared" si="272"/>
        <v>0</v>
      </c>
      <c r="H1158" s="326">
        <f t="shared" si="282"/>
        <v>1.0658972990014577</v>
      </c>
      <c r="I1158" s="326">
        <f t="shared" si="273"/>
        <v>0</v>
      </c>
      <c r="J1158" s="326">
        <f t="shared" si="274"/>
        <v>0</v>
      </c>
      <c r="K1158" s="326">
        <f t="shared" si="283"/>
        <v>1.0658972990014577</v>
      </c>
      <c r="L1158" s="326">
        <f t="shared" si="275"/>
        <v>0</v>
      </c>
      <c r="M1158" s="326">
        <f t="shared" si="276"/>
        <v>0</v>
      </c>
      <c r="N1158" s="326">
        <f t="shared" si="284"/>
        <v>1.0658972990014577</v>
      </c>
      <c r="O1158" s="326">
        <f t="shared" si="277"/>
        <v>1.0624315751929553E-96</v>
      </c>
      <c r="P1158" s="326">
        <f t="shared" si="278"/>
        <v>7.0000000000000001E-3</v>
      </c>
      <c r="Q1158" s="326">
        <f t="shared" si="285"/>
        <v>1.0658972990014577</v>
      </c>
      <c r="R1158" s="326">
        <f t="shared" si="279"/>
        <v>7.8279822682353877E-3</v>
      </c>
      <c r="S1158" s="326">
        <f t="shared" si="280"/>
        <v>0</v>
      </c>
      <c r="T1158" s="326">
        <f t="shared" si="286"/>
        <v>1.0658972990014577</v>
      </c>
      <c r="U1158" s="326">
        <f t="shared" si="281"/>
        <v>0</v>
      </c>
      <c r="V1158" s="326">
        <f t="shared" si="287"/>
        <v>0.30782798226823538</v>
      </c>
    </row>
    <row r="1159" spans="7:22" x14ac:dyDescent="0.2">
      <c r="G1159" s="326">
        <f t="shared" ref="G1159:G1222" si="288">FLOOR(I1159,0.001)</f>
        <v>0</v>
      </c>
      <c r="H1159" s="326">
        <f t="shared" si="282"/>
        <v>1.0668233609467239</v>
      </c>
      <c r="I1159" s="326">
        <f t="shared" ref="I1159:I1222" si="289">$C$13/(SQRT(($H1159*$H1159)/I$4))/SQRT(6.28)*EXP(-(($H1159-I$2)^2)/2/(SQRT(($H1159*$H1159)/I$4))^2)</f>
        <v>0</v>
      </c>
      <c r="J1159" s="326">
        <f t="shared" ref="J1159:J1222" si="290">FLOOR(L1159,0.001)</f>
        <v>0</v>
      </c>
      <c r="K1159" s="326">
        <f t="shared" si="283"/>
        <v>1.0668233609467239</v>
      </c>
      <c r="L1159" s="326">
        <f t="shared" ref="L1159:L1222" si="291">$C$13/(SQRT(($H1159*$H1159)/L$4))/SQRT(6.28)*EXP(-(($H1159-L$2)^2)/2/(SQRT(($H1159*$H1159)/L$4))^2)</f>
        <v>0</v>
      </c>
      <c r="M1159" s="326">
        <f t="shared" ref="M1159:M1222" si="292">FLOOR(O1159,0.001)</f>
        <v>0</v>
      </c>
      <c r="N1159" s="326">
        <f t="shared" si="284"/>
        <v>1.0668233609467239</v>
      </c>
      <c r="O1159" s="326">
        <f t="shared" ref="O1159:O1222" si="293">$C$13/(SQRT(($H1159*$H1159)/O$4))/SQRT(6.28)*EXP(-(($H1159-O$2)^2)/2/(SQRT(($H1159*$H1159)/O$4))^2)</f>
        <v>3.1489956308980914E-97</v>
      </c>
      <c r="P1159" s="326">
        <f t="shared" ref="P1159:P1222" si="294">FLOOR(R1159,0.001)</f>
        <v>0.01</v>
      </c>
      <c r="Q1159" s="326">
        <f t="shared" si="285"/>
        <v>1.0668233609467239</v>
      </c>
      <c r="R1159" s="326">
        <f t="shared" ref="R1159:R1222" si="295">$C$13/(SQRT(($H1159*$H1159)/R$4))/SQRT(6.28)*EXP(-(($H1159-R$2)^2)/2/(SQRT(($H1159*$H1159)/R$4))^2)</f>
        <v>1.0663751188279011E-2</v>
      </c>
      <c r="S1159" s="326">
        <f t="shared" ref="S1159:S1222" si="296">FLOOR(U1159,0.001)</f>
        <v>0</v>
      </c>
      <c r="T1159" s="326">
        <f t="shared" si="286"/>
        <v>1.0668233609467239</v>
      </c>
      <c r="U1159" s="326">
        <f t="shared" ref="U1159:U1222" si="297">$C$13/(SQRT(($H1159*$H1159)/U$4))/SQRT(6.28)*EXP(-(($H1159-U$2)^2)/2/(SQRT(($H1159*$H1159)/U$4))^2)</f>
        <v>0</v>
      </c>
      <c r="V1159" s="326">
        <f t="shared" si="287"/>
        <v>0.31066375118827899</v>
      </c>
    </row>
    <row r="1160" spans="7:22" x14ac:dyDescent="0.2">
      <c r="G1160" s="326">
        <f t="shared" si="288"/>
        <v>0</v>
      </c>
      <c r="H1160" s="326">
        <f t="shared" ref="H1160:H1223" si="298">H1159+1/($C$16*60)</f>
        <v>1.0677494228919902</v>
      </c>
      <c r="I1160" s="326">
        <f t="shared" si="289"/>
        <v>0</v>
      </c>
      <c r="J1160" s="326">
        <f t="shared" si="290"/>
        <v>0</v>
      </c>
      <c r="K1160" s="326">
        <f t="shared" ref="K1160:K1223" si="299">K1159+1/($C$16*60)</f>
        <v>1.0677494228919902</v>
      </c>
      <c r="L1160" s="326">
        <f t="shared" si="291"/>
        <v>0</v>
      </c>
      <c r="M1160" s="326">
        <f t="shared" si="292"/>
        <v>0</v>
      </c>
      <c r="N1160" s="326">
        <f t="shared" ref="N1160:N1223" si="300">N1159+1/($C$16*60)</f>
        <v>1.0677494228919902</v>
      </c>
      <c r="O1160" s="326">
        <f t="shared" si="293"/>
        <v>9.3224703135835738E-98</v>
      </c>
      <c r="P1160" s="326">
        <f t="shared" si="294"/>
        <v>1.4E-2</v>
      </c>
      <c r="Q1160" s="326">
        <f t="shared" ref="Q1160:Q1223" si="301">Q1159+1/($C$16*60)</f>
        <v>1.0677494228919902</v>
      </c>
      <c r="R1160" s="326">
        <f t="shared" si="295"/>
        <v>1.4421625558267304E-2</v>
      </c>
      <c r="S1160" s="326">
        <f t="shared" si="296"/>
        <v>0</v>
      </c>
      <c r="T1160" s="326">
        <f t="shared" ref="T1160:T1223" si="302">T1159+1/($C$16*60)</f>
        <v>1.0677494228919902</v>
      </c>
      <c r="U1160" s="326">
        <f t="shared" si="297"/>
        <v>0</v>
      </c>
      <c r="V1160" s="326">
        <f t="shared" ref="V1160:V1223" si="303">SUM(I1160,L1160,O1160,R1160,U1160)+0.3</f>
        <v>0.3144216255582673</v>
      </c>
    </row>
    <row r="1161" spans="7:22" x14ac:dyDescent="0.2">
      <c r="G1161" s="326">
        <f t="shared" si="288"/>
        <v>0</v>
      </c>
      <c r="H1161" s="326">
        <f t="shared" si="298"/>
        <v>1.0686754848372564</v>
      </c>
      <c r="I1161" s="326">
        <f t="shared" si="289"/>
        <v>0</v>
      </c>
      <c r="J1161" s="326">
        <f t="shared" si="290"/>
        <v>0</v>
      </c>
      <c r="K1161" s="326">
        <f t="shared" si="299"/>
        <v>1.0686754848372564</v>
      </c>
      <c r="L1161" s="326">
        <f t="shared" si="291"/>
        <v>0</v>
      </c>
      <c r="M1161" s="326">
        <f t="shared" si="292"/>
        <v>0</v>
      </c>
      <c r="N1161" s="326">
        <f t="shared" si="300"/>
        <v>1.0686754848372564</v>
      </c>
      <c r="O1161" s="326">
        <f t="shared" si="293"/>
        <v>2.7566578310810924E-98</v>
      </c>
      <c r="P1161" s="326">
        <f t="shared" si="294"/>
        <v>1.9E-2</v>
      </c>
      <c r="Q1161" s="326">
        <f t="shared" si="301"/>
        <v>1.0686754848372564</v>
      </c>
      <c r="R1161" s="326">
        <f t="shared" si="295"/>
        <v>1.9363250572878798E-2</v>
      </c>
      <c r="S1161" s="326">
        <f t="shared" si="296"/>
        <v>0</v>
      </c>
      <c r="T1161" s="326">
        <f t="shared" si="302"/>
        <v>1.0686754848372564</v>
      </c>
      <c r="U1161" s="326">
        <f t="shared" si="297"/>
        <v>0</v>
      </c>
      <c r="V1161" s="326">
        <f t="shared" si="303"/>
        <v>0.31936325057287879</v>
      </c>
    </row>
    <row r="1162" spans="7:22" x14ac:dyDescent="0.2">
      <c r="G1162" s="326">
        <f t="shared" si="288"/>
        <v>0</v>
      </c>
      <c r="H1162" s="326">
        <f t="shared" si="298"/>
        <v>1.0696015467825226</v>
      </c>
      <c r="I1162" s="326">
        <f t="shared" si="289"/>
        <v>0</v>
      </c>
      <c r="J1162" s="326">
        <f t="shared" si="290"/>
        <v>0</v>
      </c>
      <c r="K1162" s="326">
        <f t="shared" si="299"/>
        <v>1.0696015467825226</v>
      </c>
      <c r="L1162" s="326">
        <f t="shared" si="291"/>
        <v>0</v>
      </c>
      <c r="M1162" s="326">
        <f t="shared" si="292"/>
        <v>0</v>
      </c>
      <c r="N1162" s="326">
        <f t="shared" si="300"/>
        <v>1.0696015467825226</v>
      </c>
      <c r="O1162" s="326">
        <f t="shared" si="293"/>
        <v>8.1420287132323482E-99</v>
      </c>
      <c r="P1162" s="326">
        <f t="shared" si="294"/>
        <v>2.5000000000000001E-2</v>
      </c>
      <c r="Q1162" s="326">
        <f t="shared" si="301"/>
        <v>1.0696015467825226</v>
      </c>
      <c r="R1162" s="326">
        <f t="shared" si="295"/>
        <v>2.5811774900685171E-2</v>
      </c>
      <c r="S1162" s="326">
        <f t="shared" si="296"/>
        <v>0</v>
      </c>
      <c r="T1162" s="326">
        <f t="shared" si="302"/>
        <v>1.0696015467825226</v>
      </c>
      <c r="U1162" s="326">
        <f t="shared" si="297"/>
        <v>0</v>
      </c>
      <c r="V1162" s="326">
        <f t="shared" si="303"/>
        <v>0.32581177490068514</v>
      </c>
    </row>
    <row r="1163" spans="7:22" x14ac:dyDescent="0.2">
      <c r="G1163" s="326">
        <f t="shared" si="288"/>
        <v>0</v>
      </c>
      <c r="H1163" s="326">
        <f t="shared" si="298"/>
        <v>1.0705276087277888</v>
      </c>
      <c r="I1163" s="326">
        <f t="shared" si="289"/>
        <v>0</v>
      </c>
      <c r="J1163" s="326">
        <f t="shared" si="290"/>
        <v>0</v>
      </c>
      <c r="K1163" s="326">
        <f t="shared" si="299"/>
        <v>1.0705276087277888</v>
      </c>
      <c r="L1163" s="326">
        <f t="shared" si="291"/>
        <v>0</v>
      </c>
      <c r="M1163" s="326">
        <f t="shared" si="292"/>
        <v>0</v>
      </c>
      <c r="N1163" s="326">
        <f t="shared" si="300"/>
        <v>1.0705276087277888</v>
      </c>
      <c r="O1163" s="326">
        <f t="shared" si="293"/>
        <v>2.402067954724253E-99</v>
      </c>
      <c r="P1163" s="326">
        <f t="shared" si="294"/>
        <v>3.4000000000000002E-2</v>
      </c>
      <c r="Q1163" s="326">
        <f t="shared" si="301"/>
        <v>1.0705276087277888</v>
      </c>
      <c r="R1163" s="326">
        <f t="shared" si="295"/>
        <v>3.4162422593462645E-2</v>
      </c>
      <c r="S1163" s="326">
        <f t="shared" si="296"/>
        <v>0</v>
      </c>
      <c r="T1163" s="326">
        <f t="shared" si="302"/>
        <v>1.0705276087277888</v>
      </c>
      <c r="U1163" s="326">
        <f t="shared" si="297"/>
        <v>0</v>
      </c>
      <c r="V1163" s="326">
        <f t="shared" si="303"/>
        <v>0.33416242259346263</v>
      </c>
    </row>
    <row r="1164" spans="7:22" x14ac:dyDescent="0.2">
      <c r="G1164" s="326">
        <f t="shared" si="288"/>
        <v>0</v>
      </c>
      <c r="H1164" s="326">
        <f t="shared" si="298"/>
        <v>1.0714536706730551</v>
      </c>
      <c r="I1164" s="326">
        <f t="shared" si="289"/>
        <v>0</v>
      </c>
      <c r="J1164" s="326">
        <f t="shared" si="290"/>
        <v>0</v>
      </c>
      <c r="K1164" s="326">
        <f t="shared" si="299"/>
        <v>1.0714536706730551</v>
      </c>
      <c r="L1164" s="326">
        <f t="shared" si="291"/>
        <v>0</v>
      </c>
      <c r="M1164" s="326">
        <f t="shared" si="292"/>
        <v>0</v>
      </c>
      <c r="N1164" s="326">
        <f t="shared" si="300"/>
        <v>1.0714536706730551</v>
      </c>
      <c r="O1164" s="326">
        <f t="shared" si="293"/>
        <v>7.0785742618469033E-100</v>
      </c>
      <c r="P1164" s="326">
        <f t="shared" si="294"/>
        <v>4.3999999999999997E-2</v>
      </c>
      <c r="Q1164" s="326">
        <f t="shared" si="301"/>
        <v>1.0714536706730551</v>
      </c>
      <c r="R1164" s="326">
        <f t="shared" si="295"/>
        <v>4.4893782175232856E-2</v>
      </c>
      <c r="S1164" s="326">
        <f t="shared" si="296"/>
        <v>0</v>
      </c>
      <c r="T1164" s="326">
        <f t="shared" si="302"/>
        <v>1.0714536706730551</v>
      </c>
      <c r="U1164" s="326">
        <f t="shared" si="297"/>
        <v>0</v>
      </c>
      <c r="V1164" s="326">
        <f t="shared" si="303"/>
        <v>0.34489378217523287</v>
      </c>
    </row>
    <row r="1165" spans="7:22" x14ac:dyDescent="0.2">
      <c r="G1165" s="326">
        <f t="shared" si="288"/>
        <v>0</v>
      </c>
      <c r="H1165" s="326">
        <f t="shared" si="298"/>
        <v>1.0723797326183213</v>
      </c>
      <c r="I1165" s="326">
        <f t="shared" si="289"/>
        <v>0</v>
      </c>
      <c r="J1165" s="326">
        <f t="shared" si="290"/>
        <v>0</v>
      </c>
      <c r="K1165" s="326">
        <f t="shared" si="299"/>
        <v>1.0723797326183213</v>
      </c>
      <c r="L1165" s="326">
        <f t="shared" si="291"/>
        <v>0</v>
      </c>
      <c r="M1165" s="326">
        <f t="shared" si="292"/>
        <v>0</v>
      </c>
      <c r="N1165" s="326">
        <f t="shared" si="300"/>
        <v>1.0723797326183213</v>
      </c>
      <c r="O1165" s="326">
        <f t="shared" si="293"/>
        <v>2.0836226009924328E-100</v>
      </c>
      <c r="P1165" s="326">
        <f t="shared" si="294"/>
        <v>5.8000000000000003E-2</v>
      </c>
      <c r="Q1165" s="326">
        <f t="shared" si="301"/>
        <v>1.0723797326183213</v>
      </c>
      <c r="R1165" s="326">
        <f t="shared" si="295"/>
        <v>5.8579538683084388E-2</v>
      </c>
      <c r="S1165" s="326">
        <f t="shared" si="296"/>
        <v>0</v>
      </c>
      <c r="T1165" s="326">
        <f t="shared" si="302"/>
        <v>1.0723797326183213</v>
      </c>
      <c r="U1165" s="326">
        <f t="shared" si="297"/>
        <v>0</v>
      </c>
      <c r="V1165" s="326">
        <f t="shared" si="303"/>
        <v>0.3585795386830844</v>
      </c>
    </row>
    <row r="1166" spans="7:22" x14ac:dyDescent="0.2">
      <c r="G1166" s="326">
        <f t="shared" si="288"/>
        <v>0</v>
      </c>
      <c r="H1166" s="326">
        <f t="shared" si="298"/>
        <v>1.0733057945635875</v>
      </c>
      <c r="I1166" s="326">
        <f t="shared" si="289"/>
        <v>0</v>
      </c>
      <c r="J1166" s="326">
        <f t="shared" si="290"/>
        <v>0</v>
      </c>
      <c r="K1166" s="326">
        <f t="shared" si="299"/>
        <v>1.0733057945635875</v>
      </c>
      <c r="L1166" s="326">
        <f t="shared" si="291"/>
        <v>0</v>
      </c>
      <c r="M1166" s="326">
        <f t="shared" si="292"/>
        <v>0</v>
      </c>
      <c r="N1166" s="326">
        <f t="shared" si="300"/>
        <v>1.0733057945635875</v>
      </c>
      <c r="O1166" s="326">
        <f t="shared" si="293"/>
        <v>6.1264653441768886E-101</v>
      </c>
      <c r="P1166" s="326">
        <f t="shared" si="294"/>
        <v>7.4999999999999997E-2</v>
      </c>
      <c r="Q1166" s="326">
        <f t="shared" si="301"/>
        <v>1.0733057945635875</v>
      </c>
      <c r="R1166" s="326">
        <f t="shared" si="295"/>
        <v>7.5900268688335062E-2</v>
      </c>
      <c r="S1166" s="326">
        <f t="shared" si="296"/>
        <v>0</v>
      </c>
      <c r="T1166" s="326">
        <f t="shared" si="302"/>
        <v>1.0733057945635875</v>
      </c>
      <c r="U1166" s="326">
        <f t="shared" si="297"/>
        <v>0</v>
      </c>
      <c r="V1166" s="326">
        <f t="shared" si="303"/>
        <v>0.37590026868833504</v>
      </c>
    </row>
    <row r="1167" spans="7:22" x14ac:dyDescent="0.2">
      <c r="G1167" s="326">
        <f t="shared" si="288"/>
        <v>0</v>
      </c>
      <c r="H1167" s="326">
        <f t="shared" si="298"/>
        <v>1.0742318565088538</v>
      </c>
      <c r="I1167" s="326">
        <f t="shared" si="289"/>
        <v>0</v>
      </c>
      <c r="J1167" s="326">
        <f t="shared" si="290"/>
        <v>0</v>
      </c>
      <c r="K1167" s="326">
        <f t="shared" si="299"/>
        <v>1.0742318565088538</v>
      </c>
      <c r="L1167" s="326">
        <f t="shared" si="291"/>
        <v>0</v>
      </c>
      <c r="M1167" s="326">
        <f t="shared" si="292"/>
        <v>0</v>
      </c>
      <c r="N1167" s="326">
        <f t="shared" si="300"/>
        <v>1.0742318565088538</v>
      </c>
      <c r="O1167" s="326">
        <f t="shared" si="293"/>
        <v>1.7993821957369273E-101</v>
      </c>
      <c r="P1167" s="326">
        <f t="shared" si="294"/>
        <v>9.7000000000000003E-2</v>
      </c>
      <c r="Q1167" s="326">
        <f t="shared" si="301"/>
        <v>1.0742318565088538</v>
      </c>
      <c r="R1167" s="326">
        <f t="shared" si="295"/>
        <v>9.7654803488948019E-2</v>
      </c>
      <c r="S1167" s="326">
        <f t="shared" si="296"/>
        <v>0</v>
      </c>
      <c r="T1167" s="326">
        <f t="shared" si="302"/>
        <v>1.0742318565088538</v>
      </c>
      <c r="U1167" s="326">
        <f t="shared" si="297"/>
        <v>0</v>
      </c>
      <c r="V1167" s="326">
        <f t="shared" si="303"/>
        <v>0.39765480348894799</v>
      </c>
    </row>
    <row r="1168" spans="7:22" x14ac:dyDescent="0.2">
      <c r="G1168" s="326">
        <f t="shared" si="288"/>
        <v>0</v>
      </c>
      <c r="H1168" s="326">
        <f t="shared" si="298"/>
        <v>1.07515791845412</v>
      </c>
      <c r="I1168" s="326">
        <f t="shared" si="289"/>
        <v>0</v>
      </c>
      <c r="J1168" s="326">
        <f t="shared" si="290"/>
        <v>0</v>
      </c>
      <c r="K1168" s="326">
        <f t="shared" si="299"/>
        <v>1.07515791845412</v>
      </c>
      <c r="L1168" s="326">
        <f t="shared" si="291"/>
        <v>0</v>
      </c>
      <c r="M1168" s="326">
        <f t="shared" si="292"/>
        <v>0</v>
      </c>
      <c r="N1168" s="326">
        <f t="shared" si="300"/>
        <v>1.07515791845412</v>
      </c>
      <c r="O1168" s="326">
        <f t="shared" si="293"/>
        <v>5.2791524708062406E-102</v>
      </c>
      <c r="P1168" s="326">
        <f t="shared" si="294"/>
        <v>0.124</v>
      </c>
      <c r="Q1168" s="326">
        <f t="shared" si="301"/>
        <v>1.07515791845412</v>
      </c>
      <c r="R1168" s="326">
        <f t="shared" si="295"/>
        <v>0.12477054659396192</v>
      </c>
      <c r="S1168" s="326">
        <f t="shared" si="296"/>
        <v>0</v>
      </c>
      <c r="T1168" s="326">
        <f t="shared" si="302"/>
        <v>1.07515791845412</v>
      </c>
      <c r="U1168" s="326">
        <f t="shared" si="297"/>
        <v>0</v>
      </c>
      <c r="V1168" s="326">
        <f t="shared" si="303"/>
        <v>0.42477054659396191</v>
      </c>
    </row>
    <row r="1169" spans="7:22" x14ac:dyDescent="0.2">
      <c r="G1169" s="326">
        <f t="shared" si="288"/>
        <v>0</v>
      </c>
      <c r="H1169" s="326">
        <f t="shared" si="298"/>
        <v>1.0760839803993862</v>
      </c>
      <c r="I1169" s="326">
        <f t="shared" si="289"/>
        <v>0</v>
      </c>
      <c r="J1169" s="326">
        <f t="shared" si="290"/>
        <v>0</v>
      </c>
      <c r="K1169" s="326">
        <f t="shared" si="299"/>
        <v>1.0760839803993862</v>
      </c>
      <c r="L1169" s="326">
        <f t="shared" si="291"/>
        <v>0</v>
      </c>
      <c r="M1169" s="326">
        <f t="shared" si="292"/>
        <v>0</v>
      </c>
      <c r="N1169" s="326">
        <f t="shared" si="300"/>
        <v>1.0760839803993862</v>
      </c>
      <c r="O1169" s="326">
        <f t="shared" si="293"/>
        <v>1.5471668217470084E-102</v>
      </c>
      <c r="P1169" s="326">
        <f t="shared" si="294"/>
        <v>0.158</v>
      </c>
      <c r="Q1169" s="326">
        <f t="shared" si="301"/>
        <v>1.0760839803993862</v>
      </c>
      <c r="R1169" s="326">
        <f t="shared" si="295"/>
        <v>0.15831201483959745</v>
      </c>
      <c r="S1169" s="326">
        <f t="shared" si="296"/>
        <v>0</v>
      </c>
      <c r="T1169" s="326">
        <f t="shared" si="302"/>
        <v>1.0760839803993862</v>
      </c>
      <c r="U1169" s="326">
        <f t="shared" si="297"/>
        <v>0</v>
      </c>
      <c r="V1169" s="326">
        <f t="shared" si="303"/>
        <v>0.45831201483959744</v>
      </c>
    </row>
    <row r="1170" spans="7:22" x14ac:dyDescent="0.2">
      <c r="G1170" s="326">
        <f t="shared" si="288"/>
        <v>0</v>
      </c>
      <c r="H1170" s="326">
        <f t="shared" si="298"/>
        <v>1.0770100423446525</v>
      </c>
      <c r="I1170" s="326">
        <f t="shared" si="289"/>
        <v>0</v>
      </c>
      <c r="J1170" s="326">
        <f t="shared" si="290"/>
        <v>0</v>
      </c>
      <c r="K1170" s="326">
        <f t="shared" si="299"/>
        <v>1.0770100423446525</v>
      </c>
      <c r="L1170" s="326">
        <f t="shared" si="291"/>
        <v>0</v>
      </c>
      <c r="M1170" s="326">
        <f t="shared" si="292"/>
        <v>0</v>
      </c>
      <c r="N1170" s="326">
        <f t="shared" si="300"/>
        <v>1.0770100423446525</v>
      </c>
      <c r="O1170" s="326">
        <f t="shared" si="293"/>
        <v>4.5294660443354747E-103</v>
      </c>
      <c r="P1170" s="326">
        <f t="shared" si="294"/>
        <v>0.19900000000000001</v>
      </c>
      <c r="Q1170" s="326">
        <f t="shared" si="301"/>
        <v>1.0770100423446525</v>
      </c>
      <c r="R1170" s="326">
        <f t="shared" si="295"/>
        <v>0.1994867661028405</v>
      </c>
      <c r="S1170" s="326">
        <f t="shared" si="296"/>
        <v>0</v>
      </c>
      <c r="T1170" s="326">
        <f t="shared" si="302"/>
        <v>1.0770100423446525</v>
      </c>
      <c r="U1170" s="326">
        <f t="shared" si="297"/>
        <v>0</v>
      </c>
      <c r="V1170" s="326">
        <f t="shared" si="303"/>
        <v>0.49948676610284048</v>
      </c>
    </row>
    <row r="1171" spans="7:22" x14ac:dyDescent="0.2">
      <c r="G1171" s="326">
        <f t="shared" si="288"/>
        <v>0</v>
      </c>
      <c r="H1171" s="326">
        <f t="shared" si="298"/>
        <v>1.0779361042899187</v>
      </c>
      <c r="I1171" s="326">
        <f t="shared" si="289"/>
        <v>0</v>
      </c>
      <c r="J1171" s="326">
        <f t="shared" si="290"/>
        <v>0</v>
      </c>
      <c r="K1171" s="326">
        <f t="shared" si="299"/>
        <v>1.0779361042899187</v>
      </c>
      <c r="L1171" s="326">
        <f t="shared" si="291"/>
        <v>0</v>
      </c>
      <c r="M1171" s="326">
        <f t="shared" si="292"/>
        <v>0</v>
      </c>
      <c r="N1171" s="326">
        <f t="shared" si="300"/>
        <v>1.0779361042899187</v>
      </c>
      <c r="O1171" s="326">
        <f t="shared" si="293"/>
        <v>1.3246420738738474E-103</v>
      </c>
      <c r="P1171" s="326">
        <f t="shared" si="294"/>
        <v>0.249</v>
      </c>
      <c r="Q1171" s="326">
        <f t="shared" si="301"/>
        <v>1.0779361042899187</v>
      </c>
      <c r="R1171" s="326">
        <f t="shared" si="295"/>
        <v>0.24964779011019958</v>
      </c>
      <c r="S1171" s="326">
        <f t="shared" si="296"/>
        <v>0</v>
      </c>
      <c r="T1171" s="326">
        <f t="shared" si="302"/>
        <v>1.0779361042899187</v>
      </c>
      <c r="U1171" s="326">
        <f t="shared" si="297"/>
        <v>0</v>
      </c>
      <c r="V1171" s="326">
        <f t="shared" si="303"/>
        <v>0.5496477901101996</v>
      </c>
    </row>
    <row r="1172" spans="7:22" x14ac:dyDescent="0.2">
      <c r="G1172" s="326">
        <f t="shared" si="288"/>
        <v>0</v>
      </c>
      <c r="H1172" s="326">
        <f t="shared" si="298"/>
        <v>1.0788621662351849</v>
      </c>
      <c r="I1172" s="326">
        <f t="shared" si="289"/>
        <v>0</v>
      </c>
      <c r="J1172" s="326">
        <f t="shared" si="290"/>
        <v>0</v>
      </c>
      <c r="K1172" s="326">
        <f t="shared" si="299"/>
        <v>1.0788621662351849</v>
      </c>
      <c r="L1172" s="326">
        <f t="shared" si="291"/>
        <v>0</v>
      </c>
      <c r="M1172" s="326">
        <f t="shared" si="292"/>
        <v>0</v>
      </c>
      <c r="N1172" s="326">
        <f t="shared" si="300"/>
        <v>1.0788621662351849</v>
      </c>
      <c r="O1172" s="326">
        <f t="shared" si="293"/>
        <v>3.8698708523375973E-104</v>
      </c>
      <c r="P1172" s="326">
        <f t="shared" si="294"/>
        <v>0.31</v>
      </c>
      <c r="Q1172" s="326">
        <f t="shared" si="301"/>
        <v>1.0788621662351849</v>
      </c>
      <c r="R1172" s="326">
        <f t="shared" si="295"/>
        <v>0.31029138276743451</v>
      </c>
      <c r="S1172" s="326">
        <f t="shared" si="296"/>
        <v>0</v>
      </c>
      <c r="T1172" s="326">
        <f t="shared" si="302"/>
        <v>1.0788621662351849</v>
      </c>
      <c r="U1172" s="326">
        <f t="shared" si="297"/>
        <v>0</v>
      </c>
      <c r="V1172" s="326">
        <f t="shared" si="303"/>
        <v>0.61029138276743455</v>
      </c>
    </row>
    <row r="1173" spans="7:22" x14ac:dyDescent="0.2">
      <c r="G1173" s="326">
        <f t="shared" si="288"/>
        <v>0</v>
      </c>
      <c r="H1173" s="326">
        <f t="shared" si="298"/>
        <v>1.0797882281804512</v>
      </c>
      <c r="I1173" s="326">
        <f t="shared" si="289"/>
        <v>0</v>
      </c>
      <c r="J1173" s="326">
        <f t="shared" si="290"/>
        <v>0</v>
      </c>
      <c r="K1173" s="326">
        <f t="shared" si="299"/>
        <v>1.0797882281804512</v>
      </c>
      <c r="L1173" s="326">
        <f t="shared" si="291"/>
        <v>0</v>
      </c>
      <c r="M1173" s="326">
        <f t="shared" si="292"/>
        <v>0</v>
      </c>
      <c r="N1173" s="326">
        <f t="shared" si="300"/>
        <v>1.0797882281804512</v>
      </c>
      <c r="O1173" s="326">
        <f t="shared" si="293"/>
        <v>1.1293940019825514E-104</v>
      </c>
      <c r="P1173" s="326">
        <f t="shared" si="294"/>
        <v>0.38300000000000001</v>
      </c>
      <c r="Q1173" s="326">
        <f t="shared" si="301"/>
        <v>1.0797882281804512</v>
      </c>
      <c r="R1173" s="326">
        <f t="shared" si="295"/>
        <v>0.38304950967520812</v>
      </c>
      <c r="S1173" s="326">
        <f t="shared" si="296"/>
        <v>0</v>
      </c>
      <c r="T1173" s="326">
        <f t="shared" si="302"/>
        <v>1.0797882281804512</v>
      </c>
      <c r="U1173" s="326">
        <f t="shared" si="297"/>
        <v>0</v>
      </c>
      <c r="V1173" s="326">
        <f t="shared" si="303"/>
        <v>0.68304950967520806</v>
      </c>
    </row>
    <row r="1174" spans="7:22" x14ac:dyDescent="0.2">
      <c r="G1174" s="326">
        <f t="shared" si="288"/>
        <v>0</v>
      </c>
      <c r="H1174" s="326">
        <f t="shared" si="298"/>
        <v>1.0807142901257174</v>
      </c>
      <c r="I1174" s="326">
        <f t="shared" si="289"/>
        <v>0</v>
      </c>
      <c r="J1174" s="326">
        <f t="shared" si="290"/>
        <v>0</v>
      </c>
      <c r="K1174" s="326">
        <f t="shared" si="299"/>
        <v>1.0807142901257174</v>
      </c>
      <c r="L1174" s="326">
        <f t="shared" si="291"/>
        <v>0</v>
      </c>
      <c r="M1174" s="326">
        <f t="shared" si="292"/>
        <v>0</v>
      </c>
      <c r="N1174" s="326">
        <f t="shared" si="300"/>
        <v>1.0807142901257174</v>
      </c>
      <c r="O1174" s="326">
        <f t="shared" si="293"/>
        <v>3.2926852771454275E-105</v>
      </c>
      <c r="P1174" s="326">
        <f t="shared" si="294"/>
        <v>0.46900000000000003</v>
      </c>
      <c r="Q1174" s="326">
        <f t="shared" si="301"/>
        <v>1.0807142901257174</v>
      </c>
      <c r="R1174" s="326">
        <f t="shared" si="295"/>
        <v>0.46967570164754052</v>
      </c>
      <c r="S1174" s="326">
        <f t="shared" si="296"/>
        <v>0</v>
      </c>
      <c r="T1174" s="326">
        <f t="shared" si="302"/>
        <v>1.0807142901257174</v>
      </c>
      <c r="U1174" s="326">
        <f t="shared" si="297"/>
        <v>0</v>
      </c>
      <c r="V1174" s="326">
        <f t="shared" si="303"/>
        <v>0.76967570164754051</v>
      </c>
    </row>
    <row r="1175" spans="7:22" x14ac:dyDescent="0.2">
      <c r="G1175" s="326">
        <f t="shared" si="288"/>
        <v>0</v>
      </c>
      <c r="H1175" s="326">
        <f t="shared" si="298"/>
        <v>1.0816403520709836</v>
      </c>
      <c r="I1175" s="326">
        <f t="shared" si="289"/>
        <v>0</v>
      </c>
      <c r="J1175" s="326">
        <f t="shared" si="290"/>
        <v>0</v>
      </c>
      <c r="K1175" s="326">
        <f t="shared" si="299"/>
        <v>1.0816403520709836</v>
      </c>
      <c r="L1175" s="326">
        <f t="shared" si="291"/>
        <v>0</v>
      </c>
      <c r="M1175" s="326">
        <f t="shared" si="292"/>
        <v>0</v>
      </c>
      <c r="N1175" s="326">
        <f t="shared" si="300"/>
        <v>1.0816403520709836</v>
      </c>
      <c r="O1175" s="326">
        <f t="shared" si="293"/>
        <v>9.5899278372580052E-106</v>
      </c>
      <c r="P1175" s="326">
        <f t="shared" si="294"/>
        <v>0.57200000000000006</v>
      </c>
      <c r="Q1175" s="326">
        <f t="shared" si="301"/>
        <v>1.0816403520709836</v>
      </c>
      <c r="R1175" s="326">
        <f t="shared" si="295"/>
        <v>0.57202362352295455</v>
      </c>
      <c r="S1175" s="326">
        <f t="shared" si="296"/>
        <v>0</v>
      </c>
      <c r="T1175" s="326">
        <f t="shared" si="302"/>
        <v>1.0816403520709836</v>
      </c>
      <c r="U1175" s="326">
        <f t="shared" si="297"/>
        <v>0</v>
      </c>
      <c r="V1175" s="326">
        <f t="shared" si="303"/>
        <v>0.87202362352295459</v>
      </c>
    </row>
    <row r="1176" spans="7:22" x14ac:dyDescent="0.2">
      <c r="G1176" s="326">
        <f t="shared" si="288"/>
        <v>0</v>
      </c>
      <c r="H1176" s="326">
        <f t="shared" si="298"/>
        <v>1.0825664140162499</v>
      </c>
      <c r="I1176" s="326">
        <f t="shared" si="289"/>
        <v>0</v>
      </c>
      <c r="J1176" s="326">
        <f t="shared" si="290"/>
        <v>0</v>
      </c>
      <c r="K1176" s="326">
        <f t="shared" si="299"/>
        <v>1.0825664140162499</v>
      </c>
      <c r="L1176" s="326">
        <f t="shared" si="291"/>
        <v>0</v>
      </c>
      <c r="M1176" s="326">
        <f t="shared" si="292"/>
        <v>0</v>
      </c>
      <c r="N1176" s="326">
        <f t="shared" si="300"/>
        <v>1.0825664140162499</v>
      </c>
      <c r="O1176" s="326">
        <f t="shared" si="293"/>
        <v>2.7902648897503073E-106</v>
      </c>
      <c r="P1176" s="326">
        <f t="shared" si="294"/>
        <v>0.69200000000000006</v>
      </c>
      <c r="Q1176" s="326">
        <f t="shared" si="301"/>
        <v>1.0825664140162499</v>
      </c>
      <c r="R1176" s="326">
        <f t="shared" si="295"/>
        <v>0.69201762459195604</v>
      </c>
      <c r="S1176" s="326">
        <f t="shared" si="296"/>
        <v>0</v>
      </c>
      <c r="T1176" s="326">
        <f t="shared" si="302"/>
        <v>1.0825664140162499</v>
      </c>
      <c r="U1176" s="326">
        <f t="shared" si="297"/>
        <v>0</v>
      </c>
      <c r="V1176" s="326">
        <f t="shared" si="303"/>
        <v>0.99201762459195608</v>
      </c>
    </row>
    <row r="1177" spans="7:22" x14ac:dyDescent="0.2">
      <c r="G1177" s="326">
        <f t="shared" si="288"/>
        <v>0</v>
      </c>
      <c r="H1177" s="326">
        <f t="shared" si="298"/>
        <v>1.0834924759615161</v>
      </c>
      <c r="I1177" s="326">
        <f t="shared" si="289"/>
        <v>0</v>
      </c>
      <c r="J1177" s="326">
        <f t="shared" si="290"/>
        <v>0</v>
      </c>
      <c r="K1177" s="326">
        <f t="shared" si="299"/>
        <v>1.0834924759615161</v>
      </c>
      <c r="L1177" s="326">
        <f t="shared" si="291"/>
        <v>0</v>
      </c>
      <c r="M1177" s="326">
        <f t="shared" si="292"/>
        <v>0</v>
      </c>
      <c r="N1177" s="326">
        <f t="shared" si="300"/>
        <v>1.0834924759615161</v>
      </c>
      <c r="O1177" s="326">
        <f t="shared" si="293"/>
        <v>8.1104524942281E-107</v>
      </c>
      <c r="P1177" s="326">
        <f t="shared" si="294"/>
        <v>0.83100000000000007</v>
      </c>
      <c r="Q1177" s="326">
        <f t="shared" si="301"/>
        <v>1.0834924759615161</v>
      </c>
      <c r="R1177" s="326">
        <f t="shared" si="295"/>
        <v>0.83161481862655651</v>
      </c>
      <c r="S1177" s="326">
        <f t="shared" si="296"/>
        <v>0</v>
      </c>
      <c r="T1177" s="326">
        <f t="shared" si="302"/>
        <v>1.0834924759615161</v>
      </c>
      <c r="U1177" s="326">
        <f t="shared" si="297"/>
        <v>0</v>
      </c>
      <c r="V1177" s="326">
        <f t="shared" si="303"/>
        <v>1.1316148186265564</v>
      </c>
    </row>
    <row r="1178" spans="7:22" x14ac:dyDescent="0.2">
      <c r="G1178" s="326">
        <f t="shared" si="288"/>
        <v>0</v>
      </c>
      <c r="H1178" s="326">
        <f t="shared" si="298"/>
        <v>1.0844185379067823</v>
      </c>
      <c r="I1178" s="326">
        <f t="shared" si="289"/>
        <v>0</v>
      </c>
      <c r="J1178" s="326">
        <f t="shared" si="290"/>
        <v>0</v>
      </c>
      <c r="K1178" s="326">
        <f t="shared" si="299"/>
        <v>1.0844185379067823</v>
      </c>
      <c r="L1178" s="326">
        <f t="shared" si="291"/>
        <v>0</v>
      </c>
      <c r="M1178" s="326">
        <f t="shared" si="292"/>
        <v>0</v>
      </c>
      <c r="N1178" s="326">
        <f t="shared" si="300"/>
        <v>1.0844185379067823</v>
      </c>
      <c r="O1178" s="326">
        <f t="shared" si="293"/>
        <v>2.3551514536847093E-107</v>
      </c>
      <c r="P1178" s="326">
        <f t="shared" si="294"/>
        <v>0.99199999999999999</v>
      </c>
      <c r="Q1178" s="326">
        <f t="shared" si="301"/>
        <v>1.0844185379067823</v>
      </c>
      <c r="R1178" s="326">
        <f t="shared" si="295"/>
        <v>0.99275855373471289</v>
      </c>
      <c r="S1178" s="326">
        <f t="shared" si="296"/>
        <v>0</v>
      </c>
      <c r="T1178" s="326">
        <f t="shared" si="302"/>
        <v>1.0844185379067823</v>
      </c>
      <c r="U1178" s="326">
        <f t="shared" si="297"/>
        <v>0</v>
      </c>
      <c r="V1178" s="326">
        <f t="shared" si="303"/>
        <v>1.2927585537347128</v>
      </c>
    </row>
    <row r="1179" spans="7:22" x14ac:dyDescent="0.2">
      <c r="G1179" s="326">
        <f t="shared" si="288"/>
        <v>0</v>
      </c>
      <c r="H1179" s="326">
        <f t="shared" si="298"/>
        <v>1.0853445998520486</v>
      </c>
      <c r="I1179" s="326">
        <f t="shared" si="289"/>
        <v>0</v>
      </c>
      <c r="J1179" s="326">
        <f t="shared" si="290"/>
        <v>0</v>
      </c>
      <c r="K1179" s="326">
        <f t="shared" si="299"/>
        <v>1.0853445998520486</v>
      </c>
      <c r="L1179" s="326">
        <f t="shared" si="291"/>
        <v>0</v>
      </c>
      <c r="M1179" s="326">
        <f t="shared" si="292"/>
        <v>0</v>
      </c>
      <c r="N1179" s="326">
        <f t="shared" si="300"/>
        <v>1.0853445998520486</v>
      </c>
      <c r="O1179" s="326">
        <f t="shared" si="293"/>
        <v>6.8323676048265448E-108</v>
      </c>
      <c r="P1179" s="326">
        <f t="shared" si="294"/>
        <v>1.177</v>
      </c>
      <c r="Q1179" s="326">
        <f t="shared" si="301"/>
        <v>1.0853445998520486</v>
      </c>
      <c r="R1179" s="326">
        <f t="shared" si="295"/>
        <v>1.1773235121016898</v>
      </c>
      <c r="S1179" s="326">
        <f t="shared" si="296"/>
        <v>0</v>
      </c>
      <c r="T1179" s="326">
        <f t="shared" si="302"/>
        <v>1.0853445998520486</v>
      </c>
      <c r="U1179" s="326">
        <f t="shared" si="297"/>
        <v>0</v>
      </c>
      <c r="V1179" s="326">
        <f t="shared" si="303"/>
        <v>1.4773235121016899</v>
      </c>
    </row>
    <row r="1180" spans="7:22" x14ac:dyDescent="0.2">
      <c r="G1180" s="326">
        <f t="shared" si="288"/>
        <v>0</v>
      </c>
      <c r="H1180" s="326">
        <f t="shared" si="298"/>
        <v>1.0862706617973148</v>
      </c>
      <c r="I1180" s="326">
        <f t="shared" si="289"/>
        <v>0</v>
      </c>
      <c r="J1180" s="326">
        <f t="shared" si="290"/>
        <v>0</v>
      </c>
      <c r="K1180" s="326">
        <f t="shared" si="299"/>
        <v>1.0862706617973148</v>
      </c>
      <c r="L1180" s="326">
        <f t="shared" si="291"/>
        <v>0</v>
      </c>
      <c r="M1180" s="326">
        <f t="shared" si="292"/>
        <v>0</v>
      </c>
      <c r="N1180" s="326">
        <f t="shared" si="300"/>
        <v>1.0862706617973148</v>
      </c>
      <c r="O1180" s="326">
        <f t="shared" si="293"/>
        <v>1.9801894069108217E-108</v>
      </c>
      <c r="P1180" s="326">
        <f t="shared" si="294"/>
        <v>1.387</v>
      </c>
      <c r="Q1180" s="326">
        <f t="shared" si="301"/>
        <v>1.0862706617973148</v>
      </c>
      <c r="R1180" s="326">
        <f t="shared" si="295"/>
        <v>1.3870531166771485</v>
      </c>
      <c r="S1180" s="326">
        <f t="shared" si="296"/>
        <v>0</v>
      </c>
      <c r="T1180" s="326">
        <f t="shared" si="302"/>
        <v>1.0862706617973148</v>
      </c>
      <c r="U1180" s="326">
        <f t="shared" si="297"/>
        <v>0</v>
      </c>
      <c r="V1180" s="326">
        <f t="shared" si="303"/>
        <v>1.6870531166771485</v>
      </c>
    </row>
    <row r="1181" spans="7:22" x14ac:dyDescent="0.2">
      <c r="G1181" s="326">
        <f t="shared" si="288"/>
        <v>0</v>
      </c>
      <c r="H1181" s="326">
        <f t="shared" si="298"/>
        <v>1.087196723742581</v>
      </c>
      <c r="I1181" s="326">
        <f t="shared" si="289"/>
        <v>0</v>
      </c>
      <c r="J1181" s="326">
        <f t="shared" si="290"/>
        <v>0</v>
      </c>
      <c r="K1181" s="326">
        <f t="shared" si="299"/>
        <v>1.087196723742581</v>
      </c>
      <c r="L1181" s="326">
        <f t="shared" si="291"/>
        <v>0</v>
      </c>
      <c r="M1181" s="326">
        <f t="shared" si="292"/>
        <v>0</v>
      </c>
      <c r="N1181" s="326">
        <f t="shared" si="300"/>
        <v>1.087196723742581</v>
      </c>
      <c r="O1181" s="326">
        <f t="shared" si="293"/>
        <v>5.7336322422629135E-109</v>
      </c>
      <c r="P1181" s="326">
        <f t="shared" si="294"/>
        <v>1.623</v>
      </c>
      <c r="Q1181" s="326">
        <f t="shared" si="301"/>
        <v>1.087196723742581</v>
      </c>
      <c r="R1181" s="326">
        <f t="shared" si="295"/>
        <v>1.6234903998942534</v>
      </c>
      <c r="S1181" s="326">
        <f t="shared" si="296"/>
        <v>0</v>
      </c>
      <c r="T1181" s="326">
        <f t="shared" si="302"/>
        <v>1.087196723742581</v>
      </c>
      <c r="U1181" s="326">
        <f t="shared" si="297"/>
        <v>0</v>
      </c>
      <c r="V1181" s="326">
        <f t="shared" si="303"/>
        <v>1.9234903998942534</v>
      </c>
    </row>
    <row r="1182" spans="7:22" x14ac:dyDescent="0.2">
      <c r="G1182" s="326">
        <f t="shared" si="288"/>
        <v>0</v>
      </c>
      <c r="H1182" s="326">
        <f t="shared" si="298"/>
        <v>1.0881227856878473</v>
      </c>
      <c r="I1182" s="326">
        <f t="shared" si="289"/>
        <v>0</v>
      </c>
      <c r="J1182" s="326">
        <f t="shared" si="290"/>
        <v>0</v>
      </c>
      <c r="K1182" s="326">
        <f t="shared" si="299"/>
        <v>1.0881227856878473</v>
      </c>
      <c r="L1182" s="326">
        <f t="shared" si="291"/>
        <v>0</v>
      </c>
      <c r="M1182" s="326">
        <f t="shared" si="292"/>
        <v>0</v>
      </c>
      <c r="N1182" s="326">
        <f t="shared" si="300"/>
        <v>1.0881227856878473</v>
      </c>
      <c r="O1182" s="326">
        <f t="shared" si="293"/>
        <v>1.6586126335779311E-109</v>
      </c>
      <c r="P1182" s="326">
        <f t="shared" si="294"/>
        <v>1.887</v>
      </c>
      <c r="Q1182" s="326">
        <f t="shared" si="301"/>
        <v>1.0881227856878473</v>
      </c>
      <c r="R1182" s="326">
        <f t="shared" si="295"/>
        <v>1.8879039869629923</v>
      </c>
      <c r="S1182" s="326">
        <f t="shared" si="296"/>
        <v>0</v>
      </c>
      <c r="T1182" s="326">
        <f t="shared" si="302"/>
        <v>1.0881227856878473</v>
      </c>
      <c r="U1182" s="326">
        <f t="shared" si="297"/>
        <v>0</v>
      </c>
      <c r="V1182" s="326">
        <f t="shared" si="303"/>
        <v>2.1879039869629922</v>
      </c>
    </row>
    <row r="1183" spans="7:22" x14ac:dyDescent="0.2">
      <c r="G1183" s="326">
        <f t="shared" si="288"/>
        <v>0</v>
      </c>
      <c r="H1183" s="326">
        <f t="shared" si="298"/>
        <v>1.0890488476331135</v>
      </c>
      <c r="I1183" s="326">
        <f t="shared" si="289"/>
        <v>0</v>
      </c>
      <c r="J1183" s="326">
        <f t="shared" si="290"/>
        <v>0</v>
      </c>
      <c r="K1183" s="326">
        <f t="shared" si="299"/>
        <v>1.0890488476331135</v>
      </c>
      <c r="L1183" s="326">
        <f t="shared" si="291"/>
        <v>0</v>
      </c>
      <c r="M1183" s="326">
        <f t="shared" si="292"/>
        <v>0</v>
      </c>
      <c r="N1183" s="326">
        <f t="shared" si="300"/>
        <v>1.0890488476331135</v>
      </c>
      <c r="O1183" s="326">
        <f t="shared" si="293"/>
        <v>4.7935421933814704E-110</v>
      </c>
      <c r="P1183" s="326">
        <f t="shared" si="294"/>
        <v>2.181</v>
      </c>
      <c r="Q1183" s="326">
        <f t="shared" si="301"/>
        <v>1.0890488476331135</v>
      </c>
      <c r="R1183" s="326">
        <f t="shared" si="295"/>
        <v>2.1812113367613355</v>
      </c>
      <c r="S1183" s="326">
        <f t="shared" si="296"/>
        <v>0</v>
      </c>
      <c r="T1183" s="326">
        <f t="shared" si="302"/>
        <v>1.0890488476331135</v>
      </c>
      <c r="U1183" s="326">
        <f t="shared" si="297"/>
        <v>0</v>
      </c>
      <c r="V1183" s="326">
        <f t="shared" si="303"/>
        <v>2.4812113367613353</v>
      </c>
    </row>
    <row r="1184" spans="7:22" x14ac:dyDescent="0.2">
      <c r="G1184" s="326">
        <f t="shared" si="288"/>
        <v>0</v>
      </c>
      <c r="H1184" s="326">
        <f t="shared" si="298"/>
        <v>1.0899749095783797</v>
      </c>
      <c r="I1184" s="326">
        <f t="shared" si="289"/>
        <v>0</v>
      </c>
      <c r="J1184" s="326">
        <f t="shared" si="290"/>
        <v>0</v>
      </c>
      <c r="K1184" s="326">
        <f t="shared" si="299"/>
        <v>1.0899749095783797</v>
      </c>
      <c r="L1184" s="326">
        <f t="shared" si="291"/>
        <v>0</v>
      </c>
      <c r="M1184" s="326">
        <f t="shared" si="292"/>
        <v>0</v>
      </c>
      <c r="N1184" s="326">
        <f t="shared" si="300"/>
        <v>1.0899749095783797</v>
      </c>
      <c r="O1184" s="326">
        <f t="shared" si="293"/>
        <v>1.3841048124741257E-110</v>
      </c>
      <c r="P1184" s="326">
        <f t="shared" si="294"/>
        <v>2.5030000000000001</v>
      </c>
      <c r="Q1184" s="326">
        <f t="shared" si="301"/>
        <v>1.0899749095783797</v>
      </c>
      <c r="R1184" s="326">
        <f t="shared" si="295"/>
        <v>2.5039018368124575</v>
      </c>
      <c r="S1184" s="326">
        <f t="shared" si="296"/>
        <v>0</v>
      </c>
      <c r="T1184" s="326">
        <f t="shared" si="302"/>
        <v>1.0899749095783797</v>
      </c>
      <c r="U1184" s="326">
        <f t="shared" si="297"/>
        <v>0</v>
      </c>
      <c r="V1184" s="326">
        <f t="shared" si="303"/>
        <v>2.8039018368124573</v>
      </c>
    </row>
    <row r="1185" spans="7:22" x14ac:dyDescent="0.2">
      <c r="G1185" s="326">
        <f t="shared" si="288"/>
        <v>0</v>
      </c>
      <c r="H1185" s="326">
        <f t="shared" si="298"/>
        <v>1.090900971523646</v>
      </c>
      <c r="I1185" s="326">
        <f t="shared" si="289"/>
        <v>0</v>
      </c>
      <c r="J1185" s="326">
        <f t="shared" si="290"/>
        <v>0</v>
      </c>
      <c r="K1185" s="326">
        <f t="shared" si="299"/>
        <v>1.090900971523646</v>
      </c>
      <c r="L1185" s="326">
        <f t="shared" si="291"/>
        <v>0</v>
      </c>
      <c r="M1185" s="326">
        <f t="shared" si="292"/>
        <v>0</v>
      </c>
      <c r="N1185" s="326">
        <f t="shared" si="300"/>
        <v>1.090900971523646</v>
      </c>
      <c r="O1185" s="326">
        <f t="shared" si="293"/>
        <v>3.9928831811128663E-111</v>
      </c>
      <c r="P1185" s="326">
        <f t="shared" si="294"/>
        <v>2.855</v>
      </c>
      <c r="Q1185" s="326">
        <f t="shared" si="301"/>
        <v>1.090900971523646</v>
      </c>
      <c r="R1185" s="326">
        <f t="shared" si="295"/>
        <v>2.8559627332208919</v>
      </c>
      <c r="S1185" s="326">
        <f t="shared" si="296"/>
        <v>0</v>
      </c>
      <c r="T1185" s="326">
        <f t="shared" si="302"/>
        <v>1.090900971523646</v>
      </c>
      <c r="U1185" s="326">
        <f t="shared" si="297"/>
        <v>0</v>
      </c>
      <c r="V1185" s="326">
        <f t="shared" si="303"/>
        <v>3.1559627332208917</v>
      </c>
    </row>
    <row r="1186" spans="7:22" x14ac:dyDescent="0.2">
      <c r="G1186" s="326">
        <f t="shared" si="288"/>
        <v>0</v>
      </c>
      <c r="H1186" s="326">
        <f t="shared" si="298"/>
        <v>1.0918270334689122</v>
      </c>
      <c r="I1186" s="326">
        <f t="shared" si="289"/>
        <v>0</v>
      </c>
      <c r="J1186" s="326">
        <f t="shared" si="290"/>
        <v>0</v>
      </c>
      <c r="K1186" s="326">
        <f t="shared" si="299"/>
        <v>1.0918270334689122</v>
      </c>
      <c r="L1186" s="326">
        <f t="shared" si="291"/>
        <v>0</v>
      </c>
      <c r="M1186" s="326">
        <f t="shared" si="292"/>
        <v>0</v>
      </c>
      <c r="N1186" s="326">
        <f t="shared" si="300"/>
        <v>1.0918270334689122</v>
      </c>
      <c r="O1186" s="326">
        <f t="shared" si="293"/>
        <v>1.1508368717107776E-111</v>
      </c>
      <c r="P1186" s="326">
        <f t="shared" si="294"/>
        <v>3.2360000000000002</v>
      </c>
      <c r="Q1186" s="326">
        <f t="shared" si="301"/>
        <v>1.0918270334689122</v>
      </c>
      <c r="R1186" s="326">
        <f t="shared" si="295"/>
        <v>3.2368111596680982</v>
      </c>
      <c r="S1186" s="326">
        <f t="shared" si="296"/>
        <v>0</v>
      </c>
      <c r="T1186" s="326">
        <f t="shared" si="302"/>
        <v>1.0918270334689122</v>
      </c>
      <c r="U1186" s="326">
        <f t="shared" si="297"/>
        <v>0</v>
      </c>
      <c r="V1186" s="326">
        <f t="shared" si="303"/>
        <v>3.536811159668098</v>
      </c>
    </row>
    <row r="1187" spans="7:22" x14ac:dyDescent="0.2">
      <c r="G1187" s="326">
        <f t="shared" si="288"/>
        <v>0</v>
      </c>
      <c r="H1187" s="326">
        <f t="shared" si="298"/>
        <v>1.0927530954141784</v>
      </c>
      <c r="I1187" s="326">
        <f t="shared" si="289"/>
        <v>0</v>
      </c>
      <c r="J1187" s="326">
        <f t="shared" si="290"/>
        <v>0</v>
      </c>
      <c r="K1187" s="326">
        <f t="shared" si="299"/>
        <v>1.0927530954141784</v>
      </c>
      <c r="L1187" s="326">
        <f t="shared" si="291"/>
        <v>0</v>
      </c>
      <c r="M1187" s="326">
        <f t="shared" si="292"/>
        <v>0</v>
      </c>
      <c r="N1187" s="326">
        <f t="shared" si="300"/>
        <v>1.0927530954141784</v>
      </c>
      <c r="O1187" s="326">
        <f t="shared" si="293"/>
        <v>3.3140173639996955E-112</v>
      </c>
      <c r="P1187" s="326">
        <f t="shared" si="294"/>
        <v>3.645</v>
      </c>
      <c r="Q1187" s="326">
        <f t="shared" si="301"/>
        <v>1.0927530954141784</v>
      </c>
      <c r="R1187" s="326">
        <f t="shared" si="295"/>
        <v>3.645235681824925</v>
      </c>
      <c r="S1187" s="326">
        <f t="shared" si="296"/>
        <v>0</v>
      </c>
      <c r="T1187" s="326">
        <f t="shared" si="302"/>
        <v>1.0927530954141784</v>
      </c>
      <c r="U1187" s="326">
        <f t="shared" si="297"/>
        <v>0</v>
      </c>
      <c r="V1187" s="326">
        <f t="shared" si="303"/>
        <v>3.9452356818249248</v>
      </c>
    </row>
    <row r="1188" spans="7:22" x14ac:dyDescent="0.2">
      <c r="G1188" s="326">
        <f t="shared" si="288"/>
        <v>0</v>
      </c>
      <c r="H1188" s="326">
        <f t="shared" si="298"/>
        <v>1.0936791573594447</v>
      </c>
      <c r="I1188" s="326">
        <f t="shared" si="289"/>
        <v>0</v>
      </c>
      <c r="J1188" s="326">
        <f t="shared" si="290"/>
        <v>0</v>
      </c>
      <c r="K1188" s="326">
        <f t="shared" si="299"/>
        <v>1.0936791573594447</v>
      </c>
      <c r="L1188" s="326">
        <f t="shared" si="291"/>
        <v>0</v>
      </c>
      <c r="M1188" s="326">
        <f t="shared" si="292"/>
        <v>0</v>
      </c>
      <c r="N1188" s="326">
        <f t="shared" si="300"/>
        <v>1.0936791573594447</v>
      </c>
      <c r="O1188" s="326">
        <f t="shared" si="293"/>
        <v>9.5348512967877153E-113</v>
      </c>
      <c r="P1188" s="326">
        <f t="shared" si="294"/>
        <v>4.0789999999999997</v>
      </c>
      <c r="Q1188" s="326">
        <f t="shared" si="301"/>
        <v>1.0936791573594447</v>
      </c>
      <c r="R1188" s="326">
        <f t="shared" si="295"/>
        <v>4.0793507696667142</v>
      </c>
      <c r="S1188" s="326">
        <f t="shared" si="296"/>
        <v>0</v>
      </c>
      <c r="T1188" s="326">
        <f t="shared" si="302"/>
        <v>1.0936791573594447</v>
      </c>
      <c r="U1188" s="326">
        <f t="shared" si="297"/>
        <v>0</v>
      </c>
      <c r="V1188" s="326">
        <f t="shared" si="303"/>
        <v>4.379350769666714</v>
      </c>
    </row>
    <row r="1189" spans="7:22" x14ac:dyDescent="0.2">
      <c r="G1189" s="326">
        <f t="shared" si="288"/>
        <v>0</v>
      </c>
      <c r="H1189" s="326">
        <f t="shared" si="298"/>
        <v>1.0946052193047109</v>
      </c>
      <c r="I1189" s="326">
        <f t="shared" si="289"/>
        <v>0</v>
      </c>
      <c r="J1189" s="326">
        <f t="shared" si="290"/>
        <v>0</v>
      </c>
      <c r="K1189" s="326">
        <f t="shared" si="299"/>
        <v>1.0946052193047109</v>
      </c>
      <c r="L1189" s="326">
        <f t="shared" si="291"/>
        <v>0</v>
      </c>
      <c r="M1189" s="326">
        <f t="shared" si="292"/>
        <v>0</v>
      </c>
      <c r="N1189" s="326">
        <f t="shared" si="300"/>
        <v>1.0946052193047109</v>
      </c>
      <c r="O1189" s="326">
        <f t="shared" si="293"/>
        <v>2.7409143259911201E-113</v>
      </c>
      <c r="P1189" s="326">
        <f t="shared" si="294"/>
        <v>4.5360000000000005</v>
      </c>
      <c r="Q1189" s="326">
        <f t="shared" si="301"/>
        <v>1.0946052193047109</v>
      </c>
      <c r="R1189" s="326">
        <f t="shared" si="295"/>
        <v>4.5365674319964864</v>
      </c>
      <c r="S1189" s="326">
        <f t="shared" si="296"/>
        <v>0</v>
      </c>
      <c r="T1189" s="326">
        <f t="shared" si="302"/>
        <v>1.0946052193047109</v>
      </c>
      <c r="U1189" s="326">
        <f t="shared" si="297"/>
        <v>0</v>
      </c>
      <c r="V1189" s="326">
        <f t="shared" si="303"/>
        <v>4.8365674319964862</v>
      </c>
    </row>
    <row r="1190" spans="7:22" x14ac:dyDescent="0.2">
      <c r="G1190" s="326">
        <f t="shared" si="288"/>
        <v>0</v>
      </c>
      <c r="H1190" s="326">
        <f t="shared" si="298"/>
        <v>1.0955312812499771</v>
      </c>
      <c r="I1190" s="326">
        <f t="shared" si="289"/>
        <v>0</v>
      </c>
      <c r="J1190" s="326">
        <f t="shared" si="290"/>
        <v>0</v>
      </c>
      <c r="K1190" s="326">
        <f t="shared" si="299"/>
        <v>1.0955312812499771</v>
      </c>
      <c r="L1190" s="326">
        <f t="shared" si="291"/>
        <v>0</v>
      </c>
      <c r="M1190" s="326">
        <f t="shared" si="292"/>
        <v>0</v>
      </c>
      <c r="N1190" s="326">
        <f t="shared" si="300"/>
        <v>1.0955312812499771</v>
      </c>
      <c r="O1190" s="326">
        <f t="shared" si="293"/>
        <v>7.872336011352865E-114</v>
      </c>
      <c r="P1190" s="326">
        <f t="shared" si="294"/>
        <v>5.0129999999999999</v>
      </c>
      <c r="Q1190" s="326">
        <f t="shared" si="301"/>
        <v>1.0955312812499771</v>
      </c>
      <c r="R1190" s="326">
        <f t="shared" si="295"/>
        <v>5.0135828858428981</v>
      </c>
      <c r="S1190" s="326">
        <f t="shared" si="296"/>
        <v>0</v>
      </c>
      <c r="T1190" s="326">
        <f t="shared" si="302"/>
        <v>1.0955312812499771</v>
      </c>
      <c r="U1190" s="326">
        <f t="shared" si="297"/>
        <v>0</v>
      </c>
      <c r="V1190" s="326">
        <f t="shared" si="303"/>
        <v>5.313582885842898</v>
      </c>
    </row>
    <row r="1191" spans="7:22" x14ac:dyDescent="0.2">
      <c r="G1191" s="326">
        <f t="shared" si="288"/>
        <v>0</v>
      </c>
      <c r="H1191" s="326">
        <f t="shared" si="298"/>
        <v>1.0964573431952434</v>
      </c>
      <c r="I1191" s="326">
        <f t="shared" si="289"/>
        <v>0</v>
      </c>
      <c r="J1191" s="326">
        <f t="shared" si="290"/>
        <v>0</v>
      </c>
      <c r="K1191" s="326">
        <f t="shared" si="299"/>
        <v>1.0964573431952434</v>
      </c>
      <c r="L1191" s="326">
        <f t="shared" si="291"/>
        <v>0</v>
      </c>
      <c r="M1191" s="326">
        <f t="shared" si="292"/>
        <v>0</v>
      </c>
      <c r="N1191" s="326">
        <f t="shared" si="300"/>
        <v>1.0964573431952434</v>
      </c>
      <c r="O1191" s="326">
        <f t="shared" si="293"/>
        <v>2.2591372563813184E-114</v>
      </c>
      <c r="P1191" s="326">
        <f t="shared" si="294"/>
        <v>5.5060000000000002</v>
      </c>
      <c r="Q1191" s="326">
        <f t="shared" si="301"/>
        <v>1.0964573431952434</v>
      </c>
      <c r="R1191" s="326">
        <f t="shared" si="295"/>
        <v>5.5063915897675679</v>
      </c>
      <c r="S1191" s="326">
        <f t="shared" si="296"/>
        <v>0</v>
      </c>
      <c r="T1191" s="326">
        <f t="shared" si="302"/>
        <v>1.0964573431952434</v>
      </c>
      <c r="U1191" s="326">
        <f t="shared" si="297"/>
        <v>0</v>
      </c>
      <c r="V1191" s="326">
        <f t="shared" si="303"/>
        <v>5.8063915897675678</v>
      </c>
    </row>
    <row r="1192" spans="7:22" x14ac:dyDescent="0.2">
      <c r="G1192" s="326">
        <f t="shared" si="288"/>
        <v>0</v>
      </c>
      <c r="H1192" s="326">
        <f t="shared" si="298"/>
        <v>1.0973834051405096</v>
      </c>
      <c r="I1192" s="326">
        <f t="shared" si="289"/>
        <v>0</v>
      </c>
      <c r="J1192" s="326">
        <f t="shared" si="290"/>
        <v>0</v>
      </c>
      <c r="K1192" s="326">
        <f t="shared" si="299"/>
        <v>1.0973834051405096</v>
      </c>
      <c r="L1192" s="326">
        <f t="shared" si="291"/>
        <v>0</v>
      </c>
      <c r="M1192" s="326">
        <f t="shared" si="292"/>
        <v>0</v>
      </c>
      <c r="N1192" s="326">
        <f t="shared" si="300"/>
        <v>1.0973834051405096</v>
      </c>
      <c r="O1192" s="326">
        <f t="shared" si="293"/>
        <v>6.4776373307932709E-115</v>
      </c>
      <c r="P1192" s="326">
        <f t="shared" si="294"/>
        <v>6.01</v>
      </c>
      <c r="Q1192" s="326">
        <f t="shared" si="301"/>
        <v>1.0973834051405096</v>
      </c>
      <c r="R1192" s="326">
        <f t="shared" si="295"/>
        <v>6.0103192575120845</v>
      </c>
      <c r="S1192" s="326">
        <f t="shared" si="296"/>
        <v>0</v>
      </c>
      <c r="T1192" s="326">
        <f t="shared" si="302"/>
        <v>1.0973834051405096</v>
      </c>
      <c r="U1192" s="326">
        <f t="shared" si="297"/>
        <v>0</v>
      </c>
      <c r="V1192" s="326">
        <f t="shared" si="303"/>
        <v>6.3103192575120843</v>
      </c>
    </row>
    <row r="1193" spans="7:22" x14ac:dyDescent="0.2">
      <c r="G1193" s="326">
        <f t="shared" si="288"/>
        <v>0</v>
      </c>
      <c r="H1193" s="326">
        <f t="shared" si="298"/>
        <v>1.0983094670857758</v>
      </c>
      <c r="I1193" s="326">
        <f t="shared" si="289"/>
        <v>0</v>
      </c>
      <c r="J1193" s="326">
        <f t="shared" si="290"/>
        <v>0</v>
      </c>
      <c r="K1193" s="326">
        <f t="shared" si="299"/>
        <v>1.0983094670857758</v>
      </c>
      <c r="L1193" s="326">
        <f t="shared" si="291"/>
        <v>0</v>
      </c>
      <c r="M1193" s="326">
        <f t="shared" si="292"/>
        <v>0</v>
      </c>
      <c r="N1193" s="326">
        <f t="shared" si="300"/>
        <v>1.0983094670857758</v>
      </c>
      <c r="O1193" s="326">
        <f t="shared" si="293"/>
        <v>1.8557942061760427E-115</v>
      </c>
      <c r="P1193" s="326">
        <f t="shared" si="294"/>
        <v>6.5200000000000005</v>
      </c>
      <c r="Q1193" s="326">
        <f t="shared" si="301"/>
        <v>1.0983094670857758</v>
      </c>
      <c r="R1193" s="326">
        <f t="shared" si="295"/>
        <v>6.5200806115769705</v>
      </c>
      <c r="S1193" s="326">
        <f t="shared" si="296"/>
        <v>0</v>
      </c>
      <c r="T1193" s="326">
        <f t="shared" si="302"/>
        <v>1.0983094670857758</v>
      </c>
      <c r="U1193" s="326">
        <f t="shared" si="297"/>
        <v>0</v>
      </c>
      <c r="V1193" s="326">
        <f t="shared" si="303"/>
        <v>6.8200806115769703</v>
      </c>
    </row>
    <row r="1194" spans="7:22" x14ac:dyDescent="0.2">
      <c r="G1194" s="326">
        <f t="shared" si="288"/>
        <v>0</v>
      </c>
      <c r="H1194" s="326">
        <f t="shared" si="298"/>
        <v>1.099235529031042</v>
      </c>
      <c r="I1194" s="326">
        <f t="shared" si="289"/>
        <v>0</v>
      </c>
      <c r="J1194" s="326">
        <f t="shared" si="290"/>
        <v>0</v>
      </c>
      <c r="K1194" s="326">
        <f t="shared" si="299"/>
        <v>1.099235529031042</v>
      </c>
      <c r="L1194" s="326">
        <f t="shared" si="291"/>
        <v>0</v>
      </c>
      <c r="M1194" s="326">
        <f t="shared" si="292"/>
        <v>0</v>
      </c>
      <c r="N1194" s="326">
        <f t="shared" si="300"/>
        <v>1.099235529031042</v>
      </c>
      <c r="O1194" s="326">
        <f t="shared" si="293"/>
        <v>5.3123454298867745E-116</v>
      </c>
      <c r="P1194" s="326">
        <f t="shared" si="294"/>
        <v>7.0289999999999999</v>
      </c>
      <c r="Q1194" s="326">
        <f t="shared" si="301"/>
        <v>1.099235529031042</v>
      </c>
      <c r="R1194" s="326">
        <f t="shared" si="295"/>
        <v>7.0298606710108968</v>
      </c>
      <c r="S1194" s="326">
        <f t="shared" si="296"/>
        <v>0</v>
      </c>
      <c r="T1194" s="326">
        <f t="shared" si="302"/>
        <v>1.099235529031042</v>
      </c>
      <c r="U1194" s="326">
        <f t="shared" si="297"/>
        <v>0</v>
      </c>
      <c r="V1194" s="326">
        <f t="shared" si="303"/>
        <v>7.3298606710108967</v>
      </c>
    </row>
    <row r="1195" spans="7:22" x14ac:dyDescent="0.2">
      <c r="G1195" s="326">
        <f t="shared" si="288"/>
        <v>0</v>
      </c>
      <c r="H1195" s="326">
        <f t="shared" si="298"/>
        <v>1.1001615909763083</v>
      </c>
      <c r="I1195" s="326">
        <f t="shared" si="289"/>
        <v>0</v>
      </c>
      <c r="J1195" s="326">
        <f t="shared" si="290"/>
        <v>0</v>
      </c>
      <c r="K1195" s="326">
        <f t="shared" si="299"/>
        <v>1.1001615909763083</v>
      </c>
      <c r="L1195" s="326">
        <f t="shared" si="291"/>
        <v>0</v>
      </c>
      <c r="M1195" s="326">
        <f t="shared" si="292"/>
        <v>0</v>
      </c>
      <c r="N1195" s="326">
        <f t="shared" si="300"/>
        <v>1.1001615909763083</v>
      </c>
      <c r="O1195" s="326">
        <f t="shared" si="293"/>
        <v>1.5194632977070765E-116</v>
      </c>
      <c r="P1195" s="326">
        <f t="shared" si="294"/>
        <v>7.5330000000000004</v>
      </c>
      <c r="Q1195" s="326">
        <f t="shared" si="301"/>
        <v>1.1001615909763083</v>
      </c>
      <c r="R1195" s="326">
        <f t="shared" si="295"/>
        <v>7.5334183391055509</v>
      </c>
      <c r="S1195" s="326">
        <f t="shared" si="296"/>
        <v>0</v>
      </c>
      <c r="T1195" s="326">
        <f t="shared" si="302"/>
        <v>1.1001615909763083</v>
      </c>
      <c r="U1195" s="326">
        <f t="shared" si="297"/>
        <v>0</v>
      </c>
      <c r="V1195" s="326">
        <f t="shared" si="303"/>
        <v>7.8334183391055507</v>
      </c>
    </row>
    <row r="1196" spans="7:22" x14ac:dyDescent="0.2">
      <c r="G1196" s="326">
        <f t="shared" si="288"/>
        <v>0</v>
      </c>
      <c r="H1196" s="326">
        <f t="shared" si="298"/>
        <v>1.1010876529215745</v>
      </c>
      <c r="I1196" s="326">
        <f t="shared" si="289"/>
        <v>0</v>
      </c>
      <c r="J1196" s="326">
        <f t="shared" si="290"/>
        <v>0</v>
      </c>
      <c r="K1196" s="326">
        <f t="shared" si="299"/>
        <v>1.1010876529215745</v>
      </c>
      <c r="L1196" s="326">
        <f t="shared" si="291"/>
        <v>0</v>
      </c>
      <c r="M1196" s="326">
        <f t="shared" si="292"/>
        <v>0</v>
      </c>
      <c r="N1196" s="326">
        <f t="shared" si="300"/>
        <v>1.1010876529215745</v>
      </c>
      <c r="O1196" s="326">
        <f t="shared" si="293"/>
        <v>4.3425579265843673E-117</v>
      </c>
      <c r="P1196" s="326">
        <f t="shared" si="294"/>
        <v>8.0240000000000009</v>
      </c>
      <c r="Q1196" s="326">
        <f t="shared" si="301"/>
        <v>1.1010876529215745</v>
      </c>
      <c r="R1196" s="326">
        <f t="shared" si="295"/>
        <v>8.0242100171179427</v>
      </c>
      <c r="S1196" s="326">
        <f t="shared" si="296"/>
        <v>0</v>
      </c>
      <c r="T1196" s="326">
        <f t="shared" si="302"/>
        <v>1.1010876529215745</v>
      </c>
      <c r="U1196" s="326">
        <f t="shared" si="297"/>
        <v>0</v>
      </c>
      <c r="V1196" s="326">
        <f t="shared" si="303"/>
        <v>8.3242100171179434</v>
      </c>
    </row>
    <row r="1197" spans="7:22" x14ac:dyDescent="0.2">
      <c r="G1197" s="326">
        <f t="shared" si="288"/>
        <v>0</v>
      </c>
      <c r="H1197" s="326">
        <f t="shared" si="298"/>
        <v>1.1020137148668407</v>
      </c>
      <c r="I1197" s="326">
        <f t="shared" si="289"/>
        <v>0</v>
      </c>
      <c r="J1197" s="326">
        <f t="shared" si="290"/>
        <v>0</v>
      </c>
      <c r="K1197" s="326">
        <f t="shared" si="299"/>
        <v>1.1020137148668407</v>
      </c>
      <c r="L1197" s="326">
        <f t="shared" si="291"/>
        <v>0</v>
      </c>
      <c r="M1197" s="326">
        <f t="shared" si="292"/>
        <v>0</v>
      </c>
      <c r="N1197" s="326">
        <f t="shared" si="300"/>
        <v>1.1020137148668407</v>
      </c>
      <c r="O1197" s="326">
        <f t="shared" si="293"/>
        <v>1.240099647836528E-117</v>
      </c>
      <c r="P1197" s="326">
        <f t="shared" si="294"/>
        <v>8.495000000000001</v>
      </c>
      <c r="Q1197" s="326">
        <f t="shared" si="301"/>
        <v>1.1020137148668407</v>
      </c>
      <c r="R1197" s="326">
        <f t="shared" si="295"/>
        <v>8.4955299758736782</v>
      </c>
      <c r="S1197" s="326">
        <f t="shared" si="296"/>
        <v>0</v>
      </c>
      <c r="T1197" s="326">
        <f t="shared" si="302"/>
        <v>1.1020137148668407</v>
      </c>
      <c r="U1197" s="326">
        <f t="shared" si="297"/>
        <v>0</v>
      </c>
      <c r="V1197" s="326">
        <f t="shared" si="303"/>
        <v>8.7955299758736789</v>
      </c>
    </row>
    <row r="1198" spans="7:22" x14ac:dyDescent="0.2">
      <c r="G1198" s="326">
        <f t="shared" si="288"/>
        <v>0</v>
      </c>
      <c r="H1198" s="326">
        <f t="shared" si="298"/>
        <v>1.102939776812107</v>
      </c>
      <c r="I1198" s="326">
        <f t="shared" si="289"/>
        <v>0</v>
      </c>
      <c r="J1198" s="326">
        <f t="shared" si="290"/>
        <v>0</v>
      </c>
      <c r="K1198" s="326">
        <f t="shared" si="299"/>
        <v>1.102939776812107</v>
      </c>
      <c r="L1198" s="326">
        <f t="shared" si="291"/>
        <v>0</v>
      </c>
      <c r="M1198" s="326">
        <f t="shared" si="292"/>
        <v>0</v>
      </c>
      <c r="N1198" s="326">
        <f t="shared" si="300"/>
        <v>1.102939776812107</v>
      </c>
      <c r="O1198" s="326">
        <f t="shared" si="293"/>
        <v>3.5385646983863785E-118</v>
      </c>
      <c r="P1198" s="326">
        <f t="shared" si="294"/>
        <v>8.94</v>
      </c>
      <c r="Q1198" s="326">
        <f t="shared" si="301"/>
        <v>1.102939776812107</v>
      </c>
      <c r="R1198" s="326">
        <f t="shared" si="295"/>
        <v>8.9406633249325687</v>
      </c>
      <c r="S1198" s="326">
        <f t="shared" si="296"/>
        <v>0</v>
      </c>
      <c r="T1198" s="326">
        <f t="shared" si="302"/>
        <v>1.102939776812107</v>
      </c>
      <c r="U1198" s="326">
        <f t="shared" si="297"/>
        <v>0</v>
      </c>
      <c r="V1198" s="326">
        <f t="shared" si="303"/>
        <v>9.2406633249325694</v>
      </c>
    </row>
    <row r="1199" spans="7:22" x14ac:dyDescent="0.2">
      <c r="G1199" s="326">
        <f t="shared" si="288"/>
        <v>0</v>
      </c>
      <c r="H1199" s="326">
        <f t="shared" si="298"/>
        <v>1.1038658387573732</v>
      </c>
      <c r="I1199" s="326">
        <f t="shared" si="289"/>
        <v>0</v>
      </c>
      <c r="J1199" s="326">
        <f t="shared" si="290"/>
        <v>0</v>
      </c>
      <c r="K1199" s="326">
        <f t="shared" si="299"/>
        <v>1.1038658387573732</v>
      </c>
      <c r="L1199" s="326">
        <f t="shared" si="291"/>
        <v>0</v>
      </c>
      <c r="M1199" s="326">
        <f t="shared" si="292"/>
        <v>0</v>
      </c>
      <c r="N1199" s="326">
        <f t="shared" si="300"/>
        <v>1.1038658387573732</v>
      </c>
      <c r="O1199" s="326">
        <f t="shared" si="293"/>
        <v>1.0089306142917374E-118</v>
      </c>
      <c r="P1199" s="326">
        <f t="shared" si="294"/>
        <v>9.3529999999999998</v>
      </c>
      <c r="Q1199" s="326">
        <f t="shared" si="301"/>
        <v>1.1038658387573732</v>
      </c>
      <c r="R1199" s="326">
        <f t="shared" si="295"/>
        <v>9.3530466824625265</v>
      </c>
      <c r="S1199" s="326">
        <f t="shared" si="296"/>
        <v>0</v>
      </c>
      <c r="T1199" s="326">
        <f t="shared" si="302"/>
        <v>1.1038658387573732</v>
      </c>
      <c r="U1199" s="326">
        <f t="shared" si="297"/>
        <v>0</v>
      </c>
      <c r="V1199" s="326">
        <f t="shared" si="303"/>
        <v>9.6530466824625272</v>
      </c>
    </row>
    <row r="1200" spans="7:22" x14ac:dyDescent="0.2">
      <c r="G1200" s="326">
        <f t="shared" si="288"/>
        <v>0</v>
      </c>
      <c r="H1200" s="326">
        <f t="shared" si="298"/>
        <v>1.1047919007026394</v>
      </c>
      <c r="I1200" s="326">
        <f t="shared" si="289"/>
        <v>0</v>
      </c>
      <c r="J1200" s="326">
        <f t="shared" si="290"/>
        <v>0</v>
      </c>
      <c r="K1200" s="326">
        <f t="shared" si="299"/>
        <v>1.1047919007026394</v>
      </c>
      <c r="L1200" s="326">
        <f t="shared" si="291"/>
        <v>0</v>
      </c>
      <c r="M1200" s="326">
        <f t="shared" si="292"/>
        <v>0</v>
      </c>
      <c r="N1200" s="326">
        <f t="shared" si="300"/>
        <v>1.1047919007026394</v>
      </c>
      <c r="O1200" s="326">
        <f t="shared" si="293"/>
        <v>2.8745048755127854E-119</v>
      </c>
      <c r="P1200" s="326">
        <f t="shared" si="294"/>
        <v>9.7260000000000009</v>
      </c>
      <c r="Q1200" s="326">
        <f t="shared" si="301"/>
        <v>1.1047919007026394</v>
      </c>
      <c r="R1200" s="326">
        <f t="shared" si="295"/>
        <v>9.7264311146774105</v>
      </c>
      <c r="S1200" s="326">
        <f t="shared" si="296"/>
        <v>0</v>
      </c>
      <c r="T1200" s="326">
        <f t="shared" si="302"/>
        <v>1.1047919007026394</v>
      </c>
      <c r="U1200" s="326">
        <f t="shared" si="297"/>
        <v>0</v>
      </c>
      <c r="V1200" s="326">
        <f t="shared" si="303"/>
        <v>10.026431114677411</v>
      </c>
    </row>
    <row r="1201" spans="7:22" x14ac:dyDescent="0.2">
      <c r="G1201" s="326">
        <f t="shared" si="288"/>
        <v>0</v>
      </c>
      <c r="H1201" s="326">
        <f t="shared" si="298"/>
        <v>1.1057179626479057</v>
      </c>
      <c r="I1201" s="326">
        <f t="shared" si="289"/>
        <v>0</v>
      </c>
      <c r="J1201" s="326">
        <f t="shared" si="290"/>
        <v>0</v>
      </c>
      <c r="K1201" s="326">
        <f t="shared" si="299"/>
        <v>1.1057179626479057</v>
      </c>
      <c r="L1201" s="326">
        <f t="shared" si="291"/>
        <v>0</v>
      </c>
      <c r="M1201" s="326">
        <f t="shared" si="292"/>
        <v>0</v>
      </c>
      <c r="N1201" s="326">
        <f t="shared" si="300"/>
        <v>1.1057179626479057</v>
      </c>
      <c r="O1201" s="326">
        <f t="shared" si="293"/>
        <v>8.1834484616990278E-120</v>
      </c>
      <c r="P1201" s="326">
        <f t="shared" si="294"/>
        <v>10.055</v>
      </c>
      <c r="Q1201" s="326">
        <f t="shared" si="301"/>
        <v>1.1057179626479057</v>
      </c>
      <c r="R1201" s="326">
        <f t="shared" si="295"/>
        <v>10.055041617995061</v>
      </c>
      <c r="S1201" s="326">
        <f t="shared" si="296"/>
        <v>0</v>
      </c>
      <c r="T1201" s="326">
        <f t="shared" si="302"/>
        <v>1.1057179626479057</v>
      </c>
      <c r="U1201" s="326">
        <f t="shared" si="297"/>
        <v>0</v>
      </c>
      <c r="V1201" s="326">
        <f t="shared" si="303"/>
        <v>10.355041617995061</v>
      </c>
    </row>
    <row r="1202" spans="7:22" x14ac:dyDescent="0.2">
      <c r="G1202" s="326">
        <f t="shared" si="288"/>
        <v>0</v>
      </c>
      <c r="H1202" s="326">
        <f t="shared" si="298"/>
        <v>1.1066440245931719</v>
      </c>
      <c r="I1202" s="326">
        <f t="shared" si="289"/>
        <v>0</v>
      </c>
      <c r="J1202" s="326">
        <f t="shared" si="290"/>
        <v>0</v>
      </c>
      <c r="K1202" s="326">
        <f t="shared" si="299"/>
        <v>1.1066440245931719</v>
      </c>
      <c r="L1202" s="326">
        <f t="shared" si="291"/>
        <v>0</v>
      </c>
      <c r="M1202" s="326">
        <f t="shared" si="292"/>
        <v>0</v>
      </c>
      <c r="N1202" s="326">
        <f t="shared" si="300"/>
        <v>1.1066440245931719</v>
      </c>
      <c r="O1202" s="326">
        <f t="shared" si="293"/>
        <v>2.3280116284556816E-120</v>
      </c>
      <c r="P1202" s="326">
        <f t="shared" si="294"/>
        <v>10.333</v>
      </c>
      <c r="Q1202" s="326">
        <f t="shared" si="301"/>
        <v>1.1066440245931719</v>
      </c>
      <c r="R1202" s="326">
        <f t="shared" si="295"/>
        <v>10.333727383335624</v>
      </c>
      <c r="S1202" s="326">
        <f t="shared" si="296"/>
        <v>0</v>
      </c>
      <c r="T1202" s="326">
        <f t="shared" si="302"/>
        <v>1.1066440245931719</v>
      </c>
      <c r="U1202" s="326">
        <f t="shared" si="297"/>
        <v>0</v>
      </c>
      <c r="V1202" s="326">
        <f t="shared" si="303"/>
        <v>10.633727383335625</v>
      </c>
    </row>
    <row r="1203" spans="7:22" x14ac:dyDescent="0.2">
      <c r="G1203" s="326">
        <f t="shared" si="288"/>
        <v>0</v>
      </c>
      <c r="H1203" s="326">
        <f t="shared" si="298"/>
        <v>1.1075700865384381</v>
      </c>
      <c r="I1203" s="326">
        <f t="shared" si="289"/>
        <v>0</v>
      </c>
      <c r="J1203" s="326">
        <f t="shared" si="290"/>
        <v>0</v>
      </c>
      <c r="K1203" s="326">
        <f t="shared" si="299"/>
        <v>1.1075700865384381</v>
      </c>
      <c r="L1203" s="326">
        <f t="shared" si="291"/>
        <v>0</v>
      </c>
      <c r="M1203" s="326">
        <f t="shared" si="292"/>
        <v>0</v>
      </c>
      <c r="N1203" s="326">
        <f t="shared" si="300"/>
        <v>1.1075700865384381</v>
      </c>
      <c r="O1203" s="326">
        <f t="shared" si="293"/>
        <v>6.6177955514355216E-121</v>
      </c>
      <c r="P1203" s="326">
        <f t="shared" si="294"/>
        <v>10.558</v>
      </c>
      <c r="Q1203" s="326">
        <f t="shared" si="301"/>
        <v>1.1075700865384381</v>
      </c>
      <c r="R1203" s="326">
        <f t="shared" si="295"/>
        <v>10.558097318741545</v>
      </c>
      <c r="S1203" s="326">
        <f t="shared" si="296"/>
        <v>0</v>
      </c>
      <c r="T1203" s="326">
        <f t="shared" si="302"/>
        <v>1.1075700865384381</v>
      </c>
      <c r="U1203" s="326">
        <f t="shared" si="297"/>
        <v>0</v>
      </c>
      <c r="V1203" s="326">
        <f t="shared" si="303"/>
        <v>10.858097318741546</v>
      </c>
    </row>
    <row r="1204" spans="7:22" x14ac:dyDescent="0.2">
      <c r="G1204" s="326">
        <f t="shared" si="288"/>
        <v>0</v>
      </c>
      <c r="H1204" s="326">
        <f t="shared" si="298"/>
        <v>1.1084961484837044</v>
      </c>
      <c r="I1204" s="326">
        <f t="shared" si="289"/>
        <v>0</v>
      </c>
      <c r="J1204" s="326">
        <f t="shared" si="290"/>
        <v>0</v>
      </c>
      <c r="K1204" s="326">
        <f t="shared" si="299"/>
        <v>1.1084961484837044</v>
      </c>
      <c r="L1204" s="326">
        <f t="shared" si="291"/>
        <v>0</v>
      </c>
      <c r="M1204" s="326">
        <f t="shared" si="292"/>
        <v>0</v>
      </c>
      <c r="N1204" s="326">
        <f t="shared" si="300"/>
        <v>1.1084961484837044</v>
      </c>
      <c r="O1204" s="326">
        <f t="shared" si="293"/>
        <v>1.8798571384950412E-121</v>
      </c>
      <c r="P1204" s="326">
        <f t="shared" si="294"/>
        <v>10.724</v>
      </c>
      <c r="Q1204" s="326">
        <f t="shared" si="301"/>
        <v>1.1084961484837044</v>
      </c>
      <c r="R1204" s="326">
        <f t="shared" si="295"/>
        <v>10.724635806598439</v>
      </c>
      <c r="S1204" s="326">
        <f t="shared" si="296"/>
        <v>0</v>
      </c>
      <c r="T1204" s="326">
        <f t="shared" si="302"/>
        <v>1.1084961484837044</v>
      </c>
      <c r="U1204" s="326">
        <f t="shared" si="297"/>
        <v>0</v>
      </c>
      <c r="V1204" s="326">
        <f t="shared" si="303"/>
        <v>11.02463580659844</v>
      </c>
    </row>
    <row r="1205" spans="7:22" x14ac:dyDescent="0.2">
      <c r="G1205" s="326">
        <f t="shared" si="288"/>
        <v>0</v>
      </c>
      <c r="H1205" s="326">
        <f t="shared" si="298"/>
        <v>1.1094222104289706</v>
      </c>
      <c r="I1205" s="326">
        <f t="shared" si="289"/>
        <v>0</v>
      </c>
      <c r="J1205" s="326">
        <f t="shared" si="290"/>
        <v>0</v>
      </c>
      <c r="K1205" s="326">
        <f t="shared" si="299"/>
        <v>1.1094222104289706</v>
      </c>
      <c r="L1205" s="326">
        <f t="shared" si="291"/>
        <v>0</v>
      </c>
      <c r="M1205" s="326">
        <f t="shared" si="292"/>
        <v>0</v>
      </c>
      <c r="N1205" s="326">
        <f t="shared" si="300"/>
        <v>1.1094222104289706</v>
      </c>
      <c r="O1205" s="326">
        <f t="shared" si="293"/>
        <v>5.3360945176362429E-122</v>
      </c>
      <c r="P1205" s="326">
        <f t="shared" si="294"/>
        <v>10.83</v>
      </c>
      <c r="Q1205" s="326">
        <f t="shared" si="301"/>
        <v>1.1094222104289706</v>
      </c>
      <c r="R1205" s="326">
        <f t="shared" si="295"/>
        <v>10.830794412543668</v>
      </c>
      <c r="S1205" s="326">
        <f t="shared" si="296"/>
        <v>0</v>
      </c>
      <c r="T1205" s="326">
        <f t="shared" si="302"/>
        <v>1.1094222104289706</v>
      </c>
      <c r="U1205" s="326">
        <f t="shared" si="297"/>
        <v>0</v>
      </c>
      <c r="V1205" s="326">
        <f t="shared" si="303"/>
        <v>11.130794412543668</v>
      </c>
    </row>
    <row r="1206" spans="7:22" x14ac:dyDescent="0.2">
      <c r="G1206" s="326">
        <f t="shared" si="288"/>
        <v>0</v>
      </c>
      <c r="H1206" s="326">
        <f t="shared" si="298"/>
        <v>1.1103482723742368</v>
      </c>
      <c r="I1206" s="326">
        <f t="shared" si="289"/>
        <v>0</v>
      </c>
      <c r="J1206" s="326">
        <f t="shared" si="290"/>
        <v>0</v>
      </c>
      <c r="K1206" s="326">
        <f t="shared" si="299"/>
        <v>1.1103482723742368</v>
      </c>
      <c r="L1206" s="326">
        <f t="shared" si="291"/>
        <v>0</v>
      </c>
      <c r="M1206" s="326">
        <f t="shared" si="292"/>
        <v>0</v>
      </c>
      <c r="N1206" s="326">
        <f t="shared" si="300"/>
        <v>1.1103482723742368</v>
      </c>
      <c r="O1206" s="326">
        <f t="shared" si="293"/>
        <v>1.5136072338755795E-122</v>
      </c>
      <c r="P1206" s="326">
        <f t="shared" si="294"/>
        <v>10.875</v>
      </c>
      <c r="Q1206" s="326">
        <f t="shared" si="301"/>
        <v>1.1103482723742368</v>
      </c>
      <c r="R1206" s="326">
        <f t="shared" si="295"/>
        <v>10.875056207886196</v>
      </c>
      <c r="S1206" s="326">
        <f t="shared" si="296"/>
        <v>0</v>
      </c>
      <c r="T1206" s="326">
        <f t="shared" si="302"/>
        <v>1.1103482723742368</v>
      </c>
      <c r="U1206" s="326">
        <f t="shared" si="297"/>
        <v>0</v>
      </c>
      <c r="V1206" s="326">
        <f t="shared" si="303"/>
        <v>11.175056207886197</v>
      </c>
    </row>
    <row r="1207" spans="7:22" x14ac:dyDescent="0.2">
      <c r="G1207" s="326">
        <f t="shared" si="288"/>
        <v>0</v>
      </c>
      <c r="H1207" s="326">
        <f t="shared" si="298"/>
        <v>1.1112743343195031</v>
      </c>
      <c r="I1207" s="326">
        <f t="shared" si="289"/>
        <v>0</v>
      </c>
      <c r="J1207" s="326">
        <f t="shared" si="290"/>
        <v>0</v>
      </c>
      <c r="K1207" s="326">
        <f t="shared" si="299"/>
        <v>1.1112743343195031</v>
      </c>
      <c r="L1207" s="326">
        <f t="shared" si="291"/>
        <v>0</v>
      </c>
      <c r="M1207" s="326">
        <f t="shared" si="292"/>
        <v>0</v>
      </c>
      <c r="N1207" s="326">
        <f t="shared" si="300"/>
        <v>1.1112743343195031</v>
      </c>
      <c r="O1207" s="326">
        <f t="shared" si="293"/>
        <v>4.2903992857291652E-123</v>
      </c>
      <c r="P1207" s="326">
        <f t="shared" si="294"/>
        <v>10.856</v>
      </c>
      <c r="Q1207" s="326">
        <f t="shared" si="301"/>
        <v>1.1112743343195031</v>
      </c>
      <c r="R1207" s="326">
        <f t="shared" si="295"/>
        <v>10.856970467388766</v>
      </c>
      <c r="S1207" s="326">
        <f t="shared" si="296"/>
        <v>0</v>
      </c>
      <c r="T1207" s="326">
        <f t="shared" si="302"/>
        <v>1.1112743343195031</v>
      </c>
      <c r="U1207" s="326">
        <f t="shared" si="297"/>
        <v>0</v>
      </c>
      <c r="V1207" s="326">
        <f t="shared" si="303"/>
        <v>11.156970467388767</v>
      </c>
    </row>
    <row r="1208" spans="7:22" x14ac:dyDescent="0.2">
      <c r="G1208" s="326">
        <f t="shared" si="288"/>
        <v>0</v>
      </c>
      <c r="H1208" s="326">
        <f t="shared" si="298"/>
        <v>1.1122003962647693</v>
      </c>
      <c r="I1208" s="326">
        <f t="shared" si="289"/>
        <v>0</v>
      </c>
      <c r="J1208" s="326">
        <f t="shared" si="290"/>
        <v>0</v>
      </c>
      <c r="K1208" s="326">
        <f t="shared" si="299"/>
        <v>1.1122003962647693</v>
      </c>
      <c r="L1208" s="326">
        <f t="shared" si="291"/>
        <v>0</v>
      </c>
      <c r="M1208" s="326">
        <f t="shared" si="292"/>
        <v>0</v>
      </c>
      <c r="N1208" s="326">
        <f t="shared" si="300"/>
        <v>1.1122003962647693</v>
      </c>
      <c r="O1208" s="326">
        <f t="shared" si="293"/>
        <v>1.2152926301572352E-123</v>
      </c>
      <c r="P1208" s="326">
        <f t="shared" si="294"/>
        <v>10.777000000000001</v>
      </c>
      <c r="Q1208" s="326">
        <f t="shared" si="301"/>
        <v>1.1122003962647693</v>
      </c>
      <c r="R1208" s="326">
        <f t="shared" si="295"/>
        <v>10.777156702196473</v>
      </c>
      <c r="S1208" s="326">
        <f t="shared" si="296"/>
        <v>0</v>
      </c>
      <c r="T1208" s="326">
        <f t="shared" si="302"/>
        <v>1.1122003962647693</v>
      </c>
      <c r="U1208" s="326">
        <f t="shared" si="297"/>
        <v>0</v>
      </c>
      <c r="V1208" s="326">
        <f t="shared" si="303"/>
        <v>11.077156702196474</v>
      </c>
    </row>
    <row r="1209" spans="7:22" x14ac:dyDescent="0.2">
      <c r="G1209" s="326">
        <f t="shared" si="288"/>
        <v>0</v>
      </c>
      <c r="H1209" s="326">
        <f t="shared" si="298"/>
        <v>1.1131264582100355</v>
      </c>
      <c r="I1209" s="326">
        <f t="shared" si="289"/>
        <v>0</v>
      </c>
      <c r="J1209" s="326">
        <f t="shared" si="290"/>
        <v>0</v>
      </c>
      <c r="K1209" s="326">
        <f t="shared" si="299"/>
        <v>1.1131264582100355</v>
      </c>
      <c r="L1209" s="326">
        <f t="shared" si="291"/>
        <v>0</v>
      </c>
      <c r="M1209" s="326">
        <f t="shared" si="292"/>
        <v>0</v>
      </c>
      <c r="N1209" s="326">
        <f t="shared" si="300"/>
        <v>1.1131264582100355</v>
      </c>
      <c r="O1209" s="326">
        <f t="shared" si="293"/>
        <v>3.440063262850898E-124</v>
      </c>
      <c r="P1209" s="326">
        <f t="shared" si="294"/>
        <v>10.637</v>
      </c>
      <c r="Q1209" s="326">
        <f t="shared" si="301"/>
        <v>1.1131264582100355</v>
      </c>
      <c r="R1209" s="326">
        <f t="shared" si="295"/>
        <v>10.637278221085007</v>
      </c>
      <c r="S1209" s="326">
        <f t="shared" si="296"/>
        <v>0</v>
      </c>
      <c r="T1209" s="326">
        <f t="shared" si="302"/>
        <v>1.1131264582100355</v>
      </c>
      <c r="U1209" s="326">
        <f t="shared" si="297"/>
        <v>0</v>
      </c>
      <c r="V1209" s="326">
        <f t="shared" si="303"/>
        <v>10.937278221085007</v>
      </c>
    </row>
    <row r="1210" spans="7:22" x14ac:dyDescent="0.2">
      <c r="G1210" s="326">
        <f t="shared" si="288"/>
        <v>0</v>
      </c>
      <c r="H1210" s="326">
        <f t="shared" si="298"/>
        <v>1.1140525201553018</v>
      </c>
      <c r="I1210" s="326">
        <f t="shared" si="289"/>
        <v>0</v>
      </c>
      <c r="J1210" s="326">
        <f t="shared" si="290"/>
        <v>0</v>
      </c>
      <c r="K1210" s="326">
        <f t="shared" si="299"/>
        <v>1.1140525201553018</v>
      </c>
      <c r="L1210" s="326">
        <f t="shared" si="291"/>
        <v>0</v>
      </c>
      <c r="M1210" s="326">
        <f t="shared" si="292"/>
        <v>0</v>
      </c>
      <c r="N1210" s="326">
        <f t="shared" si="300"/>
        <v>1.1140525201553018</v>
      </c>
      <c r="O1210" s="326">
        <f t="shared" si="293"/>
        <v>9.7310154309671375E-125</v>
      </c>
      <c r="P1210" s="326">
        <f t="shared" si="294"/>
        <v>10.439</v>
      </c>
      <c r="Q1210" s="326">
        <f t="shared" si="301"/>
        <v>1.1140525201553018</v>
      </c>
      <c r="R1210" s="326">
        <f t="shared" si="295"/>
        <v>10.439986618512762</v>
      </c>
      <c r="S1210" s="326">
        <f t="shared" si="296"/>
        <v>0</v>
      </c>
      <c r="T1210" s="326">
        <f t="shared" si="302"/>
        <v>1.1140525201553018</v>
      </c>
      <c r="U1210" s="326">
        <f t="shared" si="297"/>
        <v>2.4867627555683616E-307</v>
      </c>
      <c r="V1210" s="326">
        <f t="shared" si="303"/>
        <v>10.739986618512763</v>
      </c>
    </row>
    <row r="1211" spans="7:22" x14ac:dyDescent="0.2">
      <c r="G1211" s="326">
        <f t="shared" si="288"/>
        <v>0</v>
      </c>
      <c r="H1211" s="326">
        <f t="shared" si="298"/>
        <v>1.114978582100568</v>
      </c>
      <c r="I1211" s="326">
        <f t="shared" si="289"/>
        <v>0</v>
      </c>
      <c r="J1211" s="326">
        <f t="shared" si="290"/>
        <v>0</v>
      </c>
      <c r="K1211" s="326">
        <f t="shared" si="299"/>
        <v>1.114978582100568</v>
      </c>
      <c r="L1211" s="326">
        <f t="shared" si="291"/>
        <v>0</v>
      </c>
      <c r="M1211" s="326">
        <f t="shared" si="292"/>
        <v>0</v>
      </c>
      <c r="N1211" s="326">
        <f t="shared" si="300"/>
        <v>1.114978582100568</v>
      </c>
      <c r="O1211" s="326">
        <f t="shared" si="293"/>
        <v>2.7508049160022135E-125</v>
      </c>
      <c r="P1211" s="326">
        <f t="shared" si="294"/>
        <v>10.188000000000001</v>
      </c>
      <c r="Q1211" s="326">
        <f t="shared" si="301"/>
        <v>1.114978582100568</v>
      </c>
      <c r="R1211" s="326">
        <f t="shared" si="295"/>
        <v>10.188839704547476</v>
      </c>
      <c r="S1211" s="326">
        <f t="shared" si="296"/>
        <v>0</v>
      </c>
      <c r="T1211" s="326">
        <f t="shared" si="302"/>
        <v>1.114978582100568</v>
      </c>
      <c r="U1211" s="326">
        <f t="shared" si="297"/>
        <v>1.4660983573780743E-305</v>
      </c>
      <c r="V1211" s="326">
        <f t="shared" si="303"/>
        <v>10.488839704547477</v>
      </c>
    </row>
    <row r="1212" spans="7:22" x14ac:dyDescent="0.2">
      <c r="G1212" s="326">
        <f t="shared" si="288"/>
        <v>0</v>
      </c>
      <c r="H1212" s="326">
        <f t="shared" si="298"/>
        <v>1.1159046440458342</v>
      </c>
      <c r="I1212" s="326">
        <f t="shared" si="289"/>
        <v>0</v>
      </c>
      <c r="J1212" s="326">
        <f t="shared" si="290"/>
        <v>0</v>
      </c>
      <c r="K1212" s="326">
        <f t="shared" si="299"/>
        <v>1.1159046440458342</v>
      </c>
      <c r="L1212" s="326">
        <f t="shared" si="291"/>
        <v>0</v>
      </c>
      <c r="M1212" s="326">
        <f t="shared" si="292"/>
        <v>0</v>
      </c>
      <c r="N1212" s="326">
        <f t="shared" si="300"/>
        <v>1.1159046440458342</v>
      </c>
      <c r="O1212" s="326">
        <f t="shared" si="293"/>
        <v>7.7709663885334295E-126</v>
      </c>
      <c r="P1212" s="326">
        <f t="shared" si="294"/>
        <v>9.8879999999999999</v>
      </c>
      <c r="Q1212" s="326">
        <f t="shared" si="301"/>
        <v>1.1159046440458342</v>
      </c>
      <c r="R1212" s="326">
        <f t="shared" si="295"/>
        <v>9.8881963655186382</v>
      </c>
      <c r="S1212" s="326">
        <f t="shared" si="296"/>
        <v>0</v>
      </c>
      <c r="T1212" s="326">
        <f t="shared" si="302"/>
        <v>1.1159046440458342</v>
      </c>
      <c r="U1212" s="326">
        <f t="shared" si="297"/>
        <v>8.4850446922862875E-304</v>
      </c>
      <c r="V1212" s="326">
        <f t="shared" si="303"/>
        <v>10.188196365518639</v>
      </c>
    </row>
    <row r="1213" spans="7:22" x14ac:dyDescent="0.2">
      <c r="G1213" s="326">
        <f t="shared" si="288"/>
        <v>0</v>
      </c>
      <c r="H1213" s="326">
        <f t="shared" si="298"/>
        <v>1.1168307059911005</v>
      </c>
      <c r="I1213" s="326">
        <f t="shared" si="289"/>
        <v>0</v>
      </c>
      <c r="J1213" s="326">
        <f t="shared" si="290"/>
        <v>0</v>
      </c>
      <c r="K1213" s="326">
        <f t="shared" si="299"/>
        <v>1.1168307059911005</v>
      </c>
      <c r="L1213" s="326">
        <f t="shared" si="291"/>
        <v>0</v>
      </c>
      <c r="M1213" s="326">
        <f t="shared" si="292"/>
        <v>0</v>
      </c>
      <c r="N1213" s="326">
        <f t="shared" si="300"/>
        <v>1.1168307059911005</v>
      </c>
      <c r="O1213" s="326">
        <f t="shared" si="293"/>
        <v>2.1938532049359577E-126</v>
      </c>
      <c r="P1213" s="326">
        <f t="shared" si="294"/>
        <v>9.543000000000001</v>
      </c>
      <c r="Q1213" s="326">
        <f t="shared" si="301"/>
        <v>1.1168307059911005</v>
      </c>
      <c r="R1213" s="326">
        <f t="shared" si="295"/>
        <v>9.5430926308314543</v>
      </c>
      <c r="S1213" s="326">
        <f t="shared" si="296"/>
        <v>0</v>
      </c>
      <c r="T1213" s="326">
        <f t="shared" si="302"/>
        <v>1.1168307059911005</v>
      </c>
      <c r="U1213" s="326">
        <f t="shared" si="297"/>
        <v>4.8210329854458045E-302</v>
      </c>
      <c r="V1213" s="326">
        <f t="shared" si="303"/>
        <v>9.843092630831455</v>
      </c>
    </row>
    <row r="1214" spans="7:22" x14ac:dyDescent="0.2">
      <c r="G1214" s="326">
        <f t="shared" si="288"/>
        <v>0</v>
      </c>
      <c r="H1214" s="326">
        <f t="shared" si="298"/>
        <v>1.1177567679363667</v>
      </c>
      <c r="I1214" s="326">
        <f t="shared" si="289"/>
        <v>0</v>
      </c>
      <c r="J1214" s="326">
        <f t="shared" si="290"/>
        <v>0</v>
      </c>
      <c r="K1214" s="326">
        <f t="shared" si="299"/>
        <v>1.1177567679363667</v>
      </c>
      <c r="L1214" s="326">
        <f t="shared" si="291"/>
        <v>0</v>
      </c>
      <c r="M1214" s="326">
        <f t="shared" si="292"/>
        <v>0</v>
      </c>
      <c r="N1214" s="326">
        <f t="shared" si="300"/>
        <v>1.1177567679363667</v>
      </c>
      <c r="O1214" s="326">
        <f t="shared" si="293"/>
        <v>6.1895782759411191E-127</v>
      </c>
      <c r="P1214" s="326">
        <f t="shared" si="294"/>
        <v>9.1590000000000007</v>
      </c>
      <c r="Q1214" s="326">
        <f t="shared" si="301"/>
        <v>1.1177567679363667</v>
      </c>
      <c r="R1214" s="326">
        <f t="shared" si="295"/>
        <v>9.159103788426231</v>
      </c>
      <c r="S1214" s="326">
        <f t="shared" si="296"/>
        <v>0</v>
      </c>
      <c r="T1214" s="326">
        <f t="shared" si="302"/>
        <v>1.1177567679363667</v>
      </c>
      <c r="U1214" s="326">
        <f t="shared" si="297"/>
        <v>2.6893884218649278E-300</v>
      </c>
      <c r="V1214" s="326">
        <f t="shared" si="303"/>
        <v>9.4591037884262317</v>
      </c>
    </row>
    <row r="1215" spans="7:22" x14ac:dyDescent="0.2">
      <c r="G1215" s="326">
        <f t="shared" si="288"/>
        <v>0</v>
      </c>
      <c r="H1215" s="326">
        <f t="shared" si="298"/>
        <v>1.1186828298816329</v>
      </c>
      <c r="I1215" s="326">
        <f t="shared" si="289"/>
        <v>0</v>
      </c>
      <c r="J1215" s="326">
        <f t="shared" si="290"/>
        <v>0</v>
      </c>
      <c r="K1215" s="326">
        <f t="shared" si="299"/>
        <v>1.1186828298816329</v>
      </c>
      <c r="L1215" s="326">
        <f t="shared" si="291"/>
        <v>0</v>
      </c>
      <c r="M1215" s="326">
        <f t="shared" si="292"/>
        <v>0</v>
      </c>
      <c r="N1215" s="326">
        <f t="shared" si="300"/>
        <v>1.1186828298816329</v>
      </c>
      <c r="O1215" s="326">
        <f t="shared" si="293"/>
        <v>1.745175704915709E-127</v>
      </c>
      <c r="P1215" s="326">
        <f t="shared" si="294"/>
        <v>8.7420000000000009</v>
      </c>
      <c r="Q1215" s="326">
        <f t="shared" si="301"/>
        <v>1.1186828298816329</v>
      </c>
      <c r="R1215" s="326">
        <f t="shared" si="295"/>
        <v>8.742197720054671</v>
      </c>
      <c r="S1215" s="326">
        <f t="shared" si="296"/>
        <v>0</v>
      </c>
      <c r="T1215" s="326">
        <f t="shared" si="302"/>
        <v>1.1186828298816329</v>
      </c>
      <c r="U1215" s="326">
        <f t="shared" si="297"/>
        <v>1.47308153577738E-298</v>
      </c>
      <c r="V1215" s="326">
        <f t="shared" si="303"/>
        <v>9.0421977200546717</v>
      </c>
    </row>
    <row r="1216" spans="7:22" x14ac:dyDescent="0.2">
      <c r="G1216" s="326">
        <f t="shared" si="288"/>
        <v>0</v>
      </c>
      <c r="H1216" s="326">
        <f t="shared" si="298"/>
        <v>1.1196088918268992</v>
      </c>
      <c r="I1216" s="326">
        <f t="shared" si="289"/>
        <v>0</v>
      </c>
      <c r="J1216" s="326">
        <f t="shared" si="290"/>
        <v>0</v>
      </c>
      <c r="K1216" s="326">
        <f t="shared" si="299"/>
        <v>1.1196088918268992</v>
      </c>
      <c r="L1216" s="326">
        <f t="shared" si="291"/>
        <v>0</v>
      </c>
      <c r="M1216" s="326">
        <f t="shared" si="292"/>
        <v>0</v>
      </c>
      <c r="N1216" s="326">
        <f t="shared" si="300"/>
        <v>1.1196088918268992</v>
      </c>
      <c r="O1216" s="326">
        <f t="shared" si="293"/>
        <v>4.9175126153854128E-128</v>
      </c>
      <c r="P1216" s="326">
        <f t="shared" si="294"/>
        <v>8.298</v>
      </c>
      <c r="Q1216" s="326">
        <f t="shared" si="301"/>
        <v>1.1196088918268992</v>
      </c>
      <c r="R1216" s="326">
        <f t="shared" si="295"/>
        <v>8.2985847130616932</v>
      </c>
      <c r="S1216" s="326">
        <f t="shared" si="296"/>
        <v>0</v>
      </c>
      <c r="T1216" s="326">
        <f t="shared" si="302"/>
        <v>1.1196088918268992</v>
      </c>
      <c r="U1216" s="326">
        <f t="shared" si="297"/>
        <v>7.9230443594698788E-297</v>
      </c>
      <c r="V1216" s="326">
        <f t="shared" si="303"/>
        <v>8.5985847130616939</v>
      </c>
    </row>
    <row r="1217" spans="7:22" x14ac:dyDescent="0.2">
      <c r="G1217" s="326">
        <f t="shared" si="288"/>
        <v>0</v>
      </c>
      <c r="H1217" s="326">
        <f t="shared" si="298"/>
        <v>1.1205349537721654</v>
      </c>
      <c r="I1217" s="326">
        <f t="shared" si="289"/>
        <v>0</v>
      </c>
      <c r="J1217" s="326">
        <f t="shared" si="290"/>
        <v>0</v>
      </c>
      <c r="K1217" s="326">
        <f t="shared" si="299"/>
        <v>1.1205349537721654</v>
      </c>
      <c r="L1217" s="326">
        <f t="shared" si="291"/>
        <v>0</v>
      </c>
      <c r="M1217" s="326">
        <f t="shared" si="292"/>
        <v>0</v>
      </c>
      <c r="N1217" s="326">
        <f t="shared" si="300"/>
        <v>1.1205349537721654</v>
      </c>
      <c r="O1217" s="326">
        <f t="shared" si="293"/>
        <v>1.384789086829419E-128</v>
      </c>
      <c r="P1217" s="326">
        <f t="shared" si="294"/>
        <v>7.8340000000000005</v>
      </c>
      <c r="Q1217" s="326">
        <f t="shared" si="301"/>
        <v>1.1205349537721654</v>
      </c>
      <c r="R1217" s="326">
        <f t="shared" si="295"/>
        <v>7.8345688564641511</v>
      </c>
      <c r="S1217" s="326">
        <f t="shared" si="296"/>
        <v>0</v>
      </c>
      <c r="T1217" s="326">
        <f t="shared" si="302"/>
        <v>1.1205349537721654</v>
      </c>
      <c r="U1217" s="326">
        <f t="shared" si="297"/>
        <v>4.1848655237536056E-295</v>
      </c>
      <c r="V1217" s="326">
        <f t="shared" si="303"/>
        <v>8.134568856464151</v>
      </c>
    </row>
    <row r="1218" spans="7:22" x14ac:dyDescent="0.2">
      <c r="G1218" s="326">
        <f t="shared" si="288"/>
        <v>0</v>
      </c>
      <c r="H1218" s="326">
        <f t="shared" si="298"/>
        <v>1.1214610157174316</v>
      </c>
      <c r="I1218" s="326">
        <f t="shared" si="289"/>
        <v>0</v>
      </c>
      <c r="J1218" s="326">
        <f t="shared" si="290"/>
        <v>0</v>
      </c>
      <c r="K1218" s="326">
        <f t="shared" si="299"/>
        <v>1.1214610157174316</v>
      </c>
      <c r="L1218" s="326">
        <f t="shared" si="291"/>
        <v>0</v>
      </c>
      <c r="M1218" s="326">
        <f t="shared" si="292"/>
        <v>0</v>
      </c>
      <c r="N1218" s="326">
        <f t="shared" si="300"/>
        <v>1.1214610157174316</v>
      </c>
      <c r="O1218" s="326">
        <f t="shared" si="293"/>
        <v>3.8972403058218351E-129</v>
      </c>
      <c r="P1218" s="326">
        <f t="shared" si="294"/>
        <v>7.3559999999999999</v>
      </c>
      <c r="Q1218" s="326">
        <f t="shared" si="301"/>
        <v>1.1214610157174316</v>
      </c>
      <c r="R1218" s="326">
        <f t="shared" si="295"/>
        <v>7.3564057668194218</v>
      </c>
      <c r="S1218" s="326">
        <f t="shared" si="296"/>
        <v>0</v>
      </c>
      <c r="T1218" s="326">
        <f t="shared" si="302"/>
        <v>1.1214610157174316</v>
      </c>
      <c r="U1218" s="326">
        <f t="shared" si="297"/>
        <v>2.1708357688338553E-293</v>
      </c>
      <c r="V1218" s="326">
        <f t="shared" si="303"/>
        <v>7.6564057668194216</v>
      </c>
    </row>
    <row r="1219" spans="7:22" x14ac:dyDescent="0.2">
      <c r="G1219" s="326">
        <f t="shared" si="288"/>
        <v>0</v>
      </c>
      <c r="H1219" s="326">
        <f t="shared" si="298"/>
        <v>1.1223870776626979</v>
      </c>
      <c r="I1219" s="326">
        <f t="shared" si="289"/>
        <v>0</v>
      </c>
      <c r="J1219" s="326">
        <f t="shared" si="290"/>
        <v>0</v>
      </c>
      <c r="K1219" s="326">
        <f t="shared" si="299"/>
        <v>1.1223870776626979</v>
      </c>
      <c r="L1219" s="326">
        <f t="shared" si="291"/>
        <v>0</v>
      </c>
      <c r="M1219" s="326">
        <f t="shared" si="292"/>
        <v>0</v>
      </c>
      <c r="N1219" s="326">
        <f t="shared" si="300"/>
        <v>1.1223870776626979</v>
      </c>
      <c r="O1219" s="326">
        <f t="shared" si="293"/>
        <v>1.0961492699234387E-129</v>
      </c>
      <c r="P1219" s="326">
        <f t="shared" si="294"/>
        <v>6.87</v>
      </c>
      <c r="Q1219" s="326">
        <f t="shared" si="301"/>
        <v>1.1223870776626979</v>
      </c>
      <c r="R1219" s="326">
        <f t="shared" si="295"/>
        <v>6.8701708449186256</v>
      </c>
      <c r="S1219" s="326">
        <f t="shared" si="296"/>
        <v>0</v>
      </c>
      <c r="T1219" s="326">
        <f t="shared" si="302"/>
        <v>1.1223870776626979</v>
      </c>
      <c r="U1219" s="326">
        <f t="shared" si="297"/>
        <v>1.1060130497334306E-291</v>
      </c>
      <c r="V1219" s="326">
        <f t="shared" si="303"/>
        <v>7.1701708449186254</v>
      </c>
    </row>
    <row r="1220" spans="7:22" x14ac:dyDescent="0.2">
      <c r="G1220" s="326">
        <f t="shared" si="288"/>
        <v>0</v>
      </c>
      <c r="H1220" s="326">
        <f t="shared" si="298"/>
        <v>1.1233131396079641</v>
      </c>
      <c r="I1220" s="326">
        <f t="shared" si="289"/>
        <v>0</v>
      </c>
      <c r="J1220" s="326">
        <f t="shared" si="290"/>
        <v>0</v>
      </c>
      <c r="K1220" s="326">
        <f t="shared" si="299"/>
        <v>1.1233131396079641</v>
      </c>
      <c r="L1220" s="326">
        <f t="shared" si="291"/>
        <v>0</v>
      </c>
      <c r="M1220" s="326">
        <f t="shared" si="292"/>
        <v>0</v>
      </c>
      <c r="N1220" s="326">
        <f t="shared" si="300"/>
        <v>1.1233131396079641</v>
      </c>
      <c r="O1220" s="326">
        <f t="shared" si="293"/>
        <v>3.0812341909841362E-130</v>
      </c>
      <c r="P1220" s="326">
        <f t="shared" si="294"/>
        <v>6.3810000000000002</v>
      </c>
      <c r="Q1220" s="326">
        <f t="shared" si="301"/>
        <v>1.1233131396079641</v>
      </c>
      <c r="R1220" s="326">
        <f t="shared" si="295"/>
        <v>6.3816415766421768</v>
      </c>
      <c r="S1220" s="326">
        <f t="shared" si="296"/>
        <v>0</v>
      </c>
      <c r="T1220" s="326">
        <f t="shared" si="302"/>
        <v>1.1233131396079641</v>
      </c>
      <c r="U1220" s="326">
        <f t="shared" si="297"/>
        <v>5.5349408825760068E-290</v>
      </c>
      <c r="V1220" s="326">
        <f t="shared" si="303"/>
        <v>6.6816415766421766</v>
      </c>
    </row>
    <row r="1221" spans="7:22" x14ac:dyDescent="0.2">
      <c r="G1221" s="326">
        <f t="shared" si="288"/>
        <v>0</v>
      </c>
      <c r="H1221" s="326">
        <f t="shared" si="298"/>
        <v>1.1242392015532303</v>
      </c>
      <c r="I1221" s="326">
        <f t="shared" si="289"/>
        <v>0</v>
      </c>
      <c r="J1221" s="326">
        <f t="shared" si="290"/>
        <v>0</v>
      </c>
      <c r="K1221" s="326">
        <f t="shared" si="299"/>
        <v>1.1242392015532303</v>
      </c>
      <c r="L1221" s="326">
        <f t="shared" si="291"/>
        <v>0</v>
      </c>
      <c r="M1221" s="326">
        <f t="shared" si="292"/>
        <v>0</v>
      </c>
      <c r="N1221" s="326">
        <f t="shared" si="300"/>
        <v>1.1242392015532303</v>
      </c>
      <c r="O1221" s="326">
        <f t="shared" si="293"/>
        <v>8.6561690254741627E-131</v>
      </c>
      <c r="P1221" s="326">
        <f t="shared" si="294"/>
        <v>5.8959999999999999</v>
      </c>
      <c r="Q1221" s="326">
        <f t="shared" si="301"/>
        <v>1.1242392015532303</v>
      </c>
      <c r="R1221" s="326">
        <f t="shared" si="295"/>
        <v>5.8961966041170717</v>
      </c>
      <c r="S1221" s="326">
        <f t="shared" si="296"/>
        <v>0</v>
      </c>
      <c r="T1221" s="326">
        <f t="shared" si="302"/>
        <v>1.1242392015532303</v>
      </c>
      <c r="U1221" s="326">
        <f t="shared" si="297"/>
        <v>2.7209255765239063E-288</v>
      </c>
      <c r="V1221" s="326">
        <f t="shared" si="303"/>
        <v>6.1961966041170715</v>
      </c>
    </row>
    <row r="1222" spans="7:22" x14ac:dyDescent="0.2">
      <c r="G1222" s="326">
        <f t="shared" si="288"/>
        <v>0</v>
      </c>
      <c r="H1222" s="326">
        <f t="shared" si="298"/>
        <v>1.1251652634984965</v>
      </c>
      <c r="I1222" s="326">
        <f t="shared" si="289"/>
        <v>0</v>
      </c>
      <c r="J1222" s="326">
        <f t="shared" si="290"/>
        <v>0</v>
      </c>
      <c r="K1222" s="326">
        <f t="shared" si="299"/>
        <v>1.1251652634984965</v>
      </c>
      <c r="L1222" s="326">
        <f t="shared" si="291"/>
        <v>0</v>
      </c>
      <c r="M1222" s="326">
        <f t="shared" si="292"/>
        <v>0</v>
      </c>
      <c r="N1222" s="326">
        <f t="shared" si="300"/>
        <v>1.1251652634984965</v>
      </c>
      <c r="O1222" s="326">
        <f t="shared" si="293"/>
        <v>2.4303915780616452E-131</v>
      </c>
      <c r="P1222" s="326">
        <f t="shared" si="294"/>
        <v>5.4180000000000001</v>
      </c>
      <c r="Q1222" s="326">
        <f t="shared" si="301"/>
        <v>1.1251652634984965</v>
      </c>
      <c r="R1222" s="326">
        <f t="shared" si="295"/>
        <v>5.4187334522265402</v>
      </c>
      <c r="S1222" s="326">
        <f t="shared" si="296"/>
        <v>0</v>
      </c>
      <c r="T1222" s="326">
        <f t="shared" si="302"/>
        <v>1.1251652634984965</v>
      </c>
      <c r="U1222" s="326">
        <f t="shared" si="297"/>
        <v>1.3140219627005097E-286</v>
      </c>
      <c r="V1222" s="326">
        <f t="shared" si="303"/>
        <v>5.7187334522265401</v>
      </c>
    </row>
    <row r="1223" spans="7:22" x14ac:dyDescent="0.2">
      <c r="G1223" s="326">
        <f t="shared" ref="G1223:G1286" si="304">FLOOR(I1223,0.001)</f>
        <v>0</v>
      </c>
      <c r="H1223" s="326">
        <f t="shared" si="298"/>
        <v>1.1260913254437628</v>
      </c>
      <c r="I1223" s="326">
        <f t="shared" ref="I1223:I1286" si="305">$C$13/(SQRT(($H1223*$H1223)/I$4))/SQRT(6.28)*EXP(-(($H1223-I$2)^2)/2/(SQRT(($H1223*$H1223)/I$4))^2)</f>
        <v>0</v>
      </c>
      <c r="J1223" s="326">
        <f t="shared" ref="J1223:J1286" si="306">FLOOR(L1223,0.001)</f>
        <v>0</v>
      </c>
      <c r="K1223" s="326">
        <f t="shared" si="299"/>
        <v>1.1260913254437628</v>
      </c>
      <c r="L1223" s="326">
        <f t="shared" ref="L1223:L1286" si="307">$C$13/(SQRT(($H1223*$H1223)/L$4))/SQRT(6.28)*EXP(-(($H1223-L$2)^2)/2/(SQRT(($H1223*$H1223)/L$4))^2)</f>
        <v>0</v>
      </c>
      <c r="M1223" s="326">
        <f t="shared" ref="M1223:M1286" si="308">FLOOR(O1223,0.001)</f>
        <v>0</v>
      </c>
      <c r="N1223" s="326">
        <f t="shared" si="300"/>
        <v>1.1260913254437628</v>
      </c>
      <c r="O1223" s="326">
        <f t="shared" ref="O1223:O1286" si="309">$C$13/(SQRT(($H1223*$H1223)/O$4))/SQRT(6.28)*EXP(-(($H1223-O$2)^2)/2/(SQRT(($H1223*$H1223)/O$4))^2)</f>
        <v>6.819927394440221E-132</v>
      </c>
      <c r="P1223" s="326">
        <f t="shared" ref="P1223:P1286" si="310">FLOOR(R1223,0.001)</f>
        <v>4.9530000000000003</v>
      </c>
      <c r="Q1223" s="326">
        <f t="shared" si="301"/>
        <v>1.1260913254437628</v>
      </c>
      <c r="R1223" s="326">
        <f t="shared" ref="R1223:R1286" si="311">$C$13/(SQRT(($H1223*$H1223)/R$4))/SQRT(6.28)*EXP(-(($H1223-R$2)^2)/2/(SQRT(($H1223*$H1223)/R$4))^2)</f>
        <v>4.9536059452038685</v>
      </c>
      <c r="S1223" s="326">
        <f t="shared" ref="S1223:S1286" si="312">FLOOR(U1223,0.001)</f>
        <v>0</v>
      </c>
      <c r="T1223" s="326">
        <f t="shared" si="302"/>
        <v>1.1260913254437628</v>
      </c>
      <c r="U1223" s="326">
        <f t="shared" ref="U1223:U1286" si="313">$C$13/(SQRT(($H1223*$H1223)/U$4))/SQRT(6.28)*EXP(-(($H1223-U$2)^2)/2/(SQRT(($H1223*$H1223)/U$4))^2)</f>
        <v>6.2345063356335586E-285</v>
      </c>
      <c r="V1223" s="326">
        <f t="shared" si="303"/>
        <v>5.2536059452038684</v>
      </c>
    </row>
    <row r="1224" spans="7:22" x14ac:dyDescent="0.2">
      <c r="G1224" s="326">
        <f t="shared" si="304"/>
        <v>0</v>
      </c>
      <c r="H1224" s="326">
        <f t="shared" ref="H1224:H1287" si="314">H1223+1/($C$16*60)</f>
        <v>1.127017387389029</v>
      </c>
      <c r="I1224" s="326">
        <f t="shared" si="305"/>
        <v>0</v>
      </c>
      <c r="J1224" s="326">
        <f t="shared" si="306"/>
        <v>0</v>
      </c>
      <c r="K1224" s="326">
        <f t="shared" ref="K1224:K1287" si="315">K1223+1/($C$16*60)</f>
        <v>1.127017387389029</v>
      </c>
      <c r="L1224" s="326">
        <f t="shared" si="307"/>
        <v>0</v>
      </c>
      <c r="M1224" s="326">
        <f t="shared" si="308"/>
        <v>0</v>
      </c>
      <c r="N1224" s="326">
        <f t="shared" ref="N1224:N1287" si="316">N1223+1/($C$16*60)</f>
        <v>1.127017387389029</v>
      </c>
      <c r="O1224" s="326">
        <f t="shared" si="309"/>
        <v>1.9126683811590725E-132</v>
      </c>
      <c r="P1224" s="326">
        <f t="shared" si="310"/>
        <v>4.5040000000000004</v>
      </c>
      <c r="Q1224" s="326">
        <f t="shared" ref="Q1224:Q1287" si="317">Q1223+1/($C$16*60)</f>
        <v>1.127017387389029</v>
      </c>
      <c r="R1224" s="326">
        <f t="shared" si="311"/>
        <v>4.5045815296932323</v>
      </c>
      <c r="S1224" s="326">
        <f t="shared" si="312"/>
        <v>0</v>
      </c>
      <c r="T1224" s="326">
        <f t="shared" ref="T1224:T1287" si="318">T1223+1/($C$16*60)</f>
        <v>1.127017387389029</v>
      </c>
      <c r="U1224" s="326">
        <f t="shared" si="313"/>
        <v>2.9063376004633958E-283</v>
      </c>
      <c r="V1224" s="326">
        <f t="shared" ref="V1224:V1287" si="319">SUM(I1224,L1224,O1224,R1224,U1224)+0.3</f>
        <v>4.8045815296932322</v>
      </c>
    </row>
    <row r="1225" spans="7:22" x14ac:dyDescent="0.2">
      <c r="G1225" s="326">
        <f t="shared" si="304"/>
        <v>0</v>
      </c>
      <c r="H1225" s="326">
        <f t="shared" si="314"/>
        <v>1.1279434493342952</v>
      </c>
      <c r="I1225" s="326">
        <f t="shared" si="305"/>
        <v>0</v>
      </c>
      <c r="J1225" s="326">
        <f t="shared" si="306"/>
        <v>0</v>
      </c>
      <c r="K1225" s="326">
        <f t="shared" si="315"/>
        <v>1.1279434493342952</v>
      </c>
      <c r="L1225" s="326">
        <f t="shared" si="307"/>
        <v>0</v>
      </c>
      <c r="M1225" s="326">
        <f t="shared" si="308"/>
        <v>0</v>
      </c>
      <c r="N1225" s="326">
        <f t="shared" si="316"/>
        <v>1.1279434493342952</v>
      </c>
      <c r="O1225" s="326">
        <f t="shared" si="309"/>
        <v>5.3611685914759628E-133</v>
      </c>
      <c r="P1225" s="326">
        <f t="shared" si="310"/>
        <v>4.0739999999999998</v>
      </c>
      <c r="Q1225" s="326">
        <f t="shared" si="317"/>
        <v>1.1279434493342952</v>
      </c>
      <c r="R1225" s="326">
        <f t="shared" si="311"/>
        <v>4.0748179699572455</v>
      </c>
      <c r="S1225" s="326">
        <f t="shared" si="312"/>
        <v>0</v>
      </c>
      <c r="T1225" s="326">
        <f t="shared" si="318"/>
        <v>1.1279434493342952</v>
      </c>
      <c r="U1225" s="326">
        <f t="shared" si="313"/>
        <v>1.331268053719509E-281</v>
      </c>
      <c r="V1225" s="326">
        <f t="shared" si="319"/>
        <v>4.3748179699572454</v>
      </c>
    </row>
    <row r="1226" spans="7:22" x14ac:dyDescent="0.2">
      <c r="G1226" s="326">
        <f t="shared" si="304"/>
        <v>0</v>
      </c>
      <c r="H1226" s="326">
        <f t="shared" si="314"/>
        <v>1.1288695112795615</v>
      </c>
      <c r="I1226" s="326">
        <f t="shared" si="305"/>
        <v>0</v>
      </c>
      <c r="J1226" s="326">
        <f t="shared" si="306"/>
        <v>0</v>
      </c>
      <c r="K1226" s="326">
        <f t="shared" si="315"/>
        <v>1.1288695112795615</v>
      </c>
      <c r="L1226" s="326">
        <f t="shared" si="307"/>
        <v>0</v>
      </c>
      <c r="M1226" s="326">
        <f t="shared" si="308"/>
        <v>0</v>
      </c>
      <c r="N1226" s="326">
        <f t="shared" si="316"/>
        <v>1.1288695112795615</v>
      </c>
      <c r="O1226" s="326">
        <f t="shared" si="309"/>
        <v>1.501905196548081E-133</v>
      </c>
      <c r="P1226" s="326">
        <f t="shared" si="310"/>
        <v>3.6659999999999999</v>
      </c>
      <c r="Q1226" s="326">
        <f t="shared" si="317"/>
        <v>1.1288695112795615</v>
      </c>
      <c r="R1226" s="326">
        <f t="shared" si="311"/>
        <v>3.6668582264946687</v>
      </c>
      <c r="S1226" s="326">
        <f t="shared" si="312"/>
        <v>0</v>
      </c>
      <c r="T1226" s="326">
        <f t="shared" si="318"/>
        <v>1.1288695112795615</v>
      </c>
      <c r="U1226" s="326">
        <f t="shared" si="313"/>
        <v>5.9922675429354222E-280</v>
      </c>
      <c r="V1226" s="326">
        <f t="shared" si="319"/>
        <v>3.9668582264946686</v>
      </c>
    </row>
    <row r="1227" spans="7:22" x14ac:dyDescent="0.2">
      <c r="G1227" s="326">
        <f t="shared" si="304"/>
        <v>0</v>
      </c>
      <c r="H1227" s="326">
        <f t="shared" si="314"/>
        <v>1.1297955732248277</v>
      </c>
      <c r="I1227" s="326">
        <f t="shared" si="305"/>
        <v>0</v>
      </c>
      <c r="J1227" s="326">
        <f t="shared" si="306"/>
        <v>0</v>
      </c>
      <c r="K1227" s="326">
        <f t="shared" si="315"/>
        <v>1.1297955732248277</v>
      </c>
      <c r="L1227" s="326">
        <f t="shared" si="307"/>
        <v>0</v>
      </c>
      <c r="M1227" s="326">
        <f t="shared" si="308"/>
        <v>0</v>
      </c>
      <c r="N1227" s="326">
        <f t="shared" si="316"/>
        <v>1.1297955732248277</v>
      </c>
      <c r="O1227" s="326">
        <f t="shared" si="309"/>
        <v>4.2052540189038248E-134</v>
      </c>
      <c r="P1227" s="326">
        <f t="shared" si="310"/>
        <v>3.282</v>
      </c>
      <c r="Q1227" s="326">
        <f t="shared" si="317"/>
        <v>1.1297955732248277</v>
      </c>
      <c r="R1227" s="326">
        <f t="shared" si="311"/>
        <v>3.2826417918891608</v>
      </c>
      <c r="S1227" s="326">
        <f t="shared" si="312"/>
        <v>0</v>
      </c>
      <c r="T1227" s="326">
        <f t="shared" si="318"/>
        <v>1.1297955732248277</v>
      </c>
      <c r="U1227" s="326">
        <f t="shared" si="313"/>
        <v>2.6506583315969337E-278</v>
      </c>
      <c r="V1227" s="326">
        <f t="shared" si="319"/>
        <v>3.5826417918891607</v>
      </c>
    </row>
    <row r="1228" spans="7:22" x14ac:dyDescent="0.2">
      <c r="G1228" s="326">
        <f t="shared" si="304"/>
        <v>0</v>
      </c>
      <c r="H1228" s="326">
        <f t="shared" si="314"/>
        <v>1.1307216351700939</v>
      </c>
      <c r="I1228" s="326">
        <f t="shared" si="305"/>
        <v>0</v>
      </c>
      <c r="J1228" s="326">
        <f t="shared" si="306"/>
        <v>0</v>
      </c>
      <c r="K1228" s="326">
        <f t="shared" si="315"/>
        <v>1.1307216351700939</v>
      </c>
      <c r="L1228" s="326">
        <f t="shared" si="307"/>
        <v>0</v>
      </c>
      <c r="M1228" s="326">
        <f t="shared" si="308"/>
        <v>0</v>
      </c>
      <c r="N1228" s="326">
        <f t="shared" si="316"/>
        <v>1.1307216351700939</v>
      </c>
      <c r="O1228" s="326">
        <f t="shared" si="309"/>
        <v>1.1768252502142357E-134</v>
      </c>
      <c r="P1228" s="326">
        <f t="shared" si="310"/>
        <v>2.923</v>
      </c>
      <c r="Q1228" s="326">
        <f t="shared" si="317"/>
        <v>1.1307216351700939</v>
      </c>
      <c r="R1228" s="326">
        <f t="shared" si="311"/>
        <v>2.9235303496494955</v>
      </c>
      <c r="S1228" s="326">
        <f t="shared" si="312"/>
        <v>0</v>
      </c>
      <c r="T1228" s="326">
        <f t="shared" si="318"/>
        <v>1.1307216351700939</v>
      </c>
      <c r="U1228" s="326">
        <f t="shared" si="313"/>
        <v>1.1523480534824313E-276</v>
      </c>
      <c r="V1228" s="326">
        <f t="shared" si="319"/>
        <v>3.2235303496494954</v>
      </c>
    </row>
    <row r="1229" spans="7:22" x14ac:dyDescent="0.2">
      <c r="G1229" s="326">
        <f t="shared" si="304"/>
        <v>0</v>
      </c>
      <c r="H1229" s="326">
        <f t="shared" si="314"/>
        <v>1.1316476971153602</v>
      </c>
      <c r="I1229" s="326">
        <f t="shared" si="305"/>
        <v>0</v>
      </c>
      <c r="J1229" s="326">
        <f t="shared" si="306"/>
        <v>0</v>
      </c>
      <c r="K1229" s="326">
        <f t="shared" si="315"/>
        <v>1.1316476971153602</v>
      </c>
      <c r="L1229" s="326">
        <f t="shared" si="307"/>
        <v>0</v>
      </c>
      <c r="M1229" s="326">
        <f t="shared" si="308"/>
        <v>0</v>
      </c>
      <c r="N1229" s="326">
        <f t="shared" si="316"/>
        <v>1.1316476971153602</v>
      </c>
      <c r="O1229" s="326">
        <f t="shared" si="309"/>
        <v>3.2915851951228681E-135</v>
      </c>
      <c r="P1229" s="326">
        <f t="shared" si="310"/>
        <v>2.59</v>
      </c>
      <c r="Q1229" s="326">
        <f t="shared" si="317"/>
        <v>1.1316476971153602</v>
      </c>
      <c r="R1229" s="326">
        <f t="shared" si="311"/>
        <v>2.5903453474762896</v>
      </c>
      <c r="S1229" s="326">
        <f t="shared" si="312"/>
        <v>0</v>
      </c>
      <c r="T1229" s="326">
        <f t="shared" si="318"/>
        <v>1.1316476971153602</v>
      </c>
      <c r="U1229" s="326">
        <f t="shared" si="313"/>
        <v>4.9239237270393955E-275</v>
      </c>
      <c r="V1229" s="326">
        <f t="shared" si="319"/>
        <v>2.8903453474762895</v>
      </c>
    </row>
    <row r="1230" spans="7:22" x14ac:dyDescent="0.2">
      <c r="G1230" s="326">
        <f t="shared" si="304"/>
        <v>0</v>
      </c>
      <c r="H1230" s="326">
        <f t="shared" si="314"/>
        <v>1.1325737590606264</v>
      </c>
      <c r="I1230" s="326">
        <f t="shared" si="305"/>
        <v>0</v>
      </c>
      <c r="J1230" s="326">
        <f t="shared" si="306"/>
        <v>0</v>
      </c>
      <c r="K1230" s="326">
        <f t="shared" si="315"/>
        <v>1.1325737590606264</v>
      </c>
      <c r="L1230" s="326">
        <f t="shared" si="307"/>
        <v>0</v>
      </c>
      <c r="M1230" s="326">
        <f t="shared" si="308"/>
        <v>0</v>
      </c>
      <c r="N1230" s="326">
        <f t="shared" si="316"/>
        <v>1.1325737590606264</v>
      </c>
      <c r="O1230" s="326">
        <f t="shared" si="309"/>
        <v>9.2018453595237912E-136</v>
      </c>
      <c r="P1230" s="326">
        <f t="shared" si="310"/>
        <v>2.2829999999999999</v>
      </c>
      <c r="Q1230" s="326">
        <f t="shared" si="317"/>
        <v>1.1325737590606264</v>
      </c>
      <c r="R1230" s="326">
        <f t="shared" si="311"/>
        <v>2.2834149327921756</v>
      </c>
      <c r="S1230" s="326">
        <f t="shared" si="312"/>
        <v>0</v>
      </c>
      <c r="T1230" s="326">
        <f t="shared" si="318"/>
        <v>1.1325737590606264</v>
      </c>
      <c r="U1230" s="326">
        <f t="shared" si="313"/>
        <v>2.0680779446641175E-273</v>
      </c>
      <c r="V1230" s="326">
        <f t="shared" si="319"/>
        <v>2.5834149327921754</v>
      </c>
    </row>
    <row r="1231" spans="7:22" x14ac:dyDescent="0.2">
      <c r="G1231" s="326">
        <f t="shared" si="304"/>
        <v>0</v>
      </c>
      <c r="H1231" s="326">
        <f t="shared" si="314"/>
        <v>1.1334998210058926</v>
      </c>
      <c r="I1231" s="326">
        <f t="shared" si="305"/>
        <v>0</v>
      </c>
      <c r="J1231" s="326">
        <f t="shared" si="306"/>
        <v>0</v>
      </c>
      <c r="K1231" s="326">
        <f t="shared" si="315"/>
        <v>1.1334998210058926</v>
      </c>
      <c r="L1231" s="326">
        <f t="shared" si="307"/>
        <v>0</v>
      </c>
      <c r="M1231" s="326">
        <f t="shared" si="308"/>
        <v>0</v>
      </c>
      <c r="N1231" s="326">
        <f t="shared" si="316"/>
        <v>1.1334998210058926</v>
      </c>
      <c r="O1231" s="326">
        <f t="shared" si="309"/>
        <v>2.5711343964633736E-136</v>
      </c>
      <c r="P1231" s="326">
        <f t="shared" si="310"/>
        <v>2.0020000000000002</v>
      </c>
      <c r="Q1231" s="326">
        <f t="shared" si="317"/>
        <v>1.1334998210058926</v>
      </c>
      <c r="R1231" s="326">
        <f t="shared" si="311"/>
        <v>2.0026276761930921</v>
      </c>
      <c r="S1231" s="326">
        <f t="shared" si="312"/>
        <v>0</v>
      </c>
      <c r="T1231" s="326">
        <f t="shared" si="318"/>
        <v>1.1334998210058926</v>
      </c>
      <c r="U1231" s="326">
        <f t="shared" si="313"/>
        <v>8.5384789525510712E-272</v>
      </c>
      <c r="V1231" s="326">
        <f t="shared" si="319"/>
        <v>2.3026276761930919</v>
      </c>
    </row>
    <row r="1232" spans="7:22" x14ac:dyDescent="0.2">
      <c r="G1232" s="326">
        <f t="shared" si="304"/>
        <v>0</v>
      </c>
      <c r="H1232" s="326">
        <f t="shared" si="314"/>
        <v>1.1344258829511589</v>
      </c>
      <c r="I1232" s="326">
        <f t="shared" si="305"/>
        <v>0</v>
      </c>
      <c r="J1232" s="326">
        <f t="shared" si="306"/>
        <v>0</v>
      </c>
      <c r="K1232" s="326">
        <f t="shared" si="315"/>
        <v>1.1344258829511589</v>
      </c>
      <c r="L1232" s="326">
        <f t="shared" si="307"/>
        <v>0</v>
      </c>
      <c r="M1232" s="326">
        <f t="shared" si="308"/>
        <v>0</v>
      </c>
      <c r="N1232" s="326">
        <f t="shared" si="316"/>
        <v>1.1344258829511589</v>
      </c>
      <c r="O1232" s="326">
        <f t="shared" si="309"/>
        <v>7.1805536861647612E-137</v>
      </c>
      <c r="P1232" s="326">
        <f t="shared" si="310"/>
        <v>1.7470000000000001</v>
      </c>
      <c r="Q1232" s="326">
        <f t="shared" si="317"/>
        <v>1.1344258829511589</v>
      </c>
      <c r="R1232" s="326">
        <f t="shared" si="311"/>
        <v>1.7474905934213536</v>
      </c>
      <c r="S1232" s="326">
        <f t="shared" si="312"/>
        <v>0</v>
      </c>
      <c r="T1232" s="326">
        <f t="shared" si="318"/>
        <v>1.1344258829511589</v>
      </c>
      <c r="U1232" s="326">
        <f t="shared" si="313"/>
        <v>3.4656291615557532E-270</v>
      </c>
      <c r="V1232" s="326">
        <f t="shared" si="319"/>
        <v>2.0474905934213536</v>
      </c>
    </row>
    <row r="1233" spans="7:22" x14ac:dyDescent="0.2">
      <c r="G1233" s="326">
        <f t="shared" si="304"/>
        <v>0</v>
      </c>
      <c r="H1233" s="326">
        <f t="shared" si="314"/>
        <v>1.1353519448964251</v>
      </c>
      <c r="I1233" s="326">
        <f t="shared" si="305"/>
        <v>0</v>
      </c>
      <c r="J1233" s="326">
        <f t="shared" si="306"/>
        <v>0</v>
      </c>
      <c r="K1233" s="326">
        <f t="shared" si="315"/>
        <v>1.1353519448964251</v>
      </c>
      <c r="L1233" s="326">
        <f t="shared" si="307"/>
        <v>0</v>
      </c>
      <c r="M1233" s="326">
        <f t="shared" si="308"/>
        <v>0</v>
      </c>
      <c r="N1233" s="326">
        <f t="shared" si="316"/>
        <v>1.1353519448964251</v>
      </c>
      <c r="O1233" s="326">
        <f t="shared" si="309"/>
        <v>2.0043689494077147E-137</v>
      </c>
      <c r="P1233" s="326">
        <f t="shared" si="310"/>
        <v>1.5170000000000001</v>
      </c>
      <c r="Q1233" s="326">
        <f t="shared" si="317"/>
        <v>1.1353519448964251</v>
      </c>
      <c r="R1233" s="326">
        <f t="shared" si="311"/>
        <v>1.5171891506856237</v>
      </c>
      <c r="S1233" s="326">
        <f t="shared" si="312"/>
        <v>0</v>
      </c>
      <c r="T1233" s="326">
        <f t="shared" si="318"/>
        <v>1.1353519448964251</v>
      </c>
      <c r="U1233" s="326">
        <f t="shared" si="313"/>
        <v>1.3829339657672097E-268</v>
      </c>
      <c r="V1233" s="326">
        <f t="shared" si="319"/>
        <v>1.8171891506856237</v>
      </c>
    </row>
    <row r="1234" spans="7:22" x14ac:dyDescent="0.2">
      <c r="G1234" s="326">
        <f t="shared" si="304"/>
        <v>0</v>
      </c>
      <c r="H1234" s="326">
        <f t="shared" si="314"/>
        <v>1.1362780068416913</v>
      </c>
      <c r="I1234" s="326">
        <f t="shared" si="305"/>
        <v>0</v>
      </c>
      <c r="J1234" s="326">
        <f t="shared" si="306"/>
        <v>0</v>
      </c>
      <c r="K1234" s="326">
        <f t="shared" si="315"/>
        <v>1.1362780068416913</v>
      </c>
      <c r="L1234" s="326">
        <f t="shared" si="307"/>
        <v>0</v>
      </c>
      <c r="M1234" s="326">
        <f t="shared" si="308"/>
        <v>0</v>
      </c>
      <c r="N1234" s="326">
        <f t="shared" si="316"/>
        <v>1.1362780068416913</v>
      </c>
      <c r="O1234" s="326">
        <f t="shared" si="309"/>
        <v>5.5922583524429032E-138</v>
      </c>
      <c r="P1234" s="326">
        <f t="shared" si="310"/>
        <v>1.31</v>
      </c>
      <c r="Q1234" s="326">
        <f t="shared" si="317"/>
        <v>1.1362780068416913</v>
      </c>
      <c r="R1234" s="326">
        <f t="shared" si="311"/>
        <v>1.3106471817376684</v>
      </c>
      <c r="S1234" s="326">
        <f t="shared" si="312"/>
        <v>0</v>
      </c>
      <c r="T1234" s="326">
        <f t="shared" si="318"/>
        <v>1.1362780068416913</v>
      </c>
      <c r="U1234" s="326">
        <f t="shared" si="313"/>
        <v>5.4258558039541319E-267</v>
      </c>
      <c r="V1234" s="326">
        <f t="shared" si="319"/>
        <v>1.6106471817376684</v>
      </c>
    </row>
    <row r="1235" spans="7:22" x14ac:dyDescent="0.2">
      <c r="G1235" s="326">
        <f t="shared" si="304"/>
        <v>0</v>
      </c>
      <c r="H1235" s="326">
        <f t="shared" si="314"/>
        <v>1.1372040687869576</v>
      </c>
      <c r="I1235" s="326">
        <f t="shared" si="305"/>
        <v>0</v>
      </c>
      <c r="J1235" s="326">
        <f t="shared" si="306"/>
        <v>0</v>
      </c>
      <c r="K1235" s="326">
        <f t="shared" si="315"/>
        <v>1.1372040687869576</v>
      </c>
      <c r="L1235" s="326">
        <f t="shared" si="307"/>
        <v>0</v>
      </c>
      <c r="M1235" s="326">
        <f t="shared" si="308"/>
        <v>0</v>
      </c>
      <c r="N1235" s="326">
        <f t="shared" si="316"/>
        <v>1.1372040687869576</v>
      </c>
      <c r="O1235" s="326">
        <f t="shared" si="309"/>
        <v>1.5595160412981278E-138</v>
      </c>
      <c r="P1235" s="326">
        <f t="shared" si="310"/>
        <v>1.1260000000000001</v>
      </c>
      <c r="Q1235" s="326">
        <f t="shared" si="317"/>
        <v>1.1372040687869576</v>
      </c>
      <c r="R1235" s="326">
        <f t="shared" si="311"/>
        <v>1.1265849374448655</v>
      </c>
      <c r="S1235" s="326">
        <f t="shared" si="312"/>
        <v>0</v>
      </c>
      <c r="T1235" s="326">
        <f t="shared" si="318"/>
        <v>1.1372040687869576</v>
      </c>
      <c r="U1235" s="326">
        <f t="shared" si="313"/>
        <v>2.0932063439381849E-265</v>
      </c>
      <c r="V1235" s="326">
        <f t="shared" si="319"/>
        <v>1.4265849374448656</v>
      </c>
    </row>
    <row r="1236" spans="7:22" x14ac:dyDescent="0.2">
      <c r="G1236" s="326">
        <f t="shared" si="304"/>
        <v>0</v>
      </c>
      <c r="H1236" s="326">
        <f t="shared" si="314"/>
        <v>1.1381301307322238</v>
      </c>
      <c r="I1236" s="326">
        <f t="shared" si="305"/>
        <v>0</v>
      </c>
      <c r="J1236" s="326">
        <f t="shared" si="306"/>
        <v>0</v>
      </c>
      <c r="K1236" s="326">
        <f t="shared" si="315"/>
        <v>1.1381301307322238</v>
      </c>
      <c r="L1236" s="326">
        <f t="shared" si="307"/>
        <v>0</v>
      </c>
      <c r="M1236" s="326">
        <f t="shared" si="308"/>
        <v>0</v>
      </c>
      <c r="N1236" s="326">
        <f t="shared" si="316"/>
        <v>1.1381301307322238</v>
      </c>
      <c r="O1236" s="326">
        <f t="shared" si="309"/>
        <v>4.3469909526933065E-139</v>
      </c>
      <c r="P1236" s="326">
        <f t="shared" si="310"/>
        <v>0.96299999999999997</v>
      </c>
      <c r="Q1236" s="326">
        <f t="shared" si="317"/>
        <v>1.1381301307322238</v>
      </c>
      <c r="R1236" s="326">
        <f t="shared" si="311"/>
        <v>0.96357380958917571</v>
      </c>
      <c r="S1236" s="326">
        <f t="shared" si="312"/>
        <v>0</v>
      </c>
      <c r="T1236" s="326">
        <f t="shared" si="318"/>
        <v>1.1381301307322238</v>
      </c>
      <c r="U1236" s="326">
        <f t="shared" si="313"/>
        <v>7.9407629585144964E-264</v>
      </c>
      <c r="V1236" s="326">
        <f t="shared" si="319"/>
        <v>1.2635738095891758</v>
      </c>
    </row>
    <row r="1237" spans="7:22" x14ac:dyDescent="0.2">
      <c r="G1237" s="326">
        <f t="shared" si="304"/>
        <v>0</v>
      </c>
      <c r="H1237" s="326">
        <f t="shared" si="314"/>
        <v>1.13905619267749</v>
      </c>
      <c r="I1237" s="326">
        <f t="shared" si="305"/>
        <v>0</v>
      </c>
      <c r="J1237" s="326">
        <f t="shared" si="306"/>
        <v>0</v>
      </c>
      <c r="K1237" s="326">
        <f t="shared" si="315"/>
        <v>1.13905619267749</v>
      </c>
      <c r="L1237" s="326">
        <f t="shared" si="307"/>
        <v>0</v>
      </c>
      <c r="M1237" s="326">
        <f t="shared" si="308"/>
        <v>0</v>
      </c>
      <c r="N1237" s="326">
        <f t="shared" si="316"/>
        <v>1.13905619267749</v>
      </c>
      <c r="O1237" s="326">
        <f t="shared" si="309"/>
        <v>1.2111197581520898E-139</v>
      </c>
      <c r="P1237" s="326">
        <f t="shared" si="310"/>
        <v>0.82000000000000006</v>
      </c>
      <c r="Q1237" s="326">
        <f t="shared" si="317"/>
        <v>1.13905619267749</v>
      </c>
      <c r="R1237" s="326">
        <f t="shared" si="311"/>
        <v>0.8200866017451014</v>
      </c>
      <c r="S1237" s="326">
        <f t="shared" si="312"/>
        <v>0</v>
      </c>
      <c r="T1237" s="326">
        <f t="shared" si="318"/>
        <v>1.13905619267749</v>
      </c>
      <c r="U1237" s="326">
        <f t="shared" si="313"/>
        <v>2.9624299471180314E-262</v>
      </c>
      <c r="V1237" s="326">
        <f t="shared" si="319"/>
        <v>1.1200866017451014</v>
      </c>
    </row>
    <row r="1238" spans="7:22" x14ac:dyDescent="0.2">
      <c r="G1238" s="326">
        <f t="shared" si="304"/>
        <v>0</v>
      </c>
      <c r="H1238" s="326">
        <f t="shared" si="314"/>
        <v>1.1399822546227563</v>
      </c>
      <c r="I1238" s="326">
        <f t="shared" si="305"/>
        <v>0</v>
      </c>
      <c r="J1238" s="326">
        <f t="shared" si="306"/>
        <v>0</v>
      </c>
      <c r="K1238" s="326">
        <f t="shared" si="315"/>
        <v>1.1399822546227563</v>
      </c>
      <c r="L1238" s="326">
        <f t="shared" si="307"/>
        <v>0</v>
      </c>
      <c r="M1238" s="326">
        <f t="shared" si="308"/>
        <v>0</v>
      </c>
      <c r="N1238" s="326">
        <f t="shared" si="316"/>
        <v>1.1399822546227563</v>
      </c>
      <c r="O1238" s="326">
        <f t="shared" si="309"/>
        <v>3.3727805009376644E-140</v>
      </c>
      <c r="P1238" s="326">
        <f t="shared" si="310"/>
        <v>0.69400000000000006</v>
      </c>
      <c r="Q1238" s="326">
        <f t="shared" si="317"/>
        <v>1.1399822546227563</v>
      </c>
      <c r="R1238" s="326">
        <f t="shared" si="311"/>
        <v>0.69454254512842051</v>
      </c>
      <c r="S1238" s="326">
        <f t="shared" si="312"/>
        <v>0</v>
      </c>
      <c r="T1238" s="326">
        <f t="shared" si="318"/>
        <v>1.1399822546227563</v>
      </c>
      <c r="U1238" s="326">
        <f t="shared" si="313"/>
        <v>1.0869229386157045E-260</v>
      </c>
      <c r="V1238" s="326">
        <f t="shared" si="319"/>
        <v>0.99454254512842044</v>
      </c>
    </row>
    <row r="1239" spans="7:22" x14ac:dyDescent="0.2">
      <c r="G1239" s="326">
        <f t="shared" si="304"/>
        <v>0</v>
      </c>
      <c r="H1239" s="326">
        <f t="shared" si="314"/>
        <v>1.1409083165680225</v>
      </c>
      <c r="I1239" s="326">
        <f t="shared" si="305"/>
        <v>0</v>
      </c>
      <c r="J1239" s="326">
        <f t="shared" si="306"/>
        <v>0</v>
      </c>
      <c r="K1239" s="326">
        <f t="shared" si="315"/>
        <v>1.1409083165680225</v>
      </c>
      <c r="L1239" s="326">
        <f t="shared" si="307"/>
        <v>0</v>
      </c>
      <c r="M1239" s="326">
        <f t="shared" si="308"/>
        <v>0</v>
      </c>
      <c r="N1239" s="326">
        <f t="shared" si="316"/>
        <v>1.1409083165680225</v>
      </c>
      <c r="O1239" s="326">
        <f t="shared" si="309"/>
        <v>9.3884707612454055E-141</v>
      </c>
      <c r="P1239" s="326">
        <f t="shared" si="310"/>
        <v>0.58499999999999996</v>
      </c>
      <c r="Q1239" s="326">
        <f t="shared" si="317"/>
        <v>1.1409083165680225</v>
      </c>
      <c r="R1239" s="326">
        <f t="shared" si="311"/>
        <v>0.58534656288315789</v>
      </c>
      <c r="S1239" s="326">
        <f t="shared" si="312"/>
        <v>0</v>
      </c>
      <c r="T1239" s="326">
        <f t="shared" si="318"/>
        <v>1.1409083165680225</v>
      </c>
      <c r="U1239" s="326">
        <f t="shared" si="313"/>
        <v>3.9223219206310953E-259</v>
      </c>
      <c r="V1239" s="326">
        <f t="shared" si="319"/>
        <v>0.88534656288315783</v>
      </c>
    </row>
    <row r="1240" spans="7:22" x14ac:dyDescent="0.2">
      <c r="G1240" s="326">
        <f t="shared" si="304"/>
        <v>0</v>
      </c>
      <c r="H1240" s="326">
        <f t="shared" si="314"/>
        <v>1.1418343785132887</v>
      </c>
      <c r="I1240" s="326">
        <f t="shared" si="305"/>
        <v>0</v>
      </c>
      <c r="J1240" s="326">
        <f t="shared" si="306"/>
        <v>0</v>
      </c>
      <c r="K1240" s="326">
        <f t="shared" si="315"/>
        <v>1.1418343785132887</v>
      </c>
      <c r="L1240" s="326">
        <f t="shared" si="307"/>
        <v>0</v>
      </c>
      <c r="M1240" s="326">
        <f t="shared" si="308"/>
        <v>0</v>
      </c>
      <c r="N1240" s="326">
        <f t="shared" si="316"/>
        <v>1.1418343785132887</v>
      </c>
      <c r="O1240" s="326">
        <f t="shared" si="309"/>
        <v>2.6122248923024997E-141</v>
      </c>
      <c r="P1240" s="326">
        <f t="shared" si="310"/>
        <v>0.49</v>
      </c>
      <c r="Q1240" s="326">
        <f t="shared" si="317"/>
        <v>1.1418343785132887</v>
      </c>
      <c r="R1240" s="326">
        <f t="shared" si="311"/>
        <v>0.49092256210273111</v>
      </c>
      <c r="S1240" s="326">
        <f t="shared" si="312"/>
        <v>0</v>
      </c>
      <c r="T1240" s="326">
        <f t="shared" si="318"/>
        <v>1.1418343785132887</v>
      </c>
      <c r="U1240" s="326">
        <f t="shared" si="313"/>
        <v>1.3922281444525795E-257</v>
      </c>
      <c r="V1240" s="326">
        <f t="shared" si="319"/>
        <v>0.79092256210273115</v>
      </c>
    </row>
    <row r="1241" spans="7:22" x14ac:dyDescent="0.2">
      <c r="G1241" s="326">
        <f t="shared" si="304"/>
        <v>0</v>
      </c>
      <c r="H1241" s="326">
        <f t="shared" si="314"/>
        <v>1.142760440458555</v>
      </c>
      <c r="I1241" s="326">
        <f t="shared" si="305"/>
        <v>0</v>
      </c>
      <c r="J1241" s="326">
        <f t="shared" si="306"/>
        <v>0</v>
      </c>
      <c r="K1241" s="326">
        <f t="shared" si="315"/>
        <v>1.142760440458555</v>
      </c>
      <c r="L1241" s="326">
        <f t="shared" si="307"/>
        <v>0</v>
      </c>
      <c r="M1241" s="326">
        <f t="shared" si="308"/>
        <v>0</v>
      </c>
      <c r="N1241" s="326">
        <f t="shared" si="316"/>
        <v>1.142760440458555</v>
      </c>
      <c r="O1241" s="326">
        <f t="shared" si="309"/>
        <v>7.2650450482548781E-142</v>
      </c>
      <c r="P1241" s="326">
        <f t="shared" si="310"/>
        <v>0.40900000000000003</v>
      </c>
      <c r="Q1241" s="326">
        <f t="shared" si="317"/>
        <v>1.142760440458555</v>
      </c>
      <c r="R1241" s="326">
        <f t="shared" si="311"/>
        <v>0.40974077181570068</v>
      </c>
      <c r="S1241" s="326">
        <f t="shared" si="312"/>
        <v>0</v>
      </c>
      <c r="T1241" s="326">
        <f t="shared" si="318"/>
        <v>1.142760440458555</v>
      </c>
      <c r="U1241" s="326">
        <f t="shared" si="313"/>
        <v>4.8610380749284244E-256</v>
      </c>
      <c r="V1241" s="326">
        <f t="shared" si="319"/>
        <v>0.70974077181570072</v>
      </c>
    </row>
    <row r="1242" spans="7:22" x14ac:dyDescent="0.2">
      <c r="G1242" s="326">
        <f t="shared" si="304"/>
        <v>0</v>
      </c>
      <c r="H1242" s="326">
        <f t="shared" si="314"/>
        <v>1.1436865024038212</v>
      </c>
      <c r="I1242" s="326">
        <f t="shared" si="305"/>
        <v>0</v>
      </c>
      <c r="J1242" s="326">
        <f t="shared" si="306"/>
        <v>0</v>
      </c>
      <c r="K1242" s="326">
        <f t="shared" si="315"/>
        <v>1.1436865024038212</v>
      </c>
      <c r="L1242" s="326">
        <f t="shared" si="307"/>
        <v>0</v>
      </c>
      <c r="M1242" s="326">
        <f t="shared" si="308"/>
        <v>0</v>
      </c>
      <c r="N1242" s="326">
        <f t="shared" si="316"/>
        <v>1.1436865024038212</v>
      </c>
      <c r="O1242" s="326">
        <f t="shared" si="309"/>
        <v>2.0196736521505182E-142</v>
      </c>
      <c r="P1242" s="326">
        <f t="shared" si="310"/>
        <v>0.34</v>
      </c>
      <c r="Q1242" s="326">
        <f t="shared" si="317"/>
        <v>1.1436865024038212</v>
      </c>
      <c r="R1242" s="326">
        <f t="shared" si="311"/>
        <v>0.34033934304913754</v>
      </c>
      <c r="S1242" s="326">
        <f t="shared" si="312"/>
        <v>0</v>
      </c>
      <c r="T1242" s="326">
        <f t="shared" si="318"/>
        <v>1.1436865024038212</v>
      </c>
      <c r="U1242" s="326">
        <f t="shared" si="313"/>
        <v>1.6696586576612597E-254</v>
      </c>
      <c r="V1242" s="326">
        <f t="shared" si="319"/>
        <v>0.64033934304913753</v>
      </c>
    </row>
    <row r="1243" spans="7:22" x14ac:dyDescent="0.2">
      <c r="G1243" s="326">
        <f t="shared" si="304"/>
        <v>0</v>
      </c>
      <c r="H1243" s="326">
        <f t="shared" si="314"/>
        <v>1.1446125643490874</v>
      </c>
      <c r="I1243" s="326">
        <f t="shared" si="305"/>
        <v>0</v>
      </c>
      <c r="J1243" s="326">
        <f t="shared" si="306"/>
        <v>0</v>
      </c>
      <c r="K1243" s="326">
        <f t="shared" si="315"/>
        <v>1.1446125643490874</v>
      </c>
      <c r="L1243" s="326">
        <f t="shared" si="307"/>
        <v>0</v>
      </c>
      <c r="M1243" s="326">
        <f t="shared" si="308"/>
        <v>0</v>
      </c>
      <c r="N1243" s="326">
        <f t="shared" si="316"/>
        <v>1.1446125643490874</v>
      </c>
      <c r="O1243" s="326">
        <f t="shared" si="309"/>
        <v>5.6123184812452563E-143</v>
      </c>
      <c r="P1243" s="326">
        <f t="shared" si="310"/>
        <v>0.28100000000000003</v>
      </c>
      <c r="Q1243" s="326">
        <f t="shared" si="317"/>
        <v>1.1446125643490874</v>
      </c>
      <c r="R1243" s="326">
        <f t="shared" si="311"/>
        <v>0.28134058244805543</v>
      </c>
      <c r="S1243" s="326">
        <f t="shared" si="312"/>
        <v>0</v>
      </c>
      <c r="T1243" s="326">
        <f t="shared" si="318"/>
        <v>1.1446125643490874</v>
      </c>
      <c r="U1243" s="326">
        <f t="shared" si="313"/>
        <v>5.6420237515466399E-253</v>
      </c>
      <c r="V1243" s="326">
        <f t="shared" si="319"/>
        <v>0.58134058244805542</v>
      </c>
    </row>
    <row r="1244" spans="7:22" x14ac:dyDescent="0.2">
      <c r="G1244" s="326">
        <f t="shared" si="304"/>
        <v>0</v>
      </c>
      <c r="H1244" s="326">
        <f t="shared" si="314"/>
        <v>1.1455386262943537</v>
      </c>
      <c r="I1244" s="326">
        <f t="shared" si="305"/>
        <v>0</v>
      </c>
      <c r="J1244" s="326">
        <f t="shared" si="306"/>
        <v>0</v>
      </c>
      <c r="K1244" s="326">
        <f t="shared" si="315"/>
        <v>1.1455386262943537</v>
      </c>
      <c r="L1244" s="326">
        <f t="shared" si="307"/>
        <v>0</v>
      </c>
      <c r="M1244" s="326">
        <f t="shared" si="308"/>
        <v>0</v>
      </c>
      <c r="N1244" s="326">
        <f t="shared" si="316"/>
        <v>1.1455386262943537</v>
      </c>
      <c r="O1244" s="326">
        <f t="shared" si="309"/>
        <v>1.5589231144590619E-143</v>
      </c>
      <c r="P1244" s="326">
        <f t="shared" si="310"/>
        <v>0.23100000000000001</v>
      </c>
      <c r="Q1244" s="326">
        <f t="shared" si="317"/>
        <v>1.1455386262943537</v>
      </c>
      <c r="R1244" s="326">
        <f t="shared" si="311"/>
        <v>0.23146230460683645</v>
      </c>
      <c r="S1244" s="326">
        <f t="shared" si="312"/>
        <v>0</v>
      </c>
      <c r="T1244" s="326">
        <f t="shared" si="318"/>
        <v>1.1455386262943537</v>
      </c>
      <c r="U1244" s="326">
        <f t="shared" si="313"/>
        <v>1.8757676070450214E-251</v>
      </c>
      <c r="V1244" s="326">
        <f t="shared" si="319"/>
        <v>0.53146230460683641</v>
      </c>
    </row>
    <row r="1245" spans="7:22" x14ac:dyDescent="0.2">
      <c r="G1245" s="326">
        <f t="shared" si="304"/>
        <v>0</v>
      </c>
      <c r="H1245" s="326">
        <f t="shared" si="314"/>
        <v>1.1464646882396199</v>
      </c>
      <c r="I1245" s="326">
        <f t="shared" si="305"/>
        <v>0</v>
      </c>
      <c r="J1245" s="326">
        <f t="shared" si="306"/>
        <v>0</v>
      </c>
      <c r="K1245" s="326">
        <f t="shared" si="315"/>
        <v>1.1464646882396199</v>
      </c>
      <c r="L1245" s="326">
        <f t="shared" si="307"/>
        <v>0</v>
      </c>
      <c r="M1245" s="326">
        <f t="shared" si="308"/>
        <v>0</v>
      </c>
      <c r="N1245" s="326">
        <f t="shared" si="316"/>
        <v>1.1464646882396199</v>
      </c>
      <c r="O1245" s="326">
        <f t="shared" si="309"/>
        <v>4.328440063399866E-144</v>
      </c>
      <c r="P1245" s="326">
        <f t="shared" si="310"/>
        <v>0.189</v>
      </c>
      <c r="Q1245" s="326">
        <f t="shared" si="317"/>
        <v>1.1464646882396199</v>
      </c>
      <c r="R1245" s="326">
        <f t="shared" si="311"/>
        <v>0.18952486292361428</v>
      </c>
      <c r="S1245" s="326">
        <f t="shared" si="312"/>
        <v>0</v>
      </c>
      <c r="T1245" s="326">
        <f t="shared" si="318"/>
        <v>1.1464646882396199</v>
      </c>
      <c r="U1245" s="326">
        <f t="shared" si="313"/>
        <v>6.1360415353123428E-250</v>
      </c>
      <c r="V1245" s="326">
        <f t="shared" si="319"/>
        <v>0.4895248629236143</v>
      </c>
    </row>
    <row r="1246" spans="7:22" x14ac:dyDescent="0.2">
      <c r="G1246" s="326">
        <f t="shared" si="304"/>
        <v>0</v>
      </c>
      <c r="H1246" s="326">
        <f t="shared" si="314"/>
        <v>1.1473907501848861</v>
      </c>
      <c r="I1246" s="326">
        <f t="shared" si="305"/>
        <v>0</v>
      </c>
      <c r="J1246" s="326">
        <f t="shared" si="306"/>
        <v>0</v>
      </c>
      <c r="K1246" s="326">
        <f t="shared" si="315"/>
        <v>1.1473907501848861</v>
      </c>
      <c r="L1246" s="326">
        <f t="shared" si="307"/>
        <v>0</v>
      </c>
      <c r="M1246" s="326">
        <f t="shared" si="308"/>
        <v>0</v>
      </c>
      <c r="N1246" s="326">
        <f t="shared" si="316"/>
        <v>1.1473907501848861</v>
      </c>
      <c r="O1246" s="326">
        <f t="shared" si="309"/>
        <v>1.2013386987477996E-144</v>
      </c>
      <c r="P1246" s="326">
        <f t="shared" si="310"/>
        <v>0.154</v>
      </c>
      <c r="Q1246" s="326">
        <f t="shared" si="317"/>
        <v>1.1473907501848861</v>
      </c>
      <c r="R1246" s="326">
        <f t="shared" si="311"/>
        <v>0.15445445844512529</v>
      </c>
      <c r="S1246" s="326">
        <f t="shared" si="312"/>
        <v>0</v>
      </c>
      <c r="T1246" s="326">
        <f t="shared" si="318"/>
        <v>1.1473907501848861</v>
      </c>
      <c r="U1246" s="326">
        <f t="shared" si="313"/>
        <v>1.9751077469206346E-248</v>
      </c>
      <c r="V1246" s="326">
        <f t="shared" si="319"/>
        <v>0.45445445844512528</v>
      </c>
    </row>
    <row r="1247" spans="7:22" x14ac:dyDescent="0.2">
      <c r="G1247" s="326">
        <f t="shared" si="304"/>
        <v>0</v>
      </c>
      <c r="H1247" s="326">
        <f t="shared" si="314"/>
        <v>1.1483168121301524</v>
      </c>
      <c r="I1247" s="326">
        <f t="shared" si="305"/>
        <v>0</v>
      </c>
      <c r="J1247" s="326">
        <f t="shared" si="306"/>
        <v>0</v>
      </c>
      <c r="K1247" s="326">
        <f t="shared" si="315"/>
        <v>1.1483168121301524</v>
      </c>
      <c r="L1247" s="326">
        <f t="shared" si="307"/>
        <v>0</v>
      </c>
      <c r="M1247" s="326">
        <f t="shared" si="308"/>
        <v>0</v>
      </c>
      <c r="N1247" s="326">
        <f t="shared" si="316"/>
        <v>1.1483168121301524</v>
      </c>
      <c r="O1247" s="326">
        <f t="shared" si="309"/>
        <v>3.3329582986761947E-145</v>
      </c>
      <c r="P1247" s="326">
        <f t="shared" si="310"/>
        <v>0.125</v>
      </c>
      <c r="Q1247" s="326">
        <f t="shared" si="317"/>
        <v>1.1483168121301524</v>
      </c>
      <c r="R1247" s="326">
        <f t="shared" si="311"/>
        <v>0.12528333574467984</v>
      </c>
      <c r="S1247" s="326">
        <f t="shared" si="312"/>
        <v>0</v>
      </c>
      <c r="T1247" s="326">
        <f t="shared" si="318"/>
        <v>1.1483168121301524</v>
      </c>
      <c r="U1247" s="326">
        <f t="shared" si="313"/>
        <v>6.2562560623490577E-247</v>
      </c>
      <c r="V1247" s="326">
        <f t="shared" si="319"/>
        <v>0.4252833357446798</v>
      </c>
    </row>
    <row r="1248" spans="7:22" x14ac:dyDescent="0.2">
      <c r="G1248" s="326">
        <f t="shared" si="304"/>
        <v>0</v>
      </c>
      <c r="H1248" s="326">
        <f t="shared" si="314"/>
        <v>1.1492428740754186</v>
      </c>
      <c r="I1248" s="326">
        <f t="shared" si="305"/>
        <v>0</v>
      </c>
      <c r="J1248" s="326">
        <f t="shared" si="306"/>
        <v>0</v>
      </c>
      <c r="K1248" s="326">
        <f t="shared" si="315"/>
        <v>1.1492428740754186</v>
      </c>
      <c r="L1248" s="326">
        <f t="shared" si="307"/>
        <v>0</v>
      </c>
      <c r="M1248" s="326">
        <f t="shared" si="308"/>
        <v>0</v>
      </c>
      <c r="N1248" s="326">
        <f t="shared" si="316"/>
        <v>1.1492428740754186</v>
      </c>
      <c r="O1248" s="326">
        <f t="shared" si="309"/>
        <v>9.2433124622868402E-146</v>
      </c>
      <c r="P1248" s="326">
        <f t="shared" si="310"/>
        <v>0.10100000000000001</v>
      </c>
      <c r="Q1248" s="326">
        <f t="shared" si="317"/>
        <v>1.1492428740754186</v>
      </c>
      <c r="R1248" s="326">
        <f t="shared" si="311"/>
        <v>0.10114745975395112</v>
      </c>
      <c r="S1248" s="326">
        <f t="shared" si="312"/>
        <v>0</v>
      </c>
      <c r="T1248" s="326">
        <f t="shared" si="318"/>
        <v>1.1492428740754186</v>
      </c>
      <c r="U1248" s="326">
        <f t="shared" si="313"/>
        <v>1.9502366494779249E-245</v>
      </c>
      <c r="V1248" s="326">
        <f t="shared" si="319"/>
        <v>0.40114745975395111</v>
      </c>
    </row>
    <row r="1249" spans="7:22" x14ac:dyDescent="0.2">
      <c r="G1249" s="326">
        <f t="shared" si="304"/>
        <v>0</v>
      </c>
      <c r="H1249" s="326">
        <f t="shared" si="314"/>
        <v>1.1501689360206848</v>
      </c>
      <c r="I1249" s="326">
        <f t="shared" si="305"/>
        <v>0</v>
      </c>
      <c r="J1249" s="326">
        <f t="shared" si="306"/>
        <v>0</v>
      </c>
      <c r="K1249" s="326">
        <f t="shared" si="315"/>
        <v>1.1501689360206848</v>
      </c>
      <c r="L1249" s="326">
        <f t="shared" si="307"/>
        <v>0</v>
      </c>
      <c r="M1249" s="326">
        <f t="shared" si="308"/>
        <v>0</v>
      </c>
      <c r="N1249" s="326">
        <f t="shared" si="316"/>
        <v>1.1501689360206848</v>
      </c>
      <c r="O1249" s="326">
        <f t="shared" si="309"/>
        <v>2.5624871752539685E-146</v>
      </c>
      <c r="P1249" s="326">
        <f t="shared" si="310"/>
        <v>8.1000000000000003E-2</v>
      </c>
      <c r="Q1249" s="326">
        <f t="shared" si="317"/>
        <v>1.1501689360206848</v>
      </c>
      <c r="R1249" s="326">
        <f t="shared" si="311"/>
        <v>8.1282233132886517E-2</v>
      </c>
      <c r="S1249" s="326">
        <f t="shared" si="312"/>
        <v>0</v>
      </c>
      <c r="T1249" s="326">
        <f t="shared" si="318"/>
        <v>1.1501689360206848</v>
      </c>
      <c r="U1249" s="326">
        <f t="shared" si="313"/>
        <v>5.9832467601452976E-244</v>
      </c>
      <c r="V1249" s="326">
        <f t="shared" si="319"/>
        <v>0.38128223313288651</v>
      </c>
    </row>
    <row r="1250" spans="7:22" x14ac:dyDescent="0.2">
      <c r="G1250" s="326">
        <f t="shared" si="304"/>
        <v>0</v>
      </c>
      <c r="H1250" s="326">
        <f t="shared" si="314"/>
        <v>1.1510949979659511</v>
      </c>
      <c r="I1250" s="326">
        <f t="shared" si="305"/>
        <v>0</v>
      </c>
      <c r="J1250" s="326">
        <f t="shared" si="306"/>
        <v>0</v>
      </c>
      <c r="K1250" s="326">
        <f t="shared" si="315"/>
        <v>1.1510949979659511</v>
      </c>
      <c r="L1250" s="326">
        <f t="shared" si="307"/>
        <v>0</v>
      </c>
      <c r="M1250" s="326">
        <f t="shared" si="308"/>
        <v>0</v>
      </c>
      <c r="N1250" s="326">
        <f t="shared" si="316"/>
        <v>1.1510949979659511</v>
      </c>
      <c r="O1250" s="326">
        <f t="shared" si="309"/>
        <v>7.1012537414880948E-147</v>
      </c>
      <c r="P1250" s="326">
        <f t="shared" si="310"/>
        <v>6.5000000000000002E-2</v>
      </c>
      <c r="Q1250" s="326">
        <f t="shared" si="317"/>
        <v>1.1510949979659511</v>
      </c>
      <c r="R1250" s="326">
        <f t="shared" si="311"/>
        <v>6.5016765491675912E-2</v>
      </c>
      <c r="S1250" s="326">
        <f t="shared" si="312"/>
        <v>0</v>
      </c>
      <c r="T1250" s="326">
        <f t="shared" si="318"/>
        <v>1.1510949979659511</v>
      </c>
      <c r="U1250" s="326">
        <f t="shared" si="313"/>
        <v>1.8067202889435922E-242</v>
      </c>
      <c r="V1250" s="326">
        <f t="shared" si="319"/>
        <v>0.36501676549167589</v>
      </c>
    </row>
    <row r="1251" spans="7:22" x14ac:dyDescent="0.2">
      <c r="G1251" s="326">
        <f t="shared" si="304"/>
        <v>0</v>
      </c>
      <c r="H1251" s="326">
        <f t="shared" si="314"/>
        <v>1.1520210599112173</v>
      </c>
      <c r="I1251" s="326">
        <f t="shared" si="305"/>
        <v>0</v>
      </c>
      <c r="J1251" s="326">
        <f t="shared" si="306"/>
        <v>0</v>
      </c>
      <c r="K1251" s="326">
        <f t="shared" si="315"/>
        <v>1.1520210599112173</v>
      </c>
      <c r="L1251" s="326">
        <f t="shared" si="307"/>
        <v>0</v>
      </c>
      <c r="M1251" s="326">
        <f t="shared" si="308"/>
        <v>0</v>
      </c>
      <c r="N1251" s="326">
        <f t="shared" si="316"/>
        <v>1.1520210599112173</v>
      </c>
      <c r="O1251" s="326">
        <f t="shared" si="309"/>
        <v>1.9672092630874745E-147</v>
      </c>
      <c r="P1251" s="326">
        <f t="shared" si="310"/>
        <v>5.1000000000000004E-2</v>
      </c>
      <c r="Q1251" s="326">
        <f t="shared" si="317"/>
        <v>1.1520210599112173</v>
      </c>
      <c r="R1251" s="326">
        <f t="shared" si="311"/>
        <v>5.1767148424519009E-2</v>
      </c>
      <c r="S1251" s="326">
        <f t="shared" si="312"/>
        <v>0</v>
      </c>
      <c r="T1251" s="326">
        <f t="shared" si="318"/>
        <v>1.1520210599112173</v>
      </c>
      <c r="U1251" s="326">
        <f t="shared" si="313"/>
        <v>5.3700312788718094E-241</v>
      </c>
      <c r="V1251" s="326">
        <f t="shared" si="319"/>
        <v>0.35176714842451901</v>
      </c>
    </row>
    <row r="1252" spans="7:22" x14ac:dyDescent="0.2">
      <c r="G1252" s="326">
        <f t="shared" si="304"/>
        <v>0</v>
      </c>
      <c r="H1252" s="326">
        <f t="shared" si="314"/>
        <v>1.1529471218564835</v>
      </c>
      <c r="I1252" s="326">
        <f t="shared" si="305"/>
        <v>0</v>
      </c>
      <c r="J1252" s="326">
        <f t="shared" si="306"/>
        <v>0</v>
      </c>
      <c r="K1252" s="326">
        <f t="shared" si="315"/>
        <v>1.1529471218564835</v>
      </c>
      <c r="L1252" s="326">
        <f t="shared" si="307"/>
        <v>0</v>
      </c>
      <c r="M1252" s="326">
        <f t="shared" si="308"/>
        <v>0</v>
      </c>
      <c r="N1252" s="326">
        <f t="shared" si="316"/>
        <v>1.1529471218564835</v>
      </c>
      <c r="O1252" s="326">
        <f t="shared" si="309"/>
        <v>5.447675202046407E-148</v>
      </c>
      <c r="P1252" s="326">
        <f t="shared" si="310"/>
        <v>4.1000000000000002E-2</v>
      </c>
      <c r="Q1252" s="326">
        <f t="shared" si="317"/>
        <v>1.1529471218564835</v>
      </c>
      <c r="R1252" s="326">
        <f t="shared" si="311"/>
        <v>4.1029128139863959E-2</v>
      </c>
      <c r="S1252" s="326">
        <f t="shared" si="312"/>
        <v>0</v>
      </c>
      <c r="T1252" s="326">
        <f t="shared" si="318"/>
        <v>1.1529471218564835</v>
      </c>
      <c r="U1252" s="326">
        <f t="shared" si="313"/>
        <v>1.5711655659184811E-239</v>
      </c>
      <c r="V1252" s="326">
        <f t="shared" si="319"/>
        <v>0.34102912813986397</v>
      </c>
    </row>
    <row r="1253" spans="7:22" x14ac:dyDescent="0.2">
      <c r="G1253" s="326">
        <f t="shared" si="304"/>
        <v>0</v>
      </c>
      <c r="H1253" s="326">
        <f t="shared" si="314"/>
        <v>1.1538731838017497</v>
      </c>
      <c r="I1253" s="326">
        <f t="shared" si="305"/>
        <v>0</v>
      </c>
      <c r="J1253" s="326">
        <f t="shared" si="306"/>
        <v>0</v>
      </c>
      <c r="K1253" s="326">
        <f t="shared" si="315"/>
        <v>1.1538731838017497</v>
      </c>
      <c r="L1253" s="326">
        <f t="shared" si="307"/>
        <v>0</v>
      </c>
      <c r="M1253" s="326">
        <f t="shared" si="308"/>
        <v>0</v>
      </c>
      <c r="N1253" s="326">
        <f t="shared" si="316"/>
        <v>1.1538731838017497</v>
      </c>
      <c r="O1253" s="326">
        <f t="shared" si="309"/>
        <v>1.5080643302729827E-148</v>
      </c>
      <c r="P1253" s="326">
        <f t="shared" si="310"/>
        <v>3.2000000000000001E-2</v>
      </c>
      <c r="Q1253" s="326">
        <f t="shared" si="317"/>
        <v>1.1538731838017497</v>
      </c>
      <c r="R1253" s="326">
        <f t="shared" si="311"/>
        <v>3.2370504060058626E-2</v>
      </c>
      <c r="S1253" s="326">
        <f t="shared" si="312"/>
        <v>0</v>
      </c>
      <c r="T1253" s="326">
        <f t="shared" si="318"/>
        <v>1.1538731838017497</v>
      </c>
      <c r="U1253" s="326">
        <f t="shared" si="313"/>
        <v>4.5253645163140619E-238</v>
      </c>
      <c r="V1253" s="326">
        <f t="shared" si="319"/>
        <v>0.33237050406005864</v>
      </c>
    </row>
    <row r="1254" spans="7:22" x14ac:dyDescent="0.2">
      <c r="G1254" s="326">
        <f t="shared" si="304"/>
        <v>0</v>
      </c>
      <c r="H1254" s="326">
        <f t="shared" si="314"/>
        <v>1.154799245747016</v>
      </c>
      <c r="I1254" s="326">
        <f t="shared" si="305"/>
        <v>0</v>
      </c>
      <c r="J1254" s="326">
        <f t="shared" si="306"/>
        <v>0</v>
      </c>
      <c r="K1254" s="326">
        <f t="shared" si="315"/>
        <v>1.154799245747016</v>
      </c>
      <c r="L1254" s="326">
        <f t="shared" si="307"/>
        <v>0</v>
      </c>
      <c r="M1254" s="326">
        <f t="shared" si="308"/>
        <v>0</v>
      </c>
      <c r="N1254" s="326">
        <f t="shared" si="316"/>
        <v>1.154799245747016</v>
      </c>
      <c r="O1254" s="326">
        <f t="shared" si="309"/>
        <v>4.1732982877394245E-149</v>
      </c>
      <c r="P1254" s="326">
        <f t="shared" si="310"/>
        <v>2.5000000000000001E-2</v>
      </c>
      <c r="Q1254" s="326">
        <f t="shared" si="317"/>
        <v>1.154799245747016</v>
      </c>
      <c r="R1254" s="326">
        <f t="shared" si="311"/>
        <v>2.5423519986024334E-2</v>
      </c>
      <c r="S1254" s="326">
        <f t="shared" si="312"/>
        <v>0</v>
      </c>
      <c r="T1254" s="326">
        <f t="shared" si="318"/>
        <v>1.154799245747016</v>
      </c>
      <c r="U1254" s="326">
        <f t="shared" si="313"/>
        <v>1.283213063250228E-236</v>
      </c>
      <c r="V1254" s="326">
        <f t="shared" si="319"/>
        <v>0.32542351998602431</v>
      </c>
    </row>
    <row r="1255" spans="7:22" x14ac:dyDescent="0.2">
      <c r="G1255" s="326">
        <f t="shared" si="304"/>
        <v>0</v>
      </c>
      <c r="H1255" s="326">
        <f t="shared" si="314"/>
        <v>1.1557253076922822</v>
      </c>
      <c r="I1255" s="326">
        <f t="shared" si="305"/>
        <v>0</v>
      </c>
      <c r="J1255" s="326">
        <f t="shared" si="306"/>
        <v>0</v>
      </c>
      <c r="K1255" s="326">
        <f t="shared" si="315"/>
        <v>1.1557253076922822</v>
      </c>
      <c r="L1255" s="326">
        <f t="shared" si="307"/>
        <v>0</v>
      </c>
      <c r="M1255" s="326">
        <f t="shared" si="308"/>
        <v>0</v>
      </c>
      <c r="N1255" s="326">
        <f t="shared" si="316"/>
        <v>1.1557253076922822</v>
      </c>
      <c r="O1255" s="326">
        <f t="shared" si="309"/>
        <v>1.1544968418185081E-149</v>
      </c>
      <c r="P1255" s="326">
        <f t="shared" si="310"/>
        <v>1.9E-2</v>
      </c>
      <c r="Q1255" s="326">
        <f t="shared" si="317"/>
        <v>1.1557253076922822</v>
      </c>
      <c r="R1255" s="326">
        <f t="shared" si="311"/>
        <v>1.9877456449431573E-2</v>
      </c>
      <c r="S1255" s="326">
        <f t="shared" si="312"/>
        <v>0</v>
      </c>
      <c r="T1255" s="326">
        <f t="shared" si="318"/>
        <v>1.1557253076922822</v>
      </c>
      <c r="U1255" s="326">
        <f t="shared" si="313"/>
        <v>3.5824864667954098E-235</v>
      </c>
      <c r="V1255" s="326">
        <f t="shared" si="319"/>
        <v>0.31987745644943155</v>
      </c>
    </row>
    <row r="1256" spans="7:22" x14ac:dyDescent="0.2">
      <c r="G1256" s="326">
        <f t="shared" si="304"/>
        <v>0</v>
      </c>
      <c r="H1256" s="326">
        <f t="shared" si="314"/>
        <v>1.1566513696375484</v>
      </c>
      <c r="I1256" s="326">
        <f t="shared" si="305"/>
        <v>0</v>
      </c>
      <c r="J1256" s="326">
        <f t="shared" si="306"/>
        <v>0</v>
      </c>
      <c r="K1256" s="326">
        <f t="shared" si="315"/>
        <v>1.1566513696375484</v>
      </c>
      <c r="L1256" s="326">
        <f t="shared" si="307"/>
        <v>0</v>
      </c>
      <c r="M1256" s="326">
        <f t="shared" si="308"/>
        <v>0</v>
      </c>
      <c r="N1256" s="326">
        <f t="shared" si="316"/>
        <v>1.1566513696375484</v>
      </c>
      <c r="O1256" s="326">
        <f t="shared" si="309"/>
        <v>3.1927335927683299E-150</v>
      </c>
      <c r="P1256" s="326">
        <f t="shared" si="310"/>
        <v>1.4999999999999999E-2</v>
      </c>
      <c r="Q1256" s="326">
        <f t="shared" si="317"/>
        <v>1.1566513696375484</v>
      </c>
      <c r="R1256" s="326">
        <f t="shared" si="311"/>
        <v>1.547158022200106E-2</v>
      </c>
      <c r="S1256" s="326">
        <f t="shared" si="312"/>
        <v>0</v>
      </c>
      <c r="T1256" s="326">
        <f t="shared" si="318"/>
        <v>1.1566513696375484</v>
      </c>
      <c r="U1256" s="326">
        <f t="shared" si="313"/>
        <v>9.8477677335095482E-234</v>
      </c>
      <c r="V1256" s="326">
        <f t="shared" si="319"/>
        <v>0.31547158022200106</v>
      </c>
    </row>
    <row r="1257" spans="7:22" x14ac:dyDescent="0.2">
      <c r="G1257" s="326">
        <f t="shared" si="304"/>
        <v>0</v>
      </c>
      <c r="H1257" s="326">
        <f t="shared" si="314"/>
        <v>1.1575774315828147</v>
      </c>
      <c r="I1257" s="326">
        <f t="shared" si="305"/>
        <v>0</v>
      </c>
      <c r="J1257" s="326">
        <f t="shared" si="306"/>
        <v>0</v>
      </c>
      <c r="K1257" s="326">
        <f t="shared" si="315"/>
        <v>1.1575774315828147</v>
      </c>
      <c r="L1257" s="326">
        <f t="shared" si="307"/>
        <v>0</v>
      </c>
      <c r="M1257" s="326">
        <f t="shared" si="308"/>
        <v>0</v>
      </c>
      <c r="N1257" s="326">
        <f t="shared" si="316"/>
        <v>1.1575774315828147</v>
      </c>
      <c r="O1257" s="326">
        <f t="shared" si="309"/>
        <v>8.8265717399026421E-151</v>
      </c>
      <c r="P1257" s="326">
        <f t="shared" si="310"/>
        <v>1.0999999999999999E-2</v>
      </c>
      <c r="Q1257" s="326">
        <f t="shared" si="317"/>
        <v>1.1575774315828147</v>
      </c>
      <c r="R1257" s="326">
        <f t="shared" si="311"/>
        <v>1.1988560553485551E-2</v>
      </c>
      <c r="S1257" s="326">
        <f t="shared" si="312"/>
        <v>0</v>
      </c>
      <c r="T1257" s="326">
        <f t="shared" si="318"/>
        <v>1.1575774315828147</v>
      </c>
      <c r="U1257" s="326">
        <f t="shared" si="313"/>
        <v>2.6655402085284765E-232</v>
      </c>
      <c r="V1257" s="326">
        <f t="shared" si="319"/>
        <v>0.31198856055348556</v>
      </c>
    </row>
    <row r="1258" spans="7:22" x14ac:dyDescent="0.2">
      <c r="G1258" s="326">
        <f t="shared" si="304"/>
        <v>0</v>
      </c>
      <c r="H1258" s="326">
        <f t="shared" si="314"/>
        <v>1.1585034935280809</v>
      </c>
      <c r="I1258" s="326">
        <f t="shared" si="305"/>
        <v>0</v>
      </c>
      <c r="J1258" s="326">
        <f t="shared" si="306"/>
        <v>0</v>
      </c>
      <c r="K1258" s="326">
        <f t="shared" si="315"/>
        <v>1.1585034935280809</v>
      </c>
      <c r="L1258" s="326">
        <f t="shared" si="307"/>
        <v>0</v>
      </c>
      <c r="M1258" s="326">
        <f t="shared" si="308"/>
        <v>0</v>
      </c>
      <c r="N1258" s="326">
        <f t="shared" si="316"/>
        <v>1.1585034935280809</v>
      </c>
      <c r="O1258" s="326">
        <f t="shared" si="309"/>
        <v>2.439403730782174E-151</v>
      </c>
      <c r="P1258" s="326">
        <f t="shared" si="310"/>
        <v>9.0000000000000011E-3</v>
      </c>
      <c r="Q1258" s="326">
        <f t="shared" si="317"/>
        <v>1.1585034935280809</v>
      </c>
      <c r="R1258" s="326">
        <f t="shared" si="311"/>
        <v>9.2484220065599428E-3</v>
      </c>
      <c r="S1258" s="326">
        <f t="shared" si="312"/>
        <v>0</v>
      </c>
      <c r="T1258" s="326">
        <f t="shared" si="318"/>
        <v>1.1585034935280809</v>
      </c>
      <c r="U1258" s="326">
        <f t="shared" si="313"/>
        <v>7.1048270938973072E-231</v>
      </c>
      <c r="V1258" s="326">
        <f t="shared" si="319"/>
        <v>0.30924842200655994</v>
      </c>
    </row>
    <row r="1259" spans="7:22" x14ac:dyDescent="0.2">
      <c r="G1259" s="326">
        <f t="shared" si="304"/>
        <v>0</v>
      </c>
      <c r="H1259" s="326">
        <f t="shared" si="314"/>
        <v>1.1594295554733471</v>
      </c>
      <c r="I1259" s="326">
        <f t="shared" si="305"/>
        <v>0</v>
      </c>
      <c r="J1259" s="326">
        <f t="shared" si="306"/>
        <v>0</v>
      </c>
      <c r="K1259" s="326">
        <f t="shared" si="315"/>
        <v>1.1594295554733471</v>
      </c>
      <c r="L1259" s="326">
        <f t="shared" si="307"/>
        <v>0</v>
      </c>
      <c r="M1259" s="326">
        <f t="shared" si="308"/>
        <v>0</v>
      </c>
      <c r="N1259" s="326">
        <f t="shared" si="316"/>
        <v>1.1594295554733471</v>
      </c>
      <c r="O1259" s="326">
        <f t="shared" si="309"/>
        <v>6.7396968634832193E-152</v>
      </c>
      <c r="P1259" s="326">
        <f t="shared" si="310"/>
        <v>7.0000000000000001E-3</v>
      </c>
      <c r="Q1259" s="326">
        <f t="shared" si="317"/>
        <v>1.1594295554733471</v>
      </c>
      <c r="R1259" s="326">
        <f t="shared" si="311"/>
        <v>7.1030707869867097E-3</v>
      </c>
      <c r="S1259" s="326">
        <f t="shared" si="312"/>
        <v>0</v>
      </c>
      <c r="T1259" s="326">
        <f t="shared" si="318"/>
        <v>1.1594295554733471</v>
      </c>
      <c r="U1259" s="326">
        <f t="shared" si="313"/>
        <v>1.8649583402206984E-229</v>
      </c>
      <c r="V1259" s="326">
        <f t="shared" si="319"/>
        <v>0.30710307078698668</v>
      </c>
    </row>
    <row r="1260" spans="7:22" x14ac:dyDescent="0.2">
      <c r="G1260" s="326">
        <f t="shared" si="304"/>
        <v>0</v>
      </c>
      <c r="H1260" s="326">
        <f t="shared" si="314"/>
        <v>1.1603556174186134</v>
      </c>
      <c r="I1260" s="326">
        <f t="shared" si="305"/>
        <v>0</v>
      </c>
      <c r="J1260" s="326">
        <f t="shared" si="306"/>
        <v>0</v>
      </c>
      <c r="K1260" s="326">
        <f t="shared" si="315"/>
        <v>1.1603556174186134</v>
      </c>
      <c r="L1260" s="326">
        <f t="shared" si="307"/>
        <v>0</v>
      </c>
      <c r="M1260" s="326">
        <f t="shared" si="308"/>
        <v>0</v>
      </c>
      <c r="N1260" s="326">
        <f t="shared" si="316"/>
        <v>1.1603556174186134</v>
      </c>
      <c r="O1260" s="326">
        <f t="shared" si="309"/>
        <v>1.8615078602928027E-152</v>
      </c>
      <c r="P1260" s="326">
        <f t="shared" si="310"/>
        <v>5.0000000000000001E-3</v>
      </c>
      <c r="Q1260" s="326">
        <f t="shared" si="317"/>
        <v>1.1603556174186134</v>
      </c>
      <c r="R1260" s="326">
        <f t="shared" si="311"/>
        <v>5.4314049612765695E-3</v>
      </c>
      <c r="S1260" s="326">
        <f t="shared" si="312"/>
        <v>0</v>
      </c>
      <c r="T1260" s="326">
        <f t="shared" si="318"/>
        <v>1.1603556174186134</v>
      </c>
      <c r="U1260" s="326">
        <f t="shared" si="313"/>
        <v>4.8212371847126585E-228</v>
      </c>
      <c r="V1260" s="326">
        <f t="shared" si="319"/>
        <v>0.30543140496127658</v>
      </c>
    </row>
    <row r="1261" spans="7:22" x14ac:dyDescent="0.2">
      <c r="G1261" s="326">
        <f t="shared" si="304"/>
        <v>0</v>
      </c>
      <c r="H1261" s="326">
        <f t="shared" si="314"/>
        <v>1.1612816793638796</v>
      </c>
      <c r="I1261" s="326">
        <f t="shared" si="305"/>
        <v>0</v>
      </c>
      <c r="J1261" s="326">
        <f t="shared" si="306"/>
        <v>0</v>
      </c>
      <c r="K1261" s="326">
        <f t="shared" si="315"/>
        <v>1.1612816793638796</v>
      </c>
      <c r="L1261" s="326">
        <f t="shared" si="307"/>
        <v>0</v>
      </c>
      <c r="M1261" s="326">
        <f t="shared" si="308"/>
        <v>0</v>
      </c>
      <c r="N1261" s="326">
        <f t="shared" si="316"/>
        <v>1.1612816793638796</v>
      </c>
      <c r="O1261" s="326">
        <f t="shared" si="309"/>
        <v>5.1399628482967291E-153</v>
      </c>
      <c r="P1261" s="326">
        <f t="shared" si="310"/>
        <v>4.0000000000000001E-3</v>
      </c>
      <c r="Q1261" s="326">
        <f t="shared" si="317"/>
        <v>1.1612816793638796</v>
      </c>
      <c r="R1261" s="326">
        <f t="shared" si="311"/>
        <v>4.1349984203483759E-3</v>
      </c>
      <c r="S1261" s="326">
        <f t="shared" si="312"/>
        <v>0</v>
      </c>
      <c r="T1261" s="326">
        <f t="shared" si="318"/>
        <v>1.1612816793638796</v>
      </c>
      <c r="U1261" s="326">
        <f t="shared" si="313"/>
        <v>1.2275745547329412E-226</v>
      </c>
      <c r="V1261" s="326">
        <f t="shared" si="319"/>
        <v>0.30413499842034836</v>
      </c>
    </row>
    <row r="1262" spans="7:22" x14ac:dyDescent="0.2">
      <c r="G1262" s="326">
        <f t="shared" si="304"/>
        <v>0</v>
      </c>
      <c r="H1262" s="326">
        <f t="shared" si="314"/>
        <v>1.1622077413091458</v>
      </c>
      <c r="I1262" s="326">
        <f t="shared" si="305"/>
        <v>0</v>
      </c>
      <c r="J1262" s="326">
        <f t="shared" si="306"/>
        <v>0</v>
      </c>
      <c r="K1262" s="326">
        <f t="shared" si="315"/>
        <v>1.1622077413091458</v>
      </c>
      <c r="L1262" s="326">
        <f t="shared" si="307"/>
        <v>0</v>
      </c>
      <c r="M1262" s="326">
        <f t="shared" si="308"/>
        <v>0</v>
      </c>
      <c r="N1262" s="326">
        <f t="shared" si="316"/>
        <v>1.1622077413091458</v>
      </c>
      <c r="O1262" s="326">
        <f t="shared" si="309"/>
        <v>1.4188236748581288E-153</v>
      </c>
      <c r="P1262" s="326">
        <f t="shared" si="310"/>
        <v>3.0000000000000001E-3</v>
      </c>
      <c r="Q1262" s="326">
        <f t="shared" si="317"/>
        <v>1.1622077413091458</v>
      </c>
      <c r="R1262" s="326">
        <f t="shared" si="311"/>
        <v>3.1343332511904144E-3</v>
      </c>
      <c r="S1262" s="326">
        <f t="shared" si="312"/>
        <v>0</v>
      </c>
      <c r="T1262" s="326">
        <f t="shared" si="318"/>
        <v>1.1622077413091458</v>
      </c>
      <c r="U1262" s="326">
        <f t="shared" si="313"/>
        <v>3.0786720973313198E-225</v>
      </c>
      <c r="V1262" s="326">
        <f t="shared" si="319"/>
        <v>0.30313433325119038</v>
      </c>
    </row>
    <row r="1263" spans="7:22" x14ac:dyDescent="0.2">
      <c r="G1263" s="326">
        <f t="shared" si="304"/>
        <v>0</v>
      </c>
      <c r="H1263" s="326">
        <f t="shared" si="314"/>
        <v>1.1631338032544121</v>
      </c>
      <c r="I1263" s="326">
        <f t="shared" si="305"/>
        <v>0</v>
      </c>
      <c r="J1263" s="326">
        <f t="shared" si="306"/>
        <v>0</v>
      </c>
      <c r="K1263" s="326">
        <f t="shared" si="315"/>
        <v>1.1631338032544121</v>
      </c>
      <c r="L1263" s="326">
        <f t="shared" si="307"/>
        <v>0</v>
      </c>
      <c r="M1263" s="326">
        <f t="shared" si="308"/>
        <v>0</v>
      </c>
      <c r="N1263" s="326">
        <f t="shared" si="316"/>
        <v>1.1631338032544121</v>
      </c>
      <c r="O1263" s="326">
        <f t="shared" si="309"/>
        <v>3.9153712232070254E-154</v>
      </c>
      <c r="P1263" s="326">
        <f t="shared" si="310"/>
        <v>2E-3</v>
      </c>
      <c r="Q1263" s="326">
        <f t="shared" si="317"/>
        <v>1.1631338032544121</v>
      </c>
      <c r="R1263" s="326">
        <f t="shared" si="311"/>
        <v>2.3655446061577093E-3</v>
      </c>
      <c r="S1263" s="326">
        <f t="shared" si="312"/>
        <v>0</v>
      </c>
      <c r="T1263" s="326">
        <f t="shared" si="318"/>
        <v>1.1631338032544121</v>
      </c>
      <c r="U1263" s="326">
        <f t="shared" si="313"/>
        <v>7.6055603100990535E-224</v>
      </c>
      <c r="V1263" s="326">
        <f t="shared" si="319"/>
        <v>0.30236554460615772</v>
      </c>
    </row>
    <row r="1264" spans="7:22" x14ac:dyDescent="0.2">
      <c r="G1264" s="326">
        <f t="shared" si="304"/>
        <v>0</v>
      </c>
      <c r="H1264" s="326">
        <f t="shared" si="314"/>
        <v>1.1640598651996783</v>
      </c>
      <c r="I1264" s="326">
        <f t="shared" si="305"/>
        <v>0</v>
      </c>
      <c r="J1264" s="326">
        <f t="shared" si="306"/>
        <v>0</v>
      </c>
      <c r="K1264" s="326">
        <f t="shared" si="315"/>
        <v>1.1640598651996783</v>
      </c>
      <c r="L1264" s="326">
        <f t="shared" si="307"/>
        <v>0</v>
      </c>
      <c r="M1264" s="326">
        <f t="shared" si="308"/>
        <v>0</v>
      </c>
      <c r="N1264" s="326">
        <f t="shared" si="316"/>
        <v>1.1640598651996783</v>
      </c>
      <c r="O1264" s="326">
        <f t="shared" si="309"/>
        <v>1.0801802876045436E-154</v>
      </c>
      <c r="P1264" s="326">
        <f t="shared" si="310"/>
        <v>1E-3</v>
      </c>
      <c r="Q1264" s="326">
        <f t="shared" si="317"/>
        <v>1.1640598651996783</v>
      </c>
      <c r="R1264" s="326">
        <f t="shared" si="311"/>
        <v>1.7776354740604427E-3</v>
      </c>
      <c r="S1264" s="326">
        <f t="shared" si="312"/>
        <v>0</v>
      </c>
      <c r="T1264" s="326">
        <f t="shared" si="318"/>
        <v>1.1640598651996783</v>
      </c>
      <c r="U1264" s="326">
        <f t="shared" si="313"/>
        <v>1.8508752253655627E-222</v>
      </c>
      <c r="V1264" s="326">
        <f t="shared" si="319"/>
        <v>0.30177763547406045</v>
      </c>
    </row>
    <row r="1265" spans="7:22" x14ac:dyDescent="0.2">
      <c r="G1265" s="326">
        <f t="shared" si="304"/>
        <v>0</v>
      </c>
      <c r="H1265" s="326">
        <f t="shared" si="314"/>
        <v>1.1649859271449445</v>
      </c>
      <c r="I1265" s="326">
        <f t="shared" si="305"/>
        <v>0</v>
      </c>
      <c r="J1265" s="326">
        <f t="shared" si="306"/>
        <v>0</v>
      </c>
      <c r="K1265" s="326">
        <f t="shared" si="315"/>
        <v>1.1649859271449445</v>
      </c>
      <c r="L1265" s="326">
        <f t="shared" si="307"/>
        <v>0</v>
      </c>
      <c r="M1265" s="326">
        <f t="shared" si="308"/>
        <v>0</v>
      </c>
      <c r="N1265" s="326">
        <f t="shared" si="316"/>
        <v>1.1649859271449445</v>
      </c>
      <c r="O1265" s="326">
        <f t="shared" si="309"/>
        <v>2.979209422154837E-155</v>
      </c>
      <c r="P1265" s="326">
        <f t="shared" si="310"/>
        <v>1E-3</v>
      </c>
      <c r="Q1265" s="326">
        <f t="shared" si="317"/>
        <v>1.1649859271449445</v>
      </c>
      <c r="R1265" s="326">
        <f t="shared" si="311"/>
        <v>1.3301152385760181E-3</v>
      </c>
      <c r="S1265" s="326">
        <f t="shared" si="312"/>
        <v>0</v>
      </c>
      <c r="T1265" s="326">
        <f t="shared" si="318"/>
        <v>1.1649859271449445</v>
      </c>
      <c r="U1265" s="326">
        <f t="shared" si="313"/>
        <v>4.437384187464981E-221</v>
      </c>
      <c r="V1265" s="326">
        <f t="shared" si="319"/>
        <v>0.301330115238576</v>
      </c>
    </row>
    <row r="1266" spans="7:22" x14ac:dyDescent="0.2">
      <c r="G1266" s="326">
        <f t="shared" si="304"/>
        <v>0</v>
      </c>
      <c r="H1266" s="326">
        <f t="shared" si="314"/>
        <v>1.1659119890902108</v>
      </c>
      <c r="I1266" s="326">
        <f t="shared" si="305"/>
        <v>0</v>
      </c>
      <c r="J1266" s="326">
        <f t="shared" si="306"/>
        <v>0</v>
      </c>
      <c r="K1266" s="326">
        <f t="shared" si="315"/>
        <v>1.1659119890902108</v>
      </c>
      <c r="L1266" s="326">
        <f t="shared" si="307"/>
        <v>0</v>
      </c>
      <c r="M1266" s="326">
        <f t="shared" si="308"/>
        <v>0</v>
      </c>
      <c r="N1266" s="326">
        <f t="shared" si="316"/>
        <v>1.1659119890902108</v>
      </c>
      <c r="O1266" s="326">
        <f t="shared" si="309"/>
        <v>8.2146673532412785E-156</v>
      </c>
      <c r="P1266" s="326">
        <f t="shared" si="310"/>
        <v>0</v>
      </c>
      <c r="Q1266" s="326">
        <f t="shared" si="317"/>
        <v>1.1659119890902108</v>
      </c>
      <c r="R1266" s="326">
        <f t="shared" si="311"/>
        <v>9.910148848411239E-4</v>
      </c>
      <c r="S1266" s="326">
        <f t="shared" si="312"/>
        <v>0</v>
      </c>
      <c r="T1266" s="326">
        <f t="shared" si="318"/>
        <v>1.1659119890902108</v>
      </c>
      <c r="U1266" s="326">
        <f t="shared" si="313"/>
        <v>1.0481093132076382E-219</v>
      </c>
      <c r="V1266" s="326">
        <f t="shared" si="319"/>
        <v>0.30099101488484109</v>
      </c>
    </row>
    <row r="1267" spans="7:22" x14ac:dyDescent="0.2">
      <c r="G1267" s="326">
        <f t="shared" si="304"/>
        <v>0</v>
      </c>
      <c r="H1267" s="326">
        <f t="shared" si="314"/>
        <v>1.166838051035477</v>
      </c>
      <c r="I1267" s="326">
        <f t="shared" si="305"/>
        <v>0</v>
      </c>
      <c r="J1267" s="326">
        <f t="shared" si="306"/>
        <v>0</v>
      </c>
      <c r="K1267" s="326">
        <f t="shared" si="315"/>
        <v>1.166838051035477</v>
      </c>
      <c r="L1267" s="326">
        <f t="shared" si="307"/>
        <v>0</v>
      </c>
      <c r="M1267" s="326">
        <f t="shared" si="308"/>
        <v>0</v>
      </c>
      <c r="N1267" s="326">
        <f t="shared" si="316"/>
        <v>1.166838051035477</v>
      </c>
      <c r="O1267" s="326">
        <f t="shared" si="309"/>
        <v>2.264465764794985E-156</v>
      </c>
      <c r="P1267" s="326">
        <f t="shared" si="310"/>
        <v>0</v>
      </c>
      <c r="Q1267" s="326">
        <f t="shared" si="317"/>
        <v>1.166838051035477</v>
      </c>
      <c r="R1267" s="326">
        <f t="shared" si="311"/>
        <v>7.3523257826552894E-4</v>
      </c>
      <c r="S1267" s="326">
        <f t="shared" si="312"/>
        <v>0</v>
      </c>
      <c r="T1267" s="326">
        <f t="shared" si="318"/>
        <v>1.166838051035477</v>
      </c>
      <c r="U1267" s="326">
        <f t="shared" si="313"/>
        <v>2.4391660805886818E-218</v>
      </c>
      <c r="V1267" s="326">
        <f t="shared" si="319"/>
        <v>0.30073523257826551</v>
      </c>
    </row>
    <row r="1268" spans="7:22" x14ac:dyDescent="0.2">
      <c r="G1268" s="326">
        <f t="shared" si="304"/>
        <v>0</v>
      </c>
      <c r="H1268" s="326">
        <f t="shared" si="314"/>
        <v>1.1677641129807432</v>
      </c>
      <c r="I1268" s="326">
        <f t="shared" si="305"/>
        <v>0</v>
      </c>
      <c r="J1268" s="326">
        <f t="shared" si="306"/>
        <v>0</v>
      </c>
      <c r="K1268" s="326">
        <f t="shared" si="315"/>
        <v>1.1677641129807432</v>
      </c>
      <c r="L1268" s="326">
        <f t="shared" si="307"/>
        <v>0</v>
      </c>
      <c r="M1268" s="326">
        <f t="shared" si="308"/>
        <v>0</v>
      </c>
      <c r="N1268" s="326">
        <f t="shared" si="316"/>
        <v>1.1677641129807432</v>
      </c>
      <c r="O1268" s="326">
        <f t="shared" si="309"/>
        <v>6.2406670719340099E-157</v>
      </c>
      <c r="P1268" s="326">
        <f t="shared" si="310"/>
        <v>0</v>
      </c>
      <c r="Q1268" s="326">
        <f t="shared" si="317"/>
        <v>1.1677641129807432</v>
      </c>
      <c r="R1268" s="326">
        <f t="shared" si="311"/>
        <v>5.4316556249878851E-4</v>
      </c>
      <c r="S1268" s="326">
        <f t="shared" si="312"/>
        <v>0</v>
      </c>
      <c r="T1268" s="326">
        <f t="shared" si="318"/>
        <v>1.1677641129807432</v>
      </c>
      <c r="U1268" s="326">
        <f t="shared" si="313"/>
        <v>5.5931552989977246E-217</v>
      </c>
      <c r="V1268" s="326">
        <f t="shared" si="319"/>
        <v>0.30054316556249877</v>
      </c>
    </row>
    <row r="1269" spans="7:22" x14ac:dyDescent="0.2">
      <c r="G1269" s="326">
        <f t="shared" si="304"/>
        <v>0</v>
      </c>
      <c r="H1269" s="326">
        <f t="shared" si="314"/>
        <v>1.1686901749260095</v>
      </c>
      <c r="I1269" s="326">
        <f t="shared" si="305"/>
        <v>0</v>
      </c>
      <c r="J1269" s="326">
        <f t="shared" si="306"/>
        <v>0</v>
      </c>
      <c r="K1269" s="326">
        <f t="shared" si="315"/>
        <v>1.1686901749260095</v>
      </c>
      <c r="L1269" s="326">
        <f t="shared" si="307"/>
        <v>0</v>
      </c>
      <c r="M1269" s="326">
        <f t="shared" si="308"/>
        <v>0</v>
      </c>
      <c r="N1269" s="326">
        <f t="shared" si="316"/>
        <v>1.1686901749260095</v>
      </c>
      <c r="O1269" s="326">
        <f t="shared" si="309"/>
        <v>1.7194453633314561E-157</v>
      </c>
      <c r="P1269" s="326">
        <f t="shared" si="310"/>
        <v>0</v>
      </c>
      <c r="Q1269" s="326">
        <f t="shared" si="317"/>
        <v>1.1686901749260095</v>
      </c>
      <c r="R1269" s="326">
        <f t="shared" si="311"/>
        <v>3.9958745998954257E-4</v>
      </c>
      <c r="S1269" s="326">
        <f t="shared" si="312"/>
        <v>0</v>
      </c>
      <c r="T1269" s="326">
        <f t="shared" si="318"/>
        <v>1.1686901749260095</v>
      </c>
      <c r="U1269" s="326">
        <f t="shared" si="313"/>
        <v>1.2638003051566726E-215</v>
      </c>
      <c r="V1269" s="326">
        <f t="shared" si="319"/>
        <v>0.30039958745998951</v>
      </c>
    </row>
    <row r="1270" spans="7:22" x14ac:dyDescent="0.2">
      <c r="G1270" s="326">
        <f t="shared" si="304"/>
        <v>0</v>
      </c>
      <c r="H1270" s="326">
        <f t="shared" si="314"/>
        <v>1.1696162368712757</v>
      </c>
      <c r="I1270" s="326">
        <f t="shared" si="305"/>
        <v>0</v>
      </c>
      <c r="J1270" s="326">
        <f t="shared" si="306"/>
        <v>0</v>
      </c>
      <c r="K1270" s="326">
        <f t="shared" si="315"/>
        <v>1.1696162368712757</v>
      </c>
      <c r="L1270" s="326">
        <f t="shared" si="307"/>
        <v>0</v>
      </c>
      <c r="M1270" s="326">
        <f t="shared" si="308"/>
        <v>0</v>
      </c>
      <c r="N1270" s="326">
        <f t="shared" si="316"/>
        <v>1.1696162368712757</v>
      </c>
      <c r="O1270" s="326">
        <f t="shared" si="309"/>
        <v>4.7363138643213142E-158</v>
      </c>
      <c r="P1270" s="326">
        <f t="shared" si="310"/>
        <v>0</v>
      </c>
      <c r="Q1270" s="326">
        <f t="shared" si="317"/>
        <v>1.1696162368712757</v>
      </c>
      <c r="R1270" s="326">
        <f t="shared" si="311"/>
        <v>2.9273374353338774E-4</v>
      </c>
      <c r="S1270" s="326">
        <f t="shared" si="312"/>
        <v>0</v>
      </c>
      <c r="T1270" s="326">
        <f t="shared" si="318"/>
        <v>1.1696162368712757</v>
      </c>
      <c r="U1270" s="326">
        <f t="shared" si="313"/>
        <v>2.8140470276718075E-214</v>
      </c>
      <c r="V1270" s="326">
        <f t="shared" si="319"/>
        <v>0.30029273374353338</v>
      </c>
    </row>
    <row r="1271" spans="7:22" x14ac:dyDescent="0.2">
      <c r="G1271" s="326">
        <f t="shared" si="304"/>
        <v>0</v>
      </c>
      <c r="H1271" s="326">
        <f t="shared" si="314"/>
        <v>1.1705422988165419</v>
      </c>
      <c r="I1271" s="326">
        <f t="shared" si="305"/>
        <v>0</v>
      </c>
      <c r="J1271" s="326">
        <f t="shared" si="306"/>
        <v>0</v>
      </c>
      <c r="K1271" s="326">
        <f t="shared" si="315"/>
        <v>1.1705422988165419</v>
      </c>
      <c r="L1271" s="326">
        <f t="shared" si="307"/>
        <v>0</v>
      </c>
      <c r="M1271" s="326">
        <f t="shared" si="308"/>
        <v>0</v>
      </c>
      <c r="N1271" s="326">
        <f t="shared" si="316"/>
        <v>1.1705422988165419</v>
      </c>
      <c r="O1271" s="326">
        <f t="shared" si="309"/>
        <v>1.3043372518146501E-158</v>
      </c>
      <c r="P1271" s="326">
        <f t="shared" si="310"/>
        <v>0</v>
      </c>
      <c r="Q1271" s="326">
        <f t="shared" si="317"/>
        <v>1.1705422988165419</v>
      </c>
      <c r="R1271" s="326">
        <f t="shared" si="311"/>
        <v>2.1356209139144206E-4</v>
      </c>
      <c r="S1271" s="326">
        <f t="shared" si="312"/>
        <v>0</v>
      </c>
      <c r="T1271" s="326">
        <f t="shared" si="318"/>
        <v>1.1705422988165419</v>
      </c>
      <c r="U1271" s="326">
        <f t="shared" si="313"/>
        <v>6.1750531091861752E-213</v>
      </c>
      <c r="V1271" s="326">
        <f t="shared" si="319"/>
        <v>0.30021356209139144</v>
      </c>
    </row>
    <row r="1272" spans="7:22" x14ac:dyDescent="0.2">
      <c r="G1272" s="326">
        <f t="shared" si="304"/>
        <v>0</v>
      </c>
      <c r="H1272" s="326">
        <f t="shared" si="314"/>
        <v>1.1714683607618082</v>
      </c>
      <c r="I1272" s="326">
        <f t="shared" si="305"/>
        <v>0</v>
      </c>
      <c r="J1272" s="326">
        <f t="shared" si="306"/>
        <v>0</v>
      </c>
      <c r="K1272" s="326">
        <f t="shared" si="315"/>
        <v>1.1714683607618082</v>
      </c>
      <c r="L1272" s="326">
        <f t="shared" si="307"/>
        <v>0</v>
      </c>
      <c r="M1272" s="326">
        <f t="shared" si="308"/>
        <v>0</v>
      </c>
      <c r="N1272" s="326">
        <f t="shared" si="316"/>
        <v>1.1714683607618082</v>
      </c>
      <c r="O1272" s="326">
        <f t="shared" si="309"/>
        <v>3.5911970600569853E-159</v>
      </c>
      <c r="P1272" s="326">
        <f t="shared" si="310"/>
        <v>0</v>
      </c>
      <c r="Q1272" s="326">
        <f t="shared" si="317"/>
        <v>1.1714683607618082</v>
      </c>
      <c r="R1272" s="326">
        <f t="shared" si="311"/>
        <v>1.5515832126535768E-4</v>
      </c>
      <c r="S1272" s="326">
        <f t="shared" si="312"/>
        <v>0</v>
      </c>
      <c r="T1272" s="326">
        <f t="shared" si="318"/>
        <v>1.1714683607618082</v>
      </c>
      <c r="U1272" s="326">
        <f t="shared" si="313"/>
        <v>1.3354619451716731E-211</v>
      </c>
      <c r="V1272" s="326">
        <f t="shared" si="319"/>
        <v>0.30015515832126533</v>
      </c>
    </row>
    <row r="1273" spans="7:22" x14ac:dyDescent="0.2">
      <c r="G1273" s="326">
        <f t="shared" si="304"/>
        <v>0</v>
      </c>
      <c r="H1273" s="326">
        <f t="shared" si="314"/>
        <v>1.1723944227070744</v>
      </c>
      <c r="I1273" s="326">
        <f t="shared" si="305"/>
        <v>0</v>
      </c>
      <c r="J1273" s="326">
        <f t="shared" si="306"/>
        <v>0</v>
      </c>
      <c r="K1273" s="326">
        <f t="shared" si="315"/>
        <v>1.1723944227070744</v>
      </c>
      <c r="L1273" s="326">
        <f t="shared" si="307"/>
        <v>0</v>
      </c>
      <c r="M1273" s="326">
        <f t="shared" si="308"/>
        <v>0</v>
      </c>
      <c r="N1273" s="326">
        <f t="shared" si="316"/>
        <v>1.1723944227070744</v>
      </c>
      <c r="O1273" s="326">
        <f t="shared" si="309"/>
        <v>9.8853274890425199E-160</v>
      </c>
      <c r="P1273" s="326">
        <f t="shared" si="310"/>
        <v>0</v>
      </c>
      <c r="Q1273" s="326">
        <f t="shared" si="317"/>
        <v>1.1723944227070744</v>
      </c>
      <c r="R1273" s="326">
        <f t="shared" si="311"/>
        <v>1.1226245859730082E-4</v>
      </c>
      <c r="S1273" s="326">
        <f t="shared" si="312"/>
        <v>0</v>
      </c>
      <c r="T1273" s="326">
        <f t="shared" si="318"/>
        <v>1.1723944227070744</v>
      </c>
      <c r="U1273" s="326">
        <f t="shared" si="313"/>
        <v>2.84661492970476E-210</v>
      </c>
      <c r="V1273" s="326">
        <f t="shared" si="319"/>
        <v>0.30011226245859729</v>
      </c>
    </row>
    <row r="1274" spans="7:22" x14ac:dyDescent="0.2">
      <c r="G1274" s="326">
        <f t="shared" si="304"/>
        <v>0</v>
      </c>
      <c r="H1274" s="326">
        <f t="shared" si="314"/>
        <v>1.1733204846523406</v>
      </c>
      <c r="I1274" s="326">
        <f t="shared" si="305"/>
        <v>0</v>
      </c>
      <c r="J1274" s="326">
        <f t="shared" si="306"/>
        <v>0</v>
      </c>
      <c r="K1274" s="326">
        <f t="shared" si="315"/>
        <v>1.1733204846523406</v>
      </c>
      <c r="L1274" s="326">
        <f t="shared" si="307"/>
        <v>0</v>
      </c>
      <c r="M1274" s="326">
        <f t="shared" si="308"/>
        <v>0</v>
      </c>
      <c r="N1274" s="326">
        <f t="shared" si="316"/>
        <v>1.1733204846523406</v>
      </c>
      <c r="O1274" s="326">
        <f t="shared" si="309"/>
        <v>2.7204949668957264E-160</v>
      </c>
      <c r="P1274" s="326">
        <f t="shared" si="310"/>
        <v>0</v>
      </c>
      <c r="Q1274" s="326">
        <f t="shared" si="317"/>
        <v>1.1733204846523406</v>
      </c>
      <c r="R1274" s="326">
        <f t="shared" si="311"/>
        <v>8.0893121612647794E-5</v>
      </c>
      <c r="S1274" s="326">
        <f t="shared" si="312"/>
        <v>0</v>
      </c>
      <c r="T1274" s="326">
        <f t="shared" si="318"/>
        <v>1.1733204846523406</v>
      </c>
      <c r="U1274" s="326">
        <f t="shared" si="313"/>
        <v>5.980770209533504E-209</v>
      </c>
      <c r="V1274" s="326">
        <f t="shared" si="319"/>
        <v>0.30008089312161262</v>
      </c>
    </row>
    <row r="1275" spans="7:22" x14ac:dyDescent="0.2">
      <c r="G1275" s="326">
        <f t="shared" si="304"/>
        <v>0</v>
      </c>
      <c r="H1275" s="326">
        <f t="shared" si="314"/>
        <v>1.1742465465976069</v>
      </c>
      <c r="I1275" s="326">
        <f t="shared" si="305"/>
        <v>0</v>
      </c>
      <c r="J1275" s="326">
        <f t="shared" si="306"/>
        <v>0</v>
      </c>
      <c r="K1275" s="326">
        <f t="shared" si="315"/>
        <v>1.1742465465976069</v>
      </c>
      <c r="L1275" s="326">
        <f t="shared" si="307"/>
        <v>0</v>
      </c>
      <c r="M1275" s="326">
        <f t="shared" si="308"/>
        <v>0</v>
      </c>
      <c r="N1275" s="326">
        <f t="shared" si="316"/>
        <v>1.1742465465976069</v>
      </c>
      <c r="O1275" s="326">
        <f t="shared" si="309"/>
        <v>7.4853544825443143E-161</v>
      </c>
      <c r="P1275" s="326">
        <f t="shared" si="310"/>
        <v>0</v>
      </c>
      <c r="Q1275" s="326">
        <f t="shared" si="317"/>
        <v>1.1742465465976069</v>
      </c>
      <c r="R1275" s="326">
        <f t="shared" si="311"/>
        <v>5.8051729640247219E-5</v>
      </c>
      <c r="S1275" s="326">
        <f t="shared" si="312"/>
        <v>0</v>
      </c>
      <c r="T1275" s="326">
        <f t="shared" si="318"/>
        <v>1.1742465465976069</v>
      </c>
      <c r="U1275" s="326">
        <f t="shared" si="313"/>
        <v>1.2386294187724285E-207</v>
      </c>
      <c r="V1275" s="326">
        <f t="shared" si="319"/>
        <v>0.30005805172964023</v>
      </c>
    </row>
    <row r="1276" spans="7:22" x14ac:dyDescent="0.2">
      <c r="G1276" s="326">
        <f t="shared" si="304"/>
        <v>0</v>
      </c>
      <c r="H1276" s="326">
        <f t="shared" si="314"/>
        <v>1.1751726085428731</v>
      </c>
      <c r="I1276" s="326">
        <f t="shared" si="305"/>
        <v>0</v>
      </c>
      <c r="J1276" s="326">
        <f t="shared" si="306"/>
        <v>0</v>
      </c>
      <c r="K1276" s="326">
        <f t="shared" si="315"/>
        <v>1.1751726085428731</v>
      </c>
      <c r="L1276" s="326">
        <f t="shared" si="307"/>
        <v>0</v>
      </c>
      <c r="M1276" s="326">
        <f t="shared" si="308"/>
        <v>0</v>
      </c>
      <c r="N1276" s="326">
        <f t="shared" si="316"/>
        <v>1.1751726085428731</v>
      </c>
      <c r="O1276" s="326">
        <f t="shared" si="309"/>
        <v>2.0591449603239347E-161</v>
      </c>
      <c r="P1276" s="326">
        <f t="shared" si="310"/>
        <v>0</v>
      </c>
      <c r="Q1276" s="326">
        <f t="shared" si="317"/>
        <v>1.1751726085428731</v>
      </c>
      <c r="R1276" s="326">
        <f t="shared" si="311"/>
        <v>4.149102543024809E-5</v>
      </c>
      <c r="S1276" s="326">
        <f t="shared" si="312"/>
        <v>0</v>
      </c>
      <c r="T1276" s="326">
        <f t="shared" si="318"/>
        <v>1.1751726085428731</v>
      </c>
      <c r="U1276" s="326">
        <f t="shared" si="313"/>
        <v>2.5287513603646866E-206</v>
      </c>
      <c r="V1276" s="326">
        <f t="shared" si="319"/>
        <v>0.30004149102543026</v>
      </c>
    </row>
    <row r="1277" spans="7:22" x14ac:dyDescent="0.2">
      <c r="G1277" s="326">
        <f t="shared" si="304"/>
        <v>0</v>
      </c>
      <c r="H1277" s="326">
        <f t="shared" si="314"/>
        <v>1.1760986704881393</v>
      </c>
      <c r="I1277" s="326">
        <f t="shared" si="305"/>
        <v>0</v>
      </c>
      <c r="J1277" s="326">
        <f t="shared" si="306"/>
        <v>0</v>
      </c>
      <c r="K1277" s="326">
        <f t="shared" si="315"/>
        <v>1.1760986704881393</v>
      </c>
      <c r="L1277" s="326">
        <f t="shared" si="307"/>
        <v>0</v>
      </c>
      <c r="M1277" s="326">
        <f t="shared" si="308"/>
        <v>0</v>
      </c>
      <c r="N1277" s="326">
        <f t="shared" si="316"/>
        <v>1.1760986704881393</v>
      </c>
      <c r="O1277" s="326">
        <f t="shared" si="309"/>
        <v>5.6633588861665964E-162</v>
      </c>
      <c r="P1277" s="326">
        <f t="shared" si="310"/>
        <v>0</v>
      </c>
      <c r="Q1277" s="326">
        <f t="shared" si="317"/>
        <v>1.1760986704881393</v>
      </c>
      <c r="R1277" s="326">
        <f t="shared" si="311"/>
        <v>2.9535034111300658E-5</v>
      </c>
      <c r="S1277" s="326">
        <f t="shared" si="312"/>
        <v>0</v>
      </c>
      <c r="T1277" s="326">
        <f t="shared" si="318"/>
        <v>1.1760986704881393</v>
      </c>
      <c r="U1277" s="326">
        <f t="shared" si="313"/>
        <v>5.0895080762938093E-205</v>
      </c>
      <c r="V1277" s="326">
        <f t="shared" si="319"/>
        <v>0.30002953503411128</v>
      </c>
    </row>
    <row r="1278" spans="7:22" x14ac:dyDescent="0.2">
      <c r="G1278" s="326">
        <f t="shared" si="304"/>
        <v>0</v>
      </c>
      <c r="H1278" s="326">
        <f t="shared" si="314"/>
        <v>1.1770247324334056</v>
      </c>
      <c r="I1278" s="326">
        <f t="shared" si="305"/>
        <v>0</v>
      </c>
      <c r="J1278" s="326">
        <f t="shared" si="306"/>
        <v>0</v>
      </c>
      <c r="K1278" s="326">
        <f t="shared" si="315"/>
        <v>1.1770247324334056</v>
      </c>
      <c r="L1278" s="326">
        <f t="shared" si="307"/>
        <v>0</v>
      </c>
      <c r="M1278" s="326">
        <f t="shared" si="308"/>
        <v>0</v>
      </c>
      <c r="N1278" s="326">
        <f t="shared" si="316"/>
        <v>1.1770247324334056</v>
      </c>
      <c r="O1278" s="326">
        <f t="shared" si="309"/>
        <v>1.5573145919434558E-162</v>
      </c>
      <c r="P1278" s="326">
        <f t="shared" si="310"/>
        <v>0</v>
      </c>
      <c r="Q1278" s="326">
        <f t="shared" si="317"/>
        <v>1.1770247324334056</v>
      </c>
      <c r="R1278" s="326">
        <f t="shared" si="311"/>
        <v>2.0939866834453383E-5</v>
      </c>
      <c r="S1278" s="326">
        <f t="shared" si="312"/>
        <v>0</v>
      </c>
      <c r="T1278" s="326">
        <f t="shared" si="318"/>
        <v>1.1770247324334056</v>
      </c>
      <c r="U1278" s="326">
        <f t="shared" si="313"/>
        <v>1.0098916787467777E-203</v>
      </c>
      <c r="V1278" s="326">
        <f t="shared" si="319"/>
        <v>0.30002093986683442</v>
      </c>
    </row>
    <row r="1279" spans="7:22" x14ac:dyDescent="0.2">
      <c r="G1279" s="326">
        <f t="shared" si="304"/>
        <v>0</v>
      </c>
      <c r="H1279" s="326">
        <f t="shared" si="314"/>
        <v>1.1779507943786718</v>
      </c>
      <c r="I1279" s="326">
        <f t="shared" si="305"/>
        <v>0</v>
      </c>
      <c r="J1279" s="326">
        <f t="shared" si="306"/>
        <v>0</v>
      </c>
      <c r="K1279" s="326">
        <f t="shared" si="315"/>
        <v>1.1779507943786718</v>
      </c>
      <c r="L1279" s="326">
        <f t="shared" si="307"/>
        <v>0</v>
      </c>
      <c r="M1279" s="326">
        <f t="shared" si="308"/>
        <v>0</v>
      </c>
      <c r="N1279" s="326">
        <f t="shared" si="316"/>
        <v>1.1779507943786718</v>
      </c>
      <c r="O1279" s="326">
        <f t="shared" si="309"/>
        <v>4.2815025582857293E-163</v>
      </c>
      <c r="P1279" s="326">
        <f t="shared" si="310"/>
        <v>0</v>
      </c>
      <c r="Q1279" s="326">
        <f t="shared" si="317"/>
        <v>1.1779507943786718</v>
      </c>
      <c r="R1279" s="326">
        <f t="shared" si="311"/>
        <v>1.4786734264909161E-5</v>
      </c>
      <c r="S1279" s="326">
        <f t="shared" si="312"/>
        <v>0</v>
      </c>
      <c r="T1279" s="326">
        <f t="shared" si="318"/>
        <v>1.1779507943786718</v>
      </c>
      <c r="U1279" s="326">
        <f t="shared" si="313"/>
        <v>1.9757288766978682E-202</v>
      </c>
      <c r="V1279" s="326">
        <f t="shared" si="319"/>
        <v>0.3000147867342649</v>
      </c>
    </row>
    <row r="1280" spans="7:22" x14ac:dyDescent="0.2">
      <c r="G1280" s="326">
        <f t="shared" si="304"/>
        <v>0</v>
      </c>
      <c r="H1280" s="326">
        <f t="shared" si="314"/>
        <v>1.178876856323938</v>
      </c>
      <c r="I1280" s="326">
        <f t="shared" si="305"/>
        <v>0</v>
      </c>
      <c r="J1280" s="326">
        <f t="shared" si="306"/>
        <v>0</v>
      </c>
      <c r="K1280" s="326">
        <f t="shared" si="315"/>
        <v>1.178876856323938</v>
      </c>
      <c r="L1280" s="326">
        <f t="shared" si="307"/>
        <v>0</v>
      </c>
      <c r="M1280" s="326">
        <f t="shared" si="308"/>
        <v>0</v>
      </c>
      <c r="N1280" s="326">
        <f t="shared" si="316"/>
        <v>1.178876856323938</v>
      </c>
      <c r="O1280" s="326">
        <f t="shared" si="309"/>
        <v>1.1768906493543174E-163</v>
      </c>
      <c r="P1280" s="326">
        <f t="shared" si="310"/>
        <v>0</v>
      </c>
      <c r="Q1280" s="326">
        <f t="shared" si="317"/>
        <v>1.178876856323938</v>
      </c>
      <c r="R1280" s="326">
        <f t="shared" si="311"/>
        <v>1.0400190067045812E-5</v>
      </c>
      <c r="S1280" s="326">
        <f t="shared" si="312"/>
        <v>0</v>
      </c>
      <c r="T1280" s="326">
        <f t="shared" si="318"/>
        <v>1.178876856323938</v>
      </c>
      <c r="U1280" s="326">
        <f t="shared" si="313"/>
        <v>3.8111638691030624E-201</v>
      </c>
      <c r="V1280" s="326">
        <f t="shared" si="319"/>
        <v>0.30001040019006703</v>
      </c>
    </row>
    <row r="1281" spans="7:22" x14ac:dyDescent="0.2">
      <c r="G1281" s="326">
        <f t="shared" si="304"/>
        <v>0</v>
      </c>
      <c r="H1281" s="326">
        <f t="shared" si="314"/>
        <v>1.1798029182692042</v>
      </c>
      <c r="I1281" s="326">
        <f t="shared" si="305"/>
        <v>0</v>
      </c>
      <c r="J1281" s="326">
        <f t="shared" si="306"/>
        <v>0</v>
      </c>
      <c r="K1281" s="326">
        <f t="shared" si="315"/>
        <v>1.1798029182692042</v>
      </c>
      <c r="L1281" s="326">
        <f t="shared" si="307"/>
        <v>0</v>
      </c>
      <c r="M1281" s="326">
        <f t="shared" si="308"/>
        <v>0</v>
      </c>
      <c r="N1281" s="326">
        <f t="shared" si="316"/>
        <v>1.1798029182692042</v>
      </c>
      <c r="O1281" s="326">
        <f t="shared" si="309"/>
        <v>3.234435650746841E-164</v>
      </c>
      <c r="P1281" s="326">
        <f t="shared" si="310"/>
        <v>0</v>
      </c>
      <c r="Q1281" s="326">
        <f t="shared" si="317"/>
        <v>1.1798029182692042</v>
      </c>
      <c r="R1281" s="326">
        <f t="shared" si="311"/>
        <v>7.2860079235782934E-6</v>
      </c>
      <c r="S1281" s="326">
        <f t="shared" si="312"/>
        <v>0</v>
      </c>
      <c r="T1281" s="326">
        <f t="shared" si="318"/>
        <v>1.1798029182692042</v>
      </c>
      <c r="U1281" s="326">
        <f t="shared" si="313"/>
        <v>7.2491930723983422E-200</v>
      </c>
      <c r="V1281" s="326">
        <f t="shared" si="319"/>
        <v>0.30000728600792359</v>
      </c>
    </row>
    <row r="1282" spans="7:22" x14ac:dyDescent="0.2">
      <c r="G1282" s="326">
        <f t="shared" si="304"/>
        <v>0</v>
      </c>
      <c r="H1282" s="326">
        <f t="shared" si="314"/>
        <v>1.1807289802144705</v>
      </c>
      <c r="I1282" s="326">
        <f t="shared" si="305"/>
        <v>0</v>
      </c>
      <c r="J1282" s="326">
        <f t="shared" si="306"/>
        <v>0</v>
      </c>
      <c r="K1282" s="326">
        <f t="shared" si="315"/>
        <v>1.1807289802144705</v>
      </c>
      <c r="L1282" s="326">
        <f t="shared" si="307"/>
        <v>0</v>
      </c>
      <c r="M1282" s="326">
        <f t="shared" si="308"/>
        <v>0</v>
      </c>
      <c r="N1282" s="326">
        <f t="shared" si="316"/>
        <v>1.1807289802144705</v>
      </c>
      <c r="O1282" s="326">
        <f t="shared" si="309"/>
        <v>8.8876276403170999E-165</v>
      </c>
      <c r="P1282" s="326">
        <f t="shared" si="310"/>
        <v>0</v>
      </c>
      <c r="Q1282" s="326">
        <f t="shared" si="317"/>
        <v>1.1807289802144705</v>
      </c>
      <c r="R1282" s="326">
        <f t="shared" si="311"/>
        <v>5.0842396669554693E-6</v>
      </c>
      <c r="S1282" s="326">
        <f t="shared" si="312"/>
        <v>0</v>
      </c>
      <c r="T1282" s="326">
        <f t="shared" si="318"/>
        <v>1.1807289802144705</v>
      </c>
      <c r="U1282" s="326">
        <f t="shared" si="313"/>
        <v>1.3597135384607283E-198</v>
      </c>
      <c r="V1282" s="326">
        <f t="shared" si="319"/>
        <v>0.30000508423966693</v>
      </c>
    </row>
    <row r="1283" spans="7:22" x14ac:dyDescent="0.2">
      <c r="G1283" s="326">
        <f t="shared" si="304"/>
        <v>0</v>
      </c>
      <c r="H1283" s="326">
        <f t="shared" si="314"/>
        <v>1.1816550421597367</v>
      </c>
      <c r="I1283" s="326">
        <f t="shared" si="305"/>
        <v>0</v>
      </c>
      <c r="J1283" s="326">
        <f t="shared" si="306"/>
        <v>0</v>
      </c>
      <c r="K1283" s="326">
        <f t="shared" si="315"/>
        <v>1.1816550421597367</v>
      </c>
      <c r="L1283" s="326">
        <f t="shared" si="307"/>
        <v>0</v>
      </c>
      <c r="M1283" s="326">
        <f t="shared" si="308"/>
        <v>0</v>
      </c>
      <c r="N1283" s="326">
        <f t="shared" si="316"/>
        <v>1.1816550421597367</v>
      </c>
      <c r="O1283" s="326">
        <f t="shared" si="309"/>
        <v>2.44174630328354E-165</v>
      </c>
      <c r="P1283" s="326">
        <f t="shared" si="310"/>
        <v>0</v>
      </c>
      <c r="Q1283" s="326">
        <f t="shared" si="317"/>
        <v>1.1816550421597367</v>
      </c>
      <c r="R1283" s="326">
        <f t="shared" si="311"/>
        <v>3.5339387548822483E-6</v>
      </c>
      <c r="S1283" s="326">
        <f t="shared" si="312"/>
        <v>0</v>
      </c>
      <c r="T1283" s="326">
        <f t="shared" si="318"/>
        <v>1.1816550421597367</v>
      </c>
      <c r="U1283" s="326">
        <f t="shared" si="313"/>
        <v>2.5150969145474009E-197</v>
      </c>
      <c r="V1283" s="326">
        <f t="shared" si="319"/>
        <v>0.3000035339387549</v>
      </c>
    </row>
    <row r="1284" spans="7:22" x14ac:dyDescent="0.2">
      <c r="G1284" s="326">
        <f t="shared" si="304"/>
        <v>0</v>
      </c>
      <c r="H1284" s="326">
        <f t="shared" si="314"/>
        <v>1.1825811041050029</v>
      </c>
      <c r="I1284" s="326">
        <f t="shared" si="305"/>
        <v>0</v>
      </c>
      <c r="J1284" s="326">
        <f t="shared" si="306"/>
        <v>0</v>
      </c>
      <c r="K1284" s="326">
        <f t="shared" si="315"/>
        <v>1.1825811041050029</v>
      </c>
      <c r="L1284" s="326">
        <f t="shared" si="307"/>
        <v>0</v>
      </c>
      <c r="M1284" s="326">
        <f t="shared" si="308"/>
        <v>0</v>
      </c>
      <c r="N1284" s="326">
        <f t="shared" si="316"/>
        <v>1.1825811041050029</v>
      </c>
      <c r="O1284" s="326">
        <f t="shared" si="309"/>
        <v>6.7072575660097013E-166</v>
      </c>
      <c r="P1284" s="326">
        <f t="shared" si="310"/>
        <v>0</v>
      </c>
      <c r="Q1284" s="326">
        <f t="shared" si="317"/>
        <v>1.1825811041050029</v>
      </c>
      <c r="R1284" s="326">
        <f t="shared" si="311"/>
        <v>2.4467929808356302E-6</v>
      </c>
      <c r="S1284" s="326">
        <f t="shared" si="312"/>
        <v>0</v>
      </c>
      <c r="T1284" s="326">
        <f t="shared" si="318"/>
        <v>1.1825811041050029</v>
      </c>
      <c r="U1284" s="326">
        <f t="shared" si="313"/>
        <v>4.5881256922462085E-196</v>
      </c>
      <c r="V1284" s="326">
        <f t="shared" si="319"/>
        <v>0.30000244679298083</v>
      </c>
    </row>
    <row r="1285" spans="7:22" x14ac:dyDescent="0.2">
      <c r="G1285" s="326">
        <f t="shared" si="304"/>
        <v>0</v>
      </c>
      <c r="H1285" s="326">
        <f t="shared" si="314"/>
        <v>1.1835071660502692</v>
      </c>
      <c r="I1285" s="326">
        <f t="shared" si="305"/>
        <v>0</v>
      </c>
      <c r="J1285" s="326">
        <f t="shared" si="306"/>
        <v>0</v>
      </c>
      <c r="K1285" s="326">
        <f t="shared" si="315"/>
        <v>1.1835071660502692</v>
      </c>
      <c r="L1285" s="326">
        <f t="shared" si="307"/>
        <v>0</v>
      </c>
      <c r="M1285" s="326">
        <f t="shared" si="308"/>
        <v>0</v>
      </c>
      <c r="N1285" s="326">
        <f t="shared" si="316"/>
        <v>1.1835071660502692</v>
      </c>
      <c r="O1285" s="326">
        <f t="shared" si="309"/>
        <v>1.8421355206160535E-166</v>
      </c>
      <c r="P1285" s="326">
        <f t="shared" si="310"/>
        <v>0</v>
      </c>
      <c r="Q1285" s="326">
        <f t="shared" si="317"/>
        <v>1.1835071660502692</v>
      </c>
      <c r="R1285" s="326">
        <f t="shared" si="311"/>
        <v>1.6875209380591583E-6</v>
      </c>
      <c r="S1285" s="326">
        <f t="shared" si="312"/>
        <v>0</v>
      </c>
      <c r="T1285" s="326">
        <f t="shared" si="318"/>
        <v>1.1835071660502692</v>
      </c>
      <c r="U1285" s="326">
        <f t="shared" si="313"/>
        <v>8.2549186437448627E-195</v>
      </c>
      <c r="V1285" s="326">
        <f t="shared" si="319"/>
        <v>0.30000168752093803</v>
      </c>
    </row>
    <row r="1286" spans="7:22" x14ac:dyDescent="0.2">
      <c r="G1286" s="326">
        <f t="shared" si="304"/>
        <v>0</v>
      </c>
      <c r="H1286" s="326">
        <f t="shared" si="314"/>
        <v>1.1844332279955354</v>
      </c>
      <c r="I1286" s="326">
        <f t="shared" si="305"/>
        <v>0</v>
      </c>
      <c r="J1286" s="326">
        <f t="shared" si="306"/>
        <v>0</v>
      </c>
      <c r="K1286" s="326">
        <f t="shared" si="315"/>
        <v>1.1844332279955354</v>
      </c>
      <c r="L1286" s="326">
        <f t="shared" si="307"/>
        <v>0</v>
      </c>
      <c r="M1286" s="326">
        <f t="shared" si="308"/>
        <v>0</v>
      </c>
      <c r="N1286" s="326">
        <f t="shared" si="316"/>
        <v>1.1844332279955354</v>
      </c>
      <c r="O1286" s="326">
        <f t="shared" si="309"/>
        <v>5.0586274140583684E-167</v>
      </c>
      <c r="P1286" s="326">
        <f t="shared" si="310"/>
        <v>0</v>
      </c>
      <c r="Q1286" s="326">
        <f t="shared" si="317"/>
        <v>1.1844332279955354</v>
      </c>
      <c r="R1286" s="326">
        <f t="shared" si="311"/>
        <v>1.1593734313480189E-6</v>
      </c>
      <c r="S1286" s="326">
        <f t="shared" si="312"/>
        <v>0</v>
      </c>
      <c r="T1286" s="326">
        <f t="shared" si="318"/>
        <v>1.1844332279955354</v>
      </c>
      <c r="U1286" s="326">
        <f t="shared" si="313"/>
        <v>1.4649092474328934E-193</v>
      </c>
      <c r="V1286" s="326">
        <f t="shared" si="319"/>
        <v>0.30000115937343136</v>
      </c>
    </row>
    <row r="1287" spans="7:22" x14ac:dyDescent="0.2">
      <c r="G1287" s="326">
        <f t="shared" ref="G1287:G1350" si="320">FLOOR(I1287,0.001)</f>
        <v>0</v>
      </c>
      <c r="H1287" s="326">
        <f t="shared" si="314"/>
        <v>1.1853592899408016</v>
      </c>
      <c r="I1287" s="326">
        <f t="shared" ref="I1287:I1350" si="321">$C$13/(SQRT(($H1287*$H1287)/I$4))/SQRT(6.28)*EXP(-(($H1287-I$2)^2)/2/(SQRT(($H1287*$H1287)/I$4))^2)</f>
        <v>0</v>
      </c>
      <c r="J1287" s="326">
        <f t="shared" ref="J1287:J1350" si="322">FLOOR(L1287,0.001)</f>
        <v>0</v>
      </c>
      <c r="K1287" s="326">
        <f t="shared" si="315"/>
        <v>1.1853592899408016</v>
      </c>
      <c r="L1287" s="326">
        <f t="shared" ref="L1287:L1350" si="323">$C$13/(SQRT(($H1287*$H1287)/L$4))/SQRT(6.28)*EXP(-(($H1287-L$2)^2)/2/(SQRT(($H1287*$H1287)/L$4))^2)</f>
        <v>0</v>
      </c>
      <c r="M1287" s="326">
        <f t="shared" ref="M1287:M1350" si="324">FLOOR(O1287,0.001)</f>
        <v>0</v>
      </c>
      <c r="N1287" s="326">
        <f t="shared" si="316"/>
        <v>1.1853592899408016</v>
      </c>
      <c r="O1287" s="326">
        <f t="shared" ref="O1287:O1350" si="325">$C$13/(SQRT(($H1287*$H1287)/O$4))/SQRT(6.28)*EXP(-(($H1287-O$2)^2)/2/(SQRT(($H1287*$H1287)/O$4))^2)</f>
        <v>1.3889310759964828E-167</v>
      </c>
      <c r="P1287" s="326">
        <f t="shared" ref="P1287:P1350" si="326">FLOOR(R1287,0.001)</f>
        <v>0</v>
      </c>
      <c r="Q1287" s="326">
        <f t="shared" si="317"/>
        <v>1.1853592899408016</v>
      </c>
      <c r="R1287" s="326">
        <f t="shared" ref="R1287:R1350" si="327">$C$13/(SQRT(($H1287*$H1287)/R$4))/SQRT(6.28)*EXP(-(($H1287-R$2)^2)/2/(SQRT(($H1287*$H1287)/R$4))^2)</f>
        <v>7.9346577478452408E-7</v>
      </c>
      <c r="S1287" s="326">
        <f t="shared" ref="S1287:S1350" si="328">FLOOR(U1287,0.001)</f>
        <v>0</v>
      </c>
      <c r="T1287" s="326">
        <f t="shared" si="318"/>
        <v>1.1853592899408016</v>
      </c>
      <c r="U1287" s="326">
        <f t="shared" ref="U1287:U1350" si="329">$C$13/(SQRT(($H1287*$H1287)/U$4))/SQRT(6.28)*EXP(-(($H1287-U$2)^2)/2/(SQRT(($H1287*$H1287)/U$4))^2)</f>
        <v>2.564203554808593E-192</v>
      </c>
      <c r="V1287" s="326">
        <f t="shared" si="319"/>
        <v>0.3000007934657748</v>
      </c>
    </row>
    <row r="1288" spans="7:22" x14ac:dyDescent="0.2">
      <c r="G1288" s="326">
        <f t="shared" si="320"/>
        <v>0</v>
      </c>
      <c r="H1288" s="326">
        <f t="shared" ref="H1288:H1351" si="330">H1287+1/($C$16*60)</f>
        <v>1.1862853518860679</v>
      </c>
      <c r="I1288" s="326">
        <f t="shared" si="321"/>
        <v>0</v>
      </c>
      <c r="J1288" s="326">
        <f t="shared" si="322"/>
        <v>0</v>
      </c>
      <c r="K1288" s="326">
        <f t="shared" ref="K1288:K1351" si="331">K1287+1/($C$16*60)</f>
        <v>1.1862853518860679</v>
      </c>
      <c r="L1288" s="326">
        <f t="shared" si="323"/>
        <v>0</v>
      </c>
      <c r="M1288" s="326">
        <f t="shared" si="324"/>
        <v>0</v>
      </c>
      <c r="N1288" s="326">
        <f t="shared" ref="N1288:N1351" si="332">N1287+1/($C$16*60)</f>
        <v>1.1862853518860679</v>
      </c>
      <c r="O1288" s="326">
        <f t="shared" si="325"/>
        <v>3.813009868593638E-168</v>
      </c>
      <c r="P1288" s="326">
        <f t="shared" si="326"/>
        <v>0</v>
      </c>
      <c r="Q1288" s="326">
        <f t="shared" ref="Q1288:Q1351" si="333">Q1287+1/($C$16*60)</f>
        <v>1.1862853518860679</v>
      </c>
      <c r="R1288" s="326">
        <f t="shared" si="327"/>
        <v>5.4096871081539816E-7</v>
      </c>
      <c r="S1288" s="326">
        <f t="shared" si="328"/>
        <v>0</v>
      </c>
      <c r="T1288" s="326">
        <f t="shared" ref="T1288:T1351" si="334">T1287+1/($C$16*60)</f>
        <v>1.1862853518860679</v>
      </c>
      <c r="U1288" s="326">
        <f t="shared" si="329"/>
        <v>4.4275293487950206E-191</v>
      </c>
      <c r="V1288" s="326">
        <f t="shared" ref="V1288:V1351" si="335">SUM(I1288,L1288,O1288,R1288,U1288)+0.3</f>
        <v>0.30000054096871082</v>
      </c>
    </row>
    <row r="1289" spans="7:22" x14ac:dyDescent="0.2">
      <c r="G1289" s="326">
        <f t="shared" si="320"/>
        <v>0</v>
      </c>
      <c r="H1289" s="326">
        <f t="shared" si="330"/>
        <v>1.1872114138313341</v>
      </c>
      <c r="I1289" s="326">
        <f t="shared" si="321"/>
        <v>0</v>
      </c>
      <c r="J1289" s="326">
        <f t="shared" si="322"/>
        <v>0</v>
      </c>
      <c r="K1289" s="326">
        <f t="shared" si="331"/>
        <v>1.1872114138313341</v>
      </c>
      <c r="L1289" s="326">
        <f t="shared" si="323"/>
        <v>0</v>
      </c>
      <c r="M1289" s="326">
        <f t="shared" si="324"/>
        <v>0</v>
      </c>
      <c r="N1289" s="326">
        <f t="shared" si="332"/>
        <v>1.1872114138313341</v>
      </c>
      <c r="O1289" s="326">
        <f t="shared" si="325"/>
        <v>1.0466385566943414E-168</v>
      </c>
      <c r="P1289" s="326">
        <f t="shared" si="326"/>
        <v>0</v>
      </c>
      <c r="Q1289" s="326">
        <f t="shared" si="333"/>
        <v>1.1872114138313341</v>
      </c>
      <c r="R1289" s="326">
        <f t="shared" si="327"/>
        <v>3.6742064777450253E-7</v>
      </c>
      <c r="S1289" s="326">
        <f t="shared" si="328"/>
        <v>0</v>
      </c>
      <c r="T1289" s="326">
        <f t="shared" si="334"/>
        <v>1.1872114138313341</v>
      </c>
      <c r="U1289" s="326">
        <f t="shared" si="329"/>
        <v>7.5415530435062746E-190</v>
      </c>
      <c r="V1289" s="326">
        <f t="shared" si="335"/>
        <v>0.30000036742064778</v>
      </c>
    </row>
    <row r="1290" spans="7:22" x14ac:dyDescent="0.2">
      <c r="G1290" s="326">
        <f t="shared" si="320"/>
        <v>0</v>
      </c>
      <c r="H1290" s="326">
        <f t="shared" si="330"/>
        <v>1.1881374757766003</v>
      </c>
      <c r="I1290" s="326">
        <f t="shared" si="321"/>
        <v>0</v>
      </c>
      <c r="J1290" s="326">
        <f t="shared" si="322"/>
        <v>0</v>
      </c>
      <c r="K1290" s="326">
        <f t="shared" si="331"/>
        <v>1.1881374757766003</v>
      </c>
      <c r="L1290" s="326">
        <f t="shared" si="323"/>
        <v>0</v>
      </c>
      <c r="M1290" s="326">
        <f t="shared" si="324"/>
        <v>0</v>
      </c>
      <c r="N1290" s="326">
        <f t="shared" si="332"/>
        <v>1.1881374757766003</v>
      </c>
      <c r="O1290" s="326">
        <f t="shared" si="325"/>
        <v>2.8725620238282197E-169</v>
      </c>
      <c r="P1290" s="326">
        <f t="shared" si="326"/>
        <v>0</v>
      </c>
      <c r="Q1290" s="326">
        <f t="shared" si="333"/>
        <v>1.1881374757766003</v>
      </c>
      <c r="R1290" s="326">
        <f t="shared" si="327"/>
        <v>2.4860551892219928E-7</v>
      </c>
      <c r="S1290" s="326">
        <f t="shared" si="328"/>
        <v>0</v>
      </c>
      <c r="T1290" s="326">
        <f t="shared" si="334"/>
        <v>1.1881374757766003</v>
      </c>
      <c r="U1290" s="326">
        <f t="shared" si="329"/>
        <v>1.2672830832826644E-188</v>
      </c>
      <c r="V1290" s="326">
        <f t="shared" si="335"/>
        <v>0.30000024860551894</v>
      </c>
    </row>
    <row r="1291" spans="7:22" x14ac:dyDescent="0.2">
      <c r="G1291" s="326">
        <f t="shared" si="320"/>
        <v>0</v>
      </c>
      <c r="H1291" s="326">
        <f t="shared" si="330"/>
        <v>1.1890635377218666</v>
      </c>
      <c r="I1291" s="326">
        <f t="shared" si="321"/>
        <v>0</v>
      </c>
      <c r="J1291" s="326">
        <f t="shared" si="322"/>
        <v>0</v>
      </c>
      <c r="K1291" s="326">
        <f t="shared" si="331"/>
        <v>1.1890635377218666</v>
      </c>
      <c r="L1291" s="326">
        <f t="shared" si="323"/>
        <v>0</v>
      </c>
      <c r="M1291" s="326">
        <f t="shared" si="324"/>
        <v>0</v>
      </c>
      <c r="N1291" s="326">
        <f t="shared" si="332"/>
        <v>1.1890635377218666</v>
      </c>
      <c r="O1291" s="326">
        <f t="shared" si="325"/>
        <v>7.8829412503910983E-170</v>
      </c>
      <c r="P1291" s="326">
        <f t="shared" si="326"/>
        <v>0</v>
      </c>
      <c r="Q1291" s="326">
        <f t="shared" si="333"/>
        <v>1.1890635377218666</v>
      </c>
      <c r="R1291" s="326">
        <f t="shared" si="327"/>
        <v>1.6757995093378548E-7</v>
      </c>
      <c r="S1291" s="326">
        <f t="shared" si="328"/>
        <v>0</v>
      </c>
      <c r="T1291" s="326">
        <f t="shared" si="334"/>
        <v>1.1890635377218666</v>
      </c>
      <c r="U1291" s="326">
        <f t="shared" si="329"/>
        <v>2.1009852633772301E-187</v>
      </c>
      <c r="V1291" s="326">
        <f t="shared" si="335"/>
        <v>0.3000001675799509</v>
      </c>
    </row>
    <row r="1292" spans="7:22" x14ac:dyDescent="0.2">
      <c r="G1292" s="326">
        <f t="shared" si="320"/>
        <v>0</v>
      </c>
      <c r="H1292" s="326">
        <f t="shared" si="330"/>
        <v>1.1899895996671328</v>
      </c>
      <c r="I1292" s="326">
        <f t="shared" si="321"/>
        <v>0</v>
      </c>
      <c r="J1292" s="326">
        <f t="shared" si="322"/>
        <v>0</v>
      </c>
      <c r="K1292" s="326">
        <f t="shared" si="331"/>
        <v>1.1899895996671328</v>
      </c>
      <c r="L1292" s="326">
        <f t="shared" si="323"/>
        <v>0</v>
      </c>
      <c r="M1292" s="326">
        <f t="shared" si="324"/>
        <v>0</v>
      </c>
      <c r="N1292" s="326">
        <f t="shared" si="332"/>
        <v>1.1899895996671328</v>
      </c>
      <c r="O1292" s="326">
        <f t="shared" si="325"/>
        <v>2.1629956513361794E-170</v>
      </c>
      <c r="P1292" s="326">
        <f t="shared" si="326"/>
        <v>0</v>
      </c>
      <c r="Q1292" s="326">
        <f t="shared" si="333"/>
        <v>1.1899895996671328</v>
      </c>
      <c r="R1292" s="326">
        <f t="shared" si="327"/>
        <v>1.1253968371243195E-7</v>
      </c>
      <c r="S1292" s="326">
        <f t="shared" si="328"/>
        <v>0</v>
      </c>
      <c r="T1292" s="326">
        <f t="shared" si="334"/>
        <v>1.1899895996671328</v>
      </c>
      <c r="U1292" s="326">
        <f t="shared" si="329"/>
        <v>3.4366223497360884E-186</v>
      </c>
      <c r="V1292" s="326">
        <f t="shared" si="335"/>
        <v>0.30000011253968373</v>
      </c>
    </row>
    <row r="1293" spans="7:22" x14ac:dyDescent="0.2">
      <c r="G1293" s="326">
        <f t="shared" si="320"/>
        <v>0</v>
      </c>
      <c r="H1293" s="326">
        <f t="shared" si="330"/>
        <v>1.190915661612399</v>
      </c>
      <c r="I1293" s="326">
        <f t="shared" si="321"/>
        <v>0</v>
      </c>
      <c r="J1293" s="326">
        <f t="shared" si="322"/>
        <v>0</v>
      </c>
      <c r="K1293" s="326">
        <f t="shared" si="331"/>
        <v>1.190915661612399</v>
      </c>
      <c r="L1293" s="326">
        <f t="shared" si="323"/>
        <v>0</v>
      </c>
      <c r="M1293" s="326">
        <f t="shared" si="324"/>
        <v>0</v>
      </c>
      <c r="N1293" s="326">
        <f t="shared" si="332"/>
        <v>1.190915661612399</v>
      </c>
      <c r="O1293" s="326">
        <f t="shared" si="325"/>
        <v>5.9343582581347096E-171</v>
      </c>
      <c r="P1293" s="326">
        <f t="shared" si="326"/>
        <v>0</v>
      </c>
      <c r="Q1293" s="326">
        <f t="shared" si="333"/>
        <v>1.190915661612399</v>
      </c>
      <c r="R1293" s="326">
        <f t="shared" si="327"/>
        <v>7.5295647385690025E-8</v>
      </c>
      <c r="S1293" s="326">
        <f t="shared" si="328"/>
        <v>0</v>
      </c>
      <c r="T1293" s="326">
        <f t="shared" si="334"/>
        <v>1.190915661612399</v>
      </c>
      <c r="U1293" s="326">
        <f t="shared" si="329"/>
        <v>5.5465491247252588E-185</v>
      </c>
      <c r="V1293" s="326">
        <f t="shared" si="335"/>
        <v>0.30000007529564737</v>
      </c>
    </row>
    <row r="1294" spans="7:22" x14ac:dyDescent="0.2">
      <c r="G1294" s="326">
        <f t="shared" si="320"/>
        <v>0</v>
      </c>
      <c r="H1294" s="326">
        <f t="shared" si="330"/>
        <v>1.1918417235576653</v>
      </c>
      <c r="I1294" s="326">
        <f t="shared" si="321"/>
        <v>0</v>
      </c>
      <c r="J1294" s="326">
        <f t="shared" si="322"/>
        <v>0</v>
      </c>
      <c r="K1294" s="326">
        <f t="shared" si="331"/>
        <v>1.1918417235576653</v>
      </c>
      <c r="L1294" s="326">
        <f t="shared" si="323"/>
        <v>0</v>
      </c>
      <c r="M1294" s="326">
        <f t="shared" si="324"/>
        <v>0</v>
      </c>
      <c r="N1294" s="326">
        <f t="shared" si="332"/>
        <v>1.1918417235576653</v>
      </c>
      <c r="O1294" s="326">
        <f t="shared" si="325"/>
        <v>1.6279643794055553E-171</v>
      </c>
      <c r="P1294" s="326">
        <f t="shared" si="326"/>
        <v>0</v>
      </c>
      <c r="Q1294" s="326">
        <f t="shared" si="333"/>
        <v>1.1918417235576653</v>
      </c>
      <c r="R1294" s="326">
        <f t="shared" si="327"/>
        <v>5.0190644913473949E-8</v>
      </c>
      <c r="S1294" s="326">
        <f t="shared" si="328"/>
        <v>0</v>
      </c>
      <c r="T1294" s="326">
        <f t="shared" si="334"/>
        <v>1.1918417235576653</v>
      </c>
      <c r="U1294" s="326">
        <f t="shared" si="329"/>
        <v>8.8332166432979139E-184</v>
      </c>
      <c r="V1294" s="326">
        <f t="shared" si="335"/>
        <v>0.30000005019064491</v>
      </c>
    </row>
    <row r="1295" spans="7:22" x14ac:dyDescent="0.2">
      <c r="G1295" s="326">
        <f t="shared" si="320"/>
        <v>0</v>
      </c>
      <c r="H1295" s="326">
        <f t="shared" si="330"/>
        <v>1.1927677855029315</v>
      </c>
      <c r="I1295" s="326">
        <f t="shared" si="321"/>
        <v>0</v>
      </c>
      <c r="J1295" s="326">
        <f t="shared" si="322"/>
        <v>0</v>
      </c>
      <c r="K1295" s="326">
        <f t="shared" si="331"/>
        <v>1.1927677855029315</v>
      </c>
      <c r="L1295" s="326">
        <f t="shared" si="323"/>
        <v>0</v>
      </c>
      <c r="M1295" s="326">
        <f t="shared" si="324"/>
        <v>0</v>
      </c>
      <c r="N1295" s="326">
        <f t="shared" si="332"/>
        <v>1.1927677855029315</v>
      </c>
      <c r="O1295" s="326">
        <f t="shared" si="325"/>
        <v>4.4655124734919494E-172</v>
      </c>
      <c r="P1295" s="326">
        <f t="shared" si="326"/>
        <v>0</v>
      </c>
      <c r="Q1295" s="326">
        <f t="shared" si="333"/>
        <v>1.1927677855029315</v>
      </c>
      <c r="R1295" s="326">
        <f t="shared" si="327"/>
        <v>3.3332856863123448E-8</v>
      </c>
      <c r="S1295" s="326">
        <f t="shared" si="328"/>
        <v>0</v>
      </c>
      <c r="T1295" s="326">
        <f t="shared" si="334"/>
        <v>1.1927677855029315</v>
      </c>
      <c r="U1295" s="326">
        <f t="shared" si="329"/>
        <v>1.3881694449832767E-182</v>
      </c>
      <c r="V1295" s="326">
        <f t="shared" si="335"/>
        <v>0.30000003333285685</v>
      </c>
    </row>
    <row r="1296" spans="7:22" x14ac:dyDescent="0.2">
      <c r="G1296" s="326">
        <f t="shared" si="320"/>
        <v>0</v>
      </c>
      <c r="H1296" s="326">
        <f t="shared" si="330"/>
        <v>1.1936938474481977</v>
      </c>
      <c r="I1296" s="326">
        <f t="shared" si="321"/>
        <v>0</v>
      </c>
      <c r="J1296" s="326">
        <f t="shared" si="322"/>
        <v>0</v>
      </c>
      <c r="K1296" s="326">
        <f t="shared" si="331"/>
        <v>1.1936938474481977</v>
      </c>
      <c r="L1296" s="326">
        <f t="shared" si="323"/>
        <v>0</v>
      </c>
      <c r="M1296" s="326">
        <f t="shared" si="324"/>
        <v>0</v>
      </c>
      <c r="N1296" s="326">
        <f t="shared" si="332"/>
        <v>1.1936938474481977</v>
      </c>
      <c r="O1296" s="326">
        <f t="shared" si="325"/>
        <v>1.2247719276010487E-172</v>
      </c>
      <c r="P1296" s="326">
        <f t="shared" si="326"/>
        <v>0</v>
      </c>
      <c r="Q1296" s="326">
        <f t="shared" si="333"/>
        <v>1.1936938474481977</v>
      </c>
      <c r="R1296" s="326">
        <f t="shared" si="327"/>
        <v>2.205602526704866E-8</v>
      </c>
      <c r="S1296" s="326">
        <f t="shared" si="328"/>
        <v>0</v>
      </c>
      <c r="T1296" s="326">
        <f t="shared" si="334"/>
        <v>1.1936938474481977</v>
      </c>
      <c r="U1296" s="326">
        <f t="shared" si="329"/>
        <v>2.1528619292387362E-181</v>
      </c>
      <c r="V1296" s="326">
        <f t="shared" si="335"/>
        <v>0.30000002205602527</v>
      </c>
    </row>
    <row r="1297" spans="7:22" x14ac:dyDescent="0.2">
      <c r="G1297" s="326">
        <f t="shared" si="320"/>
        <v>0</v>
      </c>
      <c r="H1297" s="326">
        <f t="shared" si="330"/>
        <v>1.194619909393464</v>
      </c>
      <c r="I1297" s="326">
        <f t="shared" si="321"/>
        <v>0</v>
      </c>
      <c r="J1297" s="326">
        <f t="shared" si="322"/>
        <v>0</v>
      </c>
      <c r="K1297" s="326">
        <f t="shared" si="331"/>
        <v>1.194619909393464</v>
      </c>
      <c r="L1297" s="326">
        <f t="shared" si="323"/>
        <v>0</v>
      </c>
      <c r="M1297" s="326">
        <f t="shared" si="324"/>
        <v>0</v>
      </c>
      <c r="N1297" s="326">
        <f t="shared" si="332"/>
        <v>1.194619909393464</v>
      </c>
      <c r="O1297" s="326">
        <f t="shared" si="325"/>
        <v>3.3589138951758881E-173</v>
      </c>
      <c r="P1297" s="326">
        <f t="shared" si="326"/>
        <v>0</v>
      </c>
      <c r="Q1297" s="326">
        <f t="shared" si="333"/>
        <v>1.194619909393464</v>
      </c>
      <c r="R1297" s="326">
        <f t="shared" si="327"/>
        <v>1.4541023363175628E-8</v>
      </c>
      <c r="S1297" s="326">
        <f t="shared" si="328"/>
        <v>0</v>
      </c>
      <c r="T1297" s="326">
        <f t="shared" si="334"/>
        <v>1.194619909393464</v>
      </c>
      <c r="U1297" s="326">
        <f t="shared" si="329"/>
        <v>3.2950529086182391E-180</v>
      </c>
      <c r="V1297" s="326">
        <f t="shared" si="335"/>
        <v>0.30000001454102337</v>
      </c>
    </row>
    <row r="1298" spans="7:22" x14ac:dyDescent="0.2">
      <c r="G1298" s="326">
        <f t="shared" si="320"/>
        <v>0</v>
      </c>
      <c r="H1298" s="326">
        <f t="shared" si="330"/>
        <v>1.1955459713387302</v>
      </c>
      <c r="I1298" s="326">
        <f t="shared" si="321"/>
        <v>0</v>
      </c>
      <c r="J1298" s="326">
        <f t="shared" si="322"/>
        <v>0</v>
      </c>
      <c r="K1298" s="326">
        <f t="shared" si="331"/>
        <v>1.1955459713387302</v>
      </c>
      <c r="L1298" s="326">
        <f t="shared" si="323"/>
        <v>0</v>
      </c>
      <c r="M1298" s="326">
        <f t="shared" si="324"/>
        <v>0</v>
      </c>
      <c r="N1298" s="326">
        <f t="shared" si="332"/>
        <v>1.1955459713387302</v>
      </c>
      <c r="O1298" s="326">
        <f t="shared" si="325"/>
        <v>9.2109507091126965E-174</v>
      </c>
      <c r="P1298" s="326">
        <f t="shared" si="326"/>
        <v>0</v>
      </c>
      <c r="Q1298" s="326">
        <f t="shared" si="333"/>
        <v>1.1955459713387302</v>
      </c>
      <c r="R1298" s="326">
        <f t="shared" si="327"/>
        <v>9.551767004963486E-9</v>
      </c>
      <c r="S1298" s="326">
        <f t="shared" si="328"/>
        <v>0</v>
      </c>
      <c r="T1298" s="326">
        <f t="shared" si="334"/>
        <v>1.1955459713387302</v>
      </c>
      <c r="U1298" s="326">
        <f t="shared" si="329"/>
        <v>4.9774103527122215E-179</v>
      </c>
      <c r="V1298" s="326">
        <f t="shared" si="335"/>
        <v>0.30000000955176698</v>
      </c>
    </row>
    <row r="1299" spans="7:22" x14ac:dyDescent="0.2">
      <c r="G1299" s="326">
        <f t="shared" si="320"/>
        <v>0</v>
      </c>
      <c r="H1299" s="326">
        <f t="shared" si="330"/>
        <v>1.1964720332839964</v>
      </c>
      <c r="I1299" s="326">
        <f t="shared" si="321"/>
        <v>0</v>
      </c>
      <c r="J1299" s="326">
        <f t="shared" si="322"/>
        <v>0</v>
      </c>
      <c r="K1299" s="326">
        <f t="shared" si="331"/>
        <v>1.1964720332839964</v>
      </c>
      <c r="L1299" s="326">
        <f t="shared" si="323"/>
        <v>0</v>
      </c>
      <c r="M1299" s="326">
        <f t="shared" si="324"/>
        <v>0</v>
      </c>
      <c r="N1299" s="326">
        <f t="shared" si="332"/>
        <v>1.1964720332839964</v>
      </c>
      <c r="O1299" s="326">
        <f t="shared" si="325"/>
        <v>2.5256559003541255E-174</v>
      </c>
      <c r="P1299" s="326">
        <f t="shared" si="326"/>
        <v>0</v>
      </c>
      <c r="Q1299" s="326">
        <f t="shared" si="333"/>
        <v>1.1964720332839964</v>
      </c>
      <c r="R1299" s="326">
        <f t="shared" si="327"/>
        <v>6.2517481520820668E-9</v>
      </c>
      <c r="S1299" s="326">
        <f t="shared" si="328"/>
        <v>0</v>
      </c>
      <c r="T1299" s="326">
        <f t="shared" si="334"/>
        <v>1.1964720332839964</v>
      </c>
      <c r="U1299" s="326">
        <f t="shared" si="329"/>
        <v>7.4209852075437541E-178</v>
      </c>
      <c r="V1299" s="326">
        <f t="shared" si="335"/>
        <v>0.30000000625174816</v>
      </c>
    </row>
    <row r="1300" spans="7:22" x14ac:dyDescent="0.2">
      <c r="G1300" s="326">
        <f t="shared" si="320"/>
        <v>0</v>
      </c>
      <c r="H1300" s="326">
        <f t="shared" si="330"/>
        <v>1.1973980952292627</v>
      </c>
      <c r="I1300" s="326">
        <f t="shared" si="321"/>
        <v>0</v>
      </c>
      <c r="J1300" s="326">
        <f t="shared" si="322"/>
        <v>0</v>
      </c>
      <c r="K1300" s="326">
        <f t="shared" si="331"/>
        <v>1.1973980952292627</v>
      </c>
      <c r="L1300" s="326">
        <f t="shared" si="323"/>
        <v>0</v>
      </c>
      <c r="M1300" s="326">
        <f t="shared" si="324"/>
        <v>0</v>
      </c>
      <c r="N1300" s="326">
        <f t="shared" si="332"/>
        <v>1.1973980952292627</v>
      </c>
      <c r="O1300" s="326">
        <f t="shared" si="325"/>
        <v>6.9248476380899348E-175</v>
      </c>
      <c r="P1300" s="326">
        <f t="shared" si="326"/>
        <v>0</v>
      </c>
      <c r="Q1300" s="326">
        <f t="shared" si="333"/>
        <v>1.1973980952292627</v>
      </c>
      <c r="R1300" s="326">
        <f t="shared" si="327"/>
        <v>4.0771451833725379E-9</v>
      </c>
      <c r="S1300" s="326">
        <f t="shared" si="328"/>
        <v>0</v>
      </c>
      <c r="T1300" s="326">
        <f t="shared" si="334"/>
        <v>1.1973980952292627</v>
      </c>
      <c r="U1300" s="326">
        <f t="shared" si="329"/>
        <v>1.092091126625543E-176</v>
      </c>
      <c r="V1300" s="326">
        <f t="shared" si="335"/>
        <v>0.30000000407714517</v>
      </c>
    </row>
    <row r="1301" spans="7:22" x14ac:dyDescent="0.2">
      <c r="G1301" s="326">
        <f t="shared" si="320"/>
        <v>0</v>
      </c>
      <c r="H1301" s="326">
        <f t="shared" si="330"/>
        <v>1.1983241571745289</v>
      </c>
      <c r="I1301" s="326">
        <f t="shared" si="321"/>
        <v>0</v>
      </c>
      <c r="J1301" s="326">
        <f t="shared" si="322"/>
        <v>0</v>
      </c>
      <c r="K1301" s="326">
        <f t="shared" si="331"/>
        <v>1.1983241571745289</v>
      </c>
      <c r="L1301" s="326">
        <f t="shared" si="323"/>
        <v>0</v>
      </c>
      <c r="M1301" s="326">
        <f t="shared" si="324"/>
        <v>0</v>
      </c>
      <c r="N1301" s="326">
        <f t="shared" si="332"/>
        <v>1.1983241571745289</v>
      </c>
      <c r="O1301" s="326">
        <f t="shared" si="325"/>
        <v>1.8985181397809756E-175</v>
      </c>
      <c r="P1301" s="326">
        <f t="shared" si="326"/>
        <v>0</v>
      </c>
      <c r="Q1301" s="326">
        <f t="shared" si="333"/>
        <v>1.1983241571745289</v>
      </c>
      <c r="R1301" s="326">
        <f t="shared" si="327"/>
        <v>2.6494500160173932E-9</v>
      </c>
      <c r="S1301" s="326">
        <f t="shared" si="328"/>
        <v>0</v>
      </c>
      <c r="T1301" s="326">
        <f t="shared" si="334"/>
        <v>1.1983241571745289</v>
      </c>
      <c r="U1301" s="326">
        <f t="shared" si="329"/>
        <v>1.5864172256842892E-175</v>
      </c>
      <c r="V1301" s="326">
        <f t="shared" si="335"/>
        <v>0.30000000264944998</v>
      </c>
    </row>
    <row r="1302" spans="7:22" x14ac:dyDescent="0.2">
      <c r="G1302" s="326">
        <f t="shared" si="320"/>
        <v>0</v>
      </c>
      <c r="H1302" s="326">
        <f t="shared" si="330"/>
        <v>1.1992502191197951</v>
      </c>
      <c r="I1302" s="326">
        <f t="shared" si="321"/>
        <v>0</v>
      </c>
      <c r="J1302" s="326">
        <f t="shared" si="322"/>
        <v>0</v>
      </c>
      <c r="K1302" s="326">
        <f t="shared" si="331"/>
        <v>1.1992502191197951</v>
      </c>
      <c r="L1302" s="326">
        <f t="shared" si="323"/>
        <v>0</v>
      </c>
      <c r="M1302" s="326">
        <f t="shared" si="324"/>
        <v>0</v>
      </c>
      <c r="N1302" s="326">
        <f t="shared" si="332"/>
        <v>1.1992502191197951</v>
      </c>
      <c r="O1302" s="326">
        <f t="shared" si="325"/>
        <v>5.2046307499578912E-176</v>
      </c>
      <c r="P1302" s="326">
        <f t="shared" si="326"/>
        <v>0</v>
      </c>
      <c r="Q1302" s="326">
        <f t="shared" si="333"/>
        <v>1.1992502191197951</v>
      </c>
      <c r="R1302" s="326">
        <f t="shared" si="327"/>
        <v>1.715568260951351E-9</v>
      </c>
      <c r="S1302" s="326">
        <f t="shared" si="328"/>
        <v>0</v>
      </c>
      <c r="T1302" s="326">
        <f t="shared" si="334"/>
        <v>1.1992502191197951</v>
      </c>
      <c r="U1302" s="326">
        <f t="shared" si="329"/>
        <v>2.2748832778084644E-174</v>
      </c>
      <c r="V1302" s="326">
        <f t="shared" si="335"/>
        <v>0.30000000171556823</v>
      </c>
    </row>
    <row r="1303" spans="7:22" x14ac:dyDescent="0.2">
      <c r="G1303" s="326">
        <f t="shared" si="320"/>
        <v>0</v>
      </c>
      <c r="H1303" s="326">
        <f t="shared" si="330"/>
        <v>1.2001762810650614</v>
      </c>
      <c r="I1303" s="326">
        <f t="shared" si="321"/>
        <v>0</v>
      </c>
      <c r="J1303" s="326">
        <f t="shared" si="322"/>
        <v>0</v>
      </c>
      <c r="K1303" s="326">
        <f t="shared" si="331"/>
        <v>1.2001762810650614</v>
      </c>
      <c r="L1303" s="326">
        <f t="shared" si="323"/>
        <v>0</v>
      </c>
      <c r="M1303" s="326">
        <f t="shared" si="324"/>
        <v>0</v>
      </c>
      <c r="N1303" s="326">
        <f t="shared" si="332"/>
        <v>1.2001762810650614</v>
      </c>
      <c r="O1303" s="326">
        <f t="shared" si="325"/>
        <v>1.4267171513507885E-176</v>
      </c>
      <c r="P1303" s="326">
        <f t="shared" si="326"/>
        <v>0</v>
      </c>
      <c r="Q1303" s="326">
        <f t="shared" si="333"/>
        <v>1.2001762810650614</v>
      </c>
      <c r="R1303" s="326">
        <f t="shared" si="327"/>
        <v>1.1069316938129297E-9</v>
      </c>
      <c r="S1303" s="326">
        <f t="shared" si="328"/>
        <v>0</v>
      </c>
      <c r="T1303" s="326">
        <f t="shared" si="334"/>
        <v>1.2001762810650614</v>
      </c>
      <c r="U1303" s="326">
        <f t="shared" si="329"/>
        <v>3.220370388344106E-173</v>
      </c>
      <c r="V1303" s="326">
        <f t="shared" si="335"/>
        <v>0.3000000011069317</v>
      </c>
    </row>
    <row r="1304" spans="7:22" x14ac:dyDescent="0.2">
      <c r="G1304" s="326">
        <f t="shared" si="320"/>
        <v>0</v>
      </c>
      <c r="H1304" s="326">
        <f t="shared" si="330"/>
        <v>1.2011023430103276</v>
      </c>
      <c r="I1304" s="326">
        <f t="shared" si="321"/>
        <v>0</v>
      </c>
      <c r="J1304" s="326">
        <f t="shared" si="322"/>
        <v>0</v>
      </c>
      <c r="K1304" s="326">
        <f t="shared" si="331"/>
        <v>1.2011023430103276</v>
      </c>
      <c r="L1304" s="326">
        <f t="shared" si="323"/>
        <v>0</v>
      </c>
      <c r="M1304" s="326">
        <f t="shared" si="324"/>
        <v>0</v>
      </c>
      <c r="N1304" s="326">
        <f t="shared" si="332"/>
        <v>1.2011023430103276</v>
      </c>
      <c r="O1304" s="326">
        <f t="shared" si="325"/>
        <v>3.910756337089688E-177</v>
      </c>
      <c r="P1304" s="326">
        <f t="shared" si="326"/>
        <v>0</v>
      </c>
      <c r="Q1304" s="326">
        <f t="shared" si="333"/>
        <v>1.2011023430103276</v>
      </c>
      <c r="R1304" s="326">
        <f t="shared" si="327"/>
        <v>7.1170821816291194E-10</v>
      </c>
      <c r="S1304" s="326">
        <f t="shared" si="328"/>
        <v>0</v>
      </c>
      <c r="T1304" s="326">
        <f t="shared" si="334"/>
        <v>1.2011023430103276</v>
      </c>
      <c r="U1304" s="326">
        <f t="shared" si="329"/>
        <v>4.5006918924072997E-172</v>
      </c>
      <c r="V1304" s="326">
        <f t="shared" si="335"/>
        <v>0.30000000071170818</v>
      </c>
    </row>
    <row r="1305" spans="7:22" x14ac:dyDescent="0.2">
      <c r="G1305" s="326">
        <f t="shared" si="320"/>
        <v>0</v>
      </c>
      <c r="H1305" s="326">
        <f t="shared" si="330"/>
        <v>1.2020284049555938</v>
      </c>
      <c r="I1305" s="326">
        <f t="shared" si="321"/>
        <v>0</v>
      </c>
      <c r="J1305" s="326">
        <f t="shared" si="322"/>
        <v>0</v>
      </c>
      <c r="K1305" s="326">
        <f t="shared" si="331"/>
        <v>1.2020284049555938</v>
      </c>
      <c r="L1305" s="326">
        <f t="shared" si="323"/>
        <v>0</v>
      </c>
      <c r="M1305" s="326">
        <f t="shared" si="324"/>
        <v>0</v>
      </c>
      <c r="N1305" s="326">
        <f t="shared" si="332"/>
        <v>1.2020284049555938</v>
      </c>
      <c r="O1305" s="326">
        <f t="shared" si="325"/>
        <v>1.0719157866760549E-177</v>
      </c>
      <c r="P1305" s="326">
        <f t="shared" si="326"/>
        <v>0</v>
      </c>
      <c r="Q1305" s="326">
        <f t="shared" si="333"/>
        <v>1.2020284049555938</v>
      </c>
      <c r="R1305" s="326">
        <f t="shared" si="327"/>
        <v>4.5599410943118641E-10</v>
      </c>
      <c r="S1305" s="326">
        <f t="shared" si="328"/>
        <v>0</v>
      </c>
      <c r="T1305" s="326">
        <f t="shared" si="334"/>
        <v>1.2020284049555938</v>
      </c>
      <c r="U1305" s="326">
        <f t="shared" si="329"/>
        <v>6.2101365118596675E-171</v>
      </c>
      <c r="V1305" s="326">
        <f t="shared" si="335"/>
        <v>0.30000000045599412</v>
      </c>
    </row>
    <row r="1306" spans="7:22" x14ac:dyDescent="0.2">
      <c r="G1306" s="326">
        <f t="shared" si="320"/>
        <v>0</v>
      </c>
      <c r="H1306" s="326">
        <f t="shared" si="330"/>
        <v>1.2029544669008601</v>
      </c>
      <c r="I1306" s="326">
        <f t="shared" si="321"/>
        <v>0</v>
      </c>
      <c r="J1306" s="326">
        <f t="shared" si="322"/>
        <v>0</v>
      </c>
      <c r="K1306" s="326">
        <f t="shared" si="331"/>
        <v>1.2029544669008601</v>
      </c>
      <c r="L1306" s="326">
        <f t="shared" si="323"/>
        <v>0</v>
      </c>
      <c r="M1306" s="326">
        <f t="shared" si="324"/>
        <v>0</v>
      </c>
      <c r="N1306" s="326">
        <f t="shared" si="332"/>
        <v>1.2029544669008601</v>
      </c>
      <c r="O1306" s="326">
        <f t="shared" si="325"/>
        <v>2.937918300166046E-178</v>
      </c>
      <c r="P1306" s="326">
        <f t="shared" si="326"/>
        <v>0</v>
      </c>
      <c r="Q1306" s="326">
        <f t="shared" si="333"/>
        <v>1.2029544669008601</v>
      </c>
      <c r="R1306" s="326">
        <f t="shared" si="327"/>
        <v>2.9113893932128329E-10</v>
      </c>
      <c r="S1306" s="326">
        <f t="shared" si="328"/>
        <v>0</v>
      </c>
      <c r="T1306" s="326">
        <f t="shared" si="334"/>
        <v>1.2029544669008601</v>
      </c>
      <c r="U1306" s="326">
        <f t="shared" si="329"/>
        <v>8.4604405049905605E-170</v>
      </c>
      <c r="V1306" s="326">
        <f t="shared" si="335"/>
        <v>0.30000000029113894</v>
      </c>
    </row>
    <row r="1307" spans="7:22" x14ac:dyDescent="0.2">
      <c r="G1307" s="326">
        <f t="shared" si="320"/>
        <v>0</v>
      </c>
      <c r="H1307" s="326">
        <f t="shared" si="330"/>
        <v>1.2038805288461263</v>
      </c>
      <c r="I1307" s="326">
        <f t="shared" si="321"/>
        <v>0</v>
      </c>
      <c r="J1307" s="326">
        <f t="shared" si="322"/>
        <v>0</v>
      </c>
      <c r="K1307" s="326">
        <f t="shared" si="331"/>
        <v>1.2038805288461263</v>
      </c>
      <c r="L1307" s="326">
        <f t="shared" si="323"/>
        <v>0</v>
      </c>
      <c r="M1307" s="326">
        <f t="shared" si="324"/>
        <v>0</v>
      </c>
      <c r="N1307" s="326">
        <f t="shared" si="332"/>
        <v>1.2038805288461263</v>
      </c>
      <c r="O1307" s="326">
        <f t="shared" si="325"/>
        <v>8.0519300123803993E-179</v>
      </c>
      <c r="P1307" s="326">
        <f t="shared" si="326"/>
        <v>0</v>
      </c>
      <c r="Q1307" s="326">
        <f t="shared" si="333"/>
        <v>1.2038805288461263</v>
      </c>
      <c r="R1307" s="326">
        <f t="shared" si="327"/>
        <v>1.8523918042183514E-10</v>
      </c>
      <c r="S1307" s="326">
        <f t="shared" si="328"/>
        <v>0</v>
      </c>
      <c r="T1307" s="326">
        <f t="shared" si="334"/>
        <v>1.2038805288461263</v>
      </c>
      <c r="U1307" s="326">
        <f t="shared" si="329"/>
        <v>1.1380890264008062E-168</v>
      </c>
      <c r="V1307" s="326">
        <f t="shared" si="335"/>
        <v>0.30000000018523915</v>
      </c>
    </row>
    <row r="1308" spans="7:22" x14ac:dyDescent="0.2">
      <c r="G1308" s="326">
        <f t="shared" si="320"/>
        <v>0</v>
      </c>
      <c r="H1308" s="326">
        <f t="shared" si="330"/>
        <v>1.2048065907913925</v>
      </c>
      <c r="I1308" s="326">
        <f t="shared" si="321"/>
        <v>0</v>
      </c>
      <c r="J1308" s="326">
        <f t="shared" si="322"/>
        <v>0</v>
      </c>
      <c r="K1308" s="326">
        <f t="shared" si="331"/>
        <v>1.2048065907913925</v>
      </c>
      <c r="L1308" s="326">
        <f t="shared" si="323"/>
        <v>0</v>
      </c>
      <c r="M1308" s="326">
        <f t="shared" si="324"/>
        <v>0</v>
      </c>
      <c r="N1308" s="326">
        <f t="shared" si="332"/>
        <v>1.2048065907913925</v>
      </c>
      <c r="O1308" s="326">
        <f t="shared" si="325"/>
        <v>2.2067014303464582E-179</v>
      </c>
      <c r="P1308" s="326">
        <f t="shared" si="326"/>
        <v>0</v>
      </c>
      <c r="Q1308" s="326">
        <f t="shared" si="333"/>
        <v>1.2048065907913925</v>
      </c>
      <c r="R1308" s="326">
        <f t="shared" si="327"/>
        <v>1.174531160676237E-10</v>
      </c>
      <c r="S1308" s="326">
        <f t="shared" si="328"/>
        <v>0</v>
      </c>
      <c r="T1308" s="326">
        <f t="shared" si="334"/>
        <v>1.2048065907913925</v>
      </c>
      <c r="U1308" s="326">
        <f t="shared" si="329"/>
        <v>1.5117232785991313E-167</v>
      </c>
      <c r="V1308" s="326">
        <f t="shared" si="335"/>
        <v>0.30000000011745309</v>
      </c>
    </row>
    <row r="1309" spans="7:22" x14ac:dyDescent="0.2">
      <c r="G1309" s="326">
        <f t="shared" si="320"/>
        <v>0</v>
      </c>
      <c r="H1309" s="326">
        <f t="shared" si="330"/>
        <v>1.2057326527366587</v>
      </c>
      <c r="I1309" s="326">
        <f t="shared" si="321"/>
        <v>0</v>
      </c>
      <c r="J1309" s="326">
        <f t="shared" si="322"/>
        <v>0</v>
      </c>
      <c r="K1309" s="326">
        <f t="shared" si="331"/>
        <v>1.2057326527366587</v>
      </c>
      <c r="L1309" s="326">
        <f t="shared" si="323"/>
        <v>0</v>
      </c>
      <c r="M1309" s="326">
        <f t="shared" si="324"/>
        <v>0</v>
      </c>
      <c r="N1309" s="326">
        <f t="shared" si="332"/>
        <v>1.2057326527366587</v>
      </c>
      <c r="O1309" s="326">
        <f t="shared" si="325"/>
        <v>6.0474534781900641E-180</v>
      </c>
      <c r="P1309" s="326">
        <f t="shared" si="326"/>
        <v>0</v>
      </c>
      <c r="Q1309" s="326">
        <f t="shared" si="333"/>
        <v>1.2057326527366587</v>
      </c>
      <c r="R1309" s="326">
        <f t="shared" si="327"/>
        <v>7.4216929211448336E-11</v>
      </c>
      <c r="S1309" s="326">
        <f t="shared" si="328"/>
        <v>0</v>
      </c>
      <c r="T1309" s="326">
        <f t="shared" si="334"/>
        <v>1.2057326527366587</v>
      </c>
      <c r="U1309" s="326">
        <f t="shared" si="329"/>
        <v>1.9829074829642078E-166</v>
      </c>
      <c r="V1309" s="326">
        <f t="shared" si="335"/>
        <v>0.3000000000742169</v>
      </c>
    </row>
    <row r="1310" spans="7:22" x14ac:dyDescent="0.2">
      <c r="G1310" s="326">
        <f t="shared" si="320"/>
        <v>0</v>
      </c>
      <c r="H1310" s="326">
        <f t="shared" si="330"/>
        <v>1.206658714681925</v>
      </c>
      <c r="I1310" s="326">
        <f t="shared" si="321"/>
        <v>0</v>
      </c>
      <c r="J1310" s="326">
        <f t="shared" si="322"/>
        <v>0</v>
      </c>
      <c r="K1310" s="326">
        <f t="shared" si="331"/>
        <v>1.206658714681925</v>
      </c>
      <c r="L1310" s="326">
        <f t="shared" si="323"/>
        <v>0</v>
      </c>
      <c r="M1310" s="326">
        <f t="shared" si="324"/>
        <v>0</v>
      </c>
      <c r="N1310" s="326">
        <f t="shared" si="332"/>
        <v>1.206658714681925</v>
      </c>
      <c r="O1310" s="326">
        <f t="shared" si="325"/>
        <v>1.657253419113117E-180</v>
      </c>
      <c r="P1310" s="326">
        <f t="shared" si="326"/>
        <v>0</v>
      </c>
      <c r="Q1310" s="326">
        <f t="shared" si="333"/>
        <v>1.206658714681925</v>
      </c>
      <c r="R1310" s="326">
        <f t="shared" si="327"/>
        <v>4.6736451660442887E-11</v>
      </c>
      <c r="S1310" s="326">
        <f t="shared" si="328"/>
        <v>0</v>
      </c>
      <c r="T1310" s="326">
        <f t="shared" si="334"/>
        <v>1.206658714681925</v>
      </c>
      <c r="U1310" s="326">
        <f t="shared" si="329"/>
        <v>2.5685491367040371E-165</v>
      </c>
      <c r="V1310" s="326">
        <f t="shared" si="335"/>
        <v>0.30000000004673644</v>
      </c>
    </row>
    <row r="1311" spans="7:22" x14ac:dyDescent="0.2">
      <c r="G1311" s="326">
        <f t="shared" si="320"/>
        <v>0</v>
      </c>
      <c r="H1311" s="326">
        <f t="shared" si="330"/>
        <v>1.2075847766271912</v>
      </c>
      <c r="I1311" s="326">
        <f t="shared" si="321"/>
        <v>0</v>
      </c>
      <c r="J1311" s="326">
        <f t="shared" si="322"/>
        <v>0</v>
      </c>
      <c r="K1311" s="326">
        <f t="shared" si="331"/>
        <v>1.2075847766271912</v>
      </c>
      <c r="L1311" s="326">
        <f t="shared" si="323"/>
        <v>0</v>
      </c>
      <c r="M1311" s="326">
        <f t="shared" si="324"/>
        <v>0</v>
      </c>
      <c r="N1311" s="326">
        <f t="shared" si="332"/>
        <v>1.2075847766271912</v>
      </c>
      <c r="O1311" s="326">
        <f t="shared" si="325"/>
        <v>4.5414525436105907E-181</v>
      </c>
      <c r="P1311" s="326">
        <f t="shared" si="326"/>
        <v>0</v>
      </c>
      <c r="Q1311" s="326">
        <f t="shared" si="333"/>
        <v>1.2075847766271912</v>
      </c>
      <c r="R1311" s="326">
        <f t="shared" si="327"/>
        <v>2.9331234792980389E-11</v>
      </c>
      <c r="S1311" s="326">
        <f t="shared" si="328"/>
        <v>0</v>
      </c>
      <c r="T1311" s="326">
        <f t="shared" si="334"/>
        <v>1.2075847766271912</v>
      </c>
      <c r="U1311" s="326">
        <f t="shared" si="329"/>
        <v>3.2858647129455926E-164</v>
      </c>
      <c r="V1311" s="326">
        <f t="shared" si="335"/>
        <v>0.30000000002933125</v>
      </c>
    </row>
    <row r="1312" spans="7:22" x14ac:dyDescent="0.2">
      <c r="G1312" s="326">
        <f t="shared" si="320"/>
        <v>0</v>
      </c>
      <c r="H1312" s="326">
        <f t="shared" si="330"/>
        <v>1.2085108385724574</v>
      </c>
      <c r="I1312" s="326">
        <f t="shared" si="321"/>
        <v>0</v>
      </c>
      <c r="J1312" s="326">
        <f t="shared" si="322"/>
        <v>0</v>
      </c>
      <c r="K1312" s="326">
        <f t="shared" si="331"/>
        <v>1.2085108385724574</v>
      </c>
      <c r="L1312" s="326">
        <f t="shared" si="323"/>
        <v>0</v>
      </c>
      <c r="M1312" s="326">
        <f t="shared" si="324"/>
        <v>0</v>
      </c>
      <c r="N1312" s="326">
        <f t="shared" si="332"/>
        <v>1.2085108385724574</v>
      </c>
      <c r="O1312" s="326">
        <f t="shared" si="325"/>
        <v>1.244492073221554E-181</v>
      </c>
      <c r="P1312" s="326">
        <f t="shared" si="326"/>
        <v>0</v>
      </c>
      <c r="Q1312" s="326">
        <f t="shared" si="333"/>
        <v>1.2085108385724574</v>
      </c>
      <c r="R1312" s="326">
        <f t="shared" si="327"/>
        <v>1.8345700995696305E-11</v>
      </c>
      <c r="S1312" s="326">
        <f t="shared" si="328"/>
        <v>0</v>
      </c>
      <c r="T1312" s="326">
        <f t="shared" si="334"/>
        <v>1.2085108385724574</v>
      </c>
      <c r="U1312" s="326">
        <f t="shared" si="329"/>
        <v>4.1515364909617666E-163</v>
      </c>
      <c r="V1312" s="326">
        <f t="shared" si="335"/>
        <v>0.3000000000183457</v>
      </c>
    </row>
    <row r="1313" spans="7:22" x14ac:dyDescent="0.2">
      <c r="G1313" s="326">
        <f t="shared" si="320"/>
        <v>0</v>
      </c>
      <c r="H1313" s="326">
        <f t="shared" si="330"/>
        <v>1.2094369005177237</v>
      </c>
      <c r="I1313" s="326">
        <f t="shared" si="321"/>
        <v>0</v>
      </c>
      <c r="J1313" s="326">
        <f t="shared" si="322"/>
        <v>0</v>
      </c>
      <c r="K1313" s="326">
        <f t="shared" si="331"/>
        <v>1.2094369005177237</v>
      </c>
      <c r="L1313" s="326">
        <f t="shared" si="323"/>
        <v>0</v>
      </c>
      <c r="M1313" s="326">
        <f t="shared" si="324"/>
        <v>0</v>
      </c>
      <c r="N1313" s="326">
        <f t="shared" si="332"/>
        <v>1.2094369005177237</v>
      </c>
      <c r="O1313" s="326">
        <f t="shared" si="325"/>
        <v>3.4102247589121804E-182</v>
      </c>
      <c r="P1313" s="326">
        <f t="shared" si="326"/>
        <v>0</v>
      </c>
      <c r="Q1313" s="326">
        <f t="shared" si="333"/>
        <v>1.2094369005177237</v>
      </c>
      <c r="R1313" s="326">
        <f t="shared" si="327"/>
        <v>1.1436024984847391E-11</v>
      </c>
      <c r="S1313" s="326">
        <f t="shared" si="328"/>
        <v>0</v>
      </c>
      <c r="T1313" s="326">
        <f t="shared" si="334"/>
        <v>1.2094369005177237</v>
      </c>
      <c r="U1313" s="326">
        <f t="shared" si="329"/>
        <v>5.180674878318122E-162</v>
      </c>
      <c r="V1313" s="326">
        <f t="shared" si="335"/>
        <v>0.30000000001143601</v>
      </c>
    </row>
    <row r="1314" spans="7:22" x14ac:dyDescent="0.2">
      <c r="G1314" s="326">
        <f t="shared" si="320"/>
        <v>0</v>
      </c>
      <c r="H1314" s="326">
        <f t="shared" si="330"/>
        <v>1.2103629624629899</v>
      </c>
      <c r="I1314" s="326">
        <f t="shared" si="321"/>
        <v>0</v>
      </c>
      <c r="J1314" s="326">
        <f t="shared" si="322"/>
        <v>0</v>
      </c>
      <c r="K1314" s="326">
        <f t="shared" si="331"/>
        <v>1.2103629624629899</v>
      </c>
      <c r="L1314" s="326">
        <f t="shared" si="323"/>
        <v>0</v>
      </c>
      <c r="M1314" s="326">
        <f t="shared" si="324"/>
        <v>0</v>
      </c>
      <c r="N1314" s="326">
        <f t="shared" si="332"/>
        <v>1.2103629624629899</v>
      </c>
      <c r="O1314" s="326">
        <f t="shared" si="325"/>
        <v>9.3447866316550037E-183</v>
      </c>
      <c r="P1314" s="326">
        <f t="shared" si="326"/>
        <v>0</v>
      </c>
      <c r="Q1314" s="326">
        <f t="shared" si="333"/>
        <v>1.2103629624629899</v>
      </c>
      <c r="R1314" s="326">
        <f t="shared" si="327"/>
        <v>7.1049353398779483E-12</v>
      </c>
      <c r="S1314" s="326">
        <f t="shared" si="328"/>
        <v>0</v>
      </c>
      <c r="T1314" s="326">
        <f t="shared" si="334"/>
        <v>1.2103629624629899</v>
      </c>
      <c r="U1314" s="326">
        <f t="shared" si="329"/>
        <v>6.3856180962141935E-161</v>
      </c>
      <c r="V1314" s="326">
        <f t="shared" si="335"/>
        <v>0.30000000000710492</v>
      </c>
    </row>
    <row r="1315" spans="7:22" x14ac:dyDescent="0.2">
      <c r="G1315" s="326">
        <f t="shared" si="320"/>
        <v>0</v>
      </c>
      <c r="H1315" s="326">
        <f t="shared" si="330"/>
        <v>1.2112890244082561</v>
      </c>
      <c r="I1315" s="326">
        <f t="shared" si="321"/>
        <v>0</v>
      </c>
      <c r="J1315" s="326">
        <f t="shared" si="322"/>
        <v>0</v>
      </c>
      <c r="K1315" s="326">
        <f t="shared" si="331"/>
        <v>1.2112890244082561</v>
      </c>
      <c r="L1315" s="326">
        <f t="shared" si="323"/>
        <v>0</v>
      </c>
      <c r="M1315" s="326">
        <f t="shared" si="324"/>
        <v>0</v>
      </c>
      <c r="N1315" s="326">
        <f t="shared" si="332"/>
        <v>1.2112890244082561</v>
      </c>
      <c r="O1315" s="326">
        <f t="shared" si="325"/>
        <v>2.5606680695584776E-183</v>
      </c>
      <c r="P1315" s="326">
        <f t="shared" si="326"/>
        <v>0</v>
      </c>
      <c r="Q1315" s="326">
        <f t="shared" si="333"/>
        <v>1.2112890244082561</v>
      </c>
      <c r="R1315" s="326">
        <f t="shared" si="327"/>
        <v>4.3994340191992395E-12</v>
      </c>
      <c r="S1315" s="326">
        <f t="shared" si="328"/>
        <v>0</v>
      </c>
      <c r="T1315" s="326">
        <f t="shared" si="334"/>
        <v>1.2112890244082561</v>
      </c>
      <c r="U1315" s="326">
        <f t="shared" si="329"/>
        <v>7.7746241926902128E-160</v>
      </c>
      <c r="V1315" s="326">
        <f t="shared" si="335"/>
        <v>0.30000000000439941</v>
      </c>
    </row>
    <row r="1316" spans="7:22" x14ac:dyDescent="0.2">
      <c r="G1316" s="326">
        <f t="shared" si="320"/>
        <v>0</v>
      </c>
      <c r="H1316" s="326">
        <f t="shared" si="330"/>
        <v>1.2122150863535224</v>
      </c>
      <c r="I1316" s="326">
        <f t="shared" si="321"/>
        <v>0</v>
      </c>
      <c r="J1316" s="326">
        <f t="shared" si="322"/>
        <v>0</v>
      </c>
      <c r="K1316" s="326">
        <f t="shared" si="331"/>
        <v>1.2122150863535224</v>
      </c>
      <c r="L1316" s="326">
        <f t="shared" si="323"/>
        <v>0</v>
      </c>
      <c r="M1316" s="326">
        <f t="shared" si="324"/>
        <v>0</v>
      </c>
      <c r="N1316" s="326">
        <f t="shared" si="332"/>
        <v>1.2122150863535224</v>
      </c>
      <c r="O1316" s="326">
        <f t="shared" si="325"/>
        <v>7.0167608045884042E-184</v>
      </c>
      <c r="P1316" s="326">
        <f t="shared" si="326"/>
        <v>0</v>
      </c>
      <c r="Q1316" s="326">
        <f t="shared" si="333"/>
        <v>1.2122150863535224</v>
      </c>
      <c r="R1316" s="326">
        <f t="shared" si="327"/>
        <v>2.7151416492770096E-12</v>
      </c>
      <c r="S1316" s="326">
        <f t="shared" si="328"/>
        <v>0</v>
      </c>
      <c r="T1316" s="326">
        <f t="shared" si="334"/>
        <v>1.2122150863535224</v>
      </c>
      <c r="U1316" s="326">
        <f t="shared" si="329"/>
        <v>9.3505332506620378E-159</v>
      </c>
      <c r="V1316" s="326">
        <f t="shared" si="335"/>
        <v>0.30000000000271515</v>
      </c>
    </row>
    <row r="1317" spans="7:22" x14ac:dyDescent="0.2">
      <c r="G1317" s="326">
        <f t="shared" si="320"/>
        <v>0</v>
      </c>
      <c r="H1317" s="326">
        <f t="shared" si="330"/>
        <v>1.2131411482987886</v>
      </c>
      <c r="I1317" s="326">
        <f t="shared" si="321"/>
        <v>0</v>
      </c>
      <c r="J1317" s="326">
        <f t="shared" si="322"/>
        <v>0</v>
      </c>
      <c r="K1317" s="326">
        <f t="shared" si="331"/>
        <v>1.2131411482987886</v>
      </c>
      <c r="L1317" s="326">
        <f t="shared" si="323"/>
        <v>0</v>
      </c>
      <c r="M1317" s="326">
        <f t="shared" si="324"/>
        <v>0</v>
      </c>
      <c r="N1317" s="326">
        <f t="shared" si="332"/>
        <v>1.2131411482987886</v>
      </c>
      <c r="O1317" s="326">
        <f t="shared" si="325"/>
        <v>1.9227442235443074E-184</v>
      </c>
      <c r="P1317" s="326">
        <f t="shared" si="326"/>
        <v>0</v>
      </c>
      <c r="Q1317" s="326">
        <f t="shared" si="333"/>
        <v>1.2131411482987886</v>
      </c>
      <c r="R1317" s="326">
        <f t="shared" si="327"/>
        <v>1.6701462537182216E-12</v>
      </c>
      <c r="S1317" s="326">
        <f t="shared" si="328"/>
        <v>0</v>
      </c>
      <c r="T1317" s="326">
        <f t="shared" si="334"/>
        <v>1.2131411482987886</v>
      </c>
      <c r="U1317" s="326">
        <f t="shared" si="329"/>
        <v>1.1109497637250188E-157</v>
      </c>
      <c r="V1317" s="326">
        <f t="shared" si="335"/>
        <v>0.30000000000167015</v>
      </c>
    </row>
    <row r="1318" spans="7:22" x14ac:dyDescent="0.2">
      <c r="G1318" s="326">
        <f t="shared" si="320"/>
        <v>0</v>
      </c>
      <c r="H1318" s="326">
        <f t="shared" si="330"/>
        <v>1.2140672102440548</v>
      </c>
      <c r="I1318" s="326">
        <f t="shared" si="321"/>
        <v>0</v>
      </c>
      <c r="J1318" s="326">
        <f t="shared" si="322"/>
        <v>0</v>
      </c>
      <c r="K1318" s="326">
        <f t="shared" si="331"/>
        <v>1.2140672102440548</v>
      </c>
      <c r="L1318" s="326">
        <f t="shared" si="323"/>
        <v>0</v>
      </c>
      <c r="M1318" s="326">
        <f t="shared" si="324"/>
        <v>0</v>
      </c>
      <c r="N1318" s="326">
        <f t="shared" si="332"/>
        <v>1.2140672102440548</v>
      </c>
      <c r="O1318" s="326">
        <f t="shared" si="325"/>
        <v>5.2687764401354362E-185</v>
      </c>
      <c r="P1318" s="326">
        <f t="shared" si="326"/>
        <v>0</v>
      </c>
      <c r="Q1318" s="326">
        <f t="shared" si="333"/>
        <v>1.2140672102440548</v>
      </c>
      <c r="R1318" s="326">
        <f t="shared" si="327"/>
        <v>1.0239768423677334E-12</v>
      </c>
      <c r="S1318" s="326">
        <f t="shared" si="328"/>
        <v>0</v>
      </c>
      <c r="T1318" s="326">
        <f t="shared" si="334"/>
        <v>1.2140672102440548</v>
      </c>
      <c r="U1318" s="326">
        <f t="shared" si="329"/>
        <v>1.303989223920566E-156</v>
      </c>
      <c r="V1318" s="326">
        <f t="shared" si="335"/>
        <v>0.30000000000102395</v>
      </c>
    </row>
    <row r="1319" spans="7:22" x14ac:dyDescent="0.2">
      <c r="G1319" s="326">
        <f t="shared" si="320"/>
        <v>0</v>
      </c>
      <c r="H1319" s="326">
        <f t="shared" si="330"/>
        <v>1.2149932721893211</v>
      </c>
      <c r="I1319" s="326">
        <f t="shared" si="321"/>
        <v>0</v>
      </c>
      <c r="J1319" s="326">
        <f t="shared" si="322"/>
        <v>0</v>
      </c>
      <c r="K1319" s="326">
        <f t="shared" si="331"/>
        <v>1.2149932721893211</v>
      </c>
      <c r="L1319" s="326">
        <f t="shared" si="323"/>
        <v>0</v>
      </c>
      <c r="M1319" s="326">
        <f t="shared" si="324"/>
        <v>0</v>
      </c>
      <c r="N1319" s="326">
        <f t="shared" si="332"/>
        <v>1.2149932721893211</v>
      </c>
      <c r="O1319" s="326">
        <f t="shared" si="325"/>
        <v>1.4437878542552554E-185</v>
      </c>
      <c r="P1319" s="326">
        <f t="shared" si="326"/>
        <v>0</v>
      </c>
      <c r="Q1319" s="326">
        <f t="shared" si="333"/>
        <v>1.2149932721893211</v>
      </c>
      <c r="R1319" s="326">
        <f t="shared" si="327"/>
        <v>6.2575833261833101E-13</v>
      </c>
      <c r="S1319" s="326">
        <f t="shared" si="328"/>
        <v>0</v>
      </c>
      <c r="T1319" s="326">
        <f t="shared" si="334"/>
        <v>1.2149932721893211</v>
      </c>
      <c r="U1319" s="326">
        <f t="shared" si="329"/>
        <v>1.5121522031779752E-155</v>
      </c>
      <c r="V1319" s="326">
        <f t="shared" si="335"/>
        <v>0.30000000000062577</v>
      </c>
    </row>
    <row r="1320" spans="7:22" x14ac:dyDescent="0.2">
      <c r="G1320" s="326">
        <f t="shared" si="320"/>
        <v>0</v>
      </c>
      <c r="H1320" s="326">
        <f t="shared" si="330"/>
        <v>1.2159193341345873</v>
      </c>
      <c r="I1320" s="326">
        <f t="shared" si="321"/>
        <v>0</v>
      </c>
      <c r="J1320" s="326">
        <f t="shared" si="322"/>
        <v>0</v>
      </c>
      <c r="K1320" s="326">
        <f t="shared" si="331"/>
        <v>1.2159193341345873</v>
      </c>
      <c r="L1320" s="326">
        <f t="shared" si="323"/>
        <v>0</v>
      </c>
      <c r="M1320" s="326">
        <f t="shared" si="324"/>
        <v>0</v>
      </c>
      <c r="N1320" s="326">
        <f t="shared" si="332"/>
        <v>1.2159193341345873</v>
      </c>
      <c r="O1320" s="326">
        <f t="shared" si="325"/>
        <v>3.956437276908285E-186</v>
      </c>
      <c r="P1320" s="326">
        <f t="shared" si="326"/>
        <v>0</v>
      </c>
      <c r="Q1320" s="326">
        <f t="shared" si="333"/>
        <v>1.2159193341345873</v>
      </c>
      <c r="R1320" s="326">
        <f t="shared" si="327"/>
        <v>3.8116344581855175E-13</v>
      </c>
      <c r="S1320" s="326">
        <f t="shared" si="328"/>
        <v>0</v>
      </c>
      <c r="T1320" s="326">
        <f t="shared" si="334"/>
        <v>1.2159193341345873</v>
      </c>
      <c r="U1320" s="326">
        <f t="shared" si="329"/>
        <v>1.7325238787476912E-154</v>
      </c>
      <c r="V1320" s="326">
        <f t="shared" si="335"/>
        <v>0.30000000000038113</v>
      </c>
    </row>
    <row r="1321" spans="7:22" x14ac:dyDescent="0.2">
      <c r="G1321" s="326">
        <f t="shared" si="320"/>
        <v>0</v>
      </c>
      <c r="H1321" s="326">
        <f t="shared" si="330"/>
        <v>1.2168453960798535</v>
      </c>
      <c r="I1321" s="326">
        <f t="shared" si="321"/>
        <v>0</v>
      </c>
      <c r="J1321" s="326">
        <f t="shared" si="322"/>
        <v>0</v>
      </c>
      <c r="K1321" s="326">
        <f t="shared" si="331"/>
        <v>1.2168453960798535</v>
      </c>
      <c r="L1321" s="326">
        <f t="shared" si="323"/>
        <v>0</v>
      </c>
      <c r="M1321" s="326">
        <f t="shared" si="324"/>
        <v>0</v>
      </c>
      <c r="N1321" s="326">
        <f t="shared" si="332"/>
        <v>1.2168453960798535</v>
      </c>
      <c r="O1321" s="326">
        <f t="shared" si="325"/>
        <v>1.0842124613756322E-186</v>
      </c>
      <c r="P1321" s="326">
        <f t="shared" si="326"/>
        <v>0</v>
      </c>
      <c r="Q1321" s="326">
        <f t="shared" si="333"/>
        <v>1.2168453960798535</v>
      </c>
      <c r="R1321" s="326">
        <f t="shared" si="327"/>
        <v>2.3142545783425227E-13</v>
      </c>
      <c r="S1321" s="326">
        <f t="shared" si="328"/>
        <v>0</v>
      </c>
      <c r="T1321" s="326">
        <f t="shared" si="334"/>
        <v>1.2168453960798535</v>
      </c>
      <c r="U1321" s="326">
        <f t="shared" si="329"/>
        <v>1.9613060981782859E-153</v>
      </c>
      <c r="V1321" s="326">
        <f t="shared" si="335"/>
        <v>0.30000000000023141</v>
      </c>
    </row>
    <row r="1322" spans="7:22" x14ac:dyDescent="0.2">
      <c r="G1322" s="326">
        <f t="shared" si="320"/>
        <v>0</v>
      </c>
      <c r="H1322" s="326">
        <f t="shared" si="330"/>
        <v>1.2177714580251198</v>
      </c>
      <c r="I1322" s="326">
        <f t="shared" si="321"/>
        <v>0</v>
      </c>
      <c r="J1322" s="326">
        <f t="shared" si="322"/>
        <v>0</v>
      </c>
      <c r="K1322" s="326">
        <f t="shared" si="331"/>
        <v>1.2177714580251198</v>
      </c>
      <c r="L1322" s="326">
        <f t="shared" si="323"/>
        <v>0</v>
      </c>
      <c r="M1322" s="326">
        <f t="shared" si="324"/>
        <v>0</v>
      </c>
      <c r="N1322" s="326">
        <f t="shared" si="332"/>
        <v>1.2177714580251198</v>
      </c>
      <c r="O1322" s="326">
        <f t="shared" si="325"/>
        <v>2.9712255484201128E-187</v>
      </c>
      <c r="P1322" s="326">
        <f t="shared" si="326"/>
        <v>0</v>
      </c>
      <c r="Q1322" s="326">
        <f t="shared" si="333"/>
        <v>1.2177714580251198</v>
      </c>
      <c r="R1322" s="326">
        <f t="shared" si="327"/>
        <v>1.4005978533723561E-13</v>
      </c>
      <c r="S1322" s="326">
        <f t="shared" si="328"/>
        <v>0</v>
      </c>
      <c r="T1322" s="326">
        <f t="shared" si="334"/>
        <v>1.2177714580251198</v>
      </c>
      <c r="U1322" s="326">
        <f t="shared" si="329"/>
        <v>2.1938861053573004E-152</v>
      </c>
      <c r="V1322" s="326">
        <f t="shared" si="335"/>
        <v>0.30000000000014004</v>
      </c>
    </row>
    <row r="1323" spans="7:22" x14ac:dyDescent="0.2">
      <c r="G1323" s="326">
        <f t="shared" si="320"/>
        <v>0</v>
      </c>
      <c r="H1323" s="326">
        <f t="shared" si="330"/>
        <v>1.218697519970386</v>
      </c>
      <c r="I1323" s="326">
        <f t="shared" si="321"/>
        <v>0</v>
      </c>
      <c r="J1323" s="326">
        <f t="shared" si="322"/>
        <v>0</v>
      </c>
      <c r="K1323" s="326">
        <f t="shared" si="331"/>
        <v>1.218697519970386</v>
      </c>
      <c r="L1323" s="326">
        <f t="shared" si="323"/>
        <v>0</v>
      </c>
      <c r="M1323" s="326">
        <f t="shared" si="324"/>
        <v>0</v>
      </c>
      <c r="N1323" s="326">
        <f t="shared" si="332"/>
        <v>1.218697519970386</v>
      </c>
      <c r="O1323" s="326">
        <f t="shared" si="325"/>
        <v>8.1427267346463985E-188</v>
      </c>
      <c r="P1323" s="326">
        <f t="shared" si="326"/>
        <v>0</v>
      </c>
      <c r="Q1323" s="326">
        <f t="shared" si="333"/>
        <v>1.218697519970386</v>
      </c>
      <c r="R1323" s="326">
        <f t="shared" si="327"/>
        <v>8.4493896557970905E-14</v>
      </c>
      <c r="S1323" s="326">
        <f t="shared" si="328"/>
        <v>0</v>
      </c>
      <c r="T1323" s="326">
        <f t="shared" si="334"/>
        <v>1.218697519970386</v>
      </c>
      <c r="U1323" s="326">
        <f t="shared" si="329"/>
        <v>2.4249643705348289E-151</v>
      </c>
      <c r="V1323" s="326">
        <f t="shared" si="335"/>
        <v>0.30000000000008448</v>
      </c>
    </row>
    <row r="1324" spans="7:22" x14ac:dyDescent="0.2">
      <c r="G1324" s="326">
        <f t="shared" si="320"/>
        <v>0</v>
      </c>
      <c r="H1324" s="326">
        <f t="shared" si="330"/>
        <v>1.2196235819156522</v>
      </c>
      <c r="I1324" s="326">
        <f t="shared" si="321"/>
        <v>0</v>
      </c>
      <c r="J1324" s="326">
        <f t="shared" si="322"/>
        <v>0</v>
      </c>
      <c r="K1324" s="326">
        <f t="shared" si="331"/>
        <v>1.2196235819156522</v>
      </c>
      <c r="L1324" s="326">
        <f t="shared" si="323"/>
        <v>0</v>
      </c>
      <c r="M1324" s="326">
        <f t="shared" si="324"/>
        <v>0</v>
      </c>
      <c r="N1324" s="326">
        <f t="shared" si="332"/>
        <v>1.2196235819156522</v>
      </c>
      <c r="O1324" s="326">
        <f t="shared" si="325"/>
        <v>2.2316135948297866E-188</v>
      </c>
      <c r="P1324" s="326">
        <f t="shared" si="326"/>
        <v>0</v>
      </c>
      <c r="Q1324" s="326">
        <f t="shared" si="333"/>
        <v>1.2196235819156522</v>
      </c>
      <c r="R1324" s="326">
        <f t="shared" si="327"/>
        <v>5.0810546345498972E-14</v>
      </c>
      <c r="S1324" s="326">
        <f t="shared" si="328"/>
        <v>0</v>
      </c>
      <c r="T1324" s="326">
        <f t="shared" si="334"/>
        <v>1.2196235819156522</v>
      </c>
      <c r="U1324" s="326">
        <f t="shared" si="329"/>
        <v>2.6487390978846466E-150</v>
      </c>
      <c r="V1324" s="326">
        <f t="shared" si="335"/>
        <v>0.30000000000005078</v>
      </c>
    </row>
    <row r="1325" spans="7:22" x14ac:dyDescent="0.2">
      <c r="G1325" s="326">
        <f t="shared" si="320"/>
        <v>0</v>
      </c>
      <c r="H1325" s="326">
        <f t="shared" si="330"/>
        <v>1.2205496438609185</v>
      </c>
      <c r="I1325" s="326">
        <f t="shared" si="321"/>
        <v>0</v>
      </c>
      <c r="J1325" s="326">
        <f t="shared" si="322"/>
        <v>0</v>
      </c>
      <c r="K1325" s="326">
        <f t="shared" si="331"/>
        <v>1.2205496438609185</v>
      </c>
      <c r="L1325" s="326">
        <f t="shared" si="323"/>
        <v>0</v>
      </c>
      <c r="M1325" s="326">
        <f t="shared" si="324"/>
        <v>0</v>
      </c>
      <c r="N1325" s="326">
        <f t="shared" si="332"/>
        <v>1.2205496438609185</v>
      </c>
      <c r="O1325" s="326">
        <f t="shared" si="325"/>
        <v>6.1162454898306922E-189</v>
      </c>
      <c r="P1325" s="326">
        <f t="shared" si="326"/>
        <v>0</v>
      </c>
      <c r="Q1325" s="326">
        <f t="shared" si="333"/>
        <v>1.2205496438609185</v>
      </c>
      <c r="R1325" s="326">
        <f t="shared" si="327"/>
        <v>3.0458329976038244E-14</v>
      </c>
      <c r="S1325" s="326">
        <f t="shared" si="328"/>
        <v>0</v>
      </c>
      <c r="T1325" s="326">
        <f t="shared" si="334"/>
        <v>1.2205496438609185</v>
      </c>
      <c r="U1325" s="326">
        <f t="shared" si="329"/>
        <v>2.8591398804629991E-149</v>
      </c>
      <c r="V1325" s="326">
        <f t="shared" si="335"/>
        <v>0.30000000000003046</v>
      </c>
    </row>
    <row r="1326" spans="7:22" x14ac:dyDescent="0.2">
      <c r="G1326" s="326">
        <f t="shared" si="320"/>
        <v>0</v>
      </c>
      <c r="H1326" s="326">
        <f t="shared" si="330"/>
        <v>1.2214757058061847</v>
      </c>
      <c r="I1326" s="326">
        <f t="shared" si="321"/>
        <v>0</v>
      </c>
      <c r="J1326" s="326">
        <f t="shared" si="322"/>
        <v>0</v>
      </c>
      <c r="K1326" s="326">
        <f t="shared" si="331"/>
        <v>1.2214757058061847</v>
      </c>
      <c r="L1326" s="326">
        <f t="shared" si="323"/>
        <v>0</v>
      </c>
      <c r="M1326" s="326">
        <f t="shared" si="324"/>
        <v>0</v>
      </c>
      <c r="N1326" s="326">
        <f t="shared" si="332"/>
        <v>1.2214757058061847</v>
      </c>
      <c r="O1326" s="326">
        <f t="shared" si="325"/>
        <v>1.6763683498085671E-189</v>
      </c>
      <c r="P1326" s="326">
        <f t="shared" si="326"/>
        <v>0</v>
      </c>
      <c r="Q1326" s="326">
        <f t="shared" si="333"/>
        <v>1.2214757058061847</v>
      </c>
      <c r="R1326" s="326">
        <f t="shared" si="327"/>
        <v>1.8200739183557564E-14</v>
      </c>
      <c r="S1326" s="326">
        <f t="shared" si="328"/>
        <v>0</v>
      </c>
      <c r="T1326" s="326">
        <f t="shared" si="334"/>
        <v>1.2214757058061847</v>
      </c>
      <c r="U1326" s="326">
        <f t="shared" si="329"/>
        <v>3.0500980845538112E-148</v>
      </c>
      <c r="V1326" s="326">
        <f t="shared" si="335"/>
        <v>0.3000000000000182</v>
      </c>
    </row>
    <row r="1327" spans="7:22" x14ac:dyDescent="0.2">
      <c r="G1327" s="326">
        <f t="shared" si="320"/>
        <v>0</v>
      </c>
      <c r="H1327" s="326">
        <f t="shared" si="330"/>
        <v>1.2224017677514509</v>
      </c>
      <c r="I1327" s="326">
        <f t="shared" si="321"/>
        <v>0</v>
      </c>
      <c r="J1327" s="326">
        <f t="shared" si="322"/>
        <v>0</v>
      </c>
      <c r="K1327" s="326">
        <f t="shared" si="331"/>
        <v>1.2224017677514509</v>
      </c>
      <c r="L1327" s="326">
        <f t="shared" si="323"/>
        <v>0</v>
      </c>
      <c r="M1327" s="326">
        <f t="shared" si="324"/>
        <v>0</v>
      </c>
      <c r="N1327" s="326">
        <f t="shared" si="332"/>
        <v>1.2224017677514509</v>
      </c>
      <c r="O1327" s="326">
        <f t="shared" si="325"/>
        <v>4.5948832559508022E-190</v>
      </c>
      <c r="P1327" s="326">
        <f t="shared" si="326"/>
        <v>0</v>
      </c>
      <c r="Q1327" s="326">
        <f t="shared" si="333"/>
        <v>1.2224017677514509</v>
      </c>
      <c r="R1327" s="326">
        <f t="shared" si="327"/>
        <v>1.0842006617420044E-14</v>
      </c>
      <c r="S1327" s="326">
        <f t="shared" si="328"/>
        <v>0</v>
      </c>
      <c r="T1327" s="326">
        <f t="shared" si="334"/>
        <v>1.2224017677514509</v>
      </c>
      <c r="U1327" s="326">
        <f t="shared" si="329"/>
        <v>3.2158374223042728E-147</v>
      </c>
      <c r="V1327" s="326">
        <f t="shared" si="335"/>
        <v>0.30000000000001081</v>
      </c>
    </row>
    <row r="1328" spans="7:22" x14ac:dyDescent="0.2">
      <c r="G1328" s="326">
        <f t="shared" si="320"/>
        <v>0</v>
      </c>
      <c r="H1328" s="326">
        <f t="shared" si="330"/>
        <v>1.2233278296967172</v>
      </c>
      <c r="I1328" s="326">
        <f t="shared" si="321"/>
        <v>0</v>
      </c>
      <c r="J1328" s="326">
        <f t="shared" si="322"/>
        <v>0</v>
      </c>
      <c r="K1328" s="326">
        <f t="shared" si="331"/>
        <v>1.2233278296967172</v>
      </c>
      <c r="L1328" s="326">
        <f t="shared" si="323"/>
        <v>0</v>
      </c>
      <c r="M1328" s="326">
        <f t="shared" si="324"/>
        <v>0</v>
      </c>
      <c r="N1328" s="326">
        <f t="shared" si="332"/>
        <v>1.2233278296967172</v>
      </c>
      <c r="O1328" s="326">
        <f t="shared" si="325"/>
        <v>1.2595106223476344E-190</v>
      </c>
      <c r="P1328" s="326">
        <f t="shared" si="326"/>
        <v>0</v>
      </c>
      <c r="Q1328" s="326">
        <f t="shared" si="333"/>
        <v>1.2233278296967172</v>
      </c>
      <c r="R1328" s="326">
        <f t="shared" si="327"/>
        <v>6.4383556975856943E-15</v>
      </c>
      <c r="S1328" s="326">
        <f t="shared" si="328"/>
        <v>0</v>
      </c>
      <c r="T1328" s="326">
        <f t="shared" si="334"/>
        <v>1.2233278296967172</v>
      </c>
      <c r="U1328" s="326">
        <f t="shared" si="329"/>
        <v>3.3511653168249361E-146</v>
      </c>
      <c r="V1328" s="326">
        <f t="shared" si="335"/>
        <v>0.30000000000000643</v>
      </c>
    </row>
    <row r="1329" spans="7:22" x14ac:dyDescent="0.2">
      <c r="G1329" s="326">
        <f t="shared" si="320"/>
        <v>0</v>
      </c>
      <c r="H1329" s="326">
        <f t="shared" si="330"/>
        <v>1.2242538916419834</v>
      </c>
      <c r="I1329" s="326">
        <f t="shared" si="321"/>
        <v>0</v>
      </c>
      <c r="J1329" s="326">
        <f t="shared" si="322"/>
        <v>0</v>
      </c>
      <c r="K1329" s="326">
        <f t="shared" si="331"/>
        <v>1.2242538916419834</v>
      </c>
      <c r="L1329" s="326">
        <f t="shared" si="323"/>
        <v>0</v>
      </c>
      <c r="M1329" s="326">
        <f t="shared" si="324"/>
        <v>0</v>
      </c>
      <c r="N1329" s="326">
        <f t="shared" si="332"/>
        <v>1.2242538916419834</v>
      </c>
      <c r="O1329" s="326">
        <f t="shared" si="325"/>
        <v>3.4526562343881252E-191</v>
      </c>
      <c r="P1329" s="326">
        <f t="shared" si="326"/>
        <v>0</v>
      </c>
      <c r="Q1329" s="326">
        <f t="shared" si="333"/>
        <v>1.2242538916419834</v>
      </c>
      <c r="R1329" s="326">
        <f t="shared" si="327"/>
        <v>3.8114641762559595E-15</v>
      </c>
      <c r="S1329" s="326">
        <f t="shared" si="328"/>
        <v>0</v>
      </c>
      <c r="T1329" s="326">
        <f t="shared" si="334"/>
        <v>1.2242538916419834</v>
      </c>
      <c r="U1329" s="326">
        <f t="shared" si="329"/>
        <v>3.4517444663086498E-145</v>
      </c>
      <c r="V1329" s="326">
        <f t="shared" si="335"/>
        <v>0.30000000000000382</v>
      </c>
    </row>
    <row r="1330" spans="7:22" x14ac:dyDescent="0.2">
      <c r="G1330" s="326">
        <f t="shared" si="320"/>
        <v>0</v>
      </c>
      <c r="H1330" s="326">
        <f t="shared" si="330"/>
        <v>1.2251799535872496</v>
      </c>
      <c r="I1330" s="326">
        <f t="shared" si="321"/>
        <v>0</v>
      </c>
      <c r="J1330" s="326">
        <f t="shared" si="322"/>
        <v>0</v>
      </c>
      <c r="K1330" s="326">
        <f t="shared" si="331"/>
        <v>1.2251799535872496</v>
      </c>
      <c r="L1330" s="326">
        <f t="shared" si="323"/>
        <v>0</v>
      </c>
      <c r="M1330" s="326">
        <f t="shared" si="324"/>
        <v>0</v>
      </c>
      <c r="N1330" s="326">
        <f t="shared" si="332"/>
        <v>1.2251799535872496</v>
      </c>
      <c r="O1330" s="326">
        <f t="shared" si="325"/>
        <v>9.4652222063743147E-192</v>
      </c>
      <c r="P1330" s="326">
        <f t="shared" si="326"/>
        <v>0</v>
      </c>
      <c r="Q1330" s="326">
        <f t="shared" si="333"/>
        <v>1.2251799535872496</v>
      </c>
      <c r="R1330" s="326">
        <f t="shared" si="327"/>
        <v>2.2494025552222467E-15</v>
      </c>
      <c r="S1330" s="326">
        <f t="shared" si="328"/>
        <v>0</v>
      </c>
      <c r="T1330" s="326">
        <f t="shared" si="334"/>
        <v>1.2251799535872496</v>
      </c>
      <c r="U1330" s="326">
        <f t="shared" si="329"/>
        <v>3.5143246898092533E-144</v>
      </c>
      <c r="V1330" s="326">
        <f t="shared" si="335"/>
        <v>0.30000000000000226</v>
      </c>
    </row>
    <row r="1331" spans="7:22" x14ac:dyDescent="0.2">
      <c r="G1331" s="326">
        <f t="shared" si="320"/>
        <v>0</v>
      </c>
      <c r="H1331" s="326">
        <f t="shared" si="330"/>
        <v>1.2261060155325159</v>
      </c>
      <c r="I1331" s="326">
        <f t="shared" si="321"/>
        <v>0</v>
      </c>
      <c r="J1331" s="326">
        <f t="shared" si="322"/>
        <v>0</v>
      </c>
      <c r="K1331" s="326">
        <f t="shared" si="331"/>
        <v>1.2261060155325159</v>
      </c>
      <c r="L1331" s="326">
        <f t="shared" si="323"/>
        <v>0</v>
      </c>
      <c r="M1331" s="326">
        <f t="shared" si="324"/>
        <v>0</v>
      </c>
      <c r="N1331" s="326">
        <f t="shared" si="332"/>
        <v>1.2261060155325159</v>
      </c>
      <c r="O1331" s="326">
        <f t="shared" si="325"/>
        <v>2.5949922368899928E-192</v>
      </c>
      <c r="P1331" s="326">
        <f t="shared" si="326"/>
        <v>0</v>
      </c>
      <c r="Q1331" s="326">
        <f t="shared" si="333"/>
        <v>1.2261060155325159</v>
      </c>
      <c r="R1331" s="326">
        <f t="shared" si="327"/>
        <v>1.3234509444548278E-15</v>
      </c>
      <c r="S1331" s="326">
        <f t="shared" si="328"/>
        <v>0</v>
      </c>
      <c r="T1331" s="326">
        <f t="shared" si="334"/>
        <v>1.2261060155325159</v>
      </c>
      <c r="U1331" s="326">
        <f t="shared" si="329"/>
        <v>3.536917695001084E-143</v>
      </c>
      <c r="V1331" s="326">
        <f t="shared" si="335"/>
        <v>0.30000000000000132</v>
      </c>
    </row>
    <row r="1332" spans="7:22" x14ac:dyDescent="0.2">
      <c r="G1332" s="326">
        <f t="shared" si="320"/>
        <v>0</v>
      </c>
      <c r="H1332" s="326">
        <f t="shared" si="330"/>
        <v>1.2270320774777821</v>
      </c>
      <c r="I1332" s="326">
        <f t="shared" si="321"/>
        <v>0</v>
      </c>
      <c r="J1332" s="326">
        <f t="shared" si="322"/>
        <v>0</v>
      </c>
      <c r="K1332" s="326">
        <f t="shared" si="331"/>
        <v>1.2270320774777821</v>
      </c>
      <c r="L1332" s="326">
        <f t="shared" si="323"/>
        <v>0</v>
      </c>
      <c r="M1332" s="326">
        <f t="shared" si="324"/>
        <v>0</v>
      </c>
      <c r="N1332" s="326">
        <f t="shared" si="332"/>
        <v>1.2270320774777821</v>
      </c>
      <c r="O1332" s="326">
        <f t="shared" si="325"/>
        <v>7.1149340919226675E-193</v>
      </c>
      <c r="P1332" s="326">
        <f t="shared" si="326"/>
        <v>0</v>
      </c>
      <c r="Q1332" s="326">
        <f t="shared" si="333"/>
        <v>1.2270320774777821</v>
      </c>
      <c r="R1332" s="326">
        <f t="shared" si="327"/>
        <v>7.7628404161269214E-16</v>
      </c>
      <c r="S1332" s="326">
        <f t="shared" si="328"/>
        <v>0</v>
      </c>
      <c r="T1332" s="326">
        <f t="shared" si="334"/>
        <v>1.2270320774777821</v>
      </c>
      <c r="U1332" s="326">
        <f t="shared" si="329"/>
        <v>3.5189016377130884E-142</v>
      </c>
      <c r="V1332" s="326">
        <f t="shared" si="335"/>
        <v>0.30000000000000077</v>
      </c>
    </row>
    <row r="1333" spans="7:22" x14ac:dyDescent="0.2">
      <c r="G1333" s="326">
        <f t="shared" si="320"/>
        <v>0</v>
      </c>
      <c r="H1333" s="326">
        <f t="shared" si="330"/>
        <v>1.2279581394230483</v>
      </c>
      <c r="I1333" s="326">
        <f t="shared" si="321"/>
        <v>0</v>
      </c>
      <c r="J1333" s="326">
        <f t="shared" si="322"/>
        <v>0</v>
      </c>
      <c r="K1333" s="326">
        <f t="shared" si="331"/>
        <v>1.2279581394230483</v>
      </c>
      <c r="L1333" s="326">
        <f t="shared" si="323"/>
        <v>0</v>
      </c>
      <c r="M1333" s="326">
        <f t="shared" si="324"/>
        <v>0</v>
      </c>
      <c r="N1333" s="326">
        <f t="shared" si="332"/>
        <v>1.2279581394230483</v>
      </c>
      <c r="O1333" s="326">
        <f t="shared" si="325"/>
        <v>1.9509091830145768E-193</v>
      </c>
      <c r="P1333" s="326">
        <f t="shared" si="326"/>
        <v>0</v>
      </c>
      <c r="Q1333" s="326">
        <f t="shared" si="333"/>
        <v>1.2279581394230483</v>
      </c>
      <c r="R1333" s="326">
        <f t="shared" si="327"/>
        <v>4.5395458429894708E-16</v>
      </c>
      <c r="S1333" s="326">
        <f t="shared" si="328"/>
        <v>0</v>
      </c>
      <c r="T1333" s="326">
        <f t="shared" si="334"/>
        <v>1.2279581394230483</v>
      </c>
      <c r="U1333" s="326">
        <f t="shared" si="329"/>
        <v>3.4610478376819173E-141</v>
      </c>
      <c r="V1333" s="326">
        <f t="shared" si="335"/>
        <v>0.30000000000000043</v>
      </c>
    </row>
    <row r="1334" spans="7:22" x14ac:dyDescent="0.2">
      <c r="G1334" s="326">
        <f t="shared" si="320"/>
        <v>0</v>
      </c>
      <c r="H1334" s="326">
        <f t="shared" si="330"/>
        <v>1.2288842013683146</v>
      </c>
      <c r="I1334" s="326">
        <f t="shared" si="321"/>
        <v>0</v>
      </c>
      <c r="J1334" s="326">
        <f t="shared" si="322"/>
        <v>0</v>
      </c>
      <c r="K1334" s="326">
        <f t="shared" si="331"/>
        <v>1.2288842013683146</v>
      </c>
      <c r="L1334" s="326">
        <f t="shared" si="323"/>
        <v>0</v>
      </c>
      <c r="M1334" s="326">
        <f t="shared" si="324"/>
        <v>0</v>
      </c>
      <c r="N1334" s="326">
        <f t="shared" si="332"/>
        <v>1.2288842013683146</v>
      </c>
      <c r="O1334" s="326">
        <f t="shared" si="325"/>
        <v>5.3497852662335766E-194</v>
      </c>
      <c r="P1334" s="326">
        <f t="shared" si="326"/>
        <v>0</v>
      </c>
      <c r="Q1334" s="326">
        <f t="shared" si="333"/>
        <v>1.2288842013683146</v>
      </c>
      <c r="R1334" s="326">
        <f t="shared" si="327"/>
        <v>2.6466094079099416E-16</v>
      </c>
      <c r="S1334" s="326">
        <f t="shared" si="328"/>
        <v>0</v>
      </c>
      <c r="T1334" s="326">
        <f t="shared" si="334"/>
        <v>1.2288842013683146</v>
      </c>
      <c r="U1334" s="326">
        <f t="shared" si="329"/>
        <v>3.3654682197224628E-140</v>
      </c>
      <c r="V1334" s="326">
        <f t="shared" si="335"/>
        <v>0.30000000000000027</v>
      </c>
    </row>
    <row r="1335" spans="7:22" x14ac:dyDescent="0.2">
      <c r="G1335" s="326">
        <f t="shared" si="320"/>
        <v>0</v>
      </c>
      <c r="H1335" s="326">
        <f t="shared" si="330"/>
        <v>1.2298102633135808</v>
      </c>
      <c r="I1335" s="326">
        <f t="shared" si="321"/>
        <v>0</v>
      </c>
      <c r="J1335" s="326">
        <f t="shared" si="322"/>
        <v>0</v>
      </c>
      <c r="K1335" s="326">
        <f t="shared" si="331"/>
        <v>1.2298102633135808</v>
      </c>
      <c r="L1335" s="326">
        <f t="shared" si="323"/>
        <v>0</v>
      </c>
      <c r="M1335" s="326">
        <f t="shared" si="324"/>
        <v>0</v>
      </c>
      <c r="N1335" s="326">
        <f t="shared" si="332"/>
        <v>1.2298102633135808</v>
      </c>
      <c r="O1335" s="326">
        <f t="shared" si="325"/>
        <v>1.4671365456388772E-194</v>
      </c>
      <c r="P1335" s="326">
        <f t="shared" si="326"/>
        <v>0</v>
      </c>
      <c r="Q1335" s="326">
        <f t="shared" si="333"/>
        <v>1.2298102633135808</v>
      </c>
      <c r="R1335" s="326">
        <f t="shared" si="327"/>
        <v>1.5383661803013141E-16</v>
      </c>
      <c r="S1335" s="326">
        <f t="shared" si="328"/>
        <v>0</v>
      </c>
      <c r="T1335" s="326">
        <f t="shared" si="334"/>
        <v>1.2298102633135808</v>
      </c>
      <c r="U1335" s="326">
        <f t="shared" si="329"/>
        <v>3.2354883293026828E-139</v>
      </c>
      <c r="V1335" s="326">
        <f t="shared" si="335"/>
        <v>0.30000000000000016</v>
      </c>
    </row>
    <row r="1336" spans="7:22" x14ac:dyDescent="0.2">
      <c r="G1336" s="326">
        <f t="shared" si="320"/>
        <v>0</v>
      </c>
      <c r="H1336" s="326">
        <f t="shared" si="330"/>
        <v>1.230736325258847</v>
      </c>
      <c r="I1336" s="326">
        <f t="shared" si="321"/>
        <v>0</v>
      </c>
      <c r="J1336" s="326">
        <f t="shared" si="322"/>
        <v>0</v>
      </c>
      <c r="K1336" s="326">
        <f t="shared" si="331"/>
        <v>1.230736325258847</v>
      </c>
      <c r="L1336" s="326">
        <f t="shared" si="323"/>
        <v>0</v>
      </c>
      <c r="M1336" s="326">
        <f t="shared" si="324"/>
        <v>0</v>
      </c>
      <c r="N1336" s="326">
        <f t="shared" si="332"/>
        <v>1.230736325258847</v>
      </c>
      <c r="O1336" s="326">
        <f t="shared" si="325"/>
        <v>4.0238460715497117E-195</v>
      </c>
      <c r="P1336" s="326">
        <f t="shared" si="326"/>
        <v>0</v>
      </c>
      <c r="Q1336" s="326">
        <f t="shared" si="333"/>
        <v>1.230736325258847</v>
      </c>
      <c r="R1336" s="326">
        <f t="shared" si="327"/>
        <v>8.9151513042310888E-17</v>
      </c>
      <c r="S1336" s="326">
        <f t="shared" si="328"/>
        <v>0</v>
      </c>
      <c r="T1336" s="326">
        <f t="shared" si="334"/>
        <v>1.230736325258847</v>
      </c>
      <c r="U1336" s="326">
        <f t="shared" si="329"/>
        <v>3.0754564909742668E-138</v>
      </c>
      <c r="V1336" s="326">
        <f t="shared" si="335"/>
        <v>0.3000000000000001</v>
      </c>
    </row>
    <row r="1337" spans="7:22" x14ac:dyDescent="0.2">
      <c r="G1337" s="326">
        <f t="shared" si="320"/>
        <v>0</v>
      </c>
      <c r="H1337" s="326">
        <f t="shared" si="330"/>
        <v>1.2316623872041133</v>
      </c>
      <c r="I1337" s="326">
        <f t="shared" si="321"/>
        <v>0</v>
      </c>
      <c r="J1337" s="326">
        <f t="shared" si="322"/>
        <v>0</v>
      </c>
      <c r="K1337" s="326">
        <f t="shared" si="331"/>
        <v>1.2316623872041133</v>
      </c>
      <c r="L1337" s="326">
        <f t="shared" si="323"/>
        <v>0</v>
      </c>
      <c r="M1337" s="326">
        <f t="shared" si="324"/>
        <v>0</v>
      </c>
      <c r="N1337" s="326">
        <f t="shared" si="332"/>
        <v>1.2316623872041133</v>
      </c>
      <c r="O1337" s="326">
        <f t="shared" si="325"/>
        <v>1.103698776717669E-195</v>
      </c>
      <c r="P1337" s="326">
        <f t="shared" si="326"/>
        <v>0</v>
      </c>
      <c r="Q1337" s="326">
        <f t="shared" si="333"/>
        <v>1.2316623872041133</v>
      </c>
      <c r="R1337" s="326">
        <f t="shared" si="327"/>
        <v>5.1511417466946637E-17</v>
      </c>
      <c r="S1337" s="326">
        <f t="shared" si="328"/>
        <v>0</v>
      </c>
      <c r="T1337" s="326">
        <f t="shared" si="334"/>
        <v>1.2316623872041133</v>
      </c>
      <c r="U1337" s="326">
        <f t="shared" si="329"/>
        <v>2.8905042791328177E-137</v>
      </c>
      <c r="V1337" s="326">
        <f t="shared" si="335"/>
        <v>0.30000000000000004</v>
      </c>
    </row>
    <row r="1338" spans="7:22" x14ac:dyDescent="0.2">
      <c r="G1338" s="326">
        <f t="shared" si="320"/>
        <v>0</v>
      </c>
      <c r="H1338" s="326">
        <f t="shared" si="330"/>
        <v>1.2325884491493795</v>
      </c>
      <c r="I1338" s="326">
        <f t="shared" si="321"/>
        <v>0</v>
      </c>
      <c r="J1338" s="326">
        <f t="shared" si="322"/>
        <v>0</v>
      </c>
      <c r="K1338" s="326">
        <f t="shared" si="331"/>
        <v>1.2325884491493795</v>
      </c>
      <c r="L1338" s="326">
        <f t="shared" si="323"/>
        <v>0</v>
      </c>
      <c r="M1338" s="326">
        <f t="shared" si="324"/>
        <v>0</v>
      </c>
      <c r="N1338" s="326">
        <f t="shared" si="332"/>
        <v>1.2325884491493795</v>
      </c>
      <c r="O1338" s="326">
        <f t="shared" si="325"/>
        <v>3.0276095878479869E-196</v>
      </c>
      <c r="P1338" s="326">
        <f t="shared" si="326"/>
        <v>0</v>
      </c>
      <c r="Q1338" s="326">
        <f t="shared" si="333"/>
        <v>1.2325884491493795</v>
      </c>
      <c r="R1338" s="326">
        <f t="shared" si="327"/>
        <v>2.967499847695384E-17</v>
      </c>
      <c r="S1338" s="326">
        <f t="shared" si="328"/>
        <v>0</v>
      </c>
      <c r="T1338" s="326">
        <f t="shared" si="334"/>
        <v>1.2325884491493795</v>
      </c>
      <c r="U1338" s="326">
        <f t="shared" si="329"/>
        <v>2.6862765382884728E-136</v>
      </c>
      <c r="V1338" s="326">
        <f t="shared" si="335"/>
        <v>0.30000000000000004</v>
      </c>
    </row>
    <row r="1339" spans="7:22" x14ac:dyDescent="0.2">
      <c r="G1339" s="326">
        <f t="shared" si="320"/>
        <v>0</v>
      </c>
      <c r="H1339" s="326">
        <f t="shared" si="330"/>
        <v>1.2335145110946457</v>
      </c>
      <c r="I1339" s="326">
        <f t="shared" si="321"/>
        <v>0</v>
      </c>
      <c r="J1339" s="326">
        <f t="shared" si="322"/>
        <v>0</v>
      </c>
      <c r="K1339" s="326">
        <f t="shared" si="331"/>
        <v>1.2335145110946457</v>
      </c>
      <c r="L1339" s="326">
        <f t="shared" si="323"/>
        <v>0</v>
      </c>
      <c r="M1339" s="326">
        <f t="shared" si="324"/>
        <v>0</v>
      </c>
      <c r="N1339" s="326">
        <f t="shared" si="332"/>
        <v>1.2335145110946457</v>
      </c>
      <c r="O1339" s="326">
        <f t="shared" si="325"/>
        <v>8.3059824623836369E-197</v>
      </c>
      <c r="P1339" s="326">
        <f t="shared" si="326"/>
        <v>0</v>
      </c>
      <c r="Q1339" s="326">
        <f t="shared" si="333"/>
        <v>1.2335145110946457</v>
      </c>
      <c r="R1339" s="326">
        <f t="shared" si="327"/>
        <v>1.7044997228799311E-17</v>
      </c>
      <c r="S1339" s="326">
        <f t="shared" si="328"/>
        <v>0</v>
      </c>
      <c r="T1339" s="326">
        <f t="shared" si="334"/>
        <v>1.2335145110946457</v>
      </c>
      <c r="U1339" s="326">
        <f t="shared" si="329"/>
        <v>2.4686504967541846E-135</v>
      </c>
      <c r="V1339" s="326">
        <f t="shared" si="335"/>
        <v>0.3</v>
      </c>
    </row>
    <row r="1340" spans="7:22" x14ac:dyDescent="0.2">
      <c r="G1340" s="326">
        <f t="shared" si="320"/>
        <v>0</v>
      </c>
      <c r="H1340" s="326">
        <f t="shared" si="330"/>
        <v>1.2344405730399119</v>
      </c>
      <c r="I1340" s="326">
        <f t="shared" si="321"/>
        <v>0</v>
      </c>
      <c r="J1340" s="326">
        <f t="shared" si="322"/>
        <v>0</v>
      </c>
      <c r="K1340" s="326">
        <f t="shared" si="331"/>
        <v>1.2344405730399119</v>
      </c>
      <c r="L1340" s="326">
        <f t="shared" si="323"/>
        <v>0</v>
      </c>
      <c r="M1340" s="326">
        <f t="shared" si="324"/>
        <v>0</v>
      </c>
      <c r="N1340" s="326">
        <f t="shared" si="332"/>
        <v>1.2344405730399119</v>
      </c>
      <c r="O1340" s="326">
        <f t="shared" si="325"/>
        <v>2.2789021764568292E-197</v>
      </c>
      <c r="P1340" s="326">
        <f t="shared" si="326"/>
        <v>0</v>
      </c>
      <c r="Q1340" s="326">
        <f t="shared" si="333"/>
        <v>1.2344405730399119</v>
      </c>
      <c r="R1340" s="326">
        <f t="shared" si="327"/>
        <v>9.7617742881468873E-18</v>
      </c>
      <c r="S1340" s="326">
        <f t="shared" si="328"/>
        <v>0</v>
      </c>
      <c r="T1340" s="326">
        <f t="shared" si="334"/>
        <v>1.2344405730399119</v>
      </c>
      <c r="U1340" s="326">
        <f t="shared" si="329"/>
        <v>2.2434630405314998E-134</v>
      </c>
      <c r="V1340" s="326">
        <f t="shared" si="335"/>
        <v>0.3</v>
      </c>
    </row>
    <row r="1341" spans="7:22" x14ac:dyDescent="0.2">
      <c r="G1341" s="326">
        <f t="shared" si="320"/>
        <v>0</v>
      </c>
      <c r="H1341" s="326">
        <f t="shared" si="330"/>
        <v>1.2353666349851782</v>
      </c>
      <c r="I1341" s="326">
        <f t="shared" si="321"/>
        <v>0</v>
      </c>
      <c r="J1341" s="326">
        <f t="shared" si="322"/>
        <v>0</v>
      </c>
      <c r="K1341" s="326">
        <f t="shared" si="331"/>
        <v>1.2353666349851782</v>
      </c>
      <c r="L1341" s="326">
        <f t="shared" si="323"/>
        <v>0</v>
      </c>
      <c r="M1341" s="326">
        <f t="shared" si="324"/>
        <v>0</v>
      </c>
      <c r="N1341" s="326">
        <f t="shared" si="332"/>
        <v>1.2353666349851782</v>
      </c>
      <c r="O1341" s="326">
        <f t="shared" si="325"/>
        <v>6.2532470920574826E-198</v>
      </c>
      <c r="P1341" s="326">
        <f t="shared" si="326"/>
        <v>0</v>
      </c>
      <c r="Q1341" s="326">
        <f t="shared" si="333"/>
        <v>1.2353666349851782</v>
      </c>
      <c r="R1341" s="326">
        <f t="shared" si="327"/>
        <v>5.5743306603141083E-18</v>
      </c>
      <c r="S1341" s="326">
        <f t="shared" si="328"/>
        <v>0</v>
      </c>
      <c r="T1341" s="326">
        <f t="shared" si="334"/>
        <v>1.2353666349851782</v>
      </c>
      <c r="U1341" s="326">
        <f t="shared" si="329"/>
        <v>2.0162631248974526E-133</v>
      </c>
      <c r="V1341" s="326">
        <f t="shared" si="335"/>
        <v>0.3</v>
      </c>
    </row>
    <row r="1342" spans="7:22" x14ac:dyDescent="0.2">
      <c r="G1342" s="326">
        <f t="shared" si="320"/>
        <v>0</v>
      </c>
      <c r="H1342" s="326">
        <f t="shared" si="330"/>
        <v>1.2362926969304444</v>
      </c>
      <c r="I1342" s="326">
        <f t="shared" si="321"/>
        <v>0</v>
      </c>
      <c r="J1342" s="326">
        <f t="shared" si="322"/>
        <v>0</v>
      </c>
      <c r="K1342" s="326">
        <f t="shared" si="331"/>
        <v>1.2362926969304444</v>
      </c>
      <c r="L1342" s="326">
        <f t="shared" si="323"/>
        <v>0</v>
      </c>
      <c r="M1342" s="326">
        <f t="shared" si="324"/>
        <v>0</v>
      </c>
      <c r="N1342" s="326">
        <f t="shared" si="332"/>
        <v>1.2362926969304444</v>
      </c>
      <c r="O1342" s="326">
        <f t="shared" si="325"/>
        <v>1.7160597971481448E-198</v>
      </c>
      <c r="P1342" s="326">
        <f t="shared" si="326"/>
        <v>0</v>
      </c>
      <c r="Q1342" s="326">
        <f t="shared" si="333"/>
        <v>1.2362926969304444</v>
      </c>
      <c r="R1342" s="326">
        <f t="shared" si="327"/>
        <v>3.1739153594258964E-18</v>
      </c>
      <c r="S1342" s="326">
        <f t="shared" si="328"/>
        <v>0</v>
      </c>
      <c r="T1342" s="326">
        <f t="shared" si="334"/>
        <v>1.2362926969304444</v>
      </c>
      <c r="U1342" s="326">
        <f t="shared" si="329"/>
        <v>1.7921029314096273E-132</v>
      </c>
      <c r="V1342" s="326">
        <f t="shared" si="335"/>
        <v>0.3</v>
      </c>
    </row>
    <row r="1343" spans="7:22" x14ac:dyDescent="0.2">
      <c r="G1343" s="326">
        <f t="shared" si="320"/>
        <v>0</v>
      </c>
      <c r="H1343" s="326">
        <f t="shared" si="330"/>
        <v>1.2372187588757106</v>
      </c>
      <c r="I1343" s="326">
        <f t="shared" si="321"/>
        <v>0</v>
      </c>
      <c r="J1343" s="326">
        <f t="shared" si="322"/>
        <v>0</v>
      </c>
      <c r="K1343" s="326">
        <f t="shared" si="331"/>
        <v>1.2372187588757106</v>
      </c>
      <c r="L1343" s="326">
        <f t="shared" si="323"/>
        <v>0</v>
      </c>
      <c r="M1343" s="326">
        <f t="shared" si="324"/>
        <v>0</v>
      </c>
      <c r="N1343" s="326">
        <f t="shared" si="332"/>
        <v>1.2372187588757106</v>
      </c>
      <c r="O1343" s="326">
        <f t="shared" si="325"/>
        <v>4.7098583053989248E-199</v>
      </c>
      <c r="P1343" s="326">
        <f t="shared" si="326"/>
        <v>0</v>
      </c>
      <c r="Q1343" s="326">
        <f t="shared" si="333"/>
        <v>1.2372187588757106</v>
      </c>
      <c r="R1343" s="326">
        <f t="shared" si="327"/>
        <v>1.8019514456530815E-18</v>
      </c>
      <c r="S1343" s="326">
        <f t="shared" si="328"/>
        <v>0</v>
      </c>
      <c r="T1343" s="326">
        <f t="shared" si="334"/>
        <v>1.2372187588757106</v>
      </c>
      <c r="U1343" s="326">
        <f t="shared" si="329"/>
        <v>1.5753771670261925E-131</v>
      </c>
      <c r="V1343" s="326">
        <f t="shared" si="335"/>
        <v>0.3</v>
      </c>
    </row>
    <row r="1344" spans="7:22" x14ac:dyDescent="0.2">
      <c r="G1344" s="326">
        <f t="shared" si="320"/>
        <v>0</v>
      </c>
      <c r="H1344" s="326">
        <f t="shared" si="330"/>
        <v>1.2381448208209769</v>
      </c>
      <c r="I1344" s="326">
        <f t="shared" si="321"/>
        <v>0</v>
      </c>
      <c r="J1344" s="326">
        <f t="shared" si="322"/>
        <v>0</v>
      </c>
      <c r="K1344" s="326">
        <f t="shared" si="331"/>
        <v>1.2381448208209769</v>
      </c>
      <c r="L1344" s="326">
        <f t="shared" si="323"/>
        <v>0</v>
      </c>
      <c r="M1344" s="326">
        <f t="shared" si="324"/>
        <v>0</v>
      </c>
      <c r="N1344" s="326">
        <f t="shared" si="332"/>
        <v>1.2381448208209769</v>
      </c>
      <c r="O1344" s="326">
        <f t="shared" si="325"/>
        <v>1.2928065102048266E-199</v>
      </c>
      <c r="P1344" s="326">
        <f t="shared" si="326"/>
        <v>0</v>
      </c>
      <c r="Q1344" s="326">
        <f t="shared" si="333"/>
        <v>1.2381448208209769</v>
      </c>
      <c r="R1344" s="326">
        <f t="shared" si="327"/>
        <v>1.0200992010018237E-18</v>
      </c>
      <c r="S1344" s="326">
        <f t="shared" si="328"/>
        <v>0</v>
      </c>
      <c r="T1344" s="326">
        <f t="shared" si="334"/>
        <v>1.2381448208209769</v>
      </c>
      <c r="U1344" s="326">
        <f t="shared" si="329"/>
        <v>1.3697153353071376E-130</v>
      </c>
      <c r="V1344" s="326">
        <f t="shared" si="335"/>
        <v>0.3</v>
      </c>
    </row>
    <row r="1345" spans="7:22" x14ac:dyDescent="0.2">
      <c r="G1345" s="326">
        <f t="shared" si="320"/>
        <v>0</v>
      </c>
      <c r="H1345" s="326">
        <f t="shared" si="330"/>
        <v>1.2390708827662431</v>
      </c>
      <c r="I1345" s="326">
        <f t="shared" si="321"/>
        <v>0</v>
      </c>
      <c r="J1345" s="326">
        <f t="shared" si="322"/>
        <v>0</v>
      </c>
      <c r="K1345" s="326">
        <f t="shared" si="331"/>
        <v>1.2390708827662431</v>
      </c>
      <c r="L1345" s="326">
        <f t="shared" si="323"/>
        <v>0</v>
      </c>
      <c r="M1345" s="326">
        <f t="shared" si="324"/>
        <v>0</v>
      </c>
      <c r="N1345" s="326">
        <f t="shared" si="332"/>
        <v>1.2390708827662431</v>
      </c>
      <c r="O1345" s="326">
        <f t="shared" si="325"/>
        <v>3.5490420042834074E-200</v>
      </c>
      <c r="P1345" s="326">
        <f t="shared" si="326"/>
        <v>0</v>
      </c>
      <c r="Q1345" s="326">
        <f t="shared" si="333"/>
        <v>1.2390708827662431</v>
      </c>
      <c r="R1345" s="326">
        <f t="shared" si="327"/>
        <v>5.7583721565269532E-19</v>
      </c>
      <c r="S1345" s="326">
        <f t="shared" si="328"/>
        <v>0</v>
      </c>
      <c r="T1345" s="326">
        <f t="shared" si="334"/>
        <v>1.2390708827662431</v>
      </c>
      <c r="U1345" s="326">
        <f t="shared" si="329"/>
        <v>1.1779273580921404E-129</v>
      </c>
      <c r="V1345" s="326">
        <f t="shared" si="335"/>
        <v>0.3</v>
      </c>
    </row>
    <row r="1346" spans="7:22" x14ac:dyDescent="0.2">
      <c r="G1346" s="326">
        <f t="shared" si="320"/>
        <v>0</v>
      </c>
      <c r="H1346" s="326">
        <f t="shared" si="330"/>
        <v>1.2399969447115093</v>
      </c>
      <c r="I1346" s="326">
        <f t="shared" si="321"/>
        <v>0</v>
      </c>
      <c r="J1346" s="326">
        <f t="shared" si="322"/>
        <v>0</v>
      </c>
      <c r="K1346" s="326">
        <f t="shared" si="331"/>
        <v>1.2399969447115093</v>
      </c>
      <c r="L1346" s="326">
        <f t="shared" si="323"/>
        <v>0</v>
      </c>
      <c r="M1346" s="326">
        <f t="shared" si="324"/>
        <v>0</v>
      </c>
      <c r="N1346" s="326">
        <f t="shared" si="332"/>
        <v>1.2399969447115093</v>
      </c>
      <c r="O1346" s="326">
        <f t="shared" si="325"/>
        <v>9.7441130682242896E-201</v>
      </c>
      <c r="P1346" s="326">
        <f t="shared" si="326"/>
        <v>0</v>
      </c>
      <c r="Q1346" s="326">
        <f t="shared" si="333"/>
        <v>1.2399969447115093</v>
      </c>
      <c r="R1346" s="326">
        <f t="shared" si="327"/>
        <v>3.2413165020503118E-19</v>
      </c>
      <c r="S1346" s="326">
        <f t="shared" si="328"/>
        <v>0</v>
      </c>
      <c r="T1346" s="326">
        <f t="shared" si="334"/>
        <v>1.2399969447115093</v>
      </c>
      <c r="U1346" s="326">
        <f t="shared" si="329"/>
        <v>1.0019989933518088E-128</v>
      </c>
      <c r="V1346" s="326">
        <f t="shared" si="335"/>
        <v>0.3</v>
      </c>
    </row>
    <row r="1347" spans="7:22" x14ac:dyDescent="0.2">
      <c r="G1347" s="326">
        <f t="shared" si="320"/>
        <v>0</v>
      </c>
      <c r="H1347" s="326">
        <f t="shared" si="330"/>
        <v>1.2409230066567756</v>
      </c>
      <c r="I1347" s="326">
        <f t="shared" si="321"/>
        <v>0</v>
      </c>
      <c r="J1347" s="326">
        <f t="shared" si="322"/>
        <v>0</v>
      </c>
      <c r="K1347" s="326">
        <f t="shared" si="331"/>
        <v>1.2409230066567756</v>
      </c>
      <c r="L1347" s="326">
        <f t="shared" si="323"/>
        <v>0</v>
      </c>
      <c r="M1347" s="326">
        <f t="shared" si="324"/>
        <v>0</v>
      </c>
      <c r="N1347" s="326">
        <f t="shared" si="332"/>
        <v>1.2409230066567756</v>
      </c>
      <c r="O1347" s="326">
        <f t="shared" si="325"/>
        <v>2.6756462373769033E-201</v>
      </c>
      <c r="P1347" s="326">
        <f t="shared" si="326"/>
        <v>0</v>
      </c>
      <c r="Q1347" s="326">
        <f t="shared" si="333"/>
        <v>1.2409230066567756</v>
      </c>
      <c r="R1347" s="326">
        <f t="shared" si="327"/>
        <v>1.8193401345900612E-19</v>
      </c>
      <c r="S1347" s="326">
        <f t="shared" si="328"/>
        <v>0</v>
      </c>
      <c r="T1347" s="326">
        <f t="shared" si="334"/>
        <v>1.2409230066567756</v>
      </c>
      <c r="U1347" s="326">
        <f t="shared" si="329"/>
        <v>8.431303799341584E-128</v>
      </c>
      <c r="V1347" s="326">
        <f t="shared" si="335"/>
        <v>0.3</v>
      </c>
    </row>
    <row r="1348" spans="7:22" x14ac:dyDescent="0.2">
      <c r="G1348" s="326">
        <f t="shared" si="320"/>
        <v>0</v>
      </c>
      <c r="H1348" s="326">
        <f t="shared" si="330"/>
        <v>1.2418490686020418</v>
      </c>
      <c r="I1348" s="326">
        <f t="shared" si="321"/>
        <v>0</v>
      </c>
      <c r="J1348" s="326">
        <f t="shared" si="322"/>
        <v>0</v>
      </c>
      <c r="K1348" s="326">
        <f t="shared" si="331"/>
        <v>1.2418490686020418</v>
      </c>
      <c r="L1348" s="326">
        <f t="shared" si="323"/>
        <v>0</v>
      </c>
      <c r="M1348" s="326">
        <f t="shared" si="324"/>
        <v>0</v>
      </c>
      <c r="N1348" s="326">
        <f t="shared" si="332"/>
        <v>1.2418490686020418</v>
      </c>
      <c r="O1348" s="326">
        <f t="shared" si="325"/>
        <v>7.348046531890383E-202</v>
      </c>
      <c r="P1348" s="326">
        <f t="shared" si="326"/>
        <v>0</v>
      </c>
      <c r="Q1348" s="326">
        <f t="shared" si="333"/>
        <v>1.2418490686020418</v>
      </c>
      <c r="R1348" s="326">
        <f t="shared" si="327"/>
        <v>1.0183180439731023E-19</v>
      </c>
      <c r="S1348" s="326">
        <f t="shared" si="328"/>
        <v>0</v>
      </c>
      <c r="T1348" s="326">
        <f t="shared" si="334"/>
        <v>1.2418490686020418</v>
      </c>
      <c r="U1348" s="326">
        <f t="shared" si="329"/>
        <v>7.0180891671395864E-127</v>
      </c>
      <c r="V1348" s="326">
        <f t="shared" si="335"/>
        <v>0.3</v>
      </c>
    </row>
    <row r="1349" spans="7:22" x14ac:dyDescent="0.2">
      <c r="G1349" s="326">
        <f t="shared" si="320"/>
        <v>0</v>
      </c>
      <c r="H1349" s="326">
        <f t="shared" si="330"/>
        <v>1.242775130547308</v>
      </c>
      <c r="I1349" s="326">
        <f t="shared" si="321"/>
        <v>0</v>
      </c>
      <c r="J1349" s="326">
        <f t="shared" si="322"/>
        <v>0</v>
      </c>
      <c r="K1349" s="326">
        <f t="shared" si="331"/>
        <v>1.242775130547308</v>
      </c>
      <c r="L1349" s="326">
        <f t="shared" si="323"/>
        <v>0</v>
      </c>
      <c r="M1349" s="326">
        <f t="shared" si="324"/>
        <v>0</v>
      </c>
      <c r="N1349" s="326">
        <f t="shared" si="332"/>
        <v>1.242775130547308</v>
      </c>
      <c r="O1349" s="326">
        <f t="shared" si="325"/>
        <v>2.0182434283105405E-202</v>
      </c>
      <c r="P1349" s="326">
        <f t="shared" si="326"/>
        <v>0</v>
      </c>
      <c r="Q1349" s="326">
        <f t="shared" si="333"/>
        <v>1.242775130547308</v>
      </c>
      <c r="R1349" s="326">
        <f t="shared" si="327"/>
        <v>5.6837682074547268E-20</v>
      </c>
      <c r="S1349" s="326">
        <f t="shared" si="328"/>
        <v>0</v>
      </c>
      <c r="T1349" s="326">
        <f t="shared" si="334"/>
        <v>1.242775130547308</v>
      </c>
      <c r="U1349" s="326">
        <f t="shared" si="329"/>
        <v>5.7790659967116496E-126</v>
      </c>
      <c r="V1349" s="326">
        <f t="shared" si="335"/>
        <v>0.3</v>
      </c>
    </row>
    <row r="1350" spans="7:22" x14ac:dyDescent="0.2">
      <c r="G1350" s="326">
        <f t="shared" si="320"/>
        <v>0</v>
      </c>
      <c r="H1350" s="326">
        <f t="shared" si="330"/>
        <v>1.2437011924925743</v>
      </c>
      <c r="I1350" s="326">
        <f t="shared" si="321"/>
        <v>0</v>
      </c>
      <c r="J1350" s="326">
        <f t="shared" si="322"/>
        <v>0</v>
      </c>
      <c r="K1350" s="326">
        <f t="shared" si="331"/>
        <v>1.2437011924925743</v>
      </c>
      <c r="L1350" s="326">
        <f t="shared" si="323"/>
        <v>0</v>
      </c>
      <c r="M1350" s="326">
        <f t="shared" si="324"/>
        <v>0</v>
      </c>
      <c r="N1350" s="326">
        <f t="shared" si="332"/>
        <v>1.2437011924925743</v>
      </c>
      <c r="O1350" s="326">
        <f t="shared" si="325"/>
        <v>5.5441534949764989E-203</v>
      </c>
      <c r="P1350" s="326">
        <f t="shared" si="326"/>
        <v>0</v>
      </c>
      <c r="Q1350" s="326">
        <f t="shared" si="333"/>
        <v>1.2437011924925743</v>
      </c>
      <c r="R1350" s="326">
        <f t="shared" si="327"/>
        <v>3.1635807850569738E-20</v>
      </c>
      <c r="S1350" s="326">
        <f t="shared" si="328"/>
        <v>0</v>
      </c>
      <c r="T1350" s="326">
        <f t="shared" si="334"/>
        <v>1.2437011924925743</v>
      </c>
      <c r="U1350" s="326">
        <f t="shared" si="329"/>
        <v>4.7079183041923593E-125</v>
      </c>
      <c r="V1350" s="326">
        <f t="shared" si="335"/>
        <v>0.3</v>
      </c>
    </row>
    <row r="1351" spans="7:22" x14ac:dyDescent="0.2">
      <c r="G1351" s="326">
        <f t="shared" ref="G1351:G1414" si="336">FLOOR(I1351,0.001)</f>
        <v>0</v>
      </c>
      <c r="H1351" s="326">
        <f t="shared" si="330"/>
        <v>1.2446272544378405</v>
      </c>
      <c r="I1351" s="326">
        <f t="shared" ref="I1351:I1414" si="337">$C$13/(SQRT(($H1351*$H1351)/I$4))/SQRT(6.28)*EXP(-(($H1351-I$2)^2)/2/(SQRT(($H1351*$H1351)/I$4))^2)</f>
        <v>0</v>
      </c>
      <c r="J1351" s="326">
        <f t="shared" ref="J1351:J1414" si="338">FLOOR(L1351,0.001)</f>
        <v>0</v>
      </c>
      <c r="K1351" s="326">
        <f t="shared" si="331"/>
        <v>1.2446272544378405</v>
      </c>
      <c r="L1351" s="326">
        <f t="shared" ref="L1351:L1414" si="339">$C$13/(SQRT(($H1351*$H1351)/L$4))/SQRT(6.28)*EXP(-(($H1351-L$2)^2)/2/(SQRT(($H1351*$H1351)/L$4))^2)</f>
        <v>0</v>
      </c>
      <c r="M1351" s="326">
        <f t="shared" ref="M1351:M1414" si="340">FLOOR(O1351,0.001)</f>
        <v>0</v>
      </c>
      <c r="N1351" s="326">
        <f t="shared" si="332"/>
        <v>1.2446272544378405</v>
      </c>
      <c r="O1351" s="326">
        <f t="shared" ref="O1351:O1414" si="341">$C$13/(SQRT(($H1351*$H1351)/O$4))/SQRT(6.28)*EXP(-(($H1351-O$2)^2)/2/(SQRT(($H1351*$H1351)/O$4))^2)</f>
        <v>1.5232058161423982E-203</v>
      </c>
      <c r="P1351" s="326">
        <f t="shared" ref="P1351:P1414" si="342">FLOOR(R1351,0.001)</f>
        <v>0</v>
      </c>
      <c r="Q1351" s="326">
        <f t="shared" si="333"/>
        <v>1.2446272544378405</v>
      </c>
      <c r="R1351" s="326">
        <f t="shared" ref="R1351:R1414" si="343">$C$13/(SQRT(($H1351*$H1351)/R$4))/SQRT(6.28)*EXP(-(($H1351-R$2)^2)/2/(SQRT(($H1351*$H1351)/R$4))^2)</f>
        <v>1.7559712186612223E-20</v>
      </c>
      <c r="S1351" s="326">
        <f t="shared" ref="S1351:S1414" si="344">FLOOR(U1351,0.001)</f>
        <v>0</v>
      </c>
      <c r="T1351" s="326">
        <f t="shared" si="334"/>
        <v>1.2446272544378405</v>
      </c>
      <c r="U1351" s="326">
        <f t="shared" ref="U1351:U1414" si="345">$C$13/(SQRT(($H1351*$H1351)/U$4))/SQRT(6.28)*EXP(-(($H1351-U$2)^2)/2/(SQRT(($H1351*$H1351)/U$4))^2)</f>
        <v>3.7944642107479144E-124</v>
      </c>
      <c r="V1351" s="326">
        <f t="shared" si="335"/>
        <v>0.3</v>
      </c>
    </row>
    <row r="1352" spans="7:22" x14ac:dyDescent="0.2">
      <c r="G1352" s="326">
        <f t="shared" si="336"/>
        <v>0</v>
      </c>
      <c r="H1352" s="326">
        <f t="shared" ref="H1352:H1415" si="346">H1351+1/($C$16*60)</f>
        <v>1.2455533163831067</v>
      </c>
      <c r="I1352" s="326">
        <f t="shared" si="337"/>
        <v>0</v>
      </c>
      <c r="J1352" s="326">
        <f t="shared" si="338"/>
        <v>0</v>
      </c>
      <c r="K1352" s="326">
        <f t="shared" ref="K1352:K1415" si="347">K1351+1/($C$16*60)</f>
        <v>1.2455533163831067</v>
      </c>
      <c r="L1352" s="326">
        <f t="shared" si="339"/>
        <v>0</v>
      </c>
      <c r="M1352" s="326">
        <f t="shared" si="340"/>
        <v>0</v>
      </c>
      <c r="N1352" s="326">
        <f t="shared" ref="N1352:N1415" si="348">N1351+1/($C$16*60)</f>
        <v>1.2455533163831067</v>
      </c>
      <c r="O1352" s="326">
        <f t="shared" si="341"/>
        <v>4.185478969309875E-204</v>
      </c>
      <c r="P1352" s="326">
        <f t="shared" si="342"/>
        <v>0</v>
      </c>
      <c r="Q1352" s="326">
        <f t="shared" ref="Q1352:Q1415" si="349">Q1351+1/($C$16*60)</f>
        <v>1.2455533163831067</v>
      </c>
      <c r="R1352" s="326">
        <f t="shared" si="343"/>
        <v>9.7198142231904118E-21</v>
      </c>
      <c r="S1352" s="326">
        <f t="shared" si="344"/>
        <v>0</v>
      </c>
      <c r="T1352" s="326">
        <f t="shared" ref="T1352:T1415" si="350">T1351+1/($C$16*60)</f>
        <v>1.2455533163831067</v>
      </c>
      <c r="U1352" s="326">
        <f t="shared" si="345"/>
        <v>3.0257984474727247E-123</v>
      </c>
      <c r="V1352" s="326">
        <f t="shared" ref="V1352:V1415" si="351">SUM(I1352,L1352,O1352,R1352,U1352)+0.3</f>
        <v>0.3</v>
      </c>
    </row>
    <row r="1353" spans="7:22" x14ac:dyDescent="0.2">
      <c r="G1353" s="326">
        <f t="shared" si="336"/>
        <v>0</v>
      </c>
      <c r="H1353" s="326">
        <f t="shared" si="346"/>
        <v>1.246479378328373</v>
      </c>
      <c r="I1353" s="326">
        <f t="shared" si="337"/>
        <v>0</v>
      </c>
      <c r="J1353" s="326">
        <f t="shared" si="338"/>
        <v>0</v>
      </c>
      <c r="K1353" s="326">
        <f t="shared" si="347"/>
        <v>1.246479378328373</v>
      </c>
      <c r="L1353" s="326">
        <f t="shared" si="339"/>
        <v>0</v>
      </c>
      <c r="M1353" s="326">
        <f t="shared" si="340"/>
        <v>0</v>
      </c>
      <c r="N1353" s="326">
        <f t="shared" si="348"/>
        <v>1.246479378328373</v>
      </c>
      <c r="O1353" s="326">
        <f t="shared" si="341"/>
        <v>1.1502613992956591E-204</v>
      </c>
      <c r="P1353" s="326">
        <f t="shared" si="342"/>
        <v>0</v>
      </c>
      <c r="Q1353" s="326">
        <f t="shared" si="349"/>
        <v>1.246479378328373</v>
      </c>
      <c r="R1353" s="326">
        <f t="shared" si="343"/>
        <v>5.3654583263151342E-21</v>
      </c>
      <c r="S1353" s="326">
        <f t="shared" si="344"/>
        <v>0</v>
      </c>
      <c r="T1353" s="326">
        <f t="shared" si="350"/>
        <v>1.246479378328373</v>
      </c>
      <c r="U1353" s="326">
        <f t="shared" si="345"/>
        <v>2.3873448698936338E-122</v>
      </c>
      <c r="V1353" s="326">
        <f t="shared" si="351"/>
        <v>0.3</v>
      </c>
    </row>
    <row r="1354" spans="7:22" x14ac:dyDescent="0.2">
      <c r="G1354" s="326">
        <f t="shared" si="336"/>
        <v>0</v>
      </c>
      <c r="H1354" s="326">
        <f t="shared" si="346"/>
        <v>1.2474054402736392</v>
      </c>
      <c r="I1354" s="326">
        <f t="shared" si="337"/>
        <v>0</v>
      </c>
      <c r="J1354" s="326">
        <f t="shared" si="338"/>
        <v>0</v>
      </c>
      <c r="K1354" s="326">
        <f t="shared" si="347"/>
        <v>1.2474054402736392</v>
      </c>
      <c r="L1354" s="326">
        <f t="shared" si="339"/>
        <v>0</v>
      </c>
      <c r="M1354" s="326">
        <f t="shared" si="340"/>
        <v>0</v>
      </c>
      <c r="N1354" s="326">
        <f t="shared" si="348"/>
        <v>1.2474054402736392</v>
      </c>
      <c r="O1354" s="326">
        <f t="shared" si="341"/>
        <v>3.1616537122462132E-205</v>
      </c>
      <c r="P1354" s="326">
        <f t="shared" si="342"/>
        <v>0</v>
      </c>
      <c r="Q1354" s="326">
        <f t="shared" si="349"/>
        <v>1.2474054402736392</v>
      </c>
      <c r="R1354" s="326">
        <f t="shared" si="343"/>
        <v>2.9537255114417478E-21</v>
      </c>
      <c r="S1354" s="326">
        <f t="shared" si="344"/>
        <v>0</v>
      </c>
      <c r="T1354" s="326">
        <f t="shared" si="350"/>
        <v>1.2474054402736392</v>
      </c>
      <c r="U1354" s="326">
        <f t="shared" si="345"/>
        <v>1.8637751630384257E-121</v>
      </c>
      <c r="V1354" s="326">
        <f t="shared" si="351"/>
        <v>0.3</v>
      </c>
    </row>
    <row r="1355" spans="7:22" x14ac:dyDescent="0.2">
      <c r="G1355" s="326">
        <f t="shared" si="336"/>
        <v>0</v>
      </c>
      <c r="H1355" s="326">
        <f t="shared" si="346"/>
        <v>1.2483315022189054</v>
      </c>
      <c r="I1355" s="326">
        <f t="shared" si="337"/>
        <v>0</v>
      </c>
      <c r="J1355" s="326">
        <f t="shared" si="338"/>
        <v>0</v>
      </c>
      <c r="K1355" s="326">
        <f t="shared" si="347"/>
        <v>1.2483315022189054</v>
      </c>
      <c r="L1355" s="326">
        <f t="shared" si="339"/>
        <v>0</v>
      </c>
      <c r="M1355" s="326">
        <f t="shared" si="340"/>
        <v>0</v>
      </c>
      <c r="N1355" s="326">
        <f t="shared" si="348"/>
        <v>1.2483315022189054</v>
      </c>
      <c r="O1355" s="326">
        <f t="shared" si="341"/>
        <v>8.691605100376766E-206</v>
      </c>
      <c r="P1355" s="326">
        <f t="shared" si="342"/>
        <v>0</v>
      </c>
      <c r="Q1355" s="326">
        <f t="shared" si="349"/>
        <v>1.2483315022189054</v>
      </c>
      <c r="R1355" s="326">
        <f t="shared" si="343"/>
        <v>1.6216383818774866E-21</v>
      </c>
      <c r="S1355" s="326">
        <f t="shared" si="344"/>
        <v>0</v>
      </c>
      <c r="T1355" s="326">
        <f t="shared" si="350"/>
        <v>1.2483315022189054</v>
      </c>
      <c r="U1355" s="326">
        <f t="shared" si="345"/>
        <v>1.4397681571128351E-120</v>
      </c>
      <c r="V1355" s="326">
        <f t="shared" si="351"/>
        <v>0.3</v>
      </c>
    </row>
    <row r="1356" spans="7:22" x14ac:dyDescent="0.2">
      <c r="G1356" s="326">
        <f t="shared" si="336"/>
        <v>0</v>
      </c>
      <c r="H1356" s="326">
        <f t="shared" si="346"/>
        <v>1.2492575641641717</v>
      </c>
      <c r="I1356" s="326">
        <f t="shared" si="337"/>
        <v>0</v>
      </c>
      <c r="J1356" s="326">
        <f t="shared" si="338"/>
        <v>0</v>
      </c>
      <c r="K1356" s="326">
        <f t="shared" si="347"/>
        <v>1.2492575641641717</v>
      </c>
      <c r="L1356" s="326">
        <f t="shared" si="339"/>
        <v>0</v>
      </c>
      <c r="M1356" s="326">
        <f t="shared" si="340"/>
        <v>0</v>
      </c>
      <c r="N1356" s="326">
        <f t="shared" si="348"/>
        <v>1.2492575641641717</v>
      </c>
      <c r="O1356" s="326">
        <f t="shared" si="341"/>
        <v>2.3897647341038178E-206</v>
      </c>
      <c r="P1356" s="326">
        <f t="shared" si="342"/>
        <v>0</v>
      </c>
      <c r="Q1356" s="326">
        <f t="shared" si="349"/>
        <v>1.2492575641641717</v>
      </c>
      <c r="R1356" s="326">
        <f t="shared" si="343"/>
        <v>8.8790104466696165E-22</v>
      </c>
      <c r="S1356" s="326">
        <f t="shared" si="344"/>
        <v>0</v>
      </c>
      <c r="T1356" s="326">
        <f t="shared" si="350"/>
        <v>1.2492575641641717</v>
      </c>
      <c r="U1356" s="326">
        <f t="shared" si="345"/>
        <v>1.1006005118431555E-119</v>
      </c>
      <c r="V1356" s="326">
        <f t="shared" si="351"/>
        <v>0.3</v>
      </c>
    </row>
    <row r="1357" spans="7:22" x14ac:dyDescent="0.2">
      <c r="G1357" s="326">
        <f t="shared" si="336"/>
        <v>0</v>
      </c>
      <c r="H1357" s="326">
        <f t="shared" si="346"/>
        <v>1.2501836261094379</v>
      </c>
      <c r="I1357" s="326">
        <f t="shared" si="337"/>
        <v>0</v>
      </c>
      <c r="J1357" s="326">
        <f t="shared" si="338"/>
        <v>0</v>
      </c>
      <c r="K1357" s="326">
        <f t="shared" si="347"/>
        <v>1.2501836261094379</v>
      </c>
      <c r="L1357" s="326">
        <f t="shared" si="339"/>
        <v>0</v>
      </c>
      <c r="M1357" s="326">
        <f t="shared" si="340"/>
        <v>0</v>
      </c>
      <c r="N1357" s="326">
        <f t="shared" si="348"/>
        <v>1.2501836261094379</v>
      </c>
      <c r="O1357" s="326">
        <f t="shared" si="341"/>
        <v>6.5717543884426301E-207</v>
      </c>
      <c r="P1357" s="326">
        <f t="shared" si="342"/>
        <v>0</v>
      </c>
      <c r="Q1357" s="326">
        <f t="shared" si="349"/>
        <v>1.2501836261094379</v>
      </c>
      <c r="R1357" s="326">
        <f t="shared" si="343"/>
        <v>4.8485051354666784E-22</v>
      </c>
      <c r="S1357" s="326">
        <f t="shared" si="344"/>
        <v>0</v>
      </c>
      <c r="T1357" s="326">
        <f t="shared" si="350"/>
        <v>1.2501836261094379</v>
      </c>
      <c r="U1357" s="326">
        <f t="shared" si="345"/>
        <v>8.325729618084866E-119</v>
      </c>
      <c r="V1357" s="326">
        <f t="shared" si="351"/>
        <v>0.3</v>
      </c>
    </row>
    <row r="1358" spans="7:22" x14ac:dyDescent="0.2">
      <c r="G1358" s="326">
        <f t="shared" si="336"/>
        <v>0</v>
      </c>
      <c r="H1358" s="326">
        <f t="shared" si="346"/>
        <v>1.2511096880547041</v>
      </c>
      <c r="I1358" s="326">
        <f t="shared" si="337"/>
        <v>0</v>
      </c>
      <c r="J1358" s="326">
        <f t="shared" si="338"/>
        <v>0</v>
      </c>
      <c r="K1358" s="326">
        <f t="shared" si="347"/>
        <v>1.2511096880547041</v>
      </c>
      <c r="L1358" s="326">
        <f t="shared" si="339"/>
        <v>0</v>
      </c>
      <c r="M1358" s="326">
        <f t="shared" si="340"/>
        <v>0</v>
      </c>
      <c r="N1358" s="326">
        <f t="shared" si="348"/>
        <v>1.2511096880547041</v>
      </c>
      <c r="O1358" s="326">
        <f t="shared" si="341"/>
        <v>1.8075072231514774E-207</v>
      </c>
      <c r="P1358" s="326">
        <f t="shared" si="342"/>
        <v>0</v>
      </c>
      <c r="Q1358" s="326">
        <f t="shared" si="349"/>
        <v>1.2511096880547041</v>
      </c>
      <c r="R1358" s="326">
        <f t="shared" si="343"/>
        <v>2.6405228832963451E-22</v>
      </c>
      <c r="S1358" s="326">
        <f t="shared" si="344"/>
        <v>0</v>
      </c>
      <c r="T1358" s="326">
        <f t="shared" si="350"/>
        <v>1.2511096880547041</v>
      </c>
      <c r="U1358" s="326">
        <f t="shared" si="345"/>
        <v>6.2328634562868562E-118</v>
      </c>
      <c r="V1358" s="326">
        <f t="shared" si="351"/>
        <v>0.3</v>
      </c>
    </row>
    <row r="1359" spans="7:22" x14ac:dyDescent="0.2">
      <c r="G1359" s="326">
        <f t="shared" si="336"/>
        <v>0</v>
      </c>
      <c r="H1359" s="326">
        <f t="shared" si="346"/>
        <v>1.2520357499999704</v>
      </c>
      <c r="I1359" s="326">
        <f t="shared" si="337"/>
        <v>0</v>
      </c>
      <c r="J1359" s="326">
        <f t="shared" si="338"/>
        <v>0</v>
      </c>
      <c r="K1359" s="326">
        <f t="shared" si="347"/>
        <v>1.2520357499999704</v>
      </c>
      <c r="L1359" s="326">
        <f t="shared" si="339"/>
        <v>0</v>
      </c>
      <c r="M1359" s="326">
        <f t="shared" si="340"/>
        <v>0</v>
      </c>
      <c r="N1359" s="326">
        <f t="shared" si="348"/>
        <v>1.2520357499999704</v>
      </c>
      <c r="O1359" s="326">
        <f t="shared" si="341"/>
        <v>4.972248428459036E-208</v>
      </c>
      <c r="P1359" s="326">
        <f t="shared" si="342"/>
        <v>0</v>
      </c>
      <c r="Q1359" s="326">
        <f t="shared" si="349"/>
        <v>1.2520357499999704</v>
      </c>
      <c r="R1359" s="326">
        <f t="shared" si="343"/>
        <v>1.4342234109708082E-22</v>
      </c>
      <c r="S1359" s="326">
        <f t="shared" si="344"/>
        <v>0</v>
      </c>
      <c r="T1359" s="326">
        <f t="shared" si="350"/>
        <v>1.2520357499999704</v>
      </c>
      <c r="U1359" s="326">
        <f t="shared" si="345"/>
        <v>4.6178820887226759E-117</v>
      </c>
      <c r="V1359" s="326">
        <f t="shared" si="351"/>
        <v>0.3</v>
      </c>
    </row>
    <row r="1360" spans="7:22" x14ac:dyDescent="0.2">
      <c r="G1360" s="326">
        <f t="shared" si="336"/>
        <v>0</v>
      </c>
      <c r="H1360" s="326">
        <f t="shared" si="346"/>
        <v>1.2529618119452366</v>
      </c>
      <c r="I1360" s="326">
        <f t="shared" si="337"/>
        <v>0</v>
      </c>
      <c r="J1360" s="326">
        <f t="shared" si="338"/>
        <v>0</v>
      </c>
      <c r="K1360" s="326">
        <f t="shared" si="347"/>
        <v>1.2529618119452366</v>
      </c>
      <c r="L1360" s="326">
        <f t="shared" si="339"/>
        <v>0</v>
      </c>
      <c r="M1360" s="326">
        <f t="shared" si="340"/>
        <v>0</v>
      </c>
      <c r="N1360" s="326">
        <f t="shared" si="348"/>
        <v>1.2529618119452366</v>
      </c>
      <c r="O1360" s="326">
        <f t="shared" si="341"/>
        <v>1.3680474647770348E-208</v>
      </c>
      <c r="P1360" s="326">
        <f t="shared" si="342"/>
        <v>0</v>
      </c>
      <c r="Q1360" s="326">
        <f t="shared" si="349"/>
        <v>1.2529618119452366</v>
      </c>
      <c r="R1360" s="326">
        <f t="shared" si="343"/>
        <v>7.7695248624971489E-23</v>
      </c>
      <c r="S1360" s="326">
        <f t="shared" si="344"/>
        <v>0</v>
      </c>
      <c r="T1360" s="326">
        <f t="shared" si="350"/>
        <v>1.2529618119452366</v>
      </c>
      <c r="U1360" s="326">
        <f t="shared" si="345"/>
        <v>3.386141560418621E-116</v>
      </c>
      <c r="V1360" s="326">
        <f t="shared" si="351"/>
        <v>0.3</v>
      </c>
    </row>
    <row r="1361" spans="7:22" x14ac:dyDescent="0.2">
      <c r="G1361" s="326">
        <f t="shared" si="336"/>
        <v>0</v>
      </c>
      <c r="H1361" s="326">
        <f t="shared" si="346"/>
        <v>1.2538878738905028</v>
      </c>
      <c r="I1361" s="326">
        <f t="shared" si="337"/>
        <v>0</v>
      </c>
      <c r="J1361" s="326">
        <f t="shared" si="338"/>
        <v>0</v>
      </c>
      <c r="K1361" s="326">
        <f t="shared" si="347"/>
        <v>1.2538878738905028</v>
      </c>
      <c r="L1361" s="326">
        <f t="shared" si="339"/>
        <v>0</v>
      </c>
      <c r="M1361" s="326">
        <f t="shared" si="340"/>
        <v>0</v>
      </c>
      <c r="N1361" s="326">
        <f t="shared" si="348"/>
        <v>1.2538878738905028</v>
      </c>
      <c r="O1361" s="326">
        <f t="shared" si="341"/>
        <v>3.7646671132271465E-209</v>
      </c>
      <c r="P1361" s="326">
        <f t="shared" si="342"/>
        <v>0</v>
      </c>
      <c r="Q1361" s="326">
        <f t="shared" si="349"/>
        <v>1.2538878738905028</v>
      </c>
      <c r="R1361" s="326">
        <f t="shared" si="343"/>
        <v>4.1978687310180893E-23</v>
      </c>
      <c r="S1361" s="326">
        <f t="shared" si="344"/>
        <v>0</v>
      </c>
      <c r="T1361" s="326">
        <f t="shared" si="350"/>
        <v>1.2538878738905028</v>
      </c>
      <c r="U1361" s="326">
        <f t="shared" si="345"/>
        <v>2.4574884203488201E-115</v>
      </c>
      <c r="V1361" s="326">
        <f t="shared" si="351"/>
        <v>0.3</v>
      </c>
    </row>
    <row r="1362" spans="7:22" x14ac:dyDescent="0.2">
      <c r="G1362" s="326">
        <f t="shared" si="336"/>
        <v>0</v>
      </c>
      <c r="H1362" s="326">
        <f t="shared" si="346"/>
        <v>1.2548139358357691</v>
      </c>
      <c r="I1362" s="326">
        <f t="shared" si="337"/>
        <v>0</v>
      </c>
      <c r="J1362" s="326">
        <f t="shared" si="338"/>
        <v>0</v>
      </c>
      <c r="K1362" s="326">
        <f t="shared" si="347"/>
        <v>1.2548139358357691</v>
      </c>
      <c r="L1362" s="326">
        <f t="shared" si="339"/>
        <v>0</v>
      </c>
      <c r="M1362" s="326">
        <f t="shared" si="340"/>
        <v>0</v>
      </c>
      <c r="N1362" s="326">
        <f t="shared" si="348"/>
        <v>1.2548139358357691</v>
      </c>
      <c r="O1362" s="326">
        <f t="shared" si="341"/>
        <v>1.0361688997758047E-209</v>
      </c>
      <c r="P1362" s="326">
        <f t="shared" si="342"/>
        <v>0</v>
      </c>
      <c r="Q1362" s="326">
        <f t="shared" si="349"/>
        <v>1.2548139358357691</v>
      </c>
      <c r="R1362" s="326">
        <f t="shared" si="343"/>
        <v>2.2621735325923544E-23</v>
      </c>
      <c r="S1362" s="326">
        <f t="shared" si="344"/>
        <v>0</v>
      </c>
      <c r="T1362" s="326">
        <f t="shared" si="350"/>
        <v>1.2548139358357691</v>
      </c>
      <c r="U1362" s="326">
        <f t="shared" si="345"/>
        <v>1.7653016763022409E-114</v>
      </c>
      <c r="V1362" s="326">
        <f t="shared" si="351"/>
        <v>0.3</v>
      </c>
    </row>
    <row r="1363" spans="7:22" x14ac:dyDescent="0.2">
      <c r="G1363" s="326">
        <f t="shared" si="336"/>
        <v>0</v>
      </c>
      <c r="H1363" s="326">
        <f t="shared" si="346"/>
        <v>1.2557399977810353</v>
      </c>
      <c r="I1363" s="326">
        <f t="shared" si="337"/>
        <v>0</v>
      </c>
      <c r="J1363" s="326">
        <f t="shared" si="338"/>
        <v>0</v>
      </c>
      <c r="K1363" s="326">
        <f t="shared" si="347"/>
        <v>1.2557399977810353</v>
      </c>
      <c r="L1363" s="326">
        <f t="shared" si="339"/>
        <v>0</v>
      </c>
      <c r="M1363" s="326">
        <f t="shared" si="340"/>
        <v>0</v>
      </c>
      <c r="N1363" s="326">
        <f t="shared" si="348"/>
        <v>1.2557399977810353</v>
      </c>
      <c r="O1363" s="326">
        <f t="shared" si="341"/>
        <v>2.8524271706100973E-210</v>
      </c>
      <c r="P1363" s="326">
        <f t="shared" si="342"/>
        <v>0</v>
      </c>
      <c r="Q1363" s="326">
        <f t="shared" si="349"/>
        <v>1.2557399977810353</v>
      </c>
      <c r="R1363" s="326">
        <f t="shared" si="343"/>
        <v>1.2158823445572207E-23</v>
      </c>
      <c r="S1363" s="326">
        <f t="shared" si="344"/>
        <v>0</v>
      </c>
      <c r="T1363" s="326">
        <f t="shared" si="350"/>
        <v>1.2557399977810353</v>
      </c>
      <c r="U1363" s="326">
        <f t="shared" si="345"/>
        <v>1.255175298624471E-113</v>
      </c>
      <c r="V1363" s="326">
        <f t="shared" si="351"/>
        <v>0.3</v>
      </c>
    </row>
    <row r="1364" spans="7:22" x14ac:dyDescent="0.2">
      <c r="G1364" s="326">
        <f t="shared" si="336"/>
        <v>0</v>
      </c>
      <c r="H1364" s="326">
        <f t="shared" si="346"/>
        <v>1.2566660597263015</v>
      </c>
      <c r="I1364" s="326">
        <f t="shared" si="337"/>
        <v>0</v>
      </c>
      <c r="J1364" s="326">
        <f t="shared" si="338"/>
        <v>0</v>
      </c>
      <c r="K1364" s="326">
        <f t="shared" si="347"/>
        <v>1.2566660597263015</v>
      </c>
      <c r="L1364" s="326">
        <f t="shared" si="339"/>
        <v>0</v>
      </c>
      <c r="M1364" s="326">
        <f t="shared" si="340"/>
        <v>0</v>
      </c>
      <c r="N1364" s="326">
        <f t="shared" si="348"/>
        <v>1.2566660597263015</v>
      </c>
      <c r="O1364" s="326">
        <f t="shared" si="341"/>
        <v>7.8538045054465325E-211</v>
      </c>
      <c r="P1364" s="326">
        <f t="shared" si="342"/>
        <v>0</v>
      </c>
      <c r="Q1364" s="326">
        <f t="shared" si="349"/>
        <v>1.2566660597263015</v>
      </c>
      <c r="R1364" s="326">
        <f t="shared" si="343"/>
        <v>6.5182593374919677E-24</v>
      </c>
      <c r="S1364" s="326">
        <f t="shared" si="344"/>
        <v>0</v>
      </c>
      <c r="T1364" s="326">
        <f t="shared" si="350"/>
        <v>1.2566660597263015</v>
      </c>
      <c r="U1364" s="326">
        <f t="shared" si="345"/>
        <v>8.8341480583965716E-113</v>
      </c>
      <c r="V1364" s="326">
        <f t="shared" si="351"/>
        <v>0.3</v>
      </c>
    </row>
    <row r="1365" spans="7:22" x14ac:dyDescent="0.2">
      <c r="G1365" s="326">
        <f t="shared" si="336"/>
        <v>0</v>
      </c>
      <c r="H1365" s="326">
        <f t="shared" si="346"/>
        <v>1.2575921216715678</v>
      </c>
      <c r="I1365" s="326">
        <f t="shared" si="337"/>
        <v>0</v>
      </c>
      <c r="J1365" s="326">
        <f t="shared" si="338"/>
        <v>0</v>
      </c>
      <c r="K1365" s="326">
        <f t="shared" si="347"/>
        <v>1.2575921216715678</v>
      </c>
      <c r="L1365" s="326">
        <f t="shared" si="339"/>
        <v>0</v>
      </c>
      <c r="M1365" s="326">
        <f t="shared" si="340"/>
        <v>0</v>
      </c>
      <c r="N1365" s="326">
        <f t="shared" si="348"/>
        <v>1.2575921216715678</v>
      </c>
      <c r="O1365" s="326">
        <f t="shared" si="341"/>
        <v>2.1628608602044597E-211</v>
      </c>
      <c r="P1365" s="326">
        <f t="shared" si="342"/>
        <v>0</v>
      </c>
      <c r="Q1365" s="326">
        <f t="shared" si="349"/>
        <v>1.2575921216715678</v>
      </c>
      <c r="R1365" s="326">
        <f t="shared" si="343"/>
        <v>3.4853950854235299E-24</v>
      </c>
      <c r="S1365" s="326">
        <f t="shared" si="344"/>
        <v>0</v>
      </c>
      <c r="T1365" s="326">
        <f t="shared" si="350"/>
        <v>1.2575921216715678</v>
      </c>
      <c r="U1365" s="326">
        <f t="shared" si="345"/>
        <v>6.1548372739333371E-112</v>
      </c>
      <c r="V1365" s="326">
        <f t="shared" si="351"/>
        <v>0.3</v>
      </c>
    </row>
    <row r="1366" spans="7:22" x14ac:dyDescent="0.2">
      <c r="G1366" s="326">
        <f t="shared" si="336"/>
        <v>0</v>
      </c>
      <c r="H1366" s="326">
        <f t="shared" si="346"/>
        <v>1.258518183616834</v>
      </c>
      <c r="I1366" s="326">
        <f t="shared" si="337"/>
        <v>0</v>
      </c>
      <c r="J1366" s="326">
        <f t="shared" si="338"/>
        <v>0</v>
      </c>
      <c r="K1366" s="326">
        <f t="shared" si="347"/>
        <v>1.258518183616834</v>
      </c>
      <c r="L1366" s="326">
        <f t="shared" si="339"/>
        <v>0</v>
      </c>
      <c r="M1366" s="326">
        <f t="shared" si="340"/>
        <v>0</v>
      </c>
      <c r="N1366" s="326">
        <f t="shared" si="348"/>
        <v>1.258518183616834</v>
      </c>
      <c r="O1366" s="326">
        <f t="shared" si="341"/>
        <v>5.9574650382365658E-212</v>
      </c>
      <c r="P1366" s="326">
        <f t="shared" si="342"/>
        <v>0</v>
      </c>
      <c r="Q1366" s="326">
        <f t="shared" si="349"/>
        <v>1.258518183616834</v>
      </c>
      <c r="R1366" s="326">
        <f t="shared" si="343"/>
        <v>1.8589106275624519E-24</v>
      </c>
      <c r="S1366" s="326">
        <f t="shared" si="344"/>
        <v>0</v>
      </c>
      <c r="T1366" s="326">
        <f t="shared" si="350"/>
        <v>1.258518183616834</v>
      </c>
      <c r="U1366" s="326">
        <f t="shared" si="345"/>
        <v>4.244991168080347E-111</v>
      </c>
      <c r="V1366" s="326">
        <f t="shared" si="351"/>
        <v>0.3</v>
      </c>
    </row>
    <row r="1367" spans="7:22" x14ac:dyDescent="0.2">
      <c r="G1367" s="326">
        <f t="shared" si="336"/>
        <v>0</v>
      </c>
      <c r="H1367" s="326">
        <f t="shared" si="346"/>
        <v>1.2594442455621002</v>
      </c>
      <c r="I1367" s="326">
        <f t="shared" si="337"/>
        <v>0</v>
      </c>
      <c r="J1367" s="326">
        <f t="shared" si="338"/>
        <v>0</v>
      </c>
      <c r="K1367" s="326">
        <f t="shared" si="347"/>
        <v>1.2594442455621002</v>
      </c>
      <c r="L1367" s="326">
        <f t="shared" si="339"/>
        <v>0</v>
      </c>
      <c r="M1367" s="326">
        <f t="shared" si="340"/>
        <v>0</v>
      </c>
      <c r="N1367" s="326">
        <f t="shared" si="348"/>
        <v>1.2594442455621002</v>
      </c>
      <c r="O1367" s="326">
        <f t="shared" si="341"/>
        <v>1.6412709894533197E-212</v>
      </c>
      <c r="P1367" s="326">
        <f t="shared" si="342"/>
        <v>0</v>
      </c>
      <c r="Q1367" s="326">
        <f t="shared" si="349"/>
        <v>1.2594442455621002</v>
      </c>
      <c r="R1367" s="326">
        <f t="shared" si="343"/>
        <v>9.8891033794525807E-25</v>
      </c>
      <c r="S1367" s="326">
        <f t="shared" si="344"/>
        <v>0</v>
      </c>
      <c r="T1367" s="326">
        <f t="shared" si="350"/>
        <v>1.2594442455621002</v>
      </c>
      <c r="U1367" s="326">
        <f t="shared" si="345"/>
        <v>2.8984242446648669E-110</v>
      </c>
      <c r="V1367" s="326">
        <f t="shared" si="351"/>
        <v>0.3</v>
      </c>
    </row>
    <row r="1368" spans="7:22" x14ac:dyDescent="0.2">
      <c r="G1368" s="326">
        <f t="shared" si="336"/>
        <v>0</v>
      </c>
      <c r="H1368" s="326">
        <f t="shared" si="346"/>
        <v>1.2603703075073664</v>
      </c>
      <c r="I1368" s="326">
        <f t="shared" si="337"/>
        <v>0</v>
      </c>
      <c r="J1368" s="326">
        <f t="shared" si="338"/>
        <v>0</v>
      </c>
      <c r="K1368" s="326">
        <f t="shared" si="347"/>
        <v>1.2603703075073664</v>
      </c>
      <c r="L1368" s="326">
        <f t="shared" si="339"/>
        <v>0</v>
      </c>
      <c r="M1368" s="326">
        <f t="shared" si="340"/>
        <v>0</v>
      </c>
      <c r="N1368" s="326">
        <f t="shared" si="348"/>
        <v>1.2603703075073664</v>
      </c>
      <c r="O1368" s="326">
        <f t="shared" si="341"/>
        <v>4.5225813657787882E-213</v>
      </c>
      <c r="P1368" s="326">
        <f t="shared" si="342"/>
        <v>0</v>
      </c>
      <c r="Q1368" s="326">
        <f t="shared" si="349"/>
        <v>1.2603703075073664</v>
      </c>
      <c r="R1368" s="326">
        <f t="shared" si="343"/>
        <v>5.2475066981075391E-25</v>
      </c>
      <c r="S1368" s="326">
        <f t="shared" si="344"/>
        <v>0</v>
      </c>
      <c r="T1368" s="326">
        <f t="shared" si="350"/>
        <v>1.2603703075073664</v>
      </c>
      <c r="U1368" s="326">
        <f t="shared" si="345"/>
        <v>1.9592444588632501E-109</v>
      </c>
      <c r="V1368" s="326">
        <f t="shared" si="351"/>
        <v>0.3</v>
      </c>
    </row>
    <row r="1369" spans="7:22" x14ac:dyDescent="0.2">
      <c r="G1369" s="326">
        <f t="shared" si="336"/>
        <v>0</v>
      </c>
      <c r="H1369" s="326">
        <f t="shared" si="346"/>
        <v>1.2612963694526327</v>
      </c>
      <c r="I1369" s="326">
        <f t="shared" si="337"/>
        <v>0</v>
      </c>
      <c r="J1369" s="326">
        <f t="shared" si="338"/>
        <v>0</v>
      </c>
      <c r="K1369" s="326">
        <f t="shared" si="347"/>
        <v>1.2612963694526327</v>
      </c>
      <c r="L1369" s="326">
        <f t="shared" si="339"/>
        <v>0</v>
      </c>
      <c r="M1369" s="326">
        <f t="shared" si="340"/>
        <v>0</v>
      </c>
      <c r="N1369" s="326">
        <f t="shared" si="348"/>
        <v>1.2612963694526327</v>
      </c>
      <c r="O1369" s="326">
        <f t="shared" si="341"/>
        <v>1.2464682367944475E-213</v>
      </c>
      <c r="P1369" s="326">
        <f t="shared" si="342"/>
        <v>0</v>
      </c>
      <c r="Q1369" s="326">
        <f t="shared" si="349"/>
        <v>1.2612963694526327</v>
      </c>
      <c r="R1369" s="326">
        <f t="shared" si="343"/>
        <v>2.7774900044535123E-25</v>
      </c>
      <c r="S1369" s="326">
        <f t="shared" si="344"/>
        <v>0</v>
      </c>
      <c r="T1369" s="326">
        <f t="shared" si="350"/>
        <v>1.2612963694526327</v>
      </c>
      <c r="U1369" s="326">
        <f t="shared" si="345"/>
        <v>1.3112131788763701E-108</v>
      </c>
      <c r="V1369" s="326">
        <f t="shared" si="351"/>
        <v>0.3</v>
      </c>
    </row>
    <row r="1370" spans="7:22" x14ac:dyDescent="0.2">
      <c r="G1370" s="326">
        <f t="shared" si="336"/>
        <v>0</v>
      </c>
      <c r="H1370" s="326">
        <f t="shared" si="346"/>
        <v>1.2622224313978989</v>
      </c>
      <c r="I1370" s="326">
        <f t="shared" si="337"/>
        <v>0</v>
      </c>
      <c r="J1370" s="326">
        <f t="shared" si="338"/>
        <v>0</v>
      </c>
      <c r="K1370" s="326">
        <f t="shared" si="347"/>
        <v>1.2622224313978989</v>
      </c>
      <c r="L1370" s="326">
        <f t="shared" si="339"/>
        <v>0</v>
      </c>
      <c r="M1370" s="326">
        <f t="shared" si="340"/>
        <v>0</v>
      </c>
      <c r="N1370" s="326">
        <f t="shared" si="348"/>
        <v>1.2622224313978989</v>
      </c>
      <c r="O1370" s="326">
        <f t="shared" si="341"/>
        <v>3.4361031403399239E-214</v>
      </c>
      <c r="P1370" s="326">
        <f t="shared" si="342"/>
        <v>0</v>
      </c>
      <c r="Q1370" s="326">
        <f t="shared" si="349"/>
        <v>1.2622224313978989</v>
      </c>
      <c r="R1370" s="326">
        <f t="shared" si="343"/>
        <v>1.4664293360848764E-25</v>
      </c>
      <c r="S1370" s="326">
        <f t="shared" si="344"/>
        <v>0</v>
      </c>
      <c r="T1370" s="326">
        <f t="shared" si="350"/>
        <v>1.2622224313978989</v>
      </c>
      <c r="U1370" s="326">
        <f t="shared" si="345"/>
        <v>8.6882521232127322E-108</v>
      </c>
      <c r="V1370" s="326">
        <f t="shared" si="351"/>
        <v>0.3</v>
      </c>
    </row>
    <row r="1371" spans="7:22" x14ac:dyDescent="0.2">
      <c r="G1371" s="326">
        <f t="shared" si="336"/>
        <v>0</v>
      </c>
      <c r="H1371" s="326">
        <f t="shared" si="346"/>
        <v>1.2631484933431651</v>
      </c>
      <c r="I1371" s="326">
        <f t="shared" si="337"/>
        <v>0</v>
      </c>
      <c r="J1371" s="326">
        <f t="shared" si="338"/>
        <v>0</v>
      </c>
      <c r="K1371" s="326">
        <f t="shared" si="347"/>
        <v>1.2631484933431651</v>
      </c>
      <c r="L1371" s="326">
        <f t="shared" si="339"/>
        <v>0</v>
      </c>
      <c r="M1371" s="326">
        <f t="shared" si="340"/>
        <v>0</v>
      </c>
      <c r="N1371" s="326">
        <f t="shared" si="348"/>
        <v>1.2631484933431651</v>
      </c>
      <c r="O1371" s="326">
        <f t="shared" si="341"/>
        <v>9.4742038172919888E-215</v>
      </c>
      <c r="P1371" s="326">
        <f t="shared" si="342"/>
        <v>0</v>
      </c>
      <c r="Q1371" s="326">
        <f t="shared" si="349"/>
        <v>1.2631484933431651</v>
      </c>
      <c r="R1371" s="326">
        <f t="shared" si="343"/>
        <v>7.7229744041049878E-26</v>
      </c>
      <c r="S1371" s="326">
        <f t="shared" si="344"/>
        <v>0</v>
      </c>
      <c r="T1371" s="326">
        <f t="shared" si="350"/>
        <v>1.2631484933431651</v>
      </c>
      <c r="U1371" s="326">
        <f t="shared" si="345"/>
        <v>5.7000978813845995E-107</v>
      </c>
      <c r="V1371" s="326">
        <f t="shared" si="351"/>
        <v>0.3</v>
      </c>
    </row>
    <row r="1372" spans="7:22" x14ac:dyDescent="0.2">
      <c r="G1372" s="326">
        <f t="shared" si="336"/>
        <v>0</v>
      </c>
      <c r="H1372" s="326">
        <f t="shared" si="346"/>
        <v>1.2640745552884314</v>
      </c>
      <c r="I1372" s="326">
        <f t="shared" si="337"/>
        <v>0</v>
      </c>
      <c r="J1372" s="326">
        <f t="shared" si="338"/>
        <v>0</v>
      </c>
      <c r="K1372" s="326">
        <f t="shared" si="347"/>
        <v>1.2640745552884314</v>
      </c>
      <c r="L1372" s="326">
        <f t="shared" si="339"/>
        <v>0</v>
      </c>
      <c r="M1372" s="326">
        <f t="shared" si="340"/>
        <v>0</v>
      </c>
      <c r="N1372" s="326">
        <f t="shared" si="348"/>
        <v>1.2640745552884314</v>
      </c>
      <c r="O1372" s="326">
        <f t="shared" si="341"/>
        <v>2.6128363624806021E-215</v>
      </c>
      <c r="P1372" s="326">
        <f t="shared" si="342"/>
        <v>0</v>
      </c>
      <c r="Q1372" s="326">
        <f t="shared" si="349"/>
        <v>1.2640745552884314</v>
      </c>
      <c r="R1372" s="326">
        <f t="shared" si="343"/>
        <v>4.0572197589869703E-26</v>
      </c>
      <c r="S1372" s="326">
        <f t="shared" si="344"/>
        <v>0</v>
      </c>
      <c r="T1372" s="326">
        <f t="shared" si="350"/>
        <v>1.2640745552884314</v>
      </c>
      <c r="U1372" s="326">
        <f t="shared" si="345"/>
        <v>3.7028770327481769E-106</v>
      </c>
      <c r="V1372" s="326">
        <f t="shared" si="351"/>
        <v>0.3</v>
      </c>
    </row>
    <row r="1373" spans="7:22" x14ac:dyDescent="0.2">
      <c r="G1373" s="326">
        <f t="shared" si="336"/>
        <v>0</v>
      </c>
      <c r="H1373" s="326">
        <f t="shared" si="346"/>
        <v>1.2650006172336976</v>
      </c>
      <c r="I1373" s="326">
        <f t="shared" si="337"/>
        <v>0</v>
      </c>
      <c r="J1373" s="326">
        <f t="shared" si="338"/>
        <v>0</v>
      </c>
      <c r="K1373" s="326">
        <f t="shared" si="347"/>
        <v>1.2650006172336976</v>
      </c>
      <c r="L1373" s="326">
        <f t="shared" si="339"/>
        <v>0</v>
      </c>
      <c r="M1373" s="326">
        <f t="shared" si="340"/>
        <v>0</v>
      </c>
      <c r="N1373" s="326">
        <f t="shared" si="348"/>
        <v>1.2650006172336976</v>
      </c>
      <c r="O1373" s="326">
        <f t="shared" si="341"/>
        <v>7.207357196218187E-216</v>
      </c>
      <c r="P1373" s="326">
        <f t="shared" si="342"/>
        <v>0</v>
      </c>
      <c r="Q1373" s="326">
        <f t="shared" si="349"/>
        <v>1.2650006172336976</v>
      </c>
      <c r="R1373" s="326">
        <f t="shared" si="343"/>
        <v>2.1261729292609686E-26</v>
      </c>
      <c r="S1373" s="326">
        <f t="shared" si="344"/>
        <v>0</v>
      </c>
      <c r="T1373" s="326">
        <f t="shared" si="350"/>
        <v>1.2650006172336976</v>
      </c>
      <c r="U1373" s="326">
        <f t="shared" si="345"/>
        <v>2.3818782954399459E-105</v>
      </c>
      <c r="V1373" s="326">
        <f t="shared" si="351"/>
        <v>0.3</v>
      </c>
    </row>
    <row r="1374" spans="7:22" x14ac:dyDescent="0.2">
      <c r="G1374" s="326">
        <f t="shared" si="336"/>
        <v>0</v>
      </c>
      <c r="H1374" s="326">
        <f t="shared" si="346"/>
        <v>1.2659266791789638</v>
      </c>
      <c r="I1374" s="326">
        <f t="shared" si="337"/>
        <v>0</v>
      </c>
      <c r="J1374" s="326">
        <f t="shared" si="338"/>
        <v>0</v>
      </c>
      <c r="K1374" s="326">
        <f t="shared" si="347"/>
        <v>1.2659266791789638</v>
      </c>
      <c r="L1374" s="326">
        <f t="shared" si="339"/>
        <v>0</v>
      </c>
      <c r="M1374" s="326">
        <f t="shared" si="340"/>
        <v>0</v>
      </c>
      <c r="N1374" s="326">
        <f t="shared" si="348"/>
        <v>1.2659266791789638</v>
      </c>
      <c r="O1374" s="326">
        <f t="shared" si="341"/>
        <v>1.9885458528053868E-216</v>
      </c>
      <c r="P1374" s="326">
        <f t="shared" si="342"/>
        <v>0</v>
      </c>
      <c r="Q1374" s="326">
        <f t="shared" si="349"/>
        <v>1.2659266791789638</v>
      </c>
      <c r="R1374" s="326">
        <f t="shared" si="343"/>
        <v>1.1114766973214709E-26</v>
      </c>
      <c r="S1374" s="326">
        <f t="shared" si="344"/>
        <v>0</v>
      </c>
      <c r="T1374" s="326">
        <f t="shared" si="350"/>
        <v>1.2659266791789638</v>
      </c>
      <c r="U1374" s="326">
        <f t="shared" si="345"/>
        <v>1.5171876506689992E-104</v>
      </c>
      <c r="V1374" s="326">
        <f t="shared" si="351"/>
        <v>0.3</v>
      </c>
    </row>
    <row r="1375" spans="7:22" x14ac:dyDescent="0.2">
      <c r="G1375" s="326">
        <f t="shared" si="336"/>
        <v>0</v>
      </c>
      <c r="H1375" s="326">
        <f t="shared" si="346"/>
        <v>1.2668527411242301</v>
      </c>
      <c r="I1375" s="326">
        <f t="shared" si="337"/>
        <v>0</v>
      </c>
      <c r="J1375" s="326">
        <f t="shared" si="338"/>
        <v>0</v>
      </c>
      <c r="K1375" s="326">
        <f t="shared" si="347"/>
        <v>1.2668527411242301</v>
      </c>
      <c r="L1375" s="326">
        <f t="shared" si="339"/>
        <v>0</v>
      </c>
      <c r="M1375" s="326">
        <f t="shared" si="340"/>
        <v>0</v>
      </c>
      <c r="N1375" s="326">
        <f t="shared" si="348"/>
        <v>1.2668527411242301</v>
      </c>
      <c r="O1375" s="326">
        <f t="shared" si="341"/>
        <v>5.4877241778959047E-217</v>
      </c>
      <c r="P1375" s="326">
        <f t="shared" si="342"/>
        <v>0</v>
      </c>
      <c r="Q1375" s="326">
        <f t="shared" si="349"/>
        <v>1.2668527411242301</v>
      </c>
      <c r="R1375" s="326">
        <f t="shared" si="343"/>
        <v>5.7961477515444772E-27</v>
      </c>
      <c r="S1375" s="326">
        <f t="shared" si="344"/>
        <v>0</v>
      </c>
      <c r="T1375" s="326">
        <f t="shared" si="350"/>
        <v>1.2668527411242301</v>
      </c>
      <c r="U1375" s="326">
        <f t="shared" si="345"/>
        <v>9.5700580884443542E-104</v>
      </c>
      <c r="V1375" s="326">
        <f t="shared" si="351"/>
        <v>0.3</v>
      </c>
    </row>
    <row r="1376" spans="7:22" x14ac:dyDescent="0.2">
      <c r="G1376" s="326">
        <f t="shared" si="336"/>
        <v>0</v>
      </c>
      <c r="H1376" s="326">
        <f t="shared" si="346"/>
        <v>1.2677788030694963</v>
      </c>
      <c r="I1376" s="326">
        <f t="shared" si="337"/>
        <v>0</v>
      </c>
      <c r="J1376" s="326">
        <f t="shared" si="338"/>
        <v>0</v>
      </c>
      <c r="K1376" s="326">
        <f t="shared" si="347"/>
        <v>1.2677788030694963</v>
      </c>
      <c r="L1376" s="326">
        <f t="shared" si="339"/>
        <v>0</v>
      </c>
      <c r="M1376" s="326">
        <f t="shared" si="340"/>
        <v>0</v>
      </c>
      <c r="N1376" s="326">
        <f t="shared" si="348"/>
        <v>1.2677788030694963</v>
      </c>
      <c r="O1376" s="326">
        <f t="shared" si="341"/>
        <v>1.5147724810831081E-217</v>
      </c>
      <c r="P1376" s="326">
        <f t="shared" si="342"/>
        <v>0</v>
      </c>
      <c r="Q1376" s="326">
        <f t="shared" si="349"/>
        <v>1.2677788030694963</v>
      </c>
      <c r="R1376" s="326">
        <f t="shared" si="343"/>
        <v>3.0152366199023684E-27</v>
      </c>
      <c r="S1376" s="326">
        <f t="shared" si="344"/>
        <v>0</v>
      </c>
      <c r="T1376" s="326">
        <f t="shared" si="350"/>
        <v>1.2677788030694963</v>
      </c>
      <c r="U1376" s="326">
        <f t="shared" si="345"/>
        <v>5.978075730657146E-103</v>
      </c>
      <c r="V1376" s="326">
        <f t="shared" si="351"/>
        <v>0.3</v>
      </c>
    </row>
    <row r="1377" spans="7:22" x14ac:dyDescent="0.2">
      <c r="G1377" s="326">
        <f t="shared" si="336"/>
        <v>0</v>
      </c>
      <c r="H1377" s="326">
        <f t="shared" si="346"/>
        <v>1.2687048650147625</v>
      </c>
      <c r="I1377" s="326">
        <f t="shared" si="337"/>
        <v>0</v>
      </c>
      <c r="J1377" s="326">
        <f t="shared" si="338"/>
        <v>0</v>
      </c>
      <c r="K1377" s="326">
        <f t="shared" si="347"/>
        <v>1.2687048650147625</v>
      </c>
      <c r="L1377" s="326">
        <f t="shared" si="339"/>
        <v>0</v>
      </c>
      <c r="M1377" s="326">
        <f t="shared" si="340"/>
        <v>0</v>
      </c>
      <c r="N1377" s="326">
        <f t="shared" si="348"/>
        <v>1.2687048650147625</v>
      </c>
      <c r="O1377" s="326">
        <f t="shared" si="341"/>
        <v>4.182176535099719E-218</v>
      </c>
      <c r="P1377" s="326">
        <f t="shared" si="342"/>
        <v>0</v>
      </c>
      <c r="Q1377" s="326">
        <f t="shared" si="349"/>
        <v>1.2687048650147625</v>
      </c>
      <c r="R1377" s="326">
        <f t="shared" si="343"/>
        <v>1.5647744542464426E-27</v>
      </c>
      <c r="S1377" s="326">
        <f t="shared" si="344"/>
        <v>0</v>
      </c>
      <c r="T1377" s="326">
        <f t="shared" si="350"/>
        <v>1.2687048650147625</v>
      </c>
      <c r="U1377" s="326">
        <f t="shared" si="345"/>
        <v>3.6982457706715937E-102</v>
      </c>
      <c r="V1377" s="326">
        <f t="shared" si="351"/>
        <v>0.3</v>
      </c>
    </row>
    <row r="1378" spans="7:22" x14ac:dyDescent="0.2">
      <c r="G1378" s="326">
        <f t="shared" si="336"/>
        <v>0</v>
      </c>
      <c r="H1378" s="326">
        <f t="shared" si="346"/>
        <v>1.2696309269600288</v>
      </c>
      <c r="I1378" s="326">
        <f t="shared" si="337"/>
        <v>0</v>
      </c>
      <c r="J1378" s="326">
        <f t="shared" si="338"/>
        <v>0</v>
      </c>
      <c r="K1378" s="326">
        <f t="shared" si="347"/>
        <v>1.2696309269600288</v>
      </c>
      <c r="L1378" s="326">
        <f t="shared" si="339"/>
        <v>0</v>
      </c>
      <c r="M1378" s="326">
        <f t="shared" si="340"/>
        <v>0</v>
      </c>
      <c r="N1378" s="326">
        <f t="shared" si="348"/>
        <v>1.2696309269600288</v>
      </c>
      <c r="O1378" s="326">
        <f t="shared" si="341"/>
        <v>1.1549375067423004E-218</v>
      </c>
      <c r="P1378" s="326">
        <f t="shared" si="342"/>
        <v>0</v>
      </c>
      <c r="Q1378" s="326">
        <f t="shared" si="349"/>
        <v>1.2696309269600288</v>
      </c>
      <c r="R1378" s="326">
        <f t="shared" si="343"/>
        <v>8.1009508871791491E-28</v>
      </c>
      <c r="S1378" s="326">
        <f t="shared" si="344"/>
        <v>0</v>
      </c>
      <c r="T1378" s="326">
        <f t="shared" si="350"/>
        <v>1.2696309269600288</v>
      </c>
      <c r="U1378" s="326">
        <f t="shared" si="345"/>
        <v>2.2658624011127862E-101</v>
      </c>
      <c r="V1378" s="326">
        <f t="shared" si="351"/>
        <v>0.3</v>
      </c>
    </row>
    <row r="1379" spans="7:22" x14ac:dyDescent="0.2">
      <c r="G1379" s="326">
        <f t="shared" si="336"/>
        <v>0</v>
      </c>
      <c r="H1379" s="326">
        <f t="shared" si="346"/>
        <v>1.270556988905295</v>
      </c>
      <c r="I1379" s="326">
        <f t="shared" si="337"/>
        <v>0</v>
      </c>
      <c r="J1379" s="326">
        <f t="shared" si="338"/>
        <v>0</v>
      </c>
      <c r="K1379" s="326">
        <f t="shared" si="347"/>
        <v>1.270556988905295</v>
      </c>
      <c r="L1379" s="326">
        <f t="shared" si="339"/>
        <v>0</v>
      </c>
      <c r="M1379" s="326">
        <f t="shared" si="340"/>
        <v>0</v>
      </c>
      <c r="N1379" s="326">
        <f t="shared" si="348"/>
        <v>1.270556988905295</v>
      </c>
      <c r="O1379" s="326">
        <f t="shared" si="341"/>
        <v>3.1901941822397738E-219</v>
      </c>
      <c r="P1379" s="326">
        <f t="shared" si="342"/>
        <v>0</v>
      </c>
      <c r="Q1379" s="326">
        <f t="shared" si="349"/>
        <v>1.270556988905295</v>
      </c>
      <c r="R1379" s="326">
        <f t="shared" si="343"/>
        <v>4.1838840012330504E-28</v>
      </c>
      <c r="S1379" s="326">
        <f t="shared" si="344"/>
        <v>0</v>
      </c>
      <c r="T1379" s="326">
        <f t="shared" si="350"/>
        <v>1.270556988905295</v>
      </c>
      <c r="U1379" s="326">
        <f t="shared" si="345"/>
        <v>1.3749614635944982E-100</v>
      </c>
      <c r="V1379" s="326">
        <f t="shared" si="351"/>
        <v>0.3</v>
      </c>
    </row>
    <row r="1380" spans="7:22" x14ac:dyDescent="0.2">
      <c r="G1380" s="326">
        <f t="shared" si="336"/>
        <v>0</v>
      </c>
      <c r="H1380" s="326">
        <f t="shared" si="346"/>
        <v>1.2714830508505612</v>
      </c>
      <c r="I1380" s="326">
        <f t="shared" si="337"/>
        <v>0</v>
      </c>
      <c r="J1380" s="326">
        <f t="shared" si="338"/>
        <v>0</v>
      </c>
      <c r="K1380" s="326">
        <f t="shared" si="347"/>
        <v>1.2714830508505612</v>
      </c>
      <c r="L1380" s="326">
        <f t="shared" si="339"/>
        <v>0</v>
      </c>
      <c r="M1380" s="326">
        <f t="shared" si="340"/>
        <v>0</v>
      </c>
      <c r="N1380" s="326">
        <f t="shared" si="348"/>
        <v>1.2714830508505612</v>
      </c>
      <c r="O1380" s="326">
        <f t="shared" si="341"/>
        <v>8.8141328409970532E-220</v>
      </c>
      <c r="P1380" s="326">
        <f t="shared" si="342"/>
        <v>0</v>
      </c>
      <c r="Q1380" s="326">
        <f t="shared" si="349"/>
        <v>1.2714830508505612</v>
      </c>
      <c r="R1380" s="326">
        <f t="shared" si="343"/>
        <v>2.1556989525431502E-28</v>
      </c>
      <c r="S1380" s="326">
        <f t="shared" si="344"/>
        <v>0</v>
      </c>
      <c r="T1380" s="326">
        <f t="shared" si="350"/>
        <v>1.2714830508505612</v>
      </c>
      <c r="U1380" s="326">
        <f t="shared" si="345"/>
        <v>8.2638515398345044E-100</v>
      </c>
      <c r="V1380" s="326">
        <f t="shared" si="351"/>
        <v>0.3</v>
      </c>
    </row>
    <row r="1381" spans="7:22" x14ac:dyDescent="0.2">
      <c r="G1381" s="326">
        <f t="shared" si="336"/>
        <v>0</v>
      </c>
      <c r="H1381" s="326">
        <f t="shared" si="346"/>
        <v>1.2724091127958275</v>
      </c>
      <c r="I1381" s="326">
        <f t="shared" si="337"/>
        <v>0</v>
      </c>
      <c r="J1381" s="326">
        <f t="shared" si="338"/>
        <v>0</v>
      </c>
      <c r="K1381" s="326">
        <f t="shared" si="347"/>
        <v>1.2724091127958275</v>
      </c>
      <c r="L1381" s="326">
        <f t="shared" si="339"/>
        <v>0</v>
      </c>
      <c r="M1381" s="326">
        <f t="shared" si="340"/>
        <v>0</v>
      </c>
      <c r="N1381" s="326">
        <f t="shared" si="348"/>
        <v>1.2724091127958275</v>
      </c>
      <c r="O1381" s="326">
        <f t="shared" si="341"/>
        <v>2.4358314094646269E-220</v>
      </c>
      <c r="P1381" s="326">
        <f t="shared" si="342"/>
        <v>0</v>
      </c>
      <c r="Q1381" s="326">
        <f t="shared" si="349"/>
        <v>1.2724091127958275</v>
      </c>
      <c r="R1381" s="326">
        <f t="shared" si="343"/>
        <v>1.1080691308225055E-28</v>
      </c>
      <c r="S1381" s="326">
        <f t="shared" si="344"/>
        <v>0</v>
      </c>
      <c r="T1381" s="326">
        <f t="shared" si="350"/>
        <v>1.2724091127958275</v>
      </c>
      <c r="U1381" s="326">
        <f t="shared" si="345"/>
        <v>4.9195475863124154E-99</v>
      </c>
      <c r="V1381" s="326">
        <f t="shared" si="351"/>
        <v>0.3</v>
      </c>
    </row>
    <row r="1382" spans="7:22" x14ac:dyDescent="0.2">
      <c r="G1382" s="326">
        <f t="shared" si="336"/>
        <v>0</v>
      </c>
      <c r="H1382" s="326">
        <f t="shared" si="346"/>
        <v>1.2733351747410937</v>
      </c>
      <c r="I1382" s="326">
        <f t="shared" si="337"/>
        <v>0</v>
      </c>
      <c r="J1382" s="326">
        <f t="shared" si="338"/>
        <v>0</v>
      </c>
      <c r="K1382" s="326">
        <f t="shared" si="347"/>
        <v>1.2733351747410937</v>
      </c>
      <c r="L1382" s="326">
        <f t="shared" si="339"/>
        <v>0</v>
      </c>
      <c r="M1382" s="326">
        <f t="shared" si="340"/>
        <v>0</v>
      </c>
      <c r="N1382" s="326">
        <f t="shared" si="348"/>
        <v>1.2733351747410937</v>
      </c>
      <c r="O1382" s="326">
        <f t="shared" si="341"/>
        <v>6.7331972364453966E-221</v>
      </c>
      <c r="P1382" s="326">
        <f t="shared" si="342"/>
        <v>0</v>
      </c>
      <c r="Q1382" s="326">
        <f t="shared" si="349"/>
        <v>1.2733351747410937</v>
      </c>
      <c r="R1382" s="326">
        <f t="shared" si="343"/>
        <v>5.6822622964113475E-29</v>
      </c>
      <c r="S1382" s="326">
        <f t="shared" si="344"/>
        <v>0</v>
      </c>
      <c r="T1382" s="326">
        <f t="shared" si="350"/>
        <v>1.2733351747410937</v>
      </c>
      <c r="U1382" s="326">
        <f t="shared" si="345"/>
        <v>2.9009091749679209E-98</v>
      </c>
      <c r="V1382" s="326">
        <f t="shared" si="351"/>
        <v>0.3</v>
      </c>
    </row>
    <row r="1383" spans="7:22" x14ac:dyDescent="0.2">
      <c r="G1383" s="326">
        <f t="shared" si="336"/>
        <v>0</v>
      </c>
      <c r="H1383" s="326">
        <f t="shared" si="346"/>
        <v>1.2742612366863599</v>
      </c>
      <c r="I1383" s="326">
        <f t="shared" si="337"/>
        <v>0</v>
      </c>
      <c r="J1383" s="326">
        <f t="shared" si="338"/>
        <v>0</v>
      </c>
      <c r="K1383" s="326">
        <f t="shared" si="347"/>
        <v>1.2742612366863599</v>
      </c>
      <c r="L1383" s="326">
        <f t="shared" si="339"/>
        <v>0</v>
      </c>
      <c r="M1383" s="326">
        <f t="shared" si="340"/>
        <v>0</v>
      </c>
      <c r="N1383" s="326">
        <f t="shared" si="348"/>
        <v>1.2742612366863599</v>
      </c>
      <c r="O1383" s="326">
        <f t="shared" si="341"/>
        <v>1.8616722608571345E-221</v>
      </c>
      <c r="P1383" s="326">
        <f t="shared" si="342"/>
        <v>0</v>
      </c>
      <c r="Q1383" s="326">
        <f t="shared" si="349"/>
        <v>1.2742612366863599</v>
      </c>
      <c r="R1383" s="326">
        <f t="shared" si="343"/>
        <v>2.9070784639944636E-29</v>
      </c>
      <c r="S1383" s="326">
        <f t="shared" si="344"/>
        <v>0</v>
      </c>
      <c r="T1383" s="326">
        <f t="shared" si="350"/>
        <v>1.2742612366863599</v>
      </c>
      <c r="U1383" s="326">
        <f t="shared" si="345"/>
        <v>1.6944352073239755E-97</v>
      </c>
      <c r="V1383" s="326">
        <f t="shared" si="351"/>
        <v>0.3</v>
      </c>
    </row>
    <row r="1384" spans="7:22" x14ac:dyDescent="0.2">
      <c r="G1384" s="326">
        <f t="shared" si="336"/>
        <v>0</v>
      </c>
      <c r="H1384" s="326">
        <f t="shared" si="346"/>
        <v>1.2751872986316262</v>
      </c>
      <c r="I1384" s="326">
        <f t="shared" si="337"/>
        <v>0</v>
      </c>
      <c r="J1384" s="326">
        <f t="shared" si="338"/>
        <v>0</v>
      </c>
      <c r="K1384" s="326">
        <f t="shared" si="347"/>
        <v>1.2751872986316262</v>
      </c>
      <c r="L1384" s="326">
        <f t="shared" si="339"/>
        <v>0</v>
      </c>
      <c r="M1384" s="326">
        <f t="shared" si="340"/>
        <v>0</v>
      </c>
      <c r="N1384" s="326">
        <f t="shared" si="348"/>
        <v>1.2751872986316262</v>
      </c>
      <c r="O1384" s="326">
        <f t="shared" si="341"/>
        <v>5.1486598088530482E-222</v>
      </c>
      <c r="P1384" s="326">
        <f t="shared" si="342"/>
        <v>0</v>
      </c>
      <c r="Q1384" s="326">
        <f t="shared" si="349"/>
        <v>1.2751872986316262</v>
      </c>
      <c r="R1384" s="326">
        <f t="shared" si="343"/>
        <v>1.4838111903529617E-29</v>
      </c>
      <c r="S1384" s="326">
        <f t="shared" si="344"/>
        <v>0</v>
      </c>
      <c r="T1384" s="326">
        <f t="shared" si="350"/>
        <v>1.2751872986316262</v>
      </c>
      <c r="U1384" s="326">
        <f t="shared" si="345"/>
        <v>9.8042227485995727E-97</v>
      </c>
      <c r="V1384" s="326">
        <f t="shared" si="351"/>
        <v>0.3</v>
      </c>
    </row>
    <row r="1385" spans="7:22" x14ac:dyDescent="0.2">
      <c r="G1385" s="326">
        <f t="shared" si="336"/>
        <v>0</v>
      </c>
      <c r="H1385" s="326">
        <f t="shared" si="346"/>
        <v>1.2761133605768924</v>
      </c>
      <c r="I1385" s="326">
        <f t="shared" si="337"/>
        <v>0</v>
      </c>
      <c r="J1385" s="326">
        <f t="shared" si="338"/>
        <v>0</v>
      </c>
      <c r="K1385" s="326">
        <f t="shared" si="347"/>
        <v>1.2761133605768924</v>
      </c>
      <c r="L1385" s="326">
        <f t="shared" si="339"/>
        <v>0</v>
      </c>
      <c r="M1385" s="326">
        <f t="shared" si="340"/>
        <v>0</v>
      </c>
      <c r="N1385" s="326">
        <f t="shared" si="348"/>
        <v>1.2761133605768924</v>
      </c>
      <c r="O1385" s="326">
        <f t="shared" si="341"/>
        <v>1.4242805192905285E-222</v>
      </c>
      <c r="P1385" s="326">
        <f t="shared" si="342"/>
        <v>0</v>
      </c>
      <c r="Q1385" s="326">
        <f t="shared" si="349"/>
        <v>1.2761133605768924</v>
      </c>
      <c r="R1385" s="326">
        <f t="shared" si="343"/>
        <v>7.5560056299133053E-30</v>
      </c>
      <c r="S1385" s="326">
        <f t="shared" si="344"/>
        <v>0</v>
      </c>
      <c r="T1385" s="326">
        <f t="shared" si="350"/>
        <v>1.2761133605768924</v>
      </c>
      <c r="U1385" s="326">
        <f t="shared" si="345"/>
        <v>5.6197135004970763E-96</v>
      </c>
      <c r="V1385" s="326">
        <f t="shared" si="351"/>
        <v>0.3</v>
      </c>
    </row>
    <row r="1386" spans="7:22" x14ac:dyDescent="0.2">
      <c r="G1386" s="326">
        <f t="shared" si="336"/>
        <v>0</v>
      </c>
      <c r="H1386" s="326">
        <f t="shared" si="346"/>
        <v>1.2770394225221586</v>
      </c>
      <c r="I1386" s="326">
        <f t="shared" si="337"/>
        <v>0</v>
      </c>
      <c r="J1386" s="326">
        <f t="shared" si="338"/>
        <v>0</v>
      </c>
      <c r="K1386" s="326">
        <f t="shared" si="347"/>
        <v>1.2770394225221586</v>
      </c>
      <c r="L1386" s="326">
        <f t="shared" si="339"/>
        <v>0</v>
      </c>
      <c r="M1386" s="326">
        <f t="shared" si="340"/>
        <v>0</v>
      </c>
      <c r="N1386" s="326">
        <f t="shared" si="348"/>
        <v>1.2770394225221586</v>
      </c>
      <c r="O1386" s="326">
        <f t="shared" si="341"/>
        <v>3.94101891589437E-223</v>
      </c>
      <c r="P1386" s="326">
        <f t="shared" si="342"/>
        <v>0</v>
      </c>
      <c r="Q1386" s="326">
        <f t="shared" si="349"/>
        <v>1.2770394225221586</v>
      </c>
      <c r="R1386" s="326">
        <f t="shared" si="343"/>
        <v>3.8388659992274828E-30</v>
      </c>
      <c r="S1386" s="326">
        <f t="shared" si="344"/>
        <v>0</v>
      </c>
      <c r="T1386" s="326">
        <f t="shared" si="350"/>
        <v>1.2770394225221586</v>
      </c>
      <c r="U1386" s="326">
        <f t="shared" si="345"/>
        <v>3.1911216067459224E-95</v>
      </c>
      <c r="V1386" s="326">
        <f t="shared" si="351"/>
        <v>0.3</v>
      </c>
    </row>
    <row r="1387" spans="7:22" x14ac:dyDescent="0.2">
      <c r="G1387" s="326">
        <f t="shared" si="336"/>
        <v>0</v>
      </c>
      <c r="H1387" s="326">
        <f t="shared" si="346"/>
        <v>1.2779654844674249</v>
      </c>
      <c r="I1387" s="326">
        <f t="shared" si="337"/>
        <v>0</v>
      </c>
      <c r="J1387" s="326">
        <f t="shared" si="338"/>
        <v>0</v>
      </c>
      <c r="K1387" s="326">
        <f t="shared" si="347"/>
        <v>1.2779654844674249</v>
      </c>
      <c r="L1387" s="326">
        <f t="shared" si="339"/>
        <v>0</v>
      </c>
      <c r="M1387" s="326">
        <f t="shared" si="340"/>
        <v>0</v>
      </c>
      <c r="N1387" s="326">
        <f t="shared" si="348"/>
        <v>1.2779654844674249</v>
      </c>
      <c r="O1387" s="326">
        <f t="shared" si="341"/>
        <v>1.090773116128273E-223</v>
      </c>
      <c r="P1387" s="326">
        <f t="shared" si="342"/>
        <v>0</v>
      </c>
      <c r="Q1387" s="326">
        <f t="shared" si="349"/>
        <v>1.2779654844674249</v>
      </c>
      <c r="R1387" s="326">
        <f t="shared" si="343"/>
        <v>1.9458795947934551E-30</v>
      </c>
      <c r="S1387" s="326">
        <f t="shared" si="344"/>
        <v>0</v>
      </c>
      <c r="T1387" s="326">
        <f t="shared" si="350"/>
        <v>1.2779654844674249</v>
      </c>
      <c r="U1387" s="326">
        <f t="shared" si="345"/>
        <v>1.7952131266658954E-94</v>
      </c>
      <c r="V1387" s="326">
        <f t="shared" si="351"/>
        <v>0.3</v>
      </c>
    </row>
    <row r="1388" spans="7:22" x14ac:dyDescent="0.2">
      <c r="G1388" s="326">
        <f t="shared" si="336"/>
        <v>0</v>
      </c>
      <c r="H1388" s="326">
        <f t="shared" si="346"/>
        <v>1.2788915464126911</v>
      </c>
      <c r="I1388" s="326">
        <f t="shared" si="337"/>
        <v>0</v>
      </c>
      <c r="J1388" s="326">
        <f t="shared" si="338"/>
        <v>0</v>
      </c>
      <c r="K1388" s="326">
        <f t="shared" si="347"/>
        <v>1.2788915464126911</v>
      </c>
      <c r="L1388" s="326">
        <f t="shared" si="339"/>
        <v>0</v>
      </c>
      <c r="M1388" s="326">
        <f t="shared" si="340"/>
        <v>0</v>
      </c>
      <c r="N1388" s="326">
        <f t="shared" si="348"/>
        <v>1.2788915464126911</v>
      </c>
      <c r="O1388" s="326">
        <f t="shared" si="341"/>
        <v>3.0197745268579937E-224</v>
      </c>
      <c r="P1388" s="326">
        <f t="shared" si="342"/>
        <v>0</v>
      </c>
      <c r="Q1388" s="326">
        <f t="shared" si="349"/>
        <v>1.2788915464126911</v>
      </c>
      <c r="R1388" s="326">
        <f t="shared" si="343"/>
        <v>9.8409395532938014E-31</v>
      </c>
      <c r="S1388" s="326">
        <f t="shared" si="344"/>
        <v>0</v>
      </c>
      <c r="T1388" s="326">
        <f t="shared" si="350"/>
        <v>1.2788915464126911</v>
      </c>
      <c r="U1388" s="326">
        <f t="shared" si="345"/>
        <v>1.000569826255629E-93</v>
      </c>
      <c r="V1388" s="326">
        <f t="shared" si="351"/>
        <v>0.3</v>
      </c>
    </row>
    <row r="1389" spans="7:22" x14ac:dyDescent="0.2">
      <c r="G1389" s="326">
        <f t="shared" si="336"/>
        <v>0</v>
      </c>
      <c r="H1389" s="326">
        <f t="shared" si="346"/>
        <v>1.2798176083579573</v>
      </c>
      <c r="I1389" s="326">
        <f t="shared" si="337"/>
        <v>0</v>
      </c>
      <c r="J1389" s="326">
        <f t="shared" si="338"/>
        <v>0</v>
      </c>
      <c r="K1389" s="326">
        <f t="shared" si="347"/>
        <v>1.2798176083579573</v>
      </c>
      <c r="L1389" s="326">
        <f t="shared" si="339"/>
        <v>0</v>
      </c>
      <c r="M1389" s="326">
        <f t="shared" si="340"/>
        <v>0</v>
      </c>
      <c r="N1389" s="326">
        <f t="shared" si="348"/>
        <v>1.2798176083579573</v>
      </c>
      <c r="O1389" s="326">
        <f t="shared" si="341"/>
        <v>8.3623829420132607E-225</v>
      </c>
      <c r="P1389" s="326">
        <f t="shared" si="342"/>
        <v>0</v>
      </c>
      <c r="Q1389" s="326">
        <f t="shared" si="349"/>
        <v>1.2798176083579573</v>
      </c>
      <c r="R1389" s="326">
        <f t="shared" si="343"/>
        <v>4.9655800478687022E-31</v>
      </c>
      <c r="S1389" s="326">
        <f t="shared" si="344"/>
        <v>0</v>
      </c>
      <c r="T1389" s="326">
        <f t="shared" si="350"/>
        <v>1.2798176083579573</v>
      </c>
      <c r="U1389" s="326">
        <f t="shared" si="345"/>
        <v>5.5252597139786169E-93</v>
      </c>
      <c r="V1389" s="326">
        <f t="shared" si="351"/>
        <v>0.3</v>
      </c>
    </row>
    <row r="1390" spans="7:22" x14ac:dyDescent="0.2">
      <c r="G1390" s="326">
        <f t="shared" si="336"/>
        <v>0</v>
      </c>
      <c r="H1390" s="326">
        <f t="shared" si="346"/>
        <v>1.2807436703032236</v>
      </c>
      <c r="I1390" s="326">
        <f t="shared" si="337"/>
        <v>0</v>
      </c>
      <c r="J1390" s="326">
        <f t="shared" si="338"/>
        <v>0</v>
      </c>
      <c r="K1390" s="326">
        <f t="shared" si="347"/>
        <v>1.2807436703032236</v>
      </c>
      <c r="L1390" s="326">
        <f t="shared" si="339"/>
        <v>0</v>
      </c>
      <c r="M1390" s="326">
        <f t="shared" si="340"/>
        <v>0</v>
      </c>
      <c r="N1390" s="326">
        <f t="shared" si="348"/>
        <v>1.2807436703032236</v>
      </c>
      <c r="O1390" s="326">
        <f t="shared" si="341"/>
        <v>2.3163398388153435E-225</v>
      </c>
      <c r="P1390" s="326">
        <f t="shared" si="342"/>
        <v>0</v>
      </c>
      <c r="Q1390" s="326">
        <f t="shared" si="349"/>
        <v>1.2807436703032236</v>
      </c>
      <c r="R1390" s="326">
        <f t="shared" si="343"/>
        <v>2.4998931296008636E-31</v>
      </c>
      <c r="S1390" s="326">
        <f t="shared" si="344"/>
        <v>0</v>
      </c>
      <c r="T1390" s="326">
        <f t="shared" si="350"/>
        <v>1.2807436703032236</v>
      </c>
      <c r="U1390" s="326">
        <f t="shared" si="345"/>
        <v>3.0230617570762302E-92</v>
      </c>
      <c r="V1390" s="326">
        <f t="shared" si="351"/>
        <v>0.3</v>
      </c>
    </row>
    <row r="1391" spans="7:22" x14ac:dyDescent="0.2">
      <c r="G1391" s="326">
        <f t="shared" si="336"/>
        <v>0</v>
      </c>
      <c r="H1391" s="326">
        <f t="shared" si="346"/>
        <v>1.2816697322484898</v>
      </c>
      <c r="I1391" s="326">
        <f t="shared" si="337"/>
        <v>0</v>
      </c>
      <c r="J1391" s="326">
        <f t="shared" si="338"/>
        <v>0</v>
      </c>
      <c r="K1391" s="326">
        <f t="shared" si="347"/>
        <v>1.2816697322484898</v>
      </c>
      <c r="L1391" s="326">
        <f t="shared" si="339"/>
        <v>0</v>
      </c>
      <c r="M1391" s="326">
        <f t="shared" si="340"/>
        <v>0</v>
      </c>
      <c r="N1391" s="326">
        <f t="shared" si="348"/>
        <v>1.2816697322484898</v>
      </c>
      <c r="O1391" s="326">
        <f t="shared" si="341"/>
        <v>6.417892430204216E-226</v>
      </c>
      <c r="P1391" s="326">
        <f t="shared" si="342"/>
        <v>0</v>
      </c>
      <c r="Q1391" s="326">
        <f t="shared" si="349"/>
        <v>1.2816697322484898</v>
      </c>
      <c r="R1391" s="326">
        <f t="shared" si="343"/>
        <v>1.2557295576138581E-31</v>
      </c>
      <c r="S1391" s="326">
        <f t="shared" si="344"/>
        <v>0</v>
      </c>
      <c r="T1391" s="326">
        <f t="shared" si="350"/>
        <v>1.2816697322484898</v>
      </c>
      <c r="U1391" s="326">
        <f t="shared" si="345"/>
        <v>1.6388734775191501E-91</v>
      </c>
      <c r="V1391" s="326">
        <f t="shared" si="351"/>
        <v>0.3</v>
      </c>
    </row>
    <row r="1392" spans="7:22" x14ac:dyDescent="0.2">
      <c r="G1392" s="326">
        <f t="shared" si="336"/>
        <v>0</v>
      </c>
      <c r="H1392" s="326">
        <f t="shared" si="346"/>
        <v>1.282595794193756</v>
      </c>
      <c r="I1392" s="326">
        <f t="shared" si="337"/>
        <v>0</v>
      </c>
      <c r="J1392" s="326">
        <f t="shared" si="338"/>
        <v>0</v>
      </c>
      <c r="K1392" s="326">
        <f t="shared" si="347"/>
        <v>1.282595794193756</v>
      </c>
      <c r="L1392" s="326">
        <f t="shared" si="339"/>
        <v>0</v>
      </c>
      <c r="M1392" s="326">
        <f t="shared" si="340"/>
        <v>0</v>
      </c>
      <c r="N1392" s="326">
        <f t="shared" si="348"/>
        <v>1.282595794193756</v>
      </c>
      <c r="O1392" s="326">
        <f t="shared" si="341"/>
        <v>1.7786961098100045E-226</v>
      </c>
      <c r="P1392" s="326">
        <f t="shared" si="342"/>
        <v>0</v>
      </c>
      <c r="Q1392" s="326">
        <f t="shared" si="349"/>
        <v>1.282595794193756</v>
      </c>
      <c r="R1392" s="326">
        <f t="shared" si="343"/>
        <v>6.2936004903114703E-32</v>
      </c>
      <c r="S1392" s="326">
        <f t="shared" si="344"/>
        <v>0</v>
      </c>
      <c r="T1392" s="326">
        <f t="shared" si="350"/>
        <v>1.282595794193756</v>
      </c>
      <c r="U1392" s="326">
        <f t="shared" si="345"/>
        <v>8.803652978272039E-91</v>
      </c>
      <c r="V1392" s="326">
        <f t="shared" si="351"/>
        <v>0.3</v>
      </c>
    </row>
    <row r="1393" spans="7:22" x14ac:dyDescent="0.2">
      <c r="G1393" s="326">
        <f t="shared" si="336"/>
        <v>0</v>
      </c>
      <c r="H1393" s="326">
        <f t="shared" si="346"/>
        <v>1.2835218561390223</v>
      </c>
      <c r="I1393" s="326">
        <f t="shared" si="337"/>
        <v>0</v>
      </c>
      <c r="J1393" s="326">
        <f t="shared" si="338"/>
        <v>0</v>
      </c>
      <c r="K1393" s="326">
        <f t="shared" si="347"/>
        <v>1.2835218561390223</v>
      </c>
      <c r="L1393" s="326">
        <f t="shared" si="339"/>
        <v>0</v>
      </c>
      <c r="M1393" s="326">
        <f t="shared" si="340"/>
        <v>0</v>
      </c>
      <c r="N1393" s="326">
        <f t="shared" si="348"/>
        <v>1.2835218561390223</v>
      </c>
      <c r="O1393" s="326">
        <f t="shared" si="341"/>
        <v>4.930959850853394E-227</v>
      </c>
      <c r="P1393" s="326">
        <f t="shared" si="342"/>
        <v>0</v>
      </c>
      <c r="Q1393" s="326">
        <f t="shared" si="349"/>
        <v>1.2835218561390223</v>
      </c>
      <c r="R1393" s="326">
        <f t="shared" si="343"/>
        <v>3.1472826207993004E-32</v>
      </c>
      <c r="S1393" s="326">
        <f t="shared" si="344"/>
        <v>0</v>
      </c>
      <c r="T1393" s="326">
        <f t="shared" si="350"/>
        <v>1.2835218561390223</v>
      </c>
      <c r="U1393" s="326">
        <f t="shared" si="345"/>
        <v>4.6861309257590649E-90</v>
      </c>
      <c r="V1393" s="326">
        <f t="shared" si="351"/>
        <v>0.3</v>
      </c>
    </row>
    <row r="1394" spans="7:22" x14ac:dyDescent="0.2">
      <c r="G1394" s="326">
        <f t="shared" si="336"/>
        <v>0</v>
      </c>
      <c r="H1394" s="326">
        <f t="shared" si="346"/>
        <v>1.2844479180842885</v>
      </c>
      <c r="I1394" s="326">
        <f t="shared" si="337"/>
        <v>0</v>
      </c>
      <c r="J1394" s="326">
        <f t="shared" si="338"/>
        <v>0</v>
      </c>
      <c r="K1394" s="326">
        <f t="shared" si="347"/>
        <v>1.2844479180842885</v>
      </c>
      <c r="L1394" s="326">
        <f t="shared" si="339"/>
        <v>0</v>
      </c>
      <c r="M1394" s="326">
        <f t="shared" si="340"/>
        <v>0</v>
      </c>
      <c r="N1394" s="326">
        <f t="shared" si="348"/>
        <v>1.2844479180842885</v>
      </c>
      <c r="O1394" s="326">
        <f t="shared" si="341"/>
        <v>1.3673597269180878E-227</v>
      </c>
      <c r="P1394" s="326">
        <f t="shared" si="342"/>
        <v>0</v>
      </c>
      <c r="Q1394" s="326">
        <f t="shared" si="349"/>
        <v>1.2844479180842885</v>
      </c>
      <c r="R1394" s="326">
        <f t="shared" si="343"/>
        <v>1.5704023966513614E-32</v>
      </c>
      <c r="S1394" s="326">
        <f t="shared" si="344"/>
        <v>0</v>
      </c>
      <c r="T1394" s="326">
        <f t="shared" si="350"/>
        <v>1.2844479180842885</v>
      </c>
      <c r="U1394" s="326">
        <f t="shared" si="345"/>
        <v>2.4718084270050474E-89</v>
      </c>
      <c r="V1394" s="326">
        <f t="shared" si="351"/>
        <v>0.3</v>
      </c>
    </row>
    <row r="1395" spans="7:22" x14ac:dyDescent="0.2">
      <c r="G1395" s="326">
        <f t="shared" si="336"/>
        <v>0</v>
      </c>
      <c r="H1395" s="326">
        <f t="shared" si="346"/>
        <v>1.2853739800295547</v>
      </c>
      <c r="I1395" s="326">
        <f t="shared" si="337"/>
        <v>0</v>
      </c>
      <c r="J1395" s="326">
        <f t="shared" si="338"/>
        <v>0</v>
      </c>
      <c r="K1395" s="326">
        <f t="shared" si="347"/>
        <v>1.2853739800295547</v>
      </c>
      <c r="L1395" s="326">
        <f t="shared" si="339"/>
        <v>0</v>
      </c>
      <c r="M1395" s="326">
        <f t="shared" si="340"/>
        <v>0</v>
      </c>
      <c r="N1395" s="326">
        <f t="shared" si="348"/>
        <v>1.2853739800295547</v>
      </c>
      <c r="O1395" s="326">
        <f t="shared" si="341"/>
        <v>3.7927735935566242E-228</v>
      </c>
      <c r="P1395" s="326">
        <f t="shared" si="342"/>
        <v>0</v>
      </c>
      <c r="Q1395" s="326">
        <f t="shared" si="349"/>
        <v>1.2853739800295547</v>
      </c>
      <c r="R1395" s="326">
        <f t="shared" si="343"/>
        <v>7.8186159229466776E-33</v>
      </c>
      <c r="S1395" s="326">
        <f t="shared" si="344"/>
        <v>0</v>
      </c>
      <c r="T1395" s="326">
        <f t="shared" si="350"/>
        <v>1.2853739800295547</v>
      </c>
      <c r="U1395" s="326">
        <f t="shared" si="345"/>
        <v>1.2920487433532985E-88</v>
      </c>
      <c r="V1395" s="326">
        <f t="shared" si="351"/>
        <v>0.3</v>
      </c>
    </row>
    <row r="1396" spans="7:22" x14ac:dyDescent="0.2">
      <c r="G1396" s="326">
        <f t="shared" si="336"/>
        <v>0</v>
      </c>
      <c r="H1396" s="326">
        <f t="shared" si="346"/>
        <v>1.286300041974821</v>
      </c>
      <c r="I1396" s="326">
        <f t="shared" si="337"/>
        <v>0</v>
      </c>
      <c r="J1396" s="326">
        <f t="shared" si="338"/>
        <v>0</v>
      </c>
      <c r="K1396" s="326">
        <f t="shared" si="347"/>
        <v>1.286300041974821</v>
      </c>
      <c r="L1396" s="326">
        <f t="shared" si="339"/>
        <v>0</v>
      </c>
      <c r="M1396" s="326">
        <f t="shared" si="340"/>
        <v>0</v>
      </c>
      <c r="N1396" s="326">
        <f t="shared" si="348"/>
        <v>1.286300041974821</v>
      </c>
      <c r="O1396" s="326">
        <f t="shared" si="341"/>
        <v>1.0523375583147067E-228</v>
      </c>
      <c r="P1396" s="326">
        <f t="shared" si="342"/>
        <v>0</v>
      </c>
      <c r="Q1396" s="326">
        <f t="shared" si="349"/>
        <v>1.286300041974821</v>
      </c>
      <c r="R1396" s="326">
        <f t="shared" si="343"/>
        <v>3.8841643892984211E-33</v>
      </c>
      <c r="S1396" s="326">
        <f t="shared" si="344"/>
        <v>0</v>
      </c>
      <c r="T1396" s="326">
        <f t="shared" si="350"/>
        <v>1.286300041974821</v>
      </c>
      <c r="U1396" s="326">
        <f t="shared" si="345"/>
        <v>6.693009441804823E-88</v>
      </c>
      <c r="V1396" s="326">
        <f t="shared" si="351"/>
        <v>0.3</v>
      </c>
    </row>
    <row r="1397" spans="7:22" x14ac:dyDescent="0.2">
      <c r="G1397" s="326">
        <f t="shared" si="336"/>
        <v>0</v>
      </c>
      <c r="H1397" s="326">
        <f t="shared" si="346"/>
        <v>1.2872261039200872</v>
      </c>
      <c r="I1397" s="326">
        <f t="shared" si="337"/>
        <v>0</v>
      </c>
      <c r="J1397" s="326">
        <f t="shared" si="338"/>
        <v>0</v>
      </c>
      <c r="K1397" s="326">
        <f t="shared" si="347"/>
        <v>1.2872261039200872</v>
      </c>
      <c r="L1397" s="326">
        <f t="shared" si="339"/>
        <v>0</v>
      </c>
      <c r="M1397" s="326">
        <f t="shared" si="340"/>
        <v>0</v>
      </c>
      <c r="N1397" s="326">
        <f t="shared" si="348"/>
        <v>1.2872261039200872</v>
      </c>
      <c r="O1397" s="326">
        <f t="shared" si="341"/>
        <v>2.9206427310777326E-229</v>
      </c>
      <c r="P1397" s="326">
        <f t="shared" si="342"/>
        <v>0</v>
      </c>
      <c r="Q1397" s="326">
        <f t="shared" si="349"/>
        <v>1.2872261039200872</v>
      </c>
      <c r="R1397" s="326">
        <f t="shared" si="343"/>
        <v>1.9253919953990638E-33</v>
      </c>
      <c r="S1397" s="326">
        <f t="shared" si="344"/>
        <v>0</v>
      </c>
      <c r="T1397" s="326">
        <f t="shared" si="350"/>
        <v>1.2872261039200872</v>
      </c>
      <c r="U1397" s="326">
        <f t="shared" si="345"/>
        <v>3.436031353862506E-87</v>
      </c>
      <c r="V1397" s="326">
        <f t="shared" si="351"/>
        <v>0.3</v>
      </c>
    </row>
    <row r="1398" spans="7:22" x14ac:dyDescent="0.2">
      <c r="G1398" s="326">
        <f t="shared" si="336"/>
        <v>0</v>
      </c>
      <c r="H1398" s="326">
        <f t="shared" si="346"/>
        <v>1.2881521658653534</v>
      </c>
      <c r="I1398" s="326">
        <f t="shared" si="337"/>
        <v>0</v>
      </c>
      <c r="J1398" s="326">
        <f t="shared" si="338"/>
        <v>0</v>
      </c>
      <c r="K1398" s="326">
        <f t="shared" si="347"/>
        <v>1.2881521658653534</v>
      </c>
      <c r="L1398" s="326">
        <f t="shared" si="339"/>
        <v>0</v>
      </c>
      <c r="M1398" s="326">
        <f t="shared" si="340"/>
        <v>0</v>
      </c>
      <c r="N1398" s="326">
        <f t="shared" si="348"/>
        <v>1.2881521658653534</v>
      </c>
      <c r="O1398" s="326">
        <f t="shared" si="341"/>
        <v>8.1082699161192635E-230</v>
      </c>
      <c r="P1398" s="326">
        <f t="shared" si="342"/>
        <v>0</v>
      </c>
      <c r="Q1398" s="326">
        <f t="shared" si="349"/>
        <v>1.2881521658653534</v>
      </c>
      <c r="R1398" s="326">
        <f t="shared" si="343"/>
        <v>9.5235656593385392E-34</v>
      </c>
      <c r="S1398" s="326">
        <f t="shared" si="344"/>
        <v>0</v>
      </c>
      <c r="T1398" s="326">
        <f t="shared" si="350"/>
        <v>1.2881521658653534</v>
      </c>
      <c r="U1398" s="326">
        <f t="shared" si="345"/>
        <v>1.7482380562400423E-86</v>
      </c>
      <c r="V1398" s="326">
        <f t="shared" si="351"/>
        <v>0.3</v>
      </c>
    </row>
    <row r="1399" spans="7:22" x14ac:dyDescent="0.2">
      <c r="G1399" s="326">
        <f t="shared" si="336"/>
        <v>0</v>
      </c>
      <c r="H1399" s="326">
        <f t="shared" si="346"/>
        <v>1.2890782278106196</v>
      </c>
      <c r="I1399" s="326">
        <f t="shared" si="337"/>
        <v>0</v>
      </c>
      <c r="J1399" s="326">
        <f t="shared" si="338"/>
        <v>0</v>
      </c>
      <c r="K1399" s="326">
        <f t="shared" si="347"/>
        <v>1.2890782278106196</v>
      </c>
      <c r="L1399" s="326">
        <f t="shared" si="339"/>
        <v>0</v>
      </c>
      <c r="M1399" s="326">
        <f t="shared" si="340"/>
        <v>0</v>
      </c>
      <c r="N1399" s="326">
        <f t="shared" si="348"/>
        <v>1.2890782278106196</v>
      </c>
      <c r="O1399" s="326">
        <f t="shared" si="341"/>
        <v>2.251674125137776E-230</v>
      </c>
      <c r="P1399" s="326">
        <f t="shared" si="342"/>
        <v>0</v>
      </c>
      <c r="Q1399" s="326">
        <f t="shared" si="349"/>
        <v>1.2890782278106196</v>
      </c>
      <c r="R1399" s="326">
        <f t="shared" si="343"/>
        <v>4.7004978247004388E-34</v>
      </c>
      <c r="S1399" s="326">
        <f t="shared" si="344"/>
        <v>0</v>
      </c>
      <c r="T1399" s="326">
        <f t="shared" si="350"/>
        <v>1.2890782278106196</v>
      </c>
      <c r="U1399" s="326">
        <f t="shared" si="345"/>
        <v>8.8158940779179706E-86</v>
      </c>
      <c r="V1399" s="326">
        <f t="shared" si="351"/>
        <v>0.3</v>
      </c>
    </row>
    <row r="1400" spans="7:22" x14ac:dyDescent="0.2">
      <c r="G1400" s="326">
        <f t="shared" si="336"/>
        <v>0</v>
      </c>
      <c r="H1400" s="326">
        <f t="shared" si="346"/>
        <v>1.2900042897558859</v>
      </c>
      <c r="I1400" s="326">
        <f t="shared" si="337"/>
        <v>0</v>
      </c>
      <c r="J1400" s="326">
        <f t="shared" si="338"/>
        <v>0</v>
      </c>
      <c r="K1400" s="326">
        <f t="shared" si="347"/>
        <v>1.2900042897558859</v>
      </c>
      <c r="L1400" s="326">
        <f t="shared" si="339"/>
        <v>0</v>
      </c>
      <c r="M1400" s="326">
        <f t="shared" si="340"/>
        <v>0</v>
      </c>
      <c r="N1400" s="326">
        <f t="shared" si="348"/>
        <v>1.2900042897558859</v>
      </c>
      <c r="O1400" s="326">
        <f t="shared" si="341"/>
        <v>6.2547740454357287E-231</v>
      </c>
      <c r="P1400" s="326">
        <f t="shared" si="342"/>
        <v>0</v>
      </c>
      <c r="Q1400" s="326">
        <f t="shared" si="349"/>
        <v>1.2900042897558859</v>
      </c>
      <c r="R1400" s="326">
        <f t="shared" si="343"/>
        <v>2.3150318200882379E-34</v>
      </c>
      <c r="S1400" s="326">
        <f t="shared" si="344"/>
        <v>0</v>
      </c>
      <c r="T1400" s="326">
        <f t="shared" si="350"/>
        <v>1.2900042897558859</v>
      </c>
      <c r="U1400" s="326">
        <f t="shared" si="345"/>
        <v>4.4062487401147877E-85</v>
      </c>
      <c r="V1400" s="326">
        <f t="shared" si="351"/>
        <v>0.3</v>
      </c>
    </row>
    <row r="1401" spans="7:22" x14ac:dyDescent="0.2">
      <c r="G1401" s="326">
        <f t="shared" si="336"/>
        <v>0</v>
      </c>
      <c r="H1401" s="326">
        <f t="shared" si="346"/>
        <v>1.2909303517011521</v>
      </c>
      <c r="I1401" s="326">
        <f t="shared" si="337"/>
        <v>0</v>
      </c>
      <c r="J1401" s="326">
        <f t="shared" si="338"/>
        <v>0</v>
      </c>
      <c r="K1401" s="326">
        <f t="shared" si="347"/>
        <v>1.2909303517011521</v>
      </c>
      <c r="L1401" s="326">
        <f t="shared" si="339"/>
        <v>0</v>
      </c>
      <c r="M1401" s="326">
        <f t="shared" si="340"/>
        <v>0</v>
      </c>
      <c r="N1401" s="326">
        <f t="shared" si="348"/>
        <v>1.2909303517011521</v>
      </c>
      <c r="O1401" s="326">
        <f t="shared" si="341"/>
        <v>1.7379914104169652E-231</v>
      </c>
      <c r="P1401" s="326">
        <f t="shared" si="342"/>
        <v>0</v>
      </c>
      <c r="Q1401" s="326">
        <f t="shared" si="349"/>
        <v>1.2909303517011521</v>
      </c>
      <c r="R1401" s="326">
        <f t="shared" si="343"/>
        <v>1.1377421809036984E-34</v>
      </c>
      <c r="S1401" s="326">
        <f t="shared" si="344"/>
        <v>0</v>
      </c>
      <c r="T1401" s="326">
        <f t="shared" si="350"/>
        <v>1.2909303517011521</v>
      </c>
      <c r="U1401" s="326">
        <f t="shared" si="345"/>
        <v>2.1828453175208144E-84</v>
      </c>
      <c r="V1401" s="326">
        <f t="shared" si="351"/>
        <v>0.3</v>
      </c>
    </row>
    <row r="1402" spans="7:22" x14ac:dyDescent="0.2">
      <c r="G1402" s="326">
        <f t="shared" si="336"/>
        <v>0</v>
      </c>
      <c r="H1402" s="326">
        <f t="shared" si="346"/>
        <v>1.2918564136464183</v>
      </c>
      <c r="I1402" s="326">
        <f t="shared" si="337"/>
        <v>0</v>
      </c>
      <c r="J1402" s="326">
        <f t="shared" si="338"/>
        <v>0</v>
      </c>
      <c r="K1402" s="326">
        <f t="shared" si="347"/>
        <v>1.2918564136464183</v>
      </c>
      <c r="L1402" s="326">
        <f t="shared" si="339"/>
        <v>0</v>
      </c>
      <c r="M1402" s="326">
        <f t="shared" si="340"/>
        <v>0</v>
      </c>
      <c r="N1402" s="326">
        <f t="shared" si="348"/>
        <v>1.2918564136464183</v>
      </c>
      <c r="O1402" s="326">
        <f t="shared" si="341"/>
        <v>4.8307514685810911E-232</v>
      </c>
      <c r="P1402" s="326">
        <f t="shared" si="342"/>
        <v>0</v>
      </c>
      <c r="Q1402" s="326">
        <f t="shared" si="349"/>
        <v>1.2918564136464183</v>
      </c>
      <c r="R1402" s="326">
        <f t="shared" si="343"/>
        <v>5.5796822888028144E-35</v>
      </c>
      <c r="S1402" s="326">
        <f t="shared" si="344"/>
        <v>0</v>
      </c>
      <c r="T1402" s="326">
        <f t="shared" si="350"/>
        <v>1.2918564136464183</v>
      </c>
      <c r="U1402" s="326">
        <f t="shared" si="345"/>
        <v>1.0718712201905676E-83</v>
      </c>
      <c r="V1402" s="326">
        <f t="shared" si="351"/>
        <v>0.3</v>
      </c>
    </row>
    <row r="1403" spans="7:22" x14ac:dyDescent="0.2">
      <c r="G1403" s="326">
        <f t="shared" si="336"/>
        <v>0</v>
      </c>
      <c r="H1403" s="326">
        <f t="shared" si="346"/>
        <v>1.2927824755916846</v>
      </c>
      <c r="I1403" s="326">
        <f t="shared" si="337"/>
        <v>0</v>
      </c>
      <c r="J1403" s="326">
        <f t="shared" si="338"/>
        <v>0</v>
      </c>
      <c r="K1403" s="326">
        <f t="shared" si="347"/>
        <v>1.2927824755916846</v>
      </c>
      <c r="L1403" s="326">
        <f t="shared" si="339"/>
        <v>0</v>
      </c>
      <c r="M1403" s="326">
        <f t="shared" si="340"/>
        <v>0</v>
      </c>
      <c r="N1403" s="326">
        <f t="shared" si="348"/>
        <v>1.2927824755916846</v>
      </c>
      <c r="O1403" s="326">
        <f t="shared" si="341"/>
        <v>1.3431174166354896E-232</v>
      </c>
      <c r="P1403" s="326">
        <f t="shared" si="342"/>
        <v>0</v>
      </c>
      <c r="Q1403" s="326">
        <f t="shared" si="349"/>
        <v>1.2927824755916846</v>
      </c>
      <c r="R1403" s="326">
        <f t="shared" si="343"/>
        <v>2.7306038976184678E-35</v>
      </c>
      <c r="S1403" s="326">
        <f t="shared" si="344"/>
        <v>0</v>
      </c>
      <c r="T1403" s="326">
        <f t="shared" si="350"/>
        <v>1.2927824755916846</v>
      </c>
      <c r="U1403" s="326">
        <f t="shared" si="345"/>
        <v>5.2172577205189253E-83</v>
      </c>
      <c r="V1403" s="326">
        <f t="shared" si="351"/>
        <v>0.3</v>
      </c>
    </row>
    <row r="1404" spans="7:22" x14ac:dyDescent="0.2">
      <c r="G1404" s="326">
        <f t="shared" si="336"/>
        <v>0</v>
      </c>
      <c r="H1404" s="326">
        <f t="shared" si="346"/>
        <v>1.2937085375369508</v>
      </c>
      <c r="I1404" s="326">
        <f t="shared" si="337"/>
        <v>0</v>
      </c>
      <c r="J1404" s="326">
        <f t="shared" si="338"/>
        <v>0</v>
      </c>
      <c r="K1404" s="326">
        <f t="shared" si="347"/>
        <v>1.2937085375369508</v>
      </c>
      <c r="L1404" s="326">
        <f t="shared" si="339"/>
        <v>0</v>
      </c>
      <c r="M1404" s="326">
        <f t="shared" si="340"/>
        <v>0</v>
      </c>
      <c r="N1404" s="326">
        <f t="shared" si="348"/>
        <v>1.2937085375369508</v>
      </c>
      <c r="O1404" s="326">
        <f t="shared" si="341"/>
        <v>3.7354818088232861E-233</v>
      </c>
      <c r="P1404" s="326">
        <f t="shared" si="342"/>
        <v>0</v>
      </c>
      <c r="Q1404" s="326">
        <f t="shared" si="349"/>
        <v>1.2937085375369508</v>
      </c>
      <c r="R1404" s="326">
        <f t="shared" si="343"/>
        <v>1.3335105331947069E-35</v>
      </c>
      <c r="S1404" s="326">
        <f t="shared" si="344"/>
        <v>0</v>
      </c>
      <c r="T1404" s="326">
        <f t="shared" si="350"/>
        <v>1.2937085375369508</v>
      </c>
      <c r="U1404" s="326">
        <f t="shared" si="345"/>
        <v>2.517307544659083E-82</v>
      </c>
      <c r="V1404" s="326">
        <f t="shared" si="351"/>
        <v>0.3</v>
      </c>
    </row>
    <row r="1405" spans="7:22" x14ac:dyDescent="0.2">
      <c r="G1405" s="326">
        <f t="shared" si="336"/>
        <v>0</v>
      </c>
      <c r="H1405" s="326">
        <f t="shared" si="346"/>
        <v>1.294634599482217</v>
      </c>
      <c r="I1405" s="326">
        <f t="shared" si="337"/>
        <v>0</v>
      </c>
      <c r="J1405" s="326">
        <f t="shared" si="338"/>
        <v>0</v>
      </c>
      <c r="K1405" s="326">
        <f t="shared" si="347"/>
        <v>1.294634599482217</v>
      </c>
      <c r="L1405" s="326">
        <f t="shared" si="339"/>
        <v>0</v>
      </c>
      <c r="M1405" s="326">
        <f t="shared" si="340"/>
        <v>0</v>
      </c>
      <c r="N1405" s="326">
        <f t="shared" si="348"/>
        <v>1.294634599482217</v>
      </c>
      <c r="O1405" s="326">
        <f t="shared" si="341"/>
        <v>1.0392349977599925E-233</v>
      </c>
      <c r="P1405" s="326">
        <f t="shared" si="342"/>
        <v>0</v>
      </c>
      <c r="Q1405" s="326">
        <f t="shared" si="349"/>
        <v>1.294634599482217</v>
      </c>
      <c r="R1405" s="326">
        <f t="shared" si="343"/>
        <v>6.4987161396535337E-36</v>
      </c>
      <c r="S1405" s="326">
        <f t="shared" si="344"/>
        <v>0</v>
      </c>
      <c r="T1405" s="326">
        <f t="shared" si="350"/>
        <v>1.294634599482217</v>
      </c>
      <c r="U1405" s="326">
        <f t="shared" si="345"/>
        <v>1.2040341047416689E-81</v>
      </c>
      <c r="V1405" s="326">
        <f t="shared" si="351"/>
        <v>0.3</v>
      </c>
    </row>
    <row r="1406" spans="7:22" x14ac:dyDescent="0.2">
      <c r="G1406" s="326">
        <f t="shared" si="336"/>
        <v>0</v>
      </c>
      <c r="H1406" s="326">
        <f t="shared" si="346"/>
        <v>1.2955606614274833</v>
      </c>
      <c r="I1406" s="326">
        <f t="shared" si="337"/>
        <v>0</v>
      </c>
      <c r="J1406" s="326">
        <f t="shared" si="338"/>
        <v>0</v>
      </c>
      <c r="K1406" s="326">
        <f t="shared" si="347"/>
        <v>1.2955606614274833</v>
      </c>
      <c r="L1406" s="326">
        <f t="shared" si="339"/>
        <v>0</v>
      </c>
      <c r="M1406" s="326">
        <f t="shared" si="340"/>
        <v>0</v>
      </c>
      <c r="N1406" s="326">
        <f t="shared" si="348"/>
        <v>1.2955606614274833</v>
      </c>
      <c r="O1406" s="326">
        <f t="shared" si="341"/>
        <v>2.892121417547231E-234</v>
      </c>
      <c r="P1406" s="326">
        <f t="shared" si="342"/>
        <v>0</v>
      </c>
      <c r="Q1406" s="326">
        <f t="shared" si="349"/>
        <v>1.2955606614274833</v>
      </c>
      <c r="R1406" s="326">
        <f t="shared" si="343"/>
        <v>3.160508030326723E-36</v>
      </c>
      <c r="S1406" s="326">
        <f t="shared" si="344"/>
        <v>0</v>
      </c>
      <c r="T1406" s="326">
        <f t="shared" si="350"/>
        <v>1.2955606614274833</v>
      </c>
      <c r="U1406" s="326">
        <f t="shared" si="345"/>
        <v>5.7090517984295512E-81</v>
      </c>
      <c r="V1406" s="326">
        <f t="shared" si="351"/>
        <v>0.3</v>
      </c>
    </row>
    <row r="1407" spans="7:22" x14ac:dyDescent="0.2">
      <c r="G1407" s="326">
        <f t="shared" si="336"/>
        <v>0</v>
      </c>
      <c r="H1407" s="326">
        <f t="shared" si="346"/>
        <v>1.2964867233727495</v>
      </c>
      <c r="I1407" s="326">
        <f t="shared" si="337"/>
        <v>0</v>
      </c>
      <c r="J1407" s="326">
        <f t="shared" si="338"/>
        <v>0</v>
      </c>
      <c r="K1407" s="326">
        <f t="shared" si="347"/>
        <v>1.2964867233727495</v>
      </c>
      <c r="L1407" s="326">
        <f t="shared" si="339"/>
        <v>0</v>
      </c>
      <c r="M1407" s="326">
        <f t="shared" si="340"/>
        <v>0</v>
      </c>
      <c r="N1407" s="326">
        <f t="shared" si="348"/>
        <v>1.2964867233727495</v>
      </c>
      <c r="O1407" s="326">
        <f t="shared" si="341"/>
        <v>8.0511147925376644E-235</v>
      </c>
      <c r="P1407" s="326">
        <f t="shared" si="342"/>
        <v>0</v>
      </c>
      <c r="Q1407" s="326">
        <f t="shared" si="349"/>
        <v>1.2964867233727495</v>
      </c>
      <c r="R1407" s="326">
        <f t="shared" si="343"/>
        <v>1.5338724978965969E-36</v>
      </c>
      <c r="S1407" s="326">
        <f t="shared" si="344"/>
        <v>0</v>
      </c>
      <c r="T1407" s="326">
        <f t="shared" si="350"/>
        <v>1.2964867233727495</v>
      </c>
      <c r="U1407" s="326">
        <f t="shared" si="345"/>
        <v>2.6836505472345068E-80</v>
      </c>
      <c r="V1407" s="326">
        <f t="shared" si="351"/>
        <v>0.3</v>
      </c>
    </row>
    <row r="1408" spans="7:22" x14ac:dyDescent="0.2">
      <c r="G1408" s="326">
        <f t="shared" si="336"/>
        <v>0</v>
      </c>
      <c r="H1408" s="326">
        <f t="shared" si="346"/>
        <v>1.2974127853180157</v>
      </c>
      <c r="I1408" s="326">
        <f t="shared" si="337"/>
        <v>0</v>
      </c>
      <c r="J1408" s="326">
        <f t="shared" si="338"/>
        <v>0</v>
      </c>
      <c r="K1408" s="326">
        <f t="shared" si="347"/>
        <v>1.2974127853180157</v>
      </c>
      <c r="L1408" s="326">
        <f t="shared" si="339"/>
        <v>0</v>
      </c>
      <c r="M1408" s="326">
        <f t="shared" si="340"/>
        <v>0</v>
      </c>
      <c r="N1408" s="326">
        <f t="shared" si="348"/>
        <v>1.2974127853180157</v>
      </c>
      <c r="O1408" s="326">
        <f t="shared" si="341"/>
        <v>2.2419884339323409E-235</v>
      </c>
      <c r="P1408" s="326">
        <f t="shared" si="342"/>
        <v>0</v>
      </c>
      <c r="Q1408" s="326">
        <f t="shared" si="349"/>
        <v>1.2974127853180157</v>
      </c>
      <c r="R1408" s="326">
        <f t="shared" si="343"/>
        <v>7.4289844961681219E-37</v>
      </c>
      <c r="S1408" s="326">
        <f t="shared" si="344"/>
        <v>0</v>
      </c>
      <c r="T1408" s="326">
        <f t="shared" si="350"/>
        <v>1.2974127853180157</v>
      </c>
      <c r="U1408" s="326">
        <f t="shared" si="345"/>
        <v>1.2506585968623656E-79</v>
      </c>
      <c r="V1408" s="326">
        <f t="shared" si="351"/>
        <v>0.3</v>
      </c>
    </row>
    <row r="1409" spans="7:22" x14ac:dyDescent="0.2">
      <c r="G1409" s="326">
        <f t="shared" si="336"/>
        <v>0</v>
      </c>
      <c r="H1409" s="326">
        <f t="shared" si="346"/>
        <v>1.298338847263282</v>
      </c>
      <c r="I1409" s="326">
        <f t="shared" si="337"/>
        <v>0</v>
      </c>
      <c r="J1409" s="326">
        <f t="shared" si="338"/>
        <v>0</v>
      </c>
      <c r="K1409" s="326">
        <f t="shared" si="347"/>
        <v>1.298338847263282</v>
      </c>
      <c r="L1409" s="326">
        <f t="shared" si="339"/>
        <v>0</v>
      </c>
      <c r="M1409" s="326">
        <f t="shared" si="340"/>
        <v>0</v>
      </c>
      <c r="N1409" s="326">
        <f t="shared" si="348"/>
        <v>1.298338847263282</v>
      </c>
      <c r="O1409" s="326">
        <f t="shared" si="341"/>
        <v>6.2452477804871336E-236</v>
      </c>
      <c r="P1409" s="326">
        <f t="shared" si="342"/>
        <v>0</v>
      </c>
      <c r="Q1409" s="326">
        <f t="shared" si="349"/>
        <v>1.298338847263282</v>
      </c>
      <c r="R1409" s="326">
        <f t="shared" si="343"/>
        <v>3.5907258393158337E-37</v>
      </c>
      <c r="S1409" s="326">
        <f t="shared" si="344"/>
        <v>0</v>
      </c>
      <c r="T1409" s="326">
        <f t="shared" si="350"/>
        <v>1.298338847263282</v>
      </c>
      <c r="U1409" s="326">
        <f t="shared" si="345"/>
        <v>5.7785170463429542E-79</v>
      </c>
      <c r="V1409" s="326">
        <f t="shared" si="351"/>
        <v>0.3</v>
      </c>
    </row>
    <row r="1410" spans="7:22" x14ac:dyDescent="0.2">
      <c r="G1410" s="326">
        <f t="shared" si="336"/>
        <v>0</v>
      </c>
      <c r="H1410" s="326">
        <f t="shared" si="346"/>
        <v>1.2992649092085482</v>
      </c>
      <c r="I1410" s="326">
        <f t="shared" si="337"/>
        <v>0</v>
      </c>
      <c r="J1410" s="326">
        <f t="shared" si="338"/>
        <v>0</v>
      </c>
      <c r="K1410" s="326">
        <f t="shared" si="347"/>
        <v>1.2992649092085482</v>
      </c>
      <c r="L1410" s="326">
        <f t="shared" si="339"/>
        <v>0</v>
      </c>
      <c r="M1410" s="326">
        <f t="shared" si="340"/>
        <v>0</v>
      </c>
      <c r="N1410" s="326">
        <f t="shared" si="348"/>
        <v>1.2992649092085482</v>
      </c>
      <c r="O1410" s="326">
        <f t="shared" si="341"/>
        <v>1.7402275290543049E-236</v>
      </c>
      <c r="P1410" s="326">
        <f t="shared" si="342"/>
        <v>0</v>
      </c>
      <c r="Q1410" s="326">
        <f t="shared" si="349"/>
        <v>1.2992649092085482</v>
      </c>
      <c r="R1410" s="326">
        <f t="shared" si="343"/>
        <v>1.7320179899075479E-37</v>
      </c>
      <c r="S1410" s="326">
        <f t="shared" si="344"/>
        <v>0</v>
      </c>
      <c r="T1410" s="326">
        <f t="shared" si="350"/>
        <v>1.2992649092085482</v>
      </c>
      <c r="U1410" s="326">
        <f t="shared" si="345"/>
        <v>2.647114772559516E-78</v>
      </c>
      <c r="V1410" s="326">
        <f t="shared" si="351"/>
        <v>0.3</v>
      </c>
    </row>
    <row r="1411" spans="7:22" x14ac:dyDescent="0.2">
      <c r="G1411" s="326">
        <f t="shared" si="336"/>
        <v>0</v>
      </c>
      <c r="H1411" s="326">
        <f t="shared" si="346"/>
        <v>1.3001909711538144</v>
      </c>
      <c r="I1411" s="326">
        <f t="shared" si="337"/>
        <v>0</v>
      </c>
      <c r="J1411" s="326">
        <f t="shared" si="338"/>
        <v>0</v>
      </c>
      <c r="K1411" s="326">
        <f t="shared" si="347"/>
        <v>1.3001909711538144</v>
      </c>
      <c r="L1411" s="326">
        <f t="shared" si="339"/>
        <v>0</v>
      </c>
      <c r="M1411" s="326">
        <f t="shared" si="340"/>
        <v>0</v>
      </c>
      <c r="N1411" s="326">
        <f t="shared" si="348"/>
        <v>1.3001909711538144</v>
      </c>
      <c r="O1411" s="326">
        <f t="shared" si="341"/>
        <v>4.8506902337891598E-237</v>
      </c>
      <c r="P1411" s="326">
        <f t="shared" si="342"/>
        <v>0</v>
      </c>
      <c r="Q1411" s="326">
        <f t="shared" si="349"/>
        <v>1.3001909711538144</v>
      </c>
      <c r="R1411" s="326">
        <f t="shared" si="343"/>
        <v>8.3376687767413707E-38</v>
      </c>
      <c r="S1411" s="326">
        <f t="shared" si="344"/>
        <v>0</v>
      </c>
      <c r="T1411" s="326">
        <f t="shared" si="350"/>
        <v>1.3001909711538144</v>
      </c>
      <c r="U1411" s="326">
        <f t="shared" si="345"/>
        <v>1.2023246889371484E-77</v>
      </c>
      <c r="V1411" s="326">
        <f t="shared" si="351"/>
        <v>0.3</v>
      </c>
    </row>
    <row r="1412" spans="7:22" x14ac:dyDescent="0.2">
      <c r="G1412" s="326">
        <f t="shared" si="336"/>
        <v>0</v>
      </c>
      <c r="H1412" s="326">
        <f t="shared" si="346"/>
        <v>1.3011170330990807</v>
      </c>
      <c r="I1412" s="326">
        <f t="shared" si="337"/>
        <v>0</v>
      </c>
      <c r="J1412" s="326">
        <f t="shared" si="338"/>
        <v>0</v>
      </c>
      <c r="K1412" s="326">
        <f t="shared" si="347"/>
        <v>1.3011170330990807</v>
      </c>
      <c r="L1412" s="326">
        <f t="shared" si="339"/>
        <v>0</v>
      </c>
      <c r="M1412" s="326">
        <f t="shared" si="340"/>
        <v>0</v>
      </c>
      <c r="N1412" s="326">
        <f t="shared" si="348"/>
        <v>1.3011170330990807</v>
      </c>
      <c r="O1412" s="326">
        <f t="shared" si="341"/>
        <v>1.3525186985892825E-237</v>
      </c>
      <c r="P1412" s="326">
        <f t="shared" si="342"/>
        <v>0</v>
      </c>
      <c r="Q1412" s="326">
        <f t="shared" si="349"/>
        <v>1.3011170330990807</v>
      </c>
      <c r="R1412" s="326">
        <f t="shared" si="343"/>
        <v>4.0055640068333288E-38</v>
      </c>
      <c r="S1412" s="326">
        <f t="shared" si="344"/>
        <v>0</v>
      </c>
      <c r="T1412" s="326">
        <f t="shared" si="350"/>
        <v>1.3011170330990807</v>
      </c>
      <c r="U1412" s="326">
        <f t="shared" si="345"/>
        <v>5.4147348704237726E-77</v>
      </c>
      <c r="V1412" s="326">
        <f t="shared" si="351"/>
        <v>0.3</v>
      </c>
    </row>
    <row r="1413" spans="7:22" x14ac:dyDescent="0.2">
      <c r="G1413" s="326">
        <f t="shared" si="336"/>
        <v>0</v>
      </c>
      <c r="H1413" s="326">
        <f t="shared" si="346"/>
        <v>1.3020430950443469</v>
      </c>
      <c r="I1413" s="326">
        <f t="shared" si="337"/>
        <v>0</v>
      </c>
      <c r="J1413" s="326">
        <f t="shared" si="338"/>
        <v>0</v>
      </c>
      <c r="K1413" s="326">
        <f t="shared" si="347"/>
        <v>1.3020430950443469</v>
      </c>
      <c r="L1413" s="326">
        <f t="shared" si="339"/>
        <v>0</v>
      </c>
      <c r="M1413" s="326">
        <f t="shared" si="340"/>
        <v>0</v>
      </c>
      <c r="N1413" s="326">
        <f t="shared" si="348"/>
        <v>1.3020430950443469</v>
      </c>
      <c r="O1413" s="326">
        <f t="shared" si="341"/>
        <v>3.7724745724001685E-238</v>
      </c>
      <c r="P1413" s="326">
        <f t="shared" si="342"/>
        <v>0</v>
      </c>
      <c r="Q1413" s="326">
        <f t="shared" si="349"/>
        <v>1.3020430950443469</v>
      </c>
      <c r="R1413" s="326">
        <f t="shared" si="343"/>
        <v>1.9204995062492763E-38</v>
      </c>
      <c r="S1413" s="326">
        <f t="shared" si="344"/>
        <v>0</v>
      </c>
      <c r="T1413" s="326">
        <f t="shared" si="350"/>
        <v>1.3020430950443469</v>
      </c>
      <c r="U1413" s="326">
        <f t="shared" si="345"/>
        <v>2.4179806825666084E-76</v>
      </c>
      <c r="V1413" s="326">
        <f t="shared" si="351"/>
        <v>0.3</v>
      </c>
    </row>
    <row r="1414" spans="7:22" x14ac:dyDescent="0.2">
      <c r="G1414" s="326">
        <f t="shared" si="336"/>
        <v>0</v>
      </c>
      <c r="H1414" s="326">
        <f t="shared" si="346"/>
        <v>1.3029691569896131</v>
      </c>
      <c r="I1414" s="326">
        <f t="shared" si="337"/>
        <v>0</v>
      </c>
      <c r="J1414" s="326">
        <f t="shared" si="338"/>
        <v>0</v>
      </c>
      <c r="K1414" s="326">
        <f t="shared" si="347"/>
        <v>1.3029691569896131</v>
      </c>
      <c r="L1414" s="326">
        <f t="shared" si="339"/>
        <v>0</v>
      </c>
      <c r="M1414" s="326">
        <f t="shared" si="340"/>
        <v>0</v>
      </c>
      <c r="N1414" s="326">
        <f t="shared" si="348"/>
        <v>1.3029691569896131</v>
      </c>
      <c r="O1414" s="326">
        <f t="shared" si="341"/>
        <v>1.0525766727862473E-238</v>
      </c>
      <c r="P1414" s="326">
        <f t="shared" si="342"/>
        <v>0</v>
      </c>
      <c r="Q1414" s="326">
        <f t="shared" si="349"/>
        <v>1.3029691569896131</v>
      </c>
      <c r="R1414" s="326">
        <f t="shared" si="343"/>
        <v>9.1896903319551191E-39</v>
      </c>
      <c r="S1414" s="326">
        <f t="shared" si="344"/>
        <v>0</v>
      </c>
      <c r="T1414" s="326">
        <f t="shared" si="350"/>
        <v>1.3029691569896131</v>
      </c>
      <c r="U1414" s="326">
        <f t="shared" si="345"/>
        <v>1.0706865864472678E-75</v>
      </c>
      <c r="V1414" s="326">
        <f t="shared" si="351"/>
        <v>0.3</v>
      </c>
    </row>
    <row r="1415" spans="7:22" x14ac:dyDescent="0.2">
      <c r="G1415" s="326">
        <f t="shared" ref="G1415:G1478" si="352">FLOOR(I1415,0.001)</f>
        <v>0</v>
      </c>
      <c r="H1415" s="326">
        <f t="shared" si="346"/>
        <v>1.3038952189348794</v>
      </c>
      <c r="I1415" s="326">
        <f t="shared" ref="I1415:I1478" si="353">$C$13/(SQRT(($H1415*$H1415)/I$4))/SQRT(6.28)*EXP(-(($H1415-I$2)^2)/2/(SQRT(($H1415*$H1415)/I$4))^2)</f>
        <v>0</v>
      </c>
      <c r="J1415" s="326">
        <f t="shared" ref="J1415:J1478" si="354">FLOOR(L1415,0.001)</f>
        <v>0</v>
      </c>
      <c r="K1415" s="326">
        <f t="shared" si="347"/>
        <v>1.3038952189348794</v>
      </c>
      <c r="L1415" s="326">
        <f t="shared" ref="L1415:L1478" si="355">$C$13/(SQRT(($H1415*$H1415)/L$4))/SQRT(6.28)*EXP(-(($H1415-L$2)^2)/2/(SQRT(($H1415*$H1415)/L$4))^2)</f>
        <v>0</v>
      </c>
      <c r="M1415" s="326">
        <f t="shared" ref="M1415:M1478" si="356">FLOOR(O1415,0.001)</f>
        <v>0</v>
      </c>
      <c r="N1415" s="326">
        <f t="shared" si="348"/>
        <v>1.3038952189348794</v>
      </c>
      <c r="O1415" s="326">
        <f t="shared" ref="O1415:O1478" si="357">$C$13/(SQRT(($H1415*$H1415)/O$4))/SQRT(6.28)*EXP(-(($H1415-O$2)^2)/2/(SQRT(($H1415*$H1415)/O$4))^2)</f>
        <v>2.9378295860802087E-239</v>
      </c>
      <c r="P1415" s="326">
        <f t="shared" ref="P1415:P1478" si="358">FLOOR(R1415,0.001)</f>
        <v>0</v>
      </c>
      <c r="Q1415" s="326">
        <f t="shared" si="349"/>
        <v>1.3038952189348794</v>
      </c>
      <c r="R1415" s="326">
        <f t="shared" ref="R1415:R1478" si="359">$C$13/(SQRT(($H1415*$H1415)/R$4))/SQRT(6.28)*EXP(-(($H1415-R$2)^2)/2/(SQRT(($H1415*$H1415)/R$4))^2)</f>
        <v>4.3886237934302462E-39</v>
      </c>
      <c r="S1415" s="326">
        <f t="shared" ref="S1415:S1478" si="360">FLOOR(U1415,0.001)</f>
        <v>0</v>
      </c>
      <c r="T1415" s="326">
        <f t="shared" si="350"/>
        <v>1.3038952189348794</v>
      </c>
      <c r="U1415" s="326">
        <f t="shared" ref="U1415:U1478" si="361">$C$13/(SQRT(($H1415*$H1415)/U$4))/SQRT(6.28)*EXP(-(($H1415-U$2)^2)/2/(SQRT(($H1415*$H1415)/U$4))^2)</f>
        <v>4.7013160842917647E-75</v>
      </c>
      <c r="V1415" s="326">
        <f t="shared" si="351"/>
        <v>0.3</v>
      </c>
    </row>
    <row r="1416" spans="7:22" x14ac:dyDescent="0.2">
      <c r="G1416" s="326">
        <f t="shared" si="352"/>
        <v>0</v>
      </c>
      <c r="H1416" s="326">
        <f t="shared" ref="H1416:H1479" si="362">H1415+1/($C$16*60)</f>
        <v>1.3048212808801456</v>
      </c>
      <c r="I1416" s="326">
        <f t="shared" si="353"/>
        <v>0</v>
      </c>
      <c r="J1416" s="326">
        <f t="shared" si="354"/>
        <v>0</v>
      </c>
      <c r="K1416" s="326">
        <f t="shared" ref="K1416:K1479" si="363">K1415+1/($C$16*60)</f>
        <v>1.3048212808801456</v>
      </c>
      <c r="L1416" s="326">
        <f t="shared" si="355"/>
        <v>0</v>
      </c>
      <c r="M1416" s="326">
        <f t="shared" si="356"/>
        <v>0</v>
      </c>
      <c r="N1416" s="326">
        <f t="shared" ref="N1416:N1479" si="364">N1415+1/($C$16*60)</f>
        <v>1.3048212808801456</v>
      </c>
      <c r="O1416" s="326">
        <f t="shared" si="357"/>
        <v>8.2024946329955525E-240</v>
      </c>
      <c r="P1416" s="326">
        <f t="shared" si="358"/>
        <v>0</v>
      </c>
      <c r="Q1416" s="326">
        <f t="shared" ref="Q1416:Q1479" si="365">Q1415+1/($C$16*60)</f>
        <v>1.3048212808801456</v>
      </c>
      <c r="R1416" s="326">
        <f t="shared" si="359"/>
        <v>2.0917089435939811E-39</v>
      </c>
      <c r="S1416" s="326">
        <f t="shared" si="360"/>
        <v>0</v>
      </c>
      <c r="T1416" s="326">
        <f t="shared" ref="T1416:T1479" si="366">T1415+1/($C$16*60)</f>
        <v>1.3048212808801456</v>
      </c>
      <c r="U1416" s="326">
        <f t="shared" si="361"/>
        <v>2.047093547116955E-74</v>
      </c>
      <c r="V1416" s="326">
        <f t="shared" ref="V1416:V1479" si="367">SUM(I1416,L1416,O1416,R1416,U1416)+0.3</f>
        <v>0.3</v>
      </c>
    </row>
    <row r="1417" spans="7:22" x14ac:dyDescent="0.2">
      <c r="G1417" s="326">
        <f t="shared" si="352"/>
        <v>0</v>
      </c>
      <c r="H1417" s="326">
        <f t="shared" si="362"/>
        <v>1.3057473428254118</v>
      </c>
      <c r="I1417" s="326">
        <f t="shared" si="353"/>
        <v>0</v>
      </c>
      <c r="J1417" s="326">
        <f t="shared" si="354"/>
        <v>0</v>
      </c>
      <c r="K1417" s="326">
        <f t="shared" si="363"/>
        <v>1.3057473428254118</v>
      </c>
      <c r="L1417" s="326">
        <f t="shared" si="355"/>
        <v>0</v>
      </c>
      <c r="M1417" s="326">
        <f t="shared" si="356"/>
        <v>0</v>
      </c>
      <c r="N1417" s="326">
        <f t="shared" si="364"/>
        <v>1.3057473428254118</v>
      </c>
      <c r="O1417" s="326">
        <f t="shared" si="357"/>
        <v>2.2909354589186087E-240</v>
      </c>
      <c r="P1417" s="326">
        <f t="shared" si="358"/>
        <v>0</v>
      </c>
      <c r="Q1417" s="326">
        <f t="shared" si="365"/>
        <v>1.3057473428254118</v>
      </c>
      <c r="R1417" s="326">
        <f t="shared" si="359"/>
        <v>9.9500251981209479E-40</v>
      </c>
      <c r="S1417" s="326">
        <f t="shared" si="360"/>
        <v>0</v>
      </c>
      <c r="T1417" s="326">
        <f t="shared" si="366"/>
        <v>1.3057473428254118</v>
      </c>
      <c r="U1417" s="326">
        <f t="shared" si="361"/>
        <v>8.8395593437931981E-74</v>
      </c>
      <c r="V1417" s="326">
        <f t="shared" si="367"/>
        <v>0.3</v>
      </c>
    </row>
    <row r="1418" spans="7:22" x14ac:dyDescent="0.2">
      <c r="G1418" s="326">
        <f t="shared" si="352"/>
        <v>0</v>
      </c>
      <c r="H1418" s="326">
        <f t="shared" si="362"/>
        <v>1.3066734047706781</v>
      </c>
      <c r="I1418" s="326">
        <f t="shared" si="353"/>
        <v>0</v>
      </c>
      <c r="J1418" s="326">
        <f t="shared" si="354"/>
        <v>0</v>
      </c>
      <c r="K1418" s="326">
        <f t="shared" si="363"/>
        <v>1.3066734047706781</v>
      </c>
      <c r="L1418" s="326">
        <f t="shared" si="355"/>
        <v>0</v>
      </c>
      <c r="M1418" s="326">
        <f t="shared" si="356"/>
        <v>0</v>
      </c>
      <c r="N1418" s="326">
        <f t="shared" si="364"/>
        <v>1.3066734047706781</v>
      </c>
      <c r="O1418" s="326">
        <f t="shared" si="357"/>
        <v>6.4007127964620161E-241</v>
      </c>
      <c r="P1418" s="326">
        <f t="shared" si="358"/>
        <v>0</v>
      </c>
      <c r="Q1418" s="326">
        <f t="shared" si="365"/>
        <v>1.3066734047706781</v>
      </c>
      <c r="R1418" s="326">
        <f t="shared" si="359"/>
        <v>4.7239111192180479E-40</v>
      </c>
      <c r="S1418" s="326">
        <f t="shared" si="360"/>
        <v>0</v>
      </c>
      <c r="T1418" s="326">
        <f t="shared" si="366"/>
        <v>1.3066734047706781</v>
      </c>
      <c r="U1418" s="326">
        <f t="shared" si="361"/>
        <v>3.7853994545803722E-73</v>
      </c>
      <c r="V1418" s="326">
        <f t="shared" si="367"/>
        <v>0.3</v>
      </c>
    </row>
    <row r="1419" spans="7:22" x14ac:dyDescent="0.2">
      <c r="G1419" s="326">
        <f t="shared" si="352"/>
        <v>0</v>
      </c>
      <c r="H1419" s="326">
        <f t="shared" si="362"/>
        <v>1.3075994667159443</v>
      </c>
      <c r="I1419" s="326">
        <f t="shared" si="353"/>
        <v>0</v>
      </c>
      <c r="J1419" s="326">
        <f t="shared" si="354"/>
        <v>0</v>
      </c>
      <c r="K1419" s="326">
        <f t="shared" si="363"/>
        <v>1.3075994667159443</v>
      </c>
      <c r="L1419" s="326">
        <f t="shared" si="355"/>
        <v>0</v>
      </c>
      <c r="M1419" s="326">
        <f t="shared" si="356"/>
        <v>0</v>
      </c>
      <c r="N1419" s="326">
        <f t="shared" si="364"/>
        <v>1.3075994667159443</v>
      </c>
      <c r="O1419" s="326">
        <f t="shared" si="357"/>
        <v>1.788930421383821E-241</v>
      </c>
      <c r="P1419" s="326">
        <f t="shared" si="358"/>
        <v>0</v>
      </c>
      <c r="Q1419" s="326">
        <f t="shared" si="365"/>
        <v>1.3075994667159443</v>
      </c>
      <c r="R1419" s="326">
        <f t="shared" si="359"/>
        <v>2.2384037595609307E-40</v>
      </c>
      <c r="S1419" s="326">
        <f t="shared" si="360"/>
        <v>0</v>
      </c>
      <c r="T1419" s="326">
        <f t="shared" si="366"/>
        <v>1.3075994667159443</v>
      </c>
      <c r="U1419" s="326">
        <f t="shared" si="361"/>
        <v>1.6076607828401302E-72</v>
      </c>
      <c r="V1419" s="326">
        <f t="shared" si="367"/>
        <v>0.3</v>
      </c>
    </row>
    <row r="1420" spans="7:22" x14ac:dyDescent="0.2">
      <c r="G1420" s="326">
        <f t="shared" si="352"/>
        <v>0</v>
      </c>
      <c r="H1420" s="326">
        <f t="shared" si="362"/>
        <v>1.3085255286612105</v>
      </c>
      <c r="I1420" s="326">
        <f t="shared" si="353"/>
        <v>0</v>
      </c>
      <c r="J1420" s="326">
        <f t="shared" si="354"/>
        <v>0</v>
      </c>
      <c r="K1420" s="326">
        <f t="shared" si="363"/>
        <v>1.3085255286612105</v>
      </c>
      <c r="L1420" s="326">
        <f t="shared" si="355"/>
        <v>0</v>
      </c>
      <c r="M1420" s="326">
        <f t="shared" si="356"/>
        <v>0</v>
      </c>
      <c r="N1420" s="326">
        <f t="shared" si="364"/>
        <v>1.3085255286612105</v>
      </c>
      <c r="O1420" s="326">
        <f t="shared" si="357"/>
        <v>5.0016029169098982E-242</v>
      </c>
      <c r="P1420" s="326">
        <f t="shared" si="358"/>
        <v>0</v>
      </c>
      <c r="Q1420" s="326">
        <f t="shared" si="365"/>
        <v>1.3085255286612105</v>
      </c>
      <c r="R1420" s="326">
        <f t="shared" si="359"/>
        <v>1.0586169616592194E-40</v>
      </c>
      <c r="S1420" s="326">
        <f t="shared" si="360"/>
        <v>0</v>
      </c>
      <c r="T1420" s="326">
        <f t="shared" si="366"/>
        <v>1.3085255286612105</v>
      </c>
      <c r="U1420" s="326">
        <f t="shared" si="361"/>
        <v>6.7716125180901957E-72</v>
      </c>
      <c r="V1420" s="326">
        <f t="shared" si="367"/>
        <v>0.3</v>
      </c>
    </row>
    <row r="1421" spans="7:22" x14ac:dyDescent="0.2">
      <c r="G1421" s="326">
        <f t="shared" si="352"/>
        <v>0</v>
      </c>
      <c r="H1421" s="326">
        <f t="shared" si="362"/>
        <v>1.3094515906064768</v>
      </c>
      <c r="I1421" s="326">
        <f t="shared" si="353"/>
        <v>0</v>
      </c>
      <c r="J1421" s="326">
        <f t="shared" si="354"/>
        <v>0</v>
      </c>
      <c r="K1421" s="326">
        <f t="shared" si="363"/>
        <v>1.3094515906064768</v>
      </c>
      <c r="L1421" s="326">
        <f t="shared" si="355"/>
        <v>0</v>
      </c>
      <c r="M1421" s="326">
        <f t="shared" si="356"/>
        <v>0</v>
      </c>
      <c r="N1421" s="326">
        <f t="shared" si="364"/>
        <v>1.3094515906064768</v>
      </c>
      <c r="O1421" s="326">
        <f t="shared" si="357"/>
        <v>1.3988677024615613E-242</v>
      </c>
      <c r="P1421" s="326">
        <f t="shared" si="358"/>
        <v>0</v>
      </c>
      <c r="Q1421" s="326">
        <f t="shared" si="365"/>
        <v>1.3094515906064768</v>
      </c>
      <c r="R1421" s="326">
        <f t="shared" si="359"/>
        <v>4.9969787544731237E-41</v>
      </c>
      <c r="S1421" s="326">
        <f t="shared" si="360"/>
        <v>0</v>
      </c>
      <c r="T1421" s="326">
        <f t="shared" si="366"/>
        <v>1.3094515906064768</v>
      </c>
      <c r="U1421" s="326">
        <f t="shared" si="361"/>
        <v>2.8289031627443429E-71</v>
      </c>
      <c r="V1421" s="326">
        <f t="shared" si="367"/>
        <v>0.3</v>
      </c>
    </row>
    <row r="1422" spans="7:22" x14ac:dyDescent="0.2">
      <c r="G1422" s="326">
        <f t="shared" si="352"/>
        <v>0</v>
      </c>
      <c r="H1422" s="326">
        <f t="shared" si="362"/>
        <v>1.310377652551743</v>
      </c>
      <c r="I1422" s="326">
        <f t="shared" si="353"/>
        <v>0</v>
      </c>
      <c r="J1422" s="326">
        <f t="shared" si="354"/>
        <v>0</v>
      </c>
      <c r="K1422" s="326">
        <f t="shared" si="363"/>
        <v>1.310377652551743</v>
      </c>
      <c r="L1422" s="326">
        <f t="shared" si="355"/>
        <v>0</v>
      </c>
      <c r="M1422" s="326">
        <f t="shared" si="356"/>
        <v>0</v>
      </c>
      <c r="N1422" s="326">
        <f t="shared" si="364"/>
        <v>1.310377652551743</v>
      </c>
      <c r="O1422" s="326">
        <f t="shared" si="357"/>
        <v>3.9137832067702439E-243</v>
      </c>
      <c r="P1422" s="326">
        <f t="shared" si="358"/>
        <v>0</v>
      </c>
      <c r="Q1422" s="326">
        <f t="shared" si="365"/>
        <v>1.310377652551743</v>
      </c>
      <c r="R1422" s="326">
        <f t="shared" si="359"/>
        <v>2.3542300064970423E-41</v>
      </c>
      <c r="S1422" s="326">
        <f t="shared" si="360"/>
        <v>0</v>
      </c>
      <c r="T1422" s="326">
        <f t="shared" si="366"/>
        <v>1.310377652551743</v>
      </c>
      <c r="U1422" s="326">
        <f t="shared" si="361"/>
        <v>1.1721565853963631E-70</v>
      </c>
      <c r="V1422" s="326">
        <f t="shared" si="367"/>
        <v>0.3</v>
      </c>
    </row>
    <row r="1423" spans="7:22" x14ac:dyDescent="0.2">
      <c r="G1423" s="326">
        <f t="shared" si="352"/>
        <v>0</v>
      </c>
      <c r="H1423" s="326">
        <f t="shared" si="362"/>
        <v>1.3113037144970092</v>
      </c>
      <c r="I1423" s="326">
        <f t="shared" si="353"/>
        <v>0</v>
      </c>
      <c r="J1423" s="326">
        <f t="shared" si="354"/>
        <v>0</v>
      </c>
      <c r="K1423" s="326">
        <f t="shared" si="363"/>
        <v>1.3113037144970092</v>
      </c>
      <c r="L1423" s="326">
        <f t="shared" si="355"/>
        <v>0</v>
      </c>
      <c r="M1423" s="326">
        <f t="shared" si="356"/>
        <v>0</v>
      </c>
      <c r="N1423" s="326">
        <f t="shared" si="364"/>
        <v>1.3113037144970092</v>
      </c>
      <c r="O1423" s="326">
        <f t="shared" si="357"/>
        <v>1.0953945737727626E-243</v>
      </c>
      <c r="P1423" s="326">
        <f t="shared" si="358"/>
        <v>0</v>
      </c>
      <c r="Q1423" s="326">
        <f t="shared" si="365"/>
        <v>1.3113037144970092</v>
      </c>
      <c r="R1423" s="326">
        <f t="shared" si="359"/>
        <v>1.1070506498504354E-41</v>
      </c>
      <c r="S1423" s="326">
        <f t="shared" si="360"/>
        <v>0</v>
      </c>
      <c r="T1423" s="326">
        <f t="shared" si="366"/>
        <v>1.3113037144970092</v>
      </c>
      <c r="U1423" s="326">
        <f t="shared" si="361"/>
        <v>4.8173473903229875E-70</v>
      </c>
      <c r="V1423" s="326">
        <f t="shared" si="367"/>
        <v>0.3</v>
      </c>
    </row>
    <row r="1424" spans="7:22" x14ac:dyDescent="0.2">
      <c r="G1424" s="326">
        <f t="shared" si="352"/>
        <v>0</v>
      </c>
      <c r="H1424" s="326">
        <f t="shared" si="362"/>
        <v>1.3122297764422755</v>
      </c>
      <c r="I1424" s="326">
        <f t="shared" si="353"/>
        <v>0</v>
      </c>
      <c r="J1424" s="326">
        <f t="shared" si="354"/>
        <v>0</v>
      </c>
      <c r="K1424" s="326">
        <f t="shared" si="363"/>
        <v>1.3122297764422755</v>
      </c>
      <c r="L1424" s="326">
        <f t="shared" si="355"/>
        <v>0</v>
      </c>
      <c r="M1424" s="326">
        <f t="shared" si="356"/>
        <v>0</v>
      </c>
      <c r="N1424" s="326">
        <f t="shared" si="364"/>
        <v>1.3122297764422755</v>
      </c>
      <c r="O1424" s="326">
        <f t="shared" si="357"/>
        <v>3.0668963927228625E-244</v>
      </c>
      <c r="P1424" s="326">
        <f t="shared" si="358"/>
        <v>0</v>
      </c>
      <c r="Q1424" s="326">
        <f t="shared" si="365"/>
        <v>1.3122297764422755</v>
      </c>
      <c r="R1424" s="326">
        <f t="shared" si="359"/>
        <v>5.1959834991427331E-42</v>
      </c>
      <c r="S1424" s="326">
        <f t="shared" si="360"/>
        <v>0</v>
      </c>
      <c r="T1424" s="326">
        <f t="shared" si="366"/>
        <v>1.3122297764422755</v>
      </c>
      <c r="U1424" s="326">
        <f t="shared" si="361"/>
        <v>1.9638044648564446E-69</v>
      </c>
      <c r="V1424" s="326">
        <f t="shared" si="367"/>
        <v>0.3</v>
      </c>
    </row>
    <row r="1425" spans="7:22" x14ac:dyDescent="0.2">
      <c r="G1425" s="326">
        <f t="shared" si="352"/>
        <v>0</v>
      </c>
      <c r="H1425" s="326">
        <f t="shared" si="362"/>
        <v>1.3131558383875417</v>
      </c>
      <c r="I1425" s="326">
        <f t="shared" si="353"/>
        <v>0</v>
      </c>
      <c r="J1425" s="326">
        <f t="shared" si="354"/>
        <v>0</v>
      </c>
      <c r="K1425" s="326">
        <f t="shared" si="363"/>
        <v>1.3131558383875417</v>
      </c>
      <c r="L1425" s="326">
        <f t="shared" si="355"/>
        <v>0</v>
      </c>
      <c r="M1425" s="326">
        <f t="shared" si="356"/>
        <v>0</v>
      </c>
      <c r="N1425" s="326">
        <f t="shared" si="364"/>
        <v>1.3131558383875417</v>
      </c>
      <c r="O1425" s="326">
        <f t="shared" si="357"/>
        <v>8.5898052867042652E-245</v>
      </c>
      <c r="P1425" s="326">
        <f t="shared" si="358"/>
        <v>0</v>
      </c>
      <c r="Q1425" s="326">
        <f t="shared" si="365"/>
        <v>1.3131558383875417</v>
      </c>
      <c r="R1425" s="326">
        <f t="shared" si="359"/>
        <v>2.434188160454174E-42</v>
      </c>
      <c r="S1425" s="326">
        <f t="shared" si="360"/>
        <v>0</v>
      </c>
      <c r="T1425" s="326">
        <f t="shared" si="366"/>
        <v>1.3131558383875417</v>
      </c>
      <c r="U1425" s="326">
        <f t="shared" si="361"/>
        <v>7.9408971809515683E-69</v>
      </c>
      <c r="V1425" s="326">
        <f t="shared" si="367"/>
        <v>0.3</v>
      </c>
    </row>
    <row r="1426" spans="7:22" x14ac:dyDescent="0.2">
      <c r="G1426" s="326">
        <f t="shared" si="352"/>
        <v>0</v>
      </c>
      <c r="H1426" s="326">
        <f t="shared" si="362"/>
        <v>1.3140819003328079</v>
      </c>
      <c r="I1426" s="326">
        <f t="shared" si="353"/>
        <v>0</v>
      </c>
      <c r="J1426" s="326">
        <f t="shared" si="354"/>
        <v>0</v>
      </c>
      <c r="K1426" s="326">
        <f t="shared" si="363"/>
        <v>1.3140819003328079</v>
      </c>
      <c r="L1426" s="326">
        <f t="shared" si="355"/>
        <v>0</v>
      </c>
      <c r="M1426" s="326">
        <f t="shared" si="356"/>
        <v>0</v>
      </c>
      <c r="N1426" s="326">
        <f t="shared" si="364"/>
        <v>1.3140819003328079</v>
      </c>
      <c r="O1426" s="326">
        <f t="shared" si="357"/>
        <v>2.4067125260727258E-245</v>
      </c>
      <c r="P1426" s="326">
        <f t="shared" si="358"/>
        <v>0</v>
      </c>
      <c r="Q1426" s="326">
        <f t="shared" si="365"/>
        <v>1.3140819003328079</v>
      </c>
      <c r="R1426" s="326">
        <f t="shared" si="359"/>
        <v>1.1382326982736727E-42</v>
      </c>
      <c r="S1426" s="326">
        <f t="shared" si="360"/>
        <v>0</v>
      </c>
      <c r="T1426" s="326">
        <f t="shared" si="366"/>
        <v>1.3140819003328079</v>
      </c>
      <c r="U1426" s="326">
        <f t="shared" si="361"/>
        <v>3.185187551568579E-68</v>
      </c>
      <c r="V1426" s="326">
        <f t="shared" si="367"/>
        <v>0.3</v>
      </c>
    </row>
    <row r="1427" spans="7:22" x14ac:dyDescent="0.2">
      <c r="G1427" s="326">
        <f t="shared" si="352"/>
        <v>0</v>
      </c>
      <c r="H1427" s="326">
        <f t="shared" si="362"/>
        <v>1.3150079622780741</v>
      </c>
      <c r="I1427" s="326">
        <f t="shared" si="353"/>
        <v>0</v>
      </c>
      <c r="J1427" s="326">
        <f t="shared" si="354"/>
        <v>0</v>
      </c>
      <c r="K1427" s="326">
        <f t="shared" si="363"/>
        <v>1.3150079622780741</v>
      </c>
      <c r="L1427" s="326">
        <f t="shared" si="355"/>
        <v>0</v>
      </c>
      <c r="M1427" s="326">
        <f t="shared" si="356"/>
        <v>0</v>
      </c>
      <c r="N1427" s="326">
        <f t="shared" si="364"/>
        <v>1.3150079622780741</v>
      </c>
      <c r="O1427" s="326">
        <f t="shared" si="357"/>
        <v>6.74563415895666E-246</v>
      </c>
      <c r="P1427" s="326">
        <f t="shared" si="358"/>
        <v>0</v>
      </c>
      <c r="Q1427" s="326">
        <f t="shared" si="365"/>
        <v>1.3150079622780741</v>
      </c>
      <c r="R1427" s="326">
        <f t="shared" si="359"/>
        <v>5.3125483699519687E-43</v>
      </c>
      <c r="S1427" s="326">
        <f t="shared" si="360"/>
        <v>0</v>
      </c>
      <c r="T1427" s="326">
        <f t="shared" si="366"/>
        <v>1.3150079622780741</v>
      </c>
      <c r="U1427" s="326">
        <f t="shared" si="361"/>
        <v>1.2673820634936543E-67</v>
      </c>
      <c r="V1427" s="326">
        <f t="shared" si="367"/>
        <v>0.3</v>
      </c>
    </row>
    <row r="1428" spans="7:22" x14ac:dyDescent="0.2">
      <c r="G1428" s="326">
        <f t="shared" si="352"/>
        <v>0</v>
      </c>
      <c r="H1428" s="326">
        <f t="shared" si="362"/>
        <v>1.3159340242233404</v>
      </c>
      <c r="I1428" s="326">
        <f t="shared" si="353"/>
        <v>0</v>
      </c>
      <c r="J1428" s="326">
        <f t="shared" si="354"/>
        <v>0</v>
      </c>
      <c r="K1428" s="326">
        <f t="shared" si="363"/>
        <v>1.3159340242233404</v>
      </c>
      <c r="L1428" s="326">
        <f t="shared" si="355"/>
        <v>0</v>
      </c>
      <c r="M1428" s="326">
        <f t="shared" si="356"/>
        <v>0</v>
      </c>
      <c r="N1428" s="326">
        <f t="shared" si="364"/>
        <v>1.3159340242233404</v>
      </c>
      <c r="O1428" s="326">
        <f t="shared" si="357"/>
        <v>1.891385227612538E-246</v>
      </c>
      <c r="P1428" s="326">
        <f t="shared" si="358"/>
        <v>0</v>
      </c>
      <c r="Q1428" s="326">
        <f t="shared" si="365"/>
        <v>1.3159340242233404</v>
      </c>
      <c r="R1428" s="326">
        <f t="shared" si="359"/>
        <v>2.4749933917211054E-43</v>
      </c>
      <c r="S1428" s="326">
        <f t="shared" si="360"/>
        <v>0</v>
      </c>
      <c r="T1428" s="326">
        <f t="shared" si="366"/>
        <v>1.3159340242233404</v>
      </c>
      <c r="U1428" s="326">
        <f t="shared" si="361"/>
        <v>5.0026505065126146E-67</v>
      </c>
      <c r="V1428" s="326">
        <f t="shared" si="367"/>
        <v>0.3</v>
      </c>
    </row>
    <row r="1429" spans="7:22" x14ac:dyDescent="0.2">
      <c r="G1429" s="326">
        <f t="shared" si="352"/>
        <v>0</v>
      </c>
      <c r="H1429" s="326">
        <f t="shared" si="362"/>
        <v>1.3168600861686066</v>
      </c>
      <c r="I1429" s="326">
        <f t="shared" si="353"/>
        <v>0</v>
      </c>
      <c r="J1429" s="326">
        <f t="shared" si="354"/>
        <v>0</v>
      </c>
      <c r="K1429" s="326">
        <f t="shared" si="363"/>
        <v>1.3168600861686066</v>
      </c>
      <c r="L1429" s="326">
        <f t="shared" si="355"/>
        <v>0</v>
      </c>
      <c r="M1429" s="326">
        <f t="shared" si="356"/>
        <v>0</v>
      </c>
      <c r="N1429" s="326">
        <f t="shared" si="364"/>
        <v>1.3168600861686066</v>
      </c>
      <c r="O1429" s="326">
        <f t="shared" si="357"/>
        <v>5.3051395689900133E-247</v>
      </c>
      <c r="P1429" s="326">
        <f t="shared" si="358"/>
        <v>0</v>
      </c>
      <c r="Q1429" s="326">
        <f t="shared" si="365"/>
        <v>1.3168600861686066</v>
      </c>
      <c r="R1429" s="326">
        <f t="shared" si="359"/>
        <v>1.1509298549320607E-43</v>
      </c>
      <c r="S1429" s="326">
        <f t="shared" si="360"/>
        <v>0</v>
      </c>
      <c r="T1429" s="326">
        <f t="shared" si="366"/>
        <v>1.3168600861686066</v>
      </c>
      <c r="U1429" s="326">
        <f t="shared" si="361"/>
        <v>1.9589607232006223E-66</v>
      </c>
      <c r="V1429" s="326">
        <f t="shared" si="367"/>
        <v>0.3</v>
      </c>
    </row>
    <row r="1430" spans="7:22" x14ac:dyDescent="0.2">
      <c r="G1430" s="326">
        <f t="shared" si="352"/>
        <v>0</v>
      </c>
      <c r="H1430" s="326">
        <f t="shared" si="362"/>
        <v>1.3177861481138728</v>
      </c>
      <c r="I1430" s="326">
        <f t="shared" si="353"/>
        <v>0</v>
      </c>
      <c r="J1430" s="326">
        <f t="shared" si="354"/>
        <v>0</v>
      </c>
      <c r="K1430" s="326">
        <f t="shared" si="363"/>
        <v>1.3177861481138728</v>
      </c>
      <c r="L1430" s="326">
        <f t="shared" si="355"/>
        <v>0</v>
      </c>
      <c r="M1430" s="326">
        <f t="shared" si="356"/>
        <v>0</v>
      </c>
      <c r="N1430" s="326">
        <f t="shared" si="364"/>
        <v>1.3177861481138728</v>
      </c>
      <c r="O1430" s="326">
        <f t="shared" si="357"/>
        <v>1.4885869623394686E-247</v>
      </c>
      <c r="P1430" s="326">
        <f t="shared" si="358"/>
        <v>0</v>
      </c>
      <c r="Q1430" s="326">
        <f t="shared" si="365"/>
        <v>1.3177861481138728</v>
      </c>
      <c r="R1430" s="326">
        <f t="shared" si="359"/>
        <v>5.3423418251889511E-44</v>
      </c>
      <c r="S1430" s="326">
        <f t="shared" si="360"/>
        <v>0</v>
      </c>
      <c r="T1430" s="326">
        <f t="shared" si="366"/>
        <v>1.3177861481138728</v>
      </c>
      <c r="U1430" s="326">
        <f t="shared" si="361"/>
        <v>7.6102180113629519E-66</v>
      </c>
      <c r="V1430" s="326">
        <f t="shared" si="367"/>
        <v>0.3</v>
      </c>
    </row>
    <row r="1431" spans="7:22" x14ac:dyDescent="0.2">
      <c r="G1431" s="326">
        <f t="shared" si="352"/>
        <v>0</v>
      </c>
      <c r="H1431" s="326">
        <f t="shared" si="362"/>
        <v>1.3187122100591391</v>
      </c>
      <c r="I1431" s="326">
        <f t="shared" si="353"/>
        <v>0</v>
      </c>
      <c r="J1431" s="326">
        <f t="shared" si="354"/>
        <v>0</v>
      </c>
      <c r="K1431" s="326">
        <f t="shared" si="363"/>
        <v>1.3187122100591391</v>
      </c>
      <c r="L1431" s="326">
        <f t="shared" si="355"/>
        <v>0</v>
      </c>
      <c r="M1431" s="326">
        <f t="shared" si="356"/>
        <v>0</v>
      </c>
      <c r="N1431" s="326">
        <f t="shared" si="364"/>
        <v>1.3187122100591391</v>
      </c>
      <c r="O1431" s="326">
        <f t="shared" si="357"/>
        <v>4.1784300937500988E-248</v>
      </c>
      <c r="P1431" s="326">
        <f t="shared" si="358"/>
        <v>0</v>
      </c>
      <c r="Q1431" s="326">
        <f t="shared" si="365"/>
        <v>1.3187122100591391</v>
      </c>
      <c r="R1431" s="326">
        <f t="shared" si="359"/>
        <v>2.4752941394435822E-44</v>
      </c>
      <c r="S1431" s="326">
        <f t="shared" si="360"/>
        <v>0</v>
      </c>
      <c r="T1431" s="326">
        <f t="shared" si="366"/>
        <v>1.3187122100591391</v>
      </c>
      <c r="U1431" s="326">
        <f t="shared" si="361"/>
        <v>2.9331013324578587E-65</v>
      </c>
      <c r="V1431" s="326">
        <f t="shared" si="367"/>
        <v>0.3</v>
      </c>
    </row>
    <row r="1432" spans="7:22" x14ac:dyDescent="0.2">
      <c r="G1432" s="326">
        <f t="shared" si="352"/>
        <v>0</v>
      </c>
      <c r="H1432" s="326">
        <f t="shared" si="362"/>
        <v>1.3196382720044053</v>
      </c>
      <c r="I1432" s="326">
        <f t="shared" si="353"/>
        <v>0</v>
      </c>
      <c r="J1432" s="326">
        <f t="shared" si="354"/>
        <v>0</v>
      </c>
      <c r="K1432" s="326">
        <f t="shared" si="363"/>
        <v>1.3196382720044053</v>
      </c>
      <c r="L1432" s="326">
        <f t="shared" si="355"/>
        <v>0</v>
      </c>
      <c r="M1432" s="326">
        <f t="shared" si="356"/>
        <v>0</v>
      </c>
      <c r="N1432" s="326">
        <f t="shared" si="364"/>
        <v>1.3196382720044053</v>
      </c>
      <c r="O1432" s="326">
        <f t="shared" si="357"/>
        <v>1.173314813427493E-248</v>
      </c>
      <c r="P1432" s="326">
        <f t="shared" si="358"/>
        <v>0</v>
      </c>
      <c r="Q1432" s="326">
        <f t="shared" si="365"/>
        <v>1.3196382720044053</v>
      </c>
      <c r="R1432" s="326">
        <f t="shared" si="359"/>
        <v>1.1448236137540537E-44</v>
      </c>
      <c r="S1432" s="326">
        <f t="shared" si="360"/>
        <v>0</v>
      </c>
      <c r="T1432" s="326">
        <f t="shared" si="366"/>
        <v>1.3196382720044053</v>
      </c>
      <c r="U1432" s="326">
        <f t="shared" si="361"/>
        <v>1.1215751507121077E-64</v>
      </c>
      <c r="V1432" s="326">
        <f t="shared" si="367"/>
        <v>0.3</v>
      </c>
    </row>
    <row r="1433" spans="7:22" x14ac:dyDescent="0.2">
      <c r="G1433" s="326">
        <f t="shared" si="352"/>
        <v>0</v>
      </c>
      <c r="H1433" s="326">
        <f t="shared" si="362"/>
        <v>1.3205643339496715</v>
      </c>
      <c r="I1433" s="326">
        <f t="shared" si="353"/>
        <v>0</v>
      </c>
      <c r="J1433" s="326">
        <f t="shared" si="354"/>
        <v>0</v>
      </c>
      <c r="K1433" s="326">
        <f t="shared" si="363"/>
        <v>1.3205643339496715</v>
      </c>
      <c r="L1433" s="326">
        <f t="shared" si="355"/>
        <v>0</v>
      </c>
      <c r="M1433" s="326">
        <f t="shared" si="356"/>
        <v>0</v>
      </c>
      <c r="N1433" s="326">
        <f t="shared" si="364"/>
        <v>1.3205643339496715</v>
      </c>
      <c r="O1433" s="326">
        <f t="shared" si="357"/>
        <v>3.2959407394116417E-249</v>
      </c>
      <c r="P1433" s="326">
        <f t="shared" si="358"/>
        <v>0</v>
      </c>
      <c r="Q1433" s="326">
        <f t="shared" si="365"/>
        <v>1.3205643339496715</v>
      </c>
      <c r="R1433" s="326">
        <f t="shared" si="359"/>
        <v>5.2853195365993013E-45</v>
      </c>
      <c r="S1433" s="326">
        <f t="shared" si="360"/>
        <v>0</v>
      </c>
      <c r="T1433" s="326">
        <f t="shared" si="366"/>
        <v>1.3205643339496715</v>
      </c>
      <c r="U1433" s="326">
        <f t="shared" si="361"/>
        <v>4.255138737387407E-64</v>
      </c>
      <c r="V1433" s="326">
        <f t="shared" si="367"/>
        <v>0.3</v>
      </c>
    </row>
    <row r="1434" spans="7:22" x14ac:dyDescent="0.2">
      <c r="G1434" s="326">
        <f t="shared" si="352"/>
        <v>0</v>
      </c>
      <c r="H1434" s="326">
        <f t="shared" si="362"/>
        <v>1.3214903958949378</v>
      </c>
      <c r="I1434" s="326">
        <f t="shared" si="353"/>
        <v>0</v>
      </c>
      <c r="J1434" s="326">
        <f t="shared" si="354"/>
        <v>0</v>
      </c>
      <c r="K1434" s="326">
        <f t="shared" si="363"/>
        <v>1.3214903958949378</v>
      </c>
      <c r="L1434" s="326">
        <f t="shared" si="355"/>
        <v>0</v>
      </c>
      <c r="M1434" s="326">
        <f t="shared" si="356"/>
        <v>0</v>
      </c>
      <c r="N1434" s="326">
        <f t="shared" si="364"/>
        <v>1.3214903958949378</v>
      </c>
      <c r="O1434" s="326">
        <f t="shared" si="357"/>
        <v>9.2620815600900259E-250</v>
      </c>
      <c r="P1434" s="326">
        <f t="shared" si="358"/>
        <v>0</v>
      </c>
      <c r="Q1434" s="326">
        <f t="shared" si="365"/>
        <v>1.3214903958949378</v>
      </c>
      <c r="R1434" s="326">
        <f t="shared" si="359"/>
        <v>2.4357296590490826E-45</v>
      </c>
      <c r="S1434" s="326">
        <f t="shared" si="360"/>
        <v>0</v>
      </c>
      <c r="T1434" s="326">
        <f t="shared" si="366"/>
        <v>1.3214903958949378</v>
      </c>
      <c r="U1434" s="326">
        <f t="shared" si="361"/>
        <v>1.6017537393542689E-63</v>
      </c>
      <c r="V1434" s="326">
        <f t="shared" si="367"/>
        <v>0.3</v>
      </c>
    </row>
    <row r="1435" spans="7:22" x14ac:dyDescent="0.2">
      <c r="G1435" s="326">
        <f t="shared" si="352"/>
        <v>0</v>
      </c>
      <c r="H1435" s="326">
        <f t="shared" si="362"/>
        <v>1.322416457840204</v>
      </c>
      <c r="I1435" s="326">
        <f t="shared" si="353"/>
        <v>0</v>
      </c>
      <c r="J1435" s="326">
        <f t="shared" si="354"/>
        <v>0</v>
      </c>
      <c r="K1435" s="326">
        <f t="shared" si="363"/>
        <v>1.322416457840204</v>
      </c>
      <c r="L1435" s="326">
        <f t="shared" si="355"/>
        <v>0</v>
      </c>
      <c r="M1435" s="326">
        <f t="shared" si="356"/>
        <v>0</v>
      </c>
      <c r="N1435" s="326">
        <f t="shared" si="364"/>
        <v>1.322416457840204</v>
      </c>
      <c r="O1435" s="326">
        <f t="shared" si="357"/>
        <v>2.6037729145938651E-250</v>
      </c>
      <c r="P1435" s="326">
        <f t="shared" si="358"/>
        <v>0</v>
      </c>
      <c r="Q1435" s="326">
        <f t="shared" si="365"/>
        <v>1.322416457840204</v>
      </c>
      <c r="R1435" s="326">
        <f t="shared" si="359"/>
        <v>1.1205115245795868E-45</v>
      </c>
      <c r="S1435" s="326">
        <f t="shared" si="360"/>
        <v>0</v>
      </c>
      <c r="T1435" s="326">
        <f t="shared" si="366"/>
        <v>1.322416457840204</v>
      </c>
      <c r="U1435" s="326">
        <f t="shared" si="361"/>
        <v>5.9825596116341945E-63</v>
      </c>
      <c r="V1435" s="326">
        <f t="shared" si="367"/>
        <v>0.3</v>
      </c>
    </row>
    <row r="1436" spans="7:22" x14ac:dyDescent="0.2">
      <c r="G1436" s="326">
        <f t="shared" si="352"/>
        <v>0</v>
      </c>
      <c r="H1436" s="326">
        <f t="shared" si="362"/>
        <v>1.3233425197854702</v>
      </c>
      <c r="I1436" s="326">
        <f t="shared" si="353"/>
        <v>0</v>
      </c>
      <c r="J1436" s="326">
        <f t="shared" si="354"/>
        <v>0</v>
      </c>
      <c r="K1436" s="326">
        <f t="shared" si="363"/>
        <v>1.3233425197854702</v>
      </c>
      <c r="L1436" s="326">
        <f t="shared" si="355"/>
        <v>0</v>
      </c>
      <c r="M1436" s="326">
        <f t="shared" si="356"/>
        <v>0</v>
      </c>
      <c r="N1436" s="326">
        <f t="shared" si="364"/>
        <v>1.3233425197854702</v>
      </c>
      <c r="O1436" s="326">
        <f t="shared" si="357"/>
        <v>7.3225750620533027E-251</v>
      </c>
      <c r="P1436" s="326">
        <f t="shared" si="358"/>
        <v>0</v>
      </c>
      <c r="Q1436" s="326">
        <f t="shared" si="365"/>
        <v>1.3233425197854702</v>
      </c>
      <c r="R1436" s="326">
        <f t="shared" si="359"/>
        <v>5.1456139617385257E-46</v>
      </c>
      <c r="S1436" s="326">
        <f t="shared" si="360"/>
        <v>0</v>
      </c>
      <c r="T1436" s="326">
        <f t="shared" si="366"/>
        <v>1.3233425197854702</v>
      </c>
      <c r="U1436" s="326">
        <f t="shared" si="361"/>
        <v>2.2171757976437658E-62</v>
      </c>
      <c r="V1436" s="326">
        <f t="shared" si="367"/>
        <v>0.3</v>
      </c>
    </row>
    <row r="1437" spans="7:22" x14ac:dyDescent="0.2">
      <c r="G1437" s="326">
        <f t="shared" si="352"/>
        <v>0</v>
      </c>
      <c r="H1437" s="326">
        <f t="shared" si="362"/>
        <v>1.3242685817307365</v>
      </c>
      <c r="I1437" s="326">
        <f t="shared" si="353"/>
        <v>0</v>
      </c>
      <c r="J1437" s="326">
        <f t="shared" si="354"/>
        <v>0</v>
      </c>
      <c r="K1437" s="326">
        <f t="shared" si="363"/>
        <v>1.3242685817307365</v>
      </c>
      <c r="L1437" s="326">
        <f t="shared" si="355"/>
        <v>0</v>
      </c>
      <c r="M1437" s="326">
        <f t="shared" si="356"/>
        <v>0</v>
      </c>
      <c r="N1437" s="326">
        <f t="shared" si="364"/>
        <v>1.3242685817307365</v>
      </c>
      <c r="O1437" s="326">
        <f t="shared" si="357"/>
        <v>2.0601161286136764E-251</v>
      </c>
      <c r="P1437" s="326">
        <f t="shared" si="358"/>
        <v>0</v>
      </c>
      <c r="Q1437" s="326">
        <f t="shared" si="365"/>
        <v>1.3242685817307365</v>
      </c>
      <c r="R1437" s="326">
        <f t="shared" si="359"/>
        <v>2.358826012039391E-46</v>
      </c>
      <c r="S1437" s="326">
        <f t="shared" si="360"/>
        <v>0</v>
      </c>
      <c r="T1437" s="326">
        <f t="shared" si="366"/>
        <v>1.3242685817307365</v>
      </c>
      <c r="U1437" s="326">
        <f t="shared" si="361"/>
        <v>8.1535646661529896E-62</v>
      </c>
      <c r="V1437" s="326">
        <f t="shared" si="367"/>
        <v>0.3</v>
      </c>
    </row>
    <row r="1438" spans="7:22" x14ac:dyDescent="0.2">
      <c r="G1438" s="326">
        <f t="shared" si="352"/>
        <v>0</v>
      </c>
      <c r="H1438" s="326">
        <f t="shared" si="362"/>
        <v>1.3251946436760027</v>
      </c>
      <c r="I1438" s="326">
        <f t="shared" si="353"/>
        <v>0</v>
      </c>
      <c r="J1438" s="326">
        <f t="shared" si="354"/>
        <v>0</v>
      </c>
      <c r="K1438" s="326">
        <f t="shared" si="363"/>
        <v>1.3251946436760027</v>
      </c>
      <c r="L1438" s="326">
        <f t="shared" si="355"/>
        <v>0</v>
      </c>
      <c r="M1438" s="326">
        <f t="shared" si="356"/>
        <v>0</v>
      </c>
      <c r="N1438" s="326">
        <f t="shared" si="364"/>
        <v>1.3251946436760027</v>
      </c>
      <c r="O1438" s="326">
        <f t="shared" si="357"/>
        <v>5.7981257263428714E-252</v>
      </c>
      <c r="P1438" s="326">
        <f t="shared" si="358"/>
        <v>0</v>
      </c>
      <c r="Q1438" s="326">
        <f t="shared" si="365"/>
        <v>1.3251946436760027</v>
      </c>
      <c r="R1438" s="326">
        <f t="shared" si="359"/>
        <v>1.0794353433862817E-46</v>
      </c>
      <c r="S1438" s="326">
        <f t="shared" si="360"/>
        <v>0</v>
      </c>
      <c r="T1438" s="326">
        <f t="shared" si="366"/>
        <v>1.3251946436760027</v>
      </c>
      <c r="U1438" s="326">
        <f t="shared" si="361"/>
        <v>2.9753745684238652E-61</v>
      </c>
      <c r="V1438" s="326">
        <f t="shared" si="367"/>
        <v>0.3</v>
      </c>
    </row>
    <row r="1439" spans="7:22" x14ac:dyDescent="0.2">
      <c r="G1439" s="326">
        <f t="shared" si="352"/>
        <v>0</v>
      </c>
      <c r="H1439" s="326">
        <f t="shared" si="362"/>
        <v>1.3261207056212689</v>
      </c>
      <c r="I1439" s="326">
        <f t="shared" si="353"/>
        <v>0</v>
      </c>
      <c r="J1439" s="326">
        <f t="shared" si="354"/>
        <v>0</v>
      </c>
      <c r="K1439" s="326">
        <f t="shared" si="363"/>
        <v>1.3261207056212689</v>
      </c>
      <c r="L1439" s="326">
        <f t="shared" si="355"/>
        <v>0</v>
      </c>
      <c r="M1439" s="326">
        <f t="shared" si="356"/>
        <v>0</v>
      </c>
      <c r="N1439" s="326">
        <f t="shared" si="364"/>
        <v>1.3261207056212689</v>
      </c>
      <c r="O1439" s="326">
        <f t="shared" si="357"/>
        <v>1.6324974740437744E-252</v>
      </c>
      <c r="P1439" s="326">
        <f t="shared" si="358"/>
        <v>0</v>
      </c>
      <c r="Q1439" s="326">
        <f t="shared" si="365"/>
        <v>1.3261207056212689</v>
      </c>
      <c r="R1439" s="326">
        <f t="shared" si="359"/>
        <v>4.9310969729625743E-47</v>
      </c>
      <c r="S1439" s="326">
        <f t="shared" si="360"/>
        <v>0</v>
      </c>
      <c r="T1439" s="326">
        <f t="shared" si="366"/>
        <v>1.3261207056212689</v>
      </c>
      <c r="U1439" s="326">
        <f t="shared" si="361"/>
        <v>1.0774444770023924E-60</v>
      </c>
      <c r="V1439" s="326">
        <f t="shared" si="367"/>
        <v>0.3</v>
      </c>
    </row>
    <row r="1440" spans="7:22" x14ac:dyDescent="0.2">
      <c r="G1440" s="326">
        <f t="shared" si="352"/>
        <v>0</v>
      </c>
      <c r="H1440" s="326">
        <f t="shared" si="362"/>
        <v>1.3270467675665352</v>
      </c>
      <c r="I1440" s="326">
        <f t="shared" si="353"/>
        <v>0</v>
      </c>
      <c r="J1440" s="326">
        <f t="shared" si="354"/>
        <v>0</v>
      </c>
      <c r="K1440" s="326">
        <f t="shared" si="363"/>
        <v>1.3270467675665352</v>
      </c>
      <c r="L1440" s="326">
        <f t="shared" si="355"/>
        <v>0</v>
      </c>
      <c r="M1440" s="326">
        <f t="shared" si="356"/>
        <v>0</v>
      </c>
      <c r="N1440" s="326">
        <f t="shared" si="364"/>
        <v>1.3270467675665352</v>
      </c>
      <c r="O1440" s="326">
        <f t="shared" si="357"/>
        <v>4.5981938088002322E-253</v>
      </c>
      <c r="P1440" s="326">
        <f t="shared" si="358"/>
        <v>0</v>
      </c>
      <c r="Q1440" s="326">
        <f t="shared" si="365"/>
        <v>1.3270467675665352</v>
      </c>
      <c r="R1440" s="326">
        <f t="shared" si="359"/>
        <v>2.2487479655890084E-47</v>
      </c>
      <c r="S1440" s="326">
        <f t="shared" si="360"/>
        <v>0</v>
      </c>
      <c r="T1440" s="326">
        <f t="shared" si="366"/>
        <v>1.3270467675665352</v>
      </c>
      <c r="U1440" s="326">
        <f t="shared" si="361"/>
        <v>3.8718597583214894E-60</v>
      </c>
      <c r="V1440" s="326">
        <f t="shared" si="367"/>
        <v>0.3</v>
      </c>
    </row>
    <row r="1441" spans="7:22" x14ac:dyDescent="0.2">
      <c r="G1441" s="326">
        <f t="shared" si="352"/>
        <v>0</v>
      </c>
      <c r="H1441" s="326">
        <f t="shared" si="362"/>
        <v>1.3279728295118014</v>
      </c>
      <c r="I1441" s="326">
        <f t="shared" si="353"/>
        <v>0</v>
      </c>
      <c r="J1441" s="326">
        <f t="shared" si="354"/>
        <v>0</v>
      </c>
      <c r="K1441" s="326">
        <f t="shared" si="363"/>
        <v>1.3279728295118014</v>
      </c>
      <c r="L1441" s="326">
        <f t="shared" si="355"/>
        <v>0</v>
      </c>
      <c r="M1441" s="326">
        <f t="shared" si="356"/>
        <v>0</v>
      </c>
      <c r="N1441" s="326">
        <f t="shared" si="364"/>
        <v>1.3279728295118014</v>
      </c>
      <c r="O1441" s="326">
        <f t="shared" si="357"/>
        <v>1.2956651775649386E-253</v>
      </c>
      <c r="P1441" s="326">
        <f t="shared" si="358"/>
        <v>0</v>
      </c>
      <c r="Q1441" s="326">
        <f t="shared" si="365"/>
        <v>1.3279728295118014</v>
      </c>
      <c r="R1441" s="326">
        <f t="shared" si="359"/>
        <v>1.0237466236701061E-47</v>
      </c>
      <c r="S1441" s="326">
        <f t="shared" si="360"/>
        <v>0</v>
      </c>
      <c r="T1441" s="326">
        <f t="shared" si="366"/>
        <v>1.3279728295118014</v>
      </c>
      <c r="U1441" s="326">
        <f t="shared" si="361"/>
        <v>1.3807914692487624E-59</v>
      </c>
      <c r="V1441" s="326">
        <f t="shared" si="367"/>
        <v>0.3</v>
      </c>
    </row>
    <row r="1442" spans="7:22" x14ac:dyDescent="0.2">
      <c r="G1442" s="326">
        <f t="shared" si="352"/>
        <v>0</v>
      </c>
      <c r="H1442" s="326">
        <f t="shared" si="362"/>
        <v>1.3288988914570676</v>
      </c>
      <c r="I1442" s="326">
        <f t="shared" si="353"/>
        <v>0</v>
      </c>
      <c r="J1442" s="326">
        <f t="shared" si="354"/>
        <v>0</v>
      </c>
      <c r="K1442" s="326">
        <f t="shared" si="363"/>
        <v>1.3288988914570676</v>
      </c>
      <c r="L1442" s="326">
        <f t="shared" si="355"/>
        <v>0</v>
      </c>
      <c r="M1442" s="326">
        <f t="shared" si="356"/>
        <v>0</v>
      </c>
      <c r="N1442" s="326">
        <f t="shared" si="364"/>
        <v>1.3288988914570676</v>
      </c>
      <c r="O1442" s="326">
        <f t="shared" si="357"/>
        <v>3.6523294951739703E-254</v>
      </c>
      <c r="P1442" s="326">
        <f t="shared" si="358"/>
        <v>0</v>
      </c>
      <c r="Q1442" s="326">
        <f t="shared" si="365"/>
        <v>1.3288988914570676</v>
      </c>
      <c r="R1442" s="326">
        <f t="shared" si="359"/>
        <v>4.652675349481227E-48</v>
      </c>
      <c r="S1442" s="326">
        <f t="shared" si="360"/>
        <v>0</v>
      </c>
      <c r="T1442" s="326">
        <f t="shared" si="366"/>
        <v>1.3288988914570676</v>
      </c>
      <c r="U1442" s="326">
        <f t="shared" si="361"/>
        <v>4.8868900923236487E-59</v>
      </c>
      <c r="V1442" s="326">
        <f t="shared" si="367"/>
        <v>0.3</v>
      </c>
    </row>
    <row r="1443" spans="7:22" x14ac:dyDescent="0.2">
      <c r="G1443" s="326">
        <f t="shared" si="352"/>
        <v>0</v>
      </c>
      <c r="H1443" s="326">
        <f t="shared" si="362"/>
        <v>1.3298249534023339</v>
      </c>
      <c r="I1443" s="326">
        <f t="shared" si="353"/>
        <v>0</v>
      </c>
      <c r="J1443" s="326">
        <f t="shared" si="354"/>
        <v>0</v>
      </c>
      <c r="K1443" s="326">
        <f t="shared" si="363"/>
        <v>1.3298249534023339</v>
      </c>
      <c r="L1443" s="326">
        <f t="shared" si="355"/>
        <v>0</v>
      </c>
      <c r="M1443" s="326">
        <f t="shared" si="356"/>
        <v>0</v>
      </c>
      <c r="N1443" s="326">
        <f t="shared" si="364"/>
        <v>1.3298249534023339</v>
      </c>
      <c r="O1443" s="326">
        <f t="shared" si="357"/>
        <v>1.0299583124008256E-254</v>
      </c>
      <c r="P1443" s="326">
        <f t="shared" si="358"/>
        <v>0</v>
      </c>
      <c r="Q1443" s="326">
        <f t="shared" si="365"/>
        <v>1.3298249534023339</v>
      </c>
      <c r="R1443" s="326">
        <f t="shared" si="359"/>
        <v>2.1109389639442968E-48</v>
      </c>
      <c r="S1443" s="326">
        <f t="shared" si="360"/>
        <v>0</v>
      </c>
      <c r="T1443" s="326">
        <f t="shared" si="366"/>
        <v>1.3298249534023339</v>
      </c>
      <c r="U1443" s="326">
        <f t="shared" si="361"/>
        <v>1.7165056649928712E-58</v>
      </c>
      <c r="V1443" s="326">
        <f t="shared" si="367"/>
        <v>0.3</v>
      </c>
    </row>
    <row r="1444" spans="7:22" x14ac:dyDescent="0.2">
      <c r="G1444" s="326">
        <f t="shared" si="352"/>
        <v>0</v>
      </c>
      <c r="H1444" s="326">
        <f t="shared" si="362"/>
        <v>1.3307510153476001</v>
      </c>
      <c r="I1444" s="326">
        <f t="shared" si="353"/>
        <v>0</v>
      </c>
      <c r="J1444" s="326">
        <f t="shared" si="354"/>
        <v>0</v>
      </c>
      <c r="K1444" s="326">
        <f t="shared" si="363"/>
        <v>1.3307510153476001</v>
      </c>
      <c r="L1444" s="326">
        <f t="shared" si="355"/>
        <v>0</v>
      </c>
      <c r="M1444" s="326">
        <f t="shared" si="356"/>
        <v>0</v>
      </c>
      <c r="N1444" s="326">
        <f t="shared" si="364"/>
        <v>1.3307510153476001</v>
      </c>
      <c r="O1444" s="326">
        <f t="shared" si="357"/>
        <v>2.9056463426081871E-255</v>
      </c>
      <c r="P1444" s="326">
        <f t="shared" si="358"/>
        <v>0</v>
      </c>
      <c r="Q1444" s="326">
        <f t="shared" si="365"/>
        <v>1.3307510153476001</v>
      </c>
      <c r="R1444" s="326">
        <f t="shared" si="359"/>
        <v>9.5612645389930279E-49</v>
      </c>
      <c r="S1444" s="326">
        <f t="shared" si="360"/>
        <v>0</v>
      </c>
      <c r="T1444" s="326">
        <f t="shared" si="366"/>
        <v>1.3307510153476001</v>
      </c>
      <c r="U1444" s="326">
        <f t="shared" si="361"/>
        <v>5.9838162359575537E-58</v>
      </c>
      <c r="V1444" s="326">
        <f t="shared" si="367"/>
        <v>0.3</v>
      </c>
    </row>
    <row r="1445" spans="7:22" x14ac:dyDescent="0.2">
      <c r="G1445" s="326">
        <f t="shared" si="352"/>
        <v>0</v>
      </c>
      <c r="H1445" s="326">
        <f t="shared" si="362"/>
        <v>1.3316770772928663</v>
      </c>
      <c r="I1445" s="326">
        <f t="shared" si="353"/>
        <v>0</v>
      </c>
      <c r="J1445" s="326">
        <f t="shared" si="354"/>
        <v>0</v>
      </c>
      <c r="K1445" s="326">
        <f t="shared" si="363"/>
        <v>1.3316770772928663</v>
      </c>
      <c r="L1445" s="326">
        <f t="shared" si="355"/>
        <v>0</v>
      </c>
      <c r="M1445" s="326">
        <f t="shared" si="356"/>
        <v>0</v>
      </c>
      <c r="N1445" s="326">
        <f t="shared" si="364"/>
        <v>1.3316770772928663</v>
      </c>
      <c r="O1445" s="326">
        <f t="shared" si="357"/>
        <v>8.200496389605521E-256</v>
      </c>
      <c r="P1445" s="326">
        <f t="shared" si="358"/>
        <v>0</v>
      </c>
      <c r="Q1445" s="326">
        <f t="shared" si="365"/>
        <v>1.3316770772928663</v>
      </c>
      <c r="R1445" s="326">
        <f t="shared" si="359"/>
        <v>4.3234035829257873E-49</v>
      </c>
      <c r="S1445" s="326">
        <f t="shared" si="360"/>
        <v>0</v>
      </c>
      <c r="T1445" s="326">
        <f t="shared" si="366"/>
        <v>1.3316770772928663</v>
      </c>
      <c r="U1445" s="326">
        <f t="shared" si="361"/>
        <v>2.0703496058391952E-57</v>
      </c>
      <c r="V1445" s="326">
        <f t="shared" si="367"/>
        <v>0.3</v>
      </c>
    </row>
    <row r="1446" spans="7:22" x14ac:dyDescent="0.2">
      <c r="G1446" s="326">
        <f t="shared" si="352"/>
        <v>0</v>
      </c>
      <c r="H1446" s="326">
        <f t="shared" si="362"/>
        <v>1.3326031392381326</v>
      </c>
      <c r="I1446" s="326">
        <f t="shared" si="353"/>
        <v>0</v>
      </c>
      <c r="J1446" s="326">
        <f t="shared" si="354"/>
        <v>0</v>
      </c>
      <c r="K1446" s="326">
        <f t="shared" si="363"/>
        <v>1.3326031392381326</v>
      </c>
      <c r="L1446" s="326">
        <f t="shared" si="355"/>
        <v>0</v>
      </c>
      <c r="M1446" s="326">
        <f t="shared" si="356"/>
        <v>0</v>
      </c>
      <c r="N1446" s="326">
        <f t="shared" si="364"/>
        <v>1.3326031392381326</v>
      </c>
      <c r="O1446" s="326">
        <f t="shared" si="357"/>
        <v>2.315328818153699E-256</v>
      </c>
      <c r="P1446" s="326">
        <f t="shared" si="358"/>
        <v>0</v>
      </c>
      <c r="Q1446" s="326">
        <f t="shared" si="365"/>
        <v>1.3326031392381326</v>
      </c>
      <c r="R1446" s="326">
        <f t="shared" si="359"/>
        <v>1.9516909281589246E-49</v>
      </c>
      <c r="S1446" s="326">
        <f t="shared" si="360"/>
        <v>0</v>
      </c>
      <c r="T1446" s="326">
        <f t="shared" si="366"/>
        <v>1.3326031392381326</v>
      </c>
      <c r="U1446" s="326">
        <f t="shared" si="361"/>
        <v>7.1097382068229586E-57</v>
      </c>
      <c r="V1446" s="326">
        <f t="shared" si="367"/>
        <v>0.3</v>
      </c>
    </row>
    <row r="1447" spans="7:22" x14ac:dyDescent="0.2">
      <c r="G1447" s="326">
        <f t="shared" si="352"/>
        <v>0</v>
      </c>
      <c r="H1447" s="326">
        <f t="shared" si="362"/>
        <v>1.3335292011833988</v>
      </c>
      <c r="I1447" s="326">
        <f t="shared" si="353"/>
        <v>0</v>
      </c>
      <c r="J1447" s="326">
        <f t="shared" si="354"/>
        <v>0</v>
      </c>
      <c r="K1447" s="326">
        <f t="shared" si="363"/>
        <v>1.3335292011833988</v>
      </c>
      <c r="L1447" s="326">
        <f t="shared" si="355"/>
        <v>0</v>
      </c>
      <c r="M1447" s="326">
        <f t="shared" si="356"/>
        <v>0</v>
      </c>
      <c r="N1447" s="326">
        <f t="shared" si="364"/>
        <v>1.3335292011833988</v>
      </c>
      <c r="O1447" s="326">
        <f t="shared" si="357"/>
        <v>6.539751108809676E-257</v>
      </c>
      <c r="P1447" s="326">
        <f t="shared" si="358"/>
        <v>0</v>
      </c>
      <c r="Q1447" s="326">
        <f t="shared" si="365"/>
        <v>1.3335292011833988</v>
      </c>
      <c r="R1447" s="326">
        <f t="shared" si="359"/>
        <v>8.7957959918308166E-50</v>
      </c>
      <c r="S1447" s="326">
        <f t="shared" si="360"/>
        <v>0</v>
      </c>
      <c r="T1447" s="326">
        <f t="shared" si="366"/>
        <v>1.3335292011833988</v>
      </c>
      <c r="U1447" s="326">
        <f t="shared" si="361"/>
        <v>2.423371590285192E-56</v>
      </c>
      <c r="V1447" s="326">
        <f t="shared" si="367"/>
        <v>0.3</v>
      </c>
    </row>
    <row r="1448" spans="7:22" x14ac:dyDescent="0.2">
      <c r="G1448" s="326">
        <f t="shared" si="352"/>
        <v>0</v>
      </c>
      <c r="H1448" s="326">
        <f t="shared" si="362"/>
        <v>1.334455263128665</v>
      </c>
      <c r="I1448" s="326">
        <f t="shared" si="353"/>
        <v>0</v>
      </c>
      <c r="J1448" s="326">
        <f t="shared" si="354"/>
        <v>0</v>
      </c>
      <c r="K1448" s="326">
        <f t="shared" si="363"/>
        <v>1.334455263128665</v>
      </c>
      <c r="L1448" s="326">
        <f t="shared" si="355"/>
        <v>0</v>
      </c>
      <c r="M1448" s="326">
        <f t="shared" si="356"/>
        <v>0</v>
      </c>
      <c r="N1448" s="326">
        <f t="shared" si="364"/>
        <v>1.334455263128665</v>
      </c>
      <c r="O1448" s="326">
        <f t="shared" si="357"/>
        <v>1.8479347160545834E-257</v>
      </c>
      <c r="P1448" s="326">
        <f t="shared" si="358"/>
        <v>0</v>
      </c>
      <c r="Q1448" s="326">
        <f t="shared" si="365"/>
        <v>1.334455263128665</v>
      </c>
      <c r="R1448" s="326">
        <f t="shared" si="359"/>
        <v>3.9575106373129977E-50</v>
      </c>
      <c r="S1448" s="326">
        <f t="shared" si="360"/>
        <v>0</v>
      </c>
      <c r="T1448" s="326">
        <f t="shared" si="366"/>
        <v>1.334455263128665</v>
      </c>
      <c r="U1448" s="326">
        <f t="shared" si="361"/>
        <v>8.1988860070277179E-56</v>
      </c>
      <c r="V1448" s="326">
        <f t="shared" si="367"/>
        <v>0.3</v>
      </c>
    </row>
    <row r="1449" spans="7:22" x14ac:dyDescent="0.2">
      <c r="G1449" s="326">
        <f t="shared" si="352"/>
        <v>0</v>
      </c>
      <c r="H1449" s="326">
        <f t="shared" si="362"/>
        <v>1.3353813250739313</v>
      </c>
      <c r="I1449" s="326">
        <f t="shared" si="353"/>
        <v>0</v>
      </c>
      <c r="J1449" s="326">
        <f t="shared" si="354"/>
        <v>0</v>
      </c>
      <c r="K1449" s="326">
        <f t="shared" si="363"/>
        <v>1.3353813250739313</v>
      </c>
      <c r="L1449" s="326">
        <f t="shared" si="355"/>
        <v>0</v>
      </c>
      <c r="M1449" s="326">
        <f t="shared" si="356"/>
        <v>0</v>
      </c>
      <c r="N1449" s="326">
        <f t="shared" si="364"/>
        <v>1.3353813250739313</v>
      </c>
      <c r="O1449" s="326">
        <f t="shared" si="357"/>
        <v>5.2238384572913266E-258</v>
      </c>
      <c r="P1449" s="326">
        <f t="shared" si="358"/>
        <v>0</v>
      </c>
      <c r="Q1449" s="326">
        <f t="shared" si="365"/>
        <v>1.3353813250739313</v>
      </c>
      <c r="R1449" s="326">
        <f t="shared" si="359"/>
        <v>1.777689281877758E-50</v>
      </c>
      <c r="S1449" s="326">
        <f t="shared" si="360"/>
        <v>0</v>
      </c>
      <c r="T1449" s="326">
        <f t="shared" si="366"/>
        <v>1.3353813250739313</v>
      </c>
      <c r="U1449" s="326">
        <f t="shared" si="361"/>
        <v>2.7534045264971041E-55</v>
      </c>
      <c r="V1449" s="326">
        <f t="shared" si="367"/>
        <v>0.3</v>
      </c>
    </row>
    <row r="1450" spans="7:22" x14ac:dyDescent="0.2">
      <c r="G1450" s="326">
        <f t="shared" si="352"/>
        <v>0</v>
      </c>
      <c r="H1450" s="326">
        <f t="shared" si="362"/>
        <v>1.3363073870191975</v>
      </c>
      <c r="I1450" s="326">
        <f t="shared" si="353"/>
        <v>0</v>
      </c>
      <c r="J1450" s="326">
        <f t="shared" si="354"/>
        <v>0</v>
      </c>
      <c r="K1450" s="326">
        <f t="shared" si="363"/>
        <v>1.3363073870191975</v>
      </c>
      <c r="L1450" s="326">
        <f t="shared" si="355"/>
        <v>0</v>
      </c>
      <c r="M1450" s="326">
        <f t="shared" si="356"/>
        <v>0</v>
      </c>
      <c r="N1450" s="326">
        <f t="shared" si="364"/>
        <v>1.3363073870191975</v>
      </c>
      <c r="O1450" s="326">
        <f t="shared" si="357"/>
        <v>1.4773092072522958E-258</v>
      </c>
      <c r="P1450" s="326">
        <f t="shared" si="358"/>
        <v>0</v>
      </c>
      <c r="Q1450" s="326">
        <f t="shared" si="365"/>
        <v>1.3363073870191975</v>
      </c>
      <c r="R1450" s="326">
        <f t="shared" si="359"/>
        <v>7.9722406653290375E-51</v>
      </c>
      <c r="S1450" s="326">
        <f t="shared" si="360"/>
        <v>0</v>
      </c>
      <c r="T1450" s="326">
        <f t="shared" si="366"/>
        <v>1.3363073870191975</v>
      </c>
      <c r="U1450" s="326">
        <f t="shared" si="361"/>
        <v>9.1786200124834007E-55</v>
      </c>
      <c r="V1450" s="326">
        <f t="shared" si="367"/>
        <v>0.3</v>
      </c>
    </row>
    <row r="1451" spans="7:22" x14ac:dyDescent="0.2">
      <c r="G1451" s="326">
        <f t="shared" si="352"/>
        <v>0</v>
      </c>
      <c r="H1451" s="326">
        <f t="shared" si="362"/>
        <v>1.3372334489644637</v>
      </c>
      <c r="I1451" s="326">
        <f t="shared" si="353"/>
        <v>0</v>
      </c>
      <c r="J1451" s="326">
        <f t="shared" si="354"/>
        <v>0</v>
      </c>
      <c r="K1451" s="326">
        <f t="shared" si="363"/>
        <v>1.3372334489644637</v>
      </c>
      <c r="L1451" s="326">
        <f t="shared" si="355"/>
        <v>0</v>
      </c>
      <c r="M1451" s="326">
        <f t="shared" si="356"/>
        <v>0</v>
      </c>
      <c r="N1451" s="326">
        <f t="shared" si="364"/>
        <v>1.3372334489644637</v>
      </c>
      <c r="O1451" s="326">
        <f t="shared" si="357"/>
        <v>4.1795782461731068E-259</v>
      </c>
      <c r="P1451" s="326">
        <f t="shared" si="358"/>
        <v>0</v>
      </c>
      <c r="Q1451" s="326">
        <f t="shared" si="365"/>
        <v>1.3372334489644637</v>
      </c>
      <c r="R1451" s="326">
        <f t="shared" si="359"/>
        <v>3.5694366348630438E-51</v>
      </c>
      <c r="S1451" s="326">
        <f t="shared" si="360"/>
        <v>0</v>
      </c>
      <c r="T1451" s="326">
        <f t="shared" si="366"/>
        <v>1.3372334489644637</v>
      </c>
      <c r="U1451" s="326">
        <f t="shared" si="361"/>
        <v>3.0373075137092838E-54</v>
      </c>
      <c r="V1451" s="326">
        <f t="shared" si="367"/>
        <v>0.3</v>
      </c>
    </row>
    <row r="1452" spans="7:22" x14ac:dyDescent="0.2">
      <c r="G1452" s="326">
        <f t="shared" si="352"/>
        <v>0</v>
      </c>
      <c r="H1452" s="326">
        <f t="shared" si="362"/>
        <v>1.33815951090973</v>
      </c>
      <c r="I1452" s="326">
        <f t="shared" si="353"/>
        <v>0</v>
      </c>
      <c r="J1452" s="326">
        <f t="shared" si="354"/>
        <v>0</v>
      </c>
      <c r="K1452" s="326">
        <f t="shared" si="363"/>
        <v>1.33815951090973</v>
      </c>
      <c r="L1452" s="326">
        <f t="shared" si="355"/>
        <v>0</v>
      </c>
      <c r="M1452" s="326">
        <f t="shared" si="356"/>
        <v>0</v>
      </c>
      <c r="N1452" s="326">
        <f t="shared" si="364"/>
        <v>1.33815951090973</v>
      </c>
      <c r="O1452" s="326">
        <f t="shared" si="357"/>
        <v>1.1829700139293754E-259</v>
      </c>
      <c r="P1452" s="326">
        <f t="shared" si="358"/>
        <v>0</v>
      </c>
      <c r="Q1452" s="326">
        <f t="shared" si="365"/>
        <v>1.33815951090973</v>
      </c>
      <c r="R1452" s="326">
        <f t="shared" si="359"/>
        <v>1.5955764217475338E-51</v>
      </c>
      <c r="S1452" s="326">
        <f t="shared" si="360"/>
        <v>0</v>
      </c>
      <c r="T1452" s="326">
        <f t="shared" si="366"/>
        <v>1.33815951090973</v>
      </c>
      <c r="U1452" s="326">
        <f t="shared" si="361"/>
        <v>9.9773660586308751E-54</v>
      </c>
      <c r="V1452" s="326">
        <f t="shared" si="367"/>
        <v>0.3</v>
      </c>
    </row>
    <row r="1453" spans="7:22" x14ac:dyDescent="0.2">
      <c r="G1453" s="326">
        <f t="shared" si="352"/>
        <v>0</v>
      </c>
      <c r="H1453" s="326">
        <f t="shared" si="362"/>
        <v>1.3390855728549962</v>
      </c>
      <c r="I1453" s="326">
        <f t="shared" si="353"/>
        <v>0</v>
      </c>
      <c r="J1453" s="326">
        <f t="shared" si="354"/>
        <v>0</v>
      </c>
      <c r="K1453" s="326">
        <f t="shared" si="363"/>
        <v>1.3390855728549962</v>
      </c>
      <c r="L1453" s="326">
        <f t="shared" si="355"/>
        <v>0</v>
      </c>
      <c r="M1453" s="326">
        <f t="shared" si="356"/>
        <v>0</v>
      </c>
      <c r="N1453" s="326">
        <f t="shared" si="364"/>
        <v>1.3390855728549962</v>
      </c>
      <c r="O1453" s="326">
        <f t="shared" si="357"/>
        <v>3.3496239919276986E-260</v>
      </c>
      <c r="P1453" s="326">
        <f t="shared" si="358"/>
        <v>0</v>
      </c>
      <c r="Q1453" s="326">
        <f t="shared" si="365"/>
        <v>1.3390855728549962</v>
      </c>
      <c r="R1453" s="326">
        <f t="shared" si="359"/>
        <v>7.1209528603927138E-52</v>
      </c>
      <c r="S1453" s="326">
        <f t="shared" si="360"/>
        <v>0</v>
      </c>
      <c r="T1453" s="326">
        <f t="shared" si="366"/>
        <v>1.3390855728549962</v>
      </c>
      <c r="U1453" s="326">
        <f t="shared" si="361"/>
        <v>3.2536477460640073E-53</v>
      </c>
      <c r="V1453" s="326">
        <f t="shared" si="367"/>
        <v>0.3</v>
      </c>
    </row>
    <row r="1454" spans="7:22" x14ac:dyDescent="0.2">
      <c r="G1454" s="326">
        <f t="shared" si="352"/>
        <v>0</v>
      </c>
      <c r="H1454" s="326">
        <f t="shared" si="362"/>
        <v>1.3400116348002624</v>
      </c>
      <c r="I1454" s="326">
        <f t="shared" si="353"/>
        <v>0</v>
      </c>
      <c r="J1454" s="326">
        <f t="shared" si="354"/>
        <v>0</v>
      </c>
      <c r="K1454" s="326">
        <f t="shared" si="363"/>
        <v>1.3400116348002624</v>
      </c>
      <c r="L1454" s="326">
        <f t="shared" si="355"/>
        <v>0</v>
      </c>
      <c r="M1454" s="326">
        <f t="shared" si="356"/>
        <v>0</v>
      </c>
      <c r="N1454" s="326">
        <f t="shared" si="364"/>
        <v>1.3400116348002624</v>
      </c>
      <c r="O1454" s="326">
        <f t="shared" si="357"/>
        <v>9.4885586679698876E-261</v>
      </c>
      <c r="P1454" s="326">
        <f t="shared" si="358"/>
        <v>0</v>
      </c>
      <c r="Q1454" s="326">
        <f t="shared" si="365"/>
        <v>1.3400116348002624</v>
      </c>
      <c r="R1454" s="326">
        <f t="shared" si="359"/>
        <v>3.1729634676760807E-52</v>
      </c>
      <c r="S1454" s="326">
        <f t="shared" si="360"/>
        <v>0</v>
      </c>
      <c r="T1454" s="326">
        <f t="shared" si="366"/>
        <v>1.3400116348002624</v>
      </c>
      <c r="U1454" s="326">
        <f t="shared" si="361"/>
        <v>1.0533296594680224E-52</v>
      </c>
      <c r="V1454" s="326">
        <f t="shared" si="367"/>
        <v>0.3</v>
      </c>
    </row>
    <row r="1455" spans="7:22" x14ac:dyDescent="0.2">
      <c r="G1455" s="326">
        <f t="shared" si="352"/>
        <v>0</v>
      </c>
      <c r="H1455" s="326">
        <f t="shared" si="362"/>
        <v>1.3409376967455287</v>
      </c>
      <c r="I1455" s="326">
        <f t="shared" si="353"/>
        <v>0</v>
      </c>
      <c r="J1455" s="326">
        <f t="shared" si="354"/>
        <v>0</v>
      </c>
      <c r="K1455" s="326">
        <f t="shared" si="363"/>
        <v>1.3409376967455287</v>
      </c>
      <c r="L1455" s="326">
        <f t="shared" si="355"/>
        <v>0</v>
      </c>
      <c r="M1455" s="326">
        <f t="shared" si="356"/>
        <v>0</v>
      </c>
      <c r="N1455" s="326">
        <f t="shared" si="364"/>
        <v>1.3409376967455287</v>
      </c>
      <c r="O1455" s="326">
        <f t="shared" si="357"/>
        <v>2.6889771800411876E-261</v>
      </c>
      <c r="P1455" s="326">
        <f t="shared" si="358"/>
        <v>0</v>
      </c>
      <c r="Q1455" s="326">
        <f t="shared" si="365"/>
        <v>1.3409376967455287</v>
      </c>
      <c r="R1455" s="326">
        <f t="shared" si="359"/>
        <v>1.4115698323819517E-52</v>
      </c>
      <c r="S1455" s="326">
        <f t="shared" si="360"/>
        <v>0</v>
      </c>
      <c r="T1455" s="326">
        <f t="shared" si="366"/>
        <v>1.3409376967455287</v>
      </c>
      <c r="U1455" s="326">
        <f t="shared" si="361"/>
        <v>3.3853912833593606E-52</v>
      </c>
      <c r="V1455" s="326">
        <f t="shared" si="367"/>
        <v>0.3</v>
      </c>
    </row>
    <row r="1456" spans="7:22" x14ac:dyDescent="0.2">
      <c r="G1456" s="326">
        <f t="shared" si="352"/>
        <v>0</v>
      </c>
      <c r="H1456" s="326">
        <f t="shared" si="362"/>
        <v>1.3418637586907949</v>
      </c>
      <c r="I1456" s="326">
        <f t="shared" si="353"/>
        <v>0</v>
      </c>
      <c r="J1456" s="326">
        <f t="shared" si="354"/>
        <v>0</v>
      </c>
      <c r="K1456" s="326">
        <f t="shared" si="363"/>
        <v>1.3418637586907949</v>
      </c>
      <c r="L1456" s="326">
        <f t="shared" si="355"/>
        <v>0</v>
      </c>
      <c r="M1456" s="326">
        <f t="shared" si="356"/>
        <v>0</v>
      </c>
      <c r="N1456" s="326">
        <f t="shared" si="364"/>
        <v>1.3418637586907949</v>
      </c>
      <c r="O1456" s="326">
        <f t="shared" si="357"/>
        <v>7.6235539100910852E-262</v>
      </c>
      <c r="P1456" s="326">
        <f t="shared" si="358"/>
        <v>0</v>
      </c>
      <c r="Q1456" s="326">
        <f t="shared" si="365"/>
        <v>1.3418637586907949</v>
      </c>
      <c r="R1456" s="326">
        <f t="shared" si="359"/>
        <v>6.2698024560226996E-53</v>
      </c>
      <c r="S1456" s="326">
        <f t="shared" si="360"/>
        <v>0</v>
      </c>
      <c r="T1456" s="326">
        <f t="shared" si="366"/>
        <v>1.3418637586907949</v>
      </c>
      <c r="U1456" s="326">
        <f t="shared" si="361"/>
        <v>1.0802288839691102E-51</v>
      </c>
      <c r="V1456" s="326">
        <f t="shared" si="367"/>
        <v>0.3</v>
      </c>
    </row>
    <row r="1457" spans="7:22" x14ac:dyDescent="0.2">
      <c r="G1457" s="326">
        <f t="shared" si="352"/>
        <v>0</v>
      </c>
      <c r="H1457" s="326">
        <f t="shared" si="362"/>
        <v>1.3427898206360611</v>
      </c>
      <c r="I1457" s="326">
        <f t="shared" si="353"/>
        <v>0</v>
      </c>
      <c r="J1457" s="326">
        <f t="shared" si="354"/>
        <v>0</v>
      </c>
      <c r="K1457" s="326">
        <f t="shared" si="363"/>
        <v>1.3427898206360611</v>
      </c>
      <c r="L1457" s="326">
        <f t="shared" si="355"/>
        <v>0</v>
      </c>
      <c r="M1457" s="326">
        <f t="shared" si="356"/>
        <v>0</v>
      </c>
      <c r="N1457" s="326">
        <f t="shared" si="364"/>
        <v>1.3427898206360611</v>
      </c>
      <c r="O1457" s="326">
        <f t="shared" si="357"/>
        <v>2.1622809798274034E-262</v>
      </c>
      <c r="P1457" s="326">
        <f t="shared" si="358"/>
        <v>0</v>
      </c>
      <c r="Q1457" s="326">
        <f t="shared" si="365"/>
        <v>1.3427898206360611</v>
      </c>
      <c r="R1457" s="326">
        <f t="shared" si="359"/>
        <v>2.7805030806378656E-53</v>
      </c>
      <c r="S1457" s="326">
        <f t="shared" si="360"/>
        <v>0</v>
      </c>
      <c r="T1457" s="326">
        <f t="shared" si="366"/>
        <v>1.3427898206360611</v>
      </c>
      <c r="U1457" s="326">
        <f t="shared" si="361"/>
        <v>3.4221306544289803E-51</v>
      </c>
      <c r="V1457" s="326">
        <f t="shared" si="367"/>
        <v>0.3</v>
      </c>
    </row>
    <row r="1458" spans="7:22" x14ac:dyDescent="0.2">
      <c r="G1458" s="326">
        <f t="shared" si="352"/>
        <v>0</v>
      </c>
      <c r="H1458" s="326">
        <f t="shared" si="362"/>
        <v>1.3437158825813273</v>
      </c>
      <c r="I1458" s="326">
        <f t="shared" si="353"/>
        <v>0</v>
      </c>
      <c r="J1458" s="326">
        <f t="shared" si="354"/>
        <v>0</v>
      </c>
      <c r="K1458" s="326">
        <f t="shared" si="363"/>
        <v>1.3437158825813273</v>
      </c>
      <c r="L1458" s="326">
        <f t="shared" si="355"/>
        <v>0</v>
      </c>
      <c r="M1458" s="326">
        <f t="shared" si="356"/>
        <v>0</v>
      </c>
      <c r="N1458" s="326">
        <f t="shared" si="364"/>
        <v>1.3437158825813273</v>
      </c>
      <c r="O1458" s="326">
        <f t="shared" si="357"/>
        <v>6.1355270009967006E-263</v>
      </c>
      <c r="P1458" s="326">
        <f t="shared" si="358"/>
        <v>0</v>
      </c>
      <c r="Q1458" s="326">
        <f t="shared" si="365"/>
        <v>1.3437158825813273</v>
      </c>
      <c r="R1458" s="326">
        <f t="shared" si="359"/>
        <v>1.2311607461513513E-53</v>
      </c>
      <c r="S1458" s="326">
        <f t="shared" si="360"/>
        <v>0</v>
      </c>
      <c r="T1458" s="326">
        <f t="shared" si="366"/>
        <v>1.3437158825813273</v>
      </c>
      <c r="U1458" s="326">
        <f t="shared" si="361"/>
        <v>1.0763729138550647E-50</v>
      </c>
      <c r="V1458" s="326">
        <f t="shared" si="367"/>
        <v>0.3</v>
      </c>
    </row>
    <row r="1459" spans="7:22" x14ac:dyDescent="0.2">
      <c r="G1459" s="326">
        <f t="shared" si="352"/>
        <v>0</v>
      </c>
      <c r="H1459" s="326">
        <f t="shared" si="362"/>
        <v>1.3446419445265936</v>
      </c>
      <c r="I1459" s="326">
        <f t="shared" si="353"/>
        <v>0</v>
      </c>
      <c r="J1459" s="326">
        <f t="shared" si="354"/>
        <v>0</v>
      </c>
      <c r="K1459" s="326">
        <f t="shared" si="363"/>
        <v>1.3446419445265936</v>
      </c>
      <c r="L1459" s="326">
        <f t="shared" si="355"/>
        <v>0</v>
      </c>
      <c r="M1459" s="326">
        <f t="shared" si="356"/>
        <v>0</v>
      </c>
      <c r="N1459" s="326">
        <f t="shared" si="364"/>
        <v>1.3446419445265936</v>
      </c>
      <c r="O1459" s="326">
        <f t="shared" si="357"/>
        <v>1.7417166316909609E-263</v>
      </c>
      <c r="P1459" s="326">
        <f t="shared" si="358"/>
        <v>0</v>
      </c>
      <c r="Q1459" s="326">
        <f t="shared" si="365"/>
        <v>1.3446419445265936</v>
      </c>
      <c r="R1459" s="326">
        <f t="shared" si="359"/>
        <v>5.4429181356813721E-54</v>
      </c>
      <c r="S1459" s="326">
        <f t="shared" si="360"/>
        <v>0</v>
      </c>
      <c r="T1459" s="326">
        <f t="shared" si="366"/>
        <v>1.3446419445265936</v>
      </c>
      <c r="U1459" s="326">
        <f t="shared" si="361"/>
        <v>3.3614429738531578E-50</v>
      </c>
      <c r="V1459" s="326">
        <f t="shared" si="367"/>
        <v>0.3</v>
      </c>
    </row>
    <row r="1460" spans="7:22" x14ac:dyDescent="0.2">
      <c r="G1460" s="326">
        <f t="shared" si="352"/>
        <v>0</v>
      </c>
      <c r="H1460" s="326">
        <f t="shared" si="362"/>
        <v>1.3455680064718598</v>
      </c>
      <c r="I1460" s="326">
        <f t="shared" si="353"/>
        <v>0</v>
      </c>
      <c r="J1460" s="326">
        <f t="shared" si="354"/>
        <v>0</v>
      </c>
      <c r="K1460" s="326">
        <f t="shared" si="363"/>
        <v>1.3455680064718598</v>
      </c>
      <c r="L1460" s="326">
        <f t="shared" si="355"/>
        <v>0</v>
      </c>
      <c r="M1460" s="326">
        <f t="shared" si="356"/>
        <v>0</v>
      </c>
      <c r="N1460" s="326">
        <f t="shared" si="364"/>
        <v>1.3455680064718598</v>
      </c>
      <c r="O1460" s="326">
        <f t="shared" si="357"/>
        <v>4.9464064188965429E-264</v>
      </c>
      <c r="P1460" s="326">
        <f t="shared" si="358"/>
        <v>0</v>
      </c>
      <c r="Q1460" s="326">
        <f t="shared" si="365"/>
        <v>1.3455680064718598</v>
      </c>
      <c r="R1460" s="326">
        <f t="shared" si="359"/>
        <v>2.4025824257932935E-54</v>
      </c>
      <c r="S1460" s="326">
        <f t="shared" si="360"/>
        <v>0</v>
      </c>
      <c r="T1460" s="326">
        <f t="shared" si="366"/>
        <v>1.3455680064718598</v>
      </c>
      <c r="U1460" s="326">
        <f t="shared" si="361"/>
        <v>1.0423100950274032E-49</v>
      </c>
      <c r="V1460" s="326">
        <f t="shared" si="367"/>
        <v>0.3</v>
      </c>
    </row>
    <row r="1461" spans="7:22" x14ac:dyDescent="0.2">
      <c r="G1461" s="326">
        <f t="shared" si="352"/>
        <v>0</v>
      </c>
      <c r="H1461" s="326">
        <f t="shared" si="362"/>
        <v>1.346494068417126</v>
      </c>
      <c r="I1461" s="326">
        <f t="shared" si="353"/>
        <v>0</v>
      </c>
      <c r="J1461" s="326">
        <f t="shared" si="354"/>
        <v>0</v>
      </c>
      <c r="K1461" s="326">
        <f t="shared" si="363"/>
        <v>1.346494068417126</v>
      </c>
      <c r="L1461" s="326">
        <f t="shared" si="355"/>
        <v>0</v>
      </c>
      <c r="M1461" s="326">
        <f t="shared" si="356"/>
        <v>0</v>
      </c>
      <c r="N1461" s="326">
        <f t="shared" si="364"/>
        <v>1.346494068417126</v>
      </c>
      <c r="O1461" s="326">
        <f t="shared" si="357"/>
        <v>1.4053663408679722E-264</v>
      </c>
      <c r="P1461" s="326">
        <f t="shared" si="358"/>
        <v>0</v>
      </c>
      <c r="Q1461" s="326">
        <f t="shared" si="365"/>
        <v>1.346494068417126</v>
      </c>
      <c r="R1461" s="326">
        <f t="shared" si="359"/>
        <v>1.0589074723950658E-54</v>
      </c>
      <c r="S1461" s="326">
        <f t="shared" si="360"/>
        <v>0</v>
      </c>
      <c r="T1461" s="326">
        <f t="shared" si="366"/>
        <v>1.346494068417126</v>
      </c>
      <c r="U1461" s="326">
        <f t="shared" si="361"/>
        <v>3.2091328706104703E-49</v>
      </c>
      <c r="V1461" s="326">
        <f t="shared" si="367"/>
        <v>0.3</v>
      </c>
    </row>
    <row r="1462" spans="7:22" x14ac:dyDescent="0.2">
      <c r="G1462" s="326">
        <f t="shared" si="352"/>
        <v>0</v>
      </c>
      <c r="H1462" s="326">
        <f t="shared" si="362"/>
        <v>1.3474201303623923</v>
      </c>
      <c r="I1462" s="326">
        <f t="shared" si="353"/>
        <v>0</v>
      </c>
      <c r="J1462" s="326">
        <f t="shared" si="354"/>
        <v>0</v>
      </c>
      <c r="K1462" s="326">
        <f t="shared" si="363"/>
        <v>1.3474201303623923</v>
      </c>
      <c r="L1462" s="326">
        <f t="shared" si="355"/>
        <v>0</v>
      </c>
      <c r="M1462" s="326">
        <f t="shared" si="356"/>
        <v>0</v>
      </c>
      <c r="N1462" s="326">
        <f t="shared" si="364"/>
        <v>1.3474201303623923</v>
      </c>
      <c r="O1462" s="326">
        <f t="shared" si="357"/>
        <v>3.9946389055673457E-265</v>
      </c>
      <c r="P1462" s="326">
        <f t="shared" si="358"/>
        <v>0</v>
      </c>
      <c r="Q1462" s="326">
        <f t="shared" si="365"/>
        <v>1.3474201303623923</v>
      </c>
      <c r="R1462" s="326">
        <f t="shared" si="359"/>
        <v>4.6598797346234894E-55</v>
      </c>
      <c r="S1462" s="326">
        <f t="shared" si="360"/>
        <v>0</v>
      </c>
      <c r="T1462" s="326">
        <f t="shared" si="366"/>
        <v>1.3474201303623923</v>
      </c>
      <c r="U1462" s="326">
        <f t="shared" si="361"/>
        <v>9.8109105927399332E-49</v>
      </c>
      <c r="V1462" s="326">
        <f t="shared" si="367"/>
        <v>0.3</v>
      </c>
    </row>
    <row r="1463" spans="7:22" x14ac:dyDescent="0.2">
      <c r="G1463" s="326">
        <f t="shared" si="352"/>
        <v>0</v>
      </c>
      <c r="H1463" s="326">
        <f t="shared" si="362"/>
        <v>1.3483461923076585</v>
      </c>
      <c r="I1463" s="326">
        <f t="shared" si="353"/>
        <v>0</v>
      </c>
      <c r="J1463" s="326">
        <f t="shared" si="354"/>
        <v>0</v>
      </c>
      <c r="K1463" s="326">
        <f t="shared" si="363"/>
        <v>1.3483461923076585</v>
      </c>
      <c r="L1463" s="326">
        <f t="shared" si="355"/>
        <v>0</v>
      </c>
      <c r="M1463" s="326">
        <f t="shared" si="356"/>
        <v>0</v>
      </c>
      <c r="N1463" s="326">
        <f t="shared" si="364"/>
        <v>1.3483461923076585</v>
      </c>
      <c r="O1463" s="326">
        <f t="shared" si="357"/>
        <v>1.1359376839691979E-265</v>
      </c>
      <c r="P1463" s="326">
        <f t="shared" si="358"/>
        <v>0</v>
      </c>
      <c r="Q1463" s="326">
        <f t="shared" si="365"/>
        <v>1.3483461923076585</v>
      </c>
      <c r="R1463" s="326">
        <f t="shared" si="359"/>
        <v>2.0475387041355522E-55</v>
      </c>
      <c r="S1463" s="326">
        <f t="shared" si="360"/>
        <v>0</v>
      </c>
      <c r="T1463" s="326">
        <f t="shared" si="366"/>
        <v>1.3483461923076585</v>
      </c>
      <c r="U1463" s="326">
        <f t="shared" si="361"/>
        <v>2.9783316850355072E-48</v>
      </c>
      <c r="V1463" s="326">
        <f t="shared" si="367"/>
        <v>0.3</v>
      </c>
    </row>
    <row r="1464" spans="7:22" x14ac:dyDescent="0.2">
      <c r="G1464" s="326">
        <f t="shared" si="352"/>
        <v>0</v>
      </c>
      <c r="H1464" s="326">
        <f t="shared" si="362"/>
        <v>1.3492722542529247</v>
      </c>
      <c r="I1464" s="326">
        <f t="shared" si="353"/>
        <v>0</v>
      </c>
      <c r="J1464" s="326">
        <f t="shared" si="354"/>
        <v>0</v>
      </c>
      <c r="K1464" s="326">
        <f t="shared" si="363"/>
        <v>1.3492722542529247</v>
      </c>
      <c r="L1464" s="326">
        <f t="shared" si="355"/>
        <v>0</v>
      </c>
      <c r="M1464" s="326">
        <f t="shared" si="356"/>
        <v>0</v>
      </c>
      <c r="N1464" s="326">
        <f t="shared" si="364"/>
        <v>1.3492722542529247</v>
      </c>
      <c r="O1464" s="326">
        <f t="shared" si="357"/>
        <v>3.2316271843638871E-266</v>
      </c>
      <c r="P1464" s="326">
        <f t="shared" si="358"/>
        <v>0</v>
      </c>
      <c r="Q1464" s="326">
        <f t="shared" si="365"/>
        <v>1.3492722542529247</v>
      </c>
      <c r="R1464" s="326">
        <f t="shared" si="359"/>
        <v>8.9832599921166474E-56</v>
      </c>
      <c r="S1464" s="326">
        <f t="shared" si="360"/>
        <v>0</v>
      </c>
      <c r="T1464" s="326">
        <f t="shared" si="366"/>
        <v>1.3492722542529247</v>
      </c>
      <c r="U1464" s="326">
        <f t="shared" si="361"/>
        <v>8.9782180038608293E-48</v>
      </c>
      <c r="V1464" s="326">
        <f t="shared" si="367"/>
        <v>0.3</v>
      </c>
    </row>
    <row r="1465" spans="7:22" x14ac:dyDescent="0.2">
      <c r="G1465" s="326">
        <f t="shared" si="352"/>
        <v>0</v>
      </c>
      <c r="H1465" s="326">
        <f t="shared" si="362"/>
        <v>1.350198316198191</v>
      </c>
      <c r="I1465" s="326">
        <f t="shared" si="353"/>
        <v>0</v>
      </c>
      <c r="J1465" s="326">
        <f t="shared" si="354"/>
        <v>0</v>
      </c>
      <c r="K1465" s="326">
        <f t="shared" si="363"/>
        <v>1.350198316198191</v>
      </c>
      <c r="L1465" s="326">
        <f t="shared" si="355"/>
        <v>0</v>
      </c>
      <c r="M1465" s="326">
        <f t="shared" si="356"/>
        <v>0</v>
      </c>
      <c r="N1465" s="326">
        <f t="shared" si="364"/>
        <v>1.350198316198191</v>
      </c>
      <c r="O1465" s="326">
        <f t="shared" si="357"/>
        <v>9.1976848454966354E-267</v>
      </c>
      <c r="P1465" s="326">
        <f t="shared" si="358"/>
        <v>0</v>
      </c>
      <c r="Q1465" s="326">
        <f t="shared" si="365"/>
        <v>1.350198316198191</v>
      </c>
      <c r="R1465" s="326">
        <f t="shared" si="359"/>
        <v>3.9353554119106319E-56</v>
      </c>
      <c r="S1465" s="326">
        <f t="shared" si="360"/>
        <v>0</v>
      </c>
      <c r="T1465" s="326">
        <f t="shared" si="366"/>
        <v>1.350198316198191</v>
      </c>
      <c r="U1465" s="326">
        <f t="shared" si="361"/>
        <v>2.6876440100460283E-47</v>
      </c>
      <c r="V1465" s="326">
        <f t="shared" si="367"/>
        <v>0.3</v>
      </c>
    </row>
    <row r="1466" spans="7:22" x14ac:dyDescent="0.2">
      <c r="G1466" s="326">
        <f t="shared" si="352"/>
        <v>0</v>
      </c>
      <c r="H1466" s="326">
        <f t="shared" si="362"/>
        <v>1.3511243781434572</v>
      </c>
      <c r="I1466" s="326">
        <f t="shared" si="353"/>
        <v>0</v>
      </c>
      <c r="J1466" s="326">
        <f t="shared" si="354"/>
        <v>0</v>
      </c>
      <c r="K1466" s="326">
        <f t="shared" si="363"/>
        <v>1.3511243781434572</v>
      </c>
      <c r="L1466" s="326">
        <f t="shared" si="355"/>
        <v>0</v>
      </c>
      <c r="M1466" s="326">
        <f t="shared" si="356"/>
        <v>0</v>
      </c>
      <c r="N1466" s="326">
        <f t="shared" si="364"/>
        <v>1.3511243781434572</v>
      </c>
      <c r="O1466" s="326">
        <f t="shared" si="357"/>
        <v>2.6189492213283749E-267</v>
      </c>
      <c r="P1466" s="326">
        <f t="shared" si="358"/>
        <v>0</v>
      </c>
      <c r="Q1466" s="326">
        <f t="shared" si="365"/>
        <v>1.3511243781434572</v>
      </c>
      <c r="R1466" s="326">
        <f t="shared" si="359"/>
        <v>1.721415791012791E-56</v>
      </c>
      <c r="S1466" s="326">
        <f t="shared" si="360"/>
        <v>0</v>
      </c>
      <c r="T1466" s="326">
        <f t="shared" si="366"/>
        <v>1.3511243781434572</v>
      </c>
      <c r="U1466" s="326">
        <f t="shared" si="361"/>
        <v>7.9896725828252102E-47</v>
      </c>
      <c r="V1466" s="326">
        <f t="shared" si="367"/>
        <v>0.3</v>
      </c>
    </row>
    <row r="1467" spans="7:22" x14ac:dyDescent="0.2">
      <c r="G1467" s="326">
        <f t="shared" si="352"/>
        <v>0</v>
      </c>
      <c r="H1467" s="326">
        <f t="shared" si="362"/>
        <v>1.3520504400887234</v>
      </c>
      <c r="I1467" s="326">
        <f t="shared" si="353"/>
        <v>0</v>
      </c>
      <c r="J1467" s="326">
        <f t="shared" si="354"/>
        <v>0</v>
      </c>
      <c r="K1467" s="326">
        <f t="shared" si="363"/>
        <v>1.3520504400887234</v>
      </c>
      <c r="L1467" s="326">
        <f t="shared" si="355"/>
        <v>0</v>
      </c>
      <c r="M1467" s="326">
        <f t="shared" si="356"/>
        <v>0</v>
      </c>
      <c r="N1467" s="326">
        <f t="shared" si="364"/>
        <v>1.3520504400887234</v>
      </c>
      <c r="O1467" s="326">
        <f t="shared" si="357"/>
        <v>7.4604953327135495E-268</v>
      </c>
      <c r="P1467" s="326">
        <f t="shared" si="358"/>
        <v>0</v>
      </c>
      <c r="Q1467" s="326">
        <f t="shared" si="365"/>
        <v>1.3520504400887234</v>
      </c>
      <c r="R1467" s="326">
        <f t="shared" si="359"/>
        <v>7.5187060519654796E-57</v>
      </c>
      <c r="S1467" s="326">
        <f t="shared" si="360"/>
        <v>0</v>
      </c>
      <c r="T1467" s="326">
        <f t="shared" si="366"/>
        <v>1.3520504400887234</v>
      </c>
      <c r="U1467" s="326">
        <f t="shared" si="361"/>
        <v>2.3587012934028502E-46</v>
      </c>
      <c r="V1467" s="326">
        <f t="shared" si="367"/>
        <v>0.3</v>
      </c>
    </row>
    <row r="1468" spans="7:22" x14ac:dyDescent="0.2">
      <c r="G1468" s="326">
        <f t="shared" si="352"/>
        <v>0</v>
      </c>
      <c r="H1468" s="326">
        <f t="shared" si="362"/>
        <v>1.3529765020339897</v>
      </c>
      <c r="I1468" s="326">
        <f t="shared" si="353"/>
        <v>0</v>
      </c>
      <c r="J1468" s="326">
        <f t="shared" si="354"/>
        <v>0</v>
      </c>
      <c r="K1468" s="326">
        <f t="shared" si="363"/>
        <v>1.3529765020339897</v>
      </c>
      <c r="L1468" s="326">
        <f t="shared" si="355"/>
        <v>0</v>
      </c>
      <c r="M1468" s="326">
        <f t="shared" si="356"/>
        <v>0</v>
      </c>
      <c r="N1468" s="326">
        <f t="shared" si="364"/>
        <v>1.3529765020339897</v>
      </c>
      <c r="O1468" s="326">
        <f t="shared" si="357"/>
        <v>2.1261848755931069E-268</v>
      </c>
      <c r="P1468" s="326">
        <f t="shared" si="358"/>
        <v>0</v>
      </c>
      <c r="Q1468" s="326">
        <f t="shared" si="365"/>
        <v>1.3529765020339897</v>
      </c>
      <c r="R1468" s="326">
        <f t="shared" si="359"/>
        <v>3.2791371890094688E-57</v>
      </c>
      <c r="S1468" s="326">
        <f t="shared" si="360"/>
        <v>0</v>
      </c>
      <c r="T1468" s="326">
        <f t="shared" si="366"/>
        <v>1.3529765020339897</v>
      </c>
      <c r="U1468" s="326">
        <f t="shared" si="361"/>
        <v>6.9153580823269427E-46</v>
      </c>
      <c r="V1468" s="326">
        <f t="shared" si="367"/>
        <v>0.3</v>
      </c>
    </row>
    <row r="1469" spans="7:22" x14ac:dyDescent="0.2">
      <c r="G1469" s="326">
        <f t="shared" si="352"/>
        <v>0</v>
      </c>
      <c r="H1469" s="326">
        <f t="shared" si="362"/>
        <v>1.3539025639792559</v>
      </c>
      <c r="I1469" s="326">
        <f t="shared" si="353"/>
        <v>0</v>
      </c>
      <c r="J1469" s="326">
        <f t="shared" si="354"/>
        <v>0</v>
      </c>
      <c r="K1469" s="326">
        <f t="shared" si="363"/>
        <v>1.3539025639792559</v>
      </c>
      <c r="L1469" s="326">
        <f t="shared" si="355"/>
        <v>0</v>
      </c>
      <c r="M1469" s="326">
        <f t="shared" si="356"/>
        <v>0</v>
      </c>
      <c r="N1469" s="326">
        <f t="shared" si="364"/>
        <v>1.3539025639792559</v>
      </c>
      <c r="O1469" s="326">
        <f t="shared" si="357"/>
        <v>6.0621670854099228E-269</v>
      </c>
      <c r="P1469" s="326">
        <f t="shared" si="358"/>
        <v>0</v>
      </c>
      <c r="Q1469" s="326">
        <f t="shared" si="365"/>
        <v>1.3539025639792559</v>
      </c>
      <c r="R1469" s="326">
        <f t="shared" si="359"/>
        <v>1.4280350351452008E-57</v>
      </c>
      <c r="S1469" s="326">
        <f t="shared" si="360"/>
        <v>0</v>
      </c>
      <c r="T1469" s="326">
        <f t="shared" si="366"/>
        <v>1.3539025639792559</v>
      </c>
      <c r="U1469" s="326">
        <f t="shared" si="361"/>
        <v>2.0135627245942351E-45</v>
      </c>
      <c r="V1469" s="326">
        <f t="shared" si="367"/>
        <v>0.3</v>
      </c>
    </row>
    <row r="1470" spans="7:22" x14ac:dyDescent="0.2">
      <c r="G1470" s="326">
        <f t="shared" si="352"/>
        <v>0</v>
      </c>
      <c r="H1470" s="326">
        <f t="shared" si="362"/>
        <v>1.3548286259245221</v>
      </c>
      <c r="I1470" s="326">
        <f t="shared" si="353"/>
        <v>0</v>
      </c>
      <c r="J1470" s="326">
        <f t="shared" si="354"/>
        <v>0</v>
      </c>
      <c r="K1470" s="326">
        <f t="shared" si="363"/>
        <v>1.3548286259245221</v>
      </c>
      <c r="L1470" s="326">
        <f t="shared" si="355"/>
        <v>0</v>
      </c>
      <c r="M1470" s="326">
        <f t="shared" si="356"/>
        <v>0</v>
      </c>
      <c r="N1470" s="326">
        <f t="shared" si="364"/>
        <v>1.3548286259245221</v>
      </c>
      <c r="O1470" s="326">
        <f t="shared" si="357"/>
        <v>1.7292151456121643E-269</v>
      </c>
      <c r="P1470" s="326">
        <f t="shared" si="358"/>
        <v>0</v>
      </c>
      <c r="Q1470" s="326">
        <f t="shared" si="365"/>
        <v>1.3548286259245221</v>
      </c>
      <c r="R1470" s="326">
        <f t="shared" si="359"/>
        <v>6.2098992779849191E-58</v>
      </c>
      <c r="S1470" s="326">
        <f t="shared" si="360"/>
        <v>0</v>
      </c>
      <c r="T1470" s="326">
        <f t="shared" si="366"/>
        <v>1.3548286259245221</v>
      </c>
      <c r="U1470" s="326">
        <f t="shared" si="361"/>
        <v>5.8228468557539928E-45</v>
      </c>
      <c r="V1470" s="326">
        <f t="shared" si="367"/>
        <v>0.3</v>
      </c>
    </row>
    <row r="1471" spans="7:22" x14ac:dyDescent="0.2">
      <c r="G1471" s="326">
        <f t="shared" si="352"/>
        <v>0</v>
      </c>
      <c r="H1471" s="326">
        <f t="shared" si="362"/>
        <v>1.3557546878697884</v>
      </c>
      <c r="I1471" s="326">
        <f t="shared" si="353"/>
        <v>0</v>
      </c>
      <c r="J1471" s="326">
        <f t="shared" si="354"/>
        <v>0</v>
      </c>
      <c r="K1471" s="326">
        <f t="shared" si="363"/>
        <v>1.3557546878697884</v>
      </c>
      <c r="L1471" s="326">
        <f t="shared" si="355"/>
        <v>0</v>
      </c>
      <c r="M1471" s="326">
        <f t="shared" si="356"/>
        <v>0</v>
      </c>
      <c r="N1471" s="326">
        <f t="shared" si="364"/>
        <v>1.3557546878697884</v>
      </c>
      <c r="O1471" s="326">
        <f t="shared" si="357"/>
        <v>4.9347498158508322E-270</v>
      </c>
      <c r="P1471" s="326">
        <f t="shared" si="358"/>
        <v>0</v>
      </c>
      <c r="Q1471" s="326">
        <f t="shared" si="365"/>
        <v>1.3557546878697884</v>
      </c>
      <c r="R1471" s="326">
        <f t="shared" si="359"/>
        <v>2.696499063447952E-58</v>
      </c>
      <c r="S1471" s="326">
        <f t="shared" si="360"/>
        <v>0</v>
      </c>
      <c r="T1471" s="326">
        <f t="shared" si="366"/>
        <v>1.3557546878697884</v>
      </c>
      <c r="U1471" s="326">
        <f t="shared" si="361"/>
        <v>1.6723847516873358E-44</v>
      </c>
      <c r="V1471" s="326">
        <f t="shared" si="367"/>
        <v>0.3</v>
      </c>
    </row>
    <row r="1472" spans="7:22" x14ac:dyDescent="0.2">
      <c r="G1472" s="326">
        <f t="shared" si="352"/>
        <v>0</v>
      </c>
      <c r="H1472" s="326">
        <f t="shared" si="362"/>
        <v>1.3566807498150546</v>
      </c>
      <c r="I1472" s="326">
        <f t="shared" si="353"/>
        <v>0</v>
      </c>
      <c r="J1472" s="326">
        <f t="shared" si="354"/>
        <v>0</v>
      </c>
      <c r="K1472" s="326">
        <f t="shared" si="363"/>
        <v>1.3566807498150546</v>
      </c>
      <c r="L1472" s="326">
        <f t="shared" si="355"/>
        <v>0</v>
      </c>
      <c r="M1472" s="326">
        <f t="shared" si="356"/>
        <v>0</v>
      </c>
      <c r="N1472" s="326">
        <f t="shared" si="364"/>
        <v>1.3566807498150546</v>
      </c>
      <c r="O1472" s="326">
        <f t="shared" si="357"/>
        <v>1.4088895666251004E-270</v>
      </c>
      <c r="P1472" s="326">
        <f t="shared" si="358"/>
        <v>0</v>
      </c>
      <c r="Q1472" s="326">
        <f t="shared" si="365"/>
        <v>1.3566807498150546</v>
      </c>
      <c r="R1472" s="326">
        <f t="shared" si="359"/>
        <v>1.1692021501519877E-58</v>
      </c>
      <c r="S1472" s="326">
        <f t="shared" si="360"/>
        <v>0</v>
      </c>
      <c r="T1472" s="326">
        <f t="shared" si="366"/>
        <v>1.3566807498150546</v>
      </c>
      <c r="U1472" s="326">
        <f t="shared" si="361"/>
        <v>4.7706606340170992E-44</v>
      </c>
      <c r="V1472" s="326">
        <f t="shared" si="367"/>
        <v>0.3</v>
      </c>
    </row>
    <row r="1473" spans="7:22" x14ac:dyDescent="0.2">
      <c r="G1473" s="326">
        <f t="shared" si="352"/>
        <v>0</v>
      </c>
      <c r="H1473" s="326">
        <f t="shared" si="362"/>
        <v>1.3576068117603208</v>
      </c>
      <c r="I1473" s="326">
        <f t="shared" si="353"/>
        <v>0</v>
      </c>
      <c r="J1473" s="326">
        <f t="shared" si="354"/>
        <v>0</v>
      </c>
      <c r="K1473" s="326">
        <f t="shared" si="363"/>
        <v>1.3576068117603208</v>
      </c>
      <c r="L1473" s="326">
        <f t="shared" si="355"/>
        <v>0</v>
      </c>
      <c r="M1473" s="326">
        <f t="shared" si="356"/>
        <v>0</v>
      </c>
      <c r="N1473" s="326">
        <f t="shared" si="364"/>
        <v>1.3576068117603208</v>
      </c>
      <c r="O1473" s="326">
        <f t="shared" si="357"/>
        <v>4.0242522045848031E-271</v>
      </c>
      <c r="P1473" s="326">
        <f t="shared" si="358"/>
        <v>0</v>
      </c>
      <c r="Q1473" s="326">
        <f t="shared" si="365"/>
        <v>1.3576068117603208</v>
      </c>
      <c r="R1473" s="326">
        <f t="shared" si="359"/>
        <v>5.0623961218044324E-59</v>
      </c>
      <c r="S1473" s="326">
        <f t="shared" si="360"/>
        <v>0</v>
      </c>
      <c r="T1473" s="326">
        <f t="shared" si="366"/>
        <v>1.3576068117603208</v>
      </c>
      <c r="U1473" s="326">
        <f t="shared" si="361"/>
        <v>1.351677755043812E-43</v>
      </c>
      <c r="V1473" s="326">
        <f t="shared" si="367"/>
        <v>0.3</v>
      </c>
    </row>
    <row r="1474" spans="7:22" x14ac:dyDescent="0.2">
      <c r="G1474" s="326">
        <f t="shared" si="352"/>
        <v>0</v>
      </c>
      <c r="H1474" s="326">
        <f t="shared" si="362"/>
        <v>1.3585328737055871</v>
      </c>
      <c r="I1474" s="326">
        <f t="shared" si="353"/>
        <v>0</v>
      </c>
      <c r="J1474" s="326">
        <f t="shared" si="354"/>
        <v>0</v>
      </c>
      <c r="K1474" s="326">
        <f t="shared" si="363"/>
        <v>1.3585328737055871</v>
      </c>
      <c r="L1474" s="326">
        <f t="shared" si="355"/>
        <v>0</v>
      </c>
      <c r="M1474" s="326">
        <f t="shared" si="356"/>
        <v>0</v>
      </c>
      <c r="N1474" s="326">
        <f t="shared" si="364"/>
        <v>1.3585328737055871</v>
      </c>
      <c r="O1474" s="326">
        <f t="shared" si="357"/>
        <v>1.1499807398604437E-271</v>
      </c>
      <c r="P1474" s="326">
        <f t="shared" si="358"/>
        <v>0</v>
      </c>
      <c r="Q1474" s="326">
        <f t="shared" si="365"/>
        <v>1.3585328737055871</v>
      </c>
      <c r="R1474" s="326">
        <f t="shared" si="359"/>
        <v>2.188786442538916E-59</v>
      </c>
      <c r="S1474" s="326">
        <f t="shared" si="360"/>
        <v>0</v>
      </c>
      <c r="T1474" s="326">
        <f t="shared" si="366"/>
        <v>1.3585328737055871</v>
      </c>
      <c r="U1474" s="326">
        <f t="shared" si="361"/>
        <v>3.8039159305379059E-43</v>
      </c>
      <c r="V1474" s="326">
        <f t="shared" si="367"/>
        <v>0.3</v>
      </c>
    </row>
    <row r="1475" spans="7:22" x14ac:dyDescent="0.2">
      <c r="G1475" s="326">
        <f t="shared" si="352"/>
        <v>0</v>
      </c>
      <c r="H1475" s="326">
        <f t="shared" si="362"/>
        <v>1.3594589356508533</v>
      </c>
      <c r="I1475" s="326">
        <f t="shared" si="353"/>
        <v>0</v>
      </c>
      <c r="J1475" s="326">
        <f t="shared" si="354"/>
        <v>0</v>
      </c>
      <c r="K1475" s="326">
        <f t="shared" si="363"/>
        <v>1.3594589356508533</v>
      </c>
      <c r="L1475" s="326">
        <f t="shared" si="355"/>
        <v>0</v>
      </c>
      <c r="M1475" s="326">
        <f t="shared" si="356"/>
        <v>0</v>
      </c>
      <c r="N1475" s="326">
        <f t="shared" si="364"/>
        <v>1.3594589356508533</v>
      </c>
      <c r="O1475" s="326">
        <f t="shared" si="357"/>
        <v>3.2877121811371891E-272</v>
      </c>
      <c r="P1475" s="326">
        <f t="shared" si="358"/>
        <v>0</v>
      </c>
      <c r="Q1475" s="326">
        <f t="shared" si="365"/>
        <v>1.3594589356508533</v>
      </c>
      <c r="R1475" s="326">
        <f t="shared" si="359"/>
        <v>9.4500682061245767E-60</v>
      </c>
      <c r="S1475" s="326">
        <f t="shared" si="360"/>
        <v>0</v>
      </c>
      <c r="T1475" s="326">
        <f t="shared" si="366"/>
        <v>1.3594589356508533</v>
      </c>
      <c r="U1475" s="326">
        <f t="shared" si="361"/>
        <v>1.0633163564678493E-42</v>
      </c>
      <c r="V1475" s="326">
        <f t="shared" si="367"/>
        <v>0.3</v>
      </c>
    </row>
    <row r="1476" spans="7:22" x14ac:dyDescent="0.2">
      <c r="G1476" s="326">
        <f t="shared" si="352"/>
        <v>0</v>
      </c>
      <c r="H1476" s="326">
        <f t="shared" si="362"/>
        <v>1.3603849975961195</v>
      </c>
      <c r="I1476" s="326">
        <f t="shared" si="353"/>
        <v>0</v>
      </c>
      <c r="J1476" s="326">
        <f t="shared" si="354"/>
        <v>0</v>
      </c>
      <c r="K1476" s="326">
        <f t="shared" si="363"/>
        <v>1.3603849975961195</v>
      </c>
      <c r="L1476" s="326">
        <f t="shared" si="355"/>
        <v>0</v>
      </c>
      <c r="M1476" s="326">
        <f t="shared" si="356"/>
        <v>0</v>
      </c>
      <c r="N1476" s="326">
        <f t="shared" si="364"/>
        <v>1.3603849975961195</v>
      </c>
      <c r="O1476" s="326">
        <f t="shared" si="357"/>
        <v>9.4036307408143912E-273</v>
      </c>
      <c r="P1476" s="326">
        <f t="shared" si="358"/>
        <v>0</v>
      </c>
      <c r="Q1476" s="326">
        <f t="shared" si="365"/>
        <v>1.3603849975961195</v>
      </c>
      <c r="R1476" s="326">
        <f t="shared" si="359"/>
        <v>4.0743122537461739E-60</v>
      </c>
      <c r="S1476" s="326">
        <f t="shared" si="360"/>
        <v>0</v>
      </c>
      <c r="T1476" s="326">
        <f t="shared" si="366"/>
        <v>1.3603849975961195</v>
      </c>
      <c r="U1476" s="326">
        <f t="shared" si="361"/>
        <v>2.9524232551471837E-42</v>
      </c>
      <c r="V1476" s="326">
        <f t="shared" si="367"/>
        <v>0.3</v>
      </c>
    </row>
    <row r="1477" spans="7:22" x14ac:dyDescent="0.2">
      <c r="G1477" s="326">
        <f t="shared" si="352"/>
        <v>0</v>
      </c>
      <c r="H1477" s="326">
        <f t="shared" si="362"/>
        <v>1.3613110595413858</v>
      </c>
      <c r="I1477" s="326">
        <f t="shared" si="353"/>
        <v>0</v>
      </c>
      <c r="J1477" s="326">
        <f t="shared" si="354"/>
        <v>0</v>
      </c>
      <c r="K1477" s="326">
        <f t="shared" si="363"/>
        <v>1.3613110595413858</v>
      </c>
      <c r="L1477" s="326">
        <f t="shared" si="355"/>
        <v>0</v>
      </c>
      <c r="M1477" s="326">
        <f t="shared" si="356"/>
        <v>0</v>
      </c>
      <c r="N1477" s="326">
        <f t="shared" si="364"/>
        <v>1.3613110595413858</v>
      </c>
      <c r="O1477" s="326">
        <f t="shared" si="357"/>
        <v>2.6908940298263447E-273</v>
      </c>
      <c r="P1477" s="326">
        <f t="shared" si="358"/>
        <v>0</v>
      </c>
      <c r="Q1477" s="326">
        <f t="shared" si="365"/>
        <v>1.3613110595413858</v>
      </c>
      <c r="R1477" s="326">
        <f t="shared" si="359"/>
        <v>1.754143027697912E-60</v>
      </c>
      <c r="S1477" s="326">
        <f t="shared" si="360"/>
        <v>0</v>
      </c>
      <c r="T1477" s="326">
        <f t="shared" si="366"/>
        <v>1.3613110595413858</v>
      </c>
      <c r="U1477" s="326">
        <f t="shared" si="361"/>
        <v>8.1431031296856154E-42</v>
      </c>
      <c r="V1477" s="326">
        <f t="shared" si="367"/>
        <v>0.3</v>
      </c>
    </row>
    <row r="1478" spans="7:22" x14ac:dyDescent="0.2">
      <c r="G1478" s="326">
        <f t="shared" si="352"/>
        <v>0</v>
      </c>
      <c r="H1478" s="326">
        <f t="shared" si="362"/>
        <v>1.362237121486652</v>
      </c>
      <c r="I1478" s="326">
        <f t="shared" si="353"/>
        <v>0</v>
      </c>
      <c r="J1478" s="326">
        <f t="shared" si="354"/>
        <v>0</v>
      </c>
      <c r="K1478" s="326">
        <f t="shared" si="363"/>
        <v>1.362237121486652</v>
      </c>
      <c r="L1478" s="326">
        <f t="shared" si="355"/>
        <v>0</v>
      </c>
      <c r="M1478" s="326">
        <f t="shared" si="356"/>
        <v>0</v>
      </c>
      <c r="N1478" s="326">
        <f t="shared" si="364"/>
        <v>1.362237121486652</v>
      </c>
      <c r="O1478" s="326">
        <f t="shared" si="357"/>
        <v>7.7036682064908878E-274</v>
      </c>
      <c r="P1478" s="326">
        <f t="shared" si="358"/>
        <v>0</v>
      </c>
      <c r="Q1478" s="326">
        <f t="shared" si="365"/>
        <v>1.362237121486652</v>
      </c>
      <c r="R1478" s="326">
        <f t="shared" si="359"/>
        <v>7.5417218719967847E-61</v>
      </c>
      <c r="S1478" s="326">
        <f t="shared" si="360"/>
        <v>0</v>
      </c>
      <c r="T1478" s="326">
        <f t="shared" si="366"/>
        <v>1.362237121486652</v>
      </c>
      <c r="U1478" s="326">
        <f t="shared" si="361"/>
        <v>2.2310384826000685E-41</v>
      </c>
      <c r="V1478" s="326">
        <f t="shared" si="367"/>
        <v>0.3</v>
      </c>
    </row>
    <row r="1479" spans="7:22" x14ac:dyDescent="0.2">
      <c r="G1479" s="326">
        <f t="shared" ref="G1479:G1542" si="368">FLOOR(I1479,0.001)</f>
        <v>0</v>
      </c>
      <c r="H1479" s="326">
        <f t="shared" si="362"/>
        <v>1.3631631834319182</v>
      </c>
      <c r="I1479" s="326">
        <f t="shared" ref="I1479:I1542" si="369">$C$13/(SQRT(($H1479*$H1479)/I$4))/SQRT(6.28)*EXP(-(($H1479-I$2)^2)/2/(SQRT(($H1479*$H1479)/I$4))^2)</f>
        <v>0</v>
      </c>
      <c r="J1479" s="326">
        <f t="shared" ref="J1479:J1542" si="370">FLOOR(L1479,0.001)</f>
        <v>0</v>
      </c>
      <c r="K1479" s="326">
        <f t="shared" si="363"/>
        <v>1.3631631834319182</v>
      </c>
      <c r="L1479" s="326">
        <f t="shared" ref="L1479:L1542" si="371">$C$13/(SQRT(($H1479*$H1479)/L$4))/SQRT(6.28)*EXP(-(($H1479-L$2)^2)/2/(SQRT(($H1479*$H1479)/L$4))^2)</f>
        <v>0</v>
      </c>
      <c r="M1479" s="326">
        <f t="shared" ref="M1479:M1542" si="372">FLOOR(O1479,0.001)</f>
        <v>0</v>
      </c>
      <c r="N1479" s="326">
        <f t="shared" si="364"/>
        <v>1.3631631834319182</v>
      </c>
      <c r="O1479" s="326">
        <f t="shared" ref="O1479:O1542" si="373">$C$13/(SQRT(($H1479*$H1479)/O$4))/SQRT(6.28)*EXP(-(($H1479-O$2)^2)/2/(SQRT(($H1479*$H1479)/O$4))^2)</f>
        <v>2.2064758594754943E-274</v>
      </c>
      <c r="P1479" s="326">
        <f t="shared" ref="P1479:P1542" si="374">FLOOR(R1479,0.001)</f>
        <v>0</v>
      </c>
      <c r="Q1479" s="326">
        <f t="shared" si="365"/>
        <v>1.3631631834319182</v>
      </c>
      <c r="R1479" s="326">
        <f t="shared" ref="R1479:R1542" si="375">$C$13/(SQRT(($H1479*$H1479)/R$4))/SQRT(6.28)*EXP(-(($H1479-R$2)^2)/2/(SQRT(($H1479*$H1479)/R$4))^2)</f>
        <v>3.2379811866884756E-61</v>
      </c>
      <c r="S1479" s="326">
        <f t="shared" ref="S1479:S1542" si="376">FLOOR(U1479,0.001)</f>
        <v>0</v>
      </c>
      <c r="T1479" s="326">
        <f t="shared" si="366"/>
        <v>1.3631631834319182</v>
      </c>
      <c r="U1479" s="326">
        <f t="shared" ref="U1479:U1542" si="377">$C$13/(SQRT(($H1479*$H1479)/U$4))/SQRT(6.28)*EXP(-(($H1479-U$2)^2)/2/(SQRT(($H1479*$H1479)/U$4))^2)</f>
        <v>6.0721231238970649E-41</v>
      </c>
      <c r="V1479" s="326">
        <f t="shared" si="367"/>
        <v>0.3</v>
      </c>
    </row>
    <row r="1480" spans="7:22" x14ac:dyDescent="0.2">
      <c r="G1480" s="326">
        <f t="shared" si="368"/>
        <v>0</v>
      </c>
      <c r="H1480" s="326">
        <f t="shared" ref="H1480:H1543" si="378">H1479+1/($C$16*60)</f>
        <v>1.3640892453771845</v>
      </c>
      <c r="I1480" s="326">
        <f t="shared" si="369"/>
        <v>0</v>
      </c>
      <c r="J1480" s="326">
        <f t="shared" si="370"/>
        <v>0</v>
      </c>
      <c r="K1480" s="326">
        <f t="shared" ref="K1480:K1543" si="379">K1479+1/($C$16*60)</f>
        <v>1.3640892453771845</v>
      </c>
      <c r="L1480" s="326">
        <f t="shared" si="371"/>
        <v>0</v>
      </c>
      <c r="M1480" s="326">
        <f t="shared" si="372"/>
        <v>0</v>
      </c>
      <c r="N1480" s="326">
        <f t="shared" ref="N1480:N1543" si="380">N1479+1/($C$16*60)</f>
        <v>1.3640892453771845</v>
      </c>
      <c r="O1480" s="326">
        <f t="shared" si="373"/>
        <v>6.3226932460278207E-275</v>
      </c>
      <c r="P1480" s="326">
        <f t="shared" si="374"/>
        <v>0</v>
      </c>
      <c r="Q1480" s="326">
        <f t="shared" ref="Q1480:Q1543" si="381">Q1479+1/($C$16*60)</f>
        <v>1.3640892453771845</v>
      </c>
      <c r="R1480" s="326">
        <f t="shared" si="375"/>
        <v>1.3882890295233341E-61</v>
      </c>
      <c r="S1480" s="326">
        <f t="shared" si="376"/>
        <v>0</v>
      </c>
      <c r="T1480" s="326">
        <f t="shared" ref="T1480:T1543" si="382">T1479+1/($C$16*60)</f>
        <v>1.3640892453771845</v>
      </c>
      <c r="U1480" s="326">
        <f t="shared" si="377"/>
        <v>1.6417271844011873E-40</v>
      </c>
      <c r="V1480" s="326">
        <f t="shared" ref="V1480:V1543" si="383">SUM(I1480,L1480,O1480,R1480,U1480)+0.3</f>
        <v>0.3</v>
      </c>
    </row>
    <row r="1481" spans="7:22" x14ac:dyDescent="0.2">
      <c r="G1481" s="326">
        <f t="shared" si="368"/>
        <v>0</v>
      </c>
      <c r="H1481" s="326">
        <f t="shared" si="378"/>
        <v>1.3650153073224507</v>
      </c>
      <c r="I1481" s="326">
        <f t="shared" si="369"/>
        <v>0</v>
      </c>
      <c r="J1481" s="326">
        <f t="shared" si="370"/>
        <v>0</v>
      </c>
      <c r="K1481" s="326">
        <f t="shared" si="379"/>
        <v>1.3650153073224507</v>
      </c>
      <c r="L1481" s="326">
        <f t="shared" si="371"/>
        <v>0</v>
      </c>
      <c r="M1481" s="326">
        <f t="shared" si="372"/>
        <v>0</v>
      </c>
      <c r="N1481" s="326">
        <f t="shared" si="380"/>
        <v>1.3650153073224507</v>
      </c>
      <c r="O1481" s="326">
        <f t="shared" si="373"/>
        <v>1.8126211563491703E-275</v>
      </c>
      <c r="P1481" s="326">
        <f t="shared" si="374"/>
        <v>0</v>
      </c>
      <c r="Q1481" s="326">
        <f t="shared" si="381"/>
        <v>1.3650153073224507</v>
      </c>
      <c r="R1481" s="326">
        <f t="shared" si="375"/>
        <v>5.9441624852779344E-62</v>
      </c>
      <c r="S1481" s="326">
        <f t="shared" si="376"/>
        <v>0</v>
      </c>
      <c r="T1481" s="326">
        <f t="shared" si="382"/>
        <v>1.3650153073224507</v>
      </c>
      <c r="U1481" s="326">
        <f t="shared" si="377"/>
        <v>4.4095961064814305E-40</v>
      </c>
      <c r="V1481" s="326">
        <f t="shared" si="383"/>
        <v>0.3</v>
      </c>
    </row>
    <row r="1482" spans="7:22" x14ac:dyDescent="0.2">
      <c r="G1482" s="326">
        <f t="shared" si="368"/>
        <v>0</v>
      </c>
      <c r="H1482" s="326">
        <f t="shared" si="378"/>
        <v>1.3659413692677169</v>
      </c>
      <c r="I1482" s="326">
        <f t="shared" si="369"/>
        <v>0</v>
      </c>
      <c r="J1482" s="326">
        <f t="shared" si="370"/>
        <v>0</v>
      </c>
      <c r="K1482" s="326">
        <f t="shared" si="379"/>
        <v>1.3659413692677169</v>
      </c>
      <c r="L1482" s="326">
        <f t="shared" si="371"/>
        <v>0</v>
      </c>
      <c r="M1482" s="326">
        <f t="shared" si="372"/>
        <v>0</v>
      </c>
      <c r="N1482" s="326">
        <f t="shared" si="380"/>
        <v>1.3659413692677169</v>
      </c>
      <c r="O1482" s="326">
        <f t="shared" si="373"/>
        <v>5.1989381837132305E-276</v>
      </c>
      <c r="P1482" s="326">
        <f t="shared" si="374"/>
        <v>0</v>
      </c>
      <c r="Q1482" s="326">
        <f t="shared" si="381"/>
        <v>1.3659413692677169</v>
      </c>
      <c r="R1482" s="326">
        <f t="shared" si="375"/>
        <v>2.541616936228259E-62</v>
      </c>
      <c r="S1482" s="326">
        <f t="shared" si="376"/>
        <v>0</v>
      </c>
      <c r="T1482" s="326">
        <f t="shared" si="382"/>
        <v>1.3659413692677169</v>
      </c>
      <c r="U1482" s="326">
        <f t="shared" si="377"/>
        <v>1.1766423808449625E-39</v>
      </c>
      <c r="V1482" s="326">
        <f t="shared" si="383"/>
        <v>0.3</v>
      </c>
    </row>
    <row r="1483" spans="7:22" x14ac:dyDescent="0.2">
      <c r="G1483" s="326">
        <f t="shared" si="368"/>
        <v>0</v>
      </c>
      <c r="H1483" s="326">
        <f t="shared" si="378"/>
        <v>1.3668674312129832</v>
      </c>
      <c r="I1483" s="326">
        <f t="shared" si="369"/>
        <v>0</v>
      </c>
      <c r="J1483" s="326">
        <f t="shared" si="370"/>
        <v>0</v>
      </c>
      <c r="K1483" s="326">
        <f t="shared" si="379"/>
        <v>1.3668674312129832</v>
      </c>
      <c r="L1483" s="326">
        <f t="shared" si="371"/>
        <v>0</v>
      </c>
      <c r="M1483" s="326">
        <f t="shared" si="372"/>
        <v>0</v>
      </c>
      <c r="N1483" s="326">
        <f t="shared" si="380"/>
        <v>1.3668674312129832</v>
      </c>
      <c r="O1483" s="326">
        <f t="shared" si="373"/>
        <v>1.4918515484279522E-276</v>
      </c>
      <c r="P1483" s="326">
        <f t="shared" si="374"/>
        <v>0</v>
      </c>
      <c r="Q1483" s="326">
        <f t="shared" si="381"/>
        <v>1.3668674312129832</v>
      </c>
      <c r="R1483" s="326">
        <f t="shared" si="375"/>
        <v>1.085279448719421E-62</v>
      </c>
      <c r="S1483" s="326">
        <f t="shared" si="376"/>
        <v>0</v>
      </c>
      <c r="T1483" s="326">
        <f t="shared" si="382"/>
        <v>1.3668674312129832</v>
      </c>
      <c r="U1483" s="326">
        <f t="shared" si="377"/>
        <v>3.1192373405972523E-39</v>
      </c>
      <c r="V1483" s="326">
        <f t="shared" si="383"/>
        <v>0.3</v>
      </c>
    </row>
    <row r="1484" spans="7:22" x14ac:dyDescent="0.2">
      <c r="G1484" s="326">
        <f t="shared" si="368"/>
        <v>0</v>
      </c>
      <c r="H1484" s="326">
        <f t="shared" si="378"/>
        <v>1.3677934931582494</v>
      </c>
      <c r="I1484" s="326">
        <f t="shared" si="369"/>
        <v>0</v>
      </c>
      <c r="J1484" s="326">
        <f t="shared" si="370"/>
        <v>0</v>
      </c>
      <c r="K1484" s="326">
        <f t="shared" si="379"/>
        <v>1.3677934931582494</v>
      </c>
      <c r="L1484" s="326">
        <f t="shared" si="371"/>
        <v>0</v>
      </c>
      <c r="M1484" s="326">
        <f t="shared" si="372"/>
        <v>0</v>
      </c>
      <c r="N1484" s="326">
        <f t="shared" si="380"/>
        <v>1.3677934931582494</v>
      </c>
      <c r="O1484" s="326">
        <f t="shared" si="373"/>
        <v>4.2829260681024068E-277</v>
      </c>
      <c r="P1484" s="326">
        <f t="shared" si="374"/>
        <v>0</v>
      </c>
      <c r="Q1484" s="326">
        <f t="shared" si="381"/>
        <v>1.3677934931582494</v>
      </c>
      <c r="R1484" s="326">
        <f t="shared" si="375"/>
        <v>4.6279485762943727E-63</v>
      </c>
      <c r="S1484" s="326">
        <f t="shared" si="376"/>
        <v>0</v>
      </c>
      <c r="T1484" s="326">
        <f t="shared" si="382"/>
        <v>1.3677934931582494</v>
      </c>
      <c r="U1484" s="326">
        <f t="shared" si="377"/>
        <v>8.2152537547067754E-39</v>
      </c>
      <c r="V1484" s="326">
        <f t="shared" si="383"/>
        <v>0.3</v>
      </c>
    </row>
    <row r="1485" spans="7:22" x14ac:dyDescent="0.2">
      <c r="G1485" s="326">
        <f t="shared" si="368"/>
        <v>0</v>
      </c>
      <c r="H1485" s="326">
        <f t="shared" si="378"/>
        <v>1.3687195551035156</v>
      </c>
      <c r="I1485" s="326">
        <f t="shared" si="369"/>
        <v>0</v>
      </c>
      <c r="J1485" s="326">
        <f t="shared" si="370"/>
        <v>0</v>
      </c>
      <c r="K1485" s="326">
        <f t="shared" si="379"/>
        <v>1.3687195551035156</v>
      </c>
      <c r="L1485" s="326">
        <f t="shared" si="371"/>
        <v>0</v>
      </c>
      <c r="M1485" s="326">
        <f t="shared" si="372"/>
        <v>0</v>
      </c>
      <c r="N1485" s="326">
        <f t="shared" si="380"/>
        <v>1.3687195551035156</v>
      </c>
      <c r="O1485" s="326">
        <f t="shared" si="373"/>
        <v>1.2301560857319445E-277</v>
      </c>
      <c r="P1485" s="326">
        <f t="shared" si="374"/>
        <v>0</v>
      </c>
      <c r="Q1485" s="326">
        <f t="shared" si="381"/>
        <v>1.3687195551035156</v>
      </c>
      <c r="R1485" s="326">
        <f t="shared" si="375"/>
        <v>1.9708533924355228E-63</v>
      </c>
      <c r="S1485" s="326">
        <f t="shared" si="376"/>
        <v>0</v>
      </c>
      <c r="T1485" s="326">
        <f t="shared" si="382"/>
        <v>1.3687195551035156</v>
      </c>
      <c r="U1485" s="326">
        <f t="shared" si="377"/>
        <v>2.1496734769811731E-38</v>
      </c>
      <c r="V1485" s="326">
        <f t="shared" si="383"/>
        <v>0.3</v>
      </c>
    </row>
    <row r="1486" spans="7:22" x14ac:dyDescent="0.2">
      <c r="G1486" s="326">
        <f t="shared" si="368"/>
        <v>0</v>
      </c>
      <c r="H1486" s="326">
        <f t="shared" si="378"/>
        <v>1.3696456170487818</v>
      </c>
      <c r="I1486" s="326">
        <f t="shared" si="369"/>
        <v>0</v>
      </c>
      <c r="J1486" s="326">
        <f t="shared" si="370"/>
        <v>0</v>
      </c>
      <c r="K1486" s="326">
        <f t="shared" si="379"/>
        <v>1.3696456170487818</v>
      </c>
      <c r="L1486" s="326">
        <f t="shared" si="371"/>
        <v>0</v>
      </c>
      <c r="M1486" s="326">
        <f t="shared" si="372"/>
        <v>0</v>
      </c>
      <c r="N1486" s="326">
        <f t="shared" si="380"/>
        <v>1.3696456170487818</v>
      </c>
      <c r="O1486" s="326">
        <f t="shared" si="373"/>
        <v>3.534965593701815E-278</v>
      </c>
      <c r="P1486" s="326">
        <f t="shared" si="374"/>
        <v>0</v>
      </c>
      <c r="Q1486" s="326">
        <f t="shared" si="381"/>
        <v>1.3696456170487818</v>
      </c>
      <c r="R1486" s="326">
        <f t="shared" si="375"/>
        <v>8.3818972911855243E-64</v>
      </c>
      <c r="S1486" s="326">
        <f t="shared" si="376"/>
        <v>0</v>
      </c>
      <c r="T1486" s="326">
        <f t="shared" si="382"/>
        <v>1.3696456170487818</v>
      </c>
      <c r="U1486" s="326">
        <f t="shared" si="377"/>
        <v>5.5887316178630358E-38</v>
      </c>
      <c r="V1486" s="326">
        <f t="shared" si="383"/>
        <v>0.3</v>
      </c>
    </row>
    <row r="1487" spans="7:22" x14ac:dyDescent="0.2">
      <c r="G1487" s="326">
        <f t="shared" si="368"/>
        <v>0</v>
      </c>
      <c r="H1487" s="326">
        <f t="shared" si="378"/>
        <v>1.3705716789940481</v>
      </c>
      <c r="I1487" s="326">
        <f t="shared" si="369"/>
        <v>0</v>
      </c>
      <c r="J1487" s="326">
        <f t="shared" si="370"/>
        <v>0</v>
      </c>
      <c r="K1487" s="326">
        <f t="shared" si="379"/>
        <v>1.3705716789940481</v>
      </c>
      <c r="L1487" s="326">
        <f t="shared" si="371"/>
        <v>0</v>
      </c>
      <c r="M1487" s="326">
        <f t="shared" si="372"/>
        <v>0</v>
      </c>
      <c r="N1487" s="326">
        <f t="shared" si="380"/>
        <v>1.3705716789940481</v>
      </c>
      <c r="O1487" s="326">
        <f t="shared" si="373"/>
        <v>1.0162864710933359E-278</v>
      </c>
      <c r="P1487" s="326">
        <f t="shared" si="374"/>
        <v>0</v>
      </c>
      <c r="Q1487" s="326">
        <f t="shared" si="381"/>
        <v>1.3705716789940481</v>
      </c>
      <c r="R1487" s="326">
        <f t="shared" si="375"/>
        <v>3.5600486117392585E-64</v>
      </c>
      <c r="S1487" s="326">
        <f t="shared" si="376"/>
        <v>0</v>
      </c>
      <c r="T1487" s="326">
        <f t="shared" si="382"/>
        <v>1.3705716789940481</v>
      </c>
      <c r="U1487" s="326">
        <f t="shared" si="377"/>
        <v>1.4436220207452105E-37</v>
      </c>
      <c r="V1487" s="326">
        <f t="shared" si="383"/>
        <v>0.3</v>
      </c>
    </row>
    <row r="1488" spans="7:22" x14ac:dyDescent="0.2">
      <c r="G1488" s="326">
        <f t="shared" si="368"/>
        <v>0</v>
      </c>
      <c r="H1488" s="326">
        <f t="shared" si="378"/>
        <v>1.3714977409393143</v>
      </c>
      <c r="I1488" s="326">
        <f t="shared" si="369"/>
        <v>0</v>
      </c>
      <c r="J1488" s="326">
        <f t="shared" si="370"/>
        <v>0</v>
      </c>
      <c r="K1488" s="326">
        <f t="shared" si="379"/>
        <v>1.3714977409393143</v>
      </c>
      <c r="L1488" s="326">
        <f t="shared" si="371"/>
        <v>0</v>
      </c>
      <c r="M1488" s="326">
        <f t="shared" si="372"/>
        <v>0</v>
      </c>
      <c r="N1488" s="326">
        <f t="shared" si="380"/>
        <v>1.3714977409393143</v>
      </c>
      <c r="O1488" s="326">
        <f t="shared" si="373"/>
        <v>2.9231676640836403E-279</v>
      </c>
      <c r="P1488" s="326">
        <f t="shared" si="374"/>
        <v>0</v>
      </c>
      <c r="Q1488" s="326">
        <f t="shared" si="381"/>
        <v>1.3714977409393143</v>
      </c>
      <c r="R1488" s="326">
        <f t="shared" si="375"/>
        <v>1.5100747341690359E-64</v>
      </c>
      <c r="S1488" s="326">
        <f t="shared" si="376"/>
        <v>0</v>
      </c>
      <c r="T1488" s="326">
        <f t="shared" si="382"/>
        <v>1.3714977409393143</v>
      </c>
      <c r="U1488" s="326">
        <f t="shared" si="377"/>
        <v>3.7051298739140107E-37</v>
      </c>
      <c r="V1488" s="326">
        <f t="shared" si="383"/>
        <v>0.3</v>
      </c>
    </row>
    <row r="1489" spans="7:22" x14ac:dyDescent="0.2">
      <c r="G1489" s="326">
        <f t="shared" si="368"/>
        <v>0</v>
      </c>
      <c r="H1489" s="326">
        <f t="shared" si="378"/>
        <v>1.3724238028845805</v>
      </c>
      <c r="I1489" s="326">
        <f t="shared" si="369"/>
        <v>0</v>
      </c>
      <c r="J1489" s="326">
        <f t="shared" si="370"/>
        <v>0</v>
      </c>
      <c r="K1489" s="326">
        <f t="shared" si="379"/>
        <v>1.3724238028845805</v>
      </c>
      <c r="L1489" s="326">
        <f t="shared" si="371"/>
        <v>0</v>
      </c>
      <c r="M1489" s="326">
        <f t="shared" si="372"/>
        <v>0</v>
      </c>
      <c r="N1489" s="326">
        <f t="shared" si="380"/>
        <v>1.3724238028845805</v>
      </c>
      <c r="O1489" s="326">
        <f t="shared" si="373"/>
        <v>8.4119867209857893E-280</v>
      </c>
      <c r="P1489" s="326">
        <f t="shared" si="374"/>
        <v>0</v>
      </c>
      <c r="Q1489" s="326">
        <f t="shared" si="381"/>
        <v>1.3724238028845805</v>
      </c>
      <c r="R1489" s="326">
        <f t="shared" si="375"/>
        <v>6.3969536032008559E-65</v>
      </c>
      <c r="S1489" s="326">
        <f t="shared" si="376"/>
        <v>0</v>
      </c>
      <c r="T1489" s="326">
        <f t="shared" si="382"/>
        <v>1.3724238028845805</v>
      </c>
      <c r="U1489" s="326">
        <f t="shared" si="377"/>
        <v>9.4487255377501235E-37</v>
      </c>
      <c r="V1489" s="326">
        <f t="shared" si="383"/>
        <v>0.3</v>
      </c>
    </row>
    <row r="1490" spans="7:22" x14ac:dyDescent="0.2">
      <c r="G1490" s="326">
        <f t="shared" si="368"/>
        <v>0</v>
      </c>
      <c r="H1490" s="326">
        <f t="shared" si="378"/>
        <v>1.3733498648298468</v>
      </c>
      <c r="I1490" s="326">
        <f t="shared" si="369"/>
        <v>0</v>
      </c>
      <c r="J1490" s="326">
        <f t="shared" si="370"/>
        <v>0</v>
      </c>
      <c r="K1490" s="326">
        <f t="shared" si="379"/>
        <v>1.3733498648298468</v>
      </c>
      <c r="L1490" s="326">
        <f t="shared" si="371"/>
        <v>0</v>
      </c>
      <c r="M1490" s="326">
        <f t="shared" si="372"/>
        <v>0</v>
      </c>
      <c r="N1490" s="326">
        <f t="shared" si="380"/>
        <v>1.3733498648298468</v>
      </c>
      <c r="O1490" s="326">
        <f t="shared" si="373"/>
        <v>2.4218728559029082E-280</v>
      </c>
      <c r="P1490" s="326">
        <f t="shared" si="374"/>
        <v>0</v>
      </c>
      <c r="Q1490" s="326">
        <f t="shared" si="381"/>
        <v>1.3733498648298468</v>
      </c>
      <c r="R1490" s="326">
        <f t="shared" si="375"/>
        <v>2.7063472448611689E-65</v>
      </c>
      <c r="S1490" s="326">
        <f t="shared" si="376"/>
        <v>0</v>
      </c>
      <c r="T1490" s="326">
        <f t="shared" si="382"/>
        <v>1.3733498648298468</v>
      </c>
      <c r="U1490" s="326">
        <f t="shared" si="377"/>
        <v>2.3942694285459749E-36</v>
      </c>
      <c r="V1490" s="326">
        <f t="shared" si="383"/>
        <v>0.3</v>
      </c>
    </row>
    <row r="1491" spans="7:22" x14ac:dyDescent="0.2">
      <c r="G1491" s="326">
        <f t="shared" si="368"/>
        <v>0</v>
      </c>
      <c r="H1491" s="326">
        <f t="shared" si="378"/>
        <v>1.374275926775113</v>
      </c>
      <c r="I1491" s="326">
        <f t="shared" si="369"/>
        <v>0</v>
      </c>
      <c r="J1491" s="326">
        <f t="shared" si="370"/>
        <v>0</v>
      </c>
      <c r="K1491" s="326">
        <f t="shared" si="379"/>
        <v>1.374275926775113</v>
      </c>
      <c r="L1491" s="326">
        <f t="shared" si="371"/>
        <v>0</v>
      </c>
      <c r="M1491" s="326">
        <f t="shared" si="372"/>
        <v>0</v>
      </c>
      <c r="N1491" s="326">
        <f t="shared" si="380"/>
        <v>1.374275926775113</v>
      </c>
      <c r="O1491" s="326">
        <f t="shared" si="373"/>
        <v>6.9760991241369561E-281</v>
      </c>
      <c r="P1491" s="326">
        <f t="shared" si="374"/>
        <v>0</v>
      </c>
      <c r="Q1491" s="326">
        <f t="shared" si="381"/>
        <v>1.374275926775113</v>
      </c>
      <c r="R1491" s="326">
        <f t="shared" si="375"/>
        <v>1.1434908491476147E-65</v>
      </c>
      <c r="S1491" s="326">
        <f t="shared" si="376"/>
        <v>0</v>
      </c>
      <c r="T1491" s="326">
        <f t="shared" si="382"/>
        <v>1.374275926775113</v>
      </c>
      <c r="U1491" s="326">
        <f t="shared" si="377"/>
        <v>6.0285502075463565E-36</v>
      </c>
      <c r="V1491" s="326">
        <f t="shared" si="383"/>
        <v>0.3</v>
      </c>
    </row>
    <row r="1492" spans="7:22" x14ac:dyDescent="0.2">
      <c r="G1492" s="326">
        <f t="shared" si="368"/>
        <v>0</v>
      </c>
      <c r="H1492" s="326">
        <f t="shared" si="378"/>
        <v>1.3752019887203792</v>
      </c>
      <c r="I1492" s="326">
        <f t="shared" si="369"/>
        <v>0</v>
      </c>
      <c r="J1492" s="326">
        <f t="shared" si="370"/>
        <v>0</v>
      </c>
      <c r="K1492" s="326">
        <f t="shared" si="379"/>
        <v>1.3752019887203792</v>
      </c>
      <c r="L1492" s="326">
        <f t="shared" si="371"/>
        <v>0</v>
      </c>
      <c r="M1492" s="326">
        <f t="shared" si="372"/>
        <v>0</v>
      </c>
      <c r="N1492" s="326">
        <f t="shared" si="380"/>
        <v>1.3752019887203792</v>
      </c>
      <c r="O1492" s="326">
        <f t="shared" si="373"/>
        <v>2.0104029680113033E-281</v>
      </c>
      <c r="P1492" s="326">
        <f t="shared" si="374"/>
        <v>0</v>
      </c>
      <c r="Q1492" s="326">
        <f t="shared" si="381"/>
        <v>1.3752019887203792</v>
      </c>
      <c r="R1492" s="326">
        <f t="shared" si="375"/>
        <v>4.8252965227055657E-66</v>
      </c>
      <c r="S1492" s="326">
        <f t="shared" si="376"/>
        <v>0</v>
      </c>
      <c r="T1492" s="326">
        <f t="shared" si="382"/>
        <v>1.3752019887203792</v>
      </c>
      <c r="U1492" s="326">
        <f t="shared" si="377"/>
        <v>1.5083525727673205E-35</v>
      </c>
      <c r="V1492" s="326">
        <f t="shared" si="383"/>
        <v>0.3</v>
      </c>
    </row>
    <row r="1493" spans="7:22" x14ac:dyDescent="0.2">
      <c r="G1493" s="326">
        <f t="shared" si="368"/>
        <v>0</v>
      </c>
      <c r="H1493" s="326">
        <f t="shared" si="378"/>
        <v>1.3761280506656455</v>
      </c>
      <c r="I1493" s="326">
        <f t="shared" si="369"/>
        <v>0</v>
      </c>
      <c r="J1493" s="326">
        <f t="shared" si="370"/>
        <v>0</v>
      </c>
      <c r="K1493" s="326">
        <f t="shared" si="379"/>
        <v>1.3761280506656455</v>
      </c>
      <c r="L1493" s="326">
        <f t="shared" si="371"/>
        <v>0</v>
      </c>
      <c r="M1493" s="326">
        <f t="shared" si="372"/>
        <v>0</v>
      </c>
      <c r="N1493" s="326">
        <f t="shared" si="380"/>
        <v>1.3761280506656455</v>
      </c>
      <c r="O1493" s="326">
        <f t="shared" si="373"/>
        <v>5.7964672360774829E-282</v>
      </c>
      <c r="P1493" s="326">
        <f t="shared" si="374"/>
        <v>0</v>
      </c>
      <c r="Q1493" s="326">
        <f t="shared" si="381"/>
        <v>1.3761280506656455</v>
      </c>
      <c r="R1493" s="326">
        <f t="shared" si="375"/>
        <v>2.033577493092437E-66</v>
      </c>
      <c r="S1493" s="326">
        <f t="shared" si="376"/>
        <v>0</v>
      </c>
      <c r="T1493" s="326">
        <f t="shared" si="382"/>
        <v>1.3761280506656455</v>
      </c>
      <c r="U1493" s="326">
        <f t="shared" si="377"/>
        <v>3.750187555057881E-35</v>
      </c>
      <c r="V1493" s="326">
        <f t="shared" si="383"/>
        <v>0.3</v>
      </c>
    </row>
    <row r="1494" spans="7:22" x14ac:dyDescent="0.2">
      <c r="G1494" s="326">
        <f t="shared" si="368"/>
        <v>0</v>
      </c>
      <c r="H1494" s="326">
        <f t="shared" si="378"/>
        <v>1.3770541126109117</v>
      </c>
      <c r="I1494" s="326">
        <f t="shared" si="369"/>
        <v>0</v>
      </c>
      <c r="J1494" s="326">
        <f t="shared" si="370"/>
        <v>0</v>
      </c>
      <c r="K1494" s="326">
        <f t="shared" si="379"/>
        <v>1.3770541126109117</v>
      </c>
      <c r="L1494" s="326">
        <f t="shared" si="371"/>
        <v>0</v>
      </c>
      <c r="M1494" s="326">
        <f t="shared" si="372"/>
        <v>0</v>
      </c>
      <c r="N1494" s="326">
        <f t="shared" si="380"/>
        <v>1.3770541126109117</v>
      </c>
      <c r="O1494" s="326">
        <f t="shared" si="373"/>
        <v>1.672068512554759E-282</v>
      </c>
      <c r="P1494" s="326">
        <f t="shared" si="374"/>
        <v>0</v>
      </c>
      <c r="Q1494" s="326">
        <f t="shared" si="381"/>
        <v>1.3770541126109117</v>
      </c>
      <c r="R1494" s="326">
        <f t="shared" si="375"/>
        <v>8.5594548802345688E-67</v>
      </c>
      <c r="S1494" s="326">
        <f t="shared" si="376"/>
        <v>0</v>
      </c>
      <c r="T1494" s="326">
        <f t="shared" si="382"/>
        <v>1.3770541126109117</v>
      </c>
      <c r="U1494" s="326">
        <f t="shared" si="377"/>
        <v>9.2655928487083848E-35</v>
      </c>
      <c r="V1494" s="326">
        <f t="shared" si="383"/>
        <v>0.3</v>
      </c>
    </row>
    <row r="1495" spans="7:22" x14ac:dyDescent="0.2">
      <c r="G1495" s="326">
        <f t="shared" si="368"/>
        <v>0</v>
      </c>
      <c r="H1495" s="326">
        <f t="shared" si="378"/>
        <v>1.3779801745561779</v>
      </c>
      <c r="I1495" s="326">
        <f t="shared" si="369"/>
        <v>0</v>
      </c>
      <c r="J1495" s="326">
        <f t="shared" si="370"/>
        <v>0</v>
      </c>
      <c r="K1495" s="326">
        <f t="shared" si="379"/>
        <v>1.3779801745561779</v>
      </c>
      <c r="L1495" s="326">
        <f t="shared" si="371"/>
        <v>0</v>
      </c>
      <c r="M1495" s="326">
        <f t="shared" si="372"/>
        <v>0</v>
      </c>
      <c r="N1495" s="326">
        <f t="shared" si="380"/>
        <v>1.3779801745561779</v>
      </c>
      <c r="O1495" s="326">
        <f t="shared" si="373"/>
        <v>4.8256495746722039E-283</v>
      </c>
      <c r="P1495" s="326">
        <f t="shared" si="374"/>
        <v>0</v>
      </c>
      <c r="Q1495" s="326">
        <f t="shared" si="381"/>
        <v>1.3779801745561779</v>
      </c>
      <c r="R1495" s="326">
        <f t="shared" si="375"/>
        <v>3.5981841544869594E-67</v>
      </c>
      <c r="S1495" s="326">
        <f t="shared" si="376"/>
        <v>0</v>
      </c>
      <c r="T1495" s="326">
        <f t="shared" si="382"/>
        <v>1.3779801745561779</v>
      </c>
      <c r="U1495" s="326">
        <f t="shared" si="377"/>
        <v>2.2749584680667729E-34</v>
      </c>
      <c r="V1495" s="326">
        <f t="shared" si="383"/>
        <v>0.3</v>
      </c>
    </row>
    <row r="1496" spans="7:22" x14ac:dyDescent="0.2">
      <c r="G1496" s="326">
        <f t="shared" si="368"/>
        <v>0</v>
      </c>
      <c r="H1496" s="326">
        <f t="shared" si="378"/>
        <v>1.3789062365014442</v>
      </c>
      <c r="I1496" s="326">
        <f t="shared" si="369"/>
        <v>0</v>
      </c>
      <c r="J1496" s="326">
        <f t="shared" si="370"/>
        <v>0</v>
      </c>
      <c r="K1496" s="326">
        <f t="shared" si="379"/>
        <v>1.3789062365014442</v>
      </c>
      <c r="L1496" s="326">
        <f t="shared" si="371"/>
        <v>0</v>
      </c>
      <c r="M1496" s="326">
        <f t="shared" si="372"/>
        <v>0</v>
      </c>
      <c r="N1496" s="326">
        <f t="shared" si="380"/>
        <v>1.3789062365014442</v>
      </c>
      <c r="O1496" s="326">
        <f t="shared" si="373"/>
        <v>1.3933785956339145E-283</v>
      </c>
      <c r="P1496" s="326">
        <f t="shared" si="374"/>
        <v>0</v>
      </c>
      <c r="Q1496" s="326">
        <f t="shared" si="381"/>
        <v>1.3789062365014442</v>
      </c>
      <c r="R1496" s="326">
        <f t="shared" si="375"/>
        <v>1.5106915168094287E-67</v>
      </c>
      <c r="S1496" s="326">
        <f t="shared" si="376"/>
        <v>0</v>
      </c>
      <c r="T1496" s="326">
        <f t="shared" si="382"/>
        <v>1.3789062365014442</v>
      </c>
      <c r="U1496" s="326">
        <f t="shared" si="377"/>
        <v>5.5509033023823923E-34</v>
      </c>
      <c r="V1496" s="326">
        <f t="shared" si="383"/>
        <v>0.3</v>
      </c>
    </row>
    <row r="1497" spans="7:22" x14ac:dyDescent="0.2">
      <c r="G1497" s="326">
        <f t="shared" si="368"/>
        <v>0</v>
      </c>
      <c r="H1497" s="326">
        <f t="shared" si="378"/>
        <v>1.3798322984467104</v>
      </c>
      <c r="I1497" s="326">
        <f t="shared" si="369"/>
        <v>0</v>
      </c>
      <c r="J1497" s="326">
        <f t="shared" si="370"/>
        <v>0</v>
      </c>
      <c r="K1497" s="326">
        <f t="shared" si="379"/>
        <v>1.3798322984467104</v>
      </c>
      <c r="L1497" s="326">
        <f t="shared" si="371"/>
        <v>0</v>
      </c>
      <c r="M1497" s="326">
        <f t="shared" si="372"/>
        <v>0</v>
      </c>
      <c r="N1497" s="326">
        <f t="shared" si="380"/>
        <v>1.3798322984467104</v>
      </c>
      <c r="O1497" s="326">
        <f t="shared" si="373"/>
        <v>4.025267391492963E-284</v>
      </c>
      <c r="P1497" s="326">
        <f t="shared" si="374"/>
        <v>0</v>
      </c>
      <c r="Q1497" s="326">
        <f t="shared" si="381"/>
        <v>1.3798322984467104</v>
      </c>
      <c r="R1497" s="326">
        <f t="shared" si="375"/>
        <v>6.3347069464642561E-68</v>
      </c>
      <c r="S1497" s="326">
        <f t="shared" si="376"/>
        <v>0</v>
      </c>
      <c r="T1497" s="326">
        <f t="shared" si="382"/>
        <v>1.3798322984467104</v>
      </c>
      <c r="U1497" s="326">
        <f t="shared" si="377"/>
        <v>1.3460265781628371E-33</v>
      </c>
      <c r="V1497" s="326">
        <f t="shared" si="383"/>
        <v>0.3</v>
      </c>
    </row>
    <row r="1498" spans="7:22" x14ac:dyDescent="0.2">
      <c r="G1498" s="326">
        <f t="shared" si="368"/>
        <v>0</v>
      </c>
      <c r="H1498" s="326">
        <f t="shared" si="378"/>
        <v>1.3807583603919766</v>
      </c>
      <c r="I1498" s="326">
        <f t="shared" si="369"/>
        <v>0</v>
      </c>
      <c r="J1498" s="326">
        <f t="shared" si="370"/>
        <v>0</v>
      </c>
      <c r="K1498" s="326">
        <f t="shared" si="379"/>
        <v>1.3807583603919766</v>
      </c>
      <c r="L1498" s="326">
        <f t="shared" si="371"/>
        <v>0</v>
      </c>
      <c r="M1498" s="326">
        <f t="shared" si="372"/>
        <v>0</v>
      </c>
      <c r="N1498" s="326">
        <f t="shared" si="380"/>
        <v>1.3807583603919766</v>
      </c>
      <c r="O1498" s="326">
        <f t="shared" si="373"/>
        <v>1.1634110493927251E-284</v>
      </c>
      <c r="P1498" s="326">
        <f t="shared" si="374"/>
        <v>0</v>
      </c>
      <c r="Q1498" s="326">
        <f t="shared" si="381"/>
        <v>1.3807583603919766</v>
      </c>
      <c r="R1498" s="326">
        <f t="shared" si="375"/>
        <v>2.6530094499002121E-68</v>
      </c>
      <c r="S1498" s="326">
        <f t="shared" si="376"/>
        <v>0</v>
      </c>
      <c r="T1498" s="326">
        <f t="shared" si="382"/>
        <v>1.3807583603919766</v>
      </c>
      <c r="U1498" s="326">
        <f t="shared" si="377"/>
        <v>3.2437935773130484E-33</v>
      </c>
      <c r="V1498" s="326">
        <f t="shared" si="383"/>
        <v>0.3</v>
      </c>
    </row>
    <row r="1499" spans="7:22" x14ac:dyDescent="0.2">
      <c r="G1499" s="326">
        <f t="shared" si="368"/>
        <v>0</v>
      </c>
      <c r="H1499" s="326">
        <f t="shared" si="378"/>
        <v>1.3816844223372429</v>
      </c>
      <c r="I1499" s="326">
        <f t="shared" si="369"/>
        <v>0</v>
      </c>
      <c r="J1499" s="326">
        <f t="shared" si="370"/>
        <v>0</v>
      </c>
      <c r="K1499" s="326">
        <f t="shared" si="379"/>
        <v>1.3816844223372429</v>
      </c>
      <c r="L1499" s="326">
        <f t="shared" si="371"/>
        <v>0</v>
      </c>
      <c r="M1499" s="326">
        <f t="shared" si="372"/>
        <v>0</v>
      </c>
      <c r="N1499" s="326">
        <f t="shared" si="380"/>
        <v>1.3816844223372429</v>
      </c>
      <c r="O1499" s="326">
        <f t="shared" si="373"/>
        <v>3.3642253551251009E-285</v>
      </c>
      <c r="P1499" s="326">
        <f t="shared" si="374"/>
        <v>0</v>
      </c>
      <c r="Q1499" s="326">
        <f t="shared" si="381"/>
        <v>1.3816844223372429</v>
      </c>
      <c r="R1499" s="326">
        <f t="shared" si="375"/>
        <v>1.1097260411068565E-68</v>
      </c>
      <c r="S1499" s="326">
        <f t="shared" si="376"/>
        <v>0</v>
      </c>
      <c r="T1499" s="326">
        <f t="shared" si="382"/>
        <v>1.3816844223372429</v>
      </c>
      <c r="U1499" s="326">
        <f t="shared" si="377"/>
        <v>7.7691259654089252E-33</v>
      </c>
      <c r="V1499" s="326">
        <f t="shared" si="383"/>
        <v>0.3</v>
      </c>
    </row>
    <row r="1500" spans="7:22" x14ac:dyDescent="0.2">
      <c r="G1500" s="326">
        <f t="shared" si="368"/>
        <v>0</v>
      </c>
      <c r="H1500" s="326">
        <f t="shared" si="378"/>
        <v>1.3826104842825091</v>
      </c>
      <c r="I1500" s="326">
        <f t="shared" si="369"/>
        <v>0</v>
      </c>
      <c r="J1500" s="326">
        <f t="shared" si="370"/>
        <v>0</v>
      </c>
      <c r="K1500" s="326">
        <f t="shared" si="379"/>
        <v>1.3826104842825091</v>
      </c>
      <c r="L1500" s="326">
        <f t="shared" si="371"/>
        <v>0</v>
      </c>
      <c r="M1500" s="326">
        <f t="shared" si="372"/>
        <v>0</v>
      </c>
      <c r="N1500" s="326">
        <f t="shared" si="380"/>
        <v>1.3826104842825091</v>
      </c>
      <c r="O1500" s="326">
        <f t="shared" si="373"/>
        <v>9.7330961754102907E-286</v>
      </c>
      <c r="P1500" s="326">
        <f t="shared" si="374"/>
        <v>0</v>
      </c>
      <c r="Q1500" s="326">
        <f t="shared" si="381"/>
        <v>1.3826104842825091</v>
      </c>
      <c r="R1500" s="326">
        <f t="shared" si="375"/>
        <v>4.6361837207139963E-69</v>
      </c>
      <c r="S1500" s="326">
        <f t="shared" si="376"/>
        <v>0</v>
      </c>
      <c r="T1500" s="326">
        <f t="shared" si="382"/>
        <v>1.3826104842825091</v>
      </c>
      <c r="U1500" s="326">
        <f t="shared" si="377"/>
        <v>1.8493547890036441E-32</v>
      </c>
      <c r="V1500" s="326">
        <f t="shared" si="383"/>
        <v>0.3</v>
      </c>
    </row>
    <row r="1501" spans="7:22" x14ac:dyDescent="0.2">
      <c r="G1501" s="326">
        <f t="shared" si="368"/>
        <v>0</v>
      </c>
      <c r="H1501" s="326">
        <f t="shared" si="378"/>
        <v>1.3835365462277753</v>
      </c>
      <c r="I1501" s="326">
        <f t="shared" si="369"/>
        <v>0</v>
      </c>
      <c r="J1501" s="326">
        <f t="shared" si="370"/>
        <v>0</v>
      </c>
      <c r="K1501" s="326">
        <f t="shared" si="379"/>
        <v>1.3835365462277753</v>
      </c>
      <c r="L1501" s="326">
        <f t="shared" si="371"/>
        <v>0</v>
      </c>
      <c r="M1501" s="326">
        <f t="shared" si="372"/>
        <v>0</v>
      </c>
      <c r="N1501" s="326">
        <f t="shared" si="380"/>
        <v>1.3835365462277753</v>
      </c>
      <c r="O1501" s="326">
        <f t="shared" si="373"/>
        <v>2.8172901606819621E-286</v>
      </c>
      <c r="P1501" s="326">
        <f t="shared" si="374"/>
        <v>0</v>
      </c>
      <c r="Q1501" s="326">
        <f t="shared" si="381"/>
        <v>1.3835365462277753</v>
      </c>
      <c r="R1501" s="326">
        <f t="shared" si="375"/>
        <v>1.9345347317520657E-69</v>
      </c>
      <c r="S1501" s="326">
        <f t="shared" si="376"/>
        <v>0</v>
      </c>
      <c r="T1501" s="326">
        <f t="shared" si="382"/>
        <v>1.3835365462277753</v>
      </c>
      <c r="U1501" s="326">
        <f t="shared" si="377"/>
        <v>4.3752929058244018E-32</v>
      </c>
      <c r="V1501" s="326">
        <f t="shared" si="383"/>
        <v>0.3</v>
      </c>
    </row>
    <row r="1502" spans="7:22" x14ac:dyDescent="0.2">
      <c r="G1502" s="326">
        <f t="shared" si="368"/>
        <v>0</v>
      </c>
      <c r="H1502" s="326">
        <f t="shared" si="378"/>
        <v>1.3844626081730416</v>
      </c>
      <c r="I1502" s="326">
        <f t="shared" si="369"/>
        <v>0</v>
      </c>
      <c r="J1502" s="326">
        <f t="shared" si="370"/>
        <v>0</v>
      </c>
      <c r="K1502" s="326">
        <f t="shared" si="379"/>
        <v>1.3844626081730416</v>
      </c>
      <c r="L1502" s="326">
        <f t="shared" si="371"/>
        <v>0</v>
      </c>
      <c r="M1502" s="326">
        <f t="shared" si="372"/>
        <v>0</v>
      </c>
      <c r="N1502" s="326">
        <f t="shared" si="380"/>
        <v>1.3844626081730416</v>
      </c>
      <c r="O1502" s="326">
        <f t="shared" si="373"/>
        <v>8.158820067916288E-287</v>
      </c>
      <c r="P1502" s="326">
        <f t="shared" si="374"/>
        <v>0</v>
      </c>
      <c r="Q1502" s="326">
        <f t="shared" si="381"/>
        <v>1.3844626081730416</v>
      </c>
      <c r="R1502" s="326">
        <f t="shared" si="375"/>
        <v>8.0624418945241931E-70</v>
      </c>
      <c r="S1502" s="326">
        <f t="shared" si="376"/>
        <v>0</v>
      </c>
      <c r="T1502" s="326">
        <f t="shared" si="382"/>
        <v>1.3844626081730416</v>
      </c>
      <c r="U1502" s="326">
        <f t="shared" si="377"/>
        <v>1.028827387264895E-31</v>
      </c>
      <c r="V1502" s="326">
        <f t="shared" si="383"/>
        <v>0.3</v>
      </c>
    </row>
    <row r="1503" spans="7:22" x14ac:dyDescent="0.2">
      <c r="G1503" s="326">
        <f t="shared" si="368"/>
        <v>0</v>
      </c>
      <c r="H1503" s="326">
        <f t="shared" si="378"/>
        <v>1.3853886701183078</v>
      </c>
      <c r="I1503" s="326">
        <f t="shared" si="369"/>
        <v>0</v>
      </c>
      <c r="J1503" s="326">
        <f t="shared" si="370"/>
        <v>0</v>
      </c>
      <c r="K1503" s="326">
        <f t="shared" si="379"/>
        <v>1.3853886701183078</v>
      </c>
      <c r="L1503" s="326">
        <f t="shared" si="371"/>
        <v>0</v>
      </c>
      <c r="M1503" s="326">
        <f t="shared" si="372"/>
        <v>0</v>
      </c>
      <c r="N1503" s="326">
        <f t="shared" si="380"/>
        <v>1.3853886701183078</v>
      </c>
      <c r="O1503" s="326">
        <f t="shared" si="373"/>
        <v>2.3639534803850967E-287</v>
      </c>
      <c r="P1503" s="326">
        <f t="shared" si="374"/>
        <v>0</v>
      </c>
      <c r="Q1503" s="326">
        <f t="shared" si="381"/>
        <v>1.3853886701183078</v>
      </c>
      <c r="R1503" s="326">
        <f t="shared" si="375"/>
        <v>3.3560928124374101E-70</v>
      </c>
      <c r="S1503" s="326">
        <f t="shared" si="376"/>
        <v>0</v>
      </c>
      <c r="T1503" s="326">
        <f t="shared" si="382"/>
        <v>1.3853886701183078</v>
      </c>
      <c r="U1503" s="326">
        <f t="shared" si="377"/>
        <v>2.4045622071289356E-31</v>
      </c>
      <c r="V1503" s="326">
        <f t="shared" si="383"/>
        <v>0.3</v>
      </c>
    </row>
    <row r="1504" spans="7:22" x14ac:dyDescent="0.2">
      <c r="G1504" s="326">
        <f t="shared" si="368"/>
        <v>0</v>
      </c>
      <c r="H1504" s="326">
        <f t="shared" si="378"/>
        <v>1.386314732063574</v>
      </c>
      <c r="I1504" s="326">
        <f t="shared" si="369"/>
        <v>0</v>
      </c>
      <c r="J1504" s="326">
        <f t="shared" si="370"/>
        <v>0</v>
      </c>
      <c r="K1504" s="326">
        <f t="shared" si="379"/>
        <v>1.386314732063574</v>
      </c>
      <c r="L1504" s="326">
        <f t="shared" si="371"/>
        <v>0</v>
      </c>
      <c r="M1504" s="326">
        <f t="shared" si="372"/>
        <v>0</v>
      </c>
      <c r="N1504" s="326">
        <f t="shared" si="380"/>
        <v>1.386314732063574</v>
      </c>
      <c r="O1504" s="326">
        <f t="shared" si="373"/>
        <v>6.8527812072412827E-288</v>
      </c>
      <c r="P1504" s="326">
        <f t="shared" si="374"/>
        <v>0</v>
      </c>
      <c r="Q1504" s="326">
        <f t="shared" si="381"/>
        <v>1.386314732063574</v>
      </c>
      <c r="R1504" s="326">
        <f t="shared" si="375"/>
        <v>1.3953454414808013E-70</v>
      </c>
      <c r="S1504" s="326">
        <f t="shared" si="376"/>
        <v>0</v>
      </c>
      <c r="T1504" s="326">
        <f t="shared" si="382"/>
        <v>1.386314732063574</v>
      </c>
      <c r="U1504" s="326">
        <f t="shared" si="377"/>
        <v>5.5859523168120382E-31</v>
      </c>
      <c r="V1504" s="326">
        <f t="shared" si="383"/>
        <v>0.3</v>
      </c>
    </row>
    <row r="1505" spans="7:22" x14ac:dyDescent="0.2">
      <c r="G1505" s="326">
        <f t="shared" si="368"/>
        <v>0</v>
      </c>
      <c r="H1505" s="326">
        <f t="shared" si="378"/>
        <v>1.3872407940088403</v>
      </c>
      <c r="I1505" s="326">
        <f t="shared" si="369"/>
        <v>0</v>
      </c>
      <c r="J1505" s="326">
        <f t="shared" si="370"/>
        <v>0</v>
      </c>
      <c r="K1505" s="326">
        <f t="shared" si="379"/>
        <v>1.3872407940088403</v>
      </c>
      <c r="L1505" s="326">
        <f t="shared" si="371"/>
        <v>0</v>
      </c>
      <c r="M1505" s="326">
        <f t="shared" si="372"/>
        <v>0</v>
      </c>
      <c r="N1505" s="326">
        <f t="shared" si="380"/>
        <v>1.3872407940088403</v>
      </c>
      <c r="O1505" s="326">
        <f t="shared" si="373"/>
        <v>1.9875210990384932E-288</v>
      </c>
      <c r="P1505" s="326">
        <f t="shared" si="374"/>
        <v>0</v>
      </c>
      <c r="Q1505" s="326">
        <f t="shared" si="381"/>
        <v>1.3872407940088403</v>
      </c>
      <c r="R1505" s="326">
        <f t="shared" si="375"/>
        <v>5.7944606943040639E-71</v>
      </c>
      <c r="S1505" s="326">
        <f t="shared" si="376"/>
        <v>0</v>
      </c>
      <c r="T1505" s="326">
        <f t="shared" si="382"/>
        <v>1.3872407940088403</v>
      </c>
      <c r="U1505" s="326">
        <f t="shared" si="377"/>
        <v>1.2898395568514936E-30</v>
      </c>
      <c r="V1505" s="326">
        <f t="shared" si="383"/>
        <v>0.3</v>
      </c>
    </row>
    <row r="1506" spans="7:22" x14ac:dyDescent="0.2">
      <c r="G1506" s="326">
        <f t="shared" si="368"/>
        <v>0</v>
      </c>
      <c r="H1506" s="326">
        <f t="shared" si="378"/>
        <v>1.3881668559541065</v>
      </c>
      <c r="I1506" s="326">
        <f t="shared" si="369"/>
        <v>0</v>
      </c>
      <c r="J1506" s="326">
        <f t="shared" si="370"/>
        <v>0</v>
      </c>
      <c r="K1506" s="326">
        <f t="shared" si="379"/>
        <v>1.3881668559541065</v>
      </c>
      <c r="L1506" s="326">
        <f t="shared" si="371"/>
        <v>0</v>
      </c>
      <c r="M1506" s="326">
        <f t="shared" si="372"/>
        <v>0</v>
      </c>
      <c r="N1506" s="326">
        <f t="shared" si="380"/>
        <v>1.3881668559541065</v>
      </c>
      <c r="O1506" s="326">
        <f t="shared" si="373"/>
        <v>5.7673211900884589E-289</v>
      </c>
      <c r="P1506" s="326">
        <f t="shared" si="374"/>
        <v>0</v>
      </c>
      <c r="Q1506" s="326">
        <f t="shared" si="381"/>
        <v>1.3881668559541065</v>
      </c>
      <c r="R1506" s="326">
        <f t="shared" si="375"/>
        <v>2.403426785253084E-71</v>
      </c>
      <c r="S1506" s="326">
        <f t="shared" si="376"/>
        <v>0</v>
      </c>
      <c r="T1506" s="326">
        <f t="shared" si="382"/>
        <v>1.3881668559541065</v>
      </c>
      <c r="U1506" s="326">
        <f t="shared" si="377"/>
        <v>2.9604718548130041E-30</v>
      </c>
      <c r="V1506" s="326">
        <f t="shared" si="383"/>
        <v>0.3</v>
      </c>
    </row>
    <row r="1507" spans="7:22" x14ac:dyDescent="0.2">
      <c r="G1507" s="326">
        <f t="shared" si="368"/>
        <v>0</v>
      </c>
      <c r="H1507" s="326">
        <f t="shared" si="378"/>
        <v>1.3890929178993727</v>
      </c>
      <c r="I1507" s="326">
        <f t="shared" si="369"/>
        <v>0</v>
      </c>
      <c r="J1507" s="326">
        <f t="shared" si="370"/>
        <v>0</v>
      </c>
      <c r="K1507" s="326">
        <f t="shared" si="379"/>
        <v>1.3890929178993727</v>
      </c>
      <c r="L1507" s="326">
        <f t="shared" si="371"/>
        <v>0</v>
      </c>
      <c r="M1507" s="326">
        <f t="shared" si="372"/>
        <v>0</v>
      </c>
      <c r="N1507" s="326">
        <f t="shared" si="380"/>
        <v>1.3890929178993727</v>
      </c>
      <c r="O1507" s="326">
        <f t="shared" si="373"/>
        <v>1.674382213722206E-289</v>
      </c>
      <c r="P1507" s="326">
        <f t="shared" si="374"/>
        <v>0</v>
      </c>
      <c r="Q1507" s="326">
        <f t="shared" si="381"/>
        <v>1.3890929178993727</v>
      </c>
      <c r="R1507" s="326">
        <f t="shared" si="375"/>
        <v>9.9572276250675227E-72</v>
      </c>
      <c r="S1507" s="326">
        <f t="shared" si="376"/>
        <v>0</v>
      </c>
      <c r="T1507" s="326">
        <f t="shared" si="382"/>
        <v>1.3890929178993727</v>
      </c>
      <c r="U1507" s="326">
        <f t="shared" si="377"/>
        <v>6.7543325387030342E-30</v>
      </c>
      <c r="V1507" s="326">
        <f t="shared" si="383"/>
        <v>0.3</v>
      </c>
    </row>
    <row r="1508" spans="7:22" x14ac:dyDescent="0.2">
      <c r="G1508" s="326">
        <f t="shared" si="368"/>
        <v>0</v>
      </c>
      <c r="H1508" s="326">
        <f t="shared" si="378"/>
        <v>1.390018979844639</v>
      </c>
      <c r="I1508" s="326">
        <f t="shared" si="369"/>
        <v>0</v>
      </c>
      <c r="J1508" s="326">
        <f t="shared" si="370"/>
        <v>0</v>
      </c>
      <c r="K1508" s="326">
        <f t="shared" si="379"/>
        <v>1.390018979844639</v>
      </c>
      <c r="L1508" s="326">
        <f t="shared" si="371"/>
        <v>0</v>
      </c>
      <c r="M1508" s="326">
        <f t="shared" si="372"/>
        <v>0</v>
      </c>
      <c r="N1508" s="326">
        <f t="shared" si="380"/>
        <v>1.390018979844639</v>
      </c>
      <c r="O1508" s="326">
        <f t="shared" si="373"/>
        <v>4.8635534989713678E-290</v>
      </c>
      <c r="P1508" s="326">
        <f t="shared" si="374"/>
        <v>0</v>
      </c>
      <c r="Q1508" s="326">
        <f t="shared" si="381"/>
        <v>1.390018979844639</v>
      </c>
      <c r="R1508" s="326">
        <f t="shared" si="375"/>
        <v>4.1203935000176219E-72</v>
      </c>
      <c r="S1508" s="326">
        <f t="shared" si="376"/>
        <v>0</v>
      </c>
      <c r="T1508" s="326">
        <f t="shared" si="382"/>
        <v>1.390018979844639</v>
      </c>
      <c r="U1508" s="326">
        <f t="shared" si="377"/>
        <v>1.531826721571089E-29</v>
      </c>
      <c r="V1508" s="326">
        <f t="shared" si="383"/>
        <v>0.3</v>
      </c>
    </row>
    <row r="1509" spans="7:22" x14ac:dyDescent="0.2">
      <c r="G1509" s="326">
        <f t="shared" si="368"/>
        <v>0</v>
      </c>
      <c r="H1509" s="326">
        <f t="shared" si="378"/>
        <v>1.3909450417899052</v>
      </c>
      <c r="I1509" s="326">
        <f t="shared" si="369"/>
        <v>0</v>
      </c>
      <c r="J1509" s="326">
        <f t="shared" si="370"/>
        <v>0</v>
      </c>
      <c r="K1509" s="326">
        <f t="shared" si="379"/>
        <v>1.3909450417899052</v>
      </c>
      <c r="L1509" s="326">
        <f t="shared" si="371"/>
        <v>0</v>
      </c>
      <c r="M1509" s="326">
        <f t="shared" si="372"/>
        <v>0</v>
      </c>
      <c r="N1509" s="326">
        <f t="shared" si="380"/>
        <v>1.3909450417899052</v>
      </c>
      <c r="O1509" s="326">
        <f t="shared" si="373"/>
        <v>1.4134224335132855E-290</v>
      </c>
      <c r="P1509" s="326">
        <f t="shared" si="374"/>
        <v>0</v>
      </c>
      <c r="Q1509" s="326">
        <f t="shared" si="381"/>
        <v>1.3909450417899052</v>
      </c>
      <c r="R1509" s="326">
        <f t="shared" si="375"/>
        <v>1.7030786882296293E-72</v>
      </c>
      <c r="S1509" s="326">
        <f t="shared" si="376"/>
        <v>0</v>
      </c>
      <c r="T1509" s="326">
        <f t="shared" si="382"/>
        <v>1.3909450417899052</v>
      </c>
      <c r="U1509" s="326">
        <f t="shared" si="377"/>
        <v>3.4534402887893688E-29</v>
      </c>
      <c r="V1509" s="326">
        <f t="shared" si="383"/>
        <v>0.3</v>
      </c>
    </row>
    <row r="1510" spans="7:22" x14ac:dyDescent="0.2">
      <c r="G1510" s="326">
        <f t="shared" si="368"/>
        <v>0</v>
      </c>
      <c r="H1510" s="326">
        <f t="shared" si="378"/>
        <v>1.3918711037351714</v>
      </c>
      <c r="I1510" s="326">
        <f t="shared" si="369"/>
        <v>0</v>
      </c>
      <c r="J1510" s="326">
        <f t="shared" si="370"/>
        <v>0</v>
      </c>
      <c r="K1510" s="326">
        <f t="shared" si="379"/>
        <v>1.3918711037351714</v>
      </c>
      <c r="L1510" s="326">
        <f t="shared" si="371"/>
        <v>0</v>
      </c>
      <c r="M1510" s="326">
        <f t="shared" si="372"/>
        <v>0</v>
      </c>
      <c r="N1510" s="326">
        <f t="shared" si="380"/>
        <v>1.3918711037351714</v>
      </c>
      <c r="O1510" s="326">
        <f t="shared" si="373"/>
        <v>4.1096988687735788E-291</v>
      </c>
      <c r="P1510" s="326">
        <f t="shared" si="374"/>
        <v>0</v>
      </c>
      <c r="Q1510" s="326">
        <f t="shared" si="381"/>
        <v>1.3918711037351714</v>
      </c>
      <c r="R1510" s="326">
        <f t="shared" si="375"/>
        <v>7.0312012394875868E-73</v>
      </c>
      <c r="S1510" s="326">
        <f t="shared" si="376"/>
        <v>0</v>
      </c>
      <c r="T1510" s="326">
        <f t="shared" si="382"/>
        <v>1.3918711037351714</v>
      </c>
      <c r="U1510" s="326">
        <f t="shared" si="377"/>
        <v>7.7396039860966023E-29</v>
      </c>
      <c r="V1510" s="326">
        <f t="shared" si="383"/>
        <v>0.3</v>
      </c>
    </row>
    <row r="1511" spans="7:22" x14ac:dyDescent="0.2">
      <c r="G1511" s="326">
        <f t="shared" si="368"/>
        <v>0</v>
      </c>
      <c r="H1511" s="326">
        <f t="shared" si="378"/>
        <v>1.3927971656804377</v>
      </c>
      <c r="I1511" s="326">
        <f t="shared" si="369"/>
        <v>0</v>
      </c>
      <c r="J1511" s="326">
        <f t="shared" si="370"/>
        <v>0</v>
      </c>
      <c r="K1511" s="326">
        <f t="shared" si="379"/>
        <v>1.3927971656804377</v>
      </c>
      <c r="L1511" s="326">
        <f t="shared" si="371"/>
        <v>0</v>
      </c>
      <c r="M1511" s="326">
        <f t="shared" si="372"/>
        <v>0</v>
      </c>
      <c r="N1511" s="326">
        <f t="shared" si="380"/>
        <v>1.3927971656804377</v>
      </c>
      <c r="O1511" s="326">
        <f t="shared" si="373"/>
        <v>1.1955515499401144E-291</v>
      </c>
      <c r="P1511" s="326">
        <f t="shared" si="374"/>
        <v>0</v>
      </c>
      <c r="Q1511" s="326">
        <f t="shared" si="381"/>
        <v>1.3927971656804377</v>
      </c>
      <c r="R1511" s="326">
        <f t="shared" si="375"/>
        <v>2.8995202804863434E-73</v>
      </c>
      <c r="S1511" s="326">
        <f t="shared" si="376"/>
        <v>0</v>
      </c>
      <c r="T1511" s="326">
        <f t="shared" si="382"/>
        <v>1.3927971656804377</v>
      </c>
      <c r="U1511" s="326">
        <f t="shared" si="377"/>
        <v>1.7243258571401573E-28</v>
      </c>
      <c r="V1511" s="326">
        <f t="shared" si="383"/>
        <v>0.3</v>
      </c>
    </row>
    <row r="1512" spans="7:22" x14ac:dyDescent="0.2">
      <c r="G1512" s="326">
        <f t="shared" si="368"/>
        <v>0</v>
      </c>
      <c r="H1512" s="326">
        <f t="shared" si="378"/>
        <v>1.3937232276257039</v>
      </c>
      <c r="I1512" s="326">
        <f t="shared" si="369"/>
        <v>0</v>
      </c>
      <c r="J1512" s="326">
        <f t="shared" si="370"/>
        <v>0</v>
      </c>
      <c r="K1512" s="326">
        <f t="shared" si="379"/>
        <v>1.3937232276257039</v>
      </c>
      <c r="L1512" s="326">
        <f t="shared" si="371"/>
        <v>0</v>
      </c>
      <c r="M1512" s="326">
        <f t="shared" si="372"/>
        <v>0</v>
      </c>
      <c r="N1512" s="326">
        <f t="shared" si="380"/>
        <v>1.3937232276257039</v>
      </c>
      <c r="O1512" s="326">
        <f t="shared" si="373"/>
        <v>3.4797451713497076E-292</v>
      </c>
      <c r="P1512" s="326">
        <f t="shared" si="374"/>
        <v>0</v>
      </c>
      <c r="Q1512" s="326">
        <f t="shared" si="381"/>
        <v>1.3937232276257039</v>
      </c>
      <c r="R1512" s="326">
        <f t="shared" si="375"/>
        <v>1.1943389215444172E-73</v>
      </c>
      <c r="S1512" s="326">
        <f t="shared" si="376"/>
        <v>0</v>
      </c>
      <c r="T1512" s="326">
        <f t="shared" si="382"/>
        <v>1.3937232276257039</v>
      </c>
      <c r="U1512" s="326">
        <f t="shared" si="377"/>
        <v>3.819117790272888E-28</v>
      </c>
      <c r="V1512" s="326">
        <f t="shared" si="383"/>
        <v>0.3</v>
      </c>
    </row>
    <row r="1513" spans="7:22" x14ac:dyDescent="0.2">
      <c r="G1513" s="326">
        <f t="shared" si="368"/>
        <v>0</v>
      </c>
      <c r="H1513" s="326">
        <f t="shared" si="378"/>
        <v>1.3946492895709701</v>
      </c>
      <c r="I1513" s="326">
        <f t="shared" si="369"/>
        <v>0</v>
      </c>
      <c r="J1513" s="326">
        <f t="shared" si="370"/>
        <v>0</v>
      </c>
      <c r="K1513" s="326">
        <f t="shared" si="379"/>
        <v>1.3946492895709701</v>
      </c>
      <c r="L1513" s="326">
        <f t="shared" si="371"/>
        <v>0</v>
      </c>
      <c r="M1513" s="326">
        <f t="shared" si="372"/>
        <v>0</v>
      </c>
      <c r="N1513" s="326">
        <f t="shared" si="380"/>
        <v>1.3946492895709701</v>
      </c>
      <c r="O1513" s="326">
        <f t="shared" si="373"/>
        <v>1.0133230971297482E-292</v>
      </c>
      <c r="P1513" s="326">
        <f t="shared" si="374"/>
        <v>0</v>
      </c>
      <c r="Q1513" s="326">
        <f t="shared" si="381"/>
        <v>1.3946492895709701</v>
      </c>
      <c r="R1513" s="326">
        <f t="shared" si="375"/>
        <v>4.9140188933658913E-74</v>
      </c>
      <c r="S1513" s="326">
        <f t="shared" si="376"/>
        <v>0</v>
      </c>
      <c r="T1513" s="326">
        <f t="shared" si="382"/>
        <v>1.3946492895709701</v>
      </c>
      <c r="U1513" s="326">
        <f t="shared" si="377"/>
        <v>8.4092863256267925E-28</v>
      </c>
      <c r="V1513" s="326">
        <f t="shared" si="383"/>
        <v>0.3</v>
      </c>
    </row>
    <row r="1514" spans="7:22" x14ac:dyDescent="0.2">
      <c r="G1514" s="326">
        <f t="shared" si="368"/>
        <v>0</v>
      </c>
      <c r="H1514" s="326">
        <f t="shared" si="378"/>
        <v>1.3955753515162364</v>
      </c>
      <c r="I1514" s="326">
        <f t="shared" si="369"/>
        <v>0</v>
      </c>
      <c r="J1514" s="326">
        <f t="shared" si="370"/>
        <v>0</v>
      </c>
      <c r="K1514" s="326">
        <f t="shared" si="379"/>
        <v>1.3955753515162364</v>
      </c>
      <c r="L1514" s="326">
        <f t="shared" si="371"/>
        <v>0</v>
      </c>
      <c r="M1514" s="326">
        <f t="shared" si="372"/>
        <v>0</v>
      </c>
      <c r="N1514" s="326">
        <f t="shared" si="380"/>
        <v>1.3955753515162364</v>
      </c>
      <c r="O1514" s="326">
        <f t="shared" si="373"/>
        <v>2.9523670148619308E-293</v>
      </c>
      <c r="P1514" s="326">
        <f t="shared" si="374"/>
        <v>0</v>
      </c>
      <c r="Q1514" s="326">
        <f t="shared" si="381"/>
        <v>1.3955753515162364</v>
      </c>
      <c r="R1514" s="326">
        <f t="shared" si="375"/>
        <v>2.0195603540216998E-74</v>
      </c>
      <c r="S1514" s="326">
        <f t="shared" si="376"/>
        <v>0</v>
      </c>
      <c r="T1514" s="326">
        <f t="shared" si="382"/>
        <v>1.3955753515162364</v>
      </c>
      <c r="U1514" s="326">
        <f t="shared" si="377"/>
        <v>1.8408433288797645E-27</v>
      </c>
      <c r="V1514" s="326">
        <f t="shared" si="383"/>
        <v>0.3</v>
      </c>
    </row>
    <row r="1515" spans="7:22" x14ac:dyDescent="0.2">
      <c r="G1515" s="326">
        <f t="shared" si="368"/>
        <v>0</v>
      </c>
      <c r="H1515" s="326">
        <f t="shared" si="378"/>
        <v>1.3965014134615026</v>
      </c>
      <c r="I1515" s="326">
        <f t="shared" si="369"/>
        <v>0</v>
      </c>
      <c r="J1515" s="326">
        <f t="shared" si="370"/>
        <v>0</v>
      </c>
      <c r="K1515" s="326">
        <f t="shared" si="379"/>
        <v>1.3965014134615026</v>
      </c>
      <c r="L1515" s="326">
        <f t="shared" si="371"/>
        <v>0</v>
      </c>
      <c r="M1515" s="326">
        <f t="shared" si="372"/>
        <v>0</v>
      </c>
      <c r="N1515" s="326">
        <f t="shared" si="380"/>
        <v>1.3965014134615026</v>
      </c>
      <c r="O1515" s="326">
        <f t="shared" si="373"/>
        <v>8.6062742207702955E-294</v>
      </c>
      <c r="P1515" s="326">
        <f t="shared" si="374"/>
        <v>0</v>
      </c>
      <c r="Q1515" s="326">
        <f t="shared" si="381"/>
        <v>1.3965014134615026</v>
      </c>
      <c r="R1515" s="326">
        <f t="shared" si="375"/>
        <v>8.2906883923181031E-75</v>
      </c>
      <c r="S1515" s="326">
        <f t="shared" si="376"/>
        <v>0</v>
      </c>
      <c r="T1515" s="326">
        <f t="shared" si="382"/>
        <v>1.3965014134615026</v>
      </c>
      <c r="U1515" s="326">
        <f t="shared" si="377"/>
        <v>4.0063169930306525E-27</v>
      </c>
      <c r="V1515" s="326">
        <f t="shared" si="383"/>
        <v>0.3</v>
      </c>
    </row>
    <row r="1516" spans="7:22" x14ac:dyDescent="0.2">
      <c r="G1516" s="326">
        <f t="shared" si="368"/>
        <v>0</v>
      </c>
      <c r="H1516" s="326">
        <f t="shared" si="378"/>
        <v>1.3974274754067688</v>
      </c>
      <c r="I1516" s="326">
        <f t="shared" si="369"/>
        <v>0</v>
      </c>
      <c r="J1516" s="326">
        <f t="shared" si="370"/>
        <v>0</v>
      </c>
      <c r="K1516" s="326">
        <f t="shared" si="379"/>
        <v>1.3974274754067688</v>
      </c>
      <c r="L1516" s="326">
        <f t="shared" si="371"/>
        <v>0</v>
      </c>
      <c r="M1516" s="326">
        <f t="shared" si="372"/>
        <v>0</v>
      </c>
      <c r="N1516" s="326">
        <f t="shared" si="380"/>
        <v>1.3974274754067688</v>
      </c>
      <c r="O1516" s="326">
        <f t="shared" si="373"/>
        <v>2.5100534785338274E-294</v>
      </c>
      <c r="P1516" s="326">
        <f t="shared" si="374"/>
        <v>0</v>
      </c>
      <c r="Q1516" s="326">
        <f t="shared" si="381"/>
        <v>1.3974274754067688</v>
      </c>
      <c r="R1516" s="326">
        <f t="shared" si="375"/>
        <v>3.399703479528812E-75</v>
      </c>
      <c r="S1516" s="326">
        <f t="shared" si="376"/>
        <v>0</v>
      </c>
      <c r="T1516" s="326">
        <f t="shared" si="382"/>
        <v>1.3974274754067688</v>
      </c>
      <c r="U1516" s="326">
        <f t="shared" si="377"/>
        <v>8.6686953331651893E-27</v>
      </c>
      <c r="V1516" s="326">
        <f t="shared" si="383"/>
        <v>0.3</v>
      </c>
    </row>
    <row r="1517" spans="7:22" x14ac:dyDescent="0.2">
      <c r="G1517" s="326">
        <f t="shared" si="368"/>
        <v>0</v>
      </c>
      <c r="H1517" s="326">
        <f t="shared" si="378"/>
        <v>1.398353537352035</v>
      </c>
      <c r="I1517" s="326">
        <f t="shared" si="369"/>
        <v>0</v>
      </c>
      <c r="J1517" s="326">
        <f t="shared" si="370"/>
        <v>0</v>
      </c>
      <c r="K1517" s="326">
        <f t="shared" si="379"/>
        <v>1.398353537352035</v>
      </c>
      <c r="L1517" s="326">
        <f t="shared" si="371"/>
        <v>0</v>
      </c>
      <c r="M1517" s="326">
        <f t="shared" si="372"/>
        <v>0</v>
      </c>
      <c r="N1517" s="326">
        <f t="shared" si="380"/>
        <v>1.398353537352035</v>
      </c>
      <c r="O1517" s="326">
        <f t="shared" si="373"/>
        <v>7.3244370621656124E-295</v>
      </c>
      <c r="P1517" s="326">
        <f t="shared" si="374"/>
        <v>0</v>
      </c>
      <c r="Q1517" s="326">
        <f t="shared" si="381"/>
        <v>1.398353537352035</v>
      </c>
      <c r="R1517" s="326">
        <f t="shared" si="375"/>
        <v>1.3925510195851986E-75</v>
      </c>
      <c r="S1517" s="326">
        <f t="shared" si="376"/>
        <v>0</v>
      </c>
      <c r="T1517" s="326">
        <f t="shared" si="382"/>
        <v>1.398353537352035</v>
      </c>
      <c r="U1517" s="326">
        <f t="shared" si="377"/>
        <v>1.864881500268032E-26</v>
      </c>
      <c r="V1517" s="326">
        <f t="shared" si="383"/>
        <v>0.3</v>
      </c>
    </row>
    <row r="1518" spans="7:22" x14ac:dyDescent="0.2">
      <c r="G1518" s="326">
        <f t="shared" si="368"/>
        <v>0</v>
      </c>
      <c r="H1518" s="326">
        <f t="shared" si="378"/>
        <v>1.3992795992973013</v>
      </c>
      <c r="I1518" s="326">
        <f t="shared" si="369"/>
        <v>0</v>
      </c>
      <c r="J1518" s="326">
        <f t="shared" si="370"/>
        <v>0</v>
      </c>
      <c r="K1518" s="326">
        <f t="shared" si="379"/>
        <v>1.3992795992973013</v>
      </c>
      <c r="L1518" s="326">
        <f t="shared" si="371"/>
        <v>0</v>
      </c>
      <c r="M1518" s="326">
        <f t="shared" si="372"/>
        <v>0</v>
      </c>
      <c r="N1518" s="326">
        <f t="shared" si="380"/>
        <v>1.3992795992973013</v>
      </c>
      <c r="O1518" s="326">
        <f t="shared" si="373"/>
        <v>2.1384028754461934E-295</v>
      </c>
      <c r="P1518" s="326">
        <f t="shared" si="374"/>
        <v>0</v>
      </c>
      <c r="Q1518" s="326">
        <f t="shared" si="381"/>
        <v>1.3992795992973013</v>
      </c>
      <c r="R1518" s="326">
        <f t="shared" si="375"/>
        <v>5.6977546468920072E-76</v>
      </c>
      <c r="S1518" s="326">
        <f t="shared" si="376"/>
        <v>0</v>
      </c>
      <c r="T1518" s="326">
        <f t="shared" si="382"/>
        <v>1.3992795992973013</v>
      </c>
      <c r="U1518" s="326">
        <f t="shared" si="377"/>
        <v>3.9888425922453279E-26</v>
      </c>
      <c r="V1518" s="326">
        <f t="shared" si="383"/>
        <v>0.3</v>
      </c>
    </row>
    <row r="1519" spans="7:22" x14ac:dyDescent="0.2">
      <c r="G1519" s="326">
        <f t="shared" si="368"/>
        <v>0</v>
      </c>
      <c r="H1519" s="326">
        <f t="shared" si="378"/>
        <v>1.4002056612425675</v>
      </c>
      <c r="I1519" s="326">
        <f t="shared" si="369"/>
        <v>0</v>
      </c>
      <c r="J1519" s="326">
        <f t="shared" si="370"/>
        <v>0</v>
      </c>
      <c r="K1519" s="326">
        <f t="shared" si="379"/>
        <v>1.4002056612425675</v>
      </c>
      <c r="L1519" s="326">
        <f t="shared" si="371"/>
        <v>0</v>
      </c>
      <c r="M1519" s="326">
        <f t="shared" si="372"/>
        <v>0</v>
      </c>
      <c r="N1519" s="326">
        <f t="shared" si="380"/>
        <v>1.4002056612425675</v>
      </c>
      <c r="O1519" s="326">
        <f t="shared" si="373"/>
        <v>6.2463932764418373E-296</v>
      </c>
      <c r="P1519" s="326">
        <f t="shared" si="374"/>
        <v>0</v>
      </c>
      <c r="Q1519" s="326">
        <f t="shared" si="381"/>
        <v>1.4002056612425675</v>
      </c>
      <c r="R1519" s="326">
        <f t="shared" si="375"/>
        <v>2.3287444668289439E-76</v>
      </c>
      <c r="S1519" s="326">
        <f t="shared" si="376"/>
        <v>0</v>
      </c>
      <c r="T1519" s="326">
        <f t="shared" si="382"/>
        <v>1.4002056612425675</v>
      </c>
      <c r="U1519" s="326">
        <f t="shared" si="377"/>
        <v>8.4830058052915857E-26</v>
      </c>
      <c r="V1519" s="326">
        <f t="shared" si="383"/>
        <v>0.3</v>
      </c>
    </row>
    <row r="1520" spans="7:22" x14ac:dyDescent="0.2">
      <c r="G1520" s="326">
        <f t="shared" si="368"/>
        <v>0</v>
      </c>
      <c r="H1520" s="326">
        <f t="shared" si="378"/>
        <v>1.4011317231878337</v>
      </c>
      <c r="I1520" s="326">
        <f t="shared" si="369"/>
        <v>0</v>
      </c>
      <c r="J1520" s="326">
        <f t="shared" si="370"/>
        <v>0</v>
      </c>
      <c r="K1520" s="326">
        <f t="shared" si="379"/>
        <v>1.4011317231878337</v>
      </c>
      <c r="L1520" s="326">
        <f t="shared" si="371"/>
        <v>0</v>
      </c>
      <c r="M1520" s="326">
        <f t="shared" si="372"/>
        <v>0</v>
      </c>
      <c r="N1520" s="326">
        <f t="shared" si="380"/>
        <v>1.4011317231878337</v>
      </c>
      <c r="O1520" s="326">
        <f t="shared" si="373"/>
        <v>1.8255517387845603E-296</v>
      </c>
      <c r="P1520" s="326">
        <f t="shared" si="374"/>
        <v>0</v>
      </c>
      <c r="Q1520" s="326">
        <f t="shared" si="381"/>
        <v>1.4011317231878337</v>
      </c>
      <c r="R1520" s="326">
        <f t="shared" si="375"/>
        <v>9.5075428155506729E-77</v>
      </c>
      <c r="S1520" s="326">
        <f t="shared" si="376"/>
        <v>0</v>
      </c>
      <c r="T1520" s="326">
        <f t="shared" si="382"/>
        <v>1.4011317231878337</v>
      </c>
      <c r="U1520" s="326">
        <f t="shared" si="377"/>
        <v>1.7937786653804313E-25</v>
      </c>
      <c r="V1520" s="326">
        <f t="shared" si="383"/>
        <v>0.3</v>
      </c>
    </row>
    <row r="1521" spans="7:22" x14ac:dyDescent="0.2">
      <c r="G1521" s="326">
        <f t="shared" si="368"/>
        <v>0</v>
      </c>
      <c r="H1521" s="326">
        <f t="shared" si="378"/>
        <v>1.4020577851331</v>
      </c>
      <c r="I1521" s="326">
        <f t="shared" si="369"/>
        <v>0</v>
      </c>
      <c r="J1521" s="326">
        <f t="shared" si="370"/>
        <v>0</v>
      </c>
      <c r="K1521" s="326">
        <f t="shared" si="379"/>
        <v>1.4020577851331</v>
      </c>
      <c r="L1521" s="326">
        <f t="shared" si="371"/>
        <v>0</v>
      </c>
      <c r="M1521" s="326">
        <f t="shared" si="372"/>
        <v>0</v>
      </c>
      <c r="N1521" s="326">
        <f t="shared" si="380"/>
        <v>1.4020577851331</v>
      </c>
      <c r="O1521" s="326">
        <f t="shared" si="373"/>
        <v>5.3380729238794109E-297</v>
      </c>
      <c r="P1521" s="326">
        <f t="shared" si="374"/>
        <v>0</v>
      </c>
      <c r="Q1521" s="326">
        <f t="shared" si="381"/>
        <v>1.4020577851331</v>
      </c>
      <c r="R1521" s="326">
        <f t="shared" si="375"/>
        <v>3.87744807740096E-77</v>
      </c>
      <c r="S1521" s="326">
        <f t="shared" si="376"/>
        <v>0</v>
      </c>
      <c r="T1521" s="326">
        <f t="shared" si="382"/>
        <v>1.4020577851331</v>
      </c>
      <c r="U1521" s="326">
        <f t="shared" si="377"/>
        <v>3.7714916530773244E-25</v>
      </c>
      <c r="V1521" s="326">
        <f t="shared" si="383"/>
        <v>0.3</v>
      </c>
    </row>
    <row r="1522" spans="7:22" x14ac:dyDescent="0.2">
      <c r="G1522" s="326">
        <f t="shared" si="368"/>
        <v>0</v>
      </c>
      <c r="H1522" s="326">
        <f t="shared" si="378"/>
        <v>1.4029838470783662</v>
      </c>
      <c r="I1522" s="326">
        <f t="shared" si="369"/>
        <v>0</v>
      </c>
      <c r="J1522" s="326">
        <f t="shared" si="370"/>
        <v>0</v>
      </c>
      <c r="K1522" s="326">
        <f t="shared" si="379"/>
        <v>1.4029838470783662</v>
      </c>
      <c r="L1522" s="326">
        <f t="shared" si="371"/>
        <v>0</v>
      </c>
      <c r="M1522" s="326">
        <f t="shared" si="372"/>
        <v>0</v>
      </c>
      <c r="N1522" s="326">
        <f t="shared" si="380"/>
        <v>1.4029838470783662</v>
      </c>
      <c r="O1522" s="326">
        <f t="shared" si="373"/>
        <v>1.5617118183753216E-297</v>
      </c>
      <c r="P1522" s="326">
        <f t="shared" si="374"/>
        <v>0</v>
      </c>
      <c r="Q1522" s="326">
        <f t="shared" si="381"/>
        <v>1.4029838470783662</v>
      </c>
      <c r="R1522" s="326">
        <f t="shared" si="375"/>
        <v>1.5796388699535243E-77</v>
      </c>
      <c r="S1522" s="326">
        <f t="shared" si="376"/>
        <v>0</v>
      </c>
      <c r="T1522" s="326">
        <f t="shared" si="382"/>
        <v>1.4029838470783662</v>
      </c>
      <c r="U1522" s="326">
        <f t="shared" si="377"/>
        <v>7.8848166943123392E-25</v>
      </c>
      <c r="V1522" s="326">
        <f t="shared" si="383"/>
        <v>0.3</v>
      </c>
    </row>
    <row r="1523" spans="7:22" x14ac:dyDescent="0.2">
      <c r="G1523" s="326">
        <f t="shared" si="368"/>
        <v>0</v>
      </c>
      <c r="H1523" s="326">
        <f t="shared" si="378"/>
        <v>1.4039099090236324</v>
      </c>
      <c r="I1523" s="326">
        <f t="shared" si="369"/>
        <v>0</v>
      </c>
      <c r="J1523" s="326">
        <f t="shared" si="370"/>
        <v>0</v>
      </c>
      <c r="K1523" s="326">
        <f t="shared" si="379"/>
        <v>1.4039099090236324</v>
      </c>
      <c r="L1523" s="326">
        <f t="shared" si="371"/>
        <v>0</v>
      </c>
      <c r="M1523" s="326">
        <f t="shared" si="372"/>
        <v>0</v>
      </c>
      <c r="N1523" s="326">
        <f t="shared" si="380"/>
        <v>1.4039099090236324</v>
      </c>
      <c r="O1523" s="326">
        <f t="shared" si="373"/>
        <v>4.571343211577043E-298</v>
      </c>
      <c r="P1523" s="326">
        <f t="shared" si="374"/>
        <v>0</v>
      </c>
      <c r="Q1523" s="326">
        <f t="shared" si="381"/>
        <v>1.4039099090236324</v>
      </c>
      <c r="R1523" s="326">
        <f t="shared" si="375"/>
        <v>6.4284550640703928E-78</v>
      </c>
      <c r="S1523" s="326">
        <f t="shared" si="376"/>
        <v>0</v>
      </c>
      <c r="T1523" s="326">
        <f t="shared" si="382"/>
        <v>1.4039099090236324</v>
      </c>
      <c r="U1523" s="326">
        <f t="shared" si="377"/>
        <v>1.6391289429563024E-24</v>
      </c>
      <c r="V1523" s="326">
        <f t="shared" si="383"/>
        <v>0.3</v>
      </c>
    </row>
    <row r="1524" spans="7:22" x14ac:dyDescent="0.2">
      <c r="G1524" s="326">
        <f t="shared" si="368"/>
        <v>0</v>
      </c>
      <c r="H1524" s="326">
        <f t="shared" si="378"/>
        <v>1.4048359709688987</v>
      </c>
      <c r="I1524" s="326">
        <f t="shared" si="369"/>
        <v>0</v>
      </c>
      <c r="J1524" s="326">
        <f t="shared" si="370"/>
        <v>0</v>
      </c>
      <c r="K1524" s="326">
        <f t="shared" si="379"/>
        <v>1.4048359709688987</v>
      </c>
      <c r="L1524" s="326">
        <f t="shared" si="371"/>
        <v>0</v>
      </c>
      <c r="M1524" s="326">
        <f t="shared" si="372"/>
        <v>0</v>
      </c>
      <c r="N1524" s="326">
        <f t="shared" si="380"/>
        <v>1.4048359709688987</v>
      </c>
      <c r="O1524" s="326">
        <f t="shared" si="373"/>
        <v>1.3387941136843054E-298</v>
      </c>
      <c r="P1524" s="326">
        <f t="shared" si="374"/>
        <v>0</v>
      </c>
      <c r="Q1524" s="326">
        <f t="shared" si="381"/>
        <v>1.4048359709688987</v>
      </c>
      <c r="R1524" s="326">
        <f t="shared" si="375"/>
        <v>2.6133359337616839E-78</v>
      </c>
      <c r="S1524" s="326">
        <f t="shared" si="376"/>
        <v>0</v>
      </c>
      <c r="T1524" s="326">
        <f t="shared" si="382"/>
        <v>1.4048359709688987</v>
      </c>
      <c r="U1524" s="326">
        <f t="shared" si="377"/>
        <v>3.3883368793659447E-24</v>
      </c>
      <c r="V1524" s="326">
        <f t="shared" si="383"/>
        <v>0.3</v>
      </c>
    </row>
    <row r="1525" spans="7:22" x14ac:dyDescent="0.2">
      <c r="G1525" s="326">
        <f t="shared" si="368"/>
        <v>0</v>
      </c>
      <c r="H1525" s="326">
        <f t="shared" si="378"/>
        <v>1.4057620329141649</v>
      </c>
      <c r="I1525" s="326">
        <f t="shared" si="369"/>
        <v>0</v>
      </c>
      <c r="J1525" s="326">
        <f t="shared" si="370"/>
        <v>0</v>
      </c>
      <c r="K1525" s="326">
        <f t="shared" si="379"/>
        <v>1.4057620329141649</v>
      </c>
      <c r="L1525" s="326">
        <f t="shared" si="371"/>
        <v>0</v>
      </c>
      <c r="M1525" s="326">
        <f t="shared" si="372"/>
        <v>0</v>
      </c>
      <c r="N1525" s="326">
        <f t="shared" si="380"/>
        <v>1.4057620329141649</v>
      </c>
      <c r="O1525" s="326">
        <f t="shared" si="373"/>
        <v>3.922936558744873E-299</v>
      </c>
      <c r="P1525" s="326">
        <f t="shared" si="374"/>
        <v>0</v>
      </c>
      <c r="Q1525" s="326">
        <f t="shared" si="381"/>
        <v>1.4057620329141649</v>
      </c>
      <c r="R1525" s="326">
        <f t="shared" si="375"/>
        <v>1.0612715680790349E-78</v>
      </c>
      <c r="S1525" s="326">
        <f t="shared" si="376"/>
        <v>0</v>
      </c>
      <c r="T1525" s="326">
        <f t="shared" si="382"/>
        <v>1.4057620329141649</v>
      </c>
      <c r="U1525" s="326">
        <f t="shared" si="377"/>
        <v>6.9649954648044876E-24</v>
      </c>
      <c r="V1525" s="326">
        <f t="shared" si="383"/>
        <v>0.3</v>
      </c>
    </row>
    <row r="1526" spans="7:22" x14ac:dyDescent="0.2">
      <c r="G1526" s="326">
        <f t="shared" si="368"/>
        <v>0</v>
      </c>
      <c r="H1526" s="326">
        <f t="shared" si="378"/>
        <v>1.4066880948594311</v>
      </c>
      <c r="I1526" s="326">
        <f t="shared" si="369"/>
        <v>0</v>
      </c>
      <c r="J1526" s="326">
        <f t="shared" si="370"/>
        <v>0</v>
      </c>
      <c r="K1526" s="326">
        <f t="shared" si="379"/>
        <v>1.4066880948594311</v>
      </c>
      <c r="L1526" s="326">
        <f t="shared" si="371"/>
        <v>0</v>
      </c>
      <c r="M1526" s="326">
        <f t="shared" si="372"/>
        <v>0</v>
      </c>
      <c r="N1526" s="326">
        <f t="shared" si="380"/>
        <v>1.4066880948594311</v>
      </c>
      <c r="O1526" s="326">
        <f t="shared" si="373"/>
        <v>1.1501031393442338E-299</v>
      </c>
      <c r="P1526" s="326">
        <f t="shared" si="374"/>
        <v>0</v>
      </c>
      <c r="Q1526" s="326">
        <f t="shared" si="381"/>
        <v>1.4066880948594311</v>
      </c>
      <c r="R1526" s="326">
        <f t="shared" si="375"/>
        <v>4.3052988446444243E-79</v>
      </c>
      <c r="S1526" s="326">
        <f t="shared" si="376"/>
        <v>0</v>
      </c>
      <c r="T1526" s="326">
        <f t="shared" si="382"/>
        <v>1.4066880948594311</v>
      </c>
      <c r="U1526" s="326">
        <f t="shared" si="377"/>
        <v>1.4237203603463374E-23</v>
      </c>
      <c r="V1526" s="326">
        <f t="shared" si="383"/>
        <v>0.3</v>
      </c>
    </row>
    <row r="1527" spans="7:22" x14ac:dyDescent="0.2">
      <c r="G1527" s="326">
        <f t="shared" si="368"/>
        <v>0</v>
      </c>
      <c r="H1527" s="326">
        <f t="shared" si="378"/>
        <v>1.4076141568046974</v>
      </c>
      <c r="I1527" s="326">
        <f t="shared" si="369"/>
        <v>0</v>
      </c>
      <c r="J1527" s="326">
        <f t="shared" si="370"/>
        <v>0</v>
      </c>
      <c r="K1527" s="326">
        <f t="shared" si="379"/>
        <v>1.4076141568046974</v>
      </c>
      <c r="L1527" s="326">
        <f t="shared" si="371"/>
        <v>0</v>
      </c>
      <c r="M1527" s="326">
        <f t="shared" si="372"/>
        <v>0</v>
      </c>
      <c r="N1527" s="326">
        <f t="shared" si="380"/>
        <v>1.4076141568046974</v>
      </c>
      <c r="O1527" s="326">
        <f t="shared" si="373"/>
        <v>3.3735782721069228E-300</v>
      </c>
      <c r="P1527" s="326">
        <f t="shared" si="374"/>
        <v>0</v>
      </c>
      <c r="Q1527" s="326">
        <f t="shared" si="381"/>
        <v>1.4076141568046974</v>
      </c>
      <c r="R1527" s="326">
        <f t="shared" si="375"/>
        <v>1.744730564871464E-79</v>
      </c>
      <c r="S1527" s="326">
        <f t="shared" si="376"/>
        <v>0</v>
      </c>
      <c r="T1527" s="326">
        <f t="shared" si="382"/>
        <v>1.4076141568046974</v>
      </c>
      <c r="U1527" s="326">
        <f t="shared" si="377"/>
        <v>2.8940560233220028E-23</v>
      </c>
      <c r="V1527" s="326">
        <f t="shared" si="383"/>
        <v>0.3</v>
      </c>
    </row>
    <row r="1528" spans="7:22" x14ac:dyDescent="0.2">
      <c r="G1528" s="326">
        <f t="shared" si="368"/>
        <v>0</v>
      </c>
      <c r="H1528" s="326">
        <f t="shared" si="378"/>
        <v>1.4085402187499636</v>
      </c>
      <c r="I1528" s="326">
        <f t="shared" si="369"/>
        <v>0</v>
      </c>
      <c r="J1528" s="326">
        <f t="shared" si="370"/>
        <v>0</v>
      </c>
      <c r="K1528" s="326">
        <f t="shared" si="379"/>
        <v>1.4085402187499636</v>
      </c>
      <c r="L1528" s="326">
        <f t="shared" si="371"/>
        <v>0</v>
      </c>
      <c r="M1528" s="326">
        <f t="shared" si="372"/>
        <v>0</v>
      </c>
      <c r="N1528" s="326">
        <f t="shared" si="380"/>
        <v>1.4085402187499636</v>
      </c>
      <c r="O1528" s="326">
        <f t="shared" si="373"/>
        <v>9.9008794222649572E-301</v>
      </c>
      <c r="P1528" s="326">
        <f t="shared" si="374"/>
        <v>0</v>
      </c>
      <c r="Q1528" s="326">
        <f t="shared" si="381"/>
        <v>1.4085402187499636</v>
      </c>
      <c r="R1528" s="326">
        <f t="shared" si="375"/>
        <v>7.0632491631634063E-80</v>
      </c>
      <c r="S1528" s="326">
        <f t="shared" si="376"/>
        <v>0</v>
      </c>
      <c r="T1528" s="326">
        <f t="shared" si="382"/>
        <v>1.4085402187499636</v>
      </c>
      <c r="U1528" s="326">
        <f t="shared" si="377"/>
        <v>5.8502752052167879E-23</v>
      </c>
      <c r="V1528" s="326">
        <f t="shared" si="383"/>
        <v>0.3</v>
      </c>
    </row>
    <row r="1529" spans="7:22" x14ac:dyDescent="0.2">
      <c r="G1529" s="326">
        <f t="shared" si="368"/>
        <v>0</v>
      </c>
      <c r="H1529" s="326">
        <f t="shared" si="378"/>
        <v>1.4094662806952298</v>
      </c>
      <c r="I1529" s="326">
        <f t="shared" si="369"/>
        <v>0</v>
      </c>
      <c r="J1529" s="326">
        <f t="shared" si="370"/>
        <v>0</v>
      </c>
      <c r="K1529" s="326">
        <f t="shared" si="379"/>
        <v>1.4094662806952298</v>
      </c>
      <c r="L1529" s="326">
        <f t="shared" si="371"/>
        <v>0</v>
      </c>
      <c r="M1529" s="326">
        <f t="shared" si="372"/>
        <v>0</v>
      </c>
      <c r="N1529" s="326">
        <f t="shared" si="380"/>
        <v>1.4094662806952298</v>
      </c>
      <c r="O1529" s="326">
        <f t="shared" si="373"/>
        <v>2.9072756289011059E-301</v>
      </c>
      <c r="P1529" s="326">
        <f t="shared" si="374"/>
        <v>0</v>
      </c>
      <c r="Q1529" s="326">
        <f t="shared" si="381"/>
        <v>1.4094662806952298</v>
      </c>
      <c r="R1529" s="326">
        <f t="shared" si="375"/>
        <v>2.8565021795030223E-80</v>
      </c>
      <c r="S1529" s="326">
        <f t="shared" si="376"/>
        <v>0</v>
      </c>
      <c r="T1529" s="326">
        <f t="shared" si="382"/>
        <v>1.4094662806952298</v>
      </c>
      <c r="U1529" s="326">
        <f t="shared" si="377"/>
        <v>1.176092536015861E-22</v>
      </c>
      <c r="V1529" s="326">
        <f t="shared" si="383"/>
        <v>0.3</v>
      </c>
    </row>
    <row r="1530" spans="7:22" x14ac:dyDescent="0.2">
      <c r="G1530" s="326">
        <f t="shared" si="368"/>
        <v>0</v>
      </c>
      <c r="H1530" s="326">
        <f t="shared" si="378"/>
        <v>1.4103923426404961</v>
      </c>
      <c r="I1530" s="326">
        <f t="shared" si="369"/>
        <v>0</v>
      </c>
      <c r="J1530" s="326">
        <f t="shared" si="370"/>
        <v>0</v>
      </c>
      <c r="K1530" s="326">
        <f t="shared" si="379"/>
        <v>1.4103923426404961</v>
      </c>
      <c r="L1530" s="326">
        <f t="shared" si="371"/>
        <v>0</v>
      </c>
      <c r="M1530" s="326">
        <f t="shared" si="372"/>
        <v>0</v>
      </c>
      <c r="N1530" s="326">
        <f t="shared" si="380"/>
        <v>1.4103923426404961</v>
      </c>
      <c r="O1530" s="326">
        <f t="shared" si="373"/>
        <v>8.5413904055425743E-302</v>
      </c>
      <c r="P1530" s="326">
        <f t="shared" si="374"/>
        <v>0</v>
      </c>
      <c r="Q1530" s="326">
        <f t="shared" si="381"/>
        <v>1.4103923426404961</v>
      </c>
      <c r="R1530" s="326">
        <f t="shared" si="375"/>
        <v>1.1540410070727968E-80</v>
      </c>
      <c r="S1530" s="326">
        <f t="shared" si="376"/>
        <v>0</v>
      </c>
      <c r="T1530" s="326">
        <f t="shared" si="382"/>
        <v>1.4103923426404961</v>
      </c>
      <c r="U1530" s="326">
        <f t="shared" si="377"/>
        <v>2.3513171064851793E-22</v>
      </c>
      <c r="V1530" s="326">
        <f t="shared" si="383"/>
        <v>0.3</v>
      </c>
    </row>
    <row r="1531" spans="7:22" x14ac:dyDescent="0.2">
      <c r="G1531" s="326">
        <f t="shared" si="368"/>
        <v>0</v>
      </c>
      <c r="H1531" s="326">
        <f t="shared" si="378"/>
        <v>1.4113184045857623</v>
      </c>
      <c r="I1531" s="326">
        <f t="shared" si="369"/>
        <v>0</v>
      </c>
      <c r="J1531" s="326">
        <f t="shared" si="370"/>
        <v>0</v>
      </c>
      <c r="K1531" s="326">
        <f t="shared" si="379"/>
        <v>1.4113184045857623</v>
      </c>
      <c r="L1531" s="326">
        <f t="shared" si="371"/>
        <v>0</v>
      </c>
      <c r="M1531" s="326">
        <f t="shared" si="372"/>
        <v>0</v>
      </c>
      <c r="N1531" s="326">
        <f t="shared" si="380"/>
        <v>1.4113184045857623</v>
      </c>
      <c r="O1531" s="326">
        <f t="shared" si="373"/>
        <v>2.510737658041261E-302</v>
      </c>
      <c r="P1531" s="326">
        <f t="shared" si="374"/>
        <v>0</v>
      </c>
      <c r="Q1531" s="326">
        <f t="shared" si="381"/>
        <v>1.4113184045857623</v>
      </c>
      <c r="R1531" s="326">
        <f t="shared" si="375"/>
        <v>4.6576551555196047E-81</v>
      </c>
      <c r="S1531" s="326">
        <f t="shared" si="376"/>
        <v>0</v>
      </c>
      <c r="T1531" s="326">
        <f t="shared" si="382"/>
        <v>1.4113184045857623</v>
      </c>
      <c r="U1531" s="326">
        <f t="shared" si="377"/>
        <v>4.675134070606048E-22</v>
      </c>
      <c r="V1531" s="326">
        <f t="shared" si="383"/>
        <v>0.3</v>
      </c>
    </row>
    <row r="1532" spans="7:22" x14ac:dyDescent="0.2">
      <c r="G1532" s="326">
        <f t="shared" si="368"/>
        <v>0</v>
      </c>
      <c r="H1532" s="326">
        <f t="shared" si="378"/>
        <v>1.4122444665310285</v>
      </c>
      <c r="I1532" s="326">
        <f t="shared" si="369"/>
        <v>0</v>
      </c>
      <c r="J1532" s="326">
        <f t="shared" si="370"/>
        <v>0</v>
      </c>
      <c r="K1532" s="326">
        <f t="shared" si="379"/>
        <v>1.4122444665310285</v>
      </c>
      <c r="L1532" s="326">
        <f t="shared" si="371"/>
        <v>0</v>
      </c>
      <c r="M1532" s="326">
        <f t="shared" si="372"/>
        <v>0</v>
      </c>
      <c r="N1532" s="326">
        <f t="shared" si="380"/>
        <v>1.4122444665310285</v>
      </c>
      <c r="O1532" s="326">
        <f t="shared" si="373"/>
        <v>7.3842257384667454E-303</v>
      </c>
      <c r="P1532" s="326">
        <f t="shared" si="374"/>
        <v>0</v>
      </c>
      <c r="Q1532" s="326">
        <f t="shared" si="381"/>
        <v>1.4122444665310285</v>
      </c>
      <c r="R1532" s="326">
        <f t="shared" si="375"/>
        <v>1.877913472594462E-81</v>
      </c>
      <c r="S1532" s="326">
        <f t="shared" si="376"/>
        <v>0</v>
      </c>
      <c r="T1532" s="326">
        <f t="shared" si="382"/>
        <v>1.4122444665310285</v>
      </c>
      <c r="U1532" s="326">
        <f t="shared" si="377"/>
        <v>9.2448252018987156E-22</v>
      </c>
      <c r="V1532" s="326">
        <f t="shared" si="383"/>
        <v>0.3</v>
      </c>
    </row>
    <row r="1533" spans="7:22" x14ac:dyDescent="0.2">
      <c r="G1533" s="326">
        <f t="shared" si="368"/>
        <v>0</v>
      </c>
      <c r="H1533" s="326">
        <f t="shared" si="378"/>
        <v>1.4131705284762948</v>
      </c>
      <c r="I1533" s="326">
        <f t="shared" si="369"/>
        <v>0</v>
      </c>
      <c r="J1533" s="326">
        <f t="shared" si="370"/>
        <v>0</v>
      </c>
      <c r="K1533" s="326">
        <f t="shared" si="379"/>
        <v>1.4131705284762948</v>
      </c>
      <c r="L1533" s="326">
        <f t="shared" si="371"/>
        <v>0</v>
      </c>
      <c r="M1533" s="326">
        <f t="shared" si="372"/>
        <v>0</v>
      </c>
      <c r="N1533" s="326">
        <f t="shared" si="380"/>
        <v>1.4131705284762948</v>
      </c>
      <c r="O1533" s="326">
        <f t="shared" si="373"/>
        <v>2.1729009005563575E-303</v>
      </c>
      <c r="P1533" s="326">
        <f t="shared" si="374"/>
        <v>0</v>
      </c>
      <c r="Q1533" s="326">
        <f t="shared" si="381"/>
        <v>1.4131705284762948</v>
      </c>
      <c r="R1533" s="326">
        <f t="shared" si="375"/>
        <v>7.5639511808975311E-82</v>
      </c>
      <c r="S1533" s="326">
        <f t="shared" si="376"/>
        <v>0</v>
      </c>
      <c r="T1533" s="326">
        <f t="shared" si="382"/>
        <v>1.4131705284762948</v>
      </c>
      <c r="U1533" s="326">
        <f t="shared" si="377"/>
        <v>1.8181666388990255E-21</v>
      </c>
      <c r="V1533" s="326">
        <f t="shared" si="383"/>
        <v>0.3</v>
      </c>
    </row>
    <row r="1534" spans="7:22" x14ac:dyDescent="0.2">
      <c r="G1534" s="326">
        <f t="shared" si="368"/>
        <v>0</v>
      </c>
      <c r="H1534" s="326">
        <f t="shared" si="378"/>
        <v>1.414096590421561</v>
      </c>
      <c r="I1534" s="326">
        <f t="shared" si="369"/>
        <v>0</v>
      </c>
      <c r="J1534" s="326">
        <f t="shared" si="370"/>
        <v>0</v>
      </c>
      <c r="K1534" s="326">
        <f t="shared" si="379"/>
        <v>1.414096590421561</v>
      </c>
      <c r="L1534" s="326">
        <f t="shared" si="371"/>
        <v>0</v>
      </c>
      <c r="M1534" s="326">
        <f t="shared" si="372"/>
        <v>0</v>
      </c>
      <c r="N1534" s="326">
        <f t="shared" si="380"/>
        <v>1.414096590421561</v>
      </c>
      <c r="O1534" s="326">
        <f t="shared" si="373"/>
        <v>6.3974464710570021E-304</v>
      </c>
      <c r="P1534" s="326">
        <f t="shared" si="374"/>
        <v>0</v>
      </c>
      <c r="Q1534" s="326">
        <f t="shared" si="381"/>
        <v>1.414096590421561</v>
      </c>
      <c r="R1534" s="326">
        <f t="shared" si="375"/>
        <v>3.0436133013195119E-82</v>
      </c>
      <c r="S1534" s="326">
        <f t="shared" si="376"/>
        <v>0</v>
      </c>
      <c r="T1534" s="326">
        <f t="shared" si="382"/>
        <v>1.414096590421561</v>
      </c>
      <c r="U1534" s="326">
        <f t="shared" si="377"/>
        <v>3.556375073141076E-21</v>
      </c>
      <c r="V1534" s="326">
        <f t="shared" si="383"/>
        <v>0.3</v>
      </c>
    </row>
    <row r="1535" spans="7:22" x14ac:dyDescent="0.2">
      <c r="G1535" s="326">
        <f t="shared" si="368"/>
        <v>0</v>
      </c>
      <c r="H1535" s="326">
        <f t="shared" si="378"/>
        <v>1.4150226523668272</v>
      </c>
      <c r="I1535" s="326">
        <f t="shared" si="369"/>
        <v>0</v>
      </c>
      <c r="J1535" s="326">
        <f t="shared" si="370"/>
        <v>0</v>
      </c>
      <c r="K1535" s="326">
        <f t="shared" si="379"/>
        <v>1.4150226523668272</v>
      </c>
      <c r="L1535" s="326">
        <f t="shared" si="371"/>
        <v>0</v>
      </c>
      <c r="M1535" s="326">
        <f t="shared" si="372"/>
        <v>0</v>
      </c>
      <c r="N1535" s="326">
        <f t="shared" si="380"/>
        <v>1.4150226523668272</v>
      </c>
      <c r="O1535" s="326">
        <f t="shared" si="373"/>
        <v>1.8845412256089099E-304</v>
      </c>
      <c r="P1535" s="326">
        <f t="shared" si="374"/>
        <v>0</v>
      </c>
      <c r="Q1535" s="326">
        <f t="shared" si="381"/>
        <v>1.4150226523668272</v>
      </c>
      <c r="R1535" s="326">
        <f t="shared" si="375"/>
        <v>1.2234903782474867E-82</v>
      </c>
      <c r="S1535" s="326">
        <f t="shared" si="376"/>
        <v>0</v>
      </c>
      <c r="T1535" s="326">
        <f t="shared" si="382"/>
        <v>1.4150226523668272</v>
      </c>
      <c r="U1535" s="326">
        <f t="shared" si="377"/>
        <v>6.9187690796438698E-21</v>
      </c>
      <c r="V1535" s="326">
        <f t="shared" si="383"/>
        <v>0.3</v>
      </c>
    </row>
    <row r="1536" spans="7:22" x14ac:dyDescent="0.2">
      <c r="G1536" s="326">
        <f t="shared" si="368"/>
        <v>0</v>
      </c>
      <c r="H1536" s="326">
        <f t="shared" si="378"/>
        <v>1.4159487143120935</v>
      </c>
      <c r="I1536" s="326">
        <f t="shared" si="369"/>
        <v>0</v>
      </c>
      <c r="J1536" s="326">
        <f t="shared" si="370"/>
        <v>0</v>
      </c>
      <c r="K1536" s="326">
        <f t="shared" si="379"/>
        <v>1.4159487143120935</v>
      </c>
      <c r="L1536" s="326">
        <f t="shared" si="371"/>
        <v>0</v>
      </c>
      <c r="M1536" s="326">
        <f t="shared" si="372"/>
        <v>0</v>
      </c>
      <c r="N1536" s="326">
        <f t="shared" si="380"/>
        <v>1.4159487143120935</v>
      </c>
      <c r="O1536" s="326">
        <f t="shared" si="373"/>
        <v>5.5544020998785885E-305</v>
      </c>
      <c r="P1536" s="326">
        <f t="shared" si="374"/>
        <v>0</v>
      </c>
      <c r="Q1536" s="326">
        <f t="shared" si="381"/>
        <v>1.4159487143120935</v>
      </c>
      <c r="R1536" s="326">
        <f t="shared" si="375"/>
        <v>4.9134288543117076E-83</v>
      </c>
      <c r="S1536" s="326">
        <f t="shared" si="376"/>
        <v>0</v>
      </c>
      <c r="T1536" s="326">
        <f t="shared" si="382"/>
        <v>1.4159487143120935</v>
      </c>
      <c r="U1536" s="326">
        <f t="shared" si="377"/>
        <v>1.3387700879964269E-20</v>
      </c>
      <c r="V1536" s="326">
        <f t="shared" si="383"/>
        <v>0.3</v>
      </c>
    </row>
    <row r="1537" spans="7:22" x14ac:dyDescent="0.2">
      <c r="G1537" s="326">
        <f t="shared" si="368"/>
        <v>0</v>
      </c>
      <c r="H1537" s="326">
        <f t="shared" si="378"/>
        <v>1.4168747762573597</v>
      </c>
      <c r="I1537" s="326">
        <f t="shared" si="369"/>
        <v>0</v>
      </c>
      <c r="J1537" s="326">
        <f t="shared" si="370"/>
        <v>0</v>
      </c>
      <c r="K1537" s="326">
        <f t="shared" si="379"/>
        <v>1.4168747762573597</v>
      </c>
      <c r="L1537" s="326">
        <f t="shared" si="371"/>
        <v>0</v>
      </c>
      <c r="M1537" s="326">
        <f t="shared" si="372"/>
        <v>0</v>
      </c>
      <c r="N1537" s="326">
        <f t="shared" si="380"/>
        <v>1.4168747762573597</v>
      </c>
      <c r="O1537" s="326">
        <f t="shared" si="373"/>
        <v>1.637955621795834E-305</v>
      </c>
      <c r="P1537" s="326">
        <f t="shared" si="374"/>
        <v>0</v>
      </c>
      <c r="Q1537" s="326">
        <f t="shared" si="381"/>
        <v>1.4168747762573597</v>
      </c>
      <c r="R1537" s="326">
        <f t="shared" si="375"/>
        <v>1.9712626904951885E-83</v>
      </c>
      <c r="S1537" s="326">
        <f t="shared" si="376"/>
        <v>0</v>
      </c>
      <c r="T1537" s="326">
        <f t="shared" si="382"/>
        <v>1.4168747762573597</v>
      </c>
      <c r="U1537" s="326">
        <f t="shared" si="377"/>
        <v>2.5766029503611066E-20</v>
      </c>
      <c r="V1537" s="326">
        <f t="shared" si="383"/>
        <v>0.3</v>
      </c>
    </row>
    <row r="1538" spans="7:22" x14ac:dyDescent="0.2">
      <c r="G1538" s="326">
        <f t="shared" si="368"/>
        <v>0</v>
      </c>
      <c r="H1538" s="326">
        <f t="shared" si="378"/>
        <v>1.4178008382026259</v>
      </c>
      <c r="I1538" s="326">
        <f t="shared" si="369"/>
        <v>0</v>
      </c>
      <c r="J1538" s="326">
        <f t="shared" si="370"/>
        <v>0</v>
      </c>
      <c r="K1538" s="326">
        <f t="shared" si="379"/>
        <v>1.4178008382026259</v>
      </c>
      <c r="L1538" s="326">
        <f t="shared" si="371"/>
        <v>0</v>
      </c>
      <c r="M1538" s="326">
        <f t="shared" si="372"/>
        <v>0</v>
      </c>
      <c r="N1538" s="326">
        <f t="shared" si="380"/>
        <v>1.4178008382026259</v>
      </c>
      <c r="O1538" s="326">
        <f t="shared" si="373"/>
        <v>4.832819003540743E-306</v>
      </c>
      <c r="P1538" s="326">
        <f t="shared" si="374"/>
        <v>0</v>
      </c>
      <c r="Q1538" s="326">
        <f t="shared" si="381"/>
        <v>1.4178008382026259</v>
      </c>
      <c r="R1538" s="326">
        <f t="shared" si="375"/>
        <v>7.9010120738551413E-84</v>
      </c>
      <c r="S1538" s="326">
        <f t="shared" si="376"/>
        <v>0</v>
      </c>
      <c r="T1538" s="326">
        <f t="shared" si="382"/>
        <v>1.4178008382026259</v>
      </c>
      <c r="U1538" s="326">
        <f t="shared" si="377"/>
        <v>4.9324393107112329E-20</v>
      </c>
      <c r="V1538" s="326">
        <f t="shared" si="383"/>
        <v>0.3</v>
      </c>
    </row>
    <row r="1539" spans="7:22" x14ac:dyDescent="0.2">
      <c r="G1539" s="326">
        <f t="shared" si="368"/>
        <v>0</v>
      </c>
      <c r="H1539" s="326">
        <f t="shared" si="378"/>
        <v>1.4187269001478922</v>
      </c>
      <c r="I1539" s="326">
        <f t="shared" si="369"/>
        <v>0</v>
      </c>
      <c r="J1539" s="326">
        <f t="shared" si="370"/>
        <v>0</v>
      </c>
      <c r="K1539" s="326">
        <f t="shared" si="379"/>
        <v>1.4187269001478922</v>
      </c>
      <c r="L1539" s="326">
        <f t="shared" si="371"/>
        <v>0</v>
      </c>
      <c r="M1539" s="326">
        <f t="shared" si="372"/>
        <v>0</v>
      </c>
      <c r="N1539" s="326">
        <f t="shared" si="380"/>
        <v>1.4187269001478922</v>
      </c>
      <c r="O1539" s="326">
        <f t="shared" si="373"/>
        <v>1.4267009680144644E-306</v>
      </c>
      <c r="P1539" s="326">
        <f t="shared" si="374"/>
        <v>0</v>
      </c>
      <c r="Q1539" s="326">
        <f t="shared" si="381"/>
        <v>1.4187269001478922</v>
      </c>
      <c r="R1539" s="326">
        <f t="shared" si="375"/>
        <v>3.1637488916849484E-84</v>
      </c>
      <c r="S1539" s="326">
        <f t="shared" si="376"/>
        <v>0</v>
      </c>
      <c r="T1539" s="326">
        <f t="shared" si="382"/>
        <v>1.4187269001478922</v>
      </c>
      <c r="U1539" s="326">
        <f t="shared" si="377"/>
        <v>9.3919795144524044E-20</v>
      </c>
      <c r="V1539" s="326">
        <f t="shared" si="383"/>
        <v>0.3</v>
      </c>
    </row>
    <row r="1540" spans="7:22" x14ac:dyDescent="0.2">
      <c r="G1540" s="326">
        <f t="shared" si="368"/>
        <v>0</v>
      </c>
      <c r="H1540" s="326">
        <f t="shared" si="378"/>
        <v>1.4196529620931584</v>
      </c>
      <c r="I1540" s="326">
        <f t="shared" si="369"/>
        <v>0</v>
      </c>
      <c r="J1540" s="326">
        <f t="shared" si="370"/>
        <v>0</v>
      </c>
      <c r="K1540" s="326">
        <f t="shared" si="379"/>
        <v>1.4196529620931584</v>
      </c>
      <c r="L1540" s="326">
        <f t="shared" si="371"/>
        <v>0</v>
      </c>
      <c r="M1540" s="326">
        <f t="shared" si="372"/>
        <v>0</v>
      </c>
      <c r="N1540" s="326">
        <f t="shared" si="380"/>
        <v>1.4196529620931584</v>
      </c>
      <c r="O1540" s="326">
        <f t="shared" si="373"/>
        <v>4.2140515583706073E-307</v>
      </c>
      <c r="P1540" s="326">
        <f t="shared" si="374"/>
        <v>0</v>
      </c>
      <c r="Q1540" s="326">
        <f t="shared" si="381"/>
        <v>1.4196529620931584</v>
      </c>
      <c r="R1540" s="326">
        <f t="shared" si="375"/>
        <v>1.2656248592001573E-84</v>
      </c>
      <c r="S1540" s="326">
        <f t="shared" si="376"/>
        <v>0</v>
      </c>
      <c r="T1540" s="326">
        <f t="shared" si="382"/>
        <v>1.4196529620931584</v>
      </c>
      <c r="U1540" s="326">
        <f t="shared" si="377"/>
        <v>1.7788609897256737E-19</v>
      </c>
      <c r="V1540" s="326">
        <f t="shared" si="383"/>
        <v>0.3</v>
      </c>
    </row>
    <row r="1541" spans="7:22" x14ac:dyDescent="0.2">
      <c r="G1541" s="326">
        <f t="shared" si="368"/>
        <v>0</v>
      </c>
      <c r="H1541" s="326">
        <f t="shared" si="378"/>
        <v>1.4205790240384246</v>
      </c>
      <c r="I1541" s="326">
        <f t="shared" si="369"/>
        <v>0</v>
      </c>
      <c r="J1541" s="326">
        <f t="shared" si="370"/>
        <v>0</v>
      </c>
      <c r="K1541" s="326">
        <f t="shared" si="379"/>
        <v>1.4205790240384246</v>
      </c>
      <c r="L1541" s="326">
        <f t="shared" si="371"/>
        <v>0</v>
      </c>
      <c r="M1541" s="326">
        <f t="shared" si="372"/>
        <v>0</v>
      </c>
      <c r="N1541" s="326">
        <f t="shared" si="380"/>
        <v>1.4205790240384246</v>
      </c>
      <c r="O1541" s="326">
        <f t="shared" si="373"/>
        <v>1.2453792668147577E-307</v>
      </c>
      <c r="P1541" s="326">
        <f t="shared" si="374"/>
        <v>0</v>
      </c>
      <c r="Q1541" s="326">
        <f t="shared" si="381"/>
        <v>1.4205790240384246</v>
      </c>
      <c r="R1541" s="326">
        <f t="shared" si="375"/>
        <v>5.0581806759186438E-85</v>
      </c>
      <c r="S1541" s="326">
        <f t="shared" si="376"/>
        <v>0</v>
      </c>
      <c r="T1541" s="326">
        <f t="shared" si="382"/>
        <v>1.4205790240384246</v>
      </c>
      <c r="U1541" s="326">
        <f t="shared" si="377"/>
        <v>3.3513878808358077E-19</v>
      </c>
      <c r="V1541" s="326">
        <f t="shared" si="383"/>
        <v>0.3</v>
      </c>
    </row>
    <row r="1542" spans="7:22" x14ac:dyDescent="0.2">
      <c r="G1542" s="326">
        <f t="shared" si="368"/>
        <v>0</v>
      </c>
      <c r="H1542" s="326">
        <f t="shared" si="378"/>
        <v>1.4215050859836909</v>
      </c>
      <c r="I1542" s="326">
        <f t="shared" si="369"/>
        <v>0</v>
      </c>
      <c r="J1542" s="326">
        <f t="shared" si="370"/>
        <v>0</v>
      </c>
      <c r="K1542" s="326">
        <f t="shared" si="379"/>
        <v>1.4215050859836909</v>
      </c>
      <c r="L1542" s="326">
        <f t="shared" si="371"/>
        <v>0</v>
      </c>
      <c r="M1542" s="326">
        <f t="shared" si="372"/>
        <v>0</v>
      </c>
      <c r="N1542" s="326">
        <f t="shared" si="380"/>
        <v>1.4215050859836909</v>
      </c>
      <c r="O1542" s="326">
        <f t="shared" si="373"/>
        <v>3.6824660005314822E-308</v>
      </c>
      <c r="P1542" s="326">
        <f t="shared" si="374"/>
        <v>0</v>
      </c>
      <c r="Q1542" s="326">
        <f t="shared" si="381"/>
        <v>1.4215050859836909</v>
      </c>
      <c r="R1542" s="326">
        <f t="shared" si="375"/>
        <v>2.0196339374827197E-85</v>
      </c>
      <c r="S1542" s="326">
        <f t="shared" si="376"/>
        <v>0</v>
      </c>
      <c r="T1542" s="326">
        <f t="shared" si="382"/>
        <v>1.4215050859836909</v>
      </c>
      <c r="U1542" s="326">
        <f t="shared" si="377"/>
        <v>6.2807784885808028E-19</v>
      </c>
      <c r="V1542" s="326">
        <f t="shared" si="383"/>
        <v>0.3</v>
      </c>
    </row>
    <row r="1543" spans="7:22" x14ac:dyDescent="0.2">
      <c r="G1543" s="326">
        <f t="shared" ref="G1543:G1606" si="384">FLOOR(I1543,0.001)</f>
        <v>0</v>
      </c>
      <c r="H1543" s="326">
        <f t="shared" si="378"/>
        <v>1.4224311479289571</v>
      </c>
      <c r="I1543" s="326">
        <f t="shared" ref="I1543:I1606" si="385">$C$13/(SQRT(($H1543*$H1543)/I$4))/SQRT(6.28)*EXP(-(($H1543-I$2)^2)/2/(SQRT(($H1543*$H1543)/I$4))^2)</f>
        <v>0</v>
      </c>
      <c r="J1543" s="326">
        <f t="shared" ref="J1543:J1606" si="386">FLOOR(L1543,0.001)</f>
        <v>0</v>
      </c>
      <c r="K1543" s="326">
        <f t="shared" si="379"/>
        <v>1.4224311479289571</v>
      </c>
      <c r="L1543" s="326">
        <f t="shared" ref="L1543:L1606" si="387">$C$13/(SQRT(($H1543*$H1543)/L$4))/SQRT(6.28)*EXP(-(($H1543-L$2)^2)/2/(SQRT(($H1543*$H1543)/L$4))^2)</f>
        <v>0</v>
      </c>
      <c r="M1543" s="326">
        <f t="shared" ref="M1543:M1606" si="388">FLOOR(O1543,0.001)</f>
        <v>0</v>
      </c>
      <c r="N1543" s="326">
        <f t="shared" si="380"/>
        <v>1.4224311479289571</v>
      </c>
      <c r="O1543" s="326">
        <f t="shared" ref="O1543:O1606" si="389">$C$13/(SQRT(($H1543*$H1543)/O$4))/SQRT(6.28)*EXP(-(($H1543-O$2)^2)/2/(SQRT(($H1543*$H1543)/O$4))^2)</f>
        <v>0</v>
      </c>
      <c r="P1543" s="326">
        <f t="shared" ref="P1543:P1606" si="390">FLOOR(R1543,0.001)</f>
        <v>0</v>
      </c>
      <c r="Q1543" s="326">
        <f t="shared" si="381"/>
        <v>1.4224311479289571</v>
      </c>
      <c r="R1543" s="326">
        <f t="shared" ref="R1543:R1606" si="391">$C$13/(SQRT(($H1543*$H1543)/R$4))/SQRT(6.28)*EXP(-(($H1543-R$2)^2)/2/(SQRT(($H1543*$H1543)/R$4))^2)</f>
        <v>8.0564289183106978E-86</v>
      </c>
      <c r="S1543" s="326">
        <f t="shared" ref="S1543:S1606" si="392">FLOOR(U1543,0.001)</f>
        <v>0</v>
      </c>
      <c r="T1543" s="326">
        <f t="shared" si="382"/>
        <v>1.4224311479289571</v>
      </c>
      <c r="U1543" s="326">
        <f t="shared" ref="U1543:U1606" si="393">$C$13/(SQRT(($H1543*$H1543)/U$4))/SQRT(6.28)*EXP(-(($H1543-U$2)^2)/2/(SQRT(($H1543*$H1543)/U$4))^2)</f>
        <v>1.1708913973203698E-18</v>
      </c>
      <c r="V1543" s="326">
        <f t="shared" si="383"/>
        <v>0.3</v>
      </c>
    </row>
    <row r="1544" spans="7:22" x14ac:dyDescent="0.2">
      <c r="G1544" s="326">
        <f t="shared" si="384"/>
        <v>0</v>
      </c>
      <c r="H1544" s="326">
        <f t="shared" ref="H1544:H1607" si="394">H1543+1/($C$16*60)</f>
        <v>1.4233572098742233</v>
      </c>
      <c r="I1544" s="326">
        <f t="shared" si="385"/>
        <v>0</v>
      </c>
      <c r="J1544" s="326">
        <f t="shared" si="386"/>
        <v>0</v>
      </c>
      <c r="K1544" s="326">
        <f t="shared" ref="K1544:K1607" si="395">K1543+1/($C$16*60)</f>
        <v>1.4233572098742233</v>
      </c>
      <c r="L1544" s="326">
        <f t="shared" si="387"/>
        <v>0</v>
      </c>
      <c r="M1544" s="326">
        <f t="shared" si="388"/>
        <v>0</v>
      </c>
      <c r="N1544" s="326">
        <f t="shared" ref="N1544:N1607" si="396">N1543+1/($C$16*60)</f>
        <v>1.4233572098742233</v>
      </c>
      <c r="O1544" s="326">
        <f t="shared" si="389"/>
        <v>0</v>
      </c>
      <c r="P1544" s="326">
        <f t="shared" si="390"/>
        <v>0</v>
      </c>
      <c r="Q1544" s="326">
        <f t="shared" ref="Q1544:Q1607" si="397">Q1543+1/($C$16*60)</f>
        <v>1.4233572098742233</v>
      </c>
      <c r="R1544" s="326">
        <f t="shared" si="391"/>
        <v>3.2107515708794911E-86</v>
      </c>
      <c r="S1544" s="326">
        <f t="shared" si="392"/>
        <v>0</v>
      </c>
      <c r="T1544" s="326">
        <f t="shared" ref="T1544:T1607" si="398">T1543+1/($C$16*60)</f>
        <v>1.4233572098742233</v>
      </c>
      <c r="U1544" s="326">
        <f t="shared" si="393"/>
        <v>2.1714125132422651E-18</v>
      </c>
      <c r="V1544" s="326">
        <f t="shared" ref="V1544:V1607" si="399">SUM(I1544,L1544,O1544,R1544,U1544)+0.3</f>
        <v>0.3</v>
      </c>
    </row>
    <row r="1545" spans="7:22" x14ac:dyDescent="0.2">
      <c r="G1545" s="326">
        <f t="shared" si="384"/>
        <v>0</v>
      </c>
      <c r="H1545" s="326">
        <f t="shared" si="394"/>
        <v>1.4242832718194895</v>
      </c>
      <c r="I1545" s="326">
        <f t="shared" si="385"/>
        <v>0</v>
      </c>
      <c r="J1545" s="326">
        <f t="shared" si="386"/>
        <v>0</v>
      </c>
      <c r="K1545" s="326">
        <f t="shared" si="395"/>
        <v>1.4242832718194895</v>
      </c>
      <c r="L1545" s="326">
        <f t="shared" si="387"/>
        <v>0</v>
      </c>
      <c r="M1545" s="326">
        <f t="shared" si="388"/>
        <v>0</v>
      </c>
      <c r="N1545" s="326">
        <f t="shared" si="396"/>
        <v>1.4242832718194895</v>
      </c>
      <c r="O1545" s="326">
        <f t="shared" si="389"/>
        <v>0</v>
      </c>
      <c r="P1545" s="326">
        <f t="shared" si="390"/>
        <v>0</v>
      </c>
      <c r="Q1545" s="326">
        <f t="shared" si="397"/>
        <v>1.4242832718194895</v>
      </c>
      <c r="R1545" s="326">
        <f t="shared" si="391"/>
        <v>1.2784025454103687E-86</v>
      </c>
      <c r="S1545" s="326">
        <f t="shared" si="392"/>
        <v>0</v>
      </c>
      <c r="T1545" s="326">
        <f t="shared" si="398"/>
        <v>1.4242832718194895</v>
      </c>
      <c r="U1545" s="326">
        <f t="shared" si="393"/>
        <v>4.0058883001293969E-18</v>
      </c>
      <c r="V1545" s="326">
        <f t="shared" si="399"/>
        <v>0.3</v>
      </c>
    </row>
    <row r="1546" spans="7:22" x14ac:dyDescent="0.2">
      <c r="G1546" s="326">
        <f t="shared" si="384"/>
        <v>0</v>
      </c>
      <c r="H1546" s="326">
        <f t="shared" si="394"/>
        <v>1.4252093337647558</v>
      </c>
      <c r="I1546" s="326">
        <f t="shared" si="385"/>
        <v>0</v>
      </c>
      <c r="J1546" s="326">
        <f t="shared" si="386"/>
        <v>0</v>
      </c>
      <c r="K1546" s="326">
        <f t="shared" si="395"/>
        <v>1.4252093337647558</v>
      </c>
      <c r="L1546" s="326">
        <f t="shared" si="387"/>
        <v>0</v>
      </c>
      <c r="M1546" s="326">
        <f t="shared" si="388"/>
        <v>0</v>
      </c>
      <c r="N1546" s="326">
        <f t="shared" si="396"/>
        <v>1.4252093337647558</v>
      </c>
      <c r="O1546" s="326">
        <f t="shared" si="389"/>
        <v>0</v>
      </c>
      <c r="P1546" s="326">
        <f t="shared" si="390"/>
        <v>0</v>
      </c>
      <c r="Q1546" s="326">
        <f t="shared" si="397"/>
        <v>1.4252093337647558</v>
      </c>
      <c r="R1546" s="326">
        <f t="shared" si="391"/>
        <v>5.0854329416407214E-87</v>
      </c>
      <c r="S1546" s="326">
        <f t="shared" si="392"/>
        <v>0</v>
      </c>
      <c r="T1546" s="326">
        <f t="shared" si="398"/>
        <v>1.4252093337647558</v>
      </c>
      <c r="U1546" s="326">
        <f t="shared" si="393"/>
        <v>7.3518100352631342E-18</v>
      </c>
      <c r="V1546" s="326">
        <f t="shared" si="399"/>
        <v>0.3</v>
      </c>
    </row>
    <row r="1547" spans="7:22" x14ac:dyDescent="0.2">
      <c r="G1547" s="326">
        <f t="shared" si="384"/>
        <v>0</v>
      </c>
      <c r="H1547" s="326">
        <f t="shared" si="394"/>
        <v>1.426135395710022</v>
      </c>
      <c r="I1547" s="326">
        <f t="shared" si="385"/>
        <v>0</v>
      </c>
      <c r="J1547" s="326">
        <f t="shared" si="386"/>
        <v>0</v>
      </c>
      <c r="K1547" s="326">
        <f t="shared" si="395"/>
        <v>1.426135395710022</v>
      </c>
      <c r="L1547" s="326">
        <f t="shared" si="387"/>
        <v>0</v>
      </c>
      <c r="M1547" s="326">
        <f t="shared" si="388"/>
        <v>0</v>
      </c>
      <c r="N1547" s="326">
        <f t="shared" si="396"/>
        <v>1.426135395710022</v>
      </c>
      <c r="O1547" s="326">
        <f t="shared" si="389"/>
        <v>0</v>
      </c>
      <c r="P1547" s="326">
        <f t="shared" si="390"/>
        <v>0</v>
      </c>
      <c r="Q1547" s="326">
        <f t="shared" si="397"/>
        <v>1.426135395710022</v>
      </c>
      <c r="R1547" s="326">
        <f t="shared" si="391"/>
        <v>2.0211111190543382E-87</v>
      </c>
      <c r="S1547" s="326">
        <f t="shared" si="392"/>
        <v>0</v>
      </c>
      <c r="T1547" s="326">
        <f t="shared" si="398"/>
        <v>1.426135395710022</v>
      </c>
      <c r="U1547" s="326">
        <f t="shared" si="393"/>
        <v>1.342260450112658E-17</v>
      </c>
      <c r="V1547" s="326">
        <f t="shared" si="399"/>
        <v>0.3</v>
      </c>
    </row>
    <row r="1548" spans="7:22" x14ac:dyDescent="0.2">
      <c r="G1548" s="326">
        <f t="shared" si="384"/>
        <v>0</v>
      </c>
      <c r="H1548" s="326">
        <f t="shared" si="394"/>
        <v>1.4270614576552882</v>
      </c>
      <c r="I1548" s="326">
        <f t="shared" si="385"/>
        <v>0</v>
      </c>
      <c r="J1548" s="326">
        <f t="shared" si="386"/>
        <v>0</v>
      </c>
      <c r="K1548" s="326">
        <f t="shared" si="395"/>
        <v>1.4270614576552882</v>
      </c>
      <c r="L1548" s="326">
        <f t="shared" si="387"/>
        <v>0</v>
      </c>
      <c r="M1548" s="326">
        <f t="shared" si="388"/>
        <v>0</v>
      </c>
      <c r="N1548" s="326">
        <f t="shared" si="396"/>
        <v>1.4270614576552882</v>
      </c>
      <c r="O1548" s="326">
        <f t="shared" si="389"/>
        <v>0</v>
      </c>
      <c r="P1548" s="326">
        <f t="shared" si="390"/>
        <v>0</v>
      </c>
      <c r="Q1548" s="326">
        <f t="shared" si="397"/>
        <v>1.4270614576552882</v>
      </c>
      <c r="R1548" s="326">
        <f t="shared" si="391"/>
        <v>8.025220345765485E-88</v>
      </c>
      <c r="S1548" s="326">
        <f t="shared" si="392"/>
        <v>0</v>
      </c>
      <c r="T1548" s="326">
        <f t="shared" si="398"/>
        <v>1.4270614576552882</v>
      </c>
      <c r="U1548" s="326">
        <f t="shared" si="393"/>
        <v>2.4380044233251845E-17</v>
      </c>
      <c r="V1548" s="326">
        <f t="shared" si="399"/>
        <v>0.3</v>
      </c>
    </row>
    <row r="1549" spans="7:22" x14ac:dyDescent="0.2">
      <c r="G1549" s="326">
        <f t="shared" si="384"/>
        <v>0</v>
      </c>
      <c r="H1549" s="326">
        <f t="shared" si="394"/>
        <v>1.4279875196005545</v>
      </c>
      <c r="I1549" s="326">
        <f t="shared" si="385"/>
        <v>0</v>
      </c>
      <c r="J1549" s="326">
        <f t="shared" si="386"/>
        <v>0</v>
      </c>
      <c r="K1549" s="326">
        <f t="shared" si="395"/>
        <v>1.4279875196005545</v>
      </c>
      <c r="L1549" s="326">
        <f t="shared" si="387"/>
        <v>0</v>
      </c>
      <c r="M1549" s="326">
        <f t="shared" si="388"/>
        <v>0</v>
      </c>
      <c r="N1549" s="326">
        <f t="shared" si="396"/>
        <v>1.4279875196005545</v>
      </c>
      <c r="O1549" s="326">
        <f t="shared" si="389"/>
        <v>0</v>
      </c>
      <c r="P1549" s="326">
        <f t="shared" si="390"/>
        <v>0</v>
      </c>
      <c r="Q1549" s="326">
        <f t="shared" si="397"/>
        <v>1.4279875196005545</v>
      </c>
      <c r="R1549" s="326">
        <f t="shared" si="391"/>
        <v>3.183690223594276E-88</v>
      </c>
      <c r="S1549" s="326">
        <f t="shared" si="392"/>
        <v>0</v>
      </c>
      <c r="T1549" s="326">
        <f t="shared" si="398"/>
        <v>1.4279875196005545</v>
      </c>
      <c r="U1549" s="326">
        <f t="shared" si="393"/>
        <v>4.4055023257032393E-17</v>
      </c>
      <c r="V1549" s="326">
        <f t="shared" si="399"/>
        <v>0.30000000000000004</v>
      </c>
    </row>
    <row r="1550" spans="7:22" x14ac:dyDescent="0.2">
      <c r="G1550" s="326">
        <f t="shared" si="384"/>
        <v>0</v>
      </c>
      <c r="H1550" s="326">
        <f t="shared" si="394"/>
        <v>1.4289135815458207</v>
      </c>
      <c r="I1550" s="326">
        <f t="shared" si="385"/>
        <v>0</v>
      </c>
      <c r="J1550" s="326">
        <f t="shared" si="386"/>
        <v>0</v>
      </c>
      <c r="K1550" s="326">
        <f t="shared" si="395"/>
        <v>1.4289135815458207</v>
      </c>
      <c r="L1550" s="326">
        <f t="shared" si="387"/>
        <v>0</v>
      </c>
      <c r="M1550" s="326">
        <f t="shared" si="388"/>
        <v>0</v>
      </c>
      <c r="N1550" s="326">
        <f t="shared" si="396"/>
        <v>1.4289135815458207</v>
      </c>
      <c r="O1550" s="326">
        <f t="shared" si="389"/>
        <v>0</v>
      </c>
      <c r="P1550" s="326">
        <f t="shared" si="390"/>
        <v>0</v>
      </c>
      <c r="Q1550" s="326">
        <f t="shared" si="397"/>
        <v>1.4289135815458207</v>
      </c>
      <c r="R1550" s="326">
        <f t="shared" si="391"/>
        <v>1.26186892165755E-88</v>
      </c>
      <c r="S1550" s="326">
        <f t="shared" si="392"/>
        <v>0</v>
      </c>
      <c r="T1550" s="326">
        <f t="shared" si="398"/>
        <v>1.4289135815458207</v>
      </c>
      <c r="U1550" s="326">
        <f t="shared" si="393"/>
        <v>7.9200454177898335E-17</v>
      </c>
      <c r="V1550" s="326">
        <f t="shared" si="399"/>
        <v>0.30000000000000004</v>
      </c>
    </row>
    <row r="1551" spans="7:22" x14ac:dyDescent="0.2">
      <c r="G1551" s="326">
        <f t="shared" si="384"/>
        <v>0</v>
      </c>
      <c r="H1551" s="326">
        <f t="shared" si="394"/>
        <v>1.4298396434910869</v>
      </c>
      <c r="I1551" s="326">
        <f t="shared" si="385"/>
        <v>0</v>
      </c>
      <c r="J1551" s="326">
        <f t="shared" si="386"/>
        <v>0</v>
      </c>
      <c r="K1551" s="326">
        <f t="shared" si="395"/>
        <v>1.4298396434910869</v>
      </c>
      <c r="L1551" s="326">
        <f t="shared" si="387"/>
        <v>0</v>
      </c>
      <c r="M1551" s="326">
        <f t="shared" si="388"/>
        <v>0</v>
      </c>
      <c r="N1551" s="326">
        <f t="shared" si="396"/>
        <v>1.4298396434910869</v>
      </c>
      <c r="O1551" s="326">
        <f t="shared" si="389"/>
        <v>0</v>
      </c>
      <c r="P1551" s="326">
        <f t="shared" si="390"/>
        <v>0</v>
      </c>
      <c r="Q1551" s="326">
        <f t="shared" si="397"/>
        <v>1.4298396434910869</v>
      </c>
      <c r="R1551" s="326">
        <f t="shared" si="391"/>
        <v>4.9970053451601779E-89</v>
      </c>
      <c r="S1551" s="326">
        <f t="shared" si="392"/>
        <v>0</v>
      </c>
      <c r="T1551" s="326">
        <f t="shared" si="398"/>
        <v>1.4298396434910869</v>
      </c>
      <c r="U1551" s="326">
        <f t="shared" si="393"/>
        <v>1.4165738222178276E-16</v>
      </c>
      <c r="V1551" s="326">
        <f t="shared" si="399"/>
        <v>0.30000000000000016</v>
      </c>
    </row>
    <row r="1552" spans="7:22" x14ac:dyDescent="0.2">
      <c r="G1552" s="326">
        <f t="shared" si="384"/>
        <v>0</v>
      </c>
      <c r="H1552" s="326">
        <f t="shared" si="394"/>
        <v>1.4307657054363532</v>
      </c>
      <c r="I1552" s="326">
        <f t="shared" si="385"/>
        <v>0</v>
      </c>
      <c r="J1552" s="326">
        <f t="shared" si="386"/>
        <v>0</v>
      </c>
      <c r="K1552" s="326">
        <f t="shared" si="395"/>
        <v>1.4307657054363532</v>
      </c>
      <c r="L1552" s="326">
        <f t="shared" si="387"/>
        <v>0</v>
      </c>
      <c r="M1552" s="326">
        <f t="shared" si="388"/>
        <v>0</v>
      </c>
      <c r="N1552" s="326">
        <f t="shared" si="396"/>
        <v>1.4307657054363532</v>
      </c>
      <c r="O1552" s="326">
        <f t="shared" si="389"/>
        <v>0</v>
      </c>
      <c r="P1552" s="326">
        <f t="shared" si="390"/>
        <v>0</v>
      </c>
      <c r="Q1552" s="326">
        <f t="shared" si="397"/>
        <v>1.4307657054363532</v>
      </c>
      <c r="R1552" s="326">
        <f t="shared" si="391"/>
        <v>1.9770608154582196E-89</v>
      </c>
      <c r="S1552" s="326">
        <f t="shared" si="392"/>
        <v>0</v>
      </c>
      <c r="T1552" s="326">
        <f t="shared" si="398"/>
        <v>1.4307657054363532</v>
      </c>
      <c r="U1552" s="326">
        <f t="shared" si="393"/>
        <v>2.5207979394060327E-16</v>
      </c>
      <c r="V1552" s="326">
        <f t="shared" si="399"/>
        <v>0.30000000000000027</v>
      </c>
    </row>
    <row r="1553" spans="7:22" x14ac:dyDescent="0.2">
      <c r="G1553" s="326">
        <f t="shared" si="384"/>
        <v>0</v>
      </c>
      <c r="H1553" s="326">
        <f t="shared" si="394"/>
        <v>1.4316917673816194</v>
      </c>
      <c r="I1553" s="326">
        <f t="shared" si="385"/>
        <v>0</v>
      </c>
      <c r="J1553" s="326">
        <f t="shared" si="386"/>
        <v>0</v>
      </c>
      <c r="K1553" s="326">
        <f t="shared" si="395"/>
        <v>1.4316917673816194</v>
      </c>
      <c r="L1553" s="326">
        <f t="shared" si="387"/>
        <v>0</v>
      </c>
      <c r="M1553" s="326">
        <f t="shared" si="388"/>
        <v>0</v>
      </c>
      <c r="N1553" s="326">
        <f t="shared" si="396"/>
        <v>1.4316917673816194</v>
      </c>
      <c r="O1553" s="326">
        <f t="shared" si="389"/>
        <v>0</v>
      </c>
      <c r="P1553" s="326">
        <f t="shared" si="390"/>
        <v>0</v>
      </c>
      <c r="Q1553" s="326">
        <f t="shared" si="397"/>
        <v>1.4316917673816194</v>
      </c>
      <c r="R1553" s="326">
        <f t="shared" si="391"/>
        <v>7.8153313019968504E-90</v>
      </c>
      <c r="S1553" s="326">
        <f t="shared" si="392"/>
        <v>0</v>
      </c>
      <c r="T1553" s="326">
        <f t="shared" si="398"/>
        <v>1.4316917673816194</v>
      </c>
      <c r="U1553" s="326">
        <f t="shared" si="393"/>
        <v>4.4630534946772498E-16</v>
      </c>
      <c r="V1553" s="326">
        <f t="shared" si="399"/>
        <v>0.30000000000000043</v>
      </c>
    </row>
    <row r="1554" spans="7:22" x14ac:dyDescent="0.2">
      <c r="G1554" s="326">
        <f t="shared" si="384"/>
        <v>0</v>
      </c>
      <c r="H1554" s="326">
        <f t="shared" si="394"/>
        <v>1.4326178293268856</v>
      </c>
      <c r="I1554" s="326">
        <f t="shared" si="385"/>
        <v>0</v>
      </c>
      <c r="J1554" s="326">
        <f t="shared" si="386"/>
        <v>0</v>
      </c>
      <c r="K1554" s="326">
        <f t="shared" si="395"/>
        <v>1.4326178293268856</v>
      </c>
      <c r="L1554" s="326">
        <f t="shared" si="387"/>
        <v>0</v>
      </c>
      <c r="M1554" s="326">
        <f t="shared" si="388"/>
        <v>0</v>
      </c>
      <c r="N1554" s="326">
        <f t="shared" si="396"/>
        <v>1.4326178293268856</v>
      </c>
      <c r="O1554" s="326">
        <f t="shared" si="389"/>
        <v>0</v>
      </c>
      <c r="P1554" s="326">
        <f t="shared" si="390"/>
        <v>0</v>
      </c>
      <c r="Q1554" s="326">
        <f t="shared" si="397"/>
        <v>1.4326178293268856</v>
      </c>
      <c r="R1554" s="326">
        <f t="shared" si="391"/>
        <v>3.0866998506663565E-90</v>
      </c>
      <c r="S1554" s="326">
        <f t="shared" si="392"/>
        <v>0</v>
      </c>
      <c r="T1554" s="326">
        <f t="shared" si="398"/>
        <v>1.4326178293268856</v>
      </c>
      <c r="U1554" s="326">
        <f t="shared" si="393"/>
        <v>7.8619323805515294E-16</v>
      </c>
      <c r="V1554" s="326">
        <f t="shared" si="399"/>
        <v>0.30000000000000077</v>
      </c>
    </row>
    <row r="1555" spans="7:22" x14ac:dyDescent="0.2">
      <c r="G1555" s="326">
        <f t="shared" si="384"/>
        <v>0</v>
      </c>
      <c r="H1555" s="326">
        <f t="shared" si="394"/>
        <v>1.4335438912721519</v>
      </c>
      <c r="I1555" s="326">
        <f t="shared" si="385"/>
        <v>0</v>
      </c>
      <c r="J1555" s="326">
        <f t="shared" si="386"/>
        <v>0</v>
      </c>
      <c r="K1555" s="326">
        <f t="shared" si="395"/>
        <v>1.4335438912721519</v>
      </c>
      <c r="L1555" s="326">
        <f t="shared" si="387"/>
        <v>0</v>
      </c>
      <c r="M1555" s="326">
        <f t="shared" si="388"/>
        <v>0</v>
      </c>
      <c r="N1555" s="326">
        <f t="shared" si="396"/>
        <v>1.4335438912721519</v>
      </c>
      <c r="O1555" s="326">
        <f t="shared" si="389"/>
        <v>0</v>
      </c>
      <c r="P1555" s="326">
        <f t="shared" si="390"/>
        <v>0</v>
      </c>
      <c r="Q1555" s="326">
        <f t="shared" si="397"/>
        <v>1.4335438912721519</v>
      </c>
      <c r="R1555" s="326">
        <f t="shared" si="391"/>
        <v>1.2180455657203269E-90</v>
      </c>
      <c r="S1555" s="326">
        <f t="shared" si="392"/>
        <v>0</v>
      </c>
      <c r="T1555" s="326">
        <f t="shared" si="398"/>
        <v>1.4335438912721519</v>
      </c>
      <c r="U1555" s="326">
        <f t="shared" si="393"/>
        <v>1.3779630156795836E-15</v>
      </c>
      <c r="V1555" s="326">
        <f t="shared" si="399"/>
        <v>0.30000000000000138</v>
      </c>
    </row>
    <row r="1556" spans="7:22" x14ac:dyDescent="0.2">
      <c r="G1556" s="326">
        <f t="shared" si="384"/>
        <v>0</v>
      </c>
      <c r="H1556" s="326">
        <f t="shared" si="394"/>
        <v>1.4344699532174181</v>
      </c>
      <c r="I1556" s="326">
        <f t="shared" si="385"/>
        <v>0</v>
      </c>
      <c r="J1556" s="326">
        <f t="shared" si="386"/>
        <v>0</v>
      </c>
      <c r="K1556" s="326">
        <f t="shared" si="395"/>
        <v>1.4344699532174181</v>
      </c>
      <c r="L1556" s="326">
        <f t="shared" si="387"/>
        <v>0</v>
      </c>
      <c r="M1556" s="326">
        <f t="shared" si="388"/>
        <v>0</v>
      </c>
      <c r="N1556" s="326">
        <f t="shared" si="396"/>
        <v>1.4344699532174181</v>
      </c>
      <c r="O1556" s="326">
        <f t="shared" si="389"/>
        <v>0</v>
      </c>
      <c r="P1556" s="326">
        <f t="shared" si="390"/>
        <v>0</v>
      </c>
      <c r="Q1556" s="326">
        <f t="shared" si="397"/>
        <v>1.4344699532174181</v>
      </c>
      <c r="R1556" s="326">
        <f t="shared" si="391"/>
        <v>4.8023882452144438E-91</v>
      </c>
      <c r="S1556" s="326">
        <f t="shared" si="392"/>
        <v>0</v>
      </c>
      <c r="T1556" s="326">
        <f t="shared" si="398"/>
        <v>1.4344699532174181</v>
      </c>
      <c r="U1556" s="326">
        <f t="shared" si="393"/>
        <v>2.4030606102788615E-15</v>
      </c>
      <c r="V1556" s="326">
        <f t="shared" si="399"/>
        <v>0.30000000000000238</v>
      </c>
    </row>
    <row r="1557" spans="7:22" x14ac:dyDescent="0.2">
      <c r="G1557" s="326">
        <f t="shared" si="384"/>
        <v>0</v>
      </c>
      <c r="H1557" s="326">
        <f t="shared" si="394"/>
        <v>1.4353960151626843</v>
      </c>
      <c r="I1557" s="326">
        <f t="shared" si="385"/>
        <v>0</v>
      </c>
      <c r="J1557" s="326">
        <f t="shared" si="386"/>
        <v>0</v>
      </c>
      <c r="K1557" s="326">
        <f t="shared" si="395"/>
        <v>1.4353960151626843</v>
      </c>
      <c r="L1557" s="326">
        <f t="shared" si="387"/>
        <v>0</v>
      </c>
      <c r="M1557" s="326">
        <f t="shared" si="388"/>
        <v>0</v>
      </c>
      <c r="N1557" s="326">
        <f t="shared" si="396"/>
        <v>1.4353960151626843</v>
      </c>
      <c r="O1557" s="326">
        <f t="shared" si="389"/>
        <v>0</v>
      </c>
      <c r="P1557" s="326">
        <f t="shared" si="390"/>
        <v>0</v>
      </c>
      <c r="Q1557" s="326">
        <f t="shared" si="397"/>
        <v>1.4353960151626843</v>
      </c>
      <c r="R1557" s="326">
        <f t="shared" si="391"/>
        <v>1.8918123605601585E-91</v>
      </c>
      <c r="S1557" s="326">
        <f t="shared" si="392"/>
        <v>0</v>
      </c>
      <c r="T1557" s="326">
        <f t="shared" si="398"/>
        <v>1.4353960151626843</v>
      </c>
      <c r="U1557" s="326">
        <f t="shared" si="393"/>
        <v>4.1698326528294686E-15</v>
      </c>
      <c r="V1557" s="326">
        <f t="shared" si="399"/>
        <v>0.30000000000000415</v>
      </c>
    </row>
    <row r="1558" spans="7:22" x14ac:dyDescent="0.2">
      <c r="G1558" s="326">
        <f t="shared" si="384"/>
        <v>0</v>
      </c>
      <c r="H1558" s="326">
        <f t="shared" si="394"/>
        <v>1.4363220771079506</v>
      </c>
      <c r="I1558" s="326">
        <f t="shared" si="385"/>
        <v>0</v>
      </c>
      <c r="J1558" s="326">
        <f t="shared" si="386"/>
        <v>0</v>
      </c>
      <c r="K1558" s="326">
        <f t="shared" si="395"/>
        <v>1.4363220771079506</v>
      </c>
      <c r="L1558" s="326">
        <f t="shared" si="387"/>
        <v>0</v>
      </c>
      <c r="M1558" s="326">
        <f t="shared" si="388"/>
        <v>0</v>
      </c>
      <c r="N1558" s="326">
        <f t="shared" si="396"/>
        <v>1.4363220771079506</v>
      </c>
      <c r="O1558" s="326">
        <f t="shared" si="389"/>
        <v>0</v>
      </c>
      <c r="P1558" s="326">
        <f t="shared" si="390"/>
        <v>0</v>
      </c>
      <c r="Q1558" s="326">
        <f t="shared" si="397"/>
        <v>1.4363220771079506</v>
      </c>
      <c r="R1558" s="326">
        <f t="shared" si="391"/>
        <v>7.4460913402801843E-92</v>
      </c>
      <c r="S1558" s="326">
        <f t="shared" si="392"/>
        <v>0</v>
      </c>
      <c r="T1558" s="326">
        <f t="shared" si="398"/>
        <v>1.4363220771079506</v>
      </c>
      <c r="U1558" s="326">
        <f t="shared" si="393"/>
        <v>7.1995784184871482E-15</v>
      </c>
      <c r="V1558" s="326">
        <f t="shared" si="399"/>
        <v>0.30000000000000721</v>
      </c>
    </row>
    <row r="1559" spans="7:22" x14ac:dyDescent="0.2">
      <c r="G1559" s="326">
        <f t="shared" si="384"/>
        <v>0</v>
      </c>
      <c r="H1559" s="326">
        <f t="shared" si="394"/>
        <v>1.4372481390532168</v>
      </c>
      <c r="I1559" s="326">
        <f t="shared" si="385"/>
        <v>0</v>
      </c>
      <c r="J1559" s="326">
        <f t="shared" si="386"/>
        <v>0</v>
      </c>
      <c r="K1559" s="326">
        <f t="shared" si="395"/>
        <v>1.4372481390532168</v>
      </c>
      <c r="L1559" s="326">
        <f t="shared" si="387"/>
        <v>0</v>
      </c>
      <c r="M1559" s="326">
        <f t="shared" si="388"/>
        <v>0</v>
      </c>
      <c r="N1559" s="326">
        <f t="shared" si="396"/>
        <v>1.4372481390532168</v>
      </c>
      <c r="O1559" s="326">
        <f t="shared" si="389"/>
        <v>0</v>
      </c>
      <c r="P1559" s="326">
        <f t="shared" si="390"/>
        <v>0</v>
      </c>
      <c r="Q1559" s="326">
        <f t="shared" si="397"/>
        <v>1.4372481390532168</v>
      </c>
      <c r="R1559" s="326">
        <f t="shared" si="391"/>
        <v>2.9282665647548301E-92</v>
      </c>
      <c r="S1559" s="326">
        <f t="shared" si="392"/>
        <v>0</v>
      </c>
      <c r="T1559" s="326">
        <f t="shared" si="398"/>
        <v>1.4372481390532168</v>
      </c>
      <c r="U1559" s="326">
        <f t="shared" si="393"/>
        <v>1.2369091978336122E-14</v>
      </c>
      <c r="V1559" s="326">
        <f t="shared" si="399"/>
        <v>0.30000000000001237</v>
      </c>
    </row>
    <row r="1560" spans="7:22" x14ac:dyDescent="0.2">
      <c r="G1560" s="326">
        <f t="shared" si="384"/>
        <v>0</v>
      </c>
      <c r="H1560" s="326">
        <f t="shared" si="394"/>
        <v>1.438174200998483</v>
      </c>
      <c r="I1560" s="326">
        <f t="shared" si="385"/>
        <v>0</v>
      </c>
      <c r="J1560" s="326">
        <f t="shared" si="386"/>
        <v>0</v>
      </c>
      <c r="K1560" s="326">
        <f t="shared" si="395"/>
        <v>1.438174200998483</v>
      </c>
      <c r="L1560" s="326">
        <f t="shared" si="387"/>
        <v>0</v>
      </c>
      <c r="M1560" s="326">
        <f t="shared" si="388"/>
        <v>0</v>
      </c>
      <c r="N1560" s="326">
        <f t="shared" si="396"/>
        <v>1.438174200998483</v>
      </c>
      <c r="O1560" s="326">
        <f t="shared" si="389"/>
        <v>0</v>
      </c>
      <c r="P1560" s="326">
        <f t="shared" si="390"/>
        <v>0</v>
      </c>
      <c r="Q1560" s="326">
        <f t="shared" si="397"/>
        <v>1.438174200998483</v>
      </c>
      <c r="R1560" s="326">
        <f t="shared" si="391"/>
        <v>1.1506075924084894E-92</v>
      </c>
      <c r="S1560" s="326">
        <f t="shared" si="392"/>
        <v>0</v>
      </c>
      <c r="T1560" s="326">
        <f t="shared" si="398"/>
        <v>1.438174200998483</v>
      </c>
      <c r="U1560" s="326">
        <f t="shared" si="393"/>
        <v>2.1145532522902737E-14</v>
      </c>
      <c r="V1560" s="326">
        <f t="shared" si="399"/>
        <v>0.30000000000002114</v>
      </c>
    </row>
    <row r="1561" spans="7:22" x14ac:dyDescent="0.2">
      <c r="G1561" s="326">
        <f t="shared" si="384"/>
        <v>0</v>
      </c>
      <c r="H1561" s="326">
        <f t="shared" si="394"/>
        <v>1.4391002629437493</v>
      </c>
      <c r="I1561" s="326">
        <f t="shared" si="385"/>
        <v>0</v>
      </c>
      <c r="J1561" s="326">
        <f t="shared" si="386"/>
        <v>0</v>
      </c>
      <c r="K1561" s="326">
        <f t="shared" si="395"/>
        <v>1.4391002629437493</v>
      </c>
      <c r="L1561" s="326">
        <f t="shared" si="387"/>
        <v>0</v>
      </c>
      <c r="M1561" s="326">
        <f t="shared" si="388"/>
        <v>0</v>
      </c>
      <c r="N1561" s="326">
        <f t="shared" si="396"/>
        <v>1.4391002629437493</v>
      </c>
      <c r="O1561" s="326">
        <f t="shared" si="389"/>
        <v>0</v>
      </c>
      <c r="P1561" s="326">
        <f t="shared" si="390"/>
        <v>0</v>
      </c>
      <c r="Q1561" s="326">
        <f t="shared" si="397"/>
        <v>1.4391002629437493</v>
      </c>
      <c r="R1561" s="326">
        <f t="shared" si="391"/>
        <v>4.517317931920701E-93</v>
      </c>
      <c r="S1561" s="326">
        <f t="shared" si="392"/>
        <v>0</v>
      </c>
      <c r="T1561" s="326">
        <f t="shared" si="398"/>
        <v>1.4391002629437493</v>
      </c>
      <c r="U1561" s="326">
        <f t="shared" si="393"/>
        <v>3.5971388653289321E-14</v>
      </c>
      <c r="V1561" s="326">
        <f t="shared" si="399"/>
        <v>0.30000000000003596</v>
      </c>
    </row>
    <row r="1562" spans="7:22" x14ac:dyDescent="0.2">
      <c r="G1562" s="326">
        <f t="shared" si="384"/>
        <v>0</v>
      </c>
      <c r="H1562" s="326">
        <f t="shared" si="394"/>
        <v>1.4400263248890155</v>
      </c>
      <c r="I1562" s="326">
        <f t="shared" si="385"/>
        <v>0</v>
      </c>
      <c r="J1562" s="326">
        <f t="shared" si="386"/>
        <v>0</v>
      </c>
      <c r="K1562" s="326">
        <f t="shared" si="395"/>
        <v>1.4400263248890155</v>
      </c>
      <c r="L1562" s="326">
        <f t="shared" si="387"/>
        <v>0</v>
      </c>
      <c r="M1562" s="326">
        <f t="shared" si="388"/>
        <v>0</v>
      </c>
      <c r="N1562" s="326">
        <f t="shared" si="396"/>
        <v>1.4400263248890155</v>
      </c>
      <c r="O1562" s="326">
        <f t="shared" si="389"/>
        <v>0</v>
      </c>
      <c r="P1562" s="326">
        <f t="shared" si="390"/>
        <v>0</v>
      </c>
      <c r="Q1562" s="326">
        <f t="shared" si="397"/>
        <v>1.4400263248890155</v>
      </c>
      <c r="R1562" s="326">
        <f t="shared" si="391"/>
        <v>1.7720390272517785E-93</v>
      </c>
      <c r="S1562" s="326">
        <f t="shared" si="392"/>
        <v>0</v>
      </c>
      <c r="T1562" s="326">
        <f t="shared" si="398"/>
        <v>1.4400263248890155</v>
      </c>
      <c r="U1562" s="326">
        <f t="shared" si="393"/>
        <v>6.0892139723223342E-14</v>
      </c>
      <c r="V1562" s="326">
        <f t="shared" si="399"/>
        <v>0.30000000000006088</v>
      </c>
    </row>
    <row r="1563" spans="7:22" x14ac:dyDescent="0.2">
      <c r="G1563" s="326">
        <f t="shared" si="384"/>
        <v>0</v>
      </c>
      <c r="H1563" s="326">
        <f t="shared" si="394"/>
        <v>1.4409523868342817</v>
      </c>
      <c r="I1563" s="326">
        <f t="shared" si="385"/>
        <v>0</v>
      </c>
      <c r="J1563" s="326">
        <f t="shared" si="386"/>
        <v>0</v>
      </c>
      <c r="K1563" s="326">
        <f t="shared" si="395"/>
        <v>1.4409523868342817</v>
      </c>
      <c r="L1563" s="326">
        <f t="shared" si="387"/>
        <v>0</v>
      </c>
      <c r="M1563" s="326">
        <f t="shared" si="388"/>
        <v>0</v>
      </c>
      <c r="N1563" s="326">
        <f t="shared" si="396"/>
        <v>1.4409523868342817</v>
      </c>
      <c r="O1563" s="326">
        <f t="shared" si="389"/>
        <v>0</v>
      </c>
      <c r="P1563" s="326">
        <f t="shared" si="390"/>
        <v>0</v>
      </c>
      <c r="Q1563" s="326">
        <f t="shared" si="397"/>
        <v>1.4409523868342817</v>
      </c>
      <c r="R1563" s="326">
        <f t="shared" si="391"/>
        <v>6.9455638339838027E-94</v>
      </c>
      <c r="S1563" s="326">
        <f t="shared" si="392"/>
        <v>0</v>
      </c>
      <c r="T1563" s="326">
        <f t="shared" si="398"/>
        <v>1.4409523868342817</v>
      </c>
      <c r="U1563" s="326">
        <f t="shared" si="393"/>
        <v>1.025742563944404E-13</v>
      </c>
      <c r="V1563" s="326">
        <f t="shared" si="399"/>
        <v>0.30000000000010257</v>
      </c>
    </row>
    <row r="1564" spans="7:22" x14ac:dyDescent="0.2">
      <c r="G1564" s="326">
        <f t="shared" si="384"/>
        <v>0</v>
      </c>
      <c r="H1564" s="326">
        <f t="shared" si="394"/>
        <v>1.441878448779548</v>
      </c>
      <c r="I1564" s="326">
        <f t="shared" si="385"/>
        <v>0</v>
      </c>
      <c r="J1564" s="326">
        <f t="shared" si="386"/>
        <v>0</v>
      </c>
      <c r="K1564" s="326">
        <f t="shared" si="395"/>
        <v>1.441878448779548</v>
      </c>
      <c r="L1564" s="326">
        <f t="shared" si="387"/>
        <v>0</v>
      </c>
      <c r="M1564" s="326">
        <f t="shared" si="388"/>
        <v>0</v>
      </c>
      <c r="N1564" s="326">
        <f t="shared" si="396"/>
        <v>1.441878448779548</v>
      </c>
      <c r="O1564" s="326">
        <f t="shared" si="389"/>
        <v>0</v>
      </c>
      <c r="P1564" s="326">
        <f t="shared" si="390"/>
        <v>0</v>
      </c>
      <c r="Q1564" s="326">
        <f t="shared" si="397"/>
        <v>1.441878448779548</v>
      </c>
      <c r="R1564" s="326">
        <f t="shared" si="391"/>
        <v>2.7201053059668527E-94</v>
      </c>
      <c r="S1564" s="326">
        <f t="shared" si="392"/>
        <v>0</v>
      </c>
      <c r="T1564" s="326">
        <f t="shared" si="398"/>
        <v>1.441878448779548</v>
      </c>
      <c r="U1564" s="326">
        <f t="shared" si="393"/>
        <v>1.7194765498933487E-13</v>
      </c>
      <c r="V1564" s="326">
        <f t="shared" si="399"/>
        <v>0.30000000000017196</v>
      </c>
    </row>
    <row r="1565" spans="7:22" x14ac:dyDescent="0.2">
      <c r="G1565" s="326">
        <f t="shared" si="384"/>
        <v>0</v>
      </c>
      <c r="H1565" s="326">
        <f t="shared" si="394"/>
        <v>1.4428045107248142</v>
      </c>
      <c r="I1565" s="326">
        <f t="shared" si="385"/>
        <v>0</v>
      </c>
      <c r="J1565" s="326">
        <f t="shared" si="386"/>
        <v>0</v>
      </c>
      <c r="K1565" s="326">
        <f t="shared" si="395"/>
        <v>1.4428045107248142</v>
      </c>
      <c r="L1565" s="326">
        <f t="shared" si="387"/>
        <v>0</v>
      </c>
      <c r="M1565" s="326">
        <f t="shared" si="388"/>
        <v>0</v>
      </c>
      <c r="N1565" s="326">
        <f t="shared" si="396"/>
        <v>1.4428045107248142</v>
      </c>
      <c r="O1565" s="326">
        <f t="shared" si="389"/>
        <v>0</v>
      </c>
      <c r="P1565" s="326">
        <f t="shared" si="390"/>
        <v>0</v>
      </c>
      <c r="Q1565" s="326">
        <f t="shared" si="397"/>
        <v>1.4428045107248142</v>
      </c>
      <c r="R1565" s="326">
        <f t="shared" si="391"/>
        <v>1.0644132935767134E-94</v>
      </c>
      <c r="S1565" s="326">
        <f t="shared" si="392"/>
        <v>0</v>
      </c>
      <c r="T1565" s="326">
        <f t="shared" si="398"/>
        <v>1.4428045107248142</v>
      </c>
      <c r="U1565" s="326">
        <f t="shared" si="393"/>
        <v>2.8684182317734116E-13</v>
      </c>
      <c r="V1565" s="326">
        <f t="shared" si="399"/>
        <v>0.30000000000028682</v>
      </c>
    </row>
    <row r="1566" spans="7:22" x14ac:dyDescent="0.2">
      <c r="G1566" s="326">
        <f t="shared" si="384"/>
        <v>0</v>
      </c>
      <c r="H1566" s="326">
        <f t="shared" si="394"/>
        <v>1.4437305726700804</v>
      </c>
      <c r="I1566" s="326">
        <f t="shared" si="385"/>
        <v>0</v>
      </c>
      <c r="J1566" s="326">
        <f t="shared" si="386"/>
        <v>0</v>
      </c>
      <c r="K1566" s="326">
        <f t="shared" si="395"/>
        <v>1.4437305726700804</v>
      </c>
      <c r="L1566" s="326">
        <f t="shared" si="387"/>
        <v>0</v>
      </c>
      <c r="M1566" s="326">
        <f t="shared" si="388"/>
        <v>0</v>
      </c>
      <c r="N1566" s="326">
        <f t="shared" si="396"/>
        <v>1.4437305726700804</v>
      </c>
      <c r="O1566" s="326">
        <f t="shared" si="389"/>
        <v>0</v>
      </c>
      <c r="P1566" s="326">
        <f t="shared" si="390"/>
        <v>0</v>
      </c>
      <c r="Q1566" s="326">
        <f t="shared" si="397"/>
        <v>1.4437305726700804</v>
      </c>
      <c r="R1566" s="326">
        <f t="shared" si="391"/>
        <v>4.1618228400158908E-95</v>
      </c>
      <c r="S1566" s="326">
        <f t="shared" si="392"/>
        <v>0</v>
      </c>
      <c r="T1566" s="326">
        <f t="shared" si="398"/>
        <v>1.4437305726700804</v>
      </c>
      <c r="U1566" s="326">
        <f t="shared" si="393"/>
        <v>4.7619474478808554E-13</v>
      </c>
      <c r="V1566" s="326">
        <f t="shared" si="399"/>
        <v>0.30000000000047616</v>
      </c>
    </row>
    <row r="1567" spans="7:22" x14ac:dyDescent="0.2">
      <c r="G1567" s="326">
        <f t="shared" si="384"/>
        <v>0</v>
      </c>
      <c r="H1567" s="326">
        <f t="shared" si="394"/>
        <v>1.4446566346153467</v>
      </c>
      <c r="I1567" s="326">
        <f t="shared" si="385"/>
        <v>0</v>
      </c>
      <c r="J1567" s="326">
        <f t="shared" si="386"/>
        <v>0</v>
      </c>
      <c r="K1567" s="326">
        <f t="shared" si="395"/>
        <v>1.4446566346153467</v>
      </c>
      <c r="L1567" s="326">
        <f t="shared" si="387"/>
        <v>0</v>
      </c>
      <c r="M1567" s="326">
        <f t="shared" si="388"/>
        <v>0</v>
      </c>
      <c r="N1567" s="326">
        <f t="shared" si="396"/>
        <v>1.4446566346153467</v>
      </c>
      <c r="O1567" s="326">
        <f t="shared" si="389"/>
        <v>0</v>
      </c>
      <c r="P1567" s="326">
        <f t="shared" si="390"/>
        <v>0</v>
      </c>
      <c r="Q1567" s="326">
        <f t="shared" si="397"/>
        <v>1.4446566346153467</v>
      </c>
      <c r="R1567" s="326">
        <f t="shared" si="391"/>
        <v>1.6259529369887187E-95</v>
      </c>
      <c r="S1567" s="326">
        <f t="shared" si="392"/>
        <v>0</v>
      </c>
      <c r="T1567" s="326">
        <f t="shared" si="398"/>
        <v>1.4446566346153467</v>
      </c>
      <c r="U1567" s="326">
        <f t="shared" si="393"/>
        <v>7.8673807968030942E-13</v>
      </c>
      <c r="V1567" s="326">
        <f t="shared" si="399"/>
        <v>0.30000000000078675</v>
      </c>
    </row>
    <row r="1568" spans="7:22" x14ac:dyDescent="0.2">
      <c r="G1568" s="326">
        <f t="shared" si="384"/>
        <v>0</v>
      </c>
      <c r="H1568" s="326">
        <f t="shared" si="394"/>
        <v>1.4455826965606129</v>
      </c>
      <c r="I1568" s="326">
        <f t="shared" si="385"/>
        <v>0</v>
      </c>
      <c r="J1568" s="326">
        <f t="shared" si="386"/>
        <v>0</v>
      </c>
      <c r="K1568" s="326">
        <f t="shared" si="395"/>
        <v>1.4455826965606129</v>
      </c>
      <c r="L1568" s="326">
        <f t="shared" si="387"/>
        <v>0</v>
      </c>
      <c r="M1568" s="326">
        <f t="shared" si="388"/>
        <v>0</v>
      </c>
      <c r="N1568" s="326">
        <f t="shared" si="396"/>
        <v>1.4455826965606129</v>
      </c>
      <c r="O1568" s="326">
        <f t="shared" si="389"/>
        <v>0</v>
      </c>
      <c r="P1568" s="326">
        <f t="shared" si="390"/>
        <v>0</v>
      </c>
      <c r="Q1568" s="326">
        <f t="shared" si="397"/>
        <v>1.4455826965606129</v>
      </c>
      <c r="R1568" s="326">
        <f t="shared" si="391"/>
        <v>6.3472525572373075E-96</v>
      </c>
      <c r="S1568" s="326">
        <f t="shared" si="392"/>
        <v>0</v>
      </c>
      <c r="T1568" s="326">
        <f t="shared" si="398"/>
        <v>1.4455826965606129</v>
      </c>
      <c r="U1568" s="326">
        <f t="shared" si="393"/>
        <v>1.2935603856781592E-12</v>
      </c>
      <c r="V1568" s="326">
        <f t="shared" si="399"/>
        <v>0.30000000000129357</v>
      </c>
    </row>
    <row r="1569" spans="7:22" x14ac:dyDescent="0.2">
      <c r="G1569" s="326">
        <f t="shared" si="384"/>
        <v>0</v>
      </c>
      <c r="H1569" s="326">
        <f t="shared" si="394"/>
        <v>1.4465087585058791</v>
      </c>
      <c r="I1569" s="326">
        <f t="shared" si="385"/>
        <v>0</v>
      </c>
      <c r="J1569" s="326">
        <f t="shared" si="386"/>
        <v>0</v>
      </c>
      <c r="K1569" s="326">
        <f t="shared" si="395"/>
        <v>1.4465087585058791</v>
      </c>
      <c r="L1569" s="326">
        <f t="shared" si="387"/>
        <v>0</v>
      </c>
      <c r="M1569" s="326">
        <f t="shared" si="388"/>
        <v>0</v>
      </c>
      <c r="N1569" s="326">
        <f t="shared" si="396"/>
        <v>1.4465087585058791</v>
      </c>
      <c r="O1569" s="326">
        <f t="shared" si="389"/>
        <v>0</v>
      </c>
      <c r="P1569" s="326">
        <f t="shared" si="390"/>
        <v>0</v>
      </c>
      <c r="Q1569" s="326">
        <f t="shared" si="397"/>
        <v>1.4465087585058791</v>
      </c>
      <c r="R1569" s="326">
        <f t="shared" si="391"/>
        <v>2.4758216073830703E-96</v>
      </c>
      <c r="S1569" s="326">
        <f t="shared" si="392"/>
        <v>0</v>
      </c>
      <c r="T1569" s="326">
        <f t="shared" si="398"/>
        <v>1.4465087585058791</v>
      </c>
      <c r="U1569" s="326">
        <f t="shared" si="393"/>
        <v>2.116711605963897E-12</v>
      </c>
      <c r="V1569" s="326">
        <f t="shared" si="399"/>
        <v>0.30000000000211668</v>
      </c>
    </row>
    <row r="1570" spans="7:22" x14ac:dyDescent="0.2">
      <c r="G1570" s="326">
        <f t="shared" si="384"/>
        <v>0</v>
      </c>
      <c r="H1570" s="326">
        <f t="shared" si="394"/>
        <v>1.4474348204511454</v>
      </c>
      <c r="I1570" s="326">
        <f t="shared" si="385"/>
        <v>0</v>
      </c>
      <c r="J1570" s="326">
        <f t="shared" si="386"/>
        <v>0</v>
      </c>
      <c r="K1570" s="326">
        <f t="shared" si="395"/>
        <v>1.4474348204511454</v>
      </c>
      <c r="L1570" s="326">
        <f t="shared" si="387"/>
        <v>0</v>
      </c>
      <c r="M1570" s="326">
        <f t="shared" si="388"/>
        <v>0</v>
      </c>
      <c r="N1570" s="326">
        <f t="shared" si="396"/>
        <v>1.4474348204511454</v>
      </c>
      <c r="O1570" s="326">
        <f t="shared" si="389"/>
        <v>0</v>
      </c>
      <c r="P1570" s="326">
        <f t="shared" si="390"/>
        <v>0</v>
      </c>
      <c r="Q1570" s="326">
        <f t="shared" si="397"/>
        <v>1.4474348204511454</v>
      </c>
      <c r="R1570" s="326">
        <f t="shared" si="391"/>
        <v>9.6496376107708066E-97</v>
      </c>
      <c r="S1570" s="326">
        <f t="shared" si="392"/>
        <v>0</v>
      </c>
      <c r="T1570" s="326">
        <f t="shared" si="398"/>
        <v>1.4474348204511454</v>
      </c>
      <c r="U1570" s="326">
        <f t="shared" si="393"/>
        <v>3.4471690393675327E-12</v>
      </c>
      <c r="V1570" s="326">
        <f t="shared" si="399"/>
        <v>0.30000000000344718</v>
      </c>
    </row>
    <row r="1571" spans="7:22" x14ac:dyDescent="0.2">
      <c r="G1571" s="326">
        <f t="shared" si="384"/>
        <v>0</v>
      </c>
      <c r="H1571" s="326">
        <f t="shared" si="394"/>
        <v>1.4483608823964116</v>
      </c>
      <c r="I1571" s="326">
        <f t="shared" si="385"/>
        <v>0</v>
      </c>
      <c r="J1571" s="326">
        <f t="shared" si="386"/>
        <v>0</v>
      </c>
      <c r="K1571" s="326">
        <f t="shared" si="395"/>
        <v>1.4483608823964116</v>
      </c>
      <c r="L1571" s="326">
        <f t="shared" si="387"/>
        <v>0</v>
      </c>
      <c r="M1571" s="326">
        <f t="shared" si="388"/>
        <v>0</v>
      </c>
      <c r="N1571" s="326">
        <f t="shared" si="396"/>
        <v>1.4483608823964116</v>
      </c>
      <c r="O1571" s="326">
        <f t="shared" si="389"/>
        <v>0</v>
      </c>
      <c r="P1571" s="326">
        <f t="shared" si="390"/>
        <v>0</v>
      </c>
      <c r="Q1571" s="326">
        <f t="shared" si="397"/>
        <v>1.4483608823964116</v>
      </c>
      <c r="R1571" s="326">
        <f t="shared" si="391"/>
        <v>3.758054362676765E-97</v>
      </c>
      <c r="S1571" s="326">
        <f t="shared" si="392"/>
        <v>0</v>
      </c>
      <c r="T1571" s="326">
        <f t="shared" si="398"/>
        <v>1.4483608823964116</v>
      </c>
      <c r="U1571" s="326">
        <f t="shared" si="393"/>
        <v>5.5872332857728522E-12</v>
      </c>
      <c r="V1571" s="326">
        <f t="shared" si="399"/>
        <v>0.30000000000558724</v>
      </c>
    </row>
    <row r="1572" spans="7:22" x14ac:dyDescent="0.2">
      <c r="G1572" s="326">
        <f t="shared" si="384"/>
        <v>0</v>
      </c>
      <c r="H1572" s="326">
        <f t="shared" si="394"/>
        <v>1.4492869443416778</v>
      </c>
      <c r="I1572" s="326">
        <f t="shared" si="385"/>
        <v>0</v>
      </c>
      <c r="J1572" s="326">
        <f t="shared" si="386"/>
        <v>0</v>
      </c>
      <c r="K1572" s="326">
        <f t="shared" si="395"/>
        <v>1.4492869443416778</v>
      </c>
      <c r="L1572" s="326">
        <f t="shared" si="387"/>
        <v>0</v>
      </c>
      <c r="M1572" s="326">
        <f t="shared" si="388"/>
        <v>0</v>
      </c>
      <c r="N1572" s="326">
        <f t="shared" si="396"/>
        <v>1.4492869443416778</v>
      </c>
      <c r="O1572" s="326">
        <f t="shared" si="389"/>
        <v>0</v>
      </c>
      <c r="P1572" s="326">
        <f t="shared" si="390"/>
        <v>0</v>
      </c>
      <c r="Q1572" s="326">
        <f t="shared" si="397"/>
        <v>1.4492869443416778</v>
      </c>
      <c r="R1572" s="326">
        <f t="shared" si="391"/>
        <v>1.4624391864579472E-97</v>
      </c>
      <c r="S1572" s="326">
        <f t="shared" si="392"/>
        <v>0</v>
      </c>
      <c r="T1572" s="326">
        <f t="shared" si="398"/>
        <v>1.4492869443416778</v>
      </c>
      <c r="U1572" s="326">
        <f t="shared" si="393"/>
        <v>9.0130497076478543E-12</v>
      </c>
      <c r="V1572" s="326">
        <f t="shared" si="399"/>
        <v>0.30000000000901306</v>
      </c>
    </row>
    <row r="1573" spans="7:22" x14ac:dyDescent="0.2">
      <c r="G1573" s="326">
        <f t="shared" si="384"/>
        <v>0</v>
      </c>
      <c r="H1573" s="326">
        <f t="shared" si="394"/>
        <v>1.4502130062869441</v>
      </c>
      <c r="I1573" s="326">
        <f t="shared" si="385"/>
        <v>0</v>
      </c>
      <c r="J1573" s="326">
        <f t="shared" si="386"/>
        <v>0</v>
      </c>
      <c r="K1573" s="326">
        <f t="shared" si="395"/>
        <v>1.4502130062869441</v>
      </c>
      <c r="L1573" s="326">
        <f t="shared" si="387"/>
        <v>0</v>
      </c>
      <c r="M1573" s="326">
        <f t="shared" si="388"/>
        <v>0</v>
      </c>
      <c r="N1573" s="326">
        <f t="shared" si="396"/>
        <v>1.4502130062869441</v>
      </c>
      <c r="O1573" s="326">
        <f t="shared" si="389"/>
        <v>0</v>
      </c>
      <c r="P1573" s="326">
        <f t="shared" si="390"/>
        <v>0</v>
      </c>
      <c r="Q1573" s="326">
        <f t="shared" si="397"/>
        <v>1.4502130062869441</v>
      </c>
      <c r="R1573" s="326">
        <f t="shared" si="391"/>
        <v>5.6866640179328407E-98</v>
      </c>
      <c r="S1573" s="326">
        <f t="shared" si="392"/>
        <v>0</v>
      </c>
      <c r="T1573" s="326">
        <f t="shared" si="398"/>
        <v>1.4502130062869441</v>
      </c>
      <c r="U1573" s="326">
        <f t="shared" si="393"/>
        <v>1.4470876538114151E-11</v>
      </c>
      <c r="V1573" s="326">
        <f t="shared" si="399"/>
        <v>0.30000000001447086</v>
      </c>
    </row>
    <row r="1574" spans="7:22" x14ac:dyDescent="0.2">
      <c r="G1574" s="326">
        <f t="shared" si="384"/>
        <v>0</v>
      </c>
      <c r="H1574" s="326">
        <f t="shared" si="394"/>
        <v>1.4511390682322103</v>
      </c>
      <c r="I1574" s="326">
        <f t="shared" si="385"/>
        <v>0</v>
      </c>
      <c r="J1574" s="326">
        <f t="shared" si="386"/>
        <v>0</v>
      </c>
      <c r="K1574" s="326">
        <f t="shared" si="395"/>
        <v>1.4511390682322103</v>
      </c>
      <c r="L1574" s="326">
        <f t="shared" si="387"/>
        <v>0</v>
      </c>
      <c r="M1574" s="326">
        <f t="shared" si="388"/>
        <v>0</v>
      </c>
      <c r="N1574" s="326">
        <f t="shared" si="396"/>
        <v>1.4511390682322103</v>
      </c>
      <c r="O1574" s="326">
        <f t="shared" si="389"/>
        <v>0</v>
      </c>
      <c r="P1574" s="326">
        <f t="shared" si="390"/>
        <v>0</v>
      </c>
      <c r="Q1574" s="326">
        <f t="shared" si="397"/>
        <v>1.4511390682322103</v>
      </c>
      <c r="R1574" s="326">
        <f t="shared" si="391"/>
        <v>2.209553921811814E-98</v>
      </c>
      <c r="S1574" s="326">
        <f t="shared" si="392"/>
        <v>0</v>
      </c>
      <c r="T1574" s="326">
        <f t="shared" si="398"/>
        <v>1.4511390682322103</v>
      </c>
      <c r="U1574" s="326">
        <f t="shared" si="393"/>
        <v>2.3124554113842685E-11</v>
      </c>
      <c r="V1574" s="326">
        <f t="shared" si="399"/>
        <v>0.30000000002312455</v>
      </c>
    </row>
    <row r="1575" spans="7:22" x14ac:dyDescent="0.2">
      <c r="G1575" s="326">
        <f t="shared" si="384"/>
        <v>0</v>
      </c>
      <c r="H1575" s="326">
        <f t="shared" si="394"/>
        <v>1.4520651301774765</v>
      </c>
      <c r="I1575" s="326">
        <f t="shared" si="385"/>
        <v>0</v>
      </c>
      <c r="J1575" s="326">
        <f t="shared" si="386"/>
        <v>0</v>
      </c>
      <c r="K1575" s="326">
        <f t="shared" si="395"/>
        <v>1.4520651301774765</v>
      </c>
      <c r="L1575" s="326">
        <f t="shared" si="387"/>
        <v>0</v>
      </c>
      <c r="M1575" s="326">
        <f t="shared" si="388"/>
        <v>0</v>
      </c>
      <c r="N1575" s="326">
        <f t="shared" si="396"/>
        <v>1.4520651301774765</v>
      </c>
      <c r="O1575" s="326">
        <f t="shared" si="389"/>
        <v>0</v>
      </c>
      <c r="P1575" s="326">
        <f t="shared" si="390"/>
        <v>0</v>
      </c>
      <c r="Q1575" s="326">
        <f t="shared" si="397"/>
        <v>1.4520651301774765</v>
      </c>
      <c r="R1575" s="326">
        <f t="shared" si="391"/>
        <v>8.5786943235527033E-99</v>
      </c>
      <c r="S1575" s="326">
        <f t="shared" si="392"/>
        <v>0</v>
      </c>
      <c r="T1575" s="326">
        <f t="shared" si="398"/>
        <v>1.4520651301774765</v>
      </c>
      <c r="U1575" s="326">
        <f t="shared" si="393"/>
        <v>3.6780249659497857E-11</v>
      </c>
      <c r="V1575" s="326">
        <f t="shared" si="399"/>
        <v>0.30000000003678023</v>
      </c>
    </row>
    <row r="1576" spans="7:22" x14ac:dyDescent="0.2">
      <c r="G1576" s="326">
        <f t="shared" si="384"/>
        <v>0</v>
      </c>
      <c r="H1576" s="326">
        <f t="shared" si="394"/>
        <v>1.4529911921227427</v>
      </c>
      <c r="I1576" s="326">
        <f t="shared" si="385"/>
        <v>0</v>
      </c>
      <c r="J1576" s="326">
        <f t="shared" si="386"/>
        <v>0</v>
      </c>
      <c r="K1576" s="326">
        <f t="shared" si="395"/>
        <v>1.4529911921227427</v>
      </c>
      <c r="L1576" s="326">
        <f t="shared" si="387"/>
        <v>0</v>
      </c>
      <c r="M1576" s="326">
        <f t="shared" si="388"/>
        <v>0</v>
      </c>
      <c r="N1576" s="326">
        <f t="shared" si="396"/>
        <v>1.4529911921227427</v>
      </c>
      <c r="O1576" s="326">
        <f t="shared" si="389"/>
        <v>0</v>
      </c>
      <c r="P1576" s="326">
        <f t="shared" si="390"/>
        <v>0</v>
      </c>
      <c r="Q1576" s="326">
        <f t="shared" si="397"/>
        <v>1.4529911921227427</v>
      </c>
      <c r="R1576" s="326">
        <f t="shared" si="391"/>
        <v>3.328201406689091E-99</v>
      </c>
      <c r="S1576" s="326">
        <f t="shared" si="392"/>
        <v>0</v>
      </c>
      <c r="T1576" s="326">
        <f t="shared" si="398"/>
        <v>1.4529911921227427</v>
      </c>
      <c r="U1576" s="326">
        <f t="shared" si="393"/>
        <v>5.8227218715369135E-11</v>
      </c>
      <c r="V1576" s="326">
        <f t="shared" si="399"/>
        <v>0.30000000005822719</v>
      </c>
    </row>
    <row r="1577" spans="7:22" x14ac:dyDescent="0.2">
      <c r="G1577" s="326">
        <f t="shared" si="384"/>
        <v>0</v>
      </c>
      <c r="H1577" s="326">
        <f t="shared" si="394"/>
        <v>1.453917254068009</v>
      </c>
      <c r="I1577" s="326">
        <f t="shared" si="385"/>
        <v>0</v>
      </c>
      <c r="J1577" s="326">
        <f t="shared" si="386"/>
        <v>0</v>
      </c>
      <c r="K1577" s="326">
        <f t="shared" si="395"/>
        <v>1.453917254068009</v>
      </c>
      <c r="L1577" s="326">
        <f t="shared" si="387"/>
        <v>0</v>
      </c>
      <c r="M1577" s="326">
        <f t="shared" si="388"/>
        <v>0</v>
      </c>
      <c r="N1577" s="326">
        <f t="shared" si="396"/>
        <v>1.453917254068009</v>
      </c>
      <c r="O1577" s="326">
        <f t="shared" si="389"/>
        <v>0</v>
      </c>
      <c r="P1577" s="326">
        <f t="shared" si="390"/>
        <v>0</v>
      </c>
      <c r="Q1577" s="326">
        <f t="shared" si="397"/>
        <v>1.453917254068009</v>
      </c>
      <c r="R1577" s="326">
        <f t="shared" si="391"/>
        <v>1.2902446823148045E-99</v>
      </c>
      <c r="S1577" s="326">
        <f t="shared" si="392"/>
        <v>0</v>
      </c>
      <c r="T1577" s="326">
        <f t="shared" si="398"/>
        <v>1.453917254068009</v>
      </c>
      <c r="U1577" s="326">
        <f t="shared" si="393"/>
        <v>9.1751833482096627E-11</v>
      </c>
      <c r="V1577" s="326">
        <f t="shared" si="399"/>
        <v>0.30000000009175182</v>
      </c>
    </row>
    <row r="1578" spans="7:22" x14ac:dyDescent="0.2">
      <c r="G1578" s="326">
        <f t="shared" si="384"/>
        <v>0</v>
      </c>
      <c r="H1578" s="326">
        <f t="shared" si="394"/>
        <v>1.4548433160132752</v>
      </c>
      <c r="I1578" s="326">
        <f t="shared" si="385"/>
        <v>0</v>
      </c>
      <c r="J1578" s="326">
        <f t="shared" si="386"/>
        <v>0</v>
      </c>
      <c r="K1578" s="326">
        <f t="shared" si="395"/>
        <v>1.4548433160132752</v>
      </c>
      <c r="L1578" s="326">
        <f t="shared" si="387"/>
        <v>0</v>
      </c>
      <c r="M1578" s="326">
        <f t="shared" si="388"/>
        <v>0</v>
      </c>
      <c r="N1578" s="326">
        <f t="shared" si="396"/>
        <v>1.4548433160132752</v>
      </c>
      <c r="O1578" s="326">
        <f t="shared" si="389"/>
        <v>0</v>
      </c>
      <c r="P1578" s="326">
        <f t="shared" si="390"/>
        <v>0</v>
      </c>
      <c r="Q1578" s="326">
        <f t="shared" si="397"/>
        <v>1.4548433160132752</v>
      </c>
      <c r="R1578" s="326">
        <f t="shared" si="391"/>
        <v>4.9981682472420341E-100</v>
      </c>
      <c r="S1578" s="326">
        <f t="shared" si="392"/>
        <v>0</v>
      </c>
      <c r="T1578" s="326">
        <f t="shared" si="398"/>
        <v>1.4548433160132752</v>
      </c>
      <c r="U1578" s="326">
        <f t="shared" si="393"/>
        <v>1.4390902359995385E-10</v>
      </c>
      <c r="V1578" s="326">
        <f t="shared" si="399"/>
        <v>0.30000000014390904</v>
      </c>
    </row>
    <row r="1579" spans="7:22" x14ac:dyDescent="0.2">
      <c r="G1579" s="326">
        <f t="shared" si="384"/>
        <v>0</v>
      </c>
      <c r="H1579" s="326">
        <f t="shared" si="394"/>
        <v>1.4557693779585414</v>
      </c>
      <c r="I1579" s="326">
        <f t="shared" si="385"/>
        <v>0</v>
      </c>
      <c r="J1579" s="326">
        <f t="shared" si="386"/>
        <v>0</v>
      </c>
      <c r="K1579" s="326">
        <f t="shared" si="395"/>
        <v>1.4557693779585414</v>
      </c>
      <c r="L1579" s="326">
        <f t="shared" si="387"/>
        <v>0</v>
      </c>
      <c r="M1579" s="326">
        <f t="shared" si="388"/>
        <v>0</v>
      </c>
      <c r="N1579" s="326">
        <f t="shared" si="396"/>
        <v>1.4557693779585414</v>
      </c>
      <c r="O1579" s="326">
        <f t="shared" si="389"/>
        <v>0</v>
      </c>
      <c r="P1579" s="326">
        <f t="shared" si="390"/>
        <v>0</v>
      </c>
      <c r="Q1579" s="326">
        <f t="shared" si="397"/>
        <v>1.4557693779585414</v>
      </c>
      <c r="R1579" s="326">
        <f t="shared" si="391"/>
        <v>1.934764962110632E-100</v>
      </c>
      <c r="S1579" s="326">
        <f t="shared" si="392"/>
        <v>0</v>
      </c>
      <c r="T1579" s="326">
        <f t="shared" si="398"/>
        <v>1.4557693779585414</v>
      </c>
      <c r="U1579" s="326">
        <f t="shared" si="393"/>
        <v>2.2467413663426823E-10</v>
      </c>
      <c r="V1579" s="326">
        <f t="shared" si="399"/>
        <v>0.3000000002246741</v>
      </c>
    </row>
    <row r="1580" spans="7:22" x14ac:dyDescent="0.2">
      <c r="G1580" s="326">
        <f t="shared" si="384"/>
        <v>0</v>
      </c>
      <c r="H1580" s="326">
        <f t="shared" si="394"/>
        <v>1.4566954399038077</v>
      </c>
      <c r="I1580" s="326">
        <f t="shared" si="385"/>
        <v>0</v>
      </c>
      <c r="J1580" s="326">
        <f t="shared" si="386"/>
        <v>0</v>
      </c>
      <c r="K1580" s="326">
        <f t="shared" si="395"/>
        <v>1.4566954399038077</v>
      </c>
      <c r="L1580" s="326">
        <f t="shared" si="387"/>
        <v>0</v>
      </c>
      <c r="M1580" s="326">
        <f t="shared" si="388"/>
        <v>0</v>
      </c>
      <c r="N1580" s="326">
        <f t="shared" si="396"/>
        <v>1.4566954399038077</v>
      </c>
      <c r="O1580" s="326">
        <f t="shared" si="389"/>
        <v>0</v>
      </c>
      <c r="P1580" s="326">
        <f t="shared" si="390"/>
        <v>0</v>
      </c>
      <c r="Q1580" s="326">
        <f t="shared" si="397"/>
        <v>1.4566954399038077</v>
      </c>
      <c r="R1580" s="326">
        <f t="shared" si="391"/>
        <v>7.4838716421381712E-101</v>
      </c>
      <c r="S1580" s="326">
        <f t="shared" si="392"/>
        <v>0</v>
      </c>
      <c r="T1580" s="326">
        <f t="shared" si="398"/>
        <v>1.4566954399038077</v>
      </c>
      <c r="U1580" s="326">
        <f t="shared" si="393"/>
        <v>3.4915406262191239E-10</v>
      </c>
      <c r="V1580" s="326">
        <f t="shared" si="399"/>
        <v>0.30000000034915403</v>
      </c>
    </row>
    <row r="1581" spans="7:22" x14ac:dyDescent="0.2">
      <c r="G1581" s="326">
        <f t="shared" si="384"/>
        <v>0</v>
      </c>
      <c r="H1581" s="326">
        <f t="shared" si="394"/>
        <v>1.4576215018490739</v>
      </c>
      <c r="I1581" s="326">
        <f t="shared" si="385"/>
        <v>0</v>
      </c>
      <c r="J1581" s="326">
        <f t="shared" si="386"/>
        <v>0</v>
      </c>
      <c r="K1581" s="326">
        <f t="shared" si="395"/>
        <v>1.4576215018490739</v>
      </c>
      <c r="L1581" s="326">
        <f t="shared" si="387"/>
        <v>0</v>
      </c>
      <c r="M1581" s="326">
        <f t="shared" si="388"/>
        <v>0</v>
      </c>
      <c r="N1581" s="326">
        <f t="shared" si="396"/>
        <v>1.4576215018490739</v>
      </c>
      <c r="O1581" s="326">
        <f t="shared" si="389"/>
        <v>0</v>
      </c>
      <c r="P1581" s="326">
        <f t="shared" si="390"/>
        <v>0</v>
      </c>
      <c r="Q1581" s="326">
        <f t="shared" si="397"/>
        <v>1.4576215018490739</v>
      </c>
      <c r="R1581" s="326">
        <f t="shared" si="391"/>
        <v>2.8927269028197843E-101</v>
      </c>
      <c r="S1581" s="326">
        <f t="shared" si="392"/>
        <v>0</v>
      </c>
      <c r="T1581" s="326">
        <f t="shared" si="398"/>
        <v>1.4576215018490739</v>
      </c>
      <c r="U1581" s="326">
        <f t="shared" si="393"/>
        <v>5.4011624271451508E-10</v>
      </c>
      <c r="V1581" s="326">
        <f t="shared" si="399"/>
        <v>0.30000000054011622</v>
      </c>
    </row>
    <row r="1582" spans="7:22" x14ac:dyDescent="0.2">
      <c r="G1582" s="326">
        <f t="shared" si="384"/>
        <v>0</v>
      </c>
      <c r="H1582" s="326">
        <f t="shared" si="394"/>
        <v>1.4585475637943401</v>
      </c>
      <c r="I1582" s="326">
        <f t="shared" si="385"/>
        <v>0</v>
      </c>
      <c r="J1582" s="326">
        <f t="shared" si="386"/>
        <v>0</v>
      </c>
      <c r="K1582" s="326">
        <f t="shared" si="395"/>
        <v>1.4585475637943401</v>
      </c>
      <c r="L1582" s="326">
        <f t="shared" si="387"/>
        <v>0</v>
      </c>
      <c r="M1582" s="326">
        <f t="shared" si="388"/>
        <v>0</v>
      </c>
      <c r="N1582" s="326">
        <f t="shared" si="396"/>
        <v>1.4585475637943401</v>
      </c>
      <c r="O1582" s="326">
        <f t="shared" si="389"/>
        <v>0</v>
      </c>
      <c r="P1582" s="326">
        <f t="shared" si="390"/>
        <v>0</v>
      </c>
      <c r="Q1582" s="326">
        <f t="shared" si="397"/>
        <v>1.4585475637943401</v>
      </c>
      <c r="R1582" s="326">
        <f t="shared" si="391"/>
        <v>1.1173101188418181E-101</v>
      </c>
      <c r="S1582" s="326">
        <f t="shared" si="392"/>
        <v>0</v>
      </c>
      <c r="T1582" s="326">
        <f t="shared" si="398"/>
        <v>1.4585475637943401</v>
      </c>
      <c r="U1582" s="326">
        <f t="shared" si="393"/>
        <v>8.3170751566553288E-10</v>
      </c>
      <c r="V1582" s="326">
        <f t="shared" si="399"/>
        <v>0.30000000083170753</v>
      </c>
    </row>
    <row r="1583" spans="7:22" x14ac:dyDescent="0.2">
      <c r="G1583" s="326">
        <f t="shared" si="384"/>
        <v>0</v>
      </c>
      <c r="H1583" s="326">
        <f t="shared" si="394"/>
        <v>1.4594736257396064</v>
      </c>
      <c r="I1583" s="326">
        <f t="shared" si="385"/>
        <v>0</v>
      </c>
      <c r="J1583" s="326">
        <f t="shared" si="386"/>
        <v>0</v>
      </c>
      <c r="K1583" s="326">
        <f t="shared" si="395"/>
        <v>1.4594736257396064</v>
      </c>
      <c r="L1583" s="326">
        <f t="shared" si="387"/>
        <v>0</v>
      </c>
      <c r="M1583" s="326">
        <f t="shared" si="388"/>
        <v>0</v>
      </c>
      <c r="N1583" s="326">
        <f t="shared" si="396"/>
        <v>1.4594736257396064</v>
      </c>
      <c r="O1583" s="326">
        <f t="shared" si="389"/>
        <v>0</v>
      </c>
      <c r="P1583" s="326">
        <f t="shared" si="390"/>
        <v>0</v>
      </c>
      <c r="Q1583" s="326">
        <f t="shared" si="397"/>
        <v>1.4594736257396064</v>
      </c>
      <c r="R1583" s="326">
        <f t="shared" si="391"/>
        <v>4.3124832108027756E-102</v>
      </c>
      <c r="S1583" s="326">
        <f t="shared" si="392"/>
        <v>0</v>
      </c>
      <c r="T1583" s="326">
        <f t="shared" si="398"/>
        <v>1.4594736257396064</v>
      </c>
      <c r="U1583" s="326">
        <f t="shared" si="393"/>
        <v>1.2748948521195033E-9</v>
      </c>
      <c r="V1583" s="326">
        <f t="shared" si="399"/>
        <v>0.30000000127489485</v>
      </c>
    </row>
    <row r="1584" spans="7:22" x14ac:dyDescent="0.2">
      <c r="G1584" s="326">
        <f t="shared" si="384"/>
        <v>0</v>
      </c>
      <c r="H1584" s="326">
        <f t="shared" si="394"/>
        <v>1.4603996876848726</v>
      </c>
      <c r="I1584" s="326">
        <f t="shared" si="385"/>
        <v>0</v>
      </c>
      <c r="J1584" s="326">
        <f t="shared" si="386"/>
        <v>0</v>
      </c>
      <c r="K1584" s="326">
        <f t="shared" si="395"/>
        <v>1.4603996876848726</v>
      </c>
      <c r="L1584" s="326">
        <f t="shared" si="387"/>
        <v>0</v>
      </c>
      <c r="M1584" s="326">
        <f t="shared" si="388"/>
        <v>0</v>
      </c>
      <c r="N1584" s="326">
        <f t="shared" si="396"/>
        <v>1.4603996876848726</v>
      </c>
      <c r="O1584" s="326">
        <f t="shared" si="389"/>
        <v>0</v>
      </c>
      <c r="P1584" s="326">
        <f t="shared" si="390"/>
        <v>0</v>
      </c>
      <c r="Q1584" s="326">
        <f t="shared" si="397"/>
        <v>1.4603996876848726</v>
      </c>
      <c r="R1584" s="326">
        <f t="shared" si="391"/>
        <v>1.6633003397659433E-102</v>
      </c>
      <c r="S1584" s="326">
        <f t="shared" si="392"/>
        <v>0</v>
      </c>
      <c r="T1584" s="326">
        <f t="shared" si="398"/>
        <v>1.4603996876848726</v>
      </c>
      <c r="U1584" s="326">
        <f t="shared" si="393"/>
        <v>1.9453848948647086E-9</v>
      </c>
      <c r="V1584" s="326">
        <f t="shared" si="399"/>
        <v>0.3000000019453849</v>
      </c>
    </row>
    <row r="1585" spans="7:22" x14ac:dyDescent="0.2">
      <c r="G1585" s="326">
        <f t="shared" si="384"/>
        <v>0</v>
      </c>
      <c r="H1585" s="326">
        <f t="shared" si="394"/>
        <v>1.4613257496301388</v>
      </c>
      <c r="I1585" s="326">
        <f t="shared" si="385"/>
        <v>0</v>
      </c>
      <c r="J1585" s="326">
        <f t="shared" si="386"/>
        <v>0</v>
      </c>
      <c r="K1585" s="326">
        <f t="shared" si="395"/>
        <v>1.4613257496301388</v>
      </c>
      <c r="L1585" s="326">
        <f t="shared" si="387"/>
        <v>0</v>
      </c>
      <c r="M1585" s="326">
        <f t="shared" si="388"/>
        <v>0</v>
      </c>
      <c r="N1585" s="326">
        <f t="shared" si="396"/>
        <v>1.4613257496301388</v>
      </c>
      <c r="O1585" s="326">
        <f t="shared" si="389"/>
        <v>0</v>
      </c>
      <c r="P1585" s="326">
        <f t="shared" si="390"/>
        <v>0</v>
      </c>
      <c r="Q1585" s="326">
        <f t="shared" si="397"/>
        <v>1.4613257496301388</v>
      </c>
      <c r="R1585" s="326">
        <f t="shared" si="391"/>
        <v>6.4107034083629881E-103</v>
      </c>
      <c r="S1585" s="326">
        <f t="shared" si="392"/>
        <v>0</v>
      </c>
      <c r="T1585" s="326">
        <f t="shared" si="398"/>
        <v>1.4613257496301388</v>
      </c>
      <c r="U1585" s="326">
        <f t="shared" si="393"/>
        <v>2.9550932674921123E-9</v>
      </c>
      <c r="V1585" s="326">
        <f t="shared" si="399"/>
        <v>0.30000000295509327</v>
      </c>
    </row>
    <row r="1586" spans="7:22" x14ac:dyDescent="0.2">
      <c r="G1586" s="326">
        <f t="shared" si="384"/>
        <v>0</v>
      </c>
      <c r="H1586" s="326">
        <f t="shared" si="394"/>
        <v>1.4622518115754051</v>
      </c>
      <c r="I1586" s="326">
        <f t="shared" si="385"/>
        <v>0</v>
      </c>
      <c r="J1586" s="326">
        <f t="shared" si="386"/>
        <v>0</v>
      </c>
      <c r="K1586" s="326">
        <f t="shared" si="395"/>
        <v>1.4622518115754051</v>
      </c>
      <c r="L1586" s="326">
        <f t="shared" si="387"/>
        <v>0</v>
      </c>
      <c r="M1586" s="326">
        <f t="shared" si="388"/>
        <v>0</v>
      </c>
      <c r="N1586" s="326">
        <f t="shared" si="396"/>
        <v>1.4622518115754051</v>
      </c>
      <c r="O1586" s="326">
        <f t="shared" si="389"/>
        <v>0</v>
      </c>
      <c r="P1586" s="326">
        <f t="shared" si="390"/>
        <v>0</v>
      </c>
      <c r="Q1586" s="326">
        <f t="shared" si="397"/>
        <v>1.4622518115754051</v>
      </c>
      <c r="R1586" s="326">
        <f t="shared" si="391"/>
        <v>2.4690768586927333E-103</v>
      </c>
      <c r="S1586" s="326">
        <f t="shared" si="392"/>
        <v>0</v>
      </c>
      <c r="T1586" s="326">
        <f t="shared" si="398"/>
        <v>1.4622518115754051</v>
      </c>
      <c r="U1586" s="326">
        <f t="shared" si="393"/>
        <v>4.4686706870846545E-9</v>
      </c>
      <c r="V1586" s="326">
        <f t="shared" si="399"/>
        <v>0.3000000044686707</v>
      </c>
    </row>
    <row r="1587" spans="7:22" x14ac:dyDescent="0.2">
      <c r="G1587" s="326">
        <f t="shared" si="384"/>
        <v>0</v>
      </c>
      <c r="H1587" s="326">
        <f t="shared" si="394"/>
        <v>1.4631778735206713</v>
      </c>
      <c r="I1587" s="326">
        <f t="shared" si="385"/>
        <v>0</v>
      </c>
      <c r="J1587" s="326">
        <f t="shared" si="386"/>
        <v>0</v>
      </c>
      <c r="K1587" s="326">
        <f t="shared" si="395"/>
        <v>1.4631778735206713</v>
      </c>
      <c r="L1587" s="326">
        <f t="shared" si="387"/>
        <v>0</v>
      </c>
      <c r="M1587" s="326">
        <f t="shared" si="388"/>
        <v>0</v>
      </c>
      <c r="N1587" s="326">
        <f t="shared" si="396"/>
        <v>1.4631778735206713</v>
      </c>
      <c r="O1587" s="326">
        <f t="shared" si="389"/>
        <v>0</v>
      </c>
      <c r="P1587" s="326">
        <f t="shared" si="390"/>
        <v>0</v>
      </c>
      <c r="Q1587" s="326">
        <f t="shared" si="397"/>
        <v>1.4631778735206713</v>
      </c>
      <c r="R1587" s="326">
        <f t="shared" si="391"/>
        <v>9.5029754296500117E-104</v>
      </c>
      <c r="S1587" s="326">
        <f t="shared" si="392"/>
        <v>0</v>
      </c>
      <c r="T1587" s="326">
        <f t="shared" si="398"/>
        <v>1.4631778735206713</v>
      </c>
      <c r="U1587" s="326">
        <f t="shared" si="393"/>
        <v>6.727194952265391E-9</v>
      </c>
      <c r="V1587" s="326">
        <f t="shared" si="399"/>
        <v>0.30000000672719496</v>
      </c>
    </row>
    <row r="1588" spans="7:22" x14ac:dyDescent="0.2">
      <c r="G1588" s="326">
        <f t="shared" si="384"/>
        <v>0</v>
      </c>
      <c r="H1588" s="326">
        <f t="shared" si="394"/>
        <v>1.4641039354659375</v>
      </c>
      <c r="I1588" s="326">
        <f t="shared" si="385"/>
        <v>0</v>
      </c>
      <c r="J1588" s="326">
        <f t="shared" si="386"/>
        <v>0</v>
      </c>
      <c r="K1588" s="326">
        <f t="shared" si="395"/>
        <v>1.4641039354659375</v>
      </c>
      <c r="L1588" s="326">
        <f t="shared" si="387"/>
        <v>0</v>
      </c>
      <c r="M1588" s="326">
        <f t="shared" si="388"/>
        <v>0</v>
      </c>
      <c r="N1588" s="326">
        <f t="shared" si="396"/>
        <v>1.4641039354659375</v>
      </c>
      <c r="O1588" s="326">
        <f t="shared" si="389"/>
        <v>0</v>
      </c>
      <c r="P1588" s="326">
        <f t="shared" si="390"/>
        <v>0</v>
      </c>
      <c r="Q1588" s="326">
        <f t="shared" si="397"/>
        <v>1.4641039354659375</v>
      </c>
      <c r="R1588" s="326">
        <f t="shared" si="391"/>
        <v>3.6549616468710806E-104</v>
      </c>
      <c r="S1588" s="326">
        <f t="shared" si="392"/>
        <v>0</v>
      </c>
      <c r="T1588" s="326">
        <f t="shared" si="398"/>
        <v>1.4641039354659375</v>
      </c>
      <c r="U1588" s="326">
        <f t="shared" si="393"/>
        <v>1.0081964233698136E-8</v>
      </c>
      <c r="V1588" s="326">
        <f t="shared" si="399"/>
        <v>0.3000000100819642</v>
      </c>
    </row>
    <row r="1589" spans="7:22" x14ac:dyDescent="0.2">
      <c r="G1589" s="326">
        <f t="shared" si="384"/>
        <v>0</v>
      </c>
      <c r="H1589" s="326">
        <f t="shared" si="394"/>
        <v>1.4650299974112038</v>
      </c>
      <c r="I1589" s="326">
        <f t="shared" si="385"/>
        <v>0</v>
      </c>
      <c r="J1589" s="326">
        <f t="shared" si="386"/>
        <v>0</v>
      </c>
      <c r="K1589" s="326">
        <f t="shared" si="395"/>
        <v>1.4650299974112038</v>
      </c>
      <c r="L1589" s="326">
        <f t="shared" si="387"/>
        <v>0</v>
      </c>
      <c r="M1589" s="326">
        <f t="shared" si="388"/>
        <v>0</v>
      </c>
      <c r="N1589" s="326">
        <f t="shared" si="396"/>
        <v>1.4650299974112038</v>
      </c>
      <c r="O1589" s="326">
        <f t="shared" si="389"/>
        <v>0</v>
      </c>
      <c r="P1589" s="326">
        <f t="shared" si="390"/>
        <v>0</v>
      </c>
      <c r="Q1589" s="326">
        <f t="shared" si="397"/>
        <v>1.4650299974112038</v>
      </c>
      <c r="R1589" s="326">
        <f t="shared" si="391"/>
        <v>1.4047738049384184E-104</v>
      </c>
      <c r="S1589" s="326">
        <f t="shared" si="392"/>
        <v>0</v>
      </c>
      <c r="T1589" s="326">
        <f t="shared" si="398"/>
        <v>1.4650299974112038</v>
      </c>
      <c r="U1589" s="326">
        <f t="shared" si="393"/>
        <v>1.5042454759177405E-8</v>
      </c>
      <c r="V1589" s="326">
        <f t="shared" si="399"/>
        <v>0.30000001504245477</v>
      </c>
    </row>
    <row r="1590" spans="7:22" x14ac:dyDescent="0.2">
      <c r="G1590" s="326">
        <f t="shared" si="384"/>
        <v>0</v>
      </c>
      <c r="H1590" s="326">
        <f t="shared" si="394"/>
        <v>1.46595605935647</v>
      </c>
      <c r="I1590" s="326">
        <f t="shared" si="385"/>
        <v>0</v>
      </c>
      <c r="J1590" s="326">
        <f t="shared" si="386"/>
        <v>0</v>
      </c>
      <c r="K1590" s="326">
        <f t="shared" si="395"/>
        <v>1.46595605935647</v>
      </c>
      <c r="L1590" s="326">
        <f t="shared" si="387"/>
        <v>0</v>
      </c>
      <c r="M1590" s="326">
        <f t="shared" si="388"/>
        <v>0</v>
      </c>
      <c r="N1590" s="326">
        <f t="shared" si="396"/>
        <v>1.46595605935647</v>
      </c>
      <c r="O1590" s="326">
        <f t="shared" si="389"/>
        <v>0</v>
      </c>
      <c r="P1590" s="326">
        <f t="shared" si="390"/>
        <v>0</v>
      </c>
      <c r="Q1590" s="326">
        <f t="shared" si="397"/>
        <v>1.46595605935647</v>
      </c>
      <c r="R1590" s="326">
        <f t="shared" si="391"/>
        <v>5.3955095270529794E-105</v>
      </c>
      <c r="S1590" s="326">
        <f t="shared" si="392"/>
        <v>0</v>
      </c>
      <c r="T1590" s="326">
        <f t="shared" si="398"/>
        <v>1.46595605935647</v>
      </c>
      <c r="U1590" s="326">
        <f t="shared" si="393"/>
        <v>2.2344035826501186E-8</v>
      </c>
      <c r="V1590" s="326">
        <f t="shared" si="399"/>
        <v>0.30000002234403583</v>
      </c>
    </row>
    <row r="1591" spans="7:22" x14ac:dyDescent="0.2">
      <c r="G1591" s="326">
        <f t="shared" si="384"/>
        <v>0</v>
      </c>
      <c r="H1591" s="326">
        <f t="shared" si="394"/>
        <v>1.4668821213017362</v>
      </c>
      <c r="I1591" s="326">
        <f t="shared" si="385"/>
        <v>0</v>
      </c>
      <c r="J1591" s="326">
        <f t="shared" si="386"/>
        <v>0</v>
      </c>
      <c r="K1591" s="326">
        <f t="shared" si="395"/>
        <v>1.4668821213017362</v>
      </c>
      <c r="L1591" s="326">
        <f t="shared" si="387"/>
        <v>0</v>
      </c>
      <c r="M1591" s="326">
        <f t="shared" si="388"/>
        <v>0</v>
      </c>
      <c r="N1591" s="326">
        <f t="shared" si="396"/>
        <v>1.4668821213017362</v>
      </c>
      <c r="O1591" s="326">
        <f t="shared" si="389"/>
        <v>0</v>
      </c>
      <c r="P1591" s="326">
        <f t="shared" si="390"/>
        <v>0</v>
      </c>
      <c r="Q1591" s="326">
        <f t="shared" si="397"/>
        <v>1.4668821213017362</v>
      </c>
      <c r="R1591" s="326">
        <f t="shared" si="391"/>
        <v>2.0709191012285479E-105</v>
      </c>
      <c r="S1591" s="326">
        <f t="shared" si="392"/>
        <v>0</v>
      </c>
      <c r="T1591" s="326">
        <f t="shared" si="398"/>
        <v>1.4668821213017362</v>
      </c>
      <c r="U1591" s="326">
        <f t="shared" si="393"/>
        <v>3.304309831392999E-8</v>
      </c>
      <c r="V1591" s="326">
        <f t="shared" si="399"/>
        <v>0.3000000330430983</v>
      </c>
    </row>
    <row r="1592" spans="7:22" x14ac:dyDescent="0.2">
      <c r="G1592" s="326">
        <f t="shared" si="384"/>
        <v>0</v>
      </c>
      <c r="H1592" s="326">
        <f t="shared" si="394"/>
        <v>1.4678081832470025</v>
      </c>
      <c r="I1592" s="326">
        <f t="shared" si="385"/>
        <v>0</v>
      </c>
      <c r="J1592" s="326">
        <f t="shared" si="386"/>
        <v>0</v>
      </c>
      <c r="K1592" s="326">
        <f t="shared" si="395"/>
        <v>1.4678081832470025</v>
      </c>
      <c r="L1592" s="326">
        <f t="shared" si="387"/>
        <v>0</v>
      </c>
      <c r="M1592" s="326">
        <f t="shared" si="388"/>
        <v>0</v>
      </c>
      <c r="N1592" s="326">
        <f t="shared" si="396"/>
        <v>1.4678081832470025</v>
      </c>
      <c r="O1592" s="326">
        <f t="shared" si="389"/>
        <v>0</v>
      </c>
      <c r="P1592" s="326">
        <f t="shared" si="390"/>
        <v>0</v>
      </c>
      <c r="Q1592" s="326">
        <f t="shared" si="397"/>
        <v>1.4678081832470025</v>
      </c>
      <c r="R1592" s="326">
        <f t="shared" si="391"/>
        <v>7.9432918736538071E-106</v>
      </c>
      <c r="S1592" s="326">
        <f t="shared" si="392"/>
        <v>0</v>
      </c>
      <c r="T1592" s="326">
        <f t="shared" si="398"/>
        <v>1.4678081832470025</v>
      </c>
      <c r="U1592" s="326">
        <f t="shared" si="393"/>
        <v>4.8650018971433223E-8</v>
      </c>
      <c r="V1592" s="326">
        <f t="shared" si="399"/>
        <v>0.30000004865001895</v>
      </c>
    </row>
    <row r="1593" spans="7:22" x14ac:dyDescent="0.2">
      <c r="G1593" s="326">
        <f t="shared" si="384"/>
        <v>0</v>
      </c>
      <c r="H1593" s="326">
        <f t="shared" si="394"/>
        <v>1.4687342451922687</v>
      </c>
      <c r="I1593" s="326">
        <f t="shared" si="385"/>
        <v>0</v>
      </c>
      <c r="J1593" s="326">
        <f t="shared" si="386"/>
        <v>0</v>
      </c>
      <c r="K1593" s="326">
        <f t="shared" si="395"/>
        <v>1.4687342451922687</v>
      </c>
      <c r="L1593" s="326">
        <f t="shared" si="387"/>
        <v>0</v>
      </c>
      <c r="M1593" s="326">
        <f t="shared" si="388"/>
        <v>0</v>
      </c>
      <c r="N1593" s="326">
        <f t="shared" si="396"/>
        <v>1.4687342451922687</v>
      </c>
      <c r="O1593" s="326">
        <f t="shared" si="389"/>
        <v>0</v>
      </c>
      <c r="P1593" s="326">
        <f t="shared" si="390"/>
        <v>0</v>
      </c>
      <c r="Q1593" s="326">
        <f t="shared" si="397"/>
        <v>1.4687342451922687</v>
      </c>
      <c r="R1593" s="326">
        <f t="shared" si="391"/>
        <v>3.0447155524518159E-106</v>
      </c>
      <c r="S1593" s="326">
        <f t="shared" si="392"/>
        <v>0</v>
      </c>
      <c r="T1593" s="326">
        <f t="shared" si="398"/>
        <v>1.4687342451922687</v>
      </c>
      <c r="U1593" s="326">
        <f t="shared" si="393"/>
        <v>7.1314069061819215E-8</v>
      </c>
      <c r="V1593" s="326">
        <f t="shared" si="399"/>
        <v>0.30000007131406903</v>
      </c>
    </row>
    <row r="1594" spans="7:22" x14ac:dyDescent="0.2">
      <c r="G1594" s="326">
        <f t="shared" si="384"/>
        <v>0</v>
      </c>
      <c r="H1594" s="326">
        <f t="shared" si="394"/>
        <v>1.4696603071375349</v>
      </c>
      <c r="I1594" s="326">
        <f t="shared" si="385"/>
        <v>0</v>
      </c>
      <c r="J1594" s="326">
        <f t="shared" si="386"/>
        <v>0</v>
      </c>
      <c r="K1594" s="326">
        <f t="shared" si="395"/>
        <v>1.4696603071375349</v>
      </c>
      <c r="L1594" s="326">
        <f t="shared" si="387"/>
        <v>0</v>
      </c>
      <c r="M1594" s="326">
        <f t="shared" si="388"/>
        <v>0</v>
      </c>
      <c r="N1594" s="326">
        <f t="shared" si="396"/>
        <v>1.4696603071375349</v>
      </c>
      <c r="O1594" s="326">
        <f t="shared" si="389"/>
        <v>0</v>
      </c>
      <c r="P1594" s="326">
        <f t="shared" si="390"/>
        <v>0</v>
      </c>
      <c r="Q1594" s="326">
        <f t="shared" si="397"/>
        <v>1.4696603071375349</v>
      </c>
      <c r="R1594" s="326">
        <f t="shared" si="391"/>
        <v>1.1662827169488352E-106</v>
      </c>
      <c r="S1594" s="326">
        <f t="shared" si="392"/>
        <v>0</v>
      </c>
      <c r="T1594" s="326">
        <f t="shared" si="398"/>
        <v>1.4696603071375349</v>
      </c>
      <c r="U1594" s="326">
        <f t="shared" si="393"/>
        <v>1.0407925888962271E-7</v>
      </c>
      <c r="V1594" s="326">
        <f t="shared" si="399"/>
        <v>0.30000010407925887</v>
      </c>
    </row>
    <row r="1595" spans="7:22" x14ac:dyDescent="0.2">
      <c r="G1595" s="326">
        <f t="shared" si="384"/>
        <v>0</v>
      </c>
      <c r="H1595" s="326">
        <f t="shared" si="394"/>
        <v>1.4705863690828012</v>
      </c>
      <c r="I1595" s="326">
        <f t="shared" si="385"/>
        <v>0</v>
      </c>
      <c r="J1595" s="326">
        <f t="shared" si="386"/>
        <v>0</v>
      </c>
      <c r="K1595" s="326">
        <f t="shared" si="395"/>
        <v>1.4705863690828012</v>
      </c>
      <c r="L1595" s="326">
        <f t="shared" si="387"/>
        <v>0</v>
      </c>
      <c r="M1595" s="326">
        <f t="shared" si="388"/>
        <v>0</v>
      </c>
      <c r="N1595" s="326">
        <f t="shared" si="396"/>
        <v>1.4705863690828012</v>
      </c>
      <c r="O1595" s="326">
        <f t="shared" si="389"/>
        <v>0</v>
      </c>
      <c r="P1595" s="326">
        <f t="shared" si="390"/>
        <v>0</v>
      </c>
      <c r="Q1595" s="326">
        <f t="shared" si="397"/>
        <v>1.4705863690828012</v>
      </c>
      <c r="R1595" s="326">
        <f t="shared" si="391"/>
        <v>4.4645115030980173E-107</v>
      </c>
      <c r="S1595" s="326">
        <f t="shared" si="392"/>
        <v>0</v>
      </c>
      <c r="T1595" s="326">
        <f t="shared" si="398"/>
        <v>1.4705863690828012</v>
      </c>
      <c r="U1595" s="326">
        <f t="shared" si="393"/>
        <v>1.512365385617002E-7</v>
      </c>
      <c r="V1595" s="326">
        <f t="shared" si="399"/>
        <v>0.30000015123653856</v>
      </c>
    </row>
    <row r="1596" spans="7:22" x14ac:dyDescent="0.2">
      <c r="G1596" s="326">
        <f t="shared" si="384"/>
        <v>0</v>
      </c>
      <c r="H1596" s="326">
        <f t="shared" si="394"/>
        <v>1.4715124310280674</v>
      </c>
      <c r="I1596" s="326">
        <f t="shared" si="385"/>
        <v>0</v>
      </c>
      <c r="J1596" s="326">
        <f t="shared" si="386"/>
        <v>0</v>
      </c>
      <c r="K1596" s="326">
        <f t="shared" si="395"/>
        <v>1.4715124310280674</v>
      </c>
      <c r="L1596" s="326">
        <f t="shared" si="387"/>
        <v>0</v>
      </c>
      <c r="M1596" s="326">
        <f t="shared" si="388"/>
        <v>0</v>
      </c>
      <c r="N1596" s="326">
        <f t="shared" si="396"/>
        <v>1.4715124310280674</v>
      </c>
      <c r="O1596" s="326">
        <f t="shared" si="389"/>
        <v>0</v>
      </c>
      <c r="P1596" s="326">
        <f t="shared" si="390"/>
        <v>0</v>
      </c>
      <c r="Q1596" s="326">
        <f t="shared" si="397"/>
        <v>1.4715124310280674</v>
      </c>
      <c r="R1596" s="326">
        <f t="shared" si="391"/>
        <v>1.7078869428543435E-107</v>
      </c>
      <c r="S1596" s="326">
        <f t="shared" si="392"/>
        <v>0</v>
      </c>
      <c r="T1596" s="326">
        <f t="shared" si="398"/>
        <v>1.4715124310280674</v>
      </c>
      <c r="U1596" s="326">
        <f t="shared" si="393"/>
        <v>2.1880618736052321E-7</v>
      </c>
      <c r="V1596" s="326">
        <f t="shared" si="399"/>
        <v>0.30000021880618732</v>
      </c>
    </row>
    <row r="1597" spans="7:22" x14ac:dyDescent="0.2">
      <c r="G1597" s="326">
        <f t="shared" si="384"/>
        <v>0</v>
      </c>
      <c r="H1597" s="326">
        <f t="shared" si="394"/>
        <v>1.4724384929733336</v>
      </c>
      <c r="I1597" s="326">
        <f t="shared" si="385"/>
        <v>0</v>
      </c>
      <c r="J1597" s="326">
        <f t="shared" si="386"/>
        <v>0</v>
      </c>
      <c r="K1597" s="326">
        <f t="shared" si="395"/>
        <v>1.4724384929733336</v>
      </c>
      <c r="L1597" s="326">
        <f t="shared" si="387"/>
        <v>0</v>
      </c>
      <c r="M1597" s="326">
        <f t="shared" si="388"/>
        <v>0</v>
      </c>
      <c r="N1597" s="326">
        <f t="shared" si="396"/>
        <v>1.4724384929733336</v>
      </c>
      <c r="O1597" s="326">
        <f t="shared" si="389"/>
        <v>0</v>
      </c>
      <c r="P1597" s="326">
        <f t="shared" si="390"/>
        <v>0</v>
      </c>
      <c r="Q1597" s="326">
        <f t="shared" si="397"/>
        <v>1.4724384929733336</v>
      </c>
      <c r="R1597" s="326">
        <f t="shared" si="391"/>
        <v>6.5292217740393528E-108</v>
      </c>
      <c r="S1597" s="326">
        <f t="shared" si="392"/>
        <v>0</v>
      </c>
      <c r="T1597" s="326">
        <f t="shared" si="398"/>
        <v>1.4724384929733336</v>
      </c>
      <c r="U1597" s="326">
        <f t="shared" si="393"/>
        <v>3.1519516283579249E-7</v>
      </c>
      <c r="V1597" s="326">
        <f t="shared" si="399"/>
        <v>0.30000031519516285</v>
      </c>
    </row>
    <row r="1598" spans="7:22" x14ac:dyDescent="0.2">
      <c r="G1598" s="326">
        <f t="shared" si="384"/>
        <v>0</v>
      </c>
      <c r="H1598" s="326">
        <f t="shared" si="394"/>
        <v>1.4733645549185999</v>
      </c>
      <c r="I1598" s="326">
        <f t="shared" si="385"/>
        <v>0</v>
      </c>
      <c r="J1598" s="326">
        <f t="shared" si="386"/>
        <v>0</v>
      </c>
      <c r="K1598" s="326">
        <f t="shared" si="395"/>
        <v>1.4733645549185999</v>
      </c>
      <c r="L1598" s="326">
        <f t="shared" si="387"/>
        <v>0</v>
      </c>
      <c r="M1598" s="326">
        <f t="shared" si="388"/>
        <v>0</v>
      </c>
      <c r="N1598" s="326">
        <f t="shared" si="396"/>
        <v>1.4733645549185999</v>
      </c>
      <c r="O1598" s="326">
        <f t="shared" si="389"/>
        <v>0</v>
      </c>
      <c r="P1598" s="326">
        <f t="shared" si="390"/>
        <v>0</v>
      </c>
      <c r="Q1598" s="326">
        <f t="shared" si="397"/>
        <v>1.4733645549185999</v>
      </c>
      <c r="R1598" s="326">
        <f t="shared" si="391"/>
        <v>2.4944965501929371E-108</v>
      </c>
      <c r="S1598" s="326">
        <f t="shared" si="392"/>
        <v>0</v>
      </c>
      <c r="T1598" s="326">
        <f t="shared" si="398"/>
        <v>1.4733645549185999</v>
      </c>
      <c r="U1598" s="326">
        <f t="shared" si="393"/>
        <v>4.520883156579619E-7</v>
      </c>
      <c r="V1598" s="326">
        <f t="shared" si="399"/>
        <v>0.30000045208831566</v>
      </c>
    </row>
    <row r="1599" spans="7:22" x14ac:dyDescent="0.2">
      <c r="G1599" s="326">
        <f t="shared" si="384"/>
        <v>0</v>
      </c>
      <c r="H1599" s="326">
        <f t="shared" si="394"/>
        <v>1.4742906168638661</v>
      </c>
      <c r="I1599" s="326">
        <f t="shared" si="385"/>
        <v>0</v>
      </c>
      <c r="J1599" s="326">
        <f t="shared" si="386"/>
        <v>0</v>
      </c>
      <c r="K1599" s="326">
        <f t="shared" si="395"/>
        <v>1.4742906168638661</v>
      </c>
      <c r="L1599" s="326">
        <f t="shared" si="387"/>
        <v>0</v>
      </c>
      <c r="M1599" s="326">
        <f t="shared" si="388"/>
        <v>0</v>
      </c>
      <c r="N1599" s="326">
        <f t="shared" si="396"/>
        <v>1.4742906168638661</v>
      </c>
      <c r="O1599" s="326">
        <f t="shared" si="389"/>
        <v>0</v>
      </c>
      <c r="P1599" s="326">
        <f t="shared" si="390"/>
        <v>0</v>
      </c>
      <c r="Q1599" s="326">
        <f t="shared" si="397"/>
        <v>1.4742906168638661</v>
      </c>
      <c r="R1599" s="326">
        <f t="shared" si="391"/>
        <v>9.5241368458187612E-109</v>
      </c>
      <c r="S1599" s="326">
        <f t="shared" si="392"/>
        <v>0</v>
      </c>
      <c r="T1599" s="326">
        <f t="shared" si="398"/>
        <v>1.4742906168638661</v>
      </c>
      <c r="U1599" s="326">
        <f t="shared" si="393"/>
        <v>6.4565052500857516E-7</v>
      </c>
      <c r="V1599" s="326">
        <f t="shared" si="399"/>
        <v>0.30000064565052498</v>
      </c>
    </row>
    <row r="1600" spans="7:22" x14ac:dyDescent="0.2">
      <c r="G1600" s="326">
        <f t="shared" si="384"/>
        <v>0</v>
      </c>
      <c r="H1600" s="326">
        <f t="shared" si="394"/>
        <v>1.4752166788091323</v>
      </c>
      <c r="I1600" s="326">
        <f t="shared" si="385"/>
        <v>0</v>
      </c>
      <c r="J1600" s="326">
        <f t="shared" si="386"/>
        <v>0</v>
      </c>
      <c r="K1600" s="326">
        <f t="shared" si="395"/>
        <v>1.4752166788091323</v>
      </c>
      <c r="L1600" s="326">
        <f t="shared" si="387"/>
        <v>0</v>
      </c>
      <c r="M1600" s="326">
        <f t="shared" si="388"/>
        <v>0</v>
      </c>
      <c r="N1600" s="326">
        <f t="shared" si="396"/>
        <v>1.4752166788091323</v>
      </c>
      <c r="O1600" s="326">
        <f t="shared" si="389"/>
        <v>0</v>
      </c>
      <c r="P1600" s="326">
        <f t="shared" si="390"/>
        <v>0</v>
      </c>
      <c r="Q1600" s="326">
        <f t="shared" si="397"/>
        <v>1.4752166788091323</v>
      </c>
      <c r="R1600" s="326">
        <f t="shared" si="391"/>
        <v>3.6340559992811326E-109</v>
      </c>
      <c r="S1600" s="326">
        <f t="shared" si="392"/>
        <v>0</v>
      </c>
      <c r="T1600" s="326">
        <f t="shared" si="398"/>
        <v>1.4752166788091323</v>
      </c>
      <c r="U1600" s="326">
        <f t="shared" si="393"/>
        <v>9.1813996099992478E-7</v>
      </c>
      <c r="V1600" s="326">
        <f t="shared" si="399"/>
        <v>0.30000091813996099</v>
      </c>
    </row>
    <row r="1601" spans="7:22" x14ac:dyDescent="0.2">
      <c r="G1601" s="326">
        <f t="shared" si="384"/>
        <v>0</v>
      </c>
      <c r="H1601" s="326">
        <f t="shared" si="394"/>
        <v>1.4761427407543986</v>
      </c>
      <c r="I1601" s="326">
        <f t="shared" si="385"/>
        <v>0</v>
      </c>
      <c r="J1601" s="326">
        <f t="shared" si="386"/>
        <v>0</v>
      </c>
      <c r="K1601" s="326">
        <f t="shared" si="395"/>
        <v>1.4761427407543986</v>
      </c>
      <c r="L1601" s="326">
        <f t="shared" si="387"/>
        <v>0</v>
      </c>
      <c r="M1601" s="326">
        <f t="shared" si="388"/>
        <v>0</v>
      </c>
      <c r="N1601" s="326">
        <f t="shared" si="396"/>
        <v>1.4761427407543986</v>
      </c>
      <c r="O1601" s="326">
        <f t="shared" si="389"/>
        <v>0</v>
      </c>
      <c r="P1601" s="326">
        <f t="shared" si="390"/>
        <v>0</v>
      </c>
      <c r="Q1601" s="326">
        <f t="shared" si="397"/>
        <v>1.4761427407543986</v>
      </c>
      <c r="R1601" s="326">
        <f t="shared" si="391"/>
        <v>1.3857436641329495E-109</v>
      </c>
      <c r="S1601" s="326">
        <f t="shared" si="392"/>
        <v>0</v>
      </c>
      <c r="T1601" s="326">
        <f t="shared" si="398"/>
        <v>1.4761427407543986</v>
      </c>
      <c r="U1601" s="326">
        <f t="shared" si="393"/>
        <v>1.3000620205773643E-6</v>
      </c>
      <c r="V1601" s="326">
        <f t="shared" si="399"/>
        <v>0.30000130006202058</v>
      </c>
    </row>
    <row r="1602" spans="7:22" x14ac:dyDescent="0.2">
      <c r="G1602" s="326">
        <f t="shared" si="384"/>
        <v>0</v>
      </c>
      <c r="H1602" s="326">
        <f t="shared" si="394"/>
        <v>1.4770688026996648</v>
      </c>
      <c r="I1602" s="326">
        <f t="shared" si="385"/>
        <v>0</v>
      </c>
      <c r="J1602" s="326">
        <f t="shared" si="386"/>
        <v>0</v>
      </c>
      <c r="K1602" s="326">
        <f t="shared" si="395"/>
        <v>1.4770688026996648</v>
      </c>
      <c r="L1602" s="326">
        <f t="shared" si="387"/>
        <v>0</v>
      </c>
      <c r="M1602" s="326">
        <f t="shared" si="388"/>
        <v>0</v>
      </c>
      <c r="N1602" s="326">
        <f t="shared" si="396"/>
        <v>1.4770688026996648</v>
      </c>
      <c r="O1602" s="326">
        <f t="shared" si="389"/>
        <v>0</v>
      </c>
      <c r="P1602" s="326">
        <f t="shared" si="390"/>
        <v>0</v>
      </c>
      <c r="Q1602" s="326">
        <f t="shared" si="397"/>
        <v>1.4770688026996648</v>
      </c>
      <c r="R1602" s="326">
        <f t="shared" si="391"/>
        <v>5.2808217124583131E-110</v>
      </c>
      <c r="S1602" s="326">
        <f t="shared" si="392"/>
        <v>0</v>
      </c>
      <c r="T1602" s="326">
        <f t="shared" si="398"/>
        <v>1.4770688026996648</v>
      </c>
      <c r="U1602" s="326">
        <f t="shared" si="393"/>
        <v>1.8330304172253306E-6</v>
      </c>
      <c r="V1602" s="326">
        <f t="shared" si="399"/>
        <v>0.30000183303041722</v>
      </c>
    </row>
    <row r="1603" spans="7:22" x14ac:dyDescent="0.2">
      <c r="G1603" s="326">
        <f t="shared" si="384"/>
        <v>0</v>
      </c>
      <c r="H1603" s="326">
        <f t="shared" si="394"/>
        <v>1.477994864644931</v>
      </c>
      <c r="I1603" s="326">
        <f t="shared" si="385"/>
        <v>0</v>
      </c>
      <c r="J1603" s="326">
        <f t="shared" si="386"/>
        <v>0</v>
      </c>
      <c r="K1603" s="326">
        <f t="shared" si="395"/>
        <v>1.477994864644931</v>
      </c>
      <c r="L1603" s="326">
        <f t="shared" si="387"/>
        <v>0</v>
      </c>
      <c r="M1603" s="326">
        <f t="shared" si="388"/>
        <v>0</v>
      </c>
      <c r="N1603" s="326">
        <f t="shared" si="396"/>
        <v>1.477994864644931</v>
      </c>
      <c r="O1603" s="326">
        <f t="shared" si="389"/>
        <v>0</v>
      </c>
      <c r="P1603" s="326">
        <f t="shared" si="390"/>
        <v>0</v>
      </c>
      <c r="Q1603" s="326">
        <f t="shared" si="397"/>
        <v>1.477994864644931</v>
      </c>
      <c r="R1603" s="326">
        <f t="shared" si="391"/>
        <v>2.0111730349510343E-110</v>
      </c>
      <c r="S1603" s="326">
        <f t="shared" si="392"/>
        <v>0</v>
      </c>
      <c r="T1603" s="326">
        <f t="shared" si="398"/>
        <v>1.477994864644931</v>
      </c>
      <c r="U1603" s="326">
        <f t="shared" si="393"/>
        <v>2.5735480814521613E-6</v>
      </c>
      <c r="V1603" s="326">
        <f t="shared" si="399"/>
        <v>0.30000257354808146</v>
      </c>
    </row>
    <row r="1604" spans="7:22" x14ac:dyDescent="0.2">
      <c r="G1604" s="326">
        <f t="shared" si="384"/>
        <v>0</v>
      </c>
      <c r="H1604" s="326">
        <f t="shared" si="394"/>
        <v>1.4789209265901972</v>
      </c>
      <c r="I1604" s="326">
        <f t="shared" si="385"/>
        <v>0</v>
      </c>
      <c r="J1604" s="326">
        <f t="shared" si="386"/>
        <v>0</v>
      </c>
      <c r="K1604" s="326">
        <f t="shared" si="395"/>
        <v>1.4789209265901972</v>
      </c>
      <c r="L1604" s="326">
        <f t="shared" si="387"/>
        <v>0</v>
      </c>
      <c r="M1604" s="326">
        <f t="shared" si="388"/>
        <v>0</v>
      </c>
      <c r="N1604" s="326">
        <f t="shared" si="396"/>
        <v>1.4789209265901972</v>
      </c>
      <c r="O1604" s="326">
        <f t="shared" si="389"/>
        <v>0</v>
      </c>
      <c r="P1604" s="326">
        <f t="shared" si="390"/>
        <v>0</v>
      </c>
      <c r="Q1604" s="326">
        <f t="shared" si="397"/>
        <v>1.4789209265901972</v>
      </c>
      <c r="R1604" s="326">
        <f t="shared" si="391"/>
        <v>7.6547092611996259E-111</v>
      </c>
      <c r="S1604" s="326">
        <f t="shared" si="392"/>
        <v>0</v>
      </c>
      <c r="T1604" s="326">
        <f t="shared" si="398"/>
        <v>1.4789209265901972</v>
      </c>
      <c r="U1604" s="326">
        <f t="shared" si="393"/>
        <v>3.5979778599698832E-6</v>
      </c>
      <c r="V1604" s="326">
        <f t="shared" si="399"/>
        <v>0.30000359797785997</v>
      </c>
    </row>
    <row r="1605" spans="7:22" x14ac:dyDescent="0.2">
      <c r="G1605" s="326">
        <f t="shared" si="384"/>
        <v>0</v>
      </c>
      <c r="H1605" s="326">
        <f t="shared" si="394"/>
        <v>1.4798469885354635</v>
      </c>
      <c r="I1605" s="326">
        <f t="shared" si="385"/>
        <v>0</v>
      </c>
      <c r="J1605" s="326">
        <f t="shared" si="386"/>
        <v>0</v>
      </c>
      <c r="K1605" s="326">
        <f t="shared" si="395"/>
        <v>1.4798469885354635</v>
      </c>
      <c r="L1605" s="326">
        <f t="shared" si="387"/>
        <v>0</v>
      </c>
      <c r="M1605" s="326">
        <f t="shared" si="388"/>
        <v>0</v>
      </c>
      <c r="N1605" s="326">
        <f t="shared" si="396"/>
        <v>1.4798469885354635</v>
      </c>
      <c r="O1605" s="326">
        <f t="shared" si="389"/>
        <v>0</v>
      </c>
      <c r="P1605" s="326">
        <f t="shared" si="390"/>
        <v>0</v>
      </c>
      <c r="Q1605" s="326">
        <f t="shared" si="397"/>
        <v>1.4798469885354635</v>
      </c>
      <c r="R1605" s="326">
        <f t="shared" si="391"/>
        <v>2.9116641985167624E-111</v>
      </c>
      <c r="S1605" s="326">
        <f t="shared" si="392"/>
        <v>0</v>
      </c>
      <c r="T1605" s="326">
        <f t="shared" si="398"/>
        <v>1.4798469885354635</v>
      </c>
      <c r="U1605" s="326">
        <f t="shared" si="393"/>
        <v>5.0090436743865194E-6</v>
      </c>
      <c r="V1605" s="326">
        <f t="shared" si="399"/>
        <v>0.30000500904367439</v>
      </c>
    </row>
    <row r="1606" spans="7:22" x14ac:dyDescent="0.2">
      <c r="G1606" s="326">
        <f t="shared" si="384"/>
        <v>0</v>
      </c>
      <c r="H1606" s="326">
        <f t="shared" si="394"/>
        <v>1.4807730504807297</v>
      </c>
      <c r="I1606" s="326">
        <f t="shared" si="385"/>
        <v>0</v>
      </c>
      <c r="J1606" s="326">
        <f t="shared" si="386"/>
        <v>0</v>
      </c>
      <c r="K1606" s="326">
        <f t="shared" si="395"/>
        <v>1.4807730504807297</v>
      </c>
      <c r="L1606" s="326">
        <f t="shared" si="387"/>
        <v>0</v>
      </c>
      <c r="M1606" s="326">
        <f t="shared" si="388"/>
        <v>0</v>
      </c>
      <c r="N1606" s="326">
        <f t="shared" si="396"/>
        <v>1.4807730504807297</v>
      </c>
      <c r="O1606" s="326">
        <f t="shared" si="389"/>
        <v>0</v>
      </c>
      <c r="P1606" s="326">
        <f t="shared" si="390"/>
        <v>0</v>
      </c>
      <c r="Q1606" s="326">
        <f t="shared" si="397"/>
        <v>1.4807730504807297</v>
      </c>
      <c r="R1606" s="326">
        <f t="shared" si="391"/>
        <v>1.1068510494936007E-111</v>
      </c>
      <c r="S1606" s="326">
        <f t="shared" si="392"/>
        <v>0</v>
      </c>
      <c r="T1606" s="326">
        <f t="shared" si="398"/>
        <v>1.4807730504807297</v>
      </c>
      <c r="U1606" s="326">
        <f t="shared" si="393"/>
        <v>6.9442892836406237E-6</v>
      </c>
      <c r="V1606" s="326">
        <f t="shared" si="399"/>
        <v>0.30000694428928365</v>
      </c>
    </row>
    <row r="1607" spans="7:22" x14ac:dyDescent="0.2">
      <c r="G1607" s="326">
        <f t="shared" ref="G1607:G1670" si="400">FLOOR(I1607,0.001)</f>
        <v>0</v>
      </c>
      <c r="H1607" s="326">
        <f t="shared" si="394"/>
        <v>1.4816991124259959</v>
      </c>
      <c r="I1607" s="326">
        <f t="shared" ref="I1607:I1670" si="401">$C$13/(SQRT(($H1607*$H1607)/I$4))/SQRT(6.28)*EXP(-(($H1607-I$2)^2)/2/(SQRT(($H1607*$H1607)/I$4))^2)</f>
        <v>0</v>
      </c>
      <c r="J1607" s="326">
        <f t="shared" ref="J1607:J1670" si="402">FLOOR(L1607,0.001)</f>
        <v>0</v>
      </c>
      <c r="K1607" s="326">
        <f t="shared" si="395"/>
        <v>1.4816991124259959</v>
      </c>
      <c r="L1607" s="326">
        <f t="shared" ref="L1607:L1670" si="403">$C$13/(SQRT(($H1607*$H1607)/L$4))/SQRT(6.28)*EXP(-(($H1607-L$2)^2)/2/(SQRT(($H1607*$H1607)/L$4))^2)</f>
        <v>0</v>
      </c>
      <c r="M1607" s="326">
        <f t="shared" ref="M1607:M1670" si="404">FLOOR(O1607,0.001)</f>
        <v>0</v>
      </c>
      <c r="N1607" s="326">
        <f t="shared" si="396"/>
        <v>1.4816991124259959</v>
      </c>
      <c r="O1607" s="326">
        <f t="shared" ref="O1607:O1670" si="405">$C$13/(SQRT(($H1607*$H1607)/O$4))/SQRT(6.28)*EXP(-(($H1607-O$2)^2)/2/(SQRT(($H1607*$H1607)/O$4))^2)</f>
        <v>0</v>
      </c>
      <c r="P1607" s="326">
        <f t="shared" ref="P1607:P1670" si="406">FLOOR(R1607,0.001)</f>
        <v>0</v>
      </c>
      <c r="Q1607" s="326">
        <f t="shared" si="397"/>
        <v>1.4816991124259959</v>
      </c>
      <c r="R1607" s="326">
        <f t="shared" ref="R1607:R1670" si="407">$C$13/(SQRT(($H1607*$H1607)/R$4))/SQRT(6.28)*EXP(-(($H1607-R$2)^2)/2/(SQRT(($H1607*$H1607)/R$4))^2)</f>
        <v>4.2050809465417425E-112</v>
      </c>
      <c r="S1607" s="326">
        <f t="shared" ref="S1607:S1670" si="408">FLOOR(U1607,0.001)</f>
        <v>0</v>
      </c>
      <c r="T1607" s="326">
        <f t="shared" si="398"/>
        <v>1.4816991124259959</v>
      </c>
      <c r="U1607" s="326">
        <f t="shared" ref="U1607:U1670" si="409">$C$13/(SQRT(($H1607*$H1607)/U$4))/SQRT(6.28)*EXP(-(($H1607-U$2)^2)/2/(SQRT(($H1607*$H1607)/U$4))^2)</f>
        <v>9.587026829931719E-6</v>
      </c>
      <c r="V1607" s="326">
        <f t="shared" si="399"/>
        <v>0.30000958702682989</v>
      </c>
    </row>
    <row r="1608" spans="7:22" x14ac:dyDescent="0.2">
      <c r="G1608" s="326">
        <f t="shared" si="400"/>
        <v>0</v>
      </c>
      <c r="H1608" s="326">
        <f t="shared" ref="H1608:H1671" si="410">H1607+1/($C$16*60)</f>
        <v>1.4826251743712622</v>
      </c>
      <c r="I1608" s="326">
        <f t="shared" si="401"/>
        <v>0</v>
      </c>
      <c r="J1608" s="326">
        <f t="shared" si="402"/>
        <v>0</v>
      </c>
      <c r="K1608" s="326">
        <f t="shared" ref="K1608:K1671" si="411">K1607+1/($C$16*60)</f>
        <v>1.4826251743712622</v>
      </c>
      <c r="L1608" s="326">
        <f t="shared" si="403"/>
        <v>0</v>
      </c>
      <c r="M1608" s="326">
        <f t="shared" si="404"/>
        <v>0</v>
      </c>
      <c r="N1608" s="326">
        <f t="shared" ref="N1608:N1671" si="412">N1607+1/($C$16*60)</f>
        <v>1.4826251743712622</v>
      </c>
      <c r="O1608" s="326">
        <f t="shared" si="405"/>
        <v>0</v>
      </c>
      <c r="P1608" s="326">
        <f t="shared" si="406"/>
        <v>0</v>
      </c>
      <c r="Q1608" s="326">
        <f t="shared" ref="Q1608:Q1671" si="413">Q1607+1/($C$16*60)</f>
        <v>1.4826251743712622</v>
      </c>
      <c r="R1608" s="326">
        <f t="shared" si="407"/>
        <v>1.5966098011641848E-112</v>
      </c>
      <c r="S1608" s="326">
        <f t="shared" si="408"/>
        <v>0</v>
      </c>
      <c r="T1608" s="326">
        <f t="shared" ref="T1608:T1671" si="414">T1607+1/($C$16*60)</f>
        <v>1.4826251743712622</v>
      </c>
      <c r="U1608" s="326">
        <f t="shared" si="409"/>
        <v>1.3180433925568796E-5</v>
      </c>
      <c r="V1608" s="326">
        <f t="shared" ref="V1608:V1671" si="415">SUM(I1608,L1608,O1608,R1608,U1608)+0.3</f>
        <v>0.30001318043392555</v>
      </c>
    </row>
    <row r="1609" spans="7:22" x14ac:dyDescent="0.2">
      <c r="G1609" s="326">
        <f t="shared" si="400"/>
        <v>0</v>
      </c>
      <c r="H1609" s="326">
        <f t="shared" si="410"/>
        <v>1.4835512363165284</v>
      </c>
      <c r="I1609" s="326">
        <f t="shared" si="401"/>
        <v>0</v>
      </c>
      <c r="J1609" s="326">
        <f t="shared" si="402"/>
        <v>0</v>
      </c>
      <c r="K1609" s="326">
        <f t="shared" si="411"/>
        <v>1.4835512363165284</v>
      </c>
      <c r="L1609" s="326">
        <f t="shared" si="403"/>
        <v>0</v>
      </c>
      <c r="M1609" s="326">
        <f t="shared" si="404"/>
        <v>0</v>
      </c>
      <c r="N1609" s="326">
        <f t="shared" si="412"/>
        <v>1.4835512363165284</v>
      </c>
      <c r="O1609" s="326">
        <f t="shared" si="405"/>
        <v>0</v>
      </c>
      <c r="P1609" s="326">
        <f t="shared" si="406"/>
        <v>0</v>
      </c>
      <c r="Q1609" s="326">
        <f t="shared" si="413"/>
        <v>1.4835512363165284</v>
      </c>
      <c r="R1609" s="326">
        <f t="shared" si="407"/>
        <v>6.0584905113104177E-113</v>
      </c>
      <c r="S1609" s="326">
        <f t="shared" si="408"/>
        <v>0</v>
      </c>
      <c r="T1609" s="326">
        <f t="shared" si="414"/>
        <v>1.4835512363165284</v>
      </c>
      <c r="U1609" s="326">
        <f t="shared" si="409"/>
        <v>1.8045609350127117E-5</v>
      </c>
      <c r="V1609" s="326">
        <f t="shared" si="415"/>
        <v>0.30001804560935014</v>
      </c>
    </row>
    <row r="1610" spans="7:22" x14ac:dyDescent="0.2">
      <c r="G1610" s="326">
        <f t="shared" si="400"/>
        <v>0</v>
      </c>
      <c r="H1610" s="326">
        <f t="shared" si="410"/>
        <v>1.4844772982617946</v>
      </c>
      <c r="I1610" s="326">
        <f t="shared" si="401"/>
        <v>0</v>
      </c>
      <c r="J1610" s="326">
        <f t="shared" si="402"/>
        <v>0</v>
      </c>
      <c r="K1610" s="326">
        <f t="shared" si="411"/>
        <v>1.4844772982617946</v>
      </c>
      <c r="L1610" s="326">
        <f t="shared" si="403"/>
        <v>0</v>
      </c>
      <c r="M1610" s="326">
        <f t="shared" si="404"/>
        <v>0</v>
      </c>
      <c r="N1610" s="326">
        <f t="shared" si="412"/>
        <v>1.4844772982617946</v>
      </c>
      <c r="O1610" s="326">
        <f t="shared" si="405"/>
        <v>0</v>
      </c>
      <c r="P1610" s="326">
        <f t="shared" si="406"/>
        <v>0</v>
      </c>
      <c r="Q1610" s="326">
        <f t="shared" si="413"/>
        <v>1.4844772982617946</v>
      </c>
      <c r="R1610" s="326">
        <f t="shared" si="407"/>
        <v>2.297593710239021E-113</v>
      </c>
      <c r="S1610" s="326">
        <f t="shared" si="408"/>
        <v>0</v>
      </c>
      <c r="T1610" s="326">
        <f t="shared" si="414"/>
        <v>1.4844772982617946</v>
      </c>
      <c r="U1610" s="326">
        <f t="shared" si="409"/>
        <v>2.4604576794444116E-5</v>
      </c>
      <c r="V1610" s="326">
        <f t="shared" si="415"/>
        <v>0.30002460457679442</v>
      </c>
    </row>
    <row r="1611" spans="7:22" x14ac:dyDescent="0.2">
      <c r="G1611" s="326">
        <f t="shared" si="400"/>
        <v>0</v>
      </c>
      <c r="H1611" s="326">
        <f t="shared" si="410"/>
        <v>1.4854033602070609</v>
      </c>
      <c r="I1611" s="326">
        <f t="shared" si="401"/>
        <v>0</v>
      </c>
      <c r="J1611" s="326">
        <f t="shared" si="402"/>
        <v>0</v>
      </c>
      <c r="K1611" s="326">
        <f t="shared" si="411"/>
        <v>1.4854033602070609</v>
      </c>
      <c r="L1611" s="326">
        <f t="shared" si="403"/>
        <v>0</v>
      </c>
      <c r="M1611" s="326">
        <f t="shared" si="404"/>
        <v>0</v>
      </c>
      <c r="N1611" s="326">
        <f t="shared" si="412"/>
        <v>1.4854033602070609</v>
      </c>
      <c r="O1611" s="326">
        <f t="shared" si="405"/>
        <v>0</v>
      </c>
      <c r="P1611" s="326">
        <f t="shared" si="406"/>
        <v>0</v>
      </c>
      <c r="Q1611" s="326">
        <f t="shared" si="413"/>
        <v>1.4854033602070609</v>
      </c>
      <c r="R1611" s="326">
        <f t="shared" si="407"/>
        <v>8.7081747877635925E-114</v>
      </c>
      <c r="S1611" s="326">
        <f t="shared" si="408"/>
        <v>0</v>
      </c>
      <c r="T1611" s="326">
        <f t="shared" si="414"/>
        <v>1.4854033602070609</v>
      </c>
      <c r="U1611" s="326">
        <f t="shared" si="409"/>
        <v>3.3409436853650779E-5</v>
      </c>
      <c r="V1611" s="326">
        <f t="shared" si="415"/>
        <v>0.30003340943685364</v>
      </c>
    </row>
    <row r="1612" spans="7:22" x14ac:dyDescent="0.2">
      <c r="G1612" s="326">
        <f t="shared" si="400"/>
        <v>0</v>
      </c>
      <c r="H1612" s="326">
        <f t="shared" si="410"/>
        <v>1.4863294221523271</v>
      </c>
      <c r="I1612" s="326">
        <f t="shared" si="401"/>
        <v>0</v>
      </c>
      <c r="J1612" s="326">
        <f t="shared" si="402"/>
        <v>0</v>
      </c>
      <c r="K1612" s="326">
        <f t="shared" si="411"/>
        <v>1.4863294221523271</v>
      </c>
      <c r="L1612" s="326">
        <f t="shared" si="403"/>
        <v>0</v>
      </c>
      <c r="M1612" s="326">
        <f t="shared" si="404"/>
        <v>0</v>
      </c>
      <c r="N1612" s="326">
        <f t="shared" si="412"/>
        <v>1.4863294221523271</v>
      </c>
      <c r="O1612" s="326">
        <f t="shared" si="405"/>
        <v>0</v>
      </c>
      <c r="P1612" s="326">
        <f t="shared" si="406"/>
        <v>0</v>
      </c>
      <c r="Q1612" s="326">
        <f t="shared" si="413"/>
        <v>1.4863294221523271</v>
      </c>
      <c r="R1612" s="326">
        <f t="shared" si="407"/>
        <v>3.2985880148067964E-114</v>
      </c>
      <c r="S1612" s="326">
        <f t="shared" si="408"/>
        <v>0</v>
      </c>
      <c r="T1612" s="326">
        <f t="shared" si="414"/>
        <v>1.4863294221523271</v>
      </c>
      <c r="U1612" s="326">
        <f t="shared" si="409"/>
        <v>4.5179112856474399E-5</v>
      </c>
      <c r="V1612" s="326">
        <f t="shared" si="415"/>
        <v>0.30004517911285644</v>
      </c>
    </row>
    <row r="1613" spans="7:22" x14ac:dyDescent="0.2">
      <c r="G1613" s="326">
        <f t="shared" si="400"/>
        <v>0</v>
      </c>
      <c r="H1613" s="326">
        <f t="shared" si="410"/>
        <v>1.4872554840975933</v>
      </c>
      <c r="I1613" s="326">
        <f t="shared" si="401"/>
        <v>0</v>
      </c>
      <c r="J1613" s="326">
        <f t="shared" si="402"/>
        <v>0</v>
      </c>
      <c r="K1613" s="326">
        <f t="shared" si="411"/>
        <v>1.4872554840975933</v>
      </c>
      <c r="L1613" s="326">
        <f t="shared" si="403"/>
        <v>0</v>
      </c>
      <c r="M1613" s="326">
        <f t="shared" si="404"/>
        <v>0</v>
      </c>
      <c r="N1613" s="326">
        <f t="shared" si="412"/>
        <v>1.4872554840975933</v>
      </c>
      <c r="O1613" s="326">
        <f t="shared" si="405"/>
        <v>0</v>
      </c>
      <c r="P1613" s="326">
        <f t="shared" si="406"/>
        <v>0</v>
      </c>
      <c r="Q1613" s="326">
        <f t="shared" si="413"/>
        <v>1.4872554840975933</v>
      </c>
      <c r="R1613" s="326">
        <f t="shared" si="407"/>
        <v>1.2487571157069433E-114</v>
      </c>
      <c r="S1613" s="326">
        <f t="shared" si="408"/>
        <v>0</v>
      </c>
      <c r="T1613" s="326">
        <f t="shared" si="414"/>
        <v>1.4872554840975933</v>
      </c>
      <c r="U1613" s="326">
        <f t="shared" si="409"/>
        <v>6.0845419031478879E-5</v>
      </c>
      <c r="V1613" s="326">
        <f t="shared" si="415"/>
        <v>0.30006084541903144</v>
      </c>
    </row>
    <row r="1614" spans="7:22" x14ac:dyDescent="0.2">
      <c r="G1614" s="326">
        <f t="shared" si="400"/>
        <v>0</v>
      </c>
      <c r="H1614" s="326">
        <f t="shared" si="410"/>
        <v>1.4881815460428596</v>
      </c>
      <c r="I1614" s="326">
        <f t="shared" si="401"/>
        <v>0</v>
      </c>
      <c r="J1614" s="326">
        <f t="shared" si="402"/>
        <v>0</v>
      </c>
      <c r="K1614" s="326">
        <f t="shared" si="411"/>
        <v>1.4881815460428596</v>
      </c>
      <c r="L1614" s="326">
        <f t="shared" si="403"/>
        <v>0</v>
      </c>
      <c r="M1614" s="326">
        <f t="shared" si="404"/>
        <v>0</v>
      </c>
      <c r="N1614" s="326">
        <f t="shared" si="412"/>
        <v>1.4881815460428596</v>
      </c>
      <c r="O1614" s="326">
        <f t="shared" si="405"/>
        <v>0</v>
      </c>
      <c r="P1614" s="326">
        <f t="shared" si="406"/>
        <v>0</v>
      </c>
      <c r="Q1614" s="326">
        <f t="shared" si="413"/>
        <v>1.4881815460428596</v>
      </c>
      <c r="R1614" s="326">
        <f t="shared" si="407"/>
        <v>4.7247491076875934E-115</v>
      </c>
      <c r="S1614" s="326">
        <f t="shared" si="408"/>
        <v>0</v>
      </c>
      <c r="T1614" s="326">
        <f t="shared" si="414"/>
        <v>1.4881815460428596</v>
      </c>
      <c r="U1614" s="326">
        <f t="shared" si="409"/>
        <v>8.1610502311023938E-5</v>
      </c>
      <c r="V1614" s="326">
        <f t="shared" si="415"/>
        <v>0.30008161050231102</v>
      </c>
    </row>
    <row r="1615" spans="7:22" x14ac:dyDescent="0.2">
      <c r="G1615" s="326">
        <f t="shared" si="400"/>
        <v>0</v>
      </c>
      <c r="H1615" s="326">
        <f t="shared" si="410"/>
        <v>1.4891076079881258</v>
      </c>
      <c r="I1615" s="326">
        <f t="shared" si="401"/>
        <v>0</v>
      </c>
      <c r="J1615" s="326">
        <f t="shared" si="402"/>
        <v>0</v>
      </c>
      <c r="K1615" s="326">
        <f t="shared" si="411"/>
        <v>1.4891076079881258</v>
      </c>
      <c r="L1615" s="326">
        <f t="shared" si="403"/>
        <v>0</v>
      </c>
      <c r="M1615" s="326">
        <f t="shared" si="404"/>
        <v>0</v>
      </c>
      <c r="N1615" s="326">
        <f t="shared" si="412"/>
        <v>1.4891076079881258</v>
      </c>
      <c r="O1615" s="326">
        <f t="shared" si="405"/>
        <v>0</v>
      </c>
      <c r="P1615" s="326">
        <f t="shared" si="406"/>
        <v>0</v>
      </c>
      <c r="Q1615" s="326">
        <f t="shared" si="413"/>
        <v>1.4891076079881258</v>
      </c>
      <c r="R1615" s="326">
        <f t="shared" si="407"/>
        <v>1.786620495639604E-115</v>
      </c>
      <c r="S1615" s="326">
        <f t="shared" si="408"/>
        <v>0</v>
      </c>
      <c r="T1615" s="326">
        <f t="shared" si="414"/>
        <v>1.4891076079881258</v>
      </c>
      <c r="U1615" s="326">
        <f t="shared" si="409"/>
        <v>1.0901807327598248E-4</v>
      </c>
      <c r="V1615" s="326">
        <f t="shared" si="415"/>
        <v>0.30010901807327595</v>
      </c>
    </row>
    <row r="1616" spans="7:22" x14ac:dyDescent="0.2">
      <c r="G1616" s="326">
        <f t="shared" si="400"/>
        <v>0</v>
      </c>
      <c r="H1616" s="326">
        <f t="shared" si="410"/>
        <v>1.490033669933392</v>
      </c>
      <c r="I1616" s="326">
        <f t="shared" si="401"/>
        <v>0</v>
      </c>
      <c r="J1616" s="326">
        <f t="shared" si="402"/>
        <v>0</v>
      </c>
      <c r="K1616" s="326">
        <f t="shared" si="411"/>
        <v>1.490033669933392</v>
      </c>
      <c r="L1616" s="326">
        <f t="shared" si="403"/>
        <v>0</v>
      </c>
      <c r="M1616" s="326">
        <f t="shared" si="404"/>
        <v>0</v>
      </c>
      <c r="N1616" s="326">
        <f t="shared" si="412"/>
        <v>1.490033669933392</v>
      </c>
      <c r="O1616" s="326">
        <f t="shared" si="405"/>
        <v>0</v>
      </c>
      <c r="P1616" s="326">
        <f t="shared" si="406"/>
        <v>0</v>
      </c>
      <c r="Q1616" s="326">
        <f t="shared" si="413"/>
        <v>1.490033669933392</v>
      </c>
      <c r="R1616" s="326">
        <f t="shared" si="407"/>
        <v>6.7521262795127418E-116</v>
      </c>
      <c r="S1616" s="326">
        <f t="shared" si="408"/>
        <v>0</v>
      </c>
      <c r="T1616" s="326">
        <f t="shared" si="414"/>
        <v>1.490033669933392</v>
      </c>
      <c r="U1616" s="326">
        <f t="shared" si="409"/>
        <v>1.4504124767349681E-4</v>
      </c>
      <c r="V1616" s="326">
        <f t="shared" si="415"/>
        <v>0.30014504124767349</v>
      </c>
    </row>
    <row r="1617" spans="7:22" x14ac:dyDescent="0.2">
      <c r="G1617" s="326">
        <f t="shared" si="400"/>
        <v>0</v>
      </c>
      <c r="H1617" s="326">
        <f t="shared" si="410"/>
        <v>1.4909597318786583</v>
      </c>
      <c r="I1617" s="326">
        <f t="shared" si="401"/>
        <v>0</v>
      </c>
      <c r="J1617" s="326">
        <f t="shared" si="402"/>
        <v>0</v>
      </c>
      <c r="K1617" s="326">
        <f t="shared" si="411"/>
        <v>1.4909597318786583</v>
      </c>
      <c r="L1617" s="326">
        <f t="shared" si="403"/>
        <v>0</v>
      </c>
      <c r="M1617" s="326">
        <f t="shared" si="404"/>
        <v>0</v>
      </c>
      <c r="N1617" s="326">
        <f t="shared" si="412"/>
        <v>1.4909597318786583</v>
      </c>
      <c r="O1617" s="326">
        <f t="shared" si="405"/>
        <v>0</v>
      </c>
      <c r="P1617" s="326">
        <f t="shared" si="406"/>
        <v>0</v>
      </c>
      <c r="Q1617" s="326">
        <f t="shared" si="413"/>
        <v>1.4909597318786583</v>
      </c>
      <c r="R1617" s="326">
        <f t="shared" si="407"/>
        <v>2.55038282747554E-116</v>
      </c>
      <c r="S1617" s="326">
        <f t="shared" si="408"/>
        <v>0</v>
      </c>
      <c r="T1617" s="326">
        <f t="shared" si="414"/>
        <v>1.4909597318786583</v>
      </c>
      <c r="U1617" s="326">
        <f t="shared" si="409"/>
        <v>1.9219026632760498E-4</v>
      </c>
      <c r="V1617" s="326">
        <f t="shared" si="415"/>
        <v>0.3001921902663276</v>
      </c>
    </row>
    <row r="1618" spans="7:22" x14ac:dyDescent="0.2">
      <c r="G1618" s="326">
        <f t="shared" si="400"/>
        <v>0</v>
      </c>
      <c r="H1618" s="326">
        <f t="shared" si="410"/>
        <v>1.4918857938239245</v>
      </c>
      <c r="I1618" s="326">
        <f t="shared" si="401"/>
        <v>0</v>
      </c>
      <c r="J1618" s="326">
        <f t="shared" si="402"/>
        <v>0</v>
      </c>
      <c r="K1618" s="326">
        <f t="shared" si="411"/>
        <v>1.4918857938239245</v>
      </c>
      <c r="L1618" s="326">
        <f t="shared" si="403"/>
        <v>0</v>
      </c>
      <c r="M1618" s="326">
        <f t="shared" si="404"/>
        <v>0</v>
      </c>
      <c r="N1618" s="326">
        <f t="shared" si="412"/>
        <v>1.4918857938239245</v>
      </c>
      <c r="O1618" s="326">
        <f t="shared" si="405"/>
        <v>0</v>
      </c>
      <c r="P1618" s="326">
        <f t="shared" si="406"/>
        <v>0</v>
      </c>
      <c r="Q1618" s="326">
        <f t="shared" si="413"/>
        <v>1.4918857938239245</v>
      </c>
      <c r="R1618" s="326">
        <f t="shared" si="407"/>
        <v>9.6278353254670202E-117</v>
      </c>
      <c r="S1618" s="326">
        <f t="shared" si="408"/>
        <v>0</v>
      </c>
      <c r="T1618" s="326">
        <f t="shared" si="414"/>
        <v>1.4918857938239245</v>
      </c>
      <c r="U1618" s="326">
        <f t="shared" si="409"/>
        <v>2.5364384479175414E-4</v>
      </c>
      <c r="V1618" s="326">
        <f t="shared" si="415"/>
        <v>0.30025364384479175</v>
      </c>
    </row>
    <row r="1619" spans="7:22" x14ac:dyDescent="0.2">
      <c r="G1619" s="326">
        <f t="shared" si="400"/>
        <v>0</v>
      </c>
      <c r="H1619" s="326">
        <f t="shared" si="410"/>
        <v>1.4928118557691907</v>
      </c>
      <c r="I1619" s="326">
        <f t="shared" si="401"/>
        <v>0</v>
      </c>
      <c r="J1619" s="326">
        <f t="shared" si="402"/>
        <v>0</v>
      </c>
      <c r="K1619" s="326">
        <f t="shared" si="411"/>
        <v>1.4928118557691907</v>
      </c>
      <c r="L1619" s="326">
        <f t="shared" si="403"/>
        <v>0</v>
      </c>
      <c r="M1619" s="326">
        <f t="shared" si="404"/>
        <v>0</v>
      </c>
      <c r="N1619" s="326">
        <f t="shared" si="412"/>
        <v>1.4928118557691907</v>
      </c>
      <c r="O1619" s="326">
        <f t="shared" si="405"/>
        <v>0</v>
      </c>
      <c r="P1619" s="326">
        <f t="shared" si="406"/>
        <v>0</v>
      </c>
      <c r="Q1619" s="326">
        <f t="shared" si="413"/>
        <v>1.4928118557691907</v>
      </c>
      <c r="R1619" s="326">
        <f t="shared" si="407"/>
        <v>3.6325555539624825E-117</v>
      </c>
      <c r="S1619" s="326">
        <f t="shared" si="408"/>
        <v>0</v>
      </c>
      <c r="T1619" s="326">
        <f t="shared" si="414"/>
        <v>1.4928118557691907</v>
      </c>
      <c r="U1619" s="326">
        <f t="shared" si="409"/>
        <v>3.334084188997738E-4</v>
      </c>
      <c r="V1619" s="326">
        <f t="shared" si="415"/>
        <v>0.30033340841889977</v>
      </c>
    </row>
    <row r="1620" spans="7:22" x14ac:dyDescent="0.2">
      <c r="G1620" s="326">
        <f t="shared" si="400"/>
        <v>0</v>
      </c>
      <c r="H1620" s="326">
        <f t="shared" si="410"/>
        <v>1.493737917714457</v>
      </c>
      <c r="I1620" s="326">
        <f t="shared" si="401"/>
        <v>0</v>
      </c>
      <c r="J1620" s="326">
        <f t="shared" si="402"/>
        <v>0</v>
      </c>
      <c r="K1620" s="326">
        <f t="shared" si="411"/>
        <v>1.493737917714457</v>
      </c>
      <c r="L1620" s="326">
        <f t="shared" si="403"/>
        <v>0</v>
      </c>
      <c r="M1620" s="326">
        <f t="shared" si="404"/>
        <v>0</v>
      </c>
      <c r="N1620" s="326">
        <f t="shared" si="412"/>
        <v>1.493737917714457</v>
      </c>
      <c r="O1620" s="326">
        <f t="shared" si="405"/>
        <v>0</v>
      </c>
      <c r="P1620" s="326">
        <f t="shared" si="406"/>
        <v>0</v>
      </c>
      <c r="Q1620" s="326">
        <f t="shared" si="413"/>
        <v>1.493737917714457</v>
      </c>
      <c r="R1620" s="326">
        <f t="shared" si="407"/>
        <v>1.3698028839294522E-117</v>
      </c>
      <c r="S1620" s="326">
        <f t="shared" si="408"/>
        <v>0</v>
      </c>
      <c r="T1620" s="326">
        <f t="shared" si="414"/>
        <v>1.493737917714457</v>
      </c>
      <c r="U1620" s="326">
        <f t="shared" si="409"/>
        <v>4.3651008951782808E-4</v>
      </c>
      <c r="V1620" s="326">
        <f t="shared" si="415"/>
        <v>0.30043651008951783</v>
      </c>
    </row>
    <row r="1621" spans="7:22" x14ac:dyDescent="0.2">
      <c r="G1621" s="326">
        <f t="shared" si="400"/>
        <v>0</v>
      </c>
      <c r="H1621" s="326">
        <f t="shared" si="410"/>
        <v>1.4946639796597232</v>
      </c>
      <c r="I1621" s="326">
        <f t="shared" si="401"/>
        <v>0</v>
      </c>
      <c r="J1621" s="326">
        <f t="shared" si="402"/>
        <v>0</v>
      </c>
      <c r="K1621" s="326">
        <f t="shared" si="411"/>
        <v>1.4946639796597232</v>
      </c>
      <c r="L1621" s="326">
        <f t="shared" si="403"/>
        <v>0</v>
      </c>
      <c r="M1621" s="326">
        <f t="shared" si="404"/>
        <v>0</v>
      </c>
      <c r="N1621" s="326">
        <f t="shared" si="412"/>
        <v>1.4946639796597232</v>
      </c>
      <c r="O1621" s="326">
        <f t="shared" si="405"/>
        <v>0</v>
      </c>
      <c r="P1621" s="326">
        <f t="shared" si="406"/>
        <v>0</v>
      </c>
      <c r="Q1621" s="326">
        <f t="shared" si="413"/>
        <v>1.4946639796597232</v>
      </c>
      <c r="R1621" s="326">
        <f t="shared" si="407"/>
        <v>5.1625936891666231E-118</v>
      </c>
      <c r="S1621" s="326">
        <f t="shared" si="408"/>
        <v>0</v>
      </c>
      <c r="T1621" s="326">
        <f t="shared" si="414"/>
        <v>1.4946639796597232</v>
      </c>
      <c r="U1621" s="326">
        <f t="shared" si="409"/>
        <v>5.6922461672427962E-4</v>
      </c>
      <c r="V1621" s="326">
        <f t="shared" si="415"/>
        <v>0.30056922461672425</v>
      </c>
    </row>
    <row r="1622" spans="7:22" x14ac:dyDescent="0.2">
      <c r="G1622" s="326">
        <f t="shared" si="400"/>
        <v>0</v>
      </c>
      <c r="H1622" s="326">
        <f t="shared" si="410"/>
        <v>1.4955900416049894</v>
      </c>
      <c r="I1622" s="326">
        <f t="shared" si="401"/>
        <v>0</v>
      </c>
      <c r="J1622" s="326">
        <f t="shared" si="402"/>
        <v>0</v>
      </c>
      <c r="K1622" s="326">
        <f t="shared" si="411"/>
        <v>1.4955900416049894</v>
      </c>
      <c r="L1622" s="326">
        <f t="shared" si="403"/>
        <v>0</v>
      </c>
      <c r="M1622" s="326">
        <f t="shared" si="404"/>
        <v>0</v>
      </c>
      <c r="N1622" s="326">
        <f t="shared" si="412"/>
        <v>1.4955900416049894</v>
      </c>
      <c r="O1622" s="326">
        <f t="shared" si="405"/>
        <v>0</v>
      </c>
      <c r="P1622" s="326">
        <f t="shared" si="406"/>
        <v>0</v>
      </c>
      <c r="Q1622" s="326">
        <f t="shared" si="413"/>
        <v>1.4955900416049894</v>
      </c>
      <c r="R1622" s="326">
        <f t="shared" si="407"/>
        <v>1.9446601966822062E-118</v>
      </c>
      <c r="S1622" s="326">
        <f t="shared" si="408"/>
        <v>0</v>
      </c>
      <c r="T1622" s="326">
        <f t="shared" si="414"/>
        <v>1.4955900416049894</v>
      </c>
      <c r="U1622" s="326">
        <f t="shared" si="409"/>
        <v>7.393513536342321E-4</v>
      </c>
      <c r="V1622" s="326">
        <f t="shared" si="415"/>
        <v>0.30073935135363422</v>
      </c>
    </row>
    <row r="1623" spans="7:22" x14ac:dyDescent="0.2">
      <c r="G1623" s="326">
        <f t="shared" si="400"/>
        <v>0</v>
      </c>
      <c r="H1623" s="326">
        <f t="shared" si="410"/>
        <v>1.4965161035502557</v>
      </c>
      <c r="I1623" s="326">
        <f t="shared" si="401"/>
        <v>0</v>
      </c>
      <c r="J1623" s="326">
        <f t="shared" si="402"/>
        <v>0</v>
      </c>
      <c r="K1623" s="326">
        <f t="shared" si="411"/>
        <v>1.4965161035502557</v>
      </c>
      <c r="L1623" s="326">
        <f t="shared" si="403"/>
        <v>0</v>
      </c>
      <c r="M1623" s="326">
        <f t="shared" si="404"/>
        <v>0</v>
      </c>
      <c r="N1623" s="326">
        <f t="shared" si="412"/>
        <v>1.4965161035502557</v>
      </c>
      <c r="O1623" s="326">
        <f t="shared" si="405"/>
        <v>0</v>
      </c>
      <c r="P1623" s="326">
        <f t="shared" si="406"/>
        <v>0</v>
      </c>
      <c r="Q1623" s="326">
        <f t="shared" si="413"/>
        <v>1.4965161035502557</v>
      </c>
      <c r="R1623" s="326">
        <f t="shared" si="407"/>
        <v>7.3212840268000355E-119</v>
      </c>
      <c r="S1623" s="326">
        <f t="shared" si="408"/>
        <v>0</v>
      </c>
      <c r="T1623" s="326">
        <f t="shared" si="414"/>
        <v>1.4965161035502557</v>
      </c>
      <c r="U1623" s="326">
        <f t="shared" si="409"/>
        <v>9.5653752178374678E-4</v>
      </c>
      <c r="V1623" s="326">
        <f t="shared" si="415"/>
        <v>0.30095653752178375</v>
      </c>
    </row>
    <row r="1624" spans="7:22" x14ac:dyDescent="0.2">
      <c r="G1624" s="326">
        <f t="shared" si="400"/>
        <v>0</v>
      </c>
      <c r="H1624" s="326">
        <f t="shared" si="410"/>
        <v>1.4974421654955219</v>
      </c>
      <c r="I1624" s="326">
        <f t="shared" si="401"/>
        <v>0</v>
      </c>
      <c r="J1624" s="326">
        <f t="shared" si="402"/>
        <v>0</v>
      </c>
      <c r="K1624" s="326">
        <f t="shared" si="411"/>
        <v>1.4974421654955219</v>
      </c>
      <c r="L1624" s="326">
        <f t="shared" si="403"/>
        <v>0</v>
      </c>
      <c r="M1624" s="326">
        <f t="shared" si="404"/>
        <v>0</v>
      </c>
      <c r="N1624" s="326">
        <f t="shared" si="412"/>
        <v>1.4974421654955219</v>
      </c>
      <c r="O1624" s="326">
        <f t="shared" si="405"/>
        <v>0</v>
      </c>
      <c r="P1624" s="326">
        <f t="shared" si="406"/>
        <v>0</v>
      </c>
      <c r="Q1624" s="326">
        <f t="shared" si="413"/>
        <v>1.4974421654955219</v>
      </c>
      <c r="R1624" s="326">
        <f t="shared" si="407"/>
        <v>2.7548653176973268E-119</v>
      </c>
      <c r="S1624" s="326">
        <f t="shared" si="408"/>
        <v>1E-3</v>
      </c>
      <c r="T1624" s="326">
        <f t="shared" si="414"/>
        <v>1.4974421654955219</v>
      </c>
      <c r="U1624" s="326">
        <f t="shared" si="409"/>
        <v>1.2326596869822021E-3</v>
      </c>
      <c r="V1624" s="326">
        <f t="shared" si="415"/>
        <v>0.30123265968698221</v>
      </c>
    </row>
    <row r="1625" spans="7:22" x14ac:dyDescent="0.2">
      <c r="G1625" s="326">
        <f t="shared" si="400"/>
        <v>0</v>
      </c>
      <c r="H1625" s="326">
        <f t="shared" si="410"/>
        <v>1.4983682274407881</v>
      </c>
      <c r="I1625" s="326">
        <f t="shared" si="401"/>
        <v>0</v>
      </c>
      <c r="J1625" s="326">
        <f t="shared" si="402"/>
        <v>0</v>
      </c>
      <c r="K1625" s="326">
        <f t="shared" si="411"/>
        <v>1.4983682274407881</v>
      </c>
      <c r="L1625" s="326">
        <f t="shared" si="403"/>
        <v>0</v>
      </c>
      <c r="M1625" s="326">
        <f t="shared" si="404"/>
        <v>0</v>
      </c>
      <c r="N1625" s="326">
        <f t="shared" si="412"/>
        <v>1.4983682274407881</v>
      </c>
      <c r="O1625" s="326">
        <f t="shared" si="405"/>
        <v>0</v>
      </c>
      <c r="P1625" s="326">
        <f t="shared" si="406"/>
        <v>0</v>
      </c>
      <c r="Q1625" s="326">
        <f t="shared" si="413"/>
        <v>1.4983682274407881</v>
      </c>
      <c r="R1625" s="326">
        <f t="shared" si="407"/>
        <v>1.036059982637951E-119</v>
      </c>
      <c r="S1625" s="326">
        <f t="shared" si="408"/>
        <v>1E-3</v>
      </c>
      <c r="T1625" s="326">
        <f t="shared" si="414"/>
        <v>1.4983682274407881</v>
      </c>
      <c r="U1625" s="326">
        <f t="shared" si="409"/>
        <v>1.5822696650702177E-3</v>
      </c>
      <c r="V1625" s="326">
        <f t="shared" si="415"/>
        <v>0.30158226966507018</v>
      </c>
    </row>
    <row r="1626" spans="7:22" x14ac:dyDescent="0.2">
      <c r="G1626" s="326">
        <f t="shared" si="400"/>
        <v>0</v>
      </c>
      <c r="H1626" s="326">
        <f t="shared" si="410"/>
        <v>1.4992942893860544</v>
      </c>
      <c r="I1626" s="326">
        <f t="shared" si="401"/>
        <v>0</v>
      </c>
      <c r="J1626" s="326">
        <f t="shared" si="402"/>
        <v>0</v>
      </c>
      <c r="K1626" s="326">
        <f t="shared" si="411"/>
        <v>1.4992942893860544</v>
      </c>
      <c r="L1626" s="326">
        <f t="shared" si="403"/>
        <v>0</v>
      </c>
      <c r="M1626" s="326">
        <f t="shared" si="404"/>
        <v>0</v>
      </c>
      <c r="N1626" s="326">
        <f t="shared" si="412"/>
        <v>1.4992942893860544</v>
      </c>
      <c r="O1626" s="326">
        <f t="shared" si="405"/>
        <v>0</v>
      </c>
      <c r="P1626" s="326">
        <f t="shared" si="406"/>
        <v>0</v>
      </c>
      <c r="Q1626" s="326">
        <f t="shared" si="413"/>
        <v>1.4992942893860544</v>
      </c>
      <c r="R1626" s="326">
        <f t="shared" si="407"/>
        <v>3.8944188444032159E-120</v>
      </c>
      <c r="S1626" s="326">
        <f t="shared" si="408"/>
        <v>2E-3</v>
      </c>
      <c r="T1626" s="326">
        <f t="shared" si="414"/>
        <v>1.4992942893860544</v>
      </c>
      <c r="U1626" s="326">
        <f t="shared" si="409"/>
        <v>2.0231123338620201E-3</v>
      </c>
      <c r="V1626" s="326">
        <f t="shared" si="415"/>
        <v>0.30202311233386203</v>
      </c>
    </row>
    <row r="1627" spans="7:22" x14ac:dyDescent="0.2">
      <c r="G1627" s="326">
        <f t="shared" si="400"/>
        <v>0</v>
      </c>
      <c r="H1627" s="326">
        <f t="shared" si="410"/>
        <v>1.5002203513313206</v>
      </c>
      <c r="I1627" s="326">
        <f t="shared" si="401"/>
        <v>0</v>
      </c>
      <c r="J1627" s="326">
        <f t="shared" si="402"/>
        <v>0</v>
      </c>
      <c r="K1627" s="326">
        <f t="shared" si="411"/>
        <v>1.5002203513313206</v>
      </c>
      <c r="L1627" s="326">
        <f t="shared" si="403"/>
        <v>0</v>
      </c>
      <c r="M1627" s="326">
        <f t="shared" si="404"/>
        <v>0</v>
      </c>
      <c r="N1627" s="326">
        <f t="shared" si="412"/>
        <v>1.5002203513313206</v>
      </c>
      <c r="O1627" s="326">
        <f t="shared" si="405"/>
        <v>0</v>
      </c>
      <c r="P1627" s="326">
        <f t="shared" si="406"/>
        <v>0</v>
      </c>
      <c r="Q1627" s="326">
        <f t="shared" si="413"/>
        <v>1.5002203513313206</v>
      </c>
      <c r="R1627" s="326">
        <f t="shared" si="407"/>
        <v>1.463104874665902E-120</v>
      </c>
      <c r="S1627" s="326">
        <f t="shared" si="408"/>
        <v>2E-3</v>
      </c>
      <c r="T1627" s="326">
        <f t="shared" si="414"/>
        <v>1.5002203513313206</v>
      </c>
      <c r="U1627" s="326">
        <f t="shared" si="409"/>
        <v>2.5767229081235157E-3</v>
      </c>
      <c r="V1627" s="326">
        <f t="shared" si="415"/>
        <v>0.30257672290812349</v>
      </c>
    </row>
    <row r="1628" spans="7:22" x14ac:dyDescent="0.2">
      <c r="G1628" s="326">
        <f t="shared" si="400"/>
        <v>0</v>
      </c>
      <c r="H1628" s="326">
        <f t="shared" si="410"/>
        <v>1.5011464132765868</v>
      </c>
      <c r="I1628" s="326">
        <f t="shared" si="401"/>
        <v>0</v>
      </c>
      <c r="J1628" s="326">
        <f t="shared" si="402"/>
        <v>0</v>
      </c>
      <c r="K1628" s="326">
        <f t="shared" si="411"/>
        <v>1.5011464132765868</v>
      </c>
      <c r="L1628" s="326">
        <f t="shared" si="403"/>
        <v>0</v>
      </c>
      <c r="M1628" s="326">
        <f t="shared" si="404"/>
        <v>0</v>
      </c>
      <c r="N1628" s="326">
        <f t="shared" si="412"/>
        <v>1.5011464132765868</v>
      </c>
      <c r="O1628" s="326">
        <f t="shared" si="405"/>
        <v>0</v>
      </c>
      <c r="P1628" s="326">
        <f t="shared" si="406"/>
        <v>0</v>
      </c>
      <c r="Q1628" s="326">
        <f t="shared" si="413"/>
        <v>1.5011464132765868</v>
      </c>
      <c r="R1628" s="326">
        <f t="shared" si="407"/>
        <v>5.4939550247347697E-121</v>
      </c>
      <c r="S1628" s="326">
        <f t="shared" si="408"/>
        <v>3.0000000000000001E-3</v>
      </c>
      <c r="T1628" s="326">
        <f t="shared" si="414"/>
        <v>1.5011464132765868</v>
      </c>
      <c r="U1628" s="326">
        <f t="shared" si="409"/>
        <v>3.2691111011893879E-3</v>
      </c>
      <c r="V1628" s="326">
        <f t="shared" si="415"/>
        <v>0.30326911110118937</v>
      </c>
    </row>
    <row r="1629" spans="7:22" x14ac:dyDescent="0.2">
      <c r="G1629" s="326">
        <f t="shared" si="400"/>
        <v>0</v>
      </c>
      <c r="H1629" s="326">
        <f t="shared" si="410"/>
        <v>1.5020724752218531</v>
      </c>
      <c r="I1629" s="326">
        <f t="shared" si="401"/>
        <v>0</v>
      </c>
      <c r="J1629" s="326">
        <f t="shared" si="402"/>
        <v>0</v>
      </c>
      <c r="K1629" s="326">
        <f t="shared" si="411"/>
        <v>1.5020724752218531</v>
      </c>
      <c r="L1629" s="326">
        <f t="shared" si="403"/>
        <v>0</v>
      </c>
      <c r="M1629" s="326">
        <f t="shared" si="404"/>
        <v>0</v>
      </c>
      <c r="N1629" s="326">
        <f t="shared" si="412"/>
        <v>1.5020724752218531</v>
      </c>
      <c r="O1629" s="326">
        <f t="shared" si="405"/>
        <v>0</v>
      </c>
      <c r="P1629" s="326">
        <f t="shared" si="406"/>
        <v>0</v>
      </c>
      <c r="Q1629" s="326">
        <f t="shared" si="413"/>
        <v>1.5020724752218531</v>
      </c>
      <c r="R1629" s="326">
        <f t="shared" si="407"/>
        <v>2.0619274502089464E-121</v>
      </c>
      <c r="S1629" s="326">
        <f t="shared" si="408"/>
        <v>4.0000000000000001E-3</v>
      </c>
      <c r="T1629" s="326">
        <f t="shared" si="414"/>
        <v>1.5020724752218531</v>
      </c>
      <c r="U1629" s="326">
        <f t="shared" si="409"/>
        <v>4.1315391979510332E-3</v>
      </c>
      <c r="V1629" s="326">
        <f t="shared" si="415"/>
        <v>0.304131539197951</v>
      </c>
    </row>
    <row r="1630" spans="7:22" x14ac:dyDescent="0.2">
      <c r="G1630" s="326">
        <f t="shared" si="400"/>
        <v>0</v>
      </c>
      <c r="H1630" s="326">
        <f t="shared" si="410"/>
        <v>1.5029985371671193</v>
      </c>
      <c r="I1630" s="326">
        <f t="shared" si="401"/>
        <v>0</v>
      </c>
      <c r="J1630" s="326">
        <f t="shared" si="402"/>
        <v>0</v>
      </c>
      <c r="K1630" s="326">
        <f t="shared" si="411"/>
        <v>1.5029985371671193</v>
      </c>
      <c r="L1630" s="326">
        <f t="shared" si="403"/>
        <v>0</v>
      </c>
      <c r="M1630" s="326">
        <f t="shared" si="404"/>
        <v>0</v>
      </c>
      <c r="N1630" s="326">
        <f t="shared" si="412"/>
        <v>1.5029985371671193</v>
      </c>
      <c r="O1630" s="326">
        <f t="shared" si="405"/>
        <v>0</v>
      </c>
      <c r="P1630" s="326">
        <f t="shared" si="406"/>
        <v>0</v>
      </c>
      <c r="Q1630" s="326">
        <f t="shared" si="413"/>
        <v>1.5029985371671193</v>
      </c>
      <c r="R1630" s="326">
        <f t="shared" si="407"/>
        <v>7.7346752810996921E-122</v>
      </c>
      <c r="S1630" s="326">
        <f t="shared" si="408"/>
        <v>5.0000000000000001E-3</v>
      </c>
      <c r="T1630" s="326">
        <f t="shared" si="414"/>
        <v>1.5029985371671193</v>
      </c>
      <c r="U1630" s="326">
        <f t="shared" si="409"/>
        <v>5.2014003445051823E-3</v>
      </c>
      <c r="V1630" s="326">
        <f t="shared" si="415"/>
        <v>0.30520140034450516</v>
      </c>
    </row>
    <row r="1631" spans="7:22" x14ac:dyDescent="0.2">
      <c r="G1631" s="326">
        <f t="shared" si="400"/>
        <v>0</v>
      </c>
      <c r="H1631" s="326">
        <f t="shared" si="410"/>
        <v>1.5039245991123855</v>
      </c>
      <c r="I1631" s="326">
        <f t="shared" si="401"/>
        <v>0</v>
      </c>
      <c r="J1631" s="326">
        <f t="shared" si="402"/>
        <v>0</v>
      </c>
      <c r="K1631" s="326">
        <f t="shared" si="411"/>
        <v>1.5039245991123855</v>
      </c>
      <c r="L1631" s="326">
        <f t="shared" si="403"/>
        <v>0</v>
      </c>
      <c r="M1631" s="326">
        <f t="shared" si="404"/>
        <v>0</v>
      </c>
      <c r="N1631" s="326">
        <f t="shared" si="412"/>
        <v>1.5039245991123855</v>
      </c>
      <c r="O1631" s="326">
        <f t="shared" si="405"/>
        <v>0</v>
      </c>
      <c r="P1631" s="326">
        <f t="shared" si="406"/>
        <v>0</v>
      </c>
      <c r="Q1631" s="326">
        <f t="shared" si="413"/>
        <v>1.5039245991123855</v>
      </c>
      <c r="R1631" s="326">
        <f t="shared" si="407"/>
        <v>2.899966593585223E-122</v>
      </c>
      <c r="S1631" s="326">
        <f t="shared" si="408"/>
        <v>6.0000000000000001E-3</v>
      </c>
      <c r="T1631" s="326">
        <f t="shared" si="414"/>
        <v>1.5039245991123855</v>
      </c>
      <c r="U1631" s="326">
        <f t="shared" si="409"/>
        <v>6.5232022631793226E-3</v>
      </c>
      <c r="V1631" s="326">
        <f t="shared" si="415"/>
        <v>0.30652320226317931</v>
      </c>
    </row>
    <row r="1632" spans="7:22" x14ac:dyDescent="0.2">
      <c r="G1632" s="326">
        <f t="shared" si="400"/>
        <v>0</v>
      </c>
      <c r="H1632" s="326">
        <f t="shared" si="410"/>
        <v>1.5048506610576518</v>
      </c>
      <c r="I1632" s="326">
        <f t="shared" si="401"/>
        <v>0</v>
      </c>
      <c r="J1632" s="326">
        <f t="shared" si="402"/>
        <v>0</v>
      </c>
      <c r="K1632" s="326">
        <f t="shared" si="411"/>
        <v>1.5048506610576518</v>
      </c>
      <c r="L1632" s="326">
        <f t="shared" si="403"/>
        <v>0</v>
      </c>
      <c r="M1632" s="326">
        <f t="shared" si="404"/>
        <v>0</v>
      </c>
      <c r="N1632" s="326">
        <f t="shared" si="412"/>
        <v>1.5048506610576518</v>
      </c>
      <c r="O1632" s="326">
        <f t="shared" si="405"/>
        <v>0</v>
      </c>
      <c r="P1632" s="326">
        <f t="shared" si="406"/>
        <v>0</v>
      </c>
      <c r="Q1632" s="326">
        <f t="shared" si="413"/>
        <v>1.5048506610576518</v>
      </c>
      <c r="R1632" s="326">
        <f t="shared" si="407"/>
        <v>1.0867455723994571E-122</v>
      </c>
      <c r="S1632" s="326">
        <f t="shared" si="408"/>
        <v>8.0000000000000002E-3</v>
      </c>
      <c r="T1632" s="326">
        <f t="shared" si="414"/>
        <v>1.5048506610576518</v>
      </c>
      <c r="U1632" s="326">
        <f t="shared" si="409"/>
        <v>8.1496600717582621E-3</v>
      </c>
      <c r="V1632" s="326">
        <f t="shared" si="415"/>
        <v>0.30814966007175826</v>
      </c>
    </row>
    <row r="1633" spans="7:22" x14ac:dyDescent="0.2">
      <c r="G1633" s="326">
        <f t="shared" si="400"/>
        <v>0</v>
      </c>
      <c r="H1633" s="326">
        <f t="shared" si="410"/>
        <v>1.505776723002918</v>
      </c>
      <c r="I1633" s="326">
        <f t="shared" si="401"/>
        <v>0</v>
      </c>
      <c r="J1633" s="326">
        <f t="shared" si="402"/>
        <v>0</v>
      </c>
      <c r="K1633" s="326">
        <f t="shared" si="411"/>
        <v>1.505776723002918</v>
      </c>
      <c r="L1633" s="326">
        <f t="shared" si="403"/>
        <v>0</v>
      </c>
      <c r="M1633" s="326">
        <f t="shared" si="404"/>
        <v>0</v>
      </c>
      <c r="N1633" s="326">
        <f t="shared" si="412"/>
        <v>1.505776723002918</v>
      </c>
      <c r="O1633" s="326">
        <f t="shared" si="405"/>
        <v>0</v>
      </c>
      <c r="P1633" s="326">
        <f t="shared" si="406"/>
        <v>0</v>
      </c>
      <c r="Q1633" s="326">
        <f t="shared" si="413"/>
        <v>1.505776723002918</v>
      </c>
      <c r="R1633" s="326">
        <f t="shared" si="407"/>
        <v>4.0705069691880185E-123</v>
      </c>
      <c r="S1633" s="326">
        <f t="shared" si="408"/>
        <v>0.01</v>
      </c>
      <c r="T1633" s="326">
        <f t="shared" si="414"/>
        <v>1.505776723002918</v>
      </c>
      <c r="U1633" s="326">
        <f t="shared" si="409"/>
        <v>1.0142899869176061E-2</v>
      </c>
      <c r="V1633" s="326">
        <f t="shared" si="415"/>
        <v>0.31014289986917604</v>
      </c>
    </row>
    <row r="1634" spans="7:22" x14ac:dyDescent="0.2">
      <c r="G1634" s="326">
        <f t="shared" si="400"/>
        <v>0</v>
      </c>
      <c r="H1634" s="326">
        <f t="shared" si="410"/>
        <v>1.5067027849481842</v>
      </c>
      <c r="I1634" s="326">
        <f t="shared" si="401"/>
        <v>0</v>
      </c>
      <c r="J1634" s="326">
        <f t="shared" si="402"/>
        <v>0</v>
      </c>
      <c r="K1634" s="326">
        <f t="shared" si="411"/>
        <v>1.5067027849481842</v>
      </c>
      <c r="L1634" s="326">
        <f t="shared" si="403"/>
        <v>0</v>
      </c>
      <c r="M1634" s="326">
        <f t="shared" si="404"/>
        <v>0</v>
      </c>
      <c r="N1634" s="326">
        <f t="shared" si="412"/>
        <v>1.5067027849481842</v>
      </c>
      <c r="O1634" s="326">
        <f t="shared" si="405"/>
        <v>0</v>
      </c>
      <c r="P1634" s="326">
        <f t="shared" si="406"/>
        <v>0</v>
      </c>
      <c r="Q1634" s="326">
        <f t="shared" si="413"/>
        <v>1.5067027849481842</v>
      </c>
      <c r="R1634" s="326">
        <f t="shared" si="407"/>
        <v>1.5239005311466664E-123</v>
      </c>
      <c r="S1634" s="326">
        <f t="shared" si="408"/>
        <v>1.2E-2</v>
      </c>
      <c r="T1634" s="326">
        <f t="shared" si="414"/>
        <v>1.5067027849481842</v>
      </c>
      <c r="U1634" s="326">
        <f t="shared" si="409"/>
        <v>1.2575772199105141E-2</v>
      </c>
      <c r="V1634" s="326">
        <f t="shared" si="415"/>
        <v>0.31257577219910515</v>
      </c>
    </row>
    <row r="1635" spans="7:22" x14ac:dyDescent="0.2">
      <c r="G1635" s="326">
        <f t="shared" si="400"/>
        <v>0</v>
      </c>
      <c r="H1635" s="326">
        <f t="shared" si="410"/>
        <v>1.5076288468934504</v>
      </c>
      <c r="I1635" s="326">
        <f t="shared" si="401"/>
        <v>0</v>
      </c>
      <c r="J1635" s="326">
        <f t="shared" si="402"/>
        <v>0</v>
      </c>
      <c r="K1635" s="326">
        <f t="shared" si="411"/>
        <v>1.5076288468934504</v>
      </c>
      <c r="L1635" s="326">
        <f t="shared" si="403"/>
        <v>0</v>
      </c>
      <c r="M1635" s="326">
        <f t="shared" si="404"/>
        <v>0</v>
      </c>
      <c r="N1635" s="326">
        <f t="shared" si="412"/>
        <v>1.5076288468934504</v>
      </c>
      <c r="O1635" s="326">
        <f t="shared" si="405"/>
        <v>0</v>
      </c>
      <c r="P1635" s="326">
        <f t="shared" si="406"/>
        <v>0</v>
      </c>
      <c r="Q1635" s="326">
        <f t="shared" si="413"/>
        <v>1.5076288468934504</v>
      </c>
      <c r="R1635" s="326">
        <f t="shared" si="407"/>
        <v>5.7023514579209892E-124</v>
      </c>
      <c r="S1635" s="326">
        <f t="shared" si="408"/>
        <v>1.4999999999999999E-2</v>
      </c>
      <c r="T1635" s="326">
        <f t="shared" si="414"/>
        <v>1.5076288468934504</v>
      </c>
      <c r="U1635" s="326">
        <f t="shared" si="409"/>
        <v>1.5533271379267652E-2</v>
      </c>
      <c r="V1635" s="326">
        <f t="shared" si="415"/>
        <v>0.31553327137926762</v>
      </c>
    </row>
    <row r="1636" spans="7:22" x14ac:dyDescent="0.2">
      <c r="G1636" s="326">
        <f t="shared" si="400"/>
        <v>0</v>
      </c>
      <c r="H1636" s="326">
        <f t="shared" si="410"/>
        <v>1.5085549088387167</v>
      </c>
      <c r="I1636" s="326">
        <f t="shared" si="401"/>
        <v>0</v>
      </c>
      <c r="J1636" s="326">
        <f t="shared" si="402"/>
        <v>0</v>
      </c>
      <c r="K1636" s="326">
        <f t="shared" si="411"/>
        <v>1.5085549088387167</v>
      </c>
      <c r="L1636" s="326">
        <f t="shared" si="403"/>
        <v>0</v>
      </c>
      <c r="M1636" s="326">
        <f t="shared" si="404"/>
        <v>0</v>
      </c>
      <c r="N1636" s="326">
        <f t="shared" si="412"/>
        <v>1.5085549088387167</v>
      </c>
      <c r="O1636" s="326">
        <f t="shared" si="405"/>
        <v>0</v>
      </c>
      <c r="P1636" s="326">
        <f t="shared" si="406"/>
        <v>0</v>
      </c>
      <c r="Q1636" s="326">
        <f t="shared" si="413"/>
        <v>1.5085549088387167</v>
      </c>
      <c r="R1636" s="326">
        <f t="shared" si="407"/>
        <v>2.1327616606399923E-124</v>
      </c>
      <c r="S1636" s="326">
        <f t="shared" si="408"/>
        <v>1.9E-2</v>
      </c>
      <c r="T1636" s="326">
        <f t="shared" si="414"/>
        <v>1.5085549088387167</v>
      </c>
      <c r="U1636" s="326">
        <f t="shared" si="409"/>
        <v>1.9114052962190712E-2</v>
      </c>
      <c r="V1636" s="326">
        <f t="shared" si="415"/>
        <v>0.3191140529621907</v>
      </c>
    </row>
    <row r="1637" spans="7:22" x14ac:dyDescent="0.2">
      <c r="G1637" s="326">
        <f t="shared" si="400"/>
        <v>0</v>
      </c>
      <c r="H1637" s="326">
        <f t="shared" si="410"/>
        <v>1.5094809707839829</v>
      </c>
      <c r="I1637" s="326">
        <f t="shared" si="401"/>
        <v>0</v>
      </c>
      <c r="J1637" s="326">
        <f t="shared" si="402"/>
        <v>0</v>
      </c>
      <c r="K1637" s="326">
        <f t="shared" si="411"/>
        <v>1.5094809707839829</v>
      </c>
      <c r="L1637" s="326">
        <f t="shared" si="403"/>
        <v>0</v>
      </c>
      <c r="M1637" s="326">
        <f t="shared" si="404"/>
        <v>0</v>
      </c>
      <c r="N1637" s="326">
        <f t="shared" si="412"/>
        <v>1.5094809707839829</v>
      </c>
      <c r="O1637" s="326">
        <f t="shared" si="405"/>
        <v>0</v>
      </c>
      <c r="P1637" s="326">
        <f t="shared" si="406"/>
        <v>0</v>
      </c>
      <c r="Q1637" s="326">
        <f t="shared" si="413"/>
        <v>1.5094809707839829</v>
      </c>
      <c r="R1637" s="326">
        <f t="shared" si="407"/>
        <v>7.9730297682267493E-125</v>
      </c>
      <c r="S1637" s="326">
        <f t="shared" si="408"/>
        <v>2.3E-2</v>
      </c>
      <c r="T1637" s="326">
        <f t="shared" si="414"/>
        <v>1.5094809707839829</v>
      </c>
      <c r="U1637" s="326">
        <f t="shared" si="409"/>
        <v>2.3432037263569291E-2</v>
      </c>
      <c r="V1637" s="326">
        <f t="shared" si="415"/>
        <v>0.32343203726356928</v>
      </c>
    </row>
    <row r="1638" spans="7:22" x14ac:dyDescent="0.2">
      <c r="G1638" s="326">
        <f t="shared" si="400"/>
        <v>0</v>
      </c>
      <c r="H1638" s="326">
        <f t="shared" si="410"/>
        <v>1.5104070327292491</v>
      </c>
      <c r="I1638" s="326">
        <f t="shared" si="401"/>
        <v>0</v>
      </c>
      <c r="J1638" s="326">
        <f t="shared" si="402"/>
        <v>0</v>
      </c>
      <c r="K1638" s="326">
        <f t="shared" si="411"/>
        <v>1.5104070327292491</v>
      </c>
      <c r="L1638" s="326">
        <f t="shared" si="403"/>
        <v>0</v>
      </c>
      <c r="M1638" s="326">
        <f t="shared" si="404"/>
        <v>0</v>
      </c>
      <c r="N1638" s="326">
        <f t="shared" si="412"/>
        <v>1.5104070327292491</v>
      </c>
      <c r="O1638" s="326">
        <f t="shared" si="405"/>
        <v>0</v>
      </c>
      <c r="P1638" s="326">
        <f t="shared" si="406"/>
        <v>0</v>
      </c>
      <c r="Q1638" s="326">
        <f t="shared" si="413"/>
        <v>1.5104070327292491</v>
      </c>
      <c r="R1638" s="326">
        <f t="shared" si="407"/>
        <v>2.9791947088343005E-125</v>
      </c>
      <c r="S1638" s="326">
        <f t="shared" si="408"/>
        <v>2.8000000000000001E-2</v>
      </c>
      <c r="T1638" s="326">
        <f t="shared" si="414"/>
        <v>1.5104070327292491</v>
      </c>
      <c r="U1638" s="326">
        <f t="shared" si="409"/>
        <v>2.8618081969229065E-2</v>
      </c>
      <c r="V1638" s="326">
        <f t="shared" si="415"/>
        <v>0.32861808196922904</v>
      </c>
    </row>
    <row r="1639" spans="7:22" x14ac:dyDescent="0.2">
      <c r="G1639" s="326">
        <f t="shared" si="400"/>
        <v>0</v>
      </c>
      <c r="H1639" s="326">
        <f t="shared" si="410"/>
        <v>1.5113330946745154</v>
      </c>
      <c r="I1639" s="326">
        <f t="shared" si="401"/>
        <v>0</v>
      </c>
      <c r="J1639" s="326">
        <f t="shared" si="402"/>
        <v>0</v>
      </c>
      <c r="K1639" s="326">
        <f t="shared" si="411"/>
        <v>1.5113330946745154</v>
      </c>
      <c r="L1639" s="326">
        <f t="shared" si="403"/>
        <v>0</v>
      </c>
      <c r="M1639" s="326">
        <f t="shared" si="404"/>
        <v>0</v>
      </c>
      <c r="N1639" s="326">
        <f t="shared" si="412"/>
        <v>1.5113330946745154</v>
      </c>
      <c r="O1639" s="326">
        <f t="shared" si="405"/>
        <v>0</v>
      </c>
      <c r="P1639" s="326">
        <f t="shared" si="406"/>
        <v>0</v>
      </c>
      <c r="Q1639" s="326">
        <f t="shared" si="413"/>
        <v>1.5113330946745154</v>
      </c>
      <c r="R1639" s="326">
        <f t="shared" si="407"/>
        <v>1.1126806875646162E-125</v>
      </c>
      <c r="S1639" s="326">
        <f t="shared" si="408"/>
        <v>3.4000000000000002E-2</v>
      </c>
      <c r="T1639" s="326">
        <f t="shared" si="414"/>
        <v>1.5113330946745154</v>
      </c>
      <c r="U1639" s="326">
        <f t="shared" si="409"/>
        <v>3.4821701347605191E-2</v>
      </c>
      <c r="V1639" s="326">
        <f t="shared" si="415"/>
        <v>0.33482170134760519</v>
      </c>
    </row>
    <row r="1640" spans="7:22" x14ac:dyDescent="0.2">
      <c r="G1640" s="326">
        <f t="shared" si="400"/>
        <v>0</v>
      </c>
      <c r="H1640" s="326">
        <f t="shared" si="410"/>
        <v>1.5122591566197816</v>
      </c>
      <c r="I1640" s="326">
        <f t="shared" si="401"/>
        <v>0</v>
      </c>
      <c r="J1640" s="326">
        <f t="shared" si="402"/>
        <v>0</v>
      </c>
      <c r="K1640" s="326">
        <f t="shared" si="411"/>
        <v>1.5122591566197816</v>
      </c>
      <c r="L1640" s="326">
        <f t="shared" si="403"/>
        <v>0</v>
      </c>
      <c r="M1640" s="326">
        <f t="shared" si="404"/>
        <v>0</v>
      </c>
      <c r="N1640" s="326">
        <f t="shared" si="412"/>
        <v>1.5122591566197816</v>
      </c>
      <c r="O1640" s="326">
        <f t="shared" si="405"/>
        <v>0</v>
      </c>
      <c r="P1640" s="326">
        <f t="shared" si="406"/>
        <v>0</v>
      </c>
      <c r="Q1640" s="326">
        <f t="shared" si="413"/>
        <v>1.5122591566197816</v>
      </c>
      <c r="R1640" s="326">
        <f t="shared" si="407"/>
        <v>4.1537474025992574E-126</v>
      </c>
      <c r="S1640" s="326">
        <f t="shared" si="408"/>
        <v>4.2000000000000003E-2</v>
      </c>
      <c r="T1640" s="326">
        <f t="shared" si="414"/>
        <v>1.5122591566197816</v>
      </c>
      <c r="U1640" s="326">
        <f t="shared" si="409"/>
        <v>4.2212803616953509E-2</v>
      </c>
      <c r="V1640" s="326">
        <f t="shared" si="415"/>
        <v>0.3422128036169535</v>
      </c>
    </row>
    <row r="1641" spans="7:22" x14ac:dyDescent="0.2">
      <c r="G1641" s="326">
        <f t="shared" si="400"/>
        <v>0</v>
      </c>
      <c r="H1641" s="326">
        <f t="shared" si="410"/>
        <v>1.5131852185650478</v>
      </c>
      <c r="I1641" s="326">
        <f t="shared" si="401"/>
        <v>0</v>
      </c>
      <c r="J1641" s="326">
        <f t="shared" si="402"/>
        <v>0</v>
      </c>
      <c r="K1641" s="326">
        <f t="shared" si="411"/>
        <v>1.5131852185650478</v>
      </c>
      <c r="L1641" s="326">
        <f t="shared" si="403"/>
        <v>0</v>
      </c>
      <c r="M1641" s="326">
        <f t="shared" si="404"/>
        <v>0</v>
      </c>
      <c r="N1641" s="326">
        <f t="shared" si="412"/>
        <v>1.5131852185650478</v>
      </c>
      <c r="O1641" s="326">
        <f t="shared" si="405"/>
        <v>0</v>
      </c>
      <c r="P1641" s="326">
        <f t="shared" si="406"/>
        <v>0</v>
      </c>
      <c r="Q1641" s="326">
        <f t="shared" si="413"/>
        <v>1.5131852185650478</v>
      </c>
      <c r="R1641" s="326">
        <f t="shared" si="407"/>
        <v>1.5499196649084998E-126</v>
      </c>
      <c r="S1641" s="326">
        <f t="shared" si="408"/>
        <v>0.05</v>
      </c>
      <c r="T1641" s="326">
        <f t="shared" si="414"/>
        <v>1.5131852185650478</v>
      </c>
      <c r="U1641" s="326">
        <f t="shared" si="409"/>
        <v>5.0983411642367096E-2</v>
      </c>
      <c r="V1641" s="326">
        <f t="shared" si="415"/>
        <v>0.35098341164236707</v>
      </c>
    </row>
    <row r="1642" spans="7:22" x14ac:dyDescent="0.2">
      <c r="G1642" s="326">
        <f t="shared" si="400"/>
        <v>0</v>
      </c>
      <c r="H1642" s="326">
        <f t="shared" si="410"/>
        <v>1.5141112805103141</v>
      </c>
      <c r="I1642" s="326">
        <f t="shared" si="401"/>
        <v>0</v>
      </c>
      <c r="J1642" s="326">
        <f t="shared" si="402"/>
        <v>0</v>
      </c>
      <c r="K1642" s="326">
        <f t="shared" si="411"/>
        <v>1.5141112805103141</v>
      </c>
      <c r="L1642" s="326">
        <f t="shared" si="403"/>
        <v>0</v>
      </c>
      <c r="M1642" s="326">
        <f t="shared" si="404"/>
        <v>0</v>
      </c>
      <c r="N1642" s="326">
        <f t="shared" si="412"/>
        <v>1.5141112805103141</v>
      </c>
      <c r="O1642" s="326">
        <f t="shared" si="405"/>
        <v>0</v>
      </c>
      <c r="P1642" s="326">
        <f t="shared" si="406"/>
        <v>0</v>
      </c>
      <c r="Q1642" s="326">
        <f t="shared" si="413"/>
        <v>1.5141112805103141</v>
      </c>
      <c r="R1642" s="326">
        <f t="shared" si="407"/>
        <v>5.7806884420462512E-127</v>
      </c>
      <c r="S1642" s="326">
        <f t="shared" si="408"/>
        <v>6.0999999999999999E-2</v>
      </c>
      <c r="T1642" s="326">
        <f t="shared" si="414"/>
        <v>1.5141112805103141</v>
      </c>
      <c r="U1642" s="326">
        <f t="shared" si="409"/>
        <v>6.1349325498608054E-2</v>
      </c>
      <c r="V1642" s="326">
        <f t="shared" si="415"/>
        <v>0.36134932549860804</v>
      </c>
    </row>
    <row r="1643" spans="7:22" x14ac:dyDescent="0.2">
      <c r="G1643" s="326">
        <f t="shared" si="400"/>
        <v>0</v>
      </c>
      <c r="H1643" s="326">
        <f t="shared" si="410"/>
        <v>1.5150373424555803</v>
      </c>
      <c r="I1643" s="326">
        <f t="shared" si="401"/>
        <v>0</v>
      </c>
      <c r="J1643" s="326">
        <f t="shared" si="402"/>
        <v>0</v>
      </c>
      <c r="K1643" s="326">
        <f t="shared" si="411"/>
        <v>1.5150373424555803</v>
      </c>
      <c r="L1643" s="326">
        <f t="shared" si="403"/>
        <v>0</v>
      </c>
      <c r="M1643" s="326">
        <f t="shared" si="404"/>
        <v>0</v>
      </c>
      <c r="N1643" s="326">
        <f t="shared" si="412"/>
        <v>1.5150373424555803</v>
      </c>
      <c r="O1643" s="326">
        <f t="shared" si="405"/>
        <v>0</v>
      </c>
      <c r="P1643" s="326">
        <f t="shared" si="406"/>
        <v>0</v>
      </c>
      <c r="Q1643" s="326">
        <f t="shared" si="413"/>
        <v>1.5150373424555803</v>
      </c>
      <c r="R1643" s="326">
        <f t="shared" si="407"/>
        <v>2.1550278883545332E-127</v>
      </c>
      <c r="S1643" s="326">
        <f t="shared" si="408"/>
        <v>7.2999999999999995E-2</v>
      </c>
      <c r="T1643" s="326">
        <f t="shared" si="414"/>
        <v>1.5150373424555803</v>
      </c>
      <c r="U1643" s="326">
        <f t="shared" si="409"/>
        <v>7.355167869820789E-2</v>
      </c>
      <c r="V1643" s="326">
        <f t="shared" si="415"/>
        <v>0.37355167869820788</v>
      </c>
    </row>
    <row r="1644" spans="7:22" x14ac:dyDescent="0.2">
      <c r="G1644" s="326">
        <f t="shared" si="400"/>
        <v>0</v>
      </c>
      <c r="H1644" s="326">
        <f t="shared" si="410"/>
        <v>1.5159634044008465</v>
      </c>
      <c r="I1644" s="326">
        <f t="shared" si="401"/>
        <v>0</v>
      </c>
      <c r="J1644" s="326">
        <f t="shared" si="402"/>
        <v>0</v>
      </c>
      <c r="K1644" s="326">
        <f t="shared" si="411"/>
        <v>1.5159634044008465</v>
      </c>
      <c r="L1644" s="326">
        <f t="shared" si="403"/>
        <v>0</v>
      </c>
      <c r="M1644" s="326">
        <f t="shared" si="404"/>
        <v>0</v>
      </c>
      <c r="N1644" s="326">
        <f t="shared" si="412"/>
        <v>1.5159634044008465</v>
      </c>
      <c r="O1644" s="326">
        <f t="shared" si="405"/>
        <v>0</v>
      </c>
      <c r="P1644" s="326">
        <f t="shared" si="406"/>
        <v>0</v>
      </c>
      <c r="Q1644" s="326">
        <f t="shared" si="413"/>
        <v>1.5159634044008465</v>
      </c>
      <c r="R1644" s="326">
        <f t="shared" si="407"/>
        <v>8.0302832490729308E-128</v>
      </c>
      <c r="S1644" s="326">
        <f t="shared" si="408"/>
        <v>8.7000000000000008E-2</v>
      </c>
      <c r="T1644" s="326">
        <f t="shared" si="414"/>
        <v>1.5159634044008465</v>
      </c>
      <c r="U1644" s="326">
        <f t="shared" si="409"/>
        <v>8.7858333253689441E-2</v>
      </c>
      <c r="V1644" s="326">
        <f t="shared" si="415"/>
        <v>0.38785833325368946</v>
      </c>
    </row>
    <row r="1645" spans="7:22" x14ac:dyDescent="0.2">
      <c r="G1645" s="326">
        <f t="shared" si="400"/>
        <v>0</v>
      </c>
      <c r="H1645" s="326">
        <f t="shared" si="410"/>
        <v>1.5168894663461128</v>
      </c>
      <c r="I1645" s="326">
        <f t="shared" si="401"/>
        <v>0</v>
      </c>
      <c r="J1645" s="326">
        <f t="shared" si="402"/>
        <v>0</v>
      </c>
      <c r="K1645" s="326">
        <f t="shared" si="411"/>
        <v>1.5168894663461128</v>
      </c>
      <c r="L1645" s="326">
        <f t="shared" si="403"/>
        <v>0</v>
      </c>
      <c r="M1645" s="326">
        <f t="shared" si="404"/>
        <v>0</v>
      </c>
      <c r="N1645" s="326">
        <f t="shared" si="412"/>
        <v>1.5168894663461128</v>
      </c>
      <c r="O1645" s="326">
        <f t="shared" si="405"/>
        <v>0</v>
      </c>
      <c r="P1645" s="326">
        <f t="shared" si="406"/>
        <v>0</v>
      </c>
      <c r="Q1645" s="326">
        <f t="shared" si="413"/>
        <v>1.5168894663461128</v>
      </c>
      <c r="R1645" s="326">
        <f t="shared" si="407"/>
        <v>2.9909912675241766E-128</v>
      </c>
      <c r="S1645" s="326">
        <f t="shared" si="408"/>
        <v>0.10400000000000001</v>
      </c>
      <c r="T1645" s="326">
        <f t="shared" si="414"/>
        <v>1.5168894663461128</v>
      </c>
      <c r="U1645" s="326">
        <f t="shared" si="409"/>
        <v>0.10456505245630861</v>
      </c>
      <c r="V1645" s="326">
        <f t="shared" si="415"/>
        <v>0.40456505245630858</v>
      </c>
    </row>
    <row r="1646" spans="7:22" x14ac:dyDescent="0.2">
      <c r="G1646" s="326">
        <f t="shared" si="400"/>
        <v>0</v>
      </c>
      <c r="H1646" s="326">
        <f t="shared" si="410"/>
        <v>1.517815528291379</v>
      </c>
      <c r="I1646" s="326">
        <f t="shared" si="401"/>
        <v>0</v>
      </c>
      <c r="J1646" s="326">
        <f t="shared" si="402"/>
        <v>0</v>
      </c>
      <c r="K1646" s="326">
        <f t="shared" si="411"/>
        <v>1.517815528291379</v>
      </c>
      <c r="L1646" s="326">
        <f t="shared" si="403"/>
        <v>0</v>
      </c>
      <c r="M1646" s="326">
        <f t="shared" si="404"/>
        <v>0</v>
      </c>
      <c r="N1646" s="326">
        <f t="shared" si="412"/>
        <v>1.517815528291379</v>
      </c>
      <c r="O1646" s="326">
        <f t="shared" si="405"/>
        <v>0</v>
      </c>
      <c r="P1646" s="326">
        <f t="shared" si="406"/>
        <v>0</v>
      </c>
      <c r="Q1646" s="326">
        <f t="shared" si="413"/>
        <v>1.517815528291379</v>
      </c>
      <c r="R1646" s="326">
        <f t="shared" si="407"/>
        <v>1.1135440544428391E-128</v>
      </c>
      <c r="S1646" s="326">
        <f t="shared" si="408"/>
        <v>0.123</v>
      </c>
      <c r="T1646" s="326">
        <f t="shared" si="414"/>
        <v>1.517815528291379</v>
      </c>
      <c r="U1646" s="326">
        <f t="shared" si="409"/>
        <v>0.12399638458116523</v>
      </c>
      <c r="V1646" s="326">
        <f t="shared" si="415"/>
        <v>0.42399638458116523</v>
      </c>
    </row>
    <row r="1647" spans="7:22" x14ac:dyDescent="0.2">
      <c r="G1647" s="326">
        <f t="shared" si="400"/>
        <v>0</v>
      </c>
      <c r="H1647" s="326">
        <f t="shared" si="410"/>
        <v>1.5187415902366452</v>
      </c>
      <c r="I1647" s="326">
        <f t="shared" si="401"/>
        <v>0</v>
      </c>
      <c r="J1647" s="326">
        <f t="shared" si="402"/>
        <v>0</v>
      </c>
      <c r="K1647" s="326">
        <f t="shared" si="411"/>
        <v>1.5187415902366452</v>
      </c>
      <c r="L1647" s="326">
        <f t="shared" si="403"/>
        <v>0</v>
      </c>
      <c r="M1647" s="326">
        <f t="shared" si="404"/>
        <v>0</v>
      </c>
      <c r="N1647" s="326">
        <f t="shared" si="412"/>
        <v>1.5187415902366452</v>
      </c>
      <c r="O1647" s="326">
        <f t="shared" si="405"/>
        <v>0</v>
      </c>
      <c r="P1647" s="326">
        <f t="shared" si="406"/>
        <v>0</v>
      </c>
      <c r="Q1647" s="326">
        <f t="shared" si="413"/>
        <v>1.5187415902366452</v>
      </c>
      <c r="R1647" s="326">
        <f t="shared" si="407"/>
        <v>4.1439003028256295E-129</v>
      </c>
      <c r="S1647" s="326">
        <f t="shared" si="408"/>
        <v>0.14599999999999999</v>
      </c>
      <c r="T1647" s="326">
        <f t="shared" si="414"/>
        <v>1.5187415902366452</v>
      </c>
      <c r="U1647" s="326">
        <f t="shared" si="409"/>
        <v>0.14650618596615164</v>
      </c>
      <c r="V1647" s="326">
        <f t="shared" si="415"/>
        <v>0.44650618596615166</v>
      </c>
    </row>
    <row r="1648" spans="7:22" x14ac:dyDescent="0.2">
      <c r="G1648" s="326">
        <f t="shared" si="400"/>
        <v>0</v>
      </c>
      <c r="H1648" s="326">
        <f t="shared" si="410"/>
        <v>1.5196676521819115</v>
      </c>
      <c r="I1648" s="326">
        <f t="shared" si="401"/>
        <v>0</v>
      </c>
      <c r="J1648" s="326">
        <f t="shared" si="402"/>
        <v>0</v>
      </c>
      <c r="K1648" s="326">
        <f t="shared" si="411"/>
        <v>1.5196676521819115</v>
      </c>
      <c r="L1648" s="326">
        <f t="shared" si="403"/>
        <v>0</v>
      </c>
      <c r="M1648" s="326">
        <f t="shared" si="404"/>
        <v>0</v>
      </c>
      <c r="N1648" s="326">
        <f t="shared" si="412"/>
        <v>1.5196676521819115</v>
      </c>
      <c r="O1648" s="326">
        <f t="shared" si="405"/>
        <v>0</v>
      </c>
      <c r="P1648" s="326">
        <f t="shared" si="406"/>
        <v>0</v>
      </c>
      <c r="Q1648" s="326">
        <f t="shared" si="413"/>
        <v>1.5196676521819115</v>
      </c>
      <c r="R1648" s="326">
        <f t="shared" si="407"/>
        <v>1.5414252941493579E-129</v>
      </c>
      <c r="S1648" s="326">
        <f t="shared" si="408"/>
        <v>0.17200000000000001</v>
      </c>
      <c r="T1648" s="326">
        <f t="shared" si="414"/>
        <v>1.5196676521819115</v>
      </c>
      <c r="U1648" s="326">
        <f t="shared" si="409"/>
        <v>0.17247770837572493</v>
      </c>
      <c r="V1648" s="326">
        <f t="shared" si="415"/>
        <v>0.47247770837572489</v>
      </c>
    </row>
    <row r="1649" spans="7:22" x14ac:dyDescent="0.2">
      <c r="G1649" s="326">
        <f t="shared" si="400"/>
        <v>0</v>
      </c>
      <c r="H1649" s="326">
        <f t="shared" si="410"/>
        <v>1.5205937141271777</v>
      </c>
      <c r="I1649" s="326">
        <f t="shared" si="401"/>
        <v>0</v>
      </c>
      <c r="J1649" s="326">
        <f t="shared" si="402"/>
        <v>0</v>
      </c>
      <c r="K1649" s="326">
        <f t="shared" si="411"/>
        <v>1.5205937141271777</v>
      </c>
      <c r="L1649" s="326">
        <f t="shared" si="403"/>
        <v>0</v>
      </c>
      <c r="M1649" s="326">
        <f t="shared" si="404"/>
        <v>0</v>
      </c>
      <c r="N1649" s="326">
        <f t="shared" si="412"/>
        <v>1.5205937141271777</v>
      </c>
      <c r="O1649" s="326">
        <f t="shared" si="405"/>
        <v>0</v>
      </c>
      <c r="P1649" s="326">
        <f t="shared" si="406"/>
        <v>0</v>
      </c>
      <c r="Q1649" s="326">
        <f t="shared" si="413"/>
        <v>1.5205937141271777</v>
      </c>
      <c r="R1649" s="326">
        <f t="shared" si="407"/>
        <v>5.7312400236541257E-130</v>
      </c>
      <c r="S1649" s="326">
        <f t="shared" si="408"/>
        <v>0.20200000000000001</v>
      </c>
      <c r="T1649" s="326">
        <f t="shared" si="414"/>
        <v>1.5205937141271777</v>
      </c>
      <c r="U1649" s="326">
        <f t="shared" si="409"/>
        <v>0.20232317357576682</v>
      </c>
      <c r="V1649" s="326">
        <f t="shared" si="415"/>
        <v>0.50232317357576683</v>
      </c>
    </row>
    <row r="1650" spans="7:22" x14ac:dyDescent="0.2">
      <c r="G1650" s="326">
        <f t="shared" si="400"/>
        <v>0</v>
      </c>
      <c r="H1650" s="326">
        <f t="shared" si="410"/>
        <v>1.5215197760724439</v>
      </c>
      <c r="I1650" s="326">
        <f t="shared" si="401"/>
        <v>0</v>
      </c>
      <c r="J1650" s="326">
        <f t="shared" si="402"/>
        <v>0</v>
      </c>
      <c r="K1650" s="326">
        <f t="shared" si="411"/>
        <v>1.5215197760724439</v>
      </c>
      <c r="L1650" s="326">
        <f t="shared" si="403"/>
        <v>0</v>
      </c>
      <c r="M1650" s="326">
        <f t="shared" si="404"/>
        <v>0</v>
      </c>
      <c r="N1650" s="326">
        <f t="shared" si="412"/>
        <v>1.5215197760724439</v>
      </c>
      <c r="O1650" s="326">
        <f t="shared" si="405"/>
        <v>0</v>
      </c>
      <c r="P1650" s="326">
        <f t="shared" si="406"/>
        <v>0</v>
      </c>
      <c r="Q1650" s="326">
        <f t="shared" si="413"/>
        <v>1.5215197760724439</v>
      </c>
      <c r="R1650" s="326">
        <f t="shared" si="407"/>
        <v>2.1300474731939462E-130</v>
      </c>
      <c r="S1650" s="326">
        <f t="shared" si="408"/>
        <v>0.23600000000000002</v>
      </c>
      <c r="T1650" s="326">
        <f t="shared" si="414"/>
        <v>1.5215197760724439</v>
      </c>
      <c r="U1650" s="326">
        <f t="shared" si="409"/>
        <v>0.23648275793790871</v>
      </c>
      <c r="V1650" s="326">
        <f t="shared" si="415"/>
        <v>0.53648275793790867</v>
      </c>
    </row>
    <row r="1651" spans="7:22" x14ac:dyDescent="0.2">
      <c r="G1651" s="326">
        <f t="shared" si="400"/>
        <v>0</v>
      </c>
      <c r="H1651" s="326">
        <f t="shared" si="410"/>
        <v>1.5224458380177102</v>
      </c>
      <c r="I1651" s="326">
        <f t="shared" si="401"/>
        <v>0</v>
      </c>
      <c r="J1651" s="326">
        <f t="shared" si="402"/>
        <v>0</v>
      </c>
      <c r="K1651" s="326">
        <f t="shared" si="411"/>
        <v>1.5224458380177102</v>
      </c>
      <c r="L1651" s="326">
        <f t="shared" si="403"/>
        <v>0</v>
      </c>
      <c r="M1651" s="326">
        <f t="shared" si="404"/>
        <v>0</v>
      </c>
      <c r="N1651" s="326">
        <f t="shared" si="412"/>
        <v>1.5224458380177102</v>
      </c>
      <c r="O1651" s="326">
        <f t="shared" si="405"/>
        <v>0</v>
      </c>
      <c r="P1651" s="326">
        <f t="shared" si="406"/>
        <v>0</v>
      </c>
      <c r="Q1651" s="326">
        <f t="shared" si="413"/>
        <v>1.5224458380177102</v>
      </c>
      <c r="R1651" s="326">
        <f t="shared" si="407"/>
        <v>7.9130911601615352E-131</v>
      </c>
      <c r="S1651" s="326">
        <f t="shared" si="408"/>
        <v>0.27500000000000002</v>
      </c>
      <c r="T1651" s="326">
        <f t="shared" si="414"/>
        <v>1.5224458380177102</v>
      </c>
      <c r="U1651" s="326">
        <f t="shared" si="409"/>
        <v>0.27542291197167762</v>
      </c>
      <c r="V1651" s="326">
        <f t="shared" si="415"/>
        <v>0.57542291197167761</v>
      </c>
    </row>
    <row r="1652" spans="7:22" x14ac:dyDescent="0.2">
      <c r="G1652" s="326">
        <f t="shared" si="400"/>
        <v>0</v>
      </c>
      <c r="H1652" s="326">
        <f t="shared" si="410"/>
        <v>1.5233718999629764</v>
      </c>
      <c r="I1652" s="326">
        <f t="shared" si="401"/>
        <v>0</v>
      </c>
      <c r="J1652" s="326">
        <f t="shared" si="402"/>
        <v>0</v>
      </c>
      <c r="K1652" s="326">
        <f t="shared" si="411"/>
        <v>1.5233718999629764</v>
      </c>
      <c r="L1652" s="326">
        <f t="shared" si="403"/>
        <v>0</v>
      </c>
      <c r="M1652" s="326">
        <f t="shared" si="404"/>
        <v>0</v>
      </c>
      <c r="N1652" s="326">
        <f t="shared" si="412"/>
        <v>1.5233718999629764</v>
      </c>
      <c r="O1652" s="326">
        <f t="shared" si="405"/>
        <v>0</v>
      </c>
      <c r="P1652" s="326">
        <f t="shared" si="406"/>
        <v>0</v>
      </c>
      <c r="Q1652" s="326">
        <f t="shared" si="413"/>
        <v>1.5233718999629764</v>
      </c>
      <c r="R1652" s="326">
        <f t="shared" si="407"/>
        <v>2.9384674096926569E-131</v>
      </c>
      <c r="S1652" s="326">
        <f t="shared" si="408"/>
        <v>0.31900000000000001</v>
      </c>
      <c r="T1652" s="326">
        <f t="shared" si="414"/>
        <v>1.5233718999629764</v>
      </c>
      <c r="U1652" s="326">
        <f t="shared" si="409"/>
        <v>0.3196339442335886</v>
      </c>
      <c r="V1652" s="326">
        <f t="shared" si="415"/>
        <v>0.61963394423358853</v>
      </c>
    </row>
    <row r="1653" spans="7:22" x14ac:dyDescent="0.2">
      <c r="G1653" s="326">
        <f t="shared" si="400"/>
        <v>0</v>
      </c>
      <c r="H1653" s="326">
        <f t="shared" si="410"/>
        <v>1.5242979619082426</v>
      </c>
      <c r="I1653" s="326">
        <f t="shared" si="401"/>
        <v>0</v>
      </c>
      <c r="J1653" s="326">
        <f t="shared" si="402"/>
        <v>0</v>
      </c>
      <c r="K1653" s="326">
        <f t="shared" si="411"/>
        <v>1.5242979619082426</v>
      </c>
      <c r="L1653" s="326">
        <f t="shared" si="403"/>
        <v>0</v>
      </c>
      <c r="M1653" s="326">
        <f t="shared" si="404"/>
        <v>0</v>
      </c>
      <c r="N1653" s="326">
        <f t="shared" si="412"/>
        <v>1.5242979619082426</v>
      </c>
      <c r="O1653" s="326">
        <f t="shared" si="405"/>
        <v>0</v>
      </c>
      <c r="P1653" s="326">
        <f t="shared" si="406"/>
        <v>0</v>
      </c>
      <c r="Q1653" s="326">
        <f t="shared" si="413"/>
        <v>1.5242979619082426</v>
      </c>
      <c r="R1653" s="326">
        <f t="shared" si="407"/>
        <v>1.0907243965153456E-131</v>
      </c>
      <c r="S1653" s="326">
        <f t="shared" si="408"/>
        <v>0.36899999999999999</v>
      </c>
      <c r="T1653" s="326">
        <f t="shared" si="414"/>
        <v>1.5242979619082426</v>
      </c>
      <c r="U1653" s="326">
        <f t="shared" si="409"/>
        <v>0.36962680632287914</v>
      </c>
      <c r="V1653" s="326">
        <f t="shared" si="415"/>
        <v>0.66962680632287919</v>
      </c>
    </row>
    <row r="1654" spans="7:22" x14ac:dyDescent="0.2">
      <c r="G1654" s="326">
        <f t="shared" si="400"/>
        <v>0</v>
      </c>
      <c r="H1654" s="326">
        <f t="shared" si="410"/>
        <v>1.5252240238535089</v>
      </c>
      <c r="I1654" s="326">
        <f t="shared" si="401"/>
        <v>0</v>
      </c>
      <c r="J1654" s="326">
        <f t="shared" si="402"/>
        <v>0</v>
      </c>
      <c r="K1654" s="326">
        <f t="shared" si="411"/>
        <v>1.5252240238535089</v>
      </c>
      <c r="L1654" s="326">
        <f t="shared" si="403"/>
        <v>0</v>
      </c>
      <c r="M1654" s="326">
        <f t="shared" si="404"/>
        <v>0</v>
      </c>
      <c r="N1654" s="326">
        <f t="shared" si="412"/>
        <v>1.5252240238535089</v>
      </c>
      <c r="O1654" s="326">
        <f t="shared" si="405"/>
        <v>0</v>
      </c>
      <c r="P1654" s="326">
        <f t="shared" si="406"/>
        <v>0</v>
      </c>
      <c r="Q1654" s="326">
        <f t="shared" si="413"/>
        <v>1.5252240238535089</v>
      </c>
      <c r="R1654" s="326">
        <f t="shared" si="407"/>
        <v>4.0469722318841228E-132</v>
      </c>
      <c r="S1654" s="326">
        <f t="shared" si="408"/>
        <v>0.42499999999999999</v>
      </c>
      <c r="T1654" s="326">
        <f t="shared" si="414"/>
        <v>1.5252240238535089</v>
      </c>
      <c r="U1654" s="326">
        <f t="shared" si="409"/>
        <v>0.42592902582343145</v>
      </c>
      <c r="V1654" s="326">
        <f t="shared" si="415"/>
        <v>0.72592902582343144</v>
      </c>
    </row>
    <row r="1655" spans="7:22" x14ac:dyDescent="0.2">
      <c r="G1655" s="326">
        <f t="shared" si="400"/>
        <v>0</v>
      </c>
      <c r="H1655" s="326">
        <f t="shared" si="410"/>
        <v>1.5261500857987751</v>
      </c>
      <c r="I1655" s="326">
        <f t="shared" si="401"/>
        <v>0</v>
      </c>
      <c r="J1655" s="326">
        <f t="shared" si="402"/>
        <v>0</v>
      </c>
      <c r="K1655" s="326">
        <f t="shared" si="411"/>
        <v>1.5261500857987751</v>
      </c>
      <c r="L1655" s="326">
        <f t="shared" si="403"/>
        <v>0</v>
      </c>
      <c r="M1655" s="326">
        <f t="shared" si="404"/>
        <v>0</v>
      </c>
      <c r="N1655" s="326">
        <f t="shared" si="412"/>
        <v>1.5261500857987751</v>
      </c>
      <c r="O1655" s="326">
        <f t="shared" si="405"/>
        <v>0</v>
      </c>
      <c r="P1655" s="326">
        <f t="shared" si="406"/>
        <v>0</v>
      </c>
      <c r="Q1655" s="326">
        <f t="shared" si="413"/>
        <v>1.5261500857987751</v>
      </c>
      <c r="R1655" s="326">
        <f t="shared" si="407"/>
        <v>1.500956383505363E-132</v>
      </c>
      <c r="S1655" s="326">
        <f t="shared" si="408"/>
        <v>0.48899999999999999</v>
      </c>
      <c r="T1655" s="326">
        <f t="shared" si="414"/>
        <v>1.5261500857987751</v>
      </c>
      <c r="U1655" s="326">
        <f t="shared" si="409"/>
        <v>0.48907974719450964</v>
      </c>
      <c r="V1655" s="326">
        <f t="shared" si="415"/>
        <v>0.78907974719450968</v>
      </c>
    </row>
    <row r="1656" spans="7:22" x14ac:dyDescent="0.2">
      <c r="G1656" s="326">
        <f t="shared" si="400"/>
        <v>0</v>
      </c>
      <c r="H1656" s="326">
        <f t="shared" si="410"/>
        <v>1.5270761477440413</v>
      </c>
      <c r="I1656" s="326">
        <f t="shared" si="401"/>
        <v>0</v>
      </c>
      <c r="J1656" s="326">
        <f t="shared" si="402"/>
        <v>0</v>
      </c>
      <c r="K1656" s="326">
        <f t="shared" si="411"/>
        <v>1.5270761477440413</v>
      </c>
      <c r="L1656" s="326">
        <f t="shared" si="403"/>
        <v>0</v>
      </c>
      <c r="M1656" s="326">
        <f t="shared" si="404"/>
        <v>0</v>
      </c>
      <c r="N1656" s="326">
        <f t="shared" si="412"/>
        <v>1.5270761477440413</v>
      </c>
      <c r="O1656" s="326">
        <f t="shared" si="405"/>
        <v>0</v>
      </c>
      <c r="P1656" s="326">
        <f t="shared" si="406"/>
        <v>0</v>
      </c>
      <c r="Q1656" s="326">
        <f t="shared" si="413"/>
        <v>1.5270761477440413</v>
      </c>
      <c r="R1656" s="326">
        <f t="shared" si="407"/>
        <v>5.564551489037532E-133</v>
      </c>
      <c r="S1656" s="326">
        <f t="shared" si="408"/>
        <v>0.55900000000000005</v>
      </c>
      <c r="T1656" s="326">
        <f t="shared" si="414"/>
        <v>1.5270761477440413</v>
      </c>
      <c r="U1656" s="326">
        <f t="shared" si="409"/>
        <v>0.55962385676307291</v>
      </c>
      <c r="V1656" s="326">
        <f t="shared" si="415"/>
        <v>0.85962385676307296</v>
      </c>
    </row>
    <row r="1657" spans="7:22" x14ac:dyDescent="0.2">
      <c r="G1657" s="326">
        <f t="shared" si="400"/>
        <v>0</v>
      </c>
      <c r="H1657" s="326">
        <f t="shared" si="410"/>
        <v>1.5280022096893076</v>
      </c>
      <c r="I1657" s="326">
        <f t="shared" si="401"/>
        <v>0</v>
      </c>
      <c r="J1657" s="326">
        <f t="shared" si="402"/>
        <v>0</v>
      </c>
      <c r="K1657" s="326">
        <f t="shared" si="411"/>
        <v>1.5280022096893076</v>
      </c>
      <c r="L1657" s="326">
        <f t="shared" si="403"/>
        <v>0</v>
      </c>
      <c r="M1657" s="326">
        <f t="shared" si="404"/>
        <v>0</v>
      </c>
      <c r="N1657" s="326">
        <f t="shared" si="412"/>
        <v>1.5280022096893076</v>
      </c>
      <c r="O1657" s="326">
        <f t="shared" si="405"/>
        <v>0</v>
      </c>
      <c r="P1657" s="326">
        <f t="shared" si="406"/>
        <v>0</v>
      </c>
      <c r="Q1657" s="326">
        <f t="shared" si="413"/>
        <v>1.5280022096893076</v>
      </c>
      <c r="R1657" s="326">
        <f t="shared" si="407"/>
        <v>2.0621397408203049E-133</v>
      </c>
      <c r="S1657" s="326">
        <f t="shared" si="408"/>
        <v>0.63800000000000001</v>
      </c>
      <c r="T1657" s="326">
        <f t="shared" si="414"/>
        <v>1.5280022096893076</v>
      </c>
      <c r="U1657" s="326">
        <f t="shared" si="409"/>
        <v>0.63810518703800612</v>
      </c>
      <c r="V1657" s="326">
        <f t="shared" si="415"/>
        <v>0.93810518703800616</v>
      </c>
    </row>
    <row r="1658" spans="7:22" x14ac:dyDescent="0.2">
      <c r="G1658" s="326">
        <f t="shared" si="400"/>
        <v>0</v>
      </c>
      <c r="H1658" s="326">
        <f t="shared" si="410"/>
        <v>1.5289282716345738</v>
      </c>
      <c r="I1658" s="326">
        <f t="shared" si="401"/>
        <v>0</v>
      </c>
      <c r="J1658" s="326">
        <f t="shared" si="402"/>
        <v>0</v>
      </c>
      <c r="K1658" s="326">
        <f t="shared" si="411"/>
        <v>1.5289282716345738</v>
      </c>
      <c r="L1658" s="326">
        <f t="shared" si="403"/>
        <v>0</v>
      </c>
      <c r="M1658" s="326">
        <f t="shared" si="404"/>
        <v>0</v>
      </c>
      <c r="N1658" s="326">
        <f t="shared" si="412"/>
        <v>1.5289282716345738</v>
      </c>
      <c r="O1658" s="326">
        <f t="shared" si="405"/>
        <v>0</v>
      </c>
      <c r="P1658" s="326">
        <f t="shared" si="406"/>
        <v>0</v>
      </c>
      <c r="Q1658" s="326">
        <f t="shared" si="413"/>
        <v>1.5289282716345738</v>
      </c>
      <c r="R1658" s="326">
        <f t="shared" si="407"/>
        <v>7.6389458784891984E-134</v>
      </c>
      <c r="S1658" s="326">
        <f t="shared" si="408"/>
        <v>0.72499999999999998</v>
      </c>
      <c r="T1658" s="326">
        <f t="shared" si="414"/>
        <v>1.5289282716345738</v>
      </c>
      <c r="U1658" s="326">
        <f t="shared" si="409"/>
        <v>0.7250588173483371</v>
      </c>
      <c r="V1658" s="326">
        <f t="shared" si="415"/>
        <v>1.025058817348337</v>
      </c>
    </row>
    <row r="1659" spans="7:22" x14ac:dyDescent="0.2">
      <c r="G1659" s="326">
        <f t="shared" si="400"/>
        <v>0</v>
      </c>
      <c r="H1659" s="326">
        <f t="shared" si="410"/>
        <v>1.52985433357984</v>
      </c>
      <c r="I1659" s="326">
        <f t="shared" si="401"/>
        <v>0</v>
      </c>
      <c r="J1659" s="326">
        <f t="shared" si="402"/>
        <v>0</v>
      </c>
      <c r="K1659" s="326">
        <f t="shared" si="411"/>
        <v>1.52985433357984</v>
      </c>
      <c r="L1659" s="326">
        <f t="shared" si="403"/>
        <v>0</v>
      </c>
      <c r="M1659" s="326">
        <f t="shared" si="404"/>
        <v>0</v>
      </c>
      <c r="N1659" s="326">
        <f t="shared" si="412"/>
        <v>1.52985433357984</v>
      </c>
      <c r="O1659" s="326">
        <f t="shared" si="405"/>
        <v>0</v>
      </c>
      <c r="P1659" s="326">
        <f t="shared" si="406"/>
        <v>0</v>
      </c>
      <c r="Q1659" s="326">
        <f t="shared" si="413"/>
        <v>1.52985433357984</v>
      </c>
      <c r="R1659" s="326">
        <f t="shared" si="407"/>
        <v>2.8286405514764548E-134</v>
      </c>
      <c r="S1659" s="326">
        <f t="shared" si="408"/>
        <v>0.82100000000000006</v>
      </c>
      <c r="T1659" s="326">
        <f t="shared" si="414"/>
        <v>1.52985433357984</v>
      </c>
      <c r="U1659" s="326">
        <f t="shared" si="409"/>
        <v>0.82100251197895247</v>
      </c>
      <c r="V1659" s="326">
        <f t="shared" si="415"/>
        <v>1.1210025119789524</v>
      </c>
    </row>
    <row r="1660" spans="7:22" x14ac:dyDescent="0.2">
      <c r="G1660" s="326">
        <f t="shared" si="400"/>
        <v>0</v>
      </c>
      <c r="H1660" s="326">
        <f t="shared" si="410"/>
        <v>1.5307803955251063</v>
      </c>
      <c r="I1660" s="326">
        <f t="shared" si="401"/>
        <v>0</v>
      </c>
      <c r="J1660" s="326">
        <f t="shared" si="402"/>
        <v>0</v>
      </c>
      <c r="K1660" s="326">
        <f t="shared" si="411"/>
        <v>1.5307803955251063</v>
      </c>
      <c r="L1660" s="326">
        <f t="shared" si="403"/>
        <v>0</v>
      </c>
      <c r="M1660" s="326">
        <f t="shared" si="404"/>
        <v>0</v>
      </c>
      <c r="N1660" s="326">
        <f t="shared" si="412"/>
        <v>1.5307803955251063</v>
      </c>
      <c r="O1660" s="326">
        <f t="shared" si="405"/>
        <v>0</v>
      </c>
      <c r="P1660" s="326">
        <f t="shared" si="406"/>
        <v>0</v>
      </c>
      <c r="Q1660" s="326">
        <f t="shared" si="413"/>
        <v>1.5307803955251063</v>
      </c>
      <c r="R1660" s="326">
        <f t="shared" si="407"/>
        <v>1.0470143872466597E-134</v>
      </c>
      <c r="S1660" s="326">
        <f t="shared" si="408"/>
        <v>0.92600000000000005</v>
      </c>
      <c r="T1660" s="326">
        <f t="shared" si="414"/>
        <v>1.5307803955251063</v>
      </c>
      <c r="U1660" s="326">
        <f t="shared" si="409"/>
        <v>0.92642736309022566</v>
      </c>
      <c r="V1660" s="326">
        <f t="shared" si="415"/>
        <v>1.2264273630902256</v>
      </c>
    </row>
    <row r="1661" spans="7:22" x14ac:dyDescent="0.2">
      <c r="G1661" s="326">
        <f t="shared" si="400"/>
        <v>0</v>
      </c>
      <c r="H1661" s="326">
        <f t="shared" si="410"/>
        <v>1.5317064574703725</v>
      </c>
      <c r="I1661" s="326">
        <f t="shared" si="401"/>
        <v>0</v>
      </c>
      <c r="J1661" s="326">
        <f t="shared" si="402"/>
        <v>0</v>
      </c>
      <c r="K1661" s="326">
        <f t="shared" si="411"/>
        <v>1.5317064574703725</v>
      </c>
      <c r="L1661" s="326">
        <f t="shared" si="403"/>
        <v>0</v>
      </c>
      <c r="M1661" s="326">
        <f t="shared" si="404"/>
        <v>0</v>
      </c>
      <c r="N1661" s="326">
        <f t="shared" si="412"/>
        <v>1.5317064574703725</v>
      </c>
      <c r="O1661" s="326">
        <f t="shared" si="405"/>
        <v>0</v>
      </c>
      <c r="P1661" s="326">
        <f t="shared" si="406"/>
        <v>0</v>
      </c>
      <c r="Q1661" s="326">
        <f t="shared" si="413"/>
        <v>1.5317064574703725</v>
      </c>
      <c r="R1661" s="326">
        <f t="shared" si="407"/>
        <v>3.8740003229080727E-135</v>
      </c>
      <c r="S1661" s="326">
        <f t="shared" si="408"/>
        <v>1.0409999999999999</v>
      </c>
      <c r="T1661" s="326">
        <f t="shared" si="414"/>
        <v>1.5317064574703725</v>
      </c>
      <c r="U1661" s="326">
        <f t="shared" si="409"/>
        <v>1.0417877331916152</v>
      </c>
      <c r="V1661" s="326">
        <f t="shared" si="415"/>
        <v>1.3417877331916153</v>
      </c>
    </row>
    <row r="1662" spans="7:22" x14ac:dyDescent="0.2">
      <c r="G1662" s="326">
        <f t="shared" si="400"/>
        <v>0</v>
      </c>
      <c r="H1662" s="326">
        <f t="shared" si="410"/>
        <v>1.5326325194156387</v>
      </c>
      <c r="I1662" s="326">
        <f t="shared" si="401"/>
        <v>0</v>
      </c>
      <c r="J1662" s="326">
        <f t="shared" si="402"/>
        <v>0</v>
      </c>
      <c r="K1662" s="326">
        <f t="shared" si="411"/>
        <v>1.5326325194156387</v>
      </c>
      <c r="L1662" s="326">
        <f t="shared" si="403"/>
        <v>0</v>
      </c>
      <c r="M1662" s="326">
        <f t="shared" si="404"/>
        <v>0</v>
      </c>
      <c r="N1662" s="326">
        <f t="shared" si="412"/>
        <v>1.5326325194156387</v>
      </c>
      <c r="O1662" s="326">
        <f t="shared" si="405"/>
        <v>0</v>
      </c>
      <c r="P1662" s="326">
        <f t="shared" si="406"/>
        <v>0</v>
      </c>
      <c r="Q1662" s="326">
        <f t="shared" si="413"/>
        <v>1.5326325194156387</v>
      </c>
      <c r="R1662" s="326">
        <f t="shared" si="407"/>
        <v>1.4328486746031804E-135</v>
      </c>
      <c r="S1662" s="326">
        <f t="shared" si="408"/>
        <v>1.167</v>
      </c>
      <c r="T1662" s="326">
        <f t="shared" si="414"/>
        <v>1.5326325194156387</v>
      </c>
      <c r="U1662" s="326">
        <f t="shared" si="409"/>
        <v>1.1674906201080384</v>
      </c>
      <c r="V1662" s="326">
        <f t="shared" si="415"/>
        <v>1.4674906201080384</v>
      </c>
    </row>
    <row r="1663" spans="7:22" x14ac:dyDescent="0.2">
      <c r="G1663" s="326">
        <f t="shared" si="400"/>
        <v>0</v>
      </c>
      <c r="H1663" s="326">
        <f t="shared" si="410"/>
        <v>1.5335585813609049</v>
      </c>
      <c r="I1663" s="326">
        <f t="shared" si="401"/>
        <v>0</v>
      </c>
      <c r="J1663" s="326">
        <f t="shared" si="402"/>
        <v>0</v>
      </c>
      <c r="K1663" s="326">
        <f t="shared" si="411"/>
        <v>1.5335585813609049</v>
      </c>
      <c r="L1663" s="326">
        <f t="shared" si="403"/>
        <v>0</v>
      </c>
      <c r="M1663" s="326">
        <f t="shared" si="404"/>
        <v>0</v>
      </c>
      <c r="N1663" s="326">
        <f t="shared" si="412"/>
        <v>1.5335585813609049</v>
      </c>
      <c r="O1663" s="326">
        <f t="shared" si="405"/>
        <v>0</v>
      </c>
      <c r="P1663" s="326">
        <f t="shared" si="406"/>
        <v>0</v>
      </c>
      <c r="Q1663" s="326">
        <f t="shared" si="413"/>
        <v>1.5335585813609049</v>
      </c>
      <c r="R1663" s="326">
        <f t="shared" si="407"/>
        <v>5.2975640665563743E-136</v>
      </c>
      <c r="S1663" s="326">
        <f t="shared" si="408"/>
        <v>1.3029999999999999</v>
      </c>
      <c r="T1663" s="326">
        <f t="shared" si="414"/>
        <v>1.5335585813609049</v>
      </c>
      <c r="U1663" s="326">
        <f t="shared" si="409"/>
        <v>1.3038845954428577</v>
      </c>
      <c r="V1663" s="326">
        <f t="shared" si="415"/>
        <v>1.6038845954428578</v>
      </c>
    </row>
    <row r="1664" spans="7:22" x14ac:dyDescent="0.2">
      <c r="G1664" s="326">
        <f t="shared" si="400"/>
        <v>0</v>
      </c>
      <c r="H1664" s="326">
        <f t="shared" si="410"/>
        <v>1.5344846433061712</v>
      </c>
      <c r="I1664" s="326">
        <f t="shared" si="401"/>
        <v>0</v>
      </c>
      <c r="J1664" s="326">
        <f t="shared" si="402"/>
        <v>0</v>
      </c>
      <c r="K1664" s="326">
        <f t="shared" si="411"/>
        <v>1.5344846433061712</v>
      </c>
      <c r="L1664" s="326">
        <f t="shared" si="403"/>
        <v>0</v>
      </c>
      <c r="M1664" s="326">
        <f t="shared" si="404"/>
        <v>0</v>
      </c>
      <c r="N1664" s="326">
        <f t="shared" si="412"/>
        <v>1.5344846433061712</v>
      </c>
      <c r="O1664" s="326">
        <f t="shared" si="405"/>
        <v>0</v>
      </c>
      <c r="P1664" s="326">
        <f t="shared" si="406"/>
        <v>0</v>
      </c>
      <c r="Q1664" s="326">
        <f t="shared" si="413"/>
        <v>1.5344846433061712</v>
      </c>
      <c r="R1664" s="326">
        <f t="shared" si="407"/>
        <v>1.9578926080473419E-136</v>
      </c>
      <c r="S1664" s="326">
        <f t="shared" si="408"/>
        <v>1.4510000000000001</v>
      </c>
      <c r="T1664" s="326">
        <f t="shared" si="414"/>
        <v>1.5344846433061712</v>
      </c>
      <c r="U1664" s="326">
        <f t="shared" si="409"/>
        <v>1.4512484946299498</v>
      </c>
      <c r="V1664" s="326">
        <f t="shared" si="415"/>
        <v>1.7512484946299498</v>
      </c>
    </row>
    <row r="1665" spans="7:22" x14ac:dyDescent="0.2">
      <c r="G1665" s="326">
        <f t="shared" si="400"/>
        <v>0</v>
      </c>
      <c r="H1665" s="326">
        <f t="shared" si="410"/>
        <v>1.5354107052514374</v>
      </c>
      <c r="I1665" s="326">
        <f t="shared" si="401"/>
        <v>0</v>
      </c>
      <c r="J1665" s="326">
        <f t="shared" si="402"/>
        <v>0</v>
      </c>
      <c r="K1665" s="326">
        <f t="shared" si="411"/>
        <v>1.5354107052514374</v>
      </c>
      <c r="L1665" s="326">
        <f t="shared" si="403"/>
        <v>0</v>
      </c>
      <c r="M1665" s="326">
        <f t="shared" si="404"/>
        <v>0</v>
      </c>
      <c r="N1665" s="326">
        <f t="shared" si="412"/>
        <v>1.5354107052514374</v>
      </c>
      <c r="O1665" s="326">
        <f t="shared" si="405"/>
        <v>0</v>
      </c>
      <c r="P1665" s="326">
        <f t="shared" si="406"/>
        <v>0</v>
      </c>
      <c r="Q1665" s="326">
        <f t="shared" si="413"/>
        <v>1.5354107052514374</v>
      </c>
      <c r="R1665" s="326">
        <f t="shared" si="407"/>
        <v>7.2333554535764582E-137</v>
      </c>
      <c r="S1665" s="326">
        <f t="shared" si="408"/>
        <v>1.609</v>
      </c>
      <c r="T1665" s="326">
        <f t="shared" si="414"/>
        <v>1.5354107052514374</v>
      </c>
      <c r="U1665" s="326">
        <f t="shared" si="409"/>
        <v>1.609780061845165</v>
      </c>
      <c r="V1665" s="326">
        <f t="shared" si="415"/>
        <v>1.909780061845165</v>
      </c>
    </row>
    <row r="1666" spans="7:22" x14ac:dyDescent="0.2">
      <c r="G1666" s="326">
        <f t="shared" si="400"/>
        <v>0</v>
      </c>
      <c r="H1666" s="326">
        <f t="shared" si="410"/>
        <v>1.5363367671967036</v>
      </c>
      <c r="I1666" s="326">
        <f t="shared" si="401"/>
        <v>0</v>
      </c>
      <c r="J1666" s="326">
        <f t="shared" si="402"/>
        <v>0</v>
      </c>
      <c r="K1666" s="326">
        <f t="shared" si="411"/>
        <v>1.5363367671967036</v>
      </c>
      <c r="L1666" s="326">
        <f t="shared" si="403"/>
        <v>0</v>
      </c>
      <c r="M1666" s="326">
        <f t="shared" si="404"/>
        <v>0</v>
      </c>
      <c r="N1666" s="326">
        <f t="shared" si="412"/>
        <v>1.5363367671967036</v>
      </c>
      <c r="O1666" s="326">
        <f t="shared" si="405"/>
        <v>0</v>
      </c>
      <c r="P1666" s="326">
        <f t="shared" si="406"/>
        <v>0</v>
      </c>
      <c r="Q1666" s="326">
        <f t="shared" si="413"/>
        <v>1.5363367671967036</v>
      </c>
      <c r="R1666" s="326">
        <f t="shared" si="407"/>
        <v>2.6713486039659213E-137</v>
      </c>
      <c r="S1666" s="326">
        <f t="shared" si="408"/>
        <v>1.7790000000000001</v>
      </c>
      <c r="T1666" s="326">
        <f t="shared" si="414"/>
        <v>1.5363367671967036</v>
      </c>
      <c r="U1666" s="326">
        <f t="shared" si="409"/>
        <v>1.7795847753484346</v>
      </c>
      <c r="V1666" s="326">
        <f t="shared" si="415"/>
        <v>2.0795847753484344</v>
      </c>
    </row>
    <row r="1667" spans="7:22" x14ac:dyDescent="0.2">
      <c r="G1667" s="326">
        <f t="shared" si="400"/>
        <v>0</v>
      </c>
      <c r="H1667" s="326">
        <f t="shared" si="410"/>
        <v>1.5372628291419699</v>
      </c>
      <c r="I1667" s="326">
        <f t="shared" si="401"/>
        <v>0</v>
      </c>
      <c r="J1667" s="326">
        <f t="shared" si="402"/>
        <v>0</v>
      </c>
      <c r="K1667" s="326">
        <f t="shared" si="411"/>
        <v>1.5372628291419699</v>
      </c>
      <c r="L1667" s="326">
        <f t="shared" si="403"/>
        <v>0</v>
      </c>
      <c r="M1667" s="326">
        <f t="shared" si="404"/>
        <v>0</v>
      </c>
      <c r="N1667" s="326">
        <f t="shared" si="412"/>
        <v>1.5372628291419699</v>
      </c>
      <c r="O1667" s="326">
        <f t="shared" si="405"/>
        <v>0</v>
      </c>
      <c r="P1667" s="326">
        <f t="shared" si="406"/>
        <v>0</v>
      </c>
      <c r="Q1667" s="326">
        <f t="shared" si="413"/>
        <v>1.5372628291419699</v>
      </c>
      <c r="R1667" s="326">
        <f t="shared" si="407"/>
        <v>9.8619469776379907E-138</v>
      </c>
      <c r="S1667" s="326">
        <f t="shared" si="408"/>
        <v>1.96</v>
      </c>
      <c r="T1667" s="326">
        <f t="shared" si="414"/>
        <v>1.5372628291419699</v>
      </c>
      <c r="U1667" s="326">
        <f t="shared" si="409"/>
        <v>1.9606650972853179</v>
      </c>
      <c r="V1667" s="326">
        <f t="shared" si="415"/>
        <v>2.2606650972853179</v>
      </c>
    </row>
    <row r="1668" spans="7:22" x14ac:dyDescent="0.2">
      <c r="G1668" s="326">
        <f t="shared" si="400"/>
        <v>0</v>
      </c>
      <c r="H1668" s="326">
        <f t="shared" si="410"/>
        <v>1.5381888910872361</v>
      </c>
      <c r="I1668" s="326">
        <f t="shared" si="401"/>
        <v>0</v>
      </c>
      <c r="J1668" s="326">
        <f t="shared" si="402"/>
        <v>0</v>
      </c>
      <c r="K1668" s="326">
        <f t="shared" si="411"/>
        <v>1.5381888910872361</v>
      </c>
      <c r="L1668" s="326">
        <f t="shared" si="403"/>
        <v>0</v>
      </c>
      <c r="M1668" s="326">
        <f t="shared" si="404"/>
        <v>0</v>
      </c>
      <c r="N1668" s="326">
        <f t="shared" si="412"/>
        <v>1.5381888910872361</v>
      </c>
      <c r="O1668" s="326">
        <f t="shared" si="405"/>
        <v>0</v>
      </c>
      <c r="P1668" s="326">
        <f t="shared" si="406"/>
        <v>0</v>
      </c>
      <c r="Q1668" s="326">
        <f t="shared" si="413"/>
        <v>1.5381888910872361</v>
      </c>
      <c r="R1668" s="326">
        <f t="shared" si="407"/>
        <v>3.6394655472364664E-138</v>
      </c>
      <c r="S1668" s="326">
        <f t="shared" si="408"/>
        <v>2.1520000000000001</v>
      </c>
      <c r="T1668" s="326">
        <f t="shared" si="414"/>
        <v>1.5381888910872361</v>
      </c>
      <c r="U1668" s="326">
        <f t="shared" si="409"/>
        <v>2.1529104056609176</v>
      </c>
      <c r="V1668" s="326">
        <f t="shared" si="415"/>
        <v>2.4529104056609174</v>
      </c>
    </row>
    <row r="1669" spans="7:22" x14ac:dyDescent="0.2">
      <c r="G1669" s="326">
        <f t="shared" si="400"/>
        <v>0</v>
      </c>
      <c r="H1669" s="326">
        <f t="shared" si="410"/>
        <v>1.5391149530325023</v>
      </c>
      <c r="I1669" s="326">
        <f t="shared" si="401"/>
        <v>0</v>
      </c>
      <c r="J1669" s="326">
        <f t="shared" si="402"/>
        <v>0</v>
      </c>
      <c r="K1669" s="326">
        <f t="shared" si="411"/>
        <v>1.5391149530325023</v>
      </c>
      <c r="L1669" s="326">
        <f t="shared" si="403"/>
        <v>0</v>
      </c>
      <c r="M1669" s="326">
        <f t="shared" si="404"/>
        <v>0</v>
      </c>
      <c r="N1669" s="326">
        <f t="shared" si="412"/>
        <v>1.5391149530325023</v>
      </c>
      <c r="O1669" s="326">
        <f t="shared" si="405"/>
        <v>0</v>
      </c>
      <c r="P1669" s="326">
        <f t="shared" si="406"/>
        <v>0</v>
      </c>
      <c r="Q1669" s="326">
        <f t="shared" si="413"/>
        <v>1.5391149530325023</v>
      </c>
      <c r="R1669" s="326">
        <f t="shared" si="407"/>
        <v>1.3426317742946679E-138</v>
      </c>
      <c r="S1669" s="326">
        <f t="shared" si="408"/>
        <v>2.3559999999999999</v>
      </c>
      <c r="T1669" s="326">
        <f t="shared" si="414"/>
        <v>1.5391149530325023</v>
      </c>
      <c r="U1669" s="326">
        <f t="shared" si="409"/>
        <v>2.3560878742531401</v>
      </c>
      <c r="V1669" s="326">
        <f t="shared" si="415"/>
        <v>2.65608787425314</v>
      </c>
    </row>
    <row r="1670" spans="7:22" x14ac:dyDescent="0.2">
      <c r="G1670" s="326">
        <f t="shared" si="400"/>
        <v>0</v>
      </c>
      <c r="H1670" s="326">
        <f t="shared" si="410"/>
        <v>1.5400410149777686</v>
      </c>
      <c r="I1670" s="326">
        <f t="shared" si="401"/>
        <v>0</v>
      </c>
      <c r="J1670" s="326">
        <f t="shared" si="402"/>
        <v>0</v>
      </c>
      <c r="K1670" s="326">
        <f t="shared" si="411"/>
        <v>1.5400410149777686</v>
      </c>
      <c r="L1670" s="326">
        <f t="shared" si="403"/>
        <v>0</v>
      </c>
      <c r="M1670" s="326">
        <f t="shared" si="404"/>
        <v>0</v>
      </c>
      <c r="N1670" s="326">
        <f t="shared" si="412"/>
        <v>1.5400410149777686</v>
      </c>
      <c r="O1670" s="326">
        <f t="shared" si="405"/>
        <v>0</v>
      </c>
      <c r="P1670" s="326">
        <f t="shared" si="406"/>
        <v>0</v>
      </c>
      <c r="Q1670" s="326">
        <f t="shared" si="413"/>
        <v>1.5400410149777686</v>
      </c>
      <c r="R1670" s="326">
        <f t="shared" si="407"/>
        <v>4.9513324645400347E-139</v>
      </c>
      <c r="S1670" s="326">
        <f t="shared" si="408"/>
        <v>2.569</v>
      </c>
      <c r="T1670" s="326">
        <f t="shared" si="414"/>
        <v>1.5400410149777686</v>
      </c>
      <c r="U1670" s="326">
        <f t="shared" si="409"/>
        <v>2.5698345679116037</v>
      </c>
      <c r="V1670" s="326">
        <f t="shared" si="415"/>
        <v>2.8698345679116035</v>
      </c>
    </row>
    <row r="1671" spans="7:22" x14ac:dyDescent="0.2">
      <c r="G1671" s="326">
        <f t="shared" ref="G1671:G1734" si="416">FLOOR(I1671,0.001)</f>
        <v>0</v>
      </c>
      <c r="H1671" s="326">
        <f t="shared" si="410"/>
        <v>1.5409670769230348</v>
      </c>
      <c r="I1671" s="326">
        <f t="shared" ref="I1671:I1734" si="417">$C$13/(SQRT(($H1671*$H1671)/I$4))/SQRT(6.28)*EXP(-(($H1671-I$2)^2)/2/(SQRT(($H1671*$H1671)/I$4))^2)</f>
        <v>0</v>
      </c>
      <c r="J1671" s="326">
        <f t="shared" ref="J1671:J1734" si="418">FLOOR(L1671,0.001)</f>
        <v>0</v>
      </c>
      <c r="K1671" s="326">
        <f t="shared" si="411"/>
        <v>1.5409670769230348</v>
      </c>
      <c r="L1671" s="326">
        <f t="shared" ref="L1671:L1734" si="419">$C$13/(SQRT(($H1671*$H1671)/L$4))/SQRT(6.28)*EXP(-(($H1671-L$2)^2)/2/(SQRT(($H1671*$H1671)/L$4))^2)</f>
        <v>0</v>
      </c>
      <c r="M1671" s="326">
        <f t="shared" ref="M1671:M1734" si="420">FLOOR(O1671,0.001)</f>
        <v>0</v>
      </c>
      <c r="N1671" s="326">
        <f t="shared" si="412"/>
        <v>1.5409670769230348</v>
      </c>
      <c r="O1671" s="326">
        <f t="shared" ref="O1671:O1734" si="421">$C$13/(SQRT(($H1671*$H1671)/O$4))/SQRT(6.28)*EXP(-(($H1671-O$2)^2)/2/(SQRT(($H1671*$H1671)/O$4))^2)</f>
        <v>0</v>
      </c>
      <c r="P1671" s="326">
        <f t="shared" ref="P1671:P1734" si="422">FLOOR(R1671,0.001)</f>
        <v>0</v>
      </c>
      <c r="Q1671" s="326">
        <f t="shared" si="413"/>
        <v>1.5409670769230348</v>
      </c>
      <c r="R1671" s="326">
        <f t="shared" ref="R1671:R1734" si="423">$C$13/(SQRT(($H1671*$H1671)/R$4))/SQRT(6.28)*EXP(-(($H1671-R$2)^2)/2/(SQRT(($H1671*$H1671)/R$4))^2)</f>
        <v>1.8253014964148418E-139</v>
      </c>
      <c r="S1671" s="326">
        <f t="shared" ref="S1671:S1734" si="424">FLOOR(U1671,0.001)</f>
        <v>2.7930000000000001</v>
      </c>
      <c r="T1671" s="326">
        <f t="shared" si="414"/>
        <v>1.5409670769230348</v>
      </c>
      <c r="U1671" s="326">
        <f t="shared" ref="U1671:U1734" si="425">$C$13/(SQRT(($H1671*$H1671)/U$4))/SQRT(6.28)*EXP(-(($H1671-U$2)^2)/2/(SQRT(($H1671*$H1671)/U$4))^2)</f>
        <v>2.7936510153968728</v>
      </c>
      <c r="V1671" s="326">
        <f t="shared" si="415"/>
        <v>3.0936510153968726</v>
      </c>
    </row>
    <row r="1672" spans="7:22" x14ac:dyDescent="0.2">
      <c r="G1672" s="326">
        <f t="shared" si="416"/>
        <v>0</v>
      </c>
      <c r="H1672" s="326">
        <f t="shared" ref="H1672:H1735" si="426">H1671+1/($C$16*60)</f>
        <v>1.541893138868301</v>
      </c>
      <c r="I1672" s="326">
        <f t="shared" si="417"/>
        <v>0</v>
      </c>
      <c r="J1672" s="326">
        <f t="shared" si="418"/>
        <v>0</v>
      </c>
      <c r="K1672" s="326">
        <f t="shared" ref="K1672:K1735" si="427">K1671+1/($C$16*60)</f>
        <v>1.541893138868301</v>
      </c>
      <c r="L1672" s="326">
        <f t="shared" si="419"/>
        <v>0</v>
      </c>
      <c r="M1672" s="326">
        <f t="shared" si="420"/>
        <v>0</v>
      </c>
      <c r="N1672" s="326">
        <f t="shared" ref="N1672:N1735" si="428">N1671+1/($C$16*60)</f>
        <v>1.541893138868301</v>
      </c>
      <c r="O1672" s="326">
        <f t="shared" si="421"/>
        <v>0</v>
      </c>
      <c r="P1672" s="326">
        <f t="shared" si="422"/>
        <v>0</v>
      </c>
      <c r="Q1672" s="326">
        <f t="shared" ref="Q1672:Q1735" si="429">Q1671+1/($C$16*60)</f>
        <v>1.541893138868301</v>
      </c>
      <c r="R1672" s="326">
        <f t="shared" si="423"/>
        <v>6.7266057127403582E-140</v>
      </c>
      <c r="S1672" s="326">
        <f t="shared" si="424"/>
        <v>3.0260000000000002</v>
      </c>
      <c r="T1672" s="326">
        <f t="shared" ref="T1672:T1735" si="430">T1671+1/($C$16*60)</f>
        <v>1.541893138868301</v>
      </c>
      <c r="U1672" s="326">
        <f t="shared" si="425"/>
        <v>3.026896509238453</v>
      </c>
      <c r="V1672" s="326">
        <f t="shared" ref="V1672:V1735" si="431">SUM(I1672,L1672,O1672,R1672,U1672)+0.3</f>
        <v>3.3268965092384528</v>
      </c>
    </row>
    <row r="1673" spans="7:22" x14ac:dyDescent="0.2">
      <c r="G1673" s="326">
        <f t="shared" si="416"/>
        <v>0</v>
      </c>
      <c r="H1673" s="326">
        <f t="shared" si="426"/>
        <v>1.5428192008135673</v>
      </c>
      <c r="I1673" s="326">
        <f t="shared" si="417"/>
        <v>0</v>
      </c>
      <c r="J1673" s="326">
        <f t="shared" si="418"/>
        <v>0</v>
      </c>
      <c r="K1673" s="326">
        <f t="shared" si="427"/>
        <v>1.5428192008135673</v>
      </c>
      <c r="L1673" s="326">
        <f t="shared" si="419"/>
        <v>0</v>
      </c>
      <c r="M1673" s="326">
        <f t="shared" si="420"/>
        <v>0</v>
      </c>
      <c r="N1673" s="326">
        <f t="shared" si="428"/>
        <v>1.5428192008135673</v>
      </c>
      <c r="O1673" s="326">
        <f t="shared" si="421"/>
        <v>0</v>
      </c>
      <c r="P1673" s="326">
        <f t="shared" si="422"/>
        <v>0</v>
      </c>
      <c r="Q1673" s="326">
        <f t="shared" si="429"/>
        <v>1.5428192008135673</v>
      </c>
      <c r="R1673" s="326">
        <f t="shared" si="423"/>
        <v>2.4780362513195284E-140</v>
      </c>
      <c r="S1673" s="326">
        <f t="shared" si="424"/>
        <v>3.2680000000000002</v>
      </c>
      <c r="T1673" s="326">
        <f t="shared" si="430"/>
        <v>1.5428192008135673</v>
      </c>
      <c r="U1673" s="326">
        <f t="shared" si="425"/>
        <v>3.2687863618272619</v>
      </c>
      <c r="V1673" s="326">
        <f t="shared" si="431"/>
        <v>3.5687863618272617</v>
      </c>
    </row>
    <row r="1674" spans="7:22" x14ac:dyDescent="0.2">
      <c r="G1674" s="326">
        <f t="shared" si="416"/>
        <v>0</v>
      </c>
      <c r="H1674" s="326">
        <f t="shared" si="426"/>
        <v>1.5437452627588335</v>
      </c>
      <c r="I1674" s="326">
        <f t="shared" si="417"/>
        <v>0</v>
      </c>
      <c r="J1674" s="326">
        <f t="shared" si="418"/>
        <v>0</v>
      </c>
      <c r="K1674" s="326">
        <f t="shared" si="427"/>
        <v>1.5437452627588335</v>
      </c>
      <c r="L1674" s="326">
        <f t="shared" si="419"/>
        <v>0</v>
      </c>
      <c r="M1674" s="326">
        <f t="shared" si="420"/>
        <v>0</v>
      </c>
      <c r="N1674" s="326">
        <f t="shared" si="428"/>
        <v>1.5437452627588335</v>
      </c>
      <c r="O1674" s="326">
        <f t="shared" si="421"/>
        <v>0</v>
      </c>
      <c r="P1674" s="326">
        <f t="shared" si="422"/>
        <v>0</v>
      </c>
      <c r="Q1674" s="326">
        <f t="shared" si="429"/>
        <v>1.5437452627588335</v>
      </c>
      <c r="R1674" s="326">
        <f t="shared" si="423"/>
        <v>9.1258039619006107E-141</v>
      </c>
      <c r="S1674" s="326">
        <f t="shared" si="424"/>
        <v>3.5180000000000002</v>
      </c>
      <c r="T1674" s="326">
        <f t="shared" si="430"/>
        <v>1.5437452627588335</v>
      </c>
      <c r="U1674" s="326">
        <f t="shared" si="425"/>
        <v>3.5183913191421206</v>
      </c>
      <c r="V1674" s="326">
        <f t="shared" si="431"/>
        <v>3.8183913191421204</v>
      </c>
    </row>
    <row r="1675" spans="7:22" x14ac:dyDescent="0.2">
      <c r="G1675" s="326">
        <f t="shared" si="416"/>
        <v>0</v>
      </c>
      <c r="H1675" s="326">
        <f t="shared" si="426"/>
        <v>1.5446713247040997</v>
      </c>
      <c r="I1675" s="326">
        <f t="shared" si="417"/>
        <v>0</v>
      </c>
      <c r="J1675" s="326">
        <f t="shared" si="418"/>
        <v>0</v>
      </c>
      <c r="K1675" s="326">
        <f t="shared" si="427"/>
        <v>1.5446713247040997</v>
      </c>
      <c r="L1675" s="326">
        <f t="shared" si="419"/>
        <v>0</v>
      </c>
      <c r="M1675" s="326">
        <f t="shared" si="420"/>
        <v>0</v>
      </c>
      <c r="N1675" s="326">
        <f t="shared" si="428"/>
        <v>1.5446713247040997</v>
      </c>
      <c r="O1675" s="326">
        <f t="shared" si="421"/>
        <v>0</v>
      </c>
      <c r="P1675" s="326">
        <f t="shared" si="422"/>
        <v>0</v>
      </c>
      <c r="Q1675" s="326">
        <f t="shared" si="429"/>
        <v>1.5446713247040997</v>
      </c>
      <c r="R1675" s="326">
        <f t="shared" si="423"/>
        <v>3.3596023705199951E-141</v>
      </c>
      <c r="S1675" s="326">
        <f t="shared" si="424"/>
        <v>3.774</v>
      </c>
      <c r="T1675" s="326">
        <f t="shared" si="430"/>
        <v>1.5446713247040997</v>
      </c>
      <c r="U1675" s="326">
        <f t="shared" si="425"/>
        <v>3.7746392984235673</v>
      </c>
      <c r="V1675" s="326">
        <f t="shared" si="431"/>
        <v>4.0746392984235671</v>
      </c>
    </row>
    <row r="1676" spans="7:22" x14ac:dyDescent="0.2">
      <c r="G1676" s="326">
        <f t="shared" si="416"/>
        <v>0</v>
      </c>
      <c r="H1676" s="326">
        <f t="shared" si="426"/>
        <v>1.545597386649366</v>
      </c>
      <c r="I1676" s="326">
        <f t="shared" si="417"/>
        <v>0</v>
      </c>
      <c r="J1676" s="326">
        <f t="shared" si="418"/>
        <v>0</v>
      </c>
      <c r="K1676" s="326">
        <f t="shared" si="427"/>
        <v>1.545597386649366</v>
      </c>
      <c r="L1676" s="326">
        <f t="shared" si="419"/>
        <v>0</v>
      </c>
      <c r="M1676" s="326">
        <f t="shared" si="420"/>
        <v>0</v>
      </c>
      <c r="N1676" s="326">
        <f t="shared" si="428"/>
        <v>1.545597386649366</v>
      </c>
      <c r="O1676" s="326">
        <f t="shared" si="421"/>
        <v>0</v>
      </c>
      <c r="P1676" s="326">
        <f t="shared" si="422"/>
        <v>0</v>
      </c>
      <c r="Q1676" s="326">
        <f t="shared" si="429"/>
        <v>1.545597386649366</v>
      </c>
      <c r="R1676" s="326">
        <f t="shared" si="423"/>
        <v>1.2364010029822108E-141</v>
      </c>
      <c r="S1676" s="326">
        <f t="shared" si="424"/>
        <v>4.0360000000000005</v>
      </c>
      <c r="T1676" s="326">
        <f t="shared" si="430"/>
        <v>1.545597386649366</v>
      </c>
      <c r="U1676" s="326">
        <f t="shared" si="425"/>
        <v>4.0363195742925155</v>
      </c>
      <c r="V1676" s="326">
        <f t="shared" si="431"/>
        <v>4.3363195742925154</v>
      </c>
    </row>
    <row r="1677" spans="7:22" x14ac:dyDescent="0.2">
      <c r="G1677" s="326">
        <f t="shared" si="416"/>
        <v>0</v>
      </c>
      <c r="H1677" s="326">
        <f t="shared" si="426"/>
        <v>1.5465234485946322</v>
      </c>
      <c r="I1677" s="326">
        <f t="shared" si="417"/>
        <v>0</v>
      </c>
      <c r="J1677" s="326">
        <f t="shared" si="418"/>
        <v>0</v>
      </c>
      <c r="K1677" s="326">
        <f t="shared" si="427"/>
        <v>1.5465234485946322</v>
      </c>
      <c r="L1677" s="326">
        <f t="shared" si="419"/>
        <v>0</v>
      </c>
      <c r="M1677" s="326">
        <f t="shared" si="420"/>
        <v>0</v>
      </c>
      <c r="N1677" s="326">
        <f t="shared" si="428"/>
        <v>1.5465234485946322</v>
      </c>
      <c r="O1677" s="326">
        <f t="shared" si="421"/>
        <v>0</v>
      </c>
      <c r="P1677" s="326">
        <f t="shared" si="422"/>
        <v>0</v>
      </c>
      <c r="Q1677" s="326">
        <f t="shared" si="429"/>
        <v>1.5465234485946322</v>
      </c>
      <c r="R1677" s="326">
        <f t="shared" si="423"/>
        <v>4.5486969063498051E-142</v>
      </c>
      <c r="S1677" s="326">
        <f t="shared" si="424"/>
        <v>4.3020000000000005</v>
      </c>
      <c r="T1677" s="326">
        <f t="shared" si="430"/>
        <v>1.5465234485946322</v>
      </c>
      <c r="U1677" s="326">
        <f t="shared" si="425"/>
        <v>4.3020894900601885</v>
      </c>
      <c r="V1677" s="326">
        <f t="shared" si="431"/>
        <v>4.6020894900601883</v>
      </c>
    </row>
    <row r="1678" spans="7:22" x14ac:dyDescent="0.2">
      <c r="G1678" s="326">
        <f t="shared" si="416"/>
        <v>0</v>
      </c>
      <c r="H1678" s="326">
        <f t="shared" si="426"/>
        <v>1.5474495105398984</v>
      </c>
      <c r="I1678" s="326">
        <f t="shared" si="417"/>
        <v>0</v>
      </c>
      <c r="J1678" s="326">
        <f t="shared" si="418"/>
        <v>0</v>
      </c>
      <c r="K1678" s="326">
        <f t="shared" si="427"/>
        <v>1.5474495105398984</v>
      </c>
      <c r="L1678" s="326">
        <f t="shared" si="419"/>
        <v>0</v>
      </c>
      <c r="M1678" s="326">
        <f t="shared" si="420"/>
        <v>0</v>
      </c>
      <c r="N1678" s="326">
        <f t="shared" si="428"/>
        <v>1.5474495105398984</v>
      </c>
      <c r="O1678" s="326">
        <f t="shared" si="421"/>
        <v>0</v>
      </c>
      <c r="P1678" s="326">
        <f t="shared" si="422"/>
        <v>0</v>
      </c>
      <c r="Q1678" s="326">
        <f t="shared" si="429"/>
        <v>1.5474495105398984</v>
      </c>
      <c r="R1678" s="326">
        <f t="shared" si="423"/>
        <v>1.6729088555861149E-142</v>
      </c>
      <c r="S1678" s="326">
        <f t="shared" si="424"/>
        <v>4.57</v>
      </c>
      <c r="T1678" s="326">
        <f t="shared" si="430"/>
        <v>1.5474495105398984</v>
      </c>
      <c r="U1678" s="326">
        <f t="shared" si="425"/>
        <v>4.5704837183252121</v>
      </c>
      <c r="V1678" s="326">
        <f t="shared" si="431"/>
        <v>4.8704837183252119</v>
      </c>
    </row>
    <row r="1679" spans="7:22" x14ac:dyDescent="0.2">
      <c r="G1679" s="326">
        <f t="shared" si="416"/>
        <v>0</v>
      </c>
      <c r="H1679" s="326">
        <f t="shared" si="426"/>
        <v>1.5483755724851647</v>
      </c>
      <c r="I1679" s="326">
        <f t="shared" si="417"/>
        <v>0</v>
      </c>
      <c r="J1679" s="326">
        <f t="shared" si="418"/>
        <v>0</v>
      </c>
      <c r="K1679" s="326">
        <f t="shared" si="427"/>
        <v>1.5483755724851647</v>
      </c>
      <c r="L1679" s="326">
        <f t="shared" si="419"/>
        <v>0</v>
      </c>
      <c r="M1679" s="326">
        <f t="shared" si="420"/>
        <v>0</v>
      </c>
      <c r="N1679" s="326">
        <f t="shared" si="428"/>
        <v>1.5483755724851647</v>
      </c>
      <c r="O1679" s="326">
        <f t="shared" si="421"/>
        <v>0</v>
      </c>
      <c r="P1679" s="326">
        <f t="shared" si="422"/>
        <v>0</v>
      </c>
      <c r="Q1679" s="326">
        <f t="shared" si="429"/>
        <v>1.5483755724851647</v>
      </c>
      <c r="R1679" s="326">
        <f t="shared" si="423"/>
        <v>6.1505879550177228E-143</v>
      </c>
      <c r="S1679" s="326">
        <f t="shared" si="424"/>
        <v>4.8390000000000004</v>
      </c>
      <c r="T1679" s="326">
        <f t="shared" si="430"/>
        <v>1.5483755724851647</v>
      </c>
      <c r="U1679" s="326">
        <f t="shared" si="425"/>
        <v>4.8399260386564178</v>
      </c>
      <c r="V1679" s="326">
        <f t="shared" si="431"/>
        <v>5.1399260386564176</v>
      </c>
    </row>
    <row r="1680" spans="7:22" x14ac:dyDescent="0.2">
      <c r="G1680" s="326">
        <f t="shared" si="416"/>
        <v>0</v>
      </c>
      <c r="H1680" s="326">
        <f t="shared" si="426"/>
        <v>1.5493016344304309</v>
      </c>
      <c r="I1680" s="326">
        <f t="shared" si="417"/>
        <v>0</v>
      </c>
      <c r="J1680" s="326">
        <f t="shared" si="418"/>
        <v>0</v>
      </c>
      <c r="K1680" s="326">
        <f t="shared" si="427"/>
        <v>1.5493016344304309</v>
      </c>
      <c r="L1680" s="326">
        <f t="shared" si="419"/>
        <v>0</v>
      </c>
      <c r="M1680" s="326">
        <f t="shared" si="420"/>
        <v>0</v>
      </c>
      <c r="N1680" s="326">
        <f t="shared" si="428"/>
        <v>1.5493016344304309</v>
      </c>
      <c r="O1680" s="326">
        <f t="shared" si="421"/>
        <v>0</v>
      </c>
      <c r="P1680" s="326">
        <f t="shared" si="422"/>
        <v>0</v>
      </c>
      <c r="Q1680" s="326">
        <f t="shared" si="429"/>
        <v>1.5493016344304309</v>
      </c>
      <c r="R1680" s="326">
        <f t="shared" si="423"/>
        <v>2.2605884045619659E-143</v>
      </c>
      <c r="S1680" s="326">
        <f t="shared" si="424"/>
        <v>5.1080000000000005</v>
      </c>
      <c r="T1680" s="326">
        <f t="shared" si="430"/>
        <v>1.5493016344304309</v>
      </c>
      <c r="U1680" s="326">
        <f t="shared" si="425"/>
        <v>5.1087435416544462</v>
      </c>
      <c r="V1680" s="326">
        <f t="shared" si="431"/>
        <v>5.408743541654446</v>
      </c>
    </row>
    <row r="1681" spans="7:22" x14ac:dyDescent="0.2">
      <c r="G1681" s="326">
        <f t="shared" si="416"/>
        <v>0</v>
      </c>
      <c r="H1681" s="326">
        <f t="shared" si="426"/>
        <v>1.5502276963756971</v>
      </c>
      <c r="I1681" s="326">
        <f t="shared" si="417"/>
        <v>0</v>
      </c>
      <c r="J1681" s="326">
        <f t="shared" si="418"/>
        <v>0</v>
      </c>
      <c r="K1681" s="326">
        <f t="shared" si="427"/>
        <v>1.5502276963756971</v>
      </c>
      <c r="L1681" s="326">
        <f t="shared" si="419"/>
        <v>0</v>
      </c>
      <c r="M1681" s="326">
        <f t="shared" si="420"/>
        <v>0</v>
      </c>
      <c r="N1681" s="326">
        <f t="shared" si="428"/>
        <v>1.5502276963756971</v>
      </c>
      <c r="O1681" s="326">
        <f t="shared" si="421"/>
        <v>0</v>
      </c>
      <c r="P1681" s="326">
        <f t="shared" si="422"/>
        <v>0</v>
      </c>
      <c r="Q1681" s="326">
        <f t="shared" si="429"/>
        <v>1.5502276963756971</v>
      </c>
      <c r="R1681" s="326">
        <f t="shared" si="423"/>
        <v>8.3059305758330964E-144</v>
      </c>
      <c r="S1681" s="326">
        <f t="shared" si="424"/>
        <v>5.375</v>
      </c>
      <c r="T1681" s="326">
        <f t="shared" si="430"/>
        <v>1.5502276963756971</v>
      </c>
      <c r="U1681" s="326">
        <f t="shared" si="425"/>
        <v>5.375183109552462</v>
      </c>
      <c r="V1681" s="326">
        <f t="shared" si="431"/>
        <v>5.6751831095524619</v>
      </c>
    </row>
    <row r="1682" spans="7:22" x14ac:dyDescent="0.2">
      <c r="G1682" s="326">
        <f t="shared" si="416"/>
        <v>0</v>
      </c>
      <c r="H1682" s="326">
        <f t="shared" si="426"/>
        <v>1.5511537583209634</v>
      </c>
      <c r="I1682" s="326">
        <f t="shared" si="417"/>
        <v>0</v>
      </c>
      <c r="J1682" s="326">
        <f t="shared" si="418"/>
        <v>0</v>
      </c>
      <c r="K1682" s="326">
        <f t="shared" si="427"/>
        <v>1.5511537583209634</v>
      </c>
      <c r="L1682" s="326">
        <f t="shared" si="419"/>
        <v>0</v>
      </c>
      <c r="M1682" s="326">
        <f t="shared" si="420"/>
        <v>0</v>
      </c>
      <c r="N1682" s="326">
        <f t="shared" si="428"/>
        <v>1.5511537583209634</v>
      </c>
      <c r="O1682" s="326">
        <f t="shared" si="421"/>
        <v>0</v>
      </c>
      <c r="P1682" s="326">
        <f t="shared" si="422"/>
        <v>0</v>
      </c>
      <c r="Q1682" s="326">
        <f t="shared" si="429"/>
        <v>1.5511537583209634</v>
      </c>
      <c r="R1682" s="326">
        <f t="shared" si="423"/>
        <v>3.0508331784824714E-144</v>
      </c>
      <c r="S1682" s="326">
        <f t="shared" si="424"/>
        <v>5.6370000000000005</v>
      </c>
      <c r="T1682" s="326">
        <f t="shared" si="430"/>
        <v>1.5511537583209634</v>
      </c>
      <c r="U1682" s="326">
        <f t="shared" si="425"/>
        <v>5.6374299654319691</v>
      </c>
      <c r="V1682" s="326">
        <f t="shared" si="431"/>
        <v>5.9374299654319689</v>
      </c>
    </row>
    <row r="1683" spans="7:22" x14ac:dyDescent="0.2">
      <c r="G1683" s="326">
        <f t="shared" si="416"/>
        <v>0</v>
      </c>
      <c r="H1683" s="326">
        <f t="shared" si="426"/>
        <v>1.5520798202662296</v>
      </c>
      <c r="I1683" s="326">
        <f t="shared" si="417"/>
        <v>0</v>
      </c>
      <c r="J1683" s="326">
        <f t="shared" si="418"/>
        <v>0</v>
      </c>
      <c r="K1683" s="326">
        <f t="shared" si="427"/>
        <v>1.5520798202662296</v>
      </c>
      <c r="L1683" s="326">
        <f t="shared" si="419"/>
        <v>0</v>
      </c>
      <c r="M1683" s="326">
        <f t="shared" si="420"/>
        <v>0</v>
      </c>
      <c r="N1683" s="326">
        <f t="shared" si="428"/>
        <v>1.5520798202662296</v>
      </c>
      <c r="O1683" s="326">
        <f t="shared" si="421"/>
        <v>0</v>
      </c>
      <c r="P1683" s="326">
        <f t="shared" si="422"/>
        <v>0</v>
      </c>
      <c r="Q1683" s="326">
        <f t="shared" si="429"/>
        <v>1.5520798202662296</v>
      </c>
      <c r="R1683" s="326">
        <f t="shared" si="423"/>
        <v>1.120246008682797E-144</v>
      </c>
      <c r="S1683" s="326">
        <f t="shared" si="424"/>
        <v>5.8929999999999998</v>
      </c>
      <c r="T1683" s="326">
        <f t="shared" si="430"/>
        <v>1.5520798202662296</v>
      </c>
      <c r="U1683" s="326">
        <f t="shared" si="425"/>
        <v>5.8936280278082869</v>
      </c>
      <c r="V1683" s="326">
        <f t="shared" si="431"/>
        <v>6.1936280278082867</v>
      </c>
    </row>
    <row r="1684" spans="7:22" x14ac:dyDescent="0.2">
      <c r="G1684" s="326">
        <f t="shared" si="416"/>
        <v>0</v>
      </c>
      <c r="H1684" s="326">
        <f t="shared" si="426"/>
        <v>1.5530058822114958</v>
      </c>
      <c r="I1684" s="326">
        <f t="shared" si="417"/>
        <v>0</v>
      </c>
      <c r="J1684" s="326">
        <f t="shared" si="418"/>
        <v>0</v>
      </c>
      <c r="K1684" s="326">
        <f t="shared" si="427"/>
        <v>1.5530058822114958</v>
      </c>
      <c r="L1684" s="326">
        <f t="shared" si="419"/>
        <v>0</v>
      </c>
      <c r="M1684" s="326">
        <f t="shared" si="420"/>
        <v>0</v>
      </c>
      <c r="N1684" s="326">
        <f t="shared" si="428"/>
        <v>1.5530058822114958</v>
      </c>
      <c r="O1684" s="326">
        <f t="shared" si="421"/>
        <v>0</v>
      </c>
      <c r="P1684" s="326">
        <f t="shared" si="422"/>
        <v>0</v>
      </c>
      <c r="Q1684" s="326">
        <f t="shared" si="429"/>
        <v>1.5530058822114958</v>
      </c>
      <c r="R1684" s="326">
        <f t="shared" si="423"/>
        <v>4.1122029623200514E-145</v>
      </c>
      <c r="S1684" s="326">
        <f t="shared" si="424"/>
        <v>6.141</v>
      </c>
      <c r="T1684" s="326">
        <f t="shared" si="430"/>
        <v>1.5530058822114958</v>
      </c>
      <c r="U1684" s="326">
        <f t="shared" si="425"/>
        <v>6.141901756477341</v>
      </c>
      <c r="V1684" s="326">
        <f t="shared" si="431"/>
        <v>6.4419017564773409</v>
      </c>
    </row>
    <row r="1685" spans="7:22" x14ac:dyDescent="0.2">
      <c r="G1685" s="326">
        <f t="shared" si="416"/>
        <v>0</v>
      </c>
      <c r="H1685" s="326">
        <f t="shared" si="426"/>
        <v>1.5539319441567621</v>
      </c>
      <c r="I1685" s="326">
        <f t="shared" si="417"/>
        <v>0</v>
      </c>
      <c r="J1685" s="326">
        <f t="shared" si="418"/>
        <v>0</v>
      </c>
      <c r="K1685" s="326">
        <f t="shared" si="427"/>
        <v>1.5539319441567621</v>
      </c>
      <c r="L1685" s="326">
        <f t="shared" si="419"/>
        <v>0</v>
      </c>
      <c r="M1685" s="326">
        <f t="shared" si="420"/>
        <v>0</v>
      </c>
      <c r="N1685" s="326">
        <f t="shared" si="428"/>
        <v>1.5539319441567621</v>
      </c>
      <c r="O1685" s="326">
        <f t="shared" si="421"/>
        <v>0</v>
      </c>
      <c r="P1685" s="326">
        <f t="shared" si="422"/>
        <v>0</v>
      </c>
      <c r="Q1685" s="326">
        <f t="shared" si="429"/>
        <v>1.5539319441567621</v>
      </c>
      <c r="R1685" s="326">
        <f t="shared" si="423"/>
        <v>1.5090487681673605E-145</v>
      </c>
      <c r="S1685" s="326">
        <f t="shared" si="424"/>
        <v>6.38</v>
      </c>
      <c r="T1685" s="326">
        <f t="shared" si="430"/>
        <v>1.5539319441567621</v>
      </c>
      <c r="U1685" s="326">
        <f t="shared" si="425"/>
        <v>6.3803791307270492</v>
      </c>
      <c r="V1685" s="326">
        <f t="shared" si="431"/>
        <v>6.680379130727049</v>
      </c>
    </row>
    <row r="1686" spans="7:22" x14ac:dyDescent="0.2">
      <c r="G1686" s="326">
        <f t="shared" si="416"/>
        <v>0</v>
      </c>
      <c r="H1686" s="326">
        <f t="shared" si="426"/>
        <v>1.5548580061020283</v>
      </c>
      <c r="I1686" s="326">
        <f t="shared" si="417"/>
        <v>0</v>
      </c>
      <c r="J1686" s="326">
        <f t="shared" si="418"/>
        <v>0</v>
      </c>
      <c r="K1686" s="326">
        <f t="shared" si="427"/>
        <v>1.5548580061020283</v>
      </c>
      <c r="L1686" s="326">
        <f t="shared" si="419"/>
        <v>0</v>
      </c>
      <c r="M1686" s="326">
        <f t="shared" si="420"/>
        <v>0</v>
      </c>
      <c r="N1686" s="326">
        <f t="shared" si="428"/>
        <v>1.5548580061020283</v>
      </c>
      <c r="O1686" s="326">
        <f t="shared" si="421"/>
        <v>0</v>
      </c>
      <c r="P1686" s="326">
        <f t="shared" si="422"/>
        <v>0</v>
      </c>
      <c r="Q1686" s="326">
        <f t="shared" si="429"/>
        <v>1.5548580061020283</v>
      </c>
      <c r="R1686" s="326">
        <f t="shared" si="423"/>
        <v>5.5360627629297657E-146</v>
      </c>
      <c r="S1686" s="326">
        <f t="shared" si="424"/>
        <v>6.6070000000000002</v>
      </c>
      <c r="T1686" s="326">
        <f t="shared" si="430"/>
        <v>1.5548580061020283</v>
      </c>
      <c r="U1686" s="326">
        <f t="shared" si="425"/>
        <v>6.6072153637812052</v>
      </c>
      <c r="V1686" s="326">
        <f t="shared" si="431"/>
        <v>6.907215363781205</v>
      </c>
    </row>
    <row r="1687" spans="7:22" x14ac:dyDescent="0.2">
      <c r="G1687" s="326">
        <f t="shared" si="416"/>
        <v>0</v>
      </c>
      <c r="H1687" s="326">
        <f t="shared" si="426"/>
        <v>1.5557840680472945</v>
      </c>
      <c r="I1687" s="326">
        <f t="shared" si="417"/>
        <v>0</v>
      </c>
      <c r="J1687" s="326">
        <f t="shared" si="418"/>
        <v>0</v>
      </c>
      <c r="K1687" s="326">
        <f t="shared" si="427"/>
        <v>1.5557840680472945</v>
      </c>
      <c r="L1687" s="326">
        <f t="shared" si="419"/>
        <v>0</v>
      </c>
      <c r="M1687" s="326">
        <f t="shared" si="420"/>
        <v>0</v>
      </c>
      <c r="N1687" s="326">
        <f t="shared" si="428"/>
        <v>1.5557840680472945</v>
      </c>
      <c r="O1687" s="326">
        <f t="shared" si="421"/>
        <v>0</v>
      </c>
      <c r="P1687" s="326">
        <f t="shared" si="422"/>
        <v>0</v>
      </c>
      <c r="Q1687" s="326">
        <f t="shared" si="429"/>
        <v>1.5557840680472945</v>
      </c>
      <c r="R1687" s="326">
        <f t="shared" si="423"/>
        <v>2.0303416537558763E-146</v>
      </c>
      <c r="S1687" s="326">
        <f t="shared" si="424"/>
        <v>6.82</v>
      </c>
      <c r="T1687" s="326">
        <f t="shared" si="430"/>
        <v>1.5557840680472945</v>
      </c>
      <c r="U1687" s="326">
        <f t="shared" si="425"/>
        <v>6.8206169289458556</v>
      </c>
      <c r="V1687" s="326">
        <f t="shared" si="431"/>
        <v>7.1206169289458554</v>
      </c>
    </row>
    <row r="1688" spans="7:22" x14ac:dyDescent="0.2">
      <c r="G1688" s="326">
        <f t="shared" si="416"/>
        <v>0</v>
      </c>
      <c r="H1688" s="326">
        <f t="shared" si="426"/>
        <v>1.5567101299925608</v>
      </c>
      <c r="I1688" s="326">
        <f t="shared" si="417"/>
        <v>0</v>
      </c>
      <c r="J1688" s="326">
        <f t="shared" si="418"/>
        <v>0</v>
      </c>
      <c r="K1688" s="326">
        <f t="shared" si="427"/>
        <v>1.5567101299925608</v>
      </c>
      <c r="L1688" s="326">
        <f t="shared" si="419"/>
        <v>0</v>
      </c>
      <c r="M1688" s="326">
        <f t="shared" si="420"/>
        <v>0</v>
      </c>
      <c r="N1688" s="326">
        <f t="shared" si="428"/>
        <v>1.5567101299925608</v>
      </c>
      <c r="O1688" s="326">
        <f t="shared" si="421"/>
        <v>0</v>
      </c>
      <c r="P1688" s="326">
        <f t="shared" si="422"/>
        <v>0</v>
      </c>
      <c r="Q1688" s="326">
        <f t="shared" si="429"/>
        <v>1.5567101299925608</v>
      </c>
      <c r="R1688" s="326">
        <f t="shared" si="423"/>
        <v>7.4440455249045169E-147</v>
      </c>
      <c r="S1688" s="326">
        <f t="shared" si="424"/>
        <v>7.0179999999999998</v>
      </c>
      <c r="T1688" s="326">
        <f t="shared" si="430"/>
        <v>1.5567101299925608</v>
      </c>
      <c r="U1688" s="326">
        <f t="shared" si="425"/>
        <v>7.0188654544096183</v>
      </c>
      <c r="V1688" s="326">
        <f t="shared" si="431"/>
        <v>7.3188654544096181</v>
      </c>
    </row>
    <row r="1689" spans="7:22" x14ac:dyDescent="0.2">
      <c r="G1689" s="326">
        <f t="shared" si="416"/>
        <v>0</v>
      </c>
      <c r="H1689" s="326">
        <f t="shared" si="426"/>
        <v>1.557636191937827</v>
      </c>
      <c r="I1689" s="326">
        <f t="shared" si="417"/>
        <v>0</v>
      </c>
      <c r="J1689" s="326">
        <f t="shared" si="418"/>
        <v>0</v>
      </c>
      <c r="K1689" s="326">
        <f t="shared" si="427"/>
        <v>1.557636191937827</v>
      </c>
      <c r="L1689" s="326">
        <f t="shared" si="419"/>
        <v>0</v>
      </c>
      <c r="M1689" s="326">
        <f t="shared" si="420"/>
        <v>0</v>
      </c>
      <c r="N1689" s="326">
        <f t="shared" si="428"/>
        <v>1.557636191937827</v>
      </c>
      <c r="O1689" s="326">
        <f t="shared" si="421"/>
        <v>0</v>
      </c>
      <c r="P1689" s="326">
        <f t="shared" si="422"/>
        <v>0</v>
      </c>
      <c r="Q1689" s="326">
        <f t="shared" si="429"/>
        <v>1.557636191937827</v>
      </c>
      <c r="R1689" s="326">
        <f t="shared" si="423"/>
        <v>2.7284881615387089E-147</v>
      </c>
      <c r="S1689" s="326">
        <f t="shared" si="424"/>
        <v>7.2</v>
      </c>
      <c r="T1689" s="326">
        <f t="shared" si="430"/>
        <v>1.557636191937827</v>
      </c>
      <c r="U1689" s="326">
        <f t="shared" si="425"/>
        <v>7.2003410357671216</v>
      </c>
      <c r="V1689" s="326">
        <f t="shared" si="431"/>
        <v>7.5003410357671214</v>
      </c>
    </row>
    <row r="1690" spans="7:22" x14ac:dyDescent="0.2">
      <c r="G1690" s="326">
        <f t="shared" si="416"/>
        <v>0</v>
      </c>
      <c r="H1690" s="326">
        <f t="shared" si="426"/>
        <v>1.5585622538830932</v>
      </c>
      <c r="I1690" s="326">
        <f t="shared" si="417"/>
        <v>0</v>
      </c>
      <c r="J1690" s="326">
        <f t="shared" si="418"/>
        <v>0</v>
      </c>
      <c r="K1690" s="326">
        <f t="shared" si="427"/>
        <v>1.5585622538830932</v>
      </c>
      <c r="L1690" s="326">
        <f t="shared" si="419"/>
        <v>0</v>
      </c>
      <c r="M1690" s="326">
        <f t="shared" si="420"/>
        <v>0</v>
      </c>
      <c r="N1690" s="326">
        <f t="shared" si="428"/>
        <v>1.5585622538830932</v>
      </c>
      <c r="O1690" s="326">
        <f t="shared" si="421"/>
        <v>0</v>
      </c>
      <c r="P1690" s="326">
        <f t="shared" si="422"/>
        <v>0</v>
      </c>
      <c r="Q1690" s="326">
        <f t="shared" si="429"/>
        <v>1.5585622538830932</v>
      </c>
      <c r="R1690" s="326">
        <f t="shared" si="423"/>
        <v>9.9979200501102661E-148</v>
      </c>
      <c r="S1690" s="326">
        <f t="shared" si="424"/>
        <v>7.3630000000000004</v>
      </c>
      <c r="T1690" s="326">
        <f t="shared" si="430"/>
        <v>1.5585622538830932</v>
      </c>
      <c r="U1690" s="326">
        <f t="shared" si="425"/>
        <v>7.363544518529463</v>
      </c>
      <c r="V1690" s="326">
        <f t="shared" si="431"/>
        <v>7.6635445185294628</v>
      </c>
    </row>
    <row r="1691" spans="7:22" x14ac:dyDescent="0.2">
      <c r="G1691" s="326">
        <f t="shared" si="416"/>
        <v>0</v>
      </c>
      <c r="H1691" s="326">
        <f t="shared" si="426"/>
        <v>1.5594883158283595</v>
      </c>
      <c r="I1691" s="326">
        <f t="shared" si="417"/>
        <v>0</v>
      </c>
      <c r="J1691" s="326">
        <f t="shared" si="418"/>
        <v>0</v>
      </c>
      <c r="K1691" s="326">
        <f t="shared" si="427"/>
        <v>1.5594883158283595</v>
      </c>
      <c r="L1691" s="326">
        <f t="shared" si="419"/>
        <v>0</v>
      </c>
      <c r="M1691" s="326">
        <f t="shared" si="420"/>
        <v>0</v>
      </c>
      <c r="N1691" s="326">
        <f t="shared" si="428"/>
        <v>1.5594883158283595</v>
      </c>
      <c r="O1691" s="326">
        <f t="shared" si="421"/>
        <v>0</v>
      </c>
      <c r="P1691" s="326">
        <f t="shared" si="422"/>
        <v>0</v>
      </c>
      <c r="Q1691" s="326">
        <f t="shared" si="429"/>
        <v>1.5594883158283595</v>
      </c>
      <c r="R1691" s="326">
        <f t="shared" si="423"/>
        <v>3.6624621624363736E-148</v>
      </c>
      <c r="S1691" s="326">
        <f t="shared" si="424"/>
        <v>7.5070000000000006</v>
      </c>
      <c r="T1691" s="326">
        <f t="shared" si="430"/>
        <v>1.5594883158283595</v>
      </c>
      <c r="U1691" s="326">
        <f t="shared" si="425"/>
        <v>7.5071183172611331</v>
      </c>
      <c r="V1691" s="326">
        <f t="shared" si="431"/>
        <v>7.8071183172611329</v>
      </c>
    </row>
    <row r="1692" spans="7:22" x14ac:dyDescent="0.2">
      <c r="G1692" s="326">
        <f t="shared" si="416"/>
        <v>0</v>
      </c>
      <c r="H1692" s="326">
        <f t="shared" si="426"/>
        <v>1.5604143777736257</v>
      </c>
      <c r="I1692" s="326">
        <f t="shared" si="417"/>
        <v>0</v>
      </c>
      <c r="J1692" s="326">
        <f t="shared" si="418"/>
        <v>0</v>
      </c>
      <c r="K1692" s="326">
        <f t="shared" si="427"/>
        <v>1.5604143777736257</v>
      </c>
      <c r="L1692" s="326">
        <f t="shared" si="419"/>
        <v>0</v>
      </c>
      <c r="M1692" s="326">
        <f t="shared" si="420"/>
        <v>0</v>
      </c>
      <c r="N1692" s="326">
        <f t="shared" si="428"/>
        <v>1.5604143777736257</v>
      </c>
      <c r="O1692" s="326">
        <f t="shared" si="421"/>
        <v>0</v>
      </c>
      <c r="P1692" s="326">
        <f t="shared" si="422"/>
        <v>0</v>
      </c>
      <c r="Q1692" s="326">
        <f t="shared" si="429"/>
        <v>1.5604143777736257</v>
      </c>
      <c r="R1692" s="326">
        <f t="shared" si="423"/>
        <v>1.3412628569758149E-148</v>
      </c>
      <c r="S1692" s="326">
        <f t="shared" si="424"/>
        <v>7.6290000000000004</v>
      </c>
      <c r="T1692" s="326">
        <f t="shared" si="430"/>
        <v>1.5604143777736257</v>
      </c>
      <c r="U1692" s="326">
        <f t="shared" si="425"/>
        <v>7.6298653632979523</v>
      </c>
      <c r="V1692" s="326">
        <f t="shared" si="431"/>
        <v>7.9298653632979521</v>
      </c>
    </row>
    <row r="1693" spans="7:22" x14ac:dyDescent="0.2">
      <c r="G1693" s="326">
        <f t="shared" si="416"/>
        <v>0</v>
      </c>
      <c r="H1693" s="326">
        <f t="shared" si="426"/>
        <v>1.5613404397188919</v>
      </c>
      <c r="I1693" s="326">
        <f t="shared" si="417"/>
        <v>0</v>
      </c>
      <c r="J1693" s="326">
        <f t="shared" si="418"/>
        <v>0</v>
      </c>
      <c r="K1693" s="326">
        <f t="shared" si="427"/>
        <v>1.5613404397188919</v>
      </c>
      <c r="L1693" s="326">
        <f t="shared" si="419"/>
        <v>0</v>
      </c>
      <c r="M1693" s="326">
        <f t="shared" si="420"/>
        <v>0</v>
      </c>
      <c r="N1693" s="326">
        <f t="shared" si="428"/>
        <v>1.5613404397188919</v>
      </c>
      <c r="O1693" s="326">
        <f t="shared" si="421"/>
        <v>0</v>
      </c>
      <c r="P1693" s="326">
        <f t="shared" si="422"/>
        <v>0</v>
      </c>
      <c r="Q1693" s="326">
        <f t="shared" si="429"/>
        <v>1.5613404397188919</v>
      </c>
      <c r="R1693" s="326">
        <f t="shared" si="423"/>
        <v>4.9105854287879571E-149</v>
      </c>
      <c r="S1693" s="326">
        <f t="shared" si="424"/>
        <v>7.73</v>
      </c>
      <c r="T1693" s="326">
        <f t="shared" si="430"/>
        <v>1.5613404397188919</v>
      </c>
      <c r="U1693" s="326">
        <f t="shared" si="425"/>
        <v>7.730765808673544</v>
      </c>
      <c r="V1693" s="326">
        <f t="shared" si="431"/>
        <v>8.0307658086735447</v>
      </c>
    </row>
    <row r="1694" spans="7:22" x14ac:dyDescent="0.2">
      <c r="G1694" s="326">
        <f t="shared" si="416"/>
        <v>0</v>
      </c>
      <c r="H1694" s="326">
        <f t="shared" si="426"/>
        <v>1.5622665016641581</v>
      </c>
      <c r="I1694" s="326">
        <f t="shared" si="417"/>
        <v>0</v>
      </c>
      <c r="J1694" s="326">
        <f t="shared" si="418"/>
        <v>0</v>
      </c>
      <c r="K1694" s="326">
        <f t="shared" si="427"/>
        <v>1.5622665016641581</v>
      </c>
      <c r="L1694" s="326">
        <f t="shared" si="419"/>
        <v>0</v>
      </c>
      <c r="M1694" s="326">
        <f t="shared" si="420"/>
        <v>0</v>
      </c>
      <c r="N1694" s="326">
        <f t="shared" si="428"/>
        <v>1.5622665016641581</v>
      </c>
      <c r="O1694" s="326">
        <f t="shared" si="421"/>
        <v>0</v>
      </c>
      <c r="P1694" s="326">
        <f t="shared" si="422"/>
        <v>0</v>
      </c>
      <c r="Q1694" s="326">
        <f t="shared" si="429"/>
        <v>1.5622665016641581</v>
      </c>
      <c r="R1694" s="326">
        <f t="shared" si="423"/>
        <v>1.7973498348487846E-149</v>
      </c>
      <c r="S1694" s="326">
        <f t="shared" si="424"/>
        <v>7.8079999999999998</v>
      </c>
      <c r="T1694" s="326">
        <f t="shared" si="430"/>
        <v>1.5622665016641581</v>
      </c>
      <c r="U1694" s="326">
        <f t="shared" si="425"/>
        <v>7.8089911590073546</v>
      </c>
      <c r="V1694" s="326">
        <f t="shared" si="431"/>
        <v>8.1089911590073545</v>
      </c>
    </row>
    <row r="1695" spans="7:22" x14ac:dyDescent="0.2">
      <c r="G1695" s="326">
        <f t="shared" si="416"/>
        <v>0</v>
      </c>
      <c r="H1695" s="326">
        <f t="shared" si="426"/>
        <v>1.5631925636094244</v>
      </c>
      <c r="I1695" s="326">
        <f t="shared" si="417"/>
        <v>0</v>
      </c>
      <c r="J1695" s="326">
        <f t="shared" si="418"/>
        <v>0</v>
      </c>
      <c r="K1695" s="326">
        <f t="shared" si="427"/>
        <v>1.5631925636094244</v>
      </c>
      <c r="L1695" s="326">
        <f t="shared" si="419"/>
        <v>0</v>
      </c>
      <c r="M1695" s="326">
        <f t="shared" si="420"/>
        <v>0</v>
      </c>
      <c r="N1695" s="326">
        <f t="shared" si="428"/>
        <v>1.5631925636094244</v>
      </c>
      <c r="O1695" s="326">
        <f t="shared" si="421"/>
        <v>0</v>
      </c>
      <c r="P1695" s="326">
        <f t="shared" si="422"/>
        <v>0</v>
      </c>
      <c r="Q1695" s="326">
        <f t="shared" si="429"/>
        <v>1.5631925636094244</v>
      </c>
      <c r="R1695" s="326">
        <f t="shared" si="423"/>
        <v>6.5767794641546008E-150</v>
      </c>
      <c r="S1695" s="326">
        <f t="shared" si="424"/>
        <v>7.8630000000000004</v>
      </c>
      <c r="T1695" s="326">
        <f t="shared" si="430"/>
        <v>1.5631925636094244</v>
      </c>
      <c r="U1695" s="326">
        <f t="shared" si="425"/>
        <v>7.8639155614861993</v>
      </c>
      <c r="V1695" s="326">
        <f t="shared" si="431"/>
        <v>8.1639155614861991</v>
      </c>
    </row>
    <row r="1696" spans="7:22" x14ac:dyDescent="0.2">
      <c r="G1696" s="326">
        <f t="shared" si="416"/>
        <v>0</v>
      </c>
      <c r="H1696" s="326">
        <f t="shared" si="426"/>
        <v>1.5641186255546906</v>
      </c>
      <c r="I1696" s="326">
        <f t="shared" si="417"/>
        <v>0</v>
      </c>
      <c r="J1696" s="326">
        <f t="shared" si="418"/>
        <v>0</v>
      </c>
      <c r="K1696" s="326">
        <f t="shared" si="427"/>
        <v>1.5641186255546906</v>
      </c>
      <c r="L1696" s="326">
        <f t="shared" si="419"/>
        <v>0</v>
      </c>
      <c r="M1696" s="326">
        <f t="shared" si="420"/>
        <v>0</v>
      </c>
      <c r="N1696" s="326">
        <f t="shared" si="428"/>
        <v>1.5641186255546906</v>
      </c>
      <c r="O1696" s="326">
        <f t="shared" si="421"/>
        <v>0</v>
      </c>
      <c r="P1696" s="326">
        <f t="shared" si="422"/>
        <v>0</v>
      </c>
      <c r="Q1696" s="326">
        <f t="shared" si="429"/>
        <v>1.5641186255546906</v>
      </c>
      <c r="R1696" s="326">
        <f t="shared" si="423"/>
        <v>2.4058946104431372E-150</v>
      </c>
      <c r="S1696" s="326">
        <f t="shared" si="424"/>
        <v>7.8950000000000005</v>
      </c>
      <c r="T1696" s="326">
        <f t="shared" si="430"/>
        <v>1.5641186255546906</v>
      </c>
      <c r="U1696" s="326">
        <f t="shared" si="425"/>
        <v>7.895124034249716</v>
      </c>
      <c r="V1696" s="326">
        <f t="shared" si="431"/>
        <v>8.1951240342497158</v>
      </c>
    </row>
    <row r="1697" spans="7:22" x14ac:dyDescent="0.2">
      <c r="G1697" s="326">
        <f t="shared" si="416"/>
        <v>0</v>
      </c>
      <c r="H1697" s="326">
        <f t="shared" si="426"/>
        <v>1.5650446874999568</v>
      </c>
      <c r="I1697" s="326">
        <f t="shared" si="417"/>
        <v>0</v>
      </c>
      <c r="J1697" s="326">
        <f t="shared" si="418"/>
        <v>0</v>
      </c>
      <c r="K1697" s="326">
        <f t="shared" si="427"/>
        <v>1.5650446874999568</v>
      </c>
      <c r="L1697" s="326">
        <f t="shared" si="419"/>
        <v>0</v>
      </c>
      <c r="M1697" s="326">
        <f t="shared" si="420"/>
        <v>0</v>
      </c>
      <c r="N1697" s="326">
        <f t="shared" si="428"/>
        <v>1.5650446874999568</v>
      </c>
      <c r="O1697" s="326">
        <f t="shared" si="421"/>
        <v>0</v>
      </c>
      <c r="P1697" s="326">
        <f t="shared" si="422"/>
        <v>0</v>
      </c>
      <c r="Q1697" s="326">
        <f t="shared" si="429"/>
        <v>1.5650446874999568</v>
      </c>
      <c r="R1697" s="326">
        <f t="shared" si="423"/>
        <v>8.7988093991335908E-151</v>
      </c>
      <c r="S1697" s="326">
        <f t="shared" si="424"/>
        <v>7.9020000000000001</v>
      </c>
      <c r="T1697" s="326">
        <f t="shared" si="430"/>
        <v>1.5650446874999568</v>
      </c>
      <c r="U1697" s="326">
        <f t="shared" si="425"/>
        <v>7.9024174888094576</v>
      </c>
      <c r="V1697" s="326">
        <f t="shared" si="431"/>
        <v>8.2024174888094574</v>
      </c>
    </row>
    <row r="1698" spans="7:22" x14ac:dyDescent="0.2">
      <c r="G1698" s="326">
        <f t="shared" si="416"/>
        <v>0</v>
      </c>
      <c r="H1698" s="326">
        <f t="shared" si="426"/>
        <v>1.5659707494452231</v>
      </c>
      <c r="I1698" s="326">
        <f t="shared" si="417"/>
        <v>0</v>
      </c>
      <c r="J1698" s="326">
        <f t="shared" si="418"/>
        <v>0</v>
      </c>
      <c r="K1698" s="326">
        <f t="shared" si="427"/>
        <v>1.5659707494452231</v>
      </c>
      <c r="L1698" s="326">
        <f t="shared" si="419"/>
        <v>0</v>
      </c>
      <c r="M1698" s="326">
        <f t="shared" si="420"/>
        <v>0</v>
      </c>
      <c r="N1698" s="326">
        <f t="shared" si="428"/>
        <v>1.5659707494452231</v>
      </c>
      <c r="O1698" s="326">
        <f t="shared" si="421"/>
        <v>0</v>
      </c>
      <c r="P1698" s="326">
        <f t="shared" si="422"/>
        <v>0</v>
      </c>
      <c r="Q1698" s="326">
        <f t="shared" si="429"/>
        <v>1.5659707494452231</v>
      </c>
      <c r="R1698" s="326">
        <f t="shared" si="423"/>
        <v>3.2170405804757863E-151</v>
      </c>
      <c r="S1698" s="326">
        <f t="shared" si="424"/>
        <v>7.8849999999999998</v>
      </c>
      <c r="T1698" s="326">
        <f t="shared" si="430"/>
        <v>1.5659707494452231</v>
      </c>
      <c r="U1698" s="326">
        <f t="shared" si="425"/>
        <v>7.8858144657844731</v>
      </c>
      <c r="V1698" s="326">
        <f t="shared" si="431"/>
        <v>8.1858144657844729</v>
      </c>
    </row>
    <row r="1699" spans="7:22" x14ac:dyDescent="0.2">
      <c r="G1699" s="326">
        <f t="shared" si="416"/>
        <v>0</v>
      </c>
      <c r="H1699" s="326">
        <f t="shared" si="426"/>
        <v>1.5668968113904893</v>
      </c>
      <c r="I1699" s="326">
        <f t="shared" si="417"/>
        <v>0</v>
      </c>
      <c r="J1699" s="326">
        <f t="shared" si="418"/>
        <v>0</v>
      </c>
      <c r="K1699" s="326">
        <f t="shared" si="427"/>
        <v>1.5668968113904893</v>
      </c>
      <c r="L1699" s="326">
        <f t="shared" si="419"/>
        <v>0</v>
      </c>
      <c r="M1699" s="326">
        <f t="shared" si="420"/>
        <v>0</v>
      </c>
      <c r="N1699" s="326">
        <f t="shared" si="428"/>
        <v>1.5668968113904893</v>
      </c>
      <c r="O1699" s="326">
        <f t="shared" si="421"/>
        <v>0</v>
      </c>
      <c r="P1699" s="326">
        <f t="shared" si="422"/>
        <v>0</v>
      </c>
      <c r="Q1699" s="326">
        <f t="shared" si="429"/>
        <v>1.5668968113904893</v>
      </c>
      <c r="R1699" s="326">
        <f t="shared" si="423"/>
        <v>1.1759146707853793E-151</v>
      </c>
      <c r="S1699" s="326">
        <f t="shared" si="424"/>
        <v>7.8449999999999998</v>
      </c>
      <c r="T1699" s="326">
        <f t="shared" si="430"/>
        <v>1.5668968113904893</v>
      </c>
      <c r="U1699" s="326">
        <f t="shared" si="425"/>
        <v>7.845549574328138</v>
      </c>
      <c r="V1699" s="326">
        <f t="shared" si="431"/>
        <v>8.1455495743281379</v>
      </c>
    </row>
    <row r="1700" spans="7:22" x14ac:dyDescent="0.2">
      <c r="G1700" s="326">
        <f t="shared" si="416"/>
        <v>0</v>
      </c>
      <c r="H1700" s="326">
        <f t="shared" si="426"/>
        <v>1.5678228733357555</v>
      </c>
      <c r="I1700" s="326">
        <f t="shared" si="417"/>
        <v>0</v>
      </c>
      <c r="J1700" s="326">
        <f t="shared" si="418"/>
        <v>0</v>
      </c>
      <c r="K1700" s="326">
        <f t="shared" si="427"/>
        <v>1.5678228733357555</v>
      </c>
      <c r="L1700" s="326">
        <f t="shared" si="419"/>
        <v>0</v>
      </c>
      <c r="M1700" s="326">
        <f t="shared" si="420"/>
        <v>0</v>
      </c>
      <c r="N1700" s="326">
        <f t="shared" si="428"/>
        <v>1.5678228733357555</v>
      </c>
      <c r="O1700" s="326">
        <f t="shared" si="421"/>
        <v>0</v>
      </c>
      <c r="P1700" s="326">
        <f t="shared" si="422"/>
        <v>0</v>
      </c>
      <c r="Q1700" s="326">
        <f t="shared" si="429"/>
        <v>1.5678228733357555</v>
      </c>
      <c r="R1700" s="326">
        <f t="shared" si="423"/>
        <v>4.2971749423362446E-152</v>
      </c>
      <c r="S1700" s="326">
        <f t="shared" si="424"/>
        <v>7.782</v>
      </c>
      <c r="T1700" s="326">
        <f t="shared" si="430"/>
        <v>1.5678228733357555</v>
      </c>
      <c r="U1700" s="326">
        <f t="shared" si="425"/>
        <v>7.7820686952346572</v>
      </c>
      <c r="V1700" s="326">
        <f t="shared" si="431"/>
        <v>8.082068695234657</v>
      </c>
    </row>
    <row r="1701" spans="7:22" x14ac:dyDescent="0.2">
      <c r="G1701" s="326">
        <f t="shared" si="416"/>
        <v>0</v>
      </c>
      <c r="H1701" s="326">
        <f t="shared" si="426"/>
        <v>1.5687489352810218</v>
      </c>
      <c r="I1701" s="326">
        <f t="shared" si="417"/>
        <v>0</v>
      </c>
      <c r="J1701" s="326">
        <f t="shared" si="418"/>
        <v>0</v>
      </c>
      <c r="K1701" s="326">
        <f t="shared" si="427"/>
        <v>1.5687489352810218</v>
      </c>
      <c r="L1701" s="326">
        <f t="shared" si="419"/>
        <v>0</v>
      </c>
      <c r="M1701" s="326">
        <f t="shared" si="420"/>
        <v>0</v>
      </c>
      <c r="N1701" s="326">
        <f t="shared" si="428"/>
        <v>1.5687489352810218</v>
      </c>
      <c r="O1701" s="326">
        <f t="shared" si="421"/>
        <v>0</v>
      </c>
      <c r="P1701" s="326">
        <f t="shared" si="422"/>
        <v>0</v>
      </c>
      <c r="Q1701" s="326">
        <f t="shared" si="429"/>
        <v>1.5687489352810218</v>
      </c>
      <c r="R1701" s="326">
        <f t="shared" si="423"/>
        <v>1.5699272486949291E-152</v>
      </c>
      <c r="S1701" s="326">
        <f t="shared" si="424"/>
        <v>7.6959999999999997</v>
      </c>
      <c r="T1701" s="326">
        <f t="shared" si="430"/>
        <v>1.5687489352810218</v>
      </c>
      <c r="U1701" s="326">
        <f t="shared" si="425"/>
        <v>7.696021074971009</v>
      </c>
      <c r="V1701" s="326">
        <f t="shared" si="431"/>
        <v>7.9960210749710088</v>
      </c>
    </row>
    <row r="1702" spans="7:22" x14ac:dyDescent="0.2">
      <c r="G1702" s="326">
        <f t="shared" si="416"/>
        <v>0</v>
      </c>
      <c r="H1702" s="326">
        <f t="shared" si="426"/>
        <v>1.569674997226288</v>
      </c>
      <c r="I1702" s="326">
        <f t="shared" si="417"/>
        <v>0</v>
      </c>
      <c r="J1702" s="326">
        <f t="shared" si="418"/>
        <v>0</v>
      </c>
      <c r="K1702" s="326">
        <f t="shared" si="427"/>
        <v>1.569674997226288</v>
      </c>
      <c r="L1702" s="326">
        <f t="shared" si="419"/>
        <v>0</v>
      </c>
      <c r="M1702" s="326">
        <f t="shared" si="420"/>
        <v>0</v>
      </c>
      <c r="N1702" s="326">
        <f t="shared" si="428"/>
        <v>1.569674997226288</v>
      </c>
      <c r="O1702" s="326">
        <f t="shared" si="421"/>
        <v>0</v>
      </c>
      <c r="P1702" s="326">
        <f t="shared" si="422"/>
        <v>0</v>
      </c>
      <c r="Q1702" s="326">
        <f t="shared" si="429"/>
        <v>1.569674997226288</v>
      </c>
      <c r="R1702" s="326">
        <f t="shared" si="423"/>
        <v>5.7341175507961521E-153</v>
      </c>
      <c r="S1702" s="326">
        <f t="shared" si="424"/>
        <v>7.5880000000000001</v>
      </c>
      <c r="T1702" s="326">
        <f t="shared" si="430"/>
        <v>1.569674997226288</v>
      </c>
      <c r="U1702" s="326">
        <f t="shared" si="425"/>
        <v>7.5882485010062588</v>
      </c>
      <c r="V1702" s="326">
        <f t="shared" si="431"/>
        <v>7.8882485010062586</v>
      </c>
    </row>
    <row r="1703" spans="7:22" x14ac:dyDescent="0.2">
      <c r="G1703" s="326">
        <f t="shared" si="416"/>
        <v>0</v>
      </c>
      <c r="H1703" s="326">
        <f t="shared" si="426"/>
        <v>1.5706010591715542</v>
      </c>
      <c r="I1703" s="326">
        <f t="shared" si="417"/>
        <v>0</v>
      </c>
      <c r="J1703" s="326">
        <f t="shared" si="418"/>
        <v>0</v>
      </c>
      <c r="K1703" s="326">
        <f t="shared" si="427"/>
        <v>1.5706010591715542</v>
      </c>
      <c r="L1703" s="326">
        <f t="shared" si="419"/>
        <v>0</v>
      </c>
      <c r="M1703" s="326">
        <f t="shared" si="420"/>
        <v>0</v>
      </c>
      <c r="N1703" s="326">
        <f t="shared" si="428"/>
        <v>1.5706010591715542</v>
      </c>
      <c r="O1703" s="326">
        <f t="shared" si="421"/>
        <v>0</v>
      </c>
      <c r="P1703" s="326">
        <f t="shared" si="422"/>
        <v>0</v>
      </c>
      <c r="Q1703" s="326">
        <f t="shared" si="429"/>
        <v>1.5706010591715542</v>
      </c>
      <c r="R1703" s="326">
        <f t="shared" si="423"/>
        <v>2.0938498099152642E-153</v>
      </c>
      <c r="S1703" s="326">
        <f t="shared" si="424"/>
        <v>7.4590000000000005</v>
      </c>
      <c r="T1703" s="326">
        <f t="shared" si="430"/>
        <v>1.5706010591715542</v>
      </c>
      <c r="U1703" s="326">
        <f t="shared" si="425"/>
        <v>7.4597718061874687</v>
      </c>
      <c r="V1703" s="326">
        <f t="shared" si="431"/>
        <v>7.7597718061874685</v>
      </c>
    </row>
    <row r="1704" spans="7:22" x14ac:dyDescent="0.2">
      <c r="G1704" s="326">
        <f t="shared" si="416"/>
        <v>0</v>
      </c>
      <c r="H1704" s="326">
        <f t="shared" si="426"/>
        <v>1.5715271211168205</v>
      </c>
      <c r="I1704" s="326">
        <f t="shared" si="417"/>
        <v>0</v>
      </c>
      <c r="J1704" s="326">
        <f t="shared" si="418"/>
        <v>0</v>
      </c>
      <c r="K1704" s="326">
        <f t="shared" si="427"/>
        <v>1.5715271211168205</v>
      </c>
      <c r="L1704" s="326">
        <f t="shared" si="419"/>
        <v>0</v>
      </c>
      <c r="M1704" s="326">
        <f t="shared" si="420"/>
        <v>0</v>
      </c>
      <c r="N1704" s="326">
        <f t="shared" si="428"/>
        <v>1.5715271211168205</v>
      </c>
      <c r="O1704" s="326">
        <f t="shared" si="421"/>
        <v>0</v>
      </c>
      <c r="P1704" s="326">
        <f t="shared" si="422"/>
        <v>0</v>
      </c>
      <c r="Q1704" s="326">
        <f t="shared" si="429"/>
        <v>1.5715271211168205</v>
      </c>
      <c r="R1704" s="326">
        <f t="shared" si="423"/>
        <v>7.6439462735114416E-154</v>
      </c>
      <c r="S1704" s="326">
        <f t="shared" si="424"/>
        <v>7.3109999999999999</v>
      </c>
      <c r="T1704" s="326">
        <f t="shared" si="430"/>
        <v>1.5715271211168205</v>
      </c>
      <c r="U1704" s="326">
        <f t="shared" si="425"/>
        <v>7.3117750001304174</v>
      </c>
      <c r="V1704" s="326">
        <f t="shared" si="431"/>
        <v>7.6117750001304172</v>
      </c>
    </row>
    <row r="1705" spans="7:22" x14ac:dyDescent="0.2">
      <c r="G1705" s="326">
        <f t="shared" si="416"/>
        <v>0</v>
      </c>
      <c r="H1705" s="326">
        <f t="shared" si="426"/>
        <v>1.5724531830620867</v>
      </c>
      <c r="I1705" s="326">
        <f t="shared" si="417"/>
        <v>0</v>
      </c>
      <c r="J1705" s="326">
        <f t="shared" si="418"/>
        <v>0</v>
      </c>
      <c r="K1705" s="326">
        <f t="shared" si="427"/>
        <v>1.5724531830620867</v>
      </c>
      <c r="L1705" s="326">
        <f t="shared" si="419"/>
        <v>0</v>
      </c>
      <c r="M1705" s="326">
        <f t="shared" si="420"/>
        <v>0</v>
      </c>
      <c r="N1705" s="326">
        <f t="shared" si="428"/>
        <v>1.5724531830620867</v>
      </c>
      <c r="O1705" s="326">
        <f t="shared" si="421"/>
        <v>0</v>
      </c>
      <c r="P1705" s="326">
        <f t="shared" si="422"/>
        <v>0</v>
      </c>
      <c r="Q1705" s="326">
        <f t="shared" si="429"/>
        <v>1.5724531830620867</v>
      </c>
      <c r="R1705" s="326">
        <f t="shared" si="423"/>
        <v>2.7898713473746057E-154</v>
      </c>
      <c r="S1705" s="326">
        <f t="shared" si="424"/>
        <v>7.1450000000000005</v>
      </c>
      <c r="T1705" s="326">
        <f t="shared" si="430"/>
        <v>1.5724531830620867</v>
      </c>
      <c r="U1705" s="326">
        <f t="shared" si="425"/>
        <v>7.1455873674924835</v>
      </c>
      <c r="V1705" s="326">
        <f t="shared" si="431"/>
        <v>7.4455873674924833</v>
      </c>
    </row>
    <row r="1706" spans="7:22" x14ac:dyDescent="0.2">
      <c r="G1706" s="326">
        <f t="shared" si="416"/>
        <v>0</v>
      </c>
      <c r="H1706" s="326">
        <f t="shared" si="426"/>
        <v>1.5733792450073529</v>
      </c>
      <c r="I1706" s="326">
        <f t="shared" si="417"/>
        <v>0</v>
      </c>
      <c r="J1706" s="326">
        <f t="shared" si="418"/>
        <v>0</v>
      </c>
      <c r="K1706" s="326">
        <f t="shared" si="427"/>
        <v>1.5733792450073529</v>
      </c>
      <c r="L1706" s="326">
        <f t="shared" si="419"/>
        <v>0</v>
      </c>
      <c r="M1706" s="326">
        <f t="shared" si="420"/>
        <v>0</v>
      </c>
      <c r="N1706" s="326">
        <f t="shared" si="428"/>
        <v>1.5733792450073529</v>
      </c>
      <c r="O1706" s="326">
        <f t="shared" si="421"/>
        <v>0</v>
      </c>
      <c r="P1706" s="326">
        <f t="shared" si="422"/>
        <v>0</v>
      </c>
      <c r="Q1706" s="326">
        <f t="shared" si="429"/>
        <v>1.5733792450073529</v>
      </c>
      <c r="R1706" s="326">
        <f t="shared" si="423"/>
        <v>1.0179969131286327E-154</v>
      </c>
      <c r="S1706" s="326">
        <f t="shared" si="424"/>
        <v>6.9619999999999997</v>
      </c>
      <c r="T1706" s="326">
        <f t="shared" si="430"/>
        <v>1.5733792450073529</v>
      </c>
      <c r="U1706" s="326">
        <f t="shared" si="425"/>
        <v>6.9626639056924073</v>
      </c>
      <c r="V1706" s="326">
        <f t="shared" si="431"/>
        <v>7.2626639056924072</v>
      </c>
    </row>
    <row r="1707" spans="7:22" x14ac:dyDescent="0.2">
      <c r="G1707" s="326">
        <f t="shared" si="416"/>
        <v>0</v>
      </c>
      <c r="H1707" s="326">
        <f t="shared" si="426"/>
        <v>1.5743053069526192</v>
      </c>
      <c r="I1707" s="326">
        <f t="shared" si="417"/>
        <v>0</v>
      </c>
      <c r="J1707" s="326">
        <f t="shared" si="418"/>
        <v>0</v>
      </c>
      <c r="K1707" s="326">
        <f t="shared" si="427"/>
        <v>1.5743053069526192</v>
      </c>
      <c r="L1707" s="326">
        <f t="shared" si="419"/>
        <v>0</v>
      </c>
      <c r="M1707" s="326">
        <f t="shared" si="420"/>
        <v>0</v>
      </c>
      <c r="N1707" s="326">
        <f t="shared" si="428"/>
        <v>1.5743053069526192</v>
      </c>
      <c r="O1707" s="326">
        <f t="shared" si="421"/>
        <v>0</v>
      </c>
      <c r="P1707" s="326">
        <f t="shared" si="422"/>
        <v>0</v>
      </c>
      <c r="Q1707" s="326">
        <f t="shared" si="429"/>
        <v>1.5743053069526192</v>
      </c>
      <c r="R1707" s="326">
        <f t="shared" si="423"/>
        <v>3.7136909205443139E-155</v>
      </c>
      <c r="S1707" s="326">
        <f t="shared" si="424"/>
        <v>6.7640000000000002</v>
      </c>
      <c r="T1707" s="326">
        <f t="shared" si="430"/>
        <v>1.5743053069526192</v>
      </c>
      <c r="U1707" s="326">
        <f t="shared" si="425"/>
        <v>6.7645644975536916</v>
      </c>
      <c r="V1707" s="326">
        <f t="shared" si="431"/>
        <v>7.0645644975536914</v>
      </c>
    </row>
    <row r="1708" spans="7:22" x14ac:dyDescent="0.2">
      <c r="G1708" s="326">
        <f t="shared" si="416"/>
        <v>0</v>
      </c>
      <c r="H1708" s="326">
        <f t="shared" si="426"/>
        <v>1.5752313688978854</v>
      </c>
      <c r="I1708" s="326">
        <f t="shared" si="417"/>
        <v>0</v>
      </c>
      <c r="J1708" s="326">
        <f t="shared" si="418"/>
        <v>0</v>
      </c>
      <c r="K1708" s="326">
        <f t="shared" si="427"/>
        <v>1.5752313688978854</v>
      </c>
      <c r="L1708" s="326">
        <f t="shared" si="419"/>
        <v>0</v>
      </c>
      <c r="M1708" s="326">
        <f t="shared" si="420"/>
        <v>0</v>
      </c>
      <c r="N1708" s="326">
        <f t="shared" si="428"/>
        <v>1.5752313688978854</v>
      </c>
      <c r="O1708" s="326">
        <f t="shared" si="421"/>
        <v>0</v>
      </c>
      <c r="P1708" s="326">
        <f t="shared" si="422"/>
        <v>0</v>
      </c>
      <c r="Q1708" s="326">
        <f t="shared" si="429"/>
        <v>1.5752313688978854</v>
      </c>
      <c r="R1708" s="326">
        <f t="shared" si="423"/>
        <v>1.3544511050813341E-155</v>
      </c>
      <c r="S1708" s="326">
        <f t="shared" si="424"/>
        <v>6.5520000000000005</v>
      </c>
      <c r="T1708" s="326">
        <f t="shared" si="430"/>
        <v>1.5752313688978854</v>
      </c>
      <c r="U1708" s="326">
        <f t="shared" si="425"/>
        <v>6.5529322271998707</v>
      </c>
      <c r="V1708" s="326">
        <f t="shared" si="431"/>
        <v>6.8529322271998705</v>
      </c>
    </row>
    <row r="1709" spans="7:22" x14ac:dyDescent="0.2">
      <c r="G1709" s="326">
        <f t="shared" si="416"/>
        <v>0</v>
      </c>
      <c r="H1709" s="326">
        <f t="shared" si="426"/>
        <v>1.5761574308431516</v>
      </c>
      <c r="I1709" s="326">
        <f t="shared" si="417"/>
        <v>0</v>
      </c>
      <c r="J1709" s="326">
        <f t="shared" si="418"/>
        <v>0</v>
      </c>
      <c r="K1709" s="326">
        <f t="shared" si="427"/>
        <v>1.5761574308431516</v>
      </c>
      <c r="L1709" s="326">
        <f t="shared" si="419"/>
        <v>0</v>
      </c>
      <c r="M1709" s="326">
        <f t="shared" si="420"/>
        <v>0</v>
      </c>
      <c r="N1709" s="326">
        <f t="shared" si="428"/>
        <v>1.5761574308431516</v>
      </c>
      <c r="O1709" s="326">
        <f t="shared" si="421"/>
        <v>0</v>
      </c>
      <c r="P1709" s="326">
        <f t="shared" si="422"/>
        <v>0</v>
      </c>
      <c r="Q1709" s="326">
        <f t="shared" si="429"/>
        <v>1.5761574308431516</v>
      </c>
      <c r="R1709" s="326">
        <f t="shared" si="423"/>
        <v>4.9387887985917503E-156</v>
      </c>
      <c r="S1709" s="326">
        <f t="shared" si="424"/>
        <v>6.3289999999999997</v>
      </c>
      <c r="T1709" s="326">
        <f t="shared" si="430"/>
        <v>1.5761574308431516</v>
      </c>
      <c r="U1709" s="326">
        <f t="shared" si="425"/>
        <v>6.3294712503498625</v>
      </c>
      <c r="V1709" s="326">
        <f t="shared" si="431"/>
        <v>6.6294712503498623</v>
      </c>
    </row>
    <row r="1710" spans="7:22" x14ac:dyDescent="0.2">
      <c r="G1710" s="326">
        <f t="shared" si="416"/>
        <v>0</v>
      </c>
      <c r="H1710" s="326">
        <f t="shared" si="426"/>
        <v>1.5770834927884179</v>
      </c>
      <c r="I1710" s="326">
        <f t="shared" si="417"/>
        <v>0</v>
      </c>
      <c r="J1710" s="326">
        <f t="shared" si="418"/>
        <v>0</v>
      </c>
      <c r="K1710" s="326">
        <f t="shared" si="427"/>
        <v>1.5770834927884179</v>
      </c>
      <c r="L1710" s="326">
        <f t="shared" si="419"/>
        <v>0</v>
      </c>
      <c r="M1710" s="326">
        <f t="shared" si="420"/>
        <v>0</v>
      </c>
      <c r="N1710" s="326">
        <f t="shared" si="428"/>
        <v>1.5770834927884179</v>
      </c>
      <c r="O1710" s="326">
        <f t="shared" si="421"/>
        <v>0</v>
      </c>
      <c r="P1710" s="326">
        <f t="shared" si="422"/>
        <v>0</v>
      </c>
      <c r="Q1710" s="326">
        <f t="shared" si="429"/>
        <v>1.5770834927884179</v>
      </c>
      <c r="R1710" s="326">
        <f t="shared" si="423"/>
        <v>1.8004388829546902E-156</v>
      </c>
      <c r="S1710" s="326">
        <f t="shared" si="424"/>
        <v>6.0949999999999998</v>
      </c>
      <c r="T1710" s="326">
        <f t="shared" si="430"/>
        <v>1.5770834927884179</v>
      </c>
      <c r="U1710" s="326">
        <f t="shared" si="425"/>
        <v>6.0959246232719142</v>
      </c>
      <c r="V1710" s="326">
        <f t="shared" si="431"/>
        <v>6.395924623271914</v>
      </c>
    </row>
    <row r="1711" spans="7:22" x14ac:dyDescent="0.2">
      <c r="G1711" s="326">
        <f t="shared" si="416"/>
        <v>0</v>
      </c>
      <c r="H1711" s="326">
        <f t="shared" si="426"/>
        <v>1.5780095547336841</v>
      </c>
      <c r="I1711" s="326">
        <f t="shared" si="417"/>
        <v>0</v>
      </c>
      <c r="J1711" s="326">
        <f t="shared" si="418"/>
        <v>0</v>
      </c>
      <c r="K1711" s="326">
        <f t="shared" si="427"/>
        <v>1.5780095547336841</v>
      </c>
      <c r="L1711" s="326">
        <f t="shared" si="419"/>
        <v>0</v>
      </c>
      <c r="M1711" s="326">
        <f t="shared" si="420"/>
        <v>0</v>
      </c>
      <c r="N1711" s="326">
        <f t="shared" si="428"/>
        <v>1.5780095547336841</v>
      </c>
      <c r="O1711" s="326">
        <f t="shared" si="421"/>
        <v>0</v>
      </c>
      <c r="P1711" s="326">
        <f t="shared" si="422"/>
        <v>0</v>
      </c>
      <c r="Q1711" s="326">
        <f t="shared" si="429"/>
        <v>1.5780095547336841</v>
      </c>
      <c r="R1711" s="326">
        <f t="shared" si="423"/>
        <v>6.5620324467913169E-157</v>
      </c>
      <c r="S1711" s="326">
        <f t="shared" si="424"/>
        <v>5.8540000000000001</v>
      </c>
      <c r="T1711" s="326">
        <f t="shared" si="430"/>
        <v>1.5780095547336841</v>
      </c>
      <c r="U1711" s="326">
        <f t="shared" si="425"/>
        <v>5.8540524786454133</v>
      </c>
      <c r="V1711" s="326">
        <f t="shared" si="431"/>
        <v>6.1540524786454132</v>
      </c>
    </row>
    <row r="1712" spans="7:22" x14ac:dyDescent="0.2">
      <c r="G1712" s="326">
        <f t="shared" si="416"/>
        <v>0</v>
      </c>
      <c r="H1712" s="326">
        <f t="shared" si="426"/>
        <v>1.5789356166789503</v>
      </c>
      <c r="I1712" s="326">
        <f t="shared" si="417"/>
        <v>0</v>
      </c>
      <c r="J1712" s="326">
        <f t="shared" si="418"/>
        <v>0</v>
      </c>
      <c r="K1712" s="326">
        <f t="shared" si="427"/>
        <v>1.5789356166789503</v>
      </c>
      <c r="L1712" s="326">
        <f t="shared" si="419"/>
        <v>0</v>
      </c>
      <c r="M1712" s="326">
        <f t="shared" si="420"/>
        <v>0</v>
      </c>
      <c r="N1712" s="326">
        <f t="shared" si="428"/>
        <v>1.5789356166789503</v>
      </c>
      <c r="O1712" s="326">
        <f t="shared" si="421"/>
        <v>0</v>
      </c>
      <c r="P1712" s="326">
        <f t="shared" si="422"/>
        <v>0</v>
      </c>
      <c r="Q1712" s="326">
        <f t="shared" si="429"/>
        <v>1.5789356166789503</v>
      </c>
      <c r="R1712" s="326">
        <f t="shared" si="423"/>
        <v>2.3911216578418689E-157</v>
      </c>
      <c r="S1712" s="326">
        <f t="shared" si="424"/>
        <v>5.6050000000000004</v>
      </c>
      <c r="T1712" s="326">
        <f t="shared" si="430"/>
        <v>1.5789356166789503</v>
      </c>
      <c r="U1712" s="326">
        <f t="shared" si="425"/>
        <v>5.6056109122800466</v>
      </c>
      <c r="V1712" s="326">
        <f t="shared" si="431"/>
        <v>5.9056109122800464</v>
      </c>
    </row>
    <row r="1713" spans="7:22" x14ac:dyDescent="0.2">
      <c r="G1713" s="326">
        <f t="shared" si="416"/>
        <v>0</v>
      </c>
      <c r="H1713" s="326">
        <f t="shared" si="426"/>
        <v>1.5798616786242166</v>
      </c>
      <c r="I1713" s="326">
        <f t="shared" si="417"/>
        <v>0</v>
      </c>
      <c r="J1713" s="326">
        <f t="shared" si="418"/>
        <v>0</v>
      </c>
      <c r="K1713" s="326">
        <f t="shared" si="427"/>
        <v>1.5798616786242166</v>
      </c>
      <c r="L1713" s="326">
        <f t="shared" si="419"/>
        <v>0</v>
      </c>
      <c r="M1713" s="326">
        <f t="shared" si="420"/>
        <v>0</v>
      </c>
      <c r="N1713" s="326">
        <f t="shared" si="428"/>
        <v>1.5798616786242166</v>
      </c>
      <c r="O1713" s="326">
        <f t="shared" si="421"/>
        <v>0</v>
      </c>
      <c r="P1713" s="326">
        <f t="shared" si="422"/>
        <v>0</v>
      </c>
      <c r="Q1713" s="326">
        <f t="shared" si="429"/>
        <v>1.5798616786242166</v>
      </c>
      <c r="R1713" s="326">
        <f t="shared" si="423"/>
        <v>8.711030332341728E-158</v>
      </c>
      <c r="S1713" s="326">
        <f t="shared" si="424"/>
        <v>5.3520000000000003</v>
      </c>
      <c r="T1713" s="326">
        <f t="shared" si="430"/>
        <v>1.5798616786242166</v>
      </c>
      <c r="U1713" s="326">
        <f t="shared" si="425"/>
        <v>5.3523319130797535</v>
      </c>
      <c r="V1713" s="326">
        <f t="shared" si="431"/>
        <v>5.6523319130797534</v>
      </c>
    </row>
    <row r="1714" spans="7:22" x14ac:dyDescent="0.2">
      <c r="G1714" s="326">
        <f t="shared" si="416"/>
        <v>0</v>
      </c>
      <c r="H1714" s="326">
        <f t="shared" si="426"/>
        <v>1.5807877405694828</v>
      </c>
      <c r="I1714" s="326">
        <f t="shared" si="417"/>
        <v>0</v>
      </c>
      <c r="J1714" s="326">
        <f t="shared" si="418"/>
        <v>0</v>
      </c>
      <c r="K1714" s="326">
        <f t="shared" si="427"/>
        <v>1.5807877405694828</v>
      </c>
      <c r="L1714" s="326">
        <f t="shared" si="419"/>
        <v>0</v>
      </c>
      <c r="M1714" s="326">
        <f t="shared" si="420"/>
        <v>0</v>
      </c>
      <c r="N1714" s="326">
        <f t="shared" si="428"/>
        <v>1.5807877405694828</v>
      </c>
      <c r="O1714" s="326">
        <f t="shared" si="421"/>
        <v>0</v>
      </c>
      <c r="P1714" s="326">
        <f t="shared" si="422"/>
        <v>0</v>
      </c>
      <c r="Q1714" s="326">
        <f t="shared" si="429"/>
        <v>1.5807877405694828</v>
      </c>
      <c r="R1714" s="326">
        <f t="shared" si="423"/>
        <v>3.1728034567297843E-158</v>
      </c>
      <c r="S1714" s="326">
        <f t="shared" si="424"/>
        <v>5.0949999999999998</v>
      </c>
      <c r="T1714" s="326">
        <f t="shared" si="430"/>
        <v>1.5807877405694828</v>
      </c>
      <c r="U1714" s="326">
        <f t="shared" si="425"/>
        <v>5.095904631000904</v>
      </c>
      <c r="V1714" s="326">
        <f t="shared" si="431"/>
        <v>5.3959046310009038</v>
      </c>
    </row>
    <row r="1715" spans="7:22" x14ac:dyDescent="0.2">
      <c r="G1715" s="326">
        <f t="shared" si="416"/>
        <v>0</v>
      </c>
      <c r="H1715" s="326">
        <f t="shared" si="426"/>
        <v>1.581713802514749</v>
      </c>
      <c r="I1715" s="326">
        <f t="shared" si="417"/>
        <v>0</v>
      </c>
      <c r="J1715" s="326">
        <f t="shared" si="418"/>
        <v>0</v>
      </c>
      <c r="K1715" s="326">
        <f t="shared" si="427"/>
        <v>1.581713802514749</v>
      </c>
      <c r="L1715" s="326">
        <f t="shared" si="419"/>
        <v>0</v>
      </c>
      <c r="M1715" s="326">
        <f t="shared" si="420"/>
        <v>0</v>
      </c>
      <c r="N1715" s="326">
        <f t="shared" si="428"/>
        <v>1.581713802514749</v>
      </c>
      <c r="O1715" s="326">
        <f t="shared" si="421"/>
        <v>0</v>
      </c>
      <c r="P1715" s="326">
        <f t="shared" si="422"/>
        <v>0</v>
      </c>
      <c r="Q1715" s="326">
        <f t="shared" si="429"/>
        <v>1.581713802514749</v>
      </c>
      <c r="R1715" s="326">
        <f t="shared" si="423"/>
        <v>1.1553773193501577E-158</v>
      </c>
      <c r="S1715" s="326">
        <f t="shared" si="424"/>
        <v>4.8369999999999997</v>
      </c>
      <c r="T1715" s="326">
        <f t="shared" si="430"/>
        <v>1.581713802514749</v>
      </c>
      <c r="U1715" s="326">
        <f t="shared" si="425"/>
        <v>4.8379582353369814</v>
      </c>
      <c r="V1715" s="326">
        <f t="shared" si="431"/>
        <v>5.1379582353369813</v>
      </c>
    </row>
    <row r="1716" spans="7:22" x14ac:dyDescent="0.2">
      <c r="G1716" s="326">
        <f t="shared" si="416"/>
        <v>0</v>
      </c>
      <c r="H1716" s="326">
        <f t="shared" si="426"/>
        <v>1.5826398644600153</v>
      </c>
      <c r="I1716" s="326">
        <f t="shared" si="417"/>
        <v>0</v>
      </c>
      <c r="J1716" s="326">
        <f t="shared" si="418"/>
        <v>0</v>
      </c>
      <c r="K1716" s="326">
        <f t="shared" si="427"/>
        <v>1.5826398644600153</v>
      </c>
      <c r="L1716" s="326">
        <f t="shared" si="419"/>
        <v>0</v>
      </c>
      <c r="M1716" s="326">
        <f t="shared" si="420"/>
        <v>0</v>
      </c>
      <c r="N1716" s="326">
        <f t="shared" si="428"/>
        <v>1.5826398644600153</v>
      </c>
      <c r="O1716" s="326">
        <f t="shared" si="421"/>
        <v>0</v>
      </c>
      <c r="P1716" s="326">
        <f t="shared" si="422"/>
        <v>0</v>
      </c>
      <c r="Q1716" s="326">
        <f t="shared" si="429"/>
        <v>1.5826398644600153</v>
      </c>
      <c r="R1716" s="326">
        <f t="shared" si="423"/>
        <v>4.2064211920044043E-159</v>
      </c>
      <c r="S1716" s="326">
        <f t="shared" si="424"/>
        <v>4.58</v>
      </c>
      <c r="T1716" s="326">
        <f t="shared" si="430"/>
        <v>1.5826398644600153</v>
      </c>
      <c r="U1716" s="326">
        <f t="shared" si="425"/>
        <v>4.5800465698273358</v>
      </c>
      <c r="V1716" s="326">
        <f t="shared" si="431"/>
        <v>4.8800465698273356</v>
      </c>
    </row>
    <row r="1717" spans="7:22" x14ac:dyDescent="0.2">
      <c r="G1717" s="326">
        <f t="shared" si="416"/>
        <v>0</v>
      </c>
      <c r="H1717" s="326">
        <f t="shared" si="426"/>
        <v>1.5835659264052815</v>
      </c>
      <c r="I1717" s="326">
        <f t="shared" si="417"/>
        <v>0</v>
      </c>
      <c r="J1717" s="326">
        <f t="shared" si="418"/>
        <v>0</v>
      </c>
      <c r="K1717" s="326">
        <f t="shared" si="427"/>
        <v>1.5835659264052815</v>
      </c>
      <c r="L1717" s="326">
        <f t="shared" si="419"/>
        <v>0</v>
      </c>
      <c r="M1717" s="326">
        <f t="shared" si="420"/>
        <v>0</v>
      </c>
      <c r="N1717" s="326">
        <f t="shared" si="428"/>
        <v>1.5835659264052815</v>
      </c>
      <c r="O1717" s="326">
        <f t="shared" si="421"/>
        <v>0</v>
      </c>
      <c r="P1717" s="326">
        <f t="shared" si="422"/>
        <v>0</v>
      </c>
      <c r="Q1717" s="326">
        <f t="shared" si="429"/>
        <v>1.5835659264052815</v>
      </c>
      <c r="R1717" s="326">
        <f t="shared" si="423"/>
        <v>1.5311267659187135E-159</v>
      </c>
      <c r="S1717" s="326">
        <f t="shared" si="424"/>
        <v>4.3230000000000004</v>
      </c>
      <c r="T1717" s="326">
        <f t="shared" si="430"/>
        <v>1.5835659264052815</v>
      </c>
      <c r="U1717" s="326">
        <f t="shared" si="425"/>
        <v>4.3236347632134056</v>
      </c>
      <c r="V1717" s="326">
        <f t="shared" si="431"/>
        <v>4.6236347632134054</v>
      </c>
    </row>
    <row r="1718" spans="7:22" x14ac:dyDescent="0.2">
      <c r="G1718" s="326">
        <f t="shared" si="416"/>
        <v>0</v>
      </c>
      <c r="H1718" s="326">
        <f t="shared" si="426"/>
        <v>1.5844919883505477</v>
      </c>
      <c r="I1718" s="326">
        <f t="shared" si="417"/>
        <v>0</v>
      </c>
      <c r="J1718" s="326">
        <f t="shared" si="418"/>
        <v>0</v>
      </c>
      <c r="K1718" s="326">
        <f t="shared" si="427"/>
        <v>1.5844919883505477</v>
      </c>
      <c r="L1718" s="326">
        <f t="shared" si="419"/>
        <v>0</v>
      </c>
      <c r="M1718" s="326">
        <f t="shared" si="420"/>
        <v>0</v>
      </c>
      <c r="N1718" s="326">
        <f t="shared" si="428"/>
        <v>1.5844919883505477</v>
      </c>
      <c r="O1718" s="326">
        <f t="shared" si="421"/>
        <v>0</v>
      </c>
      <c r="P1718" s="326">
        <f t="shared" si="422"/>
        <v>0</v>
      </c>
      <c r="Q1718" s="326">
        <f t="shared" si="429"/>
        <v>1.5844919883505477</v>
      </c>
      <c r="R1718" s="326">
        <f t="shared" si="423"/>
        <v>5.5721170369367917E-160</v>
      </c>
      <c r="S1718" s="326">
        <f t="shared" si="424"/>
        <v>4.07</v>
      </c>
      <c r="T1718" s="326">
        <f t="shared" si="430"/>
        <v>1.5844919883505477</v>
      </c>
      <c r="U1718" s="326">
        <f t="shared" si="425"/>
        <v>4.0700879053044545</v>
      </c>
      <c r="V1718" s="326">
        <f t="shared" si="431"/>
        <v>4.3700879053044543</v>
      </c>
    </row>
    <row r="1719" spans="7:22" x14ac:dyDescent="0.2">
      <c r="G1719" s="326">
        <f t="shared" si="416"/>
        <v>0</v>
      </c>
      <c r="H1719" s="326">
        <f t="shared" si="426"/>
        <v>1.585418050295814</v>
      </c>
      <c r="I1719" s="326">
        <f t="shared" si="417"/>
        <v>0</v>
      </c>
      <c r="J1719" s="326">
        <f t="shared" si="418"/>
        <v>0</v>
      </c>
      <c r="K1719" s="326">
        <f t="shared" si="427"/>
        <v>1.585418050295814</v>
      </c>
      <c r="L1719" s="326">
        <f t="shared" si="419"/>
        <v>0</v>
      </c>
      <c r="M1719" s="326">
        <f t="shared" si="420"/>
        <v>0</v>
      </c>
      <c r="N1719" s="326">
        <f t="shared" si="428"/>
        <v>1.585418050295814</v>
      </c>
      <c r="O1719" s="326">
        <f t="shared" si="421"/>
        <v>0</v>
      </c>
      <c r="P1719" s="326">
        <f t="shared" si="422"/>
        <v>0</v>
      </c>
      <c r="Q1719" s="326">
        <f t="shared" si="429"/>
        <v>1.585418050295814</v>
      </c>
      <c r="R1719" s="326">
        <f t="shared" si="423"/>
        <v>2.0274082606846828E-160</v>
      </c>
      <c r="S1719" s="326">
        <f t="shared" si="424"/>
        <v>3.8200000000000003</v>
      </c>
      <c r="T1719" s="326">
        <f t="shared" si="430"/>
        <v>1.585418050295814</v>
      </c>
      <c r="U1719" s="326">
        <f t="shared" si="425"/>
        <v>3.8206618506501702</v>
      </c>
      <c r="V1719" s="326">
        <f t="shared" si="431"/>
        <v>4.12066185065017</v>
      </c>
    </row>
    <row r="1720" spans="7:22" x14ac:dyDescent="0.2">
      <c r="G1720" s="326">
        <f t="shared" si="416"/>
        <v>0</v>
      </c>
      <c r="H1720" s="326">
        <f t="shared" si="426"/>
        <v>1.5863441122410802</v>
      </c>
      <c r="I1720" s="326">
        <f t="shared" si="417"/>
        <v>0</v>
      </c>
      <c r="J1720" s="326">
        <f t="shared" si="418"/>
        <v>0</v>
      </c>
      <c r="K1720" s="326">
        <f t="shared" si="427"/>
        <v>1.5863441122410802</v>
      </c>
      <c r="L1720" s="326">
        <f t="shared" si="419"/>
        <v>0</v>
      </c>
      <c r="M1720" s="326">
        <f t="shared" si="420"/>
        <v>0</v>
      </c>
      <c r="N1720" s="326">
        <f t="shared" si="428"/>
        <v>1.5863441122410802</v>
      </c>
      <c r="O1720" s="326">
        <f t="shared" si="421"/>
        <v>0</v>
      </c>
      <c r="P1720" s="326">
        <f t="shared" si="422"/>
        <v>0</v>
      </c>
      <c r="Q1720" s="326">
        <f t="shared" si="429"/>
        <v>1.5863441122410802</v>
      </c>
      <c r="R1720" s="326">
        <f t="shared" si="423"/>
        <v>7.3752254433565767E-161</v>
      </c>
      <c r="S1720" s="326">
        <f t="shared" si="424"/>
        <v>3.5760000000000001</v>
      </c>
      <c r="T1720" s="326">
        <f t="shared" si="430"/>
        <v>1.5863441122410802</v>
      </c>
      <c r="U1720" s="326">
        <f t="shared" si="425"/>
        <v>3.5764961657312169</v>
      </c>
      <c r="V1720" s="326">
        <f t="shared" si="431"/>
        <v>3.8764961657312167</v>
      </c>
    </row>
    <row r="1721" spans="7:22" x14ac:dyDescent="0.2">
      <c r="G1721" s="326">
        <f t="shared" si="416"/>
        <v>0</v>
      </c>
      <c r="H1721" s="326">
        <f t="shared" si="426"/>
        <v>1.5872701741863464</v>
      </c>
      <c r="I1721" s="326">
        <f t="shared" si="417"/>
        <v>0</v>
      </c>
      <c r="J1721" s="326">
        <f t="shared" si="418"/>
        <v>0</v>
      </c>
      <c r="K1721" s="326">
        <f t="shared" si="427"/>
        <v>1.5872701741863464</v>
      </c>
      <c r="L1721" s="326">
        <f t="shared" si="419"/>
        <v>0</v>
      </c>
      <c r="M1721" s="326">
        <f t="shared" si="420"/>
        <v>0</v>
      </c>
      <c r="N1721" s="326">
        <f t="shared" si="428"/>
        <v>1.5872701741863464</v>
      </c>
      <c r="O1721" s="326">
        <f t="shared" si="421"/>
        <v>0</v>
      </c>
      <c r="P1721" s="326">
        <f t="shared" si="422"/>
        <v>0</v>
      </c>
      <c r="Q1721" s="326">
        <f t="shared" si="429"/>
        <v>1.5872701741863464</v>
      </c>
      <c r="R1721" s="326">
        <f t="shared" si="423"/>
        <v>2.6824009610099167E-161</v>
      </c>
      <c r="S1721" s="326">
        <f t="shared" si="424"/>
        <v>3.3380000000000001</v>
      </c>
      <c r="T1721" s="326">
        <f t="shared" si="430"/>
        <v>1.5872701741863464</v>
      </c>
      <c r="U1721" s="326">
        <f t="shared" si="425"/>
        <v>3.3386091922199128</v>
      </c>
      <c r="V1721" s="326">
        <f t="shared" si="431"/>
        <v>3.6386091922199126</v>
      </c>
    </row>
    <row r="1722" spans="7:22" x14ac:dyDescent="0.2">
      <c r="G1722" s="326">
        <f t="shared" si="416"/>
        <v>0</v>
      </c>
      <c r="H1722" s="326">
        <f t="shared" si="426"/>
        <v>1.5881962361316126</v>
      </c>
      <c r="I1722" s="326">
        <f t="shared" si="417"/>
        <v>0</v>
      </c>
      <c r="J1722" s="326">
        <f t="shared" si="418"/>
        <v>0</v>
      </c>
      <c r="K1722" s="326">
        <f t="shared" si="427"/>
        <v>1.5881962361316126</v>
      </c>
      <c r="L1722" s="326">
        <f t="shared" si="419"/>
        <v>0</v>
      </c>
      <c r="M1722" s="326">
        <f t="shared" si="420"/>
        <v>0</v>
      </c>
      <c r="N1722" s="326">
        <f t="shared" si="428"/>
        <v>1.5881962361316126</v>
      </c>
      <c r="O1722" s="326">
        <f t="shared" si="421"/>
        <v>0</v>
      </c>
      <c r="P1722" s="326">
        <f t="shared" si="422"/>
        <v>0</v>
      </c>
      <c r="Q1722" s="326">
        <f t="shared" si="429"/>
        <v>1.5881962361316126</v>
      </c>
      <c r="R1722" s="326">
        <f t="shared" si="423"/>
        <v>9.7541087772194193E-162</v>
      </c>
      <c r="S1722" s="326">
        <f t="shared" si="424"/>
        <v>3.1070000000000002</v>
      </c>
      <c r="T1722" s="326">
        <f t="shared" si="430"/>
        <v>1.5881962361316126</v>
      </c>
      <c r="U1722" s="326">
        <f t="shared" si="425"/>
        <v>3.1078951592254809</v>
      </c>
      <c r="V1722" s="326">
        <f t="shared" si="431"/>
        <v>3.4078951592254807</v>
      </c>
    </row>
    <row r="1723" spans="7:22" x14ac:dyDescent="0.2">
      <c r="G1723" s="326">
        <f t="shared" si="416"/>
        <v>0</v>
      </c>
      <c r="H1723" s="326">
        <f t="shared" si="426"/>
        <v>1.5891222980768789</v>
      </c>
      <c r="I1723" s="326">
        <f t="shared" si="417"/>
        <v>0</v>
      </c>
      <c r="J1723" s="326">
        <f t="shared" si="418"/>
        <v>0</v>
      </c>
      <c r="K1723" s="326">
        <f t="shared" si="427"/>
        <v>1.5891222980768789</v>
      </c>
      <c r="L1723" s="326">
        <f t="shared" si="419"/>
        <v>0</v>
      </c>
      <c r="M1723" s="326">
        <f t="shared" si="420"/>
        <v>0</v>
      </c>
      <c r="N1723" s="326">
        <f t="shared" si="428"/>
        <v>1.5891222980768789</v>
      </c>
      <c r="O1723" s="326">
        <f t="shared" si="421"/>
        <v>0</v>
      </c>
      <c r="P1723" s="326">
        <f t="shared" si="422"/>
        <v>0</v>
      </c>
      <c r="Q1723" s="326">
        <f t="shared" si="429"/>
        <v>1.5891222980768789</v>
      </c>
      <c r="R1723" s="326">
        <f t="shared" si="423"/>
        <v>3.5462405042922875E-162</v>
      </c>
      <c r="S1723" s="326">
        <f t="shared" si="424"/>
        <v>2.8850000000000002</v>
      </c>
      <c r="T1723" s="326">
        <f t="shared" si="430"/>
        <v>1.5891222980768789</v>
      </c>
      <c r="U1723" s="326">
        <f t="shared" si="425"/>
        <v>2.8851232422443807</v>
      </c>
      <c r="V1723" s="326">
        <f t="shared" si="431"/>
        <v>3.1851232422443805</v>
      </c>
    </row>
    <row r="1724" spans="7:22" x14ac:dyDescent="0.2">
      <c r="G1724" s="326">
        <f t="shared" si="416"/>
        <v>0</v>
      </c>
      <c r="H1724" s="326">
        <f t="shared" si="426"/>
        <v>1.5900483600221451</v>
      </c>
      <c r="I1724" s="326">
        <f t="shared" si="417"/>
        <v>0</v>
      </c>
      <c r="J1724" s="326">
        <f t="shared" si="418"/>
        <v>0</v>
      </c>
      <c r="K1724" s="326">
        <f t="shared" si="427"/>
        <v>1.5900483600221451</v>
      </c>
      <c r="L1724" s="326">
        <f t="shared" si="419"/>
        <v>0</v>
      </c>
      <c r="M1724" s="326">
        <f t="shared" si="420"/>
        <v>0</v>
      </c>
      <c r="N1724" s="326">
        <f t="shared" si="428"/>
        <v>1.5900483600221451</v>
      </c>
      <c r="O1724" s="326">
        <f t="shared" si="421"/>
        <v>0</v>
      </c>
      <c r="P1724" s="326">
        <f t="shared" si="422"/>
        <v>0</v>
      </c>
      <c r="Q1724" s="326">
        <f t="shared" si="429"/>
        <v>1.5900483600221451</v>
      </c>
      <c r="R1724" s="326">
        <f t="shared" si="423"/>
        <v>1.2890407750134339E-162</v>
      </c>
      <c r="S1724" s="326">
        <f t="shared" si="424"/>
        <v>2.67</v>
      </c>
      <c r="T1724" s="326">
        <f t="shared" si="430"/>
        <v>1.5900483600221451</v>
      </c>
      <c r="U1724" s="326">
        <f t="shared" si="425"/>
        <v>2.6709384363286124</v>
      </c>
      <c r="V1724" s="326">
        <f t="shared" si="431"/>
        <v>2.9709384363286122</v>
      </c>
    </row>
    <row r="1725" spans="7:22" x14ac:dyDescent="0.2">
      <c r="G1725" s="326">
        <f t="shared" si="416"/>
        <v>0</v>
      </c>
      <c r="H1725" s="326">
        <f t="shared" si="426"/>
        <v>1.5909744219674113</v>
      </c>
      <c r="I1725" s="326">
        <f t="shared" si="417"/>
        <v>0</v>
      </c>
      <c r="J1725" s="326">
        <f t="shared" si="418"/>
        <v>0</v>
      </c>
      <c r="K1725" s="326">
        <f t="shared" si="427"/>
        <v>1.5909744219674113</v>
      </c>
      <c r="L1725" s="326">
        <f t="shared" si="419"/>
        <v>0</v>
      </c>
      <c r="M1725" s="326">
        <f t="shared" si="420"/>
        <v>0</v>
      </c>
      <c r="N1725" s="326">
        <f t="shared" si="428"/>
        <v>1.5909744219674113</v>
      </c>
      <c r="O1725" s="326">
        <f t="shared" si="421"/>
        <v>0</v>
      </c>
      <c r="P1725" s="326">
        <f t="shared" si="422"/>
        <v>0</v>
      </c>
      <c r="Q1725" s="326">
        <f t="shared" si="429"/>
        <v>1.5909744219674113</v>
      </c>
      <c r="R1725" s="326">
        <f t="shared" si="423"/>
        <v>4.6847258624337402E-163</v>
      </c>
      <c r="S1725" s="326">
        <f t="shared" si="424"/>
        <v>2.4649999999999999</v>
      </c>
      <c r="T1725" s="326">
        <f t="shared" si="430"/>
        <v>1.5909744219674113</v>
      </c>
      <c r="U1725" s="326">
        <f t="shared" si="425"/>
        <v>2.4658640861236036</v>
      </c>
      <c r="V1725" s="326">
        <f t="shared" si="431"/>
        <v>2.7658640861236035</v>
      </c>
    </row>
    <row r="1726" spans="7:22" x14ac:dyDescent="0.2">
      <c r="G1726" s="326">
        <f t="shared" si="416"/>
        <v>0</v>
      </c>
      <c r="H1726" s="326">
        <f t="shared" si="426"/>
        <v>1.5919004839126776</v>
      </c>
      <c r="I1726" s="326">
        <f t="shared" si="417"/>
        <v>0</v>
      </c>
      <c r="J1726" s="326">
        <f t="shared" si="418"/>
        <v>0</v>
      </c>
      <c r="K1726" s="326">
        <f t="shared" si="427"/>
        <v>1.5919004839126776</v>
      </c>
      <c r="L1726" s="326">
        <f t="shared" si="419"/>
        <v>0</v>
      </c>
      <c r="M1726" s="326">
        <f t="shared" si="420"/>
        <v>0</v>
      </c>
      <c r="N1726" s="326">
        <f t="shared" si="428"/>
        <v>1.5919004839126776</v>
      </c>
      <c r="O1726" s="326">
        <f t="shared" si="421"/>
        <v>0</v>
      </c>
      <c r="P1726" s="326">
        <f t="shared" si="422"/>
        <v>0</v>
      </c>
      <c r="Q1726" s="326">
        <f t="shared" si="429"/>
        <v>1.5919004839126776</v>
      </c>
      <c r="R1726" s="326">
        <f t="shared" si="423"/>
        <v>1.7022445078513118E-163</v>
      </c>
      <c r="S1726" s="326">
        <f t="shared" si="424"/>
        <v>2.27</v>
      </c>
      <c r="T1726" s="326">
        <f t="shared" si="430"/>
        <v>1.5919004839126776</v>
      </c>
      <c r="U1726" s="326">
        <f t="shared" si="425"/>
        <v>2.2703058960944476</v>
      </c>
      <c r="V1726" s="326">
        <f t="shared" si="431"/>
        <v>2.5703058960944474</v>
      </c>
    </row>
    <row r="1727" spans="7:22" x14ac:dyDescent="0.2">
      <c r="G1727" s="326">
        <f t="shared" si="416"/>
        <v>0</v>
      </c>
      <c r="H1727" s="326">
        <f t="shared" si="426"/>
        <v>1.5928265458579438</v>
      </c>
      <c r="I1727" s="326">
        <f t="shared" si="417"/>
        <v>0</v>
      </c>
      <c r="J1727" s="326">
        <f t="shared" si="418"/>
        <v>0</v>
      </c>
      <c r="K1727" s="326">
        <f t="shared" si="427"/>
        <v>1.5928265458579438</v>
      </c>
      <c r="L1727" s="326">
        <f t="shared" si="419"/>
        <v>0</v>
      </c>
      <c r="M1727" s="326">
        <f t="shared" si="420"/>
        <v>0</v>
      </c>
      <c r="N1727" s="326">
        <f t="shared" si="428"/>
        <v>1.5928265458579438</v>
      </c>
      <c r="O1727" s="326">
        <f t="shared" si="421"/>
        <v>0</v>
      </c>
      <c r="P1727" s="326">
        <f t="shared" si="422"/>
        <v>0</v>
      </c>
      <c r="Q1727" s="326">
        <f t="shared" si="429"/>
        <v>1.5928265458579438</v>
      </c>
      <c r="R1727" s="326">
        <f t="shared" si="423"/>
        <v>6.1841654910795193E-164</v>
      </c>
      <c r="S1727" s="326">
        <f t="shared" si="424"/>
        <v>2.0840000000000001</v>
      </c>
      <c r="T1727" s="326">
        <f t="shared" si="430"/>
        <v>1.5928265458579438</v>
      </c>
      <c r="U1727" s="326">
        <f t="shared" si="425"/>
        <v>2.0845572304680271</v>
      </c>
      <c r="V1727" s="326">
        <f t="shared" si="431"/>
        <v>2.3845572304680269</v>
      </c>
    </row>
    <row r="1728" spans="7:22" x14ac:dyDescent="0.2">
      <c r="G1728" s="326">
        <f t="shared" si="416"/>
        <v>0</v>
      </c>
      <c r="H1728" s="326">
        <f t="shared" si="426"/>
        <v>1.59375260780321</v>
      </c>
      <c r="I1728" s="326">
        <f t="shared" si="417"/>
        <v>0</v>
      </c>
      <c r="J1728" s="326">
        <f t="shared" si="418"/>
        <v>0</v>
      </c>
      <c r="K1728" s="326">
        <f t="shared" si="427"/>
        <v>1.59375260780321</v>
      </c>
      <c r="L1728" s="326">
        <f t="shared" si="419"/>
        <v>0</v>
      </c>
      <c r="M1728" s="326">
        <f t="shared" si="420"/>
        <v>0</v>
      </c>
      <c r="N1728" s="326">
        <f t="shared" si="428"/>
        <v>1.59375260780321</v>
      </c>
      <c r="O1728" s="326">
        <f t="shared" si="421"/>
        <v>0</v>
      </c>
      <c r="P1728" s="326">
        <f t="shared" si="422"/>
        <v>0</v>
      </c>
      <c r="Q1728" s="326">
        <f t="shared" si="429"/>
        <v>1.59375260780321</v>
      </c>
      <c r="R1728" s="326">
        <f t="shared" si="423"/>
        <v>2.2462745191922417E-164</v>
      </c>
      <c r="S1728" s="326">
        <f t="shared" si="424"/>
        <v>1.9080000000000001</v>
      </c>
      <c r="T1728" s="326">
        <f t="shared" si="430"/>
        <v>1.59375260780321</v>
      </c>
      <c r="U1728" s="326">
        <f t="shared" si="425"/>
        <v>1.9088055040282639</v>
      </c>
      <c r="V1728" s="326">
        <f t="shared" si="431"/>
        <v>2.2088055040282639</v>
      </c>
    </row>
    <row r="1729" spans="7:22" x14ac:dyDescent="0.2">
      <c r="G1729" s="326">
        <f t="shared" si="416"/>
        <v>0</v>
      </c>
      <c r="H1729" s="326">
        <f t="shared" si="426"/>
        <v>1.5946786697484763</v>
      </c>
      <c r="I1729" s="326">
        <f t="shared" si="417"/>
        <v>0</v>
      </c>
      <c r="J1729" s="326">
        <f t="shared" si="418"/>
        <v>0</v>
      </c>
      <c r="K1729" s="326">
        <f t="shared" si="427"/>
        <v>1.5946786697484763</v>
      </c>
      <c r="L1729" s="326">
        <f t="shared" si="419"/>
        <v>0</v>
      </c>
      <c r="M1729" s="326">
        <f t="shared" si="420"/>
        <v>0</v>
      </c>
      <c r="N1729" s="326">
        <f t="shared" si="428"/>
        <v>1.5946786697484763</v>
      </c>
      <c r="O1729" s="326">
        <f t="shared" si="421"/>
        <v>0</v>
      </c>
      <c r="P1729" s="326">
        <f t="shared" si="422"/>
        <v>0</v>
      </c>
      <c r="Q1729" s="326">
        <f t="shared" si="429"/>
        <v>1.5946786697484763</v>
      </c>
      <c r="R1729" s="326">
        <f t="shared" si="423"/>
        <v>8.157710406225917E-165</v>
      </c>
      <c r="S1729" s="326">
        <f t="shared" si="424"/>
        <v>1.7430000000000001</v>
      </c>
      <c r="T1729" s="326">
        <f t="shared" si="430"/>
        <v>1.5946786697484763</v>
      </c>
      <c r="U1729" s="326">
        <f t="shared" si="425"/>
        <v>1.7431394616353555</v>
      </c>
      <c r="V1729" s="326">
        <f t="shared" si="431"/>
        <v>2.0431394616353553</v>
      </c>
    </row>
    <row r="1730" spans="7:22" x14ac:dyDescent="0.2">
      <c r="G1730" s="326">
        <f t="shared" si="416"/>
        <v>0</v>
      </c>
      <c r="H1730" s="326">
        <f t="shared" si="426"/>
        <v>1.5956047316937425</v>
      </c>
      <c r="I1730" s="326">
        <f t="shared" si="417"/>
        <v>0</v>
      </c>
      <c r="J1730" s="326">
        <f t="shared" si="418"/>
        <v>0</v>
      </c>
      <c r="K1730" s="326">
        <f t="shared" si="427"/>
        <v>1.5956047316937425</v>
      </c>
      <c r="L1730" s="326">
        <f t="shared" si="419"/>
        <v>0</v>
      </c>
      <c r="M1730" s="326">
        <f t="shared" si="420"/>
        <v>0</v>
      </c>
      <c r="N1730" s="326">
        <f t="shared" si="428"/>
        <v>1.5956047316937425</v>
      </c>
      <c r="O1730" s="326">
        <f t="shared" si="421"/>
        <v>0</v>
      </c>
      <c r="P1730" s="326">
        <f t="shared" si="422"/>
        <v>0</v>
      </c>
      <c r="Q1730" s="326">
        <f t="shared" si="429"/>
        <v>1.5956047316937425</v>
      </c>
      <c r="R1730" s="326">
        <f t="shared" si="423"/>
        <v>2.9620925060358418E-165</v>
      </c>
      <c r="S1730" s="326">
        <f t="shared" si="424"/>
        <v>1.587</v>
      </c>
      <c r="T1730" s="326">
        <f t="shared" si="430"/>
        <v>1.5956047316937425</v>
      </c>
      <c r="U1730" s="326">
        <f t="shared" si="425"/>
        <v>1.5875571458058644</v>
      </c>
      <c r="V1730" s="326">
        <f t="shared" si="431"/>
        <v>1.8875571458058644</v>
      </c>
    </row>
    <row r="1731" spans="7:22" x14ac:dyDescent="0.2">
      <c r="G1731" s="326">
        <f t="shared" si="416"/>
        <v>0</v>
      </c>
      <c r="H1731" s="326">
        <f t="shared" si="426"/>
        <v>1.5965307936390087</v>
      </c>
      <c r="I1731" s="326">
        <f t="shared" si="417"/>
        <v>0</v>
      </c>
      <c r="J1731" s="326">
        <f t="shared" si="418"/>
        <v>0</v>
      </c>
      <c r="K1731" s="326">
        <f t="shared" si="427"/>
        <v>1.5965307936390087</v>
      </c>
      <c r="L1731" s="326">
        <f t="shared" si="419"/>
        <v>0</v>
      </c>
      <c r="M1731" s="326">
        <f t="shared" si="420"/>
        <v>0</v>
      </c>
      <c r="N1731" s="326">
        <f t="shared" si="428"/>
        <v>1.5965307936390087</v>
      </c>
      <c r="O1731" s="326">
        <f t="shared" si="421"/>
        <v>0</v>
      </c>
      <c r="P1731" s="326">
        <f t="shared" si="422"/>
        <v>0</v>
      </c>
      <c r="Q1731" s="326">
        <f t="shared" si="429"/>
        <v>1.5965307936390087</v>
      </c>
      <c r="R1731" s="326">
        <f t="shared" si="423"/>
        <v>1.0753627282842035E-165</v>
      </c>
      <c r="S1731" s="326">
        <f t="shared" si="424"/>
        <v>1.4410000000000001</v>
      </c>
      <c r="T1731" s="326">
        <f t="shared" si="430"/>
        <v>1.5965307936390087</v>
      </c>
      <c r="U1731" s="326">
        <f t="shared" si="425"/>
        <v>1.4419743574045369</v>
      </c>
      <c r="V1731" s="326">
        <f t="shared" si="431"/>
        <v>1.741974357404537</v>
      </c>
    </row>
    <row r="1732" spans="7:22" x14ac:dyDescent="0.2">
      <c r="G1732" s="326">
        <f t="shared" si="416"/>
        <v>0</v>
      </c>
      <c r="H1732" s="326">
        <f t="shared" si="426"/>
        <v>1.597456855584275</v>
      </c>
      <c r="I1732" s="326">
        <f t="shared" si="417"/>
        <v>0</v>
      </c>
      <c r="J1732" s="326">
        <f t="shared" si="418"/>
        <v>0</v>
      </c>
      <c r="K1732" s="326">
        <f t="shared" si="427"/>
        <v>1.597456855584275</v>
      </c>
      <c r="L1732" s="326">
        <f t="shared" si="419"/>
        <v>0</v>
      </c>
      <c r="M1732" s="326">
        <f t="shared" si="420"/>
        <v>0</v>
      </c>
      <c r="N1732" s="326">
        <f t="shared" si="428"/>
        <v>1.597456855584275</v>
      </c>
      <c r="O1732" s="326">
        <f t="shared" si="421"/>
        <v>0</v>
      </c>
      <c r="P1732" s="326">
        <f t="shared" si="422"/>
        <v>0</v>
      </c>
      <c r="Q1732" s="326">
        <f t="shared" si="429"/>
        <v>1.597456855584275</v>
      </c>
      <c r="R1732" s="326">
        <f t="shared" si="423"/>
        <v>3.903359176911447E-166</v>
      </c>
      <c r="S1732" s="326">
        <f t="shared" si="424"/>
        <v>1.306</v>
      </c>
      <c r="T1732" s="326">
        <f t="shared" si="430"/>
        <v>1.597456855584275</v>
      </c>
      <c r="U1732" s="326">
        <f t="shared" si="425"/>
        <v>1.3062334239083195</v>
      </c>
      <c r="V1732" s="326">
        <f t="shared" si="431"/>
        <v>1.6062334239083196</v>
      </c>
    </row>
    <row r="1733" spans="7:22" x14ac:dyDescent="0.2">
      <c r="G1733" s="326">
        <f t="shared" si="416"/>
        <v>0</v>
      </c>
      <c r="H1733" s="326">
        <f t="shared" si="426"/>
        <v>1.5983829175295412</v>
      </c>
      <c r="I1733" s="326">
        <f t="shared" si="417"/>
        <v>0</v>
      </c>
      <c r="J1733" s="326">
        <f t="shared" si="418"/>
        <v>0</v>
      </c>
      <c r="K1733" s="326">
        <f t="shared" si="427"/>
        <v>1.5983829175295412</v>
      </c>
      <c r="L1733" s="326">
        <f t="shared" si="419"/>
        <v>0</v>
      </c>
      <c r="M1733" s="326">
        <f t="shared" si="420"/>
        <v>0</v>
      </c>
      <c r="N1733" s="326">
        <f t="shared" si="428"/>
        <v>1.5983829175295412</v>
      </c>
      <c r="O1733" s="326">
        <f t="shared" si="421"/>
        <v>0</v>
      </c>
      <c r="P1733" s="326">
        <f t="shared" si="422"/>
        <v>0</v>
      </c>
      <c r="Q1733" s="326">
        <f t="shared" si="429"/>
        <v>1.5983829175295412</v>
      </c>
      <c r="R1733" s="326">
        <f t="shared" si="423"/>
        <v>1.4166101988929558E-166</v>
      </c>
      <c r="S1733" s="326">
        <f t="shared" si="424"/>
        <v>1.18</v>
      </c>
      <c r="T1733" s="326">
        <f t="shared" si="430"/>
        <v>1.5983829175295412</v>
      </c>
      <c r="U1733" s="326">
        <f t="shared" si="425"/>
        <v>1.1801121022099328</v>
      </c>
      <c r="V1733" s="326">
        <f t="shared" si="431"/>
        <v>1.4801121022099328</v>
      </c>
    </row>
    <row r="1734" spans="7:22" x14ac:dyDescent="0.2">
      <c r="G1734" s="326">
        <f t="shared" si="416"/>
        <v>0</v>
      </c>
      <c r="H1734" s="326">
        <f t="shared" si="426"/>
        <v>1.5993089794748074</v>
      </c>
      <c r="I1734" s="326">
        <f t="shared" si="417"/>
        <v>0</v>
      </c>
      <c r="J1734" s="326">
        <f t="shared" si="418"/>
        <v>0</v>
      </c>
      <c r="K1734" s="326">
        <f t="shared" si="427"/>
        <v>1.5993089794748074</v>
      </c>
      <c r="L1734" s="326">
        <f t="shared" si="419"/>
        <v>0</v>
      </c>
      <c r="M1734" s="326">
        <f t="shared" si="420"/>
        <v>0</v>
      </c>
      <c r="N1734" s="326">
        <f t="shared" si="428"/>
        <v>1.5993089794748074</v>
      </c>
      <c r="O1734" s="326">
        <f t="shared" si="421"/>
        <v>0</v>
      </c>
      <c r="P1734" s="326">
        <f t="shared" si="422"/>
        <v>0</v>
      </c>
      <c r="Q1734" s="326">
        <f t="shared" si="429"/>
        <v>1.5993089794748074</v>
      </c>
      <c r="R1734" s="326">
        <f t="shared" si="423"/>
        <v>5.1403377944456483E-167</v>
      </c>
      <c r="S1734" s="326">
        <f t="shared" si="424"/>
        <v>1.0629999999999999</v>
      </c>
      <c r="T1734" s="326">
        <f t="shared" si="430"/>
        <v>1.5993089794748074</v>
      </c>
      <c r="U1734" s="326">
        <f t="shared" si="425"/>
        <v>1.0633324579118888</v>
      </c>
      <c r="V1734" s="326">
        <f t="shared" si="431"/>
        <v>1.3633324579118888</v>
      </c>
    </row>
    <row r="1735" spans="7:22" x14ac:dyDescent="0.2">
      <c r="G1735" s="326">
        <f t="shared" ref="G1735:G1798" si="432">FLOOR(I1735,0.001)</f>
        <v>0</v>
      </c>
      <c r="H1735" s="326">
        <f t="shared" si="426"/>
        <v>1.6002350414200737</v>
      </c>
      <c r="I1735" s="326">
        <f t="shared" ref="I1735:I1798" si="433">$C$13/(SQRT(($H1735*$H1735)/I$4))/SQRT(6.28)*EXP(-(($H1735-I$2)^2)/2/(SQRT(($H1735*$H1735)/I$4))^2)</f>
        <v>0</v>
      </c>
      <c r="J1735" s="326">
        <f t="shared" ref="J1735:J1798" si="434">FLOOR(L1735,0.001)</f>
        <v>0</v>
      </c>
      <c r="K1735" s="326">
        <f t="shared" si="427"/>
        <v>1.6002350414200737</v>
      </c>
      <c r="L1735" s="326">
        <f t="shared" ref="L1735:L1798" si="435">$C$13/(SQRT(($H1735*$H1735)/L$4))/SQRT(6.28)*EXP(-(($H1735-L$2)^2)/2/(SQRT(($H1735*$H1735)/L$4))^2)</f>
        <v>0</v>
      </c>
      <c r="M1735" s="326">
        <f t="shared" ref="M1735:M1798" si="436">FLOOR(O1735,0.001)</f>
        <v>0</v>
      </c>
      <c r="N1735" s="326">
        <f t="shared" si="428"/>
        <v>1.6002350414200737</v>
      </c>
      <c r="O1735" s="326">
        <f t="shared" ref="O1735:O1798" si="437">$C$13/(SQRT(($H1735*$H1735)/O$4))/SQRT(6.28)*EXP(-(($H1735-O$2)^2)/2/(SQRT(($H1735*$H1735)/O$4))^2)</f>
        <v>0</v>
      </c>
      <c r="P1735" s="326">
        <f t="shared" ref="P1735:P1798" si="438">FLOOR(R1735,0.001)</f>
        <v>0</v>
      </c>
      <c r="Q1735" s="326">
        <f t="shared" si="429"/>
        <v>1.6002350414200737</v>
      </c>
      <c r="R1735" s="326">
        <f t="shared" ref="R1735:R1798" si="439">$C$13/(SQRT(($H1735*$H1735)/R$4))/SQRT(6.28)*EXP(-(($H1735-R$2)^2)/2/(SQRT(($H1735*$H1735)/R$4))^2)</f>
        <v>1.8649342739466975E-167</v>
      </c>
      <c r="S1735" s="326">
        <f t="shared" ref="S1735:S1798" si="440">FLOOR(U1735,0.001)</f>
        <v>0.95500000000000007</v>
      </c>
      <c r="T1735" s="326">
        <f t="shared" si="430"/>
        <v>1.6002350414200737</v>
      </c>
      <c r="U1735" s="326">
        <f t="shared" ref="U1735:U1798" si="441">$C$13/(SQRT(($H1735*$H1735)/U$4))/SQRT(6.28)*EXP(-(($H1735-U$2)^2)/2/(SQRT(($H1735*$H1735)/U$4))^2)</f>
        <v>0.95556957989929769</v>
      </c>
      <c r="V1735" s="326">
        <f t="shared" si="431"/>
        <v>1.2555695798992976</v>
      </c>
    </row>
    <row r="1736" spans="7:22" x14ac:dyDescent="0.2">
      <c r="G1736" s="326">
        <f t="shared" si="432"/>
        <v>0</v>
      </c>
      <c r="H1736" s="326">
        <f t="shared" ref="H1736:H1799" si="442">H1735+1/($C$16*60)</f>
        <v>1.6011611033653399</v>
      </c>
      <c r="I1736" s="326">
        <f t="shared" si="433"/>
        <v>0</v>
      </c>
      <c r="J1736" s="326">
        <f t="shared" si="434"/>
        <v>0</v>
      </c>
      <c r="K1736" s="326">
        <f t="shared" ref="K1736:K1799" si="443">K1735+1/($C$16*60)</f>
        <v>1.6011611033653399</v>
      </c>
      <c r="L1736" s="326">
        <f t="shared" si="435"/>
        <v>0</v>
      </c>
      <c r="M1736" s="326">
        <f t="shared" si="436"/>
        <v>0</v>
      </c>
      <c r="N1736" s="326">
        <f t="shared" ref="N1736:N1799" si="444">N1735+1/($C$16*60)</f>
        <v>1.6011611033653399</v>
      </c>
      <c r="O1736" s="326">
        <f t="shared" si="437"/>
        <v>0</v>
      </c>
      <c r="P1736" s="326">
        <f t="shared" si="438"/>
        <v>0</v>
      </c>
      <c r="Q1736" s="326">
        <f t="shared" ref="Q1736:Q1799" si="445">Q1735+1/($C$16*60)</f>
        <v>1.6011611033653399</v>
      </c>
      <c r="R1736" s="326">
        <f t="shared" si="439"/>
        <v>6.7649891130900197E-168</v>
      </c>
      <c r="S1736" s="326">
        <f t="shared" si="440"/>
        <v>0.85599999999999998</v>
      </c>
      <c r="T1736" s="326">
        <f t="shared" ref="T1736:T1799" si="446">T1735+1/($C$16*60)</f>
        <v>1.6011611033653399</v>
      </c>
      <c r="U1736" s="326">
        <f t="shared" si="441"/>
        <v>0.85646000706508574</v>
      </c>
      <c r="V1736" s="326">
        <f t="shared" ref="V1736:V1799" si="447">SUM(I1736,L1736,O1736,R1736,U1736)+0.3</f>
        <v>1.1564600070650857</v>
      </c>
    </row>
    <row r="1737" spans="7:22" x14ac:dyDescent="0.2">
      <c r="G1737" s="326">
        <f t="shared" si="432"/>
        <v>0</v>
      </c>
      <c r="H1737" s="326">
        <f t="shared" si="442"/>
        <v>1.6020871653106061</v>
      </c>
      <c r="I1737" s="326">
        <f t="shared" si="433"/>
        <v>0</v>
      </c>
      <c r="J1737" s="326">
        <f t="shared" si="434"/>
        <v>0</v>
      </c>
      <c r="K1737" s="326">
        <f t="shared" si="443"/>
        <v>1.6020871653106061</v>
      </c>
      <c r="L1737" s="326">
        <f t="shared" si="435"/>
        <v>0</v>
      </c>
      <c r="M1737" s="326">
        <f t="shared" si="436"/>
        <v>0</v>
      </c>
      <c r="N1737" s="326">
        <f t="shared" si="444"/>
        <v>1.6020871653106061</v>
      </c>
      <c r="O1737" s="326">
        <f t="shared" si="437"/>
        <v>0</v>
      </c>
      <c r="P1737" s="326">
        <f t="shared" si="438"/>
        <v>0</v>
      </c>
      <c r="Q1737" s="326">
        <f t="shared" si="445"/>
        <v>1.6020871653106061</v>
      </c>
      <c r="R1737" s="326">
        <f t="shared" si="439"/>
        <v>2.4535984759346696E-168</v>
      </c>
      <c r="S1737" s="326">
        <f t="shared" si="440"/>
        <v>0.76500000000000001</v>
      </c>
      <c r="T1737" s="326">
        <f t="shared" si="446"/>
        <v>1.6020871653106061</v>
      </c>
      <c r="U1737" s="326">
        <f t="shared" si="441"/>
        <v>0.76560976282131232</v>
      </c>
      <c r="V1737" s="326">
        <f t="shared" si="447"/>
        <v>1.0656097628213124</v>
      </c>
    </row>
    <row r="1738" spans="7:22" x14ac:dyDescent="0.2">
      <c r="G1738" s="326">
        <f t="shared" si="432"/>
        <v>0</v>
      </c>
      <c r="H1738" s="326">
        <f t="shared" si="442"/>
        <v>1.6030132272558724</v>
      </c>
      <c r="I1738" s="326">
        <f t="shared" si="433"/>
        <v>0</v>
      </c>
      <c r="J1738" s="326">
        <f t="shared" si="434"/>
        <v>0</v>
      </c>
      <c r="K1738" s="326">
        <f t="shared" si="443"/>
        <v>1.6030132272558724</v>
      </c>
      <c r="L1738" s="326">
        <f t="shared" si="435"/>
        <v>0</v>
      </c>
      <c r="M1738" s="326">
        <f t="shared" si="436"/>
        <v>0</v>
      </c>
      <c r="N1738" s="326">
        <f t="shared" si="444"/>
        <v>1.6030132272558724</v>
      </c>
      <c r="O1738" s="326">
        <f t="shared" si="437"/>
        <v>0</v>
      </c>
      <c r="P1738" s="326">
        <f t="shared" si="438"/>
        <v>0</v>
      </c>
      <c r="Q1738" s="326">
        <f t="shared" si="445"/>
        <v>1.6030132272558724</v>
      </c>
      <c r="R1738" s="326">
        <f t="shared" si="439"/>
        <v>8.8976192756639781E-169</v>
      </c>
      <c r="S1738" s="326">
        <f t="shared" si="440"/>
        <v>0.68200000000000005</v>
      </c>
      <c r="T1738" s="326">
        <f t="shared" si="446"/>
        <v>1.6030132272558724</v>
      </c>
      <c r="U1738" s="326">
        <f t="shared" si="441"/>
        <v>0.68260191193797737</v>
      </c>
      <c r="V1738" s="326">
        <f t="shared" si="447"/>
        <v>0.98260191193797741</v>
      </c>
    </row>
    <row r="1739" spans="7:22" x14ac:dyDescent="0.2">
      <c r="G1739" s="326">
        <f t="shared" si="432"/>
        <v>0</v>
      </c>
      <c r="H1739" s="326">
        <f t="shared" si="442"/>
        <v>1.6039392892011386</v>
      </c>
      <c r="I1739" s="326">
        <f t="shared" si="433"/>
        <v>0</v>
      </c>
      <c r="J1739" s="326">
        <f t="shared" si="434"/>
        <v>0</v>
      </c>
      <c r="K1739" s="326">
        <f t="shared" si="443"/>
        <v>1.6039392892011386</v>
      </c>
      <c r="L1739" s="326">
        <f t="shared" si="435"/>
        <v>0</v>
      </c>
      <c r="M1739" s="326">
        <f t="shared" si="436"/>
        <v>0</v>
      </c>
      <c r="N1739" s="326">
        <f t="shared" si="444"/>
        <v>1.6039392892011386</v>
      </c>
      <c r="O1739" s="326">
        <f t="shared" si="437"/>
        <v>0</v>
      </c>
      <c r="P1739" s="326">
        <f t="shared" si="438"/>
        <v>0</v>
      </c>
      <c r="Q1739" s="326">
        <f t="shared" si="445"/>
        <v>1.6039392892011386</v>
      </c>
      <c r="R1739" s="326">
        <f t="shared" si="439"/>
        <v>3.22611012180762E-169</v>
      </c>
      <c r="S1739" s="326">
        <f t="shared" si="440"/>
        <v>0.60699999999999998</v>
      </c>
      <c r="T1739" s="326">
        <f t="shared" si="446"/>
        <v>1.6039392892011386</v>
      </c>
      <c r="U1739" s="326">
        <f t="shared" si="441"/>
        <v>0.60700357283510431</v>
      </c>
      <c r="V1739" s="326">
        <f t="shared" si="447"/>
        <v>0.90700357283510424</v>
      </c>
    </row>
    <row r="1740" spans="7:22" x14ac:dyDescent="0.2">
      <c r="G1740" s="326">
        <f t="shared" si="432"/>
        <v>0</v>
      </c>
      <c r="H1740" s="326">
        <f t="shared" si="442"/>
        <v>1.6048653511464048</v>
      </c>
      <c r="I1740" s="326">
        <f t="shared" si="433"/>
        <v>0</v>
      </c>
      <c r="J1740" s="326">
        <f t="shared" si="434"/>
        <v>0</v>
      </c>
      <c r="K1740" s="326">
        <f t="shared" si="443"/>
        <v>1.6048653511464048</v>
      </c>
      <c r="L1740" s="326">
        <f t="shared" si="435"/>
        <v>0</v>
      </c>
      <c r="M1740" s="326">
        <f t="shared" si="436"/>
        <v>0</v>
      </c>
      <c r="N1740" s="326">
        <f t="shared" si="444"/>
        <v>1.6048653511464048</v>
      </c>
      <c r="O1740" s="326">
        <f t="shared" si="437"/>
        <v>0</v>
      </c>
      <c r="P1740" s="326">
        <f t="shared" si="438"/>
        <v>0</v>
      </c>
      <c r="Q1740" s="326">
        <f t="shared" si="445"/>
        <v>1.6048653511464048</v>
      </c>
      <c r="R1740" s="326">
        <f t="shared" si="439"/>
        <v>1.1695551495284515E-169</v>
      </c>
      <c r="S1740" s="326">
        <f t="shared" si="440"/>
        <v>0.53800000000000003</v>
      </c>
      <c r="T1740" s="326">
        <f t="shared" si="446"/>
        <v>1.6048653511464048</v>
      </c>
      <c r="U1740" s="326">
        <f t="shared" si="441"/>
        <v>0.53837233630769998</v>
      </c>
      <c r="V1740" s="326">
        <f t="shared" si="447"/>
        <v>0.83837233630770003</v>
      </c>
    </row>
    <row r="1741" spans="7:22" x14ac:dyDescent="0.2">
      <c r="G1741" s="326">
        <f t="shared" si="432"/>
        <v>0</v>
      </c>
      <c r="H1741" s="326">
        <f t="shared" si="442"/>
        <v>1.6057914130916711</v>
      </c>
      <c r="I1741" s="326">
        <f t="shared" si="433"/>
        <v>0</v>
      </c>
      <c r="J1741" s="326">
        <f t="shared" si="434"/>
        <v>0</v>
      </c>
      <c r="K1741" s="326">
        <f t="shared" si="443"/>
        <v>1.6057914130916711</v>
      </c>
      <c r="L1741" s="326">
        <f t="shared" si="435"/>
        <v>0</v>
      </c>
      <c r="M1741" s="326">
        <f t="shared" si="436"/>
        <v>0</v>
      </c>
      <c r="N1741" s="326">
        <f t="shared" si="444"/>
        <v>1.6057914130916711</v>
      </c>
      <c r="O1741" s="326">
        <f t="shared" si="437"/>
        <v>0</v>
      </c>
      <c r="P1741" s="326">
        <f t="shared" si="438"/>
        <v>0</v>
      </c>
      <c r="Q1741" s="326">
        <f t="shared" si="445"/>
        <v>1.6057914130916711</v>
      </c>
      <c r="R1741" s="326">
        <f t="shared" si="439"/>
        <v>4.2393519360231562E-170</v>
      </c>
      <c r="S1741" s="326">
        <f t="shared" si="440"/>
        <v>0.47600000000000003</v>
      </c>
      <c r="T1741" s="326">
        <f t="shared" si="446"/>
        <v>1.6057914130916711</v>
      </c>
      <c r="U1741" s="326">
        <f t="shared" si="441"/>
        <v>0.47626205844668451</v>
      </c>
      <c r="V1741" s="326">
        <f t="shared" si="447"/>
        <v>0.7762620584466845</v>
      </c>
    </row>
    <row r="1742" spans="7:22" x14ac:dyDescent="0.2">
      <c r="G1742" s="326">
        <f t="shared" si="432"/>
        <v>0</v>
      </c>
      <c r="H1742" s="326">
        <f t="shared" si="442"/>
        <v>1.6067174750369373</v>
      </c>
      <c r="I1742" s="326">
        <f t="shared" si="433"/>
        <v>0</v>
      </c>
      <c r="J1742" s="326">
        <f t="shared" si="434"/>
        <v>0</v>
      </c>
      <c r="K1742" s="326">
        <f t="shared" si="443"/>
        <v>1.6067174750369373</v>
      </c>
      <c r="L1742" s="326">
        <f t="shared" si="435"/>
        <v>0</v>
      </c>
      <c r="M1742" s="326">
        <f t="shared" si="436"/>
        <v>0</v>
      </c>
      <c r="N1742" s="326">
        <f t="shared" si="444"/>
        <v>1.6067174750369373</v>
      </c>
      <c r="O1742" s="326">
        <f t="shared" si="437"/>
        <v>0</v>
      </c>
      <c r="P1742" s="326">
        <f t="shared" si="438"/>
        <v>0</v>
      </c>
      <c r="Q1742" s="326">
        <f t="shared" si="445"/>
        <v>1.6067174750369373</v>
      </c>
      <c r="R1742" s="326">
        <f t="shared" si="439"/>
        <v>1.5364434538154472E-170</v>
      </c>
      <c r="S1742" s="326">
        <f t="shared" si="440"/>
        <v>0.42</v>
      </c>
      <c r="T1742" s="326">
        <f t="shared" si="446"/>
        <v>1.6067174750369373</v>
      </c>
      <c r="U1742" s="326">
        <f t="shared" si="441"/>
        <v>0.42022801096210827</v>
      </c>
      <c r="V1742" s="326">
        <f t="shared" si="447"/>
        <v>0.7202280109621082</v>
      </c>
    </row>
    <row r="1743" spans="7:22" x14ac:dyDescent="0.2">
      <c r="G1743" s="326">
        <f t="shared" si="432"/>
        <v>0</v>
      </c>
      <c r="H1743" s="326">
        <f t="shared" si="442"/>
        <v>1.6076435369822035</v>
      </c>
      <c r="I1743" s="326">
        <f t="shared" si="433"/>
        <v>0</v>
      </c>
      <c r="J1743" s="326">
        <f t="shared" si="434"/>
        <v>0</v>
      </c>
      <c r="K1743" s="326">
        <f t="shared" si="443"/>
        <v>1.6076435369822035</v>
      </c>
      <c r="L1743" s="326">
        <f t="shared" si="435"/>
        <v>0</v>
      </c>
      <c r="M1743" s="326">
        <f t="shared" si="436"/>
        <v>0</v>
      </c>
      <c r="N1743" s="326">
        <f t="shared" si="444"/>
        <v>1.6076435369822035</v>
      </c>
      <c r="O1743" s="326">
        <f t="shared" si="437"/>
        <v>0</v>
      </c>
      <c r="P1743" s="326">
        <f t="shared" si="438"/>
        <v>0</v>
      </c>
      <c r="Q1743" s="326">
        <f t="shared" si="445"/>
        <v>1.6076435369822035</v>
      </c>
      <c r="R1743" s="326">
        <f t="shared" si="439"/>
        <v>5.5676653675036689E-171</v>
      </c>
      <c r="S1743" s="326">
        <f t="shared" si="440"/>
        <v>0.36899999999999999</v>
      </c>
      <c r="T1743" s="326">
        <f t="shared" si="446"/>
        <v>1.6076435369822035</v>
      </c>
      <c r="U1743" s="326">
        <f t="shared" si="441"/>
        <v>0.3698313860163035</v>
      </c>
      <c r="V1743" s="326">
        <f t="shared" si="447"/>
        <v>0.66983138601630343</v>
      </c>
    </row>
    <row r="1744" spans="7:22" x14ac:dyDescent="0.2">
      <c r="G1744" s="326">
        <f t="shared" si="432"/>
        <v>0</v>
      </c>
      <c r="H1744" s="326">
        <f t="shared" si="442"/>
        <v>1.6085695989274698</v>
      </c>
      <c r="I1744" s="326">
        <f t="shared" si="433"/>
        <v>0</v>
      </c>
      <c r="J1744" s="326">
        <f t="shared" si="434"/>
        <v>0</v>
      </c>
      <c r="K1744" s="326">
        <f t="shared" si="443"/>
        <v>1.6085695989274698</v>
      </c>
      <c r="L1744" s="326">
        <f t="shared" si="435"/>
        <v>0</v>
      </c>
      <c r="M1744" s="326">
        <f t="shared" si="436"/>
        <v>0</v>
      </c>
      <c r="N1744" s="326">
        <f t="shared" si="444"/>
        <v>1.6085695989274698</v>
      </c>
      <c r="O1744" s="326">
        <f t="shared" si="437"/>
        <v>0</v>
      </c>
      <c r="P1744" s="326">
        <f t="shared" si="438"/>
        <v>0</v>
      </c>
      <c r="Q1744" s="326">
        <f t="shared" si="445"/>
        <v>1.6085695989274698</v>
      </c>
      <c r="R1744" s="326">
        <f t="shared" si="439"/>
        <v>2.0172986045530452E-171</v>
      </c>
      <c r="S1744" s="326">
        <f t="shared" si="440"/>
        <v>0.32400000000000001</v>
      </c>
      <c r="T1744" s="326">
        <f t="shared" si="446"/>
        <v>1.6085695989274698</v>
      </c>
      <c r="U1744" s="326">
        <f t="shared" si="441"/>
        <v>0.32464316489865463</v>
      </c>
      <c r="V1744" s="326">
        <f t="shared" si="447"/>
        <v>0.62464316489865457</v>
      </c>
    </row>
    <row r="1745" spans="7:22" x14ac:dyDescent="0.2">
      <c r="G1745" s="326">
        <f t="shared" si="432"/>
        <v>0</v>
      </c>
      <c r="H1745" s="326">
        <f t="shared" si="442"/>
        <v>1.609495660872736</v>
      </c>
      <c r="I1745" s="326">
        <f t="shared" si="433"/>
        <v>0</v>
      </c>
      <c r="J1745" s="326">
        <f t="shared" si="434"/>
        <v>0</v>
      </c>
      <c r="K1745" s="326">
        <f t="shared" si="443"/>
        <v>1.609495660872736</v>
      </c>
      <c r="L1745" s="326">
        <f t="shared" si="435"/>
        <v>0</v>
      </c>
      <c r="M1745" s="326">
        <f t="shared" si="436"/>
        <v>0</v>
      </c>
      <c r="N1745" s="326">
        <f t="shared" si="444"/>
        <v>1.609495660872736</v>
      </c>
      <c r="O1745" s="326">
        <f t="shared" si="437"/>
        <v>0</v>
      </c>
      <c r="P1745" s="326">
        <f t="shared" si="438"/>
        <v>0</v>
      </c>
      <c r="Q1745" s="326">
        <f t="shared" si="445"/>
        <v>1.609495660872736</v>
      </c>
      <c r="R1745" s="326">
        <f t="shared" si="439"/>
        <v>7.3081735362326242E-172</v>
      </c>
      <c r="S1745" s="326">
        <f t="shared" si="440"/>
        <v>0.28400000000000003</v>
      </c>
      <c r="T1745" s="326">
        <f t="shared" si="446"/>
        <v>1.609495660872736</v>
      </c>
      <c r="U1745" s="326">
        <f t="shared" si="441"/>
        <v>0.28424737034611797</v>
      </c>
      <c r="V1745" s="326">
        <f t="shared" si="447"/>
        <v>0.58424737034611796</v>
      </c>
    </row>
    <row r="1746" spans="7:22" x14ac:dyDescent="0.2">
      <c r="G1746" s="326">
        <f t="shared" si="432"/>
        <v>0</v>
      </c>
      <c r="H1746" s="326">
        <f t="shared" si="442"/>
        <v>1.6104217228180022</v>
      </c>
      <c r="I1746" s="326">
        <f t="shared" si="433"/>
        <v>0</v>
      </c>
      <c r="J1746" s="326">
        <f t="shared" si="434"/>
        <v>0</v>
      </c>
      <c r="K1746" s="326">
        <f t="shared" si="443"/>
        <v>1.6104217228180022</v>
      </c>
      <c r="L1746" s="326">
        <f t="shared" si="435"/>
        <v>0</v>
      </c>
      <c r="M1746" s="326">
        <f t="shared" si="436"/>
        <v>0</v>
      </c>
      <c r="N1746" s="326">
        <f t="shared" si="444"/>
        <v>1.6104217228180022</v>
      </c>
      <c r="O1746" s="326">
        <f t="shared" si="437"/>
        <v>0</v>
      </c>
      <c r="P1746" s="326">
        <f t="shared" si="438"/>
        <v>0</v>
      </c>
      <c r="Q1746" s="326">
        <f t="shared" si="445"/>
        <v>1.6104217228180022</v>
      </c>
      <c r="R1746" s="326">
        <f t="shared" si="439"/>
        <v>2.6472209479207897E-172</v>
      </c>
      <c r="S1746" s="326">
        <f t="shared" si="440"/>
        <v>0.248</v>
      </c>
      <c r="T1746" s="326">
        <f t="shared" si="446"/>
        <v>1.6104217228180022</v>
      </c>
      <c r="U1746" s="326">
        <f t="shared" si="441"/>
        <v>0.24824373101572489</v>
      </c>
      <c r="V1746" s="326">
        <f t="shared" si="447"/>
        <v>0.54824373101572488</v>
      </c>
    </row>
    <row r="1747" spans="7:22" x14ac:dyDescent="0.2">
      <c r="G1747" s="326">
        <f t="shared" si="432"/>
        <v>0</v>
      </c>
      <c r="H1747" s="326">
        <f t="shared" si="442"/>
        <v>1.6113477847632685</v>
      </c>
      <c r="I1747" s="326">
        <f t="shared" si="433"/>
        <v>0</v>
      </c>
      <c r="J1747" s="326">
        <f t="shared" si="434"/>
        <v>0</v>
      </c>
      <c r="K1747" s="326">
        <f t="shared" si="443"/>
        <v>1.6113477847632685</v>
      </c>
      <c r="L1747" s="326">
        <f t="shared" si="435"/>
        <v>0</v>
      </c>
      <c r="M1747" s="326">
        <f t="shared" si="436"/>
        <v>0</v>
      </c>
      <c r="N1747" s="326">
        <f t="shared" si="444"/>
        <v>1.6113477847632685</v>
      </c>
      <c r="O1747" s="326">
        <f t="shared" si="437"/>
        <v>0</v>
      </c>
      <c r="P1747" s="326">
        <f t="shared" si="438"/>
        <v>0</v>
      </c>
      <c r="Q1747" s="326">
        <f t="shared" si="445"/>
        <v>1.6113477847632685</v>
      </c>
      <c r="R1747" s="326">
        <f t="shared" si="439"/>
        <v>9.5877185748649592E-173</v>
      </c>
      <c r="S1747" s="326">
        <f t="shared" si="440"/>
        <v>0.216</v>
      </c>
      <c r="T1747" s="326">
        <f t="shared" si="446"/>
        <v>1.6113477847632685</v>
      </c>
      <c r="U1747" s="326">
        <f t="shared" si="441"/>
        <v>0.21624979357696361</v>
      </c>
      <c r="V1747" s="326">
        <f t="shared" si="447"/>
        <v>0.51624979357696366</v>
      </c>
    </row>
    <row r="1748" spans="7:22" x14ac:dyDescent="0.2">
      <c r="G1748" s="326">
        <f t="shared" si="432"/>
        <v>0</v>
      </c>
      <c r="H1748" s="326">
        <f t="shared" si="442"/>
        <v>1.6122738467085347</v>
      </c>
      <c r="I1748" s="326">
        <f t="shared" si="433"/>
        <v>0</v>
      </c>
      <c r="J1748" s="326">
        <f t="shared" si="434"/>
        <v>0</v>
      </c>
      <c r="K1748" s="326">
        <f t="shared" si="443"/>
        <v>1.6122738467085347</v>
      </c>
      <c r="L1748" s="326">
        <f t="shared" si="435"/>
        <v>0</v>
      </c>
      <c r="M1748" s="326">
        <f t="shared" si="436"/>
        <v>0</v>
      </c>
      <c r="N1748" s="326">
        <f t="shared" si="444"/>
        <v>1.6122738467085347</v>
      </c>
      <c r="O1748" s="326">
        <f t="shared" si="437"/>
        <v>0</v>
      </c>
      <c r="P1748" s="326">
        <f t="shared" si="438"/>
        <v>0</v>
      </c>
      <c r="Q1748" s="326">
        <f t="shared" si="445"/>
        <v>1.6122738467085347</v>
      </c>
      <c r="R1748" s="326">
        <f t="shared" si="439"/>
        <v>3.4720436712179612E-173</v>
      </c>
      <c r="S1748" s="326">
        <f t="shared" si="440"/>
        <v>0.187</v>
      </c>
      <c r="T1748" s="326">
        <f t="shared" si="446"/>
        <v>1.6122738467085347</v>
      </c>
      <c r="U1748" s="326">
        <f t="shared" si="441"/>
        <v>0.18790252318416992</v>
      </c>
      <c r="V1748" s="326">
        <f t="shared" si="447"/>
        <v>0.48790252318416993</v>
      </c>
    </row>
    <row r="1749" spans="7:22" x14ac:dyDescent="0.2">
      <c r="G1749" s="326">
        <f t="shared" si="432"/>
        <v>0</v>
      </c>
      <c r="H1749" s="326">
        <f t="shared" si="442"/>
        <v>1.6131999086538009</v>
      </c>
      <c r="I1749" s="326">
        <f t="shared" si="433"/>
        <v>0</v>
      </c>
      <c r="J1749" s="326">
        <f t="shared" si="434"/>
        <v>0</v>
      </c>
      <c r="K1749" s="326">
        <f t="shared" si="443"/>
        <v>1.6131999086538009</v>
      </c>
      <c r="L1749" s="326">
        <f t="shared" si="435"/>
        <v>0</v>
      </c>
      <c r="M1749" s="326">
        <f t="shared" si="436"/>
        <v>0</v>
      </c>
      <c r="N1749" s="326">
        <f t="shared" si="444"/>
        <v>1.6131999086538009</v>
      </c>
      <c r="O1749" s="326">
        <f t="shared" si="437"/>
        <v>0</v>
      </c>
      <c r="P1749" s="326">
        <f t="shared" si="438"/>
        <v>0</v>
      </c>
      <c r="Q1749" s="326">
        <f t="shared" si="445"/>
        <v>1.6131999086538009</v>
      </c>
      <c r="R1749" s="326">
        <f t="shared" si="439"/>
        <v>1.257190111710454E-173</v>
      </c>
      <c r="S1749" s="326">
        <f t="shared" si="440"/>
        <v>0.16200000000000001</v>
      </c>
      <c r="T1749" s="326">
        <f t="shared" si="446"/>
        <v>1.6131999086538009</v>
      </c>
      <c r="U1749" s="326">
        <f t="shared" si="441"/>
        <v>0.16285943681656576</v>
      </c>
      <c r="V1749" s="326">
        <f t="shared" si="447"/>
        <v>0.46285943681656572</v>
      </c>
    </row>
    <row r="1750" spans="7:22" x14ac:dyDescent="0.2">
      <c r="G1750" s="326">
        <f t="shared" si="432"/>
        <v>0</v>
      </c>
      <c r="H1750" s="326">
        <f t="shared" si="442"/>
        <v>1.6141259705990672</v>
      </c>
      <c r="I1750" s="326">
        <f t="shared" si="433"/>
        <v>0</v>
      </c>
      <c r="J1750" s="326">
        <f t="shared" si="434"/>
        <v>0</v>
      </c>
      <c r="K1750" s="326">
        <f t="shared" si="443"/>
        <v>1.6141259705990672</v>
      </c>
      <c r="L1750" s="326">
        <f t="shared" si="435"/>
        <v>0</v>
      </c>
      <c r="M1750" s="326">
        <f t="shared" si="436"/>
        <v>0</v>
      </c>
      <c r="N1750" s="326">
        <f t="shared" si="444"/>
        <v>1.6141259705990672</v>
      </c>
      <c r="O1750" s="326">
        <f t="shared" si="437"/>
        <v>0</v>
      </c>
      <c r="P1750" s="326">
        <f t="shared" si="438"/>
        <v>0</v>
      </c>
      <c r="Q1750" s="326">
        <f t="shared" si="445"/>
        <v>1.6141259705990672</v>
      </c>
      <c r="R1750" s="326">
        <f t="shared" si="439"/>
        <v>4.5515955831666651E-174</v>
      </c>
      <c r="S1750" s="326">
        <f t="shared" si="440"/>
        <v>0.14000000000000001</v>
      </c>
      <c r="T1750" s="326">
        <f t="shared" si="446"/>
        <v>1.6141259705990672</v>
      </c>
      <c r="U1750" s="326">
        <f t="shared" si="441"/>
        <v>0.14079931626673234</v>
      </c>
      <c r="V1750" s="326">
        <f t="shared" si="447"/>
        <v>0.4407993162667323</v>
      </c>
    </row>
    <row r="1751" spans="7:22" x14ac:dyDescent="0.2">
      <c r="G1751" s="326">
        <f t="shared" si="432"/>
        <v>0</v>
      </c>
      <c r="H1751" s="326">
        <f t="shared" si="442"/>
        <v>1.6150520325443334</v>
      </c>
      <c r="I1751" s="326">
        <f t="shared" si="433"/>
        <v>0</v>
      </c>
      <c r="J1751" s="326">
        <f t="shared" si="434"/>
        <v>0</v>
      </c>
      <c r="K1751" s="326">
        <f t="shared" si="443"/>
        <v>1.6150520325443334</v>
      </c>
      <c r="L1751" s="326">
        <f t="shared" si="435"/>
        <v>0</v>
      </c>
      <c r="M1751" s="326">
        <f t="shared" si="436"/>
        <v>0</v>
      </c>
      <c r="N1751" s="326">
        <f t="shared" si="444"/>
        <v>1.6150520325443334</v>
      </c>
      <c r="O1751" s="326">
        <f t="shared" si="437"/>
        <v>0</v>
      </c>
      <c r="P1751" s="326">
        <f t="shared" si="438"/>
        <v>0</v>
      </c>
      <c r="Q1751" s="326">
        <f t="shared" si="445"/>
        <v>1.6150520325443334</v>
      </c>
      <c r="R1751" s="326">
        <f t="shared" si="439"/>
        <v>1.6476856687083447E-174</v>
      </c>
      <c r="S1751" s="326">
        <f t="shared" si="440"/>
        <v>0.121</v>
      </c>
      <c r="T1751" s="326">
        <f t="shared" si="446"/>
        <v>1.6150520325443334</v>
      </c>
      <c r="U1751" s="326">
        <f t="shared" si="441"/>
        <v>0.12142254856620667</v>
      </c>
      <c r="V1751" s="326">
        <f t="shared" si="447"/>
        <v>0.42142254856620665</v>
      </c>
    </row>
    <row r="1752" spans="7:22" x14ac:dyDescent="0.2">
      <c r="G1752" s="326">
        <f t="shared" si="432"/>
        <v>0</v>
      </c>
      <c r="H1752" s="326">
        <f t="shared" si="442"/>
        <v>1.6159780944895996</v>
      </c>
      <c r="I1752" s="326">
        <f t="shared" si="433"/>
        <v>0</v>
      </c>
      <c r="J1752" s="326">
        <f t="shared" si="434"/>
        <v>0</v>
      </c>
      <c r="K1752" s="326">
        <f t="shared" si="443"/>
        <v>1.6159780944895996</v>
      </c>
      <c r="L1752" s="326">
        <f t="shared" si="435"/>
        <v>0</v>
      </c>
      <c r="M1752" s="326">
        <f t="shared" si="436"/>
        <v>0</v>
      </c>
      <c r="N1752" s="326">
        <f t="shared" si="444"/>
        <v>1.6159780944895996</v>
      </c>
      <c r="O1752" s="326">
        <f t="shared" si="437"/>
        <v>0</v>
      </c>
      <c r="P1752" s="326">
        <f t="shared" si="438"/>
        <v>0</v>
      </c>
      <c r="Q1752" s="326">
        <f t="shared" si="445"/>
        <v>1.6159780944895996</v>
      </c>
      <c r="R1752" s="326">
        <f t="shared" si="439"/>
        <v>5.9639513962366025E-175</v>
      </c>
      <c r="S1752" s="326">
        <f t="shared" si="440"/>
        <v>0.10400000000000001</v>
      </c>
      <c r="T1752" s="326">
        <f t="shared" si="446"/>
        <v>1.6159780944895996</v>
      </c>
      <c r="U1752" s="326">
        <f t="shared" si="441"/>
        <v>0.10445114152008146</v>
      </c>
      <c r="V1752" s="326">
        <f t="shared" si="447"/>
        <v>0.40445114152008144</v>
      </c>
    </row>
    <row r="1753" spans="7:22" x14ac:dyDescent="0.2">
      <c r="G1753" s="326">
        <f t="shared" si="432"/>
        <v>0</v>
      </c>
      <c r="H1753" s="326">
        <f t="shared" si="442"/>
        <v>1.6169041564348658</v>
      </c>
      <c r="I1753" s="326">
        <f t="shared" si="433"/>
        <v>0</v>
      </c>
      <c r="J1753" s="326">
        <f t="shared" si="434"/>
        <v>0</v>
      </c>
      <c r="K1753" s="326">
        <f t="shared" si="443"/>
        <v>1.6169041564348658</v>
      </c>
      <c r="L1753" s="326">
        <f t="shared" si="435"/>
        <v>0</v>
      </c>
      <c r="M1753" s="326">
        <f t="shared" si="436"/>
        <v>0</v>
      </c>
      <c r="N1753" s="326">
        <f t="shared" si="444"/>
        <v>1.6169041564348658</v>
      </c>
      <c r="O1753" s="326">
        <f t="shared" si="437"/>
        <v>0</v>
      </c>
      <c r="P1753" s="326">
        <f t="shared" si="438"/>
        <v>0</v>
      </c>
      <c r="Q1753" s="326">
        <f t="shared" si="445"/>
        <v>1.6169041564348658</v>
      </c>
      <c r="R1753" s="326">
        <f t="shared" si="439"/>
        <v>2.1584595002992533E-175</v>
      </c>
      <c r="S1753" s="326">
        <f t="shared" si="440"/>
        <v>8.8999999999999996E-2</v>
      </c>
      <c r="T1753" s="326">
        <f t="shared" si="446"/>
        <v>1.6169041564348658</v>
      </c>
      <c r="U1753" s="326">
        <f t="shared" si="441"/>
        <v>8.9628460947066196E-2</v>
      </c>
      <c r="V1753" s="326">
        <f t="shared" si="447"/>
        <v>0.38962846094706616</v>
      </c>
    </row>
    <row r="1754" spans="7:22" x14ac:dyDescent="0.2">
      <c r="G1754" s="326">
        <f t="shared" si="432"/>
        <v>0</v>
      </c>
      <c r="H1754" s="326">
        <f t="shared" si="442"/>
        <v>1.6178302183801321</v>
      </c>
      <c r="I1754" s="326">
        <f t="shared" si="433"/>
        <v>0</v>
      </c>
      <c r="J1754" s="326">
        <f t="shared" si="434"/>
        <v>0</v>
      </c>
      <c r="K1754" s="326">
        <f t="shared" si="443"/>
        <v>1.6178302183801321</v>
      </c>
      <c r="L1754" s="326">
        <f t="shared" si="435"/>
        <v>0</v>
      </c>
      <c r="M1754" s="326">
        <f t="shared" si="436"/>
        <v>0</v>
      </c>
      <c r="N1754" s="326">
        <f t="shared" si="444"/>
        <v>1.6178302183801321</v>
      </c>
      <c r="O1754" s="326">
        <f t="shared" si="437"/>
        <v>0</v>
      </c>
      <c r="P1754" s="326">
        <f t="shared" si="438"/>
        <v>0</v>
      </c>
      <c r="Q1754" s="326">
        <f t="shared" si="445"/>
        <v>1.6178302183801321</v>
      </c>
      <c r="R1754" s="326">
        <f t="shared" si="439"/>
        <v>7.8109674794971642E-176</v>
      </c>
      <c r="S1754" s="326">
        <f t="shared" si="440"/>
        <v>7.5999999999999998E-2</v>
      </c>
      <c r="T1754" s="326">
        <f t="shared" si="446"/>
        <v>1.6178302183801321</v>
      </c>
      <c r="U1754" s="326">
        <f t="shared" si="441"/>
        <v>7.6718734353421636E-2</v>
      </c>
      <c r="V1754" s="326">
        <f t="shared" si="447"/>
        <v>0.37671873435342162</v>
      </c>
    </row>
    <row r="1755" spans="7:22" x14ac:dyDescent="0.2">
      <c r="G1755" s="326">
        <f t="shared" si="432"/>
        <v>0</v>
      </c>
      <c r="H1755" s="326">
        <f t="shared" si="442"/>
        <v>1.6187562803253983</v>
      </c>
      <c r="I1755" s="326">
        <f t="shared" si="433"/>
        <v>0</v>
      </c>
      <c r="J1755" s="326">
        <f t="shared" si="434"/>
        <v>0</v>
      </c>
      <c r="K1755" s="326">
        <f t="shared" si="443"/>
        <v>1.6187562803253983</v>
      </c>
      <c r="L1755" s="326">
        <f t="shared" si="435"/>
        <v>0</v>
      </c>
      <c r="M1755" s="326">
        <f t="shared" si="436"/>
        <v>0</v>
      </c>
      <c r="N1755" s="326">
        <f t="shared" si="444"/>
        <v>1.6187562803253983</v>
      </c>
      <c r="O1755" s="326">
        <f t="shared" si="437"/>
        <v>0</v>
      </c>
      <c r="P1755" s="326">
        <f t="shared" si="438"/>
        <v>0</v>
      </c>
      <c r="Q1755" s="326">
        <f t="shared" si="445"/>
        <v>1.6187562803253983</v>
      </c>
      <c r="R1755" s="326">
        <f t="shared" si="439"/>
        <v>2.826297705014498E-176</v>
      </c>
      <c r="S1755" s="326">
        <f t="shared" si="440"/>
        <v>6.5000000000000002E-2</v>
      </c>
      <c r="T1755" s="326">
        <f t="shared" si="446"/>
        <v>1.6187562803253983</v>
      </c>
      <c r="U1755" s="326">
        <f t="shared" si="441"/>
        <v>6.5506363269760309E-2</v>
      </c>
      <c r="V1755" s="326">
        <f t="shared" si="447"/>
        <v>0.36550636326976027</v>
      </c>
    </row>
    <row r="1756" spans="7:22" x14ac:dyDescent="0.2">
      <c r="G1756" s="326">
        <f t="shared" si="432"/>
        <v>0</v>
      </c>
      <c r="H1756" s="326">
        <f t="shared" si="442"/>
        <v>1.6196823422706645</v>
      </c>
      <c r="I1756" s="326">
        <f t="shared" si="433"/>
        <v>0</v>
      </c>
      <c r="J1756" s="326">
        <f t="shared" si="434"/>
        <v>0</v>
      </c>
      <c r="K1756" s="326">
        <f t="shared" si="443"/>
        <v>1.6196823422706645</v>
      </c>
      <c r="L1756" s="326">
        <f t="shared" si="435"/>
        <v>0</v>
      </c>
      <c r="M1756" s="326">
        <f t="shared" si="436"/>
        <v>0</v>
      </c>
      <c r="N1756" s="326">
        <f t="shared" si="444"/>
        <v>1.6196823422706645</v>
      </c>
      <c r="O1756" s="326">
        <f t="shared" si="437"/>
        <v>0</v>
      </c>
      <c r="P1756" s="326">
        <f t="shared" si="438"/>
        <v>0</v>
      </c>
      <c r="Q1756" s="326">
        <f t="shared" si="445"/>
        <v>1.6196823422706645</v>
      </c>
      <c r="R1756" s="326">
        <f t="shared" si="439"/>
        <v>1.0225490809543653E-176</v>
      </c>
      <c r="S1756" s="326">
        <f t="shared" si="440"/>
        <v>5.5E-2</v>
      </c>
      <c r="T1756" s="326">
        <f t="shared" si="446"/>
        <v>1.6196823422706645</v>
      </c>
      <c r="U1756" s="326">
        <f t="shared" si="441"/>
        <v>5.5795083501771571E-2</v>
      </c>
      <c r="V1756" s="326">
        <f t="shared" si="447"/>
        <v>0.35579508350177158</v>
      </c>
    </row>
    <row r="1757" spans="7:22" x14ac:dyDescent="0.2">
      <c r="G1757" s="326">
        <f t="shared" si="432"/>
        <v>0</v>
      </c>
      <c r="H1757" s="326">
        <f t="shared" si="442"/>
        <v>1.6206084042159308</v>
      </c>
      <c r="I1757" s="326">
        <f t="shared" si="433"/>
        <v>0</v>
      </c>
      <c r="J1757" s="326">
        <f t="shared" si="434"/>
        <v>0</v>
      </c>
      <c r="K1757" s="326">
        <f t="shared" si="443"/>
        <v>1.6206084042159308</v>
      </c>
      <c r="L1757" s="326">
        <f t="shared" si="435"/>
        <v>0</v>
      </c>
      <c r="M1757" s="326">
        <f t="shared" si="436"/>
        <v>0</v>
      </c>
      <c r="N1757" s="326">
        <f t="shared" si="444"/>
        <v>1.6206084042159308</v>
      </c>
      <c r="O1757" s="326">
        <f t="shared" si="437"/>
        <v>0</v>
      </c>
      <c r="P1757" s="326">
        <f t="shared" si="438"/>
        <v>0</v>
      </c>
      <c r="Q1757" s="326">
        <f t="shared" si="445"/>
        <v>1.6206084042159308</v>
      </c>
      <c r="R1757" s="326">
        <f t="shared" si="439"/>
        <v>3.6991728548663941E-177</v>
      </c>
      <c r="S1757" s="326">
        <f t="shared" si="440"/>
        <v>4.7E-2</v>
      </c>
      <c r="T1757" s="326">
        <f t="shared" si="446"/>
        <v>1.6206084042159308</v>
      </c>
      <c r="U1757" s="326">
        <f t="shared" si="441"/>
        <v>4.7407009230793891E-2</v>
      </c>
      <c r="V1757" s="326">
        <f t="shared" si="447"/>
        <v>0.34740700923079387</v>
      </c>
    </row>
    <row r="1758" spans="7:22" x14ac:dyDescent="0.2">
      <c r="G1758" s="326">
        <f t="shared" si="432"/>
        <v>0</v>
      </c>
      <c r="H1758" s="326">
        <f t="shared" si="442"/>
        <v>1.621534466161197</v>
      </c>
      <c r="I1758" s="326">
        <f t="shared" si="433"/>
        <v>0</v>
      </c>
      <c r="J1758" s="326">
        <f t="shared" si="434"/>
        <v>0</v>
      </c>
      <c r="K1758" s="326">
        <f t="shared" si="443"/>
        <v>1.621534466161197</v>
      </c>
      <c r="L1758" s="326">
        <f t="shared" si="435"/>
        <v>0</v>
      </c>
      <c r="M1758" s="326">
        <f t="shared" si="436"/>
        <v>0</v>
      </c>
      <c r="N1758" s="326">
        <f t="shared" si="444"/>
        <v>1.621534466161197</v>
      </c>
      <c r="O1758" s="326">
        <f t="shared" si="437"/>
        <v>0</v>
      </c>
      <c r="P1758" s="326">
        <f t="shared" si="438"/>
        <v>0</v>
      </c>
      <c r="Q1758" s="326">
        <f t="shared" si="445"/>
        <v>1.621534466161197</v>
      </c>
      <c r="R1758" s="326">
        <f t="shared" si="439"/>
        <v>1.3380745635392649E-177</v>
      </c>
      <c r="S1758" s="326">
        <f t="shared" si="440"/>
        <v>0.04</v>
      </c>
      <c r="T1758" s="326">
        <f t="shared" si="446"/>
        <v>1.621534466161197</v>
      </c>
      <c r="U1758" s="326">
        <f t="shared" si="441"/>
        <v>4.0181593375657867E-2</v>
      </c>
      <c r="V1758" s="326">
        <f t="shared" si="447"/>
        <v>0.34018159337565784</v>
      </c>
    </row>
    <row r="1759" spans="7:22" x14ac:dyDescent="0.2">
      <c r="G1759" s="326">
        <f t="shared" si="432"/>
        <v>0</v>
      </c>
      <c r="H1759" s="326">
        <f t="shared" si="442"/>
        <v>1.6224605281064632</v>
      </c>
      <c r="I1759" s="326">
        <f t="shared" si="433"/>
        <v>0</v>
      </c>
      <c r="J1759" s="326">
        <f t="shared" si="434"/>
        <v>0</v>
      </c>
      <c r="K1759" s="326">
        <f t="shared" si="443"/>
        <v>1.6224605281064632</v>
      </c>
      <c r="L1759" s="326">
        <f t="shared" si="435"/>
        <v>0</v>
      </c>
      <c r="M1759" s="326">
        <f t="shared" si="436"/>
        <v>0</v>
      </c>
      <c r="N1759" s="326">
        <f t="shared" si="444"/>
        <v>1.6224605281064632</v>
      </c>
      <c r="O1759" s="326">
        <f t="shared" si="437"/>
        <v>0</v>
      </c>
      <c r="P1759" s="326">
        <f t="shared" si="438"/>
        <v>0</v>
      </c>
      <c r="Q1759" s="326">
        <f t="shared" si="445"/>
        <v>1.6224605281064632</v>
      </c>
      <c r="R1759" s="326">
        <f t="shared" si="439"/>
        <v>4.8396309717781401E-178</v>
      </c>
      <c r="S1759" s="326">
        <f t="shared" si="440"/>
        <v>3.3000000000000002E-2</v>
      </c>
      <c r="T1759" s="326">
        <f t="shared" si="446"/>
        <v>1.6224605281064632</v>
      </c>
      <c r="U1759" s="326">
        <f t="shared" si="441"/>
        <v>3.3974533006172702E-2</v>
      </c>
      <c r="V1759" s="326">
        <f t="shared" si="447"/>
        <v>0.33397453300617269</v>
      </c>
    </row>
    <row r="1760" spans="7:22" x14ac:dyDescent="0.2">
      <c r="G1760" s="326">
        <f t="shared" si="432"/>
        <v>0</v>
      </c>
      <c r="H1760" s="326">
        <f t="shared" si="442"/>
        <v>1.6233865900517295</v>
      </c>
      <c r="I1760" s="326">
        <f t="shared" si="433"/>
        <v>0</v>
      </c>
      <c r="J1760" s="326">
        <f t="shared" si="434"/>
        <v>0</v>
      </c>
      <c r="K1760" s="326">
        <f t="shared" si="443"/>
        <v>1.6233865900517295</v>
      </c>
      <c r="L1760" s="326">
        <f t="shared" si="435"/>
        <v>0</v>
      </c>
      <c r="M1760" s="326">
        <f t="shared" si="436"/>
        <v>0</v>
      </c>
      <c r="N1760" s="326">
        <f t="shared" si="444"/>
        <v>1.6233865900517295</v>
      </c>
      <c r="O1760" s="326">
        <f t="shared" si="437"/>
        <v>0</v>
      </c>
      <c r="P1760" s="326">
        <f t="shared" si="438"/>
        <v>0</v>
      </c>
      <c r="Q1760" s="326">
        <f t="shared" si="445"/>
        <v>1.6233865900517295</v>
      </c>
      <c r="R1760" s="326">
        <f t="shared" si="439"/>
        <v>1.7502554337571835E-178</v>
      </c>
      <c r="S1760" s="326">
        <f t="shared" si="440"/>
        <v>2.8000000000000001E-2</v>
      </c>
      <c r="T1760" s="326">
        <f t="shared" si="446"/>
        <v>1.6233865900517295</v>
      </c>
      <c r="U1760" s="326">
        <f t="shared" si="441"/>
        <v>2.8656644978207201E-2</v>
      </c>
      <c r="V1760" s="326">
        <f t="shared" si="447"/>
        <v>0.32865664497820718</v>
      </c>
    </row>
    <row r="1761" spans="7:22" x14ac:dyDescent="0.2">
      <c r="G1761" s="326">
        <f t="shared" si="432"/>
        <v>0</v>
      </c>
      <c r="H1761" s="326">
        <f t="shared" si="442"/>
        <v>1.6243126519969957</v>
      </c>
      <c r="I1761" s="326">
        <f t="shared" si="433"/>
        <v>0</v>
      </c>
      <c r="J1761" s="326">
        <f t="shared" si="434"/>
        <v>0</v>
      </c>
      <c r="K1761" s="326">
        <f t="shared" si="443"/>
        <v>1.6243126519969957</v>
      </c>
      <c r="L1761" s="326">
        <f t="shared" si="435"/>
        <v>0</v>
      </c>
      <c r="M1761" s="326">
        <f t="shared" si="436"/>
        <v>0</v>
      </c>
      <c r="N1761" s="326">
        <f t="shared" si="444"/>
        <v>1.6243126519969957</v>
      </c>
      <c r="O1761" s="326">
        <f t="shared" si="437"/>
        <v>0</v>
      </c>
      <c r="P1761" s="326">
        <f t="shared" si="438"/>
        <v>0</v>
      </c>
      <c r="Q1761" s="326">
        <f t="shared" si="445"/>
        <v>1.6243126519969957</v>
      </c>
      <c r="R1761" s="326">
        <f t="shared" si="439"/>
        <v>6.3292009418118118E-179</v>
      </c>
      <c r="S1761" s="326">
        <f t="shared" si="440"/>
        <v>2.4E-2</v>
      </c>
      <c r="T1761" s="326">
        <f t="shared" si="446"/>
        <v>1.6243126519969957</v>
      </c>
      <c r="U1761" s="326">
        <f t="shared" si="441"/>
        <v>2.4112733421896633E-2</v>
      </c>
      <c r="V1761" s="326">
        <f t="shared" si="447"/>
        <v>0.32411273342189661</v>
      </c>
    </row>
    <row r="1762" spans="7:22" x14ac:dyDescent="0.2">
      <c r="G1762" s="326">
        <f t="shared" si="432"/>
        <v>0</v>
      </c>
      <c r="H1762" s="326">
        <f t="shared" si="442"/>
        <v>1.6252387139422619</v>
      </c>
      <c r="I1762" s="326">
        <f t="shared" si="433"/>
        <v>0</v>
      </c>
      <c r="J1762" s="326">
        <f t="shared" si="434"/>
        <v>0</v>
      </c>
      <c r="K1762" s="326">
        <f t="shared" si="443"/>
        <v>1.6252387139422619</v>
      </c>
      <c r="L1762" s="326">
        <f t="shared" si="435"/>
        <v>0</v>
      </c>
      <c r="M1762" s="326">
        <f t="shared" si="436"/>
        <v>0</v>
      </c>
      <c r="N1762" s="326">
        <f t="shared" si="444"/>
        <v>1.6252387139422619</v>
      </c>
      <c r="O1762" s="326">
        <f t="shared" si="437"/>
        <v>0</v>
      </c>
      <c r="P1762" s="326">
        <f t="shared" si="438"/>
        <v>0</v>
      </c>
      <c r="Q1762" s="326">
        <f t="shared" si="445"/>
        <v>1.6252387139422619</v>
      </c>
      <c r="R1762" s="326">
        <f t="shared" si="439"/>
        <v>2.2885246709223016E-179</v>
      </c>
      <c r="S1762" s="326">
        <f t="shared" si="440"/>
        <v>0.02</v>
      </c>
      <c r="T1762" s="326">
        <f t="shared" si="446"/>
        <v>1.6252387139422619</v>
      </c>
      <c r="U1762" s="326">
        <f t="shared" si="441"/>
        <v>2.0240467324036539E-2</v>
      </c>
      <c r="V1762" s="326">
        <f t="shared" si="447"/>
        <v>0.32024046732403655</v>
      </c>
    </row>
    <row r="1763" spans="7:22" x14ac:dyDescent="0.2">
      <c r="G1763" s="326">
        <f t="shared" si="432"/>
        <v>0</v>
      </c>
      <c r="H1763" s="326">
        <f t="shared" si="442"/>
        <v>1.6261647758875282</v>
      </c>
      <c r="I1763" s="326">
        <f t="shared" si="433"/>
        <v>0</v>
      </c>
      <c r="J1763" s="326">
        <f t="shared" si="434"/>
        <v>0</v>
      </c>
      <c r="K1763" s="326">
        <f t="shared" si="443"/>
        <v>1.6261647758875282</v>
      </c>
      <c r="L1763" s="326">
        <f t="shared" si="435"/>
        <v>0</v>
      </c>
      <c r="M1763" s="326">
        <f t="shared" si="436"/>
        <v>0</v>
      </c>
      <c r="N1763" s="326">
        <f t="shared" si="444"/>
        <v>1.6261647758875282</v>
      </c>
      <c r="O1763" s="326">
        <f t="shared" si="437"/>
        <v>0</v>
      </c>
      <c r="P1763" s="326">
        <f t="shared" si="438"/>
        <v>0</v>
      </c>
      <c r="Q1763" s="326">
        <f t="shared" si="445"/>
        <v>1.6261647758875282</v>
      </c>
      <c r="R1763" s="326">
        <f t="shared" si="439"/>
        <v>8.274134511237433E-180</v>
      </c>
      <c r="S1763" s="326">
        <f t="shared" si="440"/>
        <v>1.6E-2</v>
      </c>
      <c r="T1763" s="326">
        <f t="shared" si="446"/>
        <v>1.6261647758875282</v>
      </c>
      <c r="U1763" s="326">
        <f t="shared" si="441"/>
        <v>1.6949283254487055E-2</v>
      </c>
      <c r="V1763" s="326">
        <f t="shared" si="447"/>
        <v>0.31694928325448707</v>
      </c>
    </row>
    <row r="1764" spans="7:22" x14ac:dyDescent="0.2">
      <c r="G1764" s="326">
        <f t="shared" si="432"/>
        <v>0</v>
      </c>
      <c r="H1764" s="326">
        <f t="shared" si="442"/>
        <v>1.6270908378327944</v>
      </c>
      <c r="I1764" s="326">
        <f t="shared" si="433"/>
        <v>0</v>
      </c>
      <c r="J1764" s="326">
        <f t="shared" si="434"/>
        <v>0</v>
      </c>
      <c r="K1764" s="326">
        <f t="shared" si="443"/>
        <v>1.6270908378327944</v>
      </c>
      <c r="L1764" s="326">
        <f t="shared" si="435"/>
        <v>0</v>
      </c>
      <c r="M1764" s="326">
        <f t="shared" si="436"/>
        <v>0</v>
      </c>
      <c r="N1764" s="326">
        <f t="shared" si="444"/>
        <v>1.6270908378327944</v>
      </c>
      <c r="O1764" s="326">
        <f t="shared" si="437"/>
        <v>0</v>
      </c>
      <c r="P1764" s="326">
        <f t="shared" si="438"/>
        <v>0</v>
      </c>
      <c r="Q1764" s="326">
        <f t="shared" si="445"/>
        <v>1.6270908378327944</v>
      </c>
      <c r="R1764" s="326">
        <f t="shared" si="439"/>
        <v>2.9912369231309599E-180</v>
      </c>
      <c r="S1764" s="326">
        <f t="shared" si="440"/>
        <v>1.4E-2</v>
      </c>
      <c r="T1764" s="326">
        <f t="shared" si="446"/>
        <v>1.6270908378327944</v>
      </c>
      <c r="U1764" s="326">
        <f t="shared" si="441"/>
        <v>1.4159325332124511E-2</v>
      </c>
      <c r="V1764" s="326">
        <f t="shared" si="447"/>
        <v>0.31415932533212448</v>
      </c>
    </row>
    <row r="1765" spans="7:22" x14ac:dyDescent="0.2">
      <c r="G1765" s="326">
        <f t="shared" si="432"/>
        <v>0</v>
      </c>
      <c r="H1765" s="326">
        <f t="shared" si="442"/>
        <v>1.6280168997780606</v>
      </c>
      <c r="I1765" s="326">
        <f t="shared" si="433"/>
        <v>0</v>
      </c>
      <c r="J1765" s="326">
        <f t="shared" si="434"/>
        <v>0</v>
      </c>
      <c r="K1765" s="326">
        <f t="shared" si="443"/>
        <v>1.6280168997780606</v>
      </c>
      <c r="L1765" s="326">
        <f t="shared" si="435"/>
        <v>0</v>
      </c>
      <c r="M1765" s="326">
        <f t="shared" si="436"/>
        <v>0</v>
      </c>
      <c r="N1765" s="326">
        <f t="shared" si="444"/>
        <v>1.6280168997780606</v>
      </c>
      <c r="O1765" s="326">
        <f t="shared" si="437"/>
        <v>0</v>
      </c>
      <c r="P1765" s="326">
        <f t="shared" si="438"/>
        <v>0</v>
      </c>
      <c r="Q1765" s="326">
        <f t="shared" si="445"/>
        <v>1.6280168997780606</v>
      </c>
      <c r="R1765" s="326">
        <f t="shared" si="439"/>
        <v>1.0812877847516909E-180</v>
      </c>
      <c r="S1765" s="326">
        <f t="shared" si="440"/>
        <v>1.0999999999999999E-2</v>
      </c>
      <c r="T1765" s="326">
        <f t="shared" si="446"/>
        <v>1.6280168997780606</v>
      </c>
      <c r="U1765" s="326">
        <f t="shared" si="441"/>
        <v>1.1800431833948896E-2</v>
      </c>
      <c r="V1765" s="326">
        <f t="shared" si="447"/>
        <v>0.3118004318339489</v>
      </c>
    </row>
    <row r="1766" spans="7:22" x14ac:dyDescent="0.2">
      <c r="G1766" s="326">
        <f t="shared" si="432"/>
        <v>0</v>
      </c>
      <c r="H1766" s="326">
        <f t="shared" si="442"/>
        <v>1.6289429617233269</v>
      </c>
      <c r="I1766" s="326">
        <f t="shared" si="433"/>
        <v>0</v>
      </c>
      <c r="J1766" s="326">
        <f t="shared" si="434"/>
        <v>0</v>
      </c>
      <c r="K1766" s="326">
        <f t="shared" si="443"/>
        <v>1.6289429617233269</v>
      </c>
      <c r="L1766" s="326">
        <f t="shared" si="435"/>
        <v>0</v>
      </c>
      <c r="M1766" s="326">
        <f t="shared" si="436"/>
        <v>0</v>
      </c>
      <c r="N1766" s="326">
        <f t="shared" si="444"/>
        <v>1.6289429617233269</v>
      </c>
      <c r="O1766" s="326">
        <f t="shared" si="437"/>
        <v>0</v>
      </c>
      <c r="P1766" s="326">
        <f t="shared" si="438"/>
        <v>0</v>
      </c>
      <c r="Q1766" s="326">
        <f t="shared" si="445"/>
        <v>1.6289429617233269</v>
      </c>
      <c r="R1766" s="326">
        <f t="shared" si="439"/>
        <v>3.9083640846594115E-181</v>
      </c>
      <c r="S1766" s="326">
        <f t="shared" si="440"/>
        <v>9.0000000000000011E-3</v>
      </c>
      <c r="T1766" s="326">
        <f t="shared" si="446"/>
        <v>1.6289429617233269</v>
      </c>
      <c r="U1766" s="326">
        <f t="shared" si="441"/>
        <v>9.8111754359523091E-3</v>
      </c>
      <c r="V1766" s="326">
        <f t="shared" si="447"/>
        <v>0.30981117543595232</v>
      </c>
    </row>
    <row r="1767" spans="7:22" x14ac:dyDescent="0.2">
      <c r="G1767" s="326">
        <f t="shared" si="432"/>
        <v>0</v>
      </c>
      <c r="H1767" s="326">
        <f t="shared" si="442"/>
        <v>1.6298690236685931</v>
      </c>
      <c r="I1767" s="326">
        <f t="shared" si="433"/>
        <v>0</v>
      </c>
      <c r="J1767" s="326">
        <f t="shared" si="434"/>
        <v>0</v>
      </c>
      <c r="K1767" s="326">
        <f t="shared" si="443"/>
        <v>1.6298690236685931</v>
      </c>
      <c r="L1767" s="326">
        <f t="shared" si="435"/>
        <v>0</v>
      </c>
      <c r="M1767" s="326">
        <f t="shared" si="436"/>
        <v>0</v>
      </c>
      <c r="N1767" s="326">
        <f t="shared" si="444"/>
        <v>1.6298690236685931</v>
      </c>
      <c r="O1767" s="326">
        <f t="shared" si="437"/>
        <v>0</v>
      </c>
      <c r="P1767" s="326">
        <f t="shared" si="438"/>
        <v>0</v>
      </c>
      <c r="Q1767" s="326">
        <f t="shared" si="445"/>
        <v>1.6298690236685931</v>
      </c>
      <c r="R1767" s="326">
        <f t="shared" si="439"/>
        <v>1.4125796484148498E-181</v>
      </c>
      <c r="S1767" s="326">
        <f t="shared" si="440"/>
        <v>8.0000000000000002E-3</v>
      </c>
      <c r="T1767" s="326">
        <f t="shared" si="446"/>
        <v>1.6298690236685931</v>
      </c>
      <c r="U1767" s="326">
        <f t="shared" si="441"/>
        <v>8.1379619414923103E-3</v>
      </c>
      <c r="V1767" s="326">
        <f t="shared" si="447"/>
        <v>0.30813796194149229</v>
      </c>
    </row>
    <row r="1768" spans="7:22" x14ac:dyDescent="0.2">
      <c r="G1768" s="326">
        <f t="shared" si="432"/>
        <v>0</v>
      </c>
      <c r="H1768" s="326">
        <f t="shared" si="442"/>
        <v>1.6307950856138593</v>
      </c>
      <c r="I1768" s="326">
        <f t="shared" si="433"/>
        <v>0</v>
      </c>
      <c r="J1768" s="326">
        <f t="shared" si="434"/>
        <v>0</v>
      </c>
      <c r="K1768" s="326">
        <f t="shared" si="443"/>
        <v>1.6307950856138593</v>
      </c>
      <c r="L1768" s="326">
        <f t="shared" si="435"/>
        <v>0</v>
      </c>
      <c r="M1768" s="326">
        <f t="shared" si="436"/>
        <v>0</v>
      </c>
      <c r="N1768" s="326">
        <f t="shared" si="444"/>
        <v>1.6307950856138593</v>
      </c>
      <c r="O1768" s="326">
        <f t="shared" si="437"/>
        <v>0</v>
      </c>
      <c r="P1768" s="326">
        <f t="shared" si="438"/>
        <v>0</v>
      </c>
      <c r="Q1768" s="326">
        <f t="shared" si="445"/>
        <v>1.6307950856138593</v>
      </c>
      <c r="R1768" s="326">
        <f t="shared" si="439"/>
        <v>5.1050037696710281E-182</v>
      </c>
      <c r="S1768" s="326">
        <f t="shared" si="440"/>
        <v>6.0000000000000001E-3</v>
      </c>
      <c r="T1768" s="326">
        <f t="shared" si="446"/>
        <v>1.6307950856138593</v>
      </c>
      <c r="U1768" s="326">
        <f t="shared" si="441"/>
        <v>6.7341904995612319E-3</v>
      </c>
      <c r="V1768" s="326">
        <f t="shared" si="447"/>
        <v>0.30673419049956124</v>
      </c>
    </row>
    <row r="1769" spans="7:22" x14ac:dyDescent="0.2">
      <c r="G1769" s="326">
        <f t="shared" si="432"/>
        <v>0</v>
      </c>
      <c r="H1769" s="326">
        <f t="shared" si="442"/>
        <v>1.6317211475591256</v>
      </c>
      <c r="I1769" s="326">
        <f t="shared" si="433"/>
        <v>0</v>
      </c>
      <c r="J1769" s="326">
        <f t="shared" si="434"/>
        <v>0</v>
      </c>
      <c r="K1769" s="326">
        <f t="shared" si="443"/>
        <v>1.6317211475591256</v>
      </c>
      <c r="L1769" s="326">
        <f t="shared" si="435"/>
        <v>0</v>
      </c>
      <c r="M1769" s="326">
        <f t="shared" si="436"/>
        <v>0</v>
      </c>
      <c r="N1769" s="326">
        <f t="shared" si="444"/>
        <v>1.6317211475591256</v>
      </c>
      <c r="O1769" s="326">
        <f t="shared" si="437"/>
        <v>0</v>
      </c>
      <c r="P1769" s="326">
        <f t="shared" si="438"/>
        <v>0</v>
      </c>
      <c r="Q1769" s="326">
        <f t="shared" si="445"/>
        <v>1.6317211475591256</v>
      </c>
      <c r="R1769" s="326">
        <f t="shared" si="439"/>
        <v>1.8447832761358422E-182</v>
      </c>
      <c r="S1769" s="326">
        <f t="shared" si="440"/>
        <v>5.0000000000000001E-3</v>
      </c>
      <c r="T1769" s="326">
        <f t="shared" si="446"/>
        <v>1.6317211475591256</v>
      </c>
      <c r="U1769" s="326">
        <f t="shared" si="441"/>
        <v>5.5594767325145757E-3</v>
      </c>
      <c r="V1769" s="326">
        <f t="shared" si="447"/>
        <v>0.30555947673251455</v>
      </c>
    </row>
    <row r="1770" spans="7:22" x14ac:dyDescent="0.2">
      <c r="G1770" s="326">
        <f t="shared" si="432"/>
        <v>0</v>
      </c>
      <c r="H1770" s="326">
        <f t="shared" si="442"/>
        <v>1.6326472095043918</v>
      </c>
      <c r="I1770" s="326">
        <f t="shared" si="433"/>
        <v>0</v>
      </c>
      <c r="J1770" s="326">
        <f t="shared" si="434"/>
        <v>0</v>
      </c>
      <c r="K1770" s="326">
        <f t="shared" si="443"/>
        <v>1.6326472095043918</v>
      </c>
      <c r="L1770" s="326">
        <f t="shared" si="435"/>
        <v>0</v>
      </c>
      <c r="M1770" s="326">
        <f t="shared" si="436"/>
        <v>0</v>
      </c>
      <c r="N1770" s="326">
        <f t="shared" si="444"/>
        <v>1.6326472095043918</v>
      </c>
      <c r="O1770" s="326">
        <f t="shared" si="437"/>
        <v>0</v>
      </c>
      <c r="P1770" s="326">
        <f t="shared" si="438"/>
        <v>0</v>
      </c>
      <c r="Q1770" s="326">
        <f t="shared" si="445"/>
        <v>1.6326472095043918</v>
      </c>
      <c r="R1770" s="326">
        <f t="shared" si="439"/>
        <v>6.665945681429528E-183</v>
      </c>
      <c r="S1770" s="326">
        <f t="shared" si="440"/>
        <v>4.0000000000000001E-3</v>
      </c>
      <c r="T1770" s="326">
        <f t="shared" si="446"/>
        <v>1.6326472095043918</v>
      </c>
      <c r="U1770" s="326">
        <f t="shared" si="441"/>
        <v>4.5789388665468285E-3</v>
      </c>
      <c r="V1770" s="326">
        <f t="shared" si="447"/>
        <v>0.3045789388665468</v>
      </c>
    </row>
    <row r="1771" spans="7:22" x14ac:dyDescent="0.2">
      <c r="G1771" s="326">
        <f t="shared" si="432"/>
        <v>0</v>
      </c>
      <c r="H1771" s="326">
        <f t="shared" si="442"/>
        <v>1.633573271449658</v>
      </c>
      <c r="I1771" s="326">
        <f t="shared" si="433"/>
        <v>0</v>
      </c>
      <c r="J1771" s="326">
        <f t="shared" si="434"/>
        <v>0</v>
      </c>
      <c r="K1771" s="326">
        <f t="shared" si="443"/>
        <v>1.633573271449658</v>
      </c>
      <c r="L1771" s="326">
        <f t="shared" si="435"/>
        <v>0</v>
      </c>
      <c r="M1771" s="326">
        <f t="shared" si="436"/>
        <v>0</v>
      </c>
      <c r="N1771" s="326">
        <f t="shared" si="444"/>
        <v>1.633573271449658</v>
      </c>
      <c r="O1771" s="326">
        <f t="shared" si="437"/>
        <v>0</v>
      </c>
      <c r="P1771" s="326">
        <f t="shared" si="438"/>
        <v>0</v>
      </c>
      <c r="Q1771" s="326">
        <f t="shared" si="445"/>
        <v>1.633573271449658</v>
      </c>
      <c r="R1771" s="326">
        <f t="shared" si="439"/>
        <v>2.4084979650615794E-183</v>
      </c>
      <c r="S1771" s="326">
        <f t="shared" si="440"/>
        <v>3.0000000000000001E-3</v>
      </c>
      <c r="T1771" s="326">
        <f t="shared" si="446"/>
        <v>1.633573271449658</v>
      </c>
      <c r="U1771" s="326">
        <f t="shared" si="441"/>
        <v>3.7625458708267093E-3</v>
      </c>
      <c r="V1771" s="326">
        <f t="shared" si="447"/>
        <v>0.30376254587082668</v>
      </c>
    </row>
    <row r="1772" spans="7:22" x14ac:dyDescent="0.2">
      <c r="G1772" s="326">
        <f t="shared" si="432"/>
        <v>0</v>
      </c>
      <c r="H1772" s="326">
        <f t="shared" si="442"/>
        <v>1.6344993333949243</v>
      </c>
      <c r="I1772" s="326">
        <f t="shared" si="433"/>
        <v>0</v>
      </c>
      <c r="J1772" s="326">
        <f t="shared" si="434"/>
        <v>0</v>
      </c>
      <c r="K1772" s="326">
        <f t="shared" si="443"/>
        <v>1.6344993333949243</v>
      </c>
      <c r="L1772" s="326">
        <f t="shared" si="435"/>
        <v>0</v>
      </c>
      <c r="M1772" s="326">
        <f t="shared" si="436"/>
        <v>0</v>
      </c>
      <c r="N1772" s="326">
        <f t="shared" si="444"/>
        <v>1.6344993333949243</v>
      </c>
      <c r="O1772" s="326">
        <f t="shared" si="437"/>
        <v>0</v>
      </c>
      <c r="P1772" s="326">
        <f t="shared" si="438"/>
        <v>0</v>
      </c>
      <c r="Q1772" s="326">
        <f t="shared" si="445"/>
        <v>1.6344993333949243</v>
      </c>
      <c r="R1772" s="326">
        <f t="shared" si="439"/>
        <v>8.7016147661861655E-184</v>
      </c>
      <c r="S1772" s="326">
        <f t="shared" si="440"/>
        <v>3.0000000000000001E-3</v>
      </c>
      <c r="T1772" s="326">
        <f t="shared" si="446"/>
        <v>1.6344993333949243</v>
      </c>
      <c r="U1772" s="326">
        <f t="shared" si="441"/>
        <v>3.0845257425269916E-3</v>
      </c>
      <c r="V1772" s="326">
        <f t="shared" si="447"/>
        <v>0.30308452574252698</v>
      </c>
    </row>
    <row r="1773" spans="7:22" x14ac:dyDescent="0.2">
      <c r="G1773" s="326">
        <f t="shared" si="432"/>
        <v>0</v>
      </c>
      <c r="H1773" s="326">
        <f t="shared" si="442"/>
        <v>1.6354253953401905</v>
      </c>
      <c r="I1773" s="326">
        <f t="shared" si="433"/>
        <v>0</v>
      </c>
      <c r="J1773" s="326">
        <f t="shared" si="434"/>
        <v>0</v>
      </c>
      <c r="K1773" s="326">
        <f t="shared" si="443"/>
        <v>1.6354253953401905</v>
      </c>
      <c r="L1773" s="326">
        <f t="shared" si="435"/>
        <v>0</v>
      </c>
      <c r="M1773" s="326">
        <f t="shared" si="436"/>
        <v>0</v>
      </c>
      <c r="N1773" s="326">
        <f t="shared" si="444"/>
        <v>1.6354253953401905</v>
      </c>
      <c r="O1773" s="326">
        <f t="shared" si="437"/>
        <v>0</v>
      </c>
      <c r="P1773" s="326">
        <f t="shared" si="438"/>
        <v>0</v>
      </c>
      <c r="Q1773" s="326">
        <f t="shared" si="445"/>
        <v>1.6354253953401905</v>
      </c>
      <c r="R1773" s="326">
        <f t="shared" si="439"/>
        <v>3.1435721480309812E-184</v>
      </c>
      <c r="S1773" s="326">
        <f t="shared" si="440"/>
        <v>2E-3</v>
      </c>
      <c r="T1773" s="326">
        <f t="shared" si="446"/>
        <v>1.6354253953401905</v>
      </c>
      <c r="U1773" s="326">
        <f t="shared" si="441"/>
        <v>2.5228314032817428E-3</v>
      </c>
      <c r="V1773" s="326">
        <f t="shared" si="447"/>
        <v>0.30252283140328173</v>
      </c>
    </row>
    <row r="1774" spans="7:22" x14ac:dyDescent="0.2">
      <c r="G1774" s="326">
        <f t="shared" si="432"/>
        <v>0</v>
      </c>
      <c r="H1774" s="326">
        <f t="shared" si="442"/>
        <v>1.6363514572854567</v>
      </c>
      <c r="I1774" s="326">
        <f t="shared" si="433"/>
        <v>0</v>
      </c>
      <c r="J1774" s="326">
        <f t="shared" si="434"/>
        <v>0</v>
      </c>
      <c r="K1774" s="326">
        <f t="shared" si="443"/>
        <v>1.6363514572854567</v>
      </c>
      <c r="L1774" s="326">
        <f t="shared" si="435"/>
        <v>0</v>
      </c>
      <c r="M1774" s="326">
        <f t="shared" si="436"/>
        <v>0</v>
      </c>
      <c r="N1774" s="326">
        <f t="shared" si="444"/>
        <v>1.6363514572854567</v>
      </c>
      <c r="O1774" s="326">
        <f t="shared" si="437"/>
        <v>0</v>
      </c>
      <c r="P1774" s="326">
        <f t="shared" si="438"/>
        <v>0</v>
      </c>
      <c r="Q1774" s="326">
        <f t="shared" si="445"/>
        <v>1.6363514572854567</v>
      </c>
      <c r="R1774" s="326">
        <f t="shared" si="439"/>
        <v>1.135580625698982E-184</v>
      </c>
      <c r="S1774" s="326">
        <f t="shared" si="440"/>
        <v>2E-3</v>
      </c>
      <c r="T1774" s="326">
        <f t="shared" si="446"/>
        <v>1.6363514572854567</v>
      </c>
      <c r="U1774" s="326">
        <f t="shared" si="441"/>
        <v>2.0586611754857946E-3</v>
      </c>
      <c r="V1774" s="326">
        <f t="shared" si="447"/>
        <v>0.3020586611754858</v>
      </c>
    </row>
    <row r="1775" spans="7:22" x14ac:dyDescent="0.2">
      <c r="G1775" s="326">
        <f t="shared" si="432"/>
        <v>0</v>
      </c>
      <c r="H1775" s="326">
        <f t="shared" si="442"/>
        <v>1.637277519230723</v>
      </c>
      <c r="I1775" s="326">
        <f t="shared" si="433"/>
        <v>0</v>
      </c>
      <c r="J1775" s="326">
        <f t="shared" si="434"/>
        <v>0</v>
      </c>
      <c r="K1775" s="326">
        <f t="shared" si="443"/>
        <v>1.637277519230723</v>
      </c>
      <c r="L1775" s="326">
        <f t="shared" si="435"/>
        <v>0</v>
      </c>
      <c r="M1775" s="326">
        <f t="shared" si="436"/>
        <v>0</v>
      </c>
      <c r="N1775" s="326">
        <f t="shared" si="444"/>
        <v>1.637277519230723</v>
      </c>
      <c r="O1775" s="326">
        <f t="shared" si="437"/>
        <v>0</v>
      </c>
      <c r="P1775" s="326">
        <f t="shared" si="438"/>
        <v>0</v>
      </c>
      <c r="Q1775" s="326">
        <f t="shared" si="445"/>
        <v>1.637277519230723</v>
      </c>
      <c r="R1775" s="326">
        <f t="shared" si="439"/>
        <v>4.1018939299719578E-185</v>
      </c>
      <c r="S1775" s="326">
        <f t="shared" si="440"/>
        <v>1E-3</v>
      </c>
      <c r="T1775" s="326">
        <f t="shared" si="446"/>
        <v>1.637277519230723</v>
      </c>
      <c r="U1775" s="326">
        <f t="shared" si="441"/>
        <v>1.6760304619823562E-3</v>
      </c>
      <c r="V1775" s="326">
        <f t="shared" si="447"/>
        <v>0.30167603046198233</v>
      </c>
    </row>
    <row r="1776" spans="7:22" x14ac:dyDescent="0.2">
      <c r="G1776" s="326">
        <f t="shared" si="432"/>
        <v>0</v>
      </c>
      <c r="H1776" s="326">
        <f t="shared" si="442"/>
        <v>1.6382035811759892</v>
      </c>
      <c r="I1776" s="326">
        <f t="shared" si="433"/>
        <v>0</v>
      </c>
      <c r="J1776" s="326">
        <f t="shared" si="434"/>
        <v>0</v>
      </c>
      <c r="K1776" s="326">
        <f t="shared" si="443"/>
        <v>1.6382035811759892</v>
      </c>
      <c r="L1776" s="326">
        <f t="shared" si="435"/>
        <v>0</v>
      </c>
      <c r="M1776" s="326">
        <f t="shared" si="436"/>
        <v>0</v>
      </c>
      <c r="N1776" s="326">
        <f t="shared" si="444"/>
        <v>1.6382035811759892</v>
      </c>
      <c r="O1776" s="326">
        <f t="shared" si="437"/>
        <v>0</v>
      </c>
      <c r="P1776" s="326">
        <f t="shared" si="438"/>
        <v>0</v>
      </c>
      <c r="Q1776" s="326">
        <f t="shared" si="445"/>
        <v>1.6382035811759892</v>
      </c>
      <c r="R1776" s="326">
        <f t="shared" si="439"/>
        <v>1.4815753020727741E-185</v>
      </c>
      <c r="S1776" s="326">
        <f t="shared" si="440"/>
        <v>1E-3</v>
      </c>
      <c r="T1776" s="326">
        <f t="shared" si="446"/>
        <v>1.6382035811759892</v>
      </c>
      <c r="U1776" s="326">
        <f t="shared" si="441"/>
        <v>1.3613910383647437E-3</v>
      </c>
      <c r="V1776" s="326">
        <f t="shared" si="447"/>
        <v>0.30136139103836473</v>
      </c>
    </row>
    <row r="1777" spans="7:22" x14ac:dyDescent="0.2">
      <c r="G1777" s="326">
        <f t="shared" si="432"/>
        <v>0</v>
      </c>
      <c r="H1777" s="326">
        <f t="shared" si="442"/>
        <v>1.6391296431212554</v>
      </c>
      <c r="I1777" s="326">
        <f t="shared" si="433"/>
        <v>0</v>
      </c>
      <c r="J1777" s="326">
        <f t="shared" si="434"/>
        <v>0</v>
      </c>
      <c r="K1777" s="326">
        <f t="shared" si="443"/>
        <v>1.6391296431212554</v>
      </c>
      <c r="L1777" s="326">
        <f t="shared" si="435"/>
        <v>0</v>
      </c>
      <c r="M1777" s="326">
        <f t="shared" si="436"/>
        <v>0</v>
      </c>
      <c r="N1777" s="326">
        <f t="shared" si="444"/>
        <v>1.6391296431212554</v>
      </c>
      <c r="O1777" s="326">
        <f t="shared" si="437"/>
        <v>0</v>
      </c>
      <c r="P1777" s="326">
        <f t="shared" si="438"/>
        <v>0</v>
      </c>
      <c r="Q1777" s="326">
        <f t="shared" si="445"/>
        <v>1.6391296431212554</v>
      </c>
      <c r="R1777" s="326">
        <f t="shared" si="439"/>
        <v>5.3510230862029407E-186</v>
      </c>
      <c r="S1777" s="326">
        <f t="shared" si="440"/>
        <v>1E-3</v>
      </c>
      <c r="T1777" s="326">
        <f t="shared" si="446"/>
        <v>1.6391296431212554</v>
      </c>
      <c r="U1777" s="326">
        <f t="shared" si="441"/>
        <v>1.1032942627253438E-3</v>
      </c>
      <c r="V1777" s="326">
        <f t="shared" si="447"/>
        <v>0.30110329426272531</v>
      </c>
    </row>
    <row r="1778" spans="7:22" x14ac:dyDescent="0.2">
      <c r="G1778" s="326">
        <f t="shared" si="432"/>
        <v>0</v>
      </c>
      <c r="H1778" s="326">
        <f t="shared" si="442"/>
        <v>1.6400557050665217</v>
      </c>
      <c r="I1778" s="326">
        <f t="shared" si="433"/>
        <v>0</v>
      </c>
      <c r="J1778" s="326">
        <f t="shared" si="434"/>
        <v>0</v>
      </c>
      <c r="K1778" s="326">
        <f t="shared" si="443"/>
        <v>1.6400557050665217</v>
      </c>
      <c r="L1778" s="326">
        <f t="shared" si="435"/>
        <v>0</v>
      </c>
      <c r="M1778" s="326">
        <f t="shared" si="436"/>
        <v>0</v>
      </c>
      <c r="N1778" s="326">
        <f t="shared" si="444"/>
        <v>1.6400557050665217</v>
      </c>
      <c r="O1778" s="326">
        <f t="shared" si="437"/>
        <v>0</v>
      </c>
      <c r="P1778" s="326">
        <f t="shared" si="438"/>
        <v>0</v>
      </c>
      <c r="Q1778" s="326">
        <f t="shared" si="445"/>
        <v>1.6400557050665217</v>
      </c>
      <c r="R1778" s="326">
        <f t="shared" si="439"/>
        <v>1.9325228846272463E-186</v>
      </c>
      <c r="S1778" s="326">
        <f t="shared" si="440"/>
        <v>0</v>
      </c>
      <c r="T1778" s="326">
        <f t="shared" si="446"/>
        <v>1.6400557050665217</v>
      </c>
      <c r="U1778" s="326">
        <f t="shared" si="441"/>
        <v>8.9209449401226443E-4</v>
      </c>
      <c r="V1778" s="326">
        <f t="shared" si="447"/>
        <v>0.30089209449401227</v>
      </c>
    </row>
    <row r="1779" spans="7:22" x14ac:dyDescent="0.2">
      <c r="G1779" s="326">
        <f t="shared" si="432"/>
        <v>0</v>
      </c>
      <c r="H1779" s="326">
        <f t="shared" si="442"/>
        <v>1.6409817670117879</v>
      </c>
      <c r="I1779" s="326">
        <f t="shared" si="433"/>
        <v>0</v>
      </c>
      <c r="J1779" s="326">
        <f t="shared" si="434"/>
        <v>0</v>
      </c>
      <c r="K1779" s="326">
        <f t="shared" si="443"/>
        <v>1.6409817670117879</v>
      </c>
      <c r="L1779" s="326">
        <f t="shared" si="435"/>
        <v>0</v>
      </c>
      <c r="M1779" s="326">
        <f t="shared" si="436"/>
        <v>0</v>
      </c>
      <c r="N1779" s="326">
        <f t="shared" si="444"/>
        <v>1.6409817670117879</v>
      </c>
      <c r="O1779" s="326">
        <f t="shared" si="437"/>
        <v>0</v>
      </c>
      <c r="P1779" s="326">
        <f t="shared" si="438"/>
        <v>0</v>
      </c>
      <c r="Q1779" s="326">
        <f t="shared" si="445"/>
        <v>1.6409817670117879</v>
      </c>
      <c r="R1779" s="326">
        <f t="shared" si="439"/>
        <v>6.9789184347480867E-187</v>
      </c>
      <c r="S1779" s="326">
        <f t="shared" si="440"/>
        <v>0</v>
      </c>
      <c r="T1779" s="326">
        <f t="shared" si="446"/>
        <v>1.6409817670117879</v>
      </c>
      <c r="U1779" s="326">
        <f t="shared" si="441"/>
        <v>7.1968906962492228E-4</v>
      </c>
      <c r="V1779" s="326">
        <f t="shared" si="447"/>
        <v>0.30071968906962493</v>
      </c>
    </row>
    <row r="1780" spans="7:22" x14ac:dyDescent="0.2">
      <c r="G1780" s="326">
        <f t="shared" si="432"/>
        <v>0</v>
      </c>
      <c r="H1780" s="326">
        <f t="shared" si="442"/>
        <v>1.6419078289570541</v>
      </c>
      <c r="I1780" s="326">
        <f t="shared" si="433"/>
        <v>0</v>
      </c>
      <c r="J1780" s="326">
        <f t="shared" si="434"/>
        <v>0</v>
      </c>
      <c r="K1780" s="326">
        <f t="shared" si="443"/>
        <v>1.6419078289570541</v>
      </c>
      <c r="L1780" s="326">
        <f t="shared" si="435"/>
        <v>0</v>
      </c>
      <c r="M1780" s="326">
        <f t="shared" si="436"/>
        <v>0</v>
      </c>
      <c r="N1780" s="326">
        <f t="shared" si="444"/>
        <v>1.6419078289570541</v>
      </c>
      <c r="O1780" s="326">
        <f t="shared" si="437"/>
        <v>0</v>
      </c>
      <c r="P1780" s="326">
        <f t="shared" si="438"/>
        <v>0</v>
      </c>
      <c r="Q1780" s="326">
        <f t="shared" si="445"/>
        <v>1.6419078289570541</v>
      </c>
      <c r="R1780" s="326">
        <f t="shared" si="439"/>
        <v>2.5201603965172987E-187</v>
      </c>
      <c r="S1780" s="326">
        <f t="shared" si="440"/>
        <v>0</v>
      </c>
      <c r="T1780" s="326">
        <f t="shared" si="446"/>
        <v>1.6419078289570541</v>
      </c>
      <c r="U1780" s="326">
        <f t="shared" si="441"/>
        <v>5.7929130968747934E-4</v>
      </c>
      <c r="V1780" s="326">
        <f t="shared" si="447"/>
        <v>0.30057929130968747</v>
      </c>
    </row>
    <row r="1781" spans="7:22" x14ac:dyDescent="0.2">
      <c r="G1781" s="326">
        <f t="shared" si="432"/>
        <v>0</v>
      </c>
      <c r="H1781" s="326">
        <f t="shared" si="442"/>
        <v>1.6428338909023203</v>
      </c>
      <c r="I1781" s="326">
        <f t="shared" si="433"/>
        <v>0</v>
      </c>
      <c r="J1781" s="326">
        <f t="shared" si="434"/>
        <v>0</v>
      </c>
      <c r="K1781" s="326">
        <f t="shared" si="443"/>
        <v>1.6428338909023203</v>
      </c>
      <c r="L1781" s="326">
        <f t="shared" si="435"/>
        <v>0</v>
      </c>
      <c r="M1781" s="326">
        <f t="shared" si="436"/>
        <v>0</v>
      </c>
      <c r="N1781" s="326">
        <f t="shared" si="444"/>
        <v>1.6428338909023203</v>
      </c>
      <c r="O1781" s="326">
        <f t="shared" si="437"/>
        <v>0</v>
      </c>
      <c r="P1781" s="326">
        <f t="shared" si="438"/>
        <v>0</v>
      </c>
      <c r="Q1781" s="326">
        <f t="shared" si="445"/>
        <v>1.6428338909023203</v>
      </c>
      <c r="R1781" s="326">
        <f t="shared" si="439"/>
        <v>9.1000912570713549E-188</v>
      </c>
      <c r="S1781" s="326">
        <f t="shared" si="440"/>
        <v>0</v>
      </c>
      <c r="T1781" s="326">
        <f t="shared" si="446"/>
        <v>1.6428338909023203</v>
      </c>
      <c r="U1781" s="326">
        <f t="shared" si="441"/>
        <v>4.6523317559641117E-4</v>
      </c>
      <c r="V1781" s="326">
        <f t="shared" si="447"/>
        <v>0.30046523317559642</v>
      </c>
    </row>
    <row r="1782" spans="7:22" x14ac:dyDescent="0.2">
      <c r="G1782" s="326">
        <f t="shared" si="432"/>
        <v>0</v>
      </c>
      <c r="H1782" s="326">
        <f t="shared" si="442"/>
        <v>1.6437599528475866</v>
      </c>
      <c r="I1782" s="326">
        <f t="shared" si="433"/>
        <v>0</v>
      </c>
      <c r="J1782" s="326">
        <f t="shared" si="434"/>
        <v>0</v>
      </c>
      <c r="K1782" s="326">
        <f t="shared" si="443"/>
        <v>1.6437599528475866</v>
      </c>
      <c r="L1782" s="326">
        <f t="shared" si="435"/>
        <v>0</v>
      </c>
      <c r="M1782" s="326">
        <f t="shared" si="436"/>
        <v>0</v>
      </c>
      <c r="N1782" s="326">
        <f t="shared" si="444"/>
        <v>1.6437599528475866</v>
      </c>
      <c r="O1782" s="326">
        <f t="shared" si="437"/>
        <v>0</v>
      </c>
      <c r="P1782" s="326">
        <f t="shared" si="438"/>
        <v>0</v>
      </c>
      <c r="Q1782" s="326">
        <f t="shared" si="445"/>
        <v>1.6437599528475866</v>
      </c>
      <c r="R1782" s="326">
        <f t="shared" si="439"/>
        <v>3.2858046202180215E-188</v>
      </c>
      <c r="S1782" s="326">
        <f t="shared" si="440"/>
        <v>0</v>
      </c>
      <c r="T1782" s="326">
        <f t="shared" si="446"/>
        <v>1.6437599528475866</v>
      </c>
      <c r="U1782" s="326">
        <f t="shared" si="441"/>
        <v>3.7279440177531302E-4</v>
      </c>
      <c r="V1782" s="326">
        <f t="shared" si="447"/>
        <v>0.30037279440177528</v>
      </c>
    </row>
    <row r="1783" spans="7:22" x14ac:dyDescent="0.2">
      <c r="G1783" s="326">
        <f t="shared" si="432"/>
        <v>0</v>
      </c>
      <c r="H1783" s="326">
        <f t="shared" si="442"/>
        <v>1.6446860147928528</v>
      </c>
      <c r="I1783" s="326">
        <f t="shared" si="433"/>
        <v>0</v>
      </c>
      <c r="J1783" s="326">
        <f t="shared" si="434"/>
        <v>0</v>
      </c>
      <c r="K1783" s="326">
        <f t="shared" si="443"/>
        <v>1.6446860147928528</v>
      </c>
      <c r="L1783" s="326">
        <f t="shared" si="435"/>
        <v>0</v>
      </c>
      <c r="M1783" s="326">
        <f t="shared" si="436"/>
        <v>0</v>
      </c>
      <c r="N1783" s="326">
        <f t="shared" si="444"/>
        <v>1.6446860147928528</v>
      </c>
      <c r="O1783" s="326">
        <f t="shared" si="437"/>
        <v>0</v>
      </c>
      <c r="P1783" s="326">
        <f t="shared" si="438"/>
        <v>0</v>
      </c>
      <c r="Q1783" s="326">
        <f t="shared" si="445"/>
        <v>1.6446860147928528</v>
      </c>
      <c r="R1783" s="326">
        <f t="shared" si="439"/>
        <v>1.1863615479980815E-188</v>
      </c>
      <c r="S1783" s="326">
        <f t="shared" si="440"/>
        <v>0</v>
      </c>
      <c r="T1783" s="326">
        <f t="shared" si="446"/>
        <v>1.6446860147928528</v>
      </c>
      <c r="U1783" s="326">
        <f t="shared" si="441"/>
        <v>2.9805513167203469E-4</v>
      </c>
      <c r="V1783" s="326">
        <f t="shared" si="447"/>
        <v>0.30029805513167201</v>
      </c>
    </row>
    <row r="1784" spans="7:22" x14ac:dyDescent="0.2">
      <c r="G1784" s="326">
        <f t="shared" si="432"/>
        <v>0</v>
      </c>
      <c r="H1784" s="326">
        <f t="shared" si="442"/>
        <v>1.645612076738119</v>
      </c>
      <c r="I1784" s="326">
        <f t="shared" si="433"/>
        <v>0</v>
      </c>
      <c r="J1784" s="326">
        <f t="shared" si="434"/>
        <v>0</v>
      </c>
      <c r="K1784" s="326">
        <f t="shared" si="443"/>
        <v>1.645612076738119</v>
      </c>
      <c r="L1784" s="326">
        <f t="shared" si="435"/>
        <v>0</v>
      </c>
      <c r="M1784" s="326">
        <f t="shared" si="436"/>
        <v>0</v>
      </c>
      <c r="N1784" s="326">
        <f t="shared" si="444"/>
        <v>1.645612076738119</v>
      </c>
      <c r="O1784" s="326">
        <f t="shared" si="437"/>
        <v>0</v>
      </c>
      <c r="P1784" s="326">
        <f t="shared" si="438"/>
        <v>0</v>
      </c>
      <c r="Q1784" s="326">
        <f t="shared" si="445"/>
        <v>1.645612076738119</v>
      </c>
      <c r="R1784" s="326">
        <f t="shared" si="439"/>
        <v>4.2832422322031344E-189</v>
      </c>
      <c r="S1784" s="326">
        <f t="shared" si="440"/>
        <v>0</v>
      </c>
      <c r="T1784" s="326">
        <f t="shared" si="446"/>
        <v>1.645612076738119</v>
      </c>
      <c r="U1784" s="326">
        <f t="shared" si="441"/>
        <v>2.3776931314975302E-4</v>
      </c>
      <c r="V1784" s="326">
        <f t="shared" si="447"/>
        <v>0.30023776931314972</v>
      </c>
    </row>
    <row r="1785" spans="7:22" x14ac:dyDescent="0.2">
      <c r="G1785" s="326">
        <f t="shared" si="432"/>
        <v>0</v>
      </c>
      <c r="H1785" s="326">
        <f t="shared" si="442"/>
        <v>1.6465381386833853</v>
      </c>
      <c r="I1785" s="326">
        <f t="shared" si="433"/>
        <v>0</v>
      </c>
      <c r="J1785" s="326">
        <f t="shared" si="434"/>
        <v>0</v>
      </c>
      <c r="K1785" s="326">
        <f t="shared" si="443"/>
        <v>1.6465381386833853</v>
      </c>
      <c r="L1785" s="326">
        <f t="shared" si="435"/>
        <v>0</v>
      </c>
      <c r="M1785" s="326">
        <f t="shared" si="436"/>
        <v>0</v>
      </c>
      <c r="N1785" s="326">
        <f t="shared" si="444"/>
        <v>1.6465381386833853</v>
      </c>
      <c r="O1785" s="326">
        <f t="shared" si="437"/>
        <v>0</v>
      </c>
      <c r="P1785" s="326">
        <f t="shared" si="438"/>
        <v>0</v>
      </c>
      <c r="Q1785" s="326">
        <f t="shared" si="445"/>
        <v>1.6465381386833853</v>
      </c>
      <c r="R1785" s="326">
        <f t="shared" si="439"/>
        <v>1.5463555731837815E-189</v>
      </c>
      <c r="S1785" s="326">
        <f t="shared" si="440"/>
        <v>0</v>
      </c>
      <c r="T1785" s="326">
        <f t="shared" si="446"/>
        <v>1.6465381386833853</v>
      </c>
      <c r="U1785" s="326">
        <f t="shared" si="441"/>
        <v>1.8925633734480043E-4</v>
      </c>
      <c r="V1785" s="326">
        <f t="shared" si="447"/>
        <v>0.30018925633734478</v>
      </c>
    </row>
    <row r="1786" spans="7:22" x14ac:dyDescent="0.2">
      <c r="G1786" s="326">
        <f t="shared" si="432"/>
        <v>0</v>
      </c>
      <c r="H1786" s="326">
        <f t="shared" si="442"/>
        <v>1.6474642006286515</v>
      </c>
      <c r="I1786" s="326">
        <f t="shared" si="433"/>
        <v>0</v>
      </c>
      <c r="J1786" s="326">
        <f t="shared" si="434"/>
        <v>0</v>
      </c>
      <c r="K1786" s="326">
        <f t="shared" si="443"/>
        <v>1.6474642006286515</v>
      </c>
      <c r="L1786" s="326">
        <f t="shared" si="435"/>
        <v>0</v>
      </c>
      <c r="M1786" s="326">
        <f t="shared" si="436"/>
        <v>0</v>
      </c>
      <c r="N1786" s="326">
        <f t="shared" si="444"/>
        <v>1.6474642006286515</v>
      </c>
      <c r="O1786" s="326">
        <f t="shared" si="437"/>
        <v>0</v>
      </c>
      <c r="P1786" s="326">
        <f t="shared" si="438"/>
        <v>0</v>
      </c>
      <c r="Q1786" s="326">
        <f t="shared" si="445"/>
        <v>1.6474642006286515</v>
      </c>
      <c r="R1786" s="326">
        <f t="shared" si="439"/>
        <v>5.5824924977660568E-190</v>
      </c>
      <c r="S1786" s="326">
        <f t="shared" si="440"/>
        <v>0</v>
      </c>
      <c r="T1786" s="326">
        <f t="shared" si="446"/>
        <v>1.6474642006286515</v>
      </c>
      <c r="U1786" s="326">
        <f t="shared" si="441"/>
        <v>1.5030863298207687E-4</v>
      </c>
      <c r="V1786" s="326">
        <f t="shared" si="447"/>
        <v>0.30015030863298209</v>
      </c>
    </row>
    <row r="1787" spans="7:22" x14ac:dyDescent="0.2">
      <c r="G1787" s="326">
        <f t="shared" si="432"/>
        <v>0</v>
      </c>
      <c r="H1787" s="326">
        <f t="shared" si="442"/>
        <v>1.6483902625739177</v>
      </c>
      <c r="I1787" s="326">
        <f t="shared" si="433"/>
        <v>0</v>
      </c>
      <c r="J1787" s="326">
        <f t="shared" si="434"/>
        <v>0</v>
      </c>
      <c r="K1787" s="326">
        <f t="shared" si="443"/>
        <v>1.6483902625739177</v>
      </c>
      <c r="L1787" s="326">
        <f t="shared" si="435"/>
        <v>0</v>
      </c>
      <c r="M1787" s="326">
        <f t="shared" si="436"/>
        <v>0</v>
      </c>
      <c r="N1787" s="326">
        <f t="shared" si="444"/>
        <v>1.6483902625739177</v>
      </c>
      <c r="O1787" s="326">
        <f t="shared" si="437"/>
        <v>0</v>
      </c>
      <c r="P1787" s="326">
        <f t="shared" si="438"/>
        <v>0</v>
      </c>
      <c r="Q1787" s="326">
        <f t="shared" si="445"/>
        <v>1.6483902625739177</v>
      </c>
      <c r="R1787" s="326">
        <f t="shared" si="439"/>
        <v>2.0152544402735088E-190</v>
      </c>
      <c r="S1787" s="326">
        <f t="shared" si="440"/>
        <v>0</v>
      </c>
      <c r="T1787" s="326">
        <f t="shared" si="446"/>
        <v>1.6483902625739177</v>
      </c>
      <c r="U1787" s="326">
        <f t="shared" si="441"/>
        <v>1.1911315049863742E-4</v>
      </c>
      <c r="V1787" s="326">
        <f t="shared" si="447"/>
        <v>0.30011911315049861</v>
      </c>
    </row>
    <row r="1788" spans="7:22" x14ac:dyDescent="0.2">
      <c r="G1788" s="326">
        <f t="shared" si="432"/>
        <v>0</v>
      </c>
      <c r="H1788" s="326">
        <f t="shared" si="442"/>
        <v>1.649316324519184</v>
      </c>
      <c r="I1788" s="326">
        <f t="shared" si="433"/>
        <v>0</v>
      </c>
      <c r="J1788" s="326">
        <f t="shared" si="434"/>
        <v>0</v>
      </c>
      <c r="K1788" s="326">
        <f t="shared" si="443"/>
        <v>1.649316324519184</v>
      </c>
      <c r="L1788" s="326">
        <f t="shared" si="435"/>
        <v>0</v>
      </c>
      <c r="M1788" s="326">
        <f t="shared" si="436"/>
        <v>0</v>
      </c>
      <c r="N1788" s="326">
        <f t="shared" si="444"/>
        <v>1.649316324519184</v>
      </c>
      <c r="O1788" s="326">
        <f t="shared" si="437"/>
        <v>0</v>
      </c>
      <c r="P1788" s="326">
        <f t="shared" si="438"/>
        <v>0</v>
      </c>
      <c r="Q1788" s="326">
        <f t="shared" si="445"/>
        <v>1.649316324519184</v>
      </c>
      <c r="R1788" s="326">
        <f t="shared" si="439"/>
        <v>7.2747064619511612E-191</v>
      </c>
      <c r="S1788" s="326">
        <f t="shared" si="440"/>
        <v>0</v>
      </c>
      <c r="T1788" s="326">
        <f t="shared" si="446"/>
        <v>1.649316324519184</v>
      </c>
      <c r="U1788" s="326">
        <f t="shared" si="441"/>
        <v>9.4184883674302208E-5</v>
      </c>
      <c r="V1788" s="326">
        <f t="shared" si="447"/>
        <v>0.30009418488367429</v>
      </c>
    </row>
    <row r="1789" spans="7:22" x14ac:dyDescent="0.2">
      <c r="G1789" s="326">
        <f t="shared" si="432"/>
        <v>0</v>
      </c>
      <c r="H1789" s="326">
        <f t="shared" si="442"/>
        <v>1.6502423864644502</v>
      </c>
      <c r="I1789" s="326">
        <f t="shared" si="433"/>
        <v>0</v>
      </c>
      <c r="J1789" s="326">
        <f t="shared" si="434"/>
        <v>0</v>
      </c>
      <c r="K1789" s="326">
        <f t="shared" si="443"/>
        <v>1.6502423864644502</v>
      </c>
      <c r="L1789" s="326">
        <f t="shared" si="435"/>
        <v>0</v>
      </c>
      <c r="M1789" s="326">
        <f t="shared" si="436"/>
        <v>0</v>
      </c>
      <c r="N1789" s="326">
        <f t="shared" si="444"/>
        <v>1.6502423864644502</v>
      </c>
      <c r="O1789" s="326">
        <f t="shared" si="437"/>
        <v>0</v>
      </c>
      <c r="P1789" s="326">
        <f t="shared" si="438"/>
        <v>0</v>
      </c>
      <c r="Q1789" s="326">
        <f t="shared" si="445"/>
        <v>1.6502423864644502</v>
      </c>
      <c r="R1789" s="326">
        <f t="shared" si="439"/>
        <v>2.6259460559939058E-191</v>
      </c>
      <c r="S1789" s="326">
        <f t="shared" si="440"/>
        <v>0</v>
      </c>
      <c r="T1789" s="326">
        <f t="shared" si="446"/>
        <v>1.6502423864644502</v>
      </c>
      <c r="U1789" s="326">
        <f t="shared" si="441"/>
        <v>7.4310778302718211E-5</v>
      </c>
      <c r="V1789" s="326">
        <f t="shared" si="447"/>
        <v>0.30007431077830271</v>
      </c>
    </row>
    <row r="1790" spans="7:22" x14ac:dyDescent="0.2">
      <c r="G1790" s="326">
        <f t="shared" si="432"/>
        <v>0</v>
      </c>
      <c r="H1790" s="326">
        <f t="shared" si="442"/>
        <v>1.6511684484097164</v>
      </c>
      <c r="I1790" s="326">
        <f t="shared" si="433"/>
        <v>0</v>
      </c>
      <c r="J1790" s="326">
        <f t="shared" si="434"/>
        <v>0</v>
      </c>
      <c r="K1790" s="326">
        <f t="shared" si="443"/>
        <v>1.6511684484097164</v>
      </c>
      <c r="L1790" s="326">
        <f t="shared" si="435"/>
        <v>0</v>
      </c>
      <c r="M1790" s="326">
        <f t="shared" si="436"/>
        <v>0</v>
      </c>
      <c r="N1790" s="326">
        <f t="shared" si="444"/>
        <v>1.6511684484097164</v>
      </c>
      <c r="O1790" s="326">
        <f t="shared" si="437"/>
        <v>0</v>
      </c>
      <c r="P1790" s="326">
        <f t="shared" si="438"/>
        <v>0</v>
      </c>
      <c r="Q1790" s="326">
        <f t="shared" si="445"/>
        <v>1.6511684484097164</v>
      </c>
      <c r="R1790" s="326">
        <f t="shared" si="439"/>
        <v>9.4785466495279144E-192</v>
      </c>
      <c r="S1790" s="326">
        <f t="shared" si="440"/>
        <v>0</v>
      </c>
      <c r="T1790" s="326">
        <f t="shared" si="446"/>
        <v>1.6511684484097164</v>
      </c>
      <c r="U1790" s="326">
        <f t="shared" si="441"/>
        <v>5.8502566063937379E-5</v>
      </c>
      <c r="V1790" s="326">
        <f t="shared" si="447"/>
        <v>0.30005850256606392</v>
      </c>
    </row>
    <row r="1791" spans="7:22" x14ac:dyDescent="0.2">
      <c r="G1791" s="326">
        <f t="shared" si="432"/>
        <v>0</v>
      </c>
      <c r="H1791" s="326">
        <f t="shared" si="442"/>
        <v>1.6520945103549827</v>
      </c>
      <c r="I1791" s="326">
        <f t="shared" si="433"/>
        <v>0</v>
      </c>
      <c r="J1791" s="326">
        <f t="shared" si="434"/>
        <v>0</v>
      </c>
      <c r="K1791" s="326">
        <f t="shared" si="443"/>
        <v>1.6520945103549827</v>
      </c>
      <c r="L1791" s="326">
        <f t="shared" si="435"/>
        <v>0</v>
      </c>
      <c r="M1791" s="326">
        <f t="shared" si="436"/>
        <v>0</v>
      </c>
      <c r="N1791" s="326">
        <f t="shared" si="444"/>
        <v>1.6520945103549827</v>
      </c>
      <c r="O1791" s="326">
        <f t="shared" si="437"/>
        <v>0</v>
      </c>
      <c r="P1791" s="326">
        <f t="shared" si="438"/>
        <v>0</v>
      </c>
      <c r="Q1791" s="326">
        <f t="shared" si="445"/>
        <v>1.6520945103549827</v>
      </c>
      <c r="R1791" s="326">
        <f t="shared" si="439"/>
        <v>3.4212452794486404E-192</v>
      </c>
      <c r="S1791" s="326">
        <f t="shared" si="440"/>
        <v>0</v>
      </c>
      <c r="T1791" s="326">
        <f t="shared" si="446"/>
        <v>1.6520945103549827</v>
      </c>
      <c r="U1791" s="326">
        <f t="shared" si="441"/>
        <v>4.5957236160649861E-5</v>
      </c>
      <c r="V1791" s="326">
        <f t="shared" si="447"/>
        <v>0.30004595723616062</v>
      </c>
    </row>
    <row r="1792" spans="7:22" x14ac:dyDescent="0.2">
      <c r="G1792" s="326">
        <f t="shared" si="432"/>
        <v>0</v>
      </c>
      <c r="H1792" s="326">
        <f t="shared" si="442"/>
        <v>1.6530205723002489</v>
      </c>
      <c r="I1792" s="326">
        <f t="shared" si="433"/>
        <v>0</v>
      </c>
      <c r="J1792" s="326">
        <f t="shared" si="434"/>
        <v>0</v>
      </c>
      <c r="K1792" s="326">
        <f t="shared" si="443"/>
        <v>1.6530205723002489</v>
      </c>
      <c r="L1792" s="326">
        <f t="shared" si="435"/>
        <v>0</v>
      </c>
      <c r="M1792" s="326">
        <f t="shared" si="436"/>
        <v>0</v>
      </c>
      <c r="N1792" s="326">
        <f t="shared" si="444"/>
        <v>1.6530205723002489</v>
      </c>
      <c r="O1792" s="326">
        <f t="shared" si="437"/>
        <v>0</v>
      </c>
      <c r="P1792" s="326">
        <f t="shared" si="438"/>
        <v>0</v>
      </c>
      <c r="Q1792" s="326">
        <f t="shared" si="445"/>
        <v>1.6530205723002489</v>
      </c>
      <c r="R1792" s="326">
        <f t="shared" si="439"/>
        <v>1.2348495756898477E-192</v>
      </c>
      <c r="S1792" s="326">
        <f t="shared" si="440"/>
        <v>0</v>
      </c>
      <c r="T1792" s="326">
        <f t="shared" si="446"/>
        <v>1.6530205723002489</v>
      </c>
      <c r="U1792" s="326">
        <f t="shared" si="441"/>
        <v>3.6024016986347963E-5</v>
      </c>
      <c r="V1792" s="326">
        <f t="shared" si="447"/>
        <v>0.30003602401698631</v>
      </c>
    </row>
    <row r="1793" spans="7:22" x14ac:dyDescent="0.2">
      <c r="G1793" s="326">
        <f t="shared" si="432"/>
        <v>0</v>
      </c>
      <c r="H1793" s="326">
        <f t="shared" si="442"/>
        <v>1.6539466342455151</v>
      </c>
      <c r="I1793" s="326">
        <f t="shared" si="433"/>
        <v>0</v>
      </c>
      <c r="J1793" s="326">
        <f t="shared" si="434"/>
        <v>0</v>
      </c>
      <c r="K1793" s="326">
        <f t="shared" si="443"/>
        <v>1.6539466342455151</v>
      </c>
      <c r="L1793" s="326">
        <f t="shared" si="435"/>
        <v>0</v>
      </c>
      <c r="M1793" s="326">
        <f t="shared" si="436"/>
        <v>0</v>
      </c>
      <c r="N1793" s="326">
        <f t="shared" si="444"/>
        <v>1.6539466342455151</v>
      </c>
      <c r="O1793" s="326">
        <f t="shared" si="437"/>
        <v>0</v>
      </c>
      <c r="P1793" s="326">
        <f t="shared" si="438"/>
        <v>0</v>
      </c>
      <c r="Q1793" s="326">
        <f t="shared" si="445"/>
        <v>1.6539466342455151</v>
      </c>
      <c r="R1793" s="326">
        <f t="shared" si="439"/>
        <v>4.4568925453471178E-193</v>
      </c>
      <c r="S1793" s="326">
        <f t="shared" si="440"/>
        <v>0</v>
      </c>
      <c r="T1793" s="326">
        <f t="shared" si="446"/>
        <v>1.6539466342455151</v>
      </c>
      <c r="U1793" s="326">
        <f t="shared" si="441"/>
        <v>2.8176885076555753E-5</v>
      </c>
      <c r="V1793" s="326">
        <f t="shared" si="447"/>
        <v>0.30002817688507655</v>
      </c>
    </row>
    <row r="1794" spans="7:22" x14ac:dyDescent="0.2">
      <c r="G1794" s="326">
        <f t="shared" si="432"/>
        <v>0</v>
      </c>
      <c r="H1794" s="326">
        <f t="shared" si="442"/>
        <v>1.6548726961907814</v>
      </c>
      <c r="I1794" s="326">
        <f t="shared" si="433"/>
        <v>0</v>
      </c>
      <c r="J1794" s="326">
        <f t="shared" si="434"/>
        <v>0</v>
      </c>
      <c r="K1794" s="326">
        <f t="shared" si="443"/>
        <v>1.6548726961907814</v>
      </c>
      <c r="L1794" s="326">
        <f t="shared" si="435"/>
        <v>0</v>
      </c>
      <c r="M1794" s="326">
        <f t="shared" si="436"/>
        <v>0</v>
      </c>
      <c r="N1794" s="326">
        <f t="shared" si="444"/>
        <v>1.6548726961907814</v>
      </c>
      <c r="O1794" s="326">
        <f t="shared" si="437"/>
        <v>0</v>
      </c>
      <c r="P1794" s="326">
        <f t="shared" si="438"/>
        <v>0</v>
      </c>
      <c r="Q1794" s="326">
        <f t="shared" si="445"/>
        <v>1.6548726961907814</v>
      </c>
      <c r="R1794" s="326">
        <f t="shared" si="439"/>
        <v>1.608567914946122E-193</v>
      </c>
      <c r="S1794" s="326">
        <f t="shared" si="440"/>
        <v>0</v>
      </c>
      <c r="T1794" s="326">
        <f t="shared" si="446"/>
        <v>1.6548726961907814</v>
      </c>
      <c r="U1794" s="326">
        <f t="shared" si="441"/>
        <v>2.199174916772205E-5</v>
      </c>
      <c r="V1794" s="326">
        <f t="shared" si="447"/>
        <v>0.30002199174916772</v>
      </c>
    </row>
    <row r="1795" spans="7:22" x14ac:dyDescent="0.2">
      <c r="G1795" s="326">
        <f t="shared" si="432"/>
        <v>0</v>
      </c>
      <c r="H1795" s="326">
        <f t="shared" si="442"/>
        <v>1.6557987581360476</v>
      </c>
      <c r="I1795" s="326">
        <f t="shared" si="433"/>
        <v>0</v>
      </c>
      <c r="J1795" s="326">
        <f t="shared" si="434"/>
        <v>0</v>
      </c>
      <c r="K1795" s="326">
        <f t="shared" si="443"/>
        <v>1.6557987581360476</v>
      </c>
      <c r="L1795" s="326">
        <f t="shared" si="435"/>
        <v>0</v>
      </c>
      <c r="M1795" s="326">
        <f t="shared" si="436"/>
        <v>0</v>
      </c>
      <c r="N1795" s="326">
        <f t="shared" si="444"/>
        <v>1.6557987581360476</v>
      </c>
      <c r="O1795" s="326">
        <f t="shared" si="437"/>
        <v>0</v>
      </c>
      <c r="P1795" s="326">
        <f t="shared" si="438"/>
        <v>0</v>
      </c>
      <c r="Q1795" s="326">
        <f t="shared" si="445"/>
        <v>1.6557987581360476</v>
      </c>
      <c r="R1795" s="326">
        <f t="shared" si="439"/>
        <v>5.8054600250676389E-194</v>
      </c>
      <c r="S1795" s="326">
        <f t="shared" si="440"/>
        <v>0</v>
      </c>
      <c r="T1795" s="326">
        <f t="shared" si="446"/>
        <v>1.6557987581360476</v>
      </c>
      <c r="U1795" s="326">
        <f t="shared" si="441"/>
        <v>1.7127573923390031E-5</v>
      </c>
      <c r="V1795" s="326">
        <f t="shared" si="447"/>
        <v>0.3000171275739234</v>
      </c>
    </row>
    <row r="1796" spans="7:22" x14ac:dyDescent="0.2">
      <c r="G1796" s="326">
        <f t="shared" si="432"/>
        <v>0</v>
      </c>
      <c r="H1796" s="326">
        <f t="shared" si="442"/>
        <v>1.6567248200813138</v>
      </c>
      <c r="I1796" s="326">
        <f t="shared" si="433"/>
        <v>0</v>
      </c>
      <c r="J1796" s="326">
        <f t="shared" si="434"/>
        <v>0</v>
      </c>
      <c r="K1796" s="326">
        <f t="shared" si="443"/>
        <v>1.6567248200813138</v>
      </c>
      <c r="L1796" s="326">
        <f t="shared" si="435"/>
        <v>0</v>
      </c>
      <c r="M1796" s="326">
        <f t="shared" si="436"/>
        <v>0</v>
      </c>
      <c r="N1796" s="326">
        <f t="shared" si="444"/>
        <v>1.6567248200813138</v>
      </c>
      <c r="O1796" s="326">
        <f t="shared" si="437"/>
        <v>0</v>
      </c>
      <c r="P1796" s="326">
        <f t="shared" si="438"/>
        <v>0</v>
      </c>
      <c r="Q1796" s="326">
        <f t="shared" si="445"/>
        <v>1.6567248200813138</v>
      </c>
      <c r="R1796" s="326">
        <f t="shared" si="439"/>
        <v>2.0951963935963904E-194</v>
      </c>
      <c r="S1796" s="326">
        <f t="shared" si="440"/>
        <v>0</v>
      </c>
      <c r="T1796" s="326">
        <f t="shared" si="446"/>
        <v>1.6567248200813138</v>
      </c>
      <c r="U1796" s="326">
        <f t="shared" si="441"/>
        <v>1.3310811538974084E-5</v>
      </c>
      <c r="V1796" s="326">
        <f t="shared" si="447"/>
        <v>0.30001331081153898</v>
      </c>
    </row>
    <row r="1797" spans="7:22" x14ac:dyDescent="0.2">
      <c r="G1797" s="326">
        <f t="shared" si="432"/>
        <v>0</v>
      </c>
      <c r="H1797" s="326">
        <f t="shared" si="442"/>
        <v>1.6576508820265801</v>
      </c>
      <c r="I1797" s="326">
        <f t="shared" si="433"/>
        <v>0</v>
      </c>
      <c r="J1797" s="326">
        <f t="shared" si="434"/>
        <v>0</v>
      </c>
      <c r="K1797" s="326">
        <f t="shared" si="443"/>
        <v>1.6576508820265801</v>
      </c>
      <c r="L1797" s="326">
        <f t="shared" si="435"/>
        <v>0</v>
      </c>
      <c r="M1797" s="326">
        <f t="shared" si="436"/>
        <v>0</v>
      </c>
      <c r="N1797" s="326">
        <f t="shared" si="444"/>
        <v>1.6576508820265801</v>
      </c>
      <c r="O1797" s="326">
        <f t="shared" si="437"/>
        <v>0</v>
      </c>
      <c r="P1797" s="326">
        <f t="shared" si="438"/>
        <v>0</v>
      </c>
      <c r="Q1797" s="326">
        <f t="shared" si="445"/>
        <v>1.6576508820265801</v>
      </c>
      <c r="R1797" s="326">
        <f t="shared" si="439"/>
        <v>7.5614408272852953E-195</v>
      </c>
      <c r="S1797" s="326">
        <f t="shared" si="440"/>
        <v>0</v>
      </c>
      <c r="T1797" s="326">
        <f t="shared" si="446"/>
        <v>1.6576508820265801</v>
      </c>
      <c r="U1797" s="326">
        <f t="shared" si="441"/>
        <v>1.0322600883374986E-5</v>
      </c>
      <c r="V1797" s="326">
        <f t="shared" si="447"/>
        <v>0.30001032260088334</v>
      </c>
    </row>
    <row r="1798" spans="7:22" x14ac:dyDescent="0.2">
      <c r="G1798" s="326">
        <f t="shared" si="432"/>
        <v>0</v>
      </c>
      <c r="H1798" s="326">
        <f t="shared" si="442"/>
        <v>1.6585769439718463</v>
      </c>
      <c r="I1798" s="326">
        <f t="shared" si="433"/>
        <v>0</v>
      </c>
      <c r="J1798" s="326">
        <f t="shared" si="434"/>
        <v>0</v>
      </c>
      <c r="K1798" s="326">
        <f t="shared" si="443"/>
        <v>1.6585769439718463</v>
      </c>
      <c r="L1798" s="326">
        <f t="shared" si="435"/>
        <v>0</v>
      </c>
      <c r="M1798" s="326">
        <f t="shared" si="436"/>
        <v>0</v>
      </c>
      <c r="N1798" s="326">
        <f t="shared" si="444"/>
        <v>1.6585769439718463</v>
      </c>
      <c r="O1798" s="326">
        <f t="shared" si="437"/>
        <v>0</v>
      </c>
      <c r="P1798" s="326">
        <f t="shared" si="438"/>
        <v>0</v>
      </c>
      <c r="Q1798" s="326">
        <f t="shared" si="445"/>
        <v>1.6585769439718463</v>
      </c>
      <c r="R1798" s="326">
        <f t="shared" si="439"/>
        <v>2.7288329756040492E-195</v>
      </c>
      <c r="S1798" s="326">
        <f t="shared" si="440"/>
        <v>0</v>
      </c>
      <c r="T1798" s="326">
        <f t="shared" si="446"/>
        <v>1.6585769439718463</v>
      </c>
      <c r="U1798" s="326">
        <f t="shared" si="441"/>
        <v>7.9882740291049448E-6</v>
      </c>
      <c r="V1798" s="326">
        <f t="shared" si="447"/>
        <v>0.30000798827402908</v>
      </c>
    </row>
    <row r="1799" spans="7:22" x14ac:dyDescent="0.2">
      <c r="G1799" s="326">
        <f t="shared" ref="G1799:G1862" si="448">FLOOR(I1799,0.001)</f>
        <v>0</v>
      </c>
      <c r="H1799" s="326">
        <f t="shared" si="442"/>
        <v>1.6595030059171125</v>
      </c>
      <c r="I1799" s="326">
        <f t="shared" ref="I1799:I1862" si="449">$C$13/(SQRT(($H1799*$H1799)/I$4))/SQRT(6.28)*EXP(-(($H1799-I$2)^2)/2/(SQRT(($H1799*$H1799)/I$4))^2)</f>
        <v>0</v>
      </c>
      <c r="J1799" s="326">
        <f t="shared" ref="J1799:J1862" si="450">FLOOR(L1799,0.001)</f>
        <v>0</v>
      </c>
      <c r="K1799" s="326">
        <f t="shared" si="443"/>
        <v>1.6595030059171125</v>
      </c>
      <c r="L1799" s="326">
        <f t="shared" ref="L1799:L1862" si="451">$C$13/(SQRT(($H1799*$H1799)/L$4))/SQRT(6.28)*EXP(-(($H1799-L$2)^2)/2/(SQRT(($H1799*$H1799)/L$4))^2)</f>
        <v>0</v>
      </c>
      <c r="M1799" s="326">
        <f t="shared" ref="M1799:M1862" si="452">FLOOR(O1799,0.001)</f>
        <v>0</v>
      </c>
      <c r="N1799" s="326">
        <f t="shared" si="444"/>
        <v>1.6595030059171125</v>
      </c>
      <c r="O1799" s="326">
        <f t="shared" ref="O1799:O1862" si="453">$C$13/(SQRT(($H1799*$H1799)/O$4))/SQRT(6.28)*EXP(-(($H1799-O$2)^2)/2/(SQRT(($H1799*$H1799)/O$4))^2)</f>
        <v>0</v>
      </c>
      <c r="P1799" s="326">
        <f t="shared" ref="P1799:P1862" si="454">FLOOR(R1799,0.001)</f>
        <v>0</v>
      </c>
      <c r="Q1799" s="326">
        <f t="shared" si="445"/>
        <v>1.6595030059171125</v>
      </c>
      <c r="R1799" s="326">
        <f t="shared" ref="R1799:R1862" si="455">$C$13/(SQRT(($H1799*$H1799)/R$4))/SQRT(6.28)*EXP(-(($H1799-R$2)^2)/2/(SQRT(($H1799*$H1799)/R$4))^2)</f>
        <v>9.8478807139662993E-196</v>
      </c>
      <c r="S1799" s="326">
        <f t="shared" ref="S1799:S1862" si="456">FLOOR(U1799,0.001)</f>
        <v>0</v>
      </c>
      <c r="T1799" s="326">
        <f t="shared" si="446"/>
        <v>1.6595030059171125</v>
      </c>
      <c r="U1799" s="326">
        <f t="shared" ref="U1799:U1862" si="457">$C$13/(SQRT(($H1799*$H1799)/U$4))/SQRT(6.28)*EXP(-(($H1799-U$2)^2)/2/(SQRT(($H1799*$H1799)/U$4))^2)</f>
        <v>6.1687799464306307E-6</v>
      </c>
      <c r="V1799" s="326">
        <f t="shared" si="447"/>
        <v>0.3000061687799464</v>
      </c>
    </row>
    <row r="1800" spans="7:22" x14ac:dyDescent="0.2">
      <c r="G1800" s="326">
        <f t="shared" si="448"/>
        <v>0</v>
      </c>
      <c r="H1800" s="326">
        <f t="shared" ref="H1800:H1863" si="458">H1799+1/($C$16*60)</f>
        <v>1.6604290678623788</v>
      </c>
      <c r="I1800" s="326">
        <f t="shared" si="449"/>
        <v>0</v>
      </c>
      <c r="J1800" s="326">
        <f t="shared" si="450"/>
        <v>0</v>
      </c>
      <c r="K1800" s="326">
        <f t="shared" ref="K1800:K1863" si="459">K1799+1/($C$16*60)</f>
        <v>1.6604290678623788</v>
      </c>
      <c r="L1800" s="326">
        <f t="shared" si="451"/>
        <v>0</v>
      </c>
      <c r="M1800" s="326">
        <f t="shared" si="452"/>
        <v>0</v>
      </c>
      <c r="N1800" s="326">
        <f t="shared" ref="N1800:N1863" si="460">N1799+1/($C$16*60)</f>
        <v>1.6604290678623788</v>
      </c>
      <c r="O1800" s="326">
        <f t="shared" si="453"/>
        <v>0</v>
      </c>
      <c r="P1800" s="326">
        <f t="shared" si="454"/>
        <v>0</v>
      </c>
      <c r="Q1800" s="326">
        <f t="shared" ref="Q1800:Q1863" si="461">Q1799+1/($C$16*60)</f>
        <v>1.6604290678623788</v>
      </c>
      <c r="R1800" s="326">
        <f t="shared" si="455"/>
        <v>3.5538809914098768E-196</v>
      </c>
      <c r="S1800" s="326">
        <f t="shared" si="456"/>
        <v>0</v>
      </c>
      <c r="T1800" s="326">
        <f t="shared" ref="T1800:T1863" si="462">T1799+1/($C$16*60)</f>
        <v>1.6604290678623788</v>
      </c>
      <c r="U1800" s="326">
        <f t="shared" si="457"/>
        <v>4.7536957756150928E-6</v>
      </c>
      <c r="V1800" s="326">
        <f t="shared" ref="V1800:V1863" si="463">SUM(I1800,L1800,O1800,R1800,U1800)+0.3</f>
        <v>0.30000475369577562</v>
      </c>
    </row>
    <row r="1801" spans="7:22" x14ac:dyDescent="0.2">
      <c r="G1801" s="326">
        <f t="shared" si="448"/>
        <v>0</v>
      </c>
      <c r="H1801" s="326">
        <f t="shared" si="458"/>
        <v>1.661355129807645</v>
      </c>
      <c r="I1801" s="326">
        <f t="shared" si="449"/>
        <v>0</v>
      </c>
      <c r="J1801" s="326">
        <f t="shared" si="450"/>
        <v>0</v>
      </c>
      <c r="K1801" s="326">
        <f t="shared" si="459"/>
        <v>1.661355129807645</v>
      </c>
      <c r="L1801" s="326">
        <f t="shared" si="451"/>
        <v>0</v>
      </c>
      <c r="M1801" s="326">
        <f t="shared" si="452"/>
        <v>0</v>
      </c>
      <c r="N1801" s="326">
        <f t="shared" si="460"/>
        <v>1.661355129807645</v>
      </c>
      <c r="O1801" s="326">
        <f t="shared" si="453"/>
        <v>0</v>
      </c>
      <c r="P1801" s="326">
        <f t="shared" si="454"/>
        <v>0</v>
      </c>
      <c r="Q1801" s="326">
        <f t="shared" si="461"/>
        <v>1.661355129807645</v>
      </c>
      <c r="R1801" s="326">
        <f t="shared" si="455"/>
        <v>1.282502150545384E-196</v>
      </c>
      <c r="S1801" s="326">
        <f t="shared" si="456"/>
        <v>0</v>
      </c>
      <c r="T1801" s="326">
        <f t="shared" si="462"/>
        <v>1.661355129807645</v>
      </c>
      <c r="U1801" s="326">
        <f t="shared" si="457"/>
        <v>3.6555484051882498E-6</v>
      </c>
      <c r="V1801" s="326">
        <f t="shared" si="463"/>
        <v>0.30000365554840519</v>
      </c>
    </row>
    <row r="1802" spans="7:22" x14ac:dyDescent="0.2">
      <c r="G1802" s="326">
        <f t="shared" si="448"/>
        <v>0</v>
      </c>
      <c r="H1802" s="326">
        <f t="shared" si="458"/>
        <v>1.6622811917529112</v>
      </c>
      <c r="I1802" s="326">
        <f t="shared" si="449"/>
        <v>0</v>
      </c>
      <c r="J1802" s="326">
        <f t="shared" si="450"/>
        <v>0</v>
      </c>
      <c r="K1802" s="326">
        <f t="shared" si="459"/>
        <v>1.6622811917529112</v>
      </c>
      <c r="L1802" s="326">
        <f t="shared" si="451"/>
        <v>0</v>
      </c>
      <c r="M1802" s="326">
        <f t="shared" si="452"/>
        <v>0</v>
      </c>
      <c r="N1802" s="326">
        <f t="shared" si="460"/>
        <v>1.6622811917529112</v>
      </c>
      <c r="O1802" s="326">
        <f t="shared" si="453"/>
        <v>0</v>
      </c>
      <c r="P1802" s="326">
        <f t="shared" si="454"/>
        <v>0</v>
      </c>
      <c r="Q1802" s="326">
        <f t="shared" si="461"/>
        <v>1.6622811917529112</v>
      </c>
      <c r="R1802" s="326">
        <f t="shared" si="455"/>
        <v>4.6281698023715216E-197</v>
      </c>
      <c r="S1802" s="326">
        <f t="shared" si="456"/>
        <v>0</v>
      </c>
      <c r="T1802" s="326">
        <f t="shared" si="462"/>
        <v>1.6622811917529112</v>
      </c>
      <c r="U1802" s="326">
        <f t="shared" si="457"/>
        <v>2.8052139920235113E-6</v>
      </c>
      <c r="V1802" s="326">
        <f t="shared" si="463"/>
        <v>0.30000280521399203</v>
      </c>
    </row>
    <row r="1803" spans="7:22" x14ac:dyDescent="0.2">
      <c r="G1803" s="326">
        <f t="shared" si="448"/>
        <v>0</v>
      </c>
      <c r="H1803" s="326">
        <f t="shared" si="458"/>
        <v>1.6632072536981775</v>
      </c>
      <c r="I1803" s="326">
        <f t="shared" si="449"/>
        <v>0</v>
      </c>
      <c r="J1803" s="326">
        <f t="shared" si="450"/>
        <v>0</v>
      </c>
      <c r="K1803" s="326">
        <f t="shared" si="459"/>
        <v>1.6632072536981775</v>
      </c>
      <c r="L1803" s="326">
        <f t="shared" si="451"/>
        <v>0</v>
      </c>
      <c r="M1803" s="326">
        <f t="shared" si="452"/>
        <v>0</v>
      </c>
      <c r="N1803" s="326">
        <f t="shared" si="460"/>
        <v>1.6632072536981775</v>
      </c>
      <c r="O1803" s="326">
        <f t="shared" si="453"/>
        <v>0</v>
      </c>
      <c r="P1803" s="326">
        <f t="shared" si="454"/>
        <v>0</v>
      </c>
      <c r="Q1803" s="326">
        <f t="shared" si="461"/>
        <v>1.6632072536981775</v>
      </c>
      <c r="R1803" s="326">
        <f t="shared" si="455"/>
        <v>1.6701568696108281E-197</v>
      </c>
      <c r="S1803" s="326">
        <f t="shared" si="456"/>
        <v>0</v>
      </c>
      <c r="T1803" s="326">
        <f t="shared" si="462"/>
        <v>1.6632072536981775</v>
      </c>
      <c r="U1803" s="326">
        <f t="shared" si="457"/>
        <v>2.1482014252804213E-6</v>
      </c>
      <c r="V1803" s="326">
        <f t="shared" si="463"/>
        <v>0.30000214820142529</v>
      </c>
    </row>
    <row r="1804" spans="7:22" x14ac:dyDescent="0.2">
      <c r="G1804" s="326">
        <f t="shared" si="448"/>
        <v>0</v>
      </c>
      <c r="H1804" s="326">
        <f t="shared" si="458"/>
        <v>1.6641333156434437</v>
      </c>
      <c r="I1804" s="326">
        <f t="shared" si="449"/>
        <v>0</v>
      </c>
      <c r="J1804" s="326">
        <f t="shared" si="450"/>
        <v>0</v>
      </c>
      <c r="K1804" s="326">
        <f t="shared" si="459"/>
        <v>1.6641333156434437</v>
      </c>
      <c r="L1804" s="326">
        <f t="shared" si="451"/>
        <v>0</v>
      </c>
      <c r="M1804" s="326">
        <f t="shared" si="452"/>
        <v>0</v>
      </c>
      <c r="N1804" s="326">
        <f t="shared" si="460"/>
        <v>1.6641333156434437</v>
      </c>
      <c r="O1804" s="326">
        <f t="shared" si="453"/>
        <v>0</v>
      </c>
      <c r="P1804" s="326">
        <f t="shared" si="454"/>
        <v>0</v>
      </c>
      <c r="Q1804" s="326">
        <f t="shared" si="461"/>
        <v>1.6641333156434437</v>
      </c>
      <c r="R1804" s="326">
        <f t="shared" si="455"/>
        <v>6.0270233578637025E-198</v>
      </c>
      <c r="S1804" s="326">
        <f t="shared" si="456"/>
        <v>0</v>
      </c>
      <c r="T1804" s="326">
        <f t="shared" si="462"/>
        <v>1.6641333156434437</v>
      </c>
      <c r="U1804" s="326">
        <f t="shared" si="457"/>
        <v>1.6416583630529501E-6</v>
      </c>
      <c r="V1804" s="326">
        <f t="shared" si="463"/>
        <v>0.30000164165836302</v>
      </c>
    </row>
    <row r="1805" spans="7:22" x14ac:dyDescent="0.2">
      <c r="G1805" s="326">
        <f t="shared" si="448"/>
        <v>0</v>
      </c>
      <c r="H1805" s="326">
        <f t="shared" si="458"/>
        <v>1.6650593775887099</v>
      </c>
      <c r="I1805" s="326">
        <f t="shared" si="449"/>
        <v>0</v>
      </c>
      <c r="J1805" s="326">
        <f t="shared" si="450"/>
        <v>0</v>
      </c>
      <c r="K1805" s="326">
        <f t="shared" si="459"/>
        <v>1.6650593775887099</v>
      </c>
      <c r="L1805" s="326">
        <f t="shared" si="451"/>
        <v>0</v>
      </c>
      <c r="M1805" s="326">
        <f t="shared" si="452"/>
        <v>0</v>
      </c>
      <c r="N1805" s="326">
        <f t="shared" si="460"/>
        <v>1.6650593775887099</v>
      </c>
      <c r="O1805" s="326">
        <f t="shared" si="453"/>
        <v>0</v>
      </c>
      <c r="P1805" s="326">
        <f t="shared" si="454"/>
        <v>0</v>
      </c>
      <c r="Q1805" s="326">
        <f t="shared" si="461"/>
        <v>1.6650593775887099</v>
      </c>
      <c r="R1805" s="326">
        <f t="shared" si="455"/>
        <v>2.1749383184152226E-198</v>
      </c>
      <c r="S1805" s="326">
        <f t="shared" si="456"/>
        <v>0</v>
      </c>
      <c r="T1805" s="326">
        <f t="shared" si="462"/>
        <v>1.6650593775887099</v>
      </c>
      <c r="U1805" s="326">
        <f t="shared" si="457"/>
        <v>1.2519660930836191E-6</v>
      </c>
      <c r="V1805" s="326">
        <f t="shared" si="463"/>
        <v>0.30000125196609306</v>
      </c>
    </row>
    <row r="1806" spans="7:22" x14ac:dyDescent="0.2">
      <c r="G1806" s="326">
        <f t="shared" si="448"/>
        <v>0</v>
      </c>
      <c r="H1806" s="326">
        <f t="shared" si="458"/>
        <v>1.6659854395339762</v>
      </c>
      <c r="I1806" s="326">
        <f t="shared" si="449"/>
        <v>0</v>
      </c>
      <c r="J1806" s="326">
        <f t="shared" si="450"/>
        <v>0</v>
      </c>
      <c r="K1806" s="326">
        <f t="shared" si="459"/>
        <v>1.6659854395339762</v>
      </c>
      <c r="L1806" s="326">
        <f t="shared" si="451"/>
        <v>0</v>
      </c>
      <c r="M1806" s="326">
        <f t="shared" si="452"/>
        <v>0</v>
      </c>
      <c r="N1806" s="326">
        <f t="shared" si="460"/>
        <v>1.6659854395339762</v>
      </c>
      <c r="O1806" s="326">
        <f t="shared" si="453"/>
        <v>0</v>
      </c>
      <c r="P1806" s="326">
        <f t="shared" si="454"/>
        <v>0</v>
      </c>
      <c r="Q1806" s="326">
        <f t="shared" si="461"/>
        <v>1.6659854395339762</v>
      </c>
      <c r="R1806" s="326">
        <f t="shared" si="455"/>
        <v>7.8485657434323131E-199</v>
      </c>
      <c r="S1806" s="326">
        <f t="shared" si="456"/>
        <v>0</v>
      </c>
      <c r="T1806" s="326">
        <f t="shared" si="462"/>
        <v>1.6659854395339762</v>
      </c>
      <c r="U1806" s="326">
        <f t="shared" si="457"/>
        <v>9.5281275402525112E-7</v>
      </c>
      <c r="V1806" s="326">
        <f t="shared" si="463"/>
        <v>0.30000095281275402</v>
      </c>
    </row>
    <row r="1807" spans="7:22" x14ac:dyDescent="0.2">
      <c r="G1807" s="326">
        <f t="shared" si="448"/>
        <v>0</v>
      </c>
      <c r="H1807" s="326">
        <f t="shared" si="458"/>
        <v>1.6669115014792424</v>
      </c>
      <c r="I1807" s="326">
        <f t="shared" si="449"/>
        <v>0</v>
      </c>
      <c r="J1807" s="326">
        <f t="shared" si="450"/>
        <v>0</v>
      </c>
      <c r="K1807" s="326">
        <f t="shared" si="459"/>
        <v>1.6669115014792424</v>
      </c>
      <c r="L1807" s="326">
        <f t="shared" si="451"/>
        <v>0</v>
      </c>
      <c r="M1807" s="326">
        <f t="shared" si="452"/>
        <v>0</v>
      </c>
      <c r="N1807" s="326">
        <f t="shared" si="460"/>
        <v>1.6669115014792424</v>
      </c>
      <c r="O1807" s="326">
        <f t="shared" si="453"/>
        <v>0</v>
      </c>
      <c r="P1807" s="326">
        <f t="shared" si="454"/>
        <v>0</v>
      </c>
      <c r="Q1807" s="326">
        <f t="shared" si="461"/>
        <v>1.6669115014792424</v>
      </c>
      <c r="R1807" s="326">
        <f t="shared" si="455"/>
        <v>2.8322642046839518E-199</v>
      </c>
      <c r="S1807" s="326">
        <f t="shared" si="456"/>
        <v>0</v>
      </c>
      <c r="T1807" s="326">
        <f t="shared" si="462"/>
        <v>1.6669115014792424</v>
      </c>
      <c r="U1807" s="326">
        <f t="shared" si="457"/>
        <v>7.2365400051930505E-7</v>
      </c>
      <c r="V1807" s="326">
        <f t="shared" si="463"/>
        <v>0.30000072365400049</v>
      </c>
    </row>
    <row r="1808" spans="7:22" x14ac:dyDescent="0.2">
      <c r="G1808" s="326">
        <f t="shared" si="448"/>
        <v>0</v>
      </c>
      <c r="H1808" s="326">
        <f t="shared" si="458"/>
        <v>1.6678375634245086</v>
      </c>
      <c r="I1808" s="326">
        <f t="shared" si="449"/>
        <v>0</v>
      </c>
      <c r="J1808" s="326">
        <f t="shared" si="450"/>
        <v>0</v>
      </c>
      <c r="K1808" s="326">
        <f t="shared" si="459"/>
        <v>1.6678375634245086</v>
      </c>
      <c r="L1808" s="326">
        <f t="shared" si="451"/>
        <v>0</v>
      </c>
      <c r="M1808" s="326">
        <f t="shared" si="452"/>
        <v>0</v>
      </c>
      <c r="N1808" s="326">
        <f t="shared" si="460"/>
        <v>1.6678375634245086</v>
      </c>
      <c r="O1808" s="326">
        <f t="shared" si="453"/>
        <v>0</v>
      </c>
      <c r="P1808" s="326">
        <f t="shared" si="454"/>
        <v>0</v>
      </c>
      <c r="Q1808" s="326">
        <f t="shared" si="461"/>
        <v>1.6678375634245086</v>
      </c>
      <c r="R1808" s="326">
        <f t="shared" si="455"/>
        <v>1.0220641435060935E-199</v>
      </c>
      <c r="S1808" s="326">
        <f t="shared" si="456"/>
        <v>0</v>
      </c>
      <c r="T1808" s="326">
        <f t="shared" si="462"/>
        <v>1.6678375634245086</v>
      </c>
      <c r="U1808" s="326">
        <f t="shared" si="457"/>
        <v>5.4848653735433696E-7</v>
      </c>
      <c r="V1808" s="326">
        <f t="shared" si="463"/>
        <v>0.30000054848653734</v>
      </c>
    </row>
    <row r="1809" spans="7:22" x14ac:dyDescent="0.2">
      <c r="G1809" s="326">
        <f t="shared" si="448"/>
        <v>0</v>
      </c>
      <c r="H1809" s="326">
        <f t="shared" si="458"/>
        <v>1.6687636253697749</v>
      </c>
      <c r="I1809" s="326">
        <f t="shared" si="449"/>
        <v>0</v>
      </c>
      <c r="J1809" s="326">
        <f t="shared" si="450"/>
        <v>0</v>
      </c>
      <c r="K1809" s="326">
        <f t="shared" si="459"/>
        <v>1.6687636253697749</v>
      </c>
      <c r="L1809" s="326">
        <f t="shared" si="451"/>
        <v>0</v>
      </c>
      <c r="M1809" s="326">
        <f t="shared" si="452"/>
        <v>0</v>
      </c>
      <c r="N1809" s="326">
        <f t="shared" si="460"/>
        <v>1.6687636253697749</v>
      </c>
      <c r="O1809" s="326">
        <f t="shared" si="453"/>
        <v>0</v>
      </c>
      <c r="P1809" s="326">
        <f t="shared" si="454"/>
        <v>0</v>
      </c>
      <c r="Q1809" s="326">
        <f t="shared" si="461"/>
        <v>1.6687636253697749</v>
      </c>
      <c r="R1809" s="326">
        <f t="shared" si="455"/>
        <v>3.6882833812164267E-200</v>
      </c>
      <c r="S1809" s="326">
        <f t="shared" si="456"/>
        <v>0</v>
      </c>
      <c r="T1809" s="326">
        <f t="shared" si="462"/>
        <v>1.6687636253697749</v>
      </c>
      <c r="U1809" s="326">
        <f t="shared" si="457"/>
        <v>4.1487355658980814E-7</v>
      </c>
      <c r="V1809" s="326">
        <f t="shared" si="463"/>
        <v>0.30000041487355655</v>
      </c>
    </row>
    <row r="1810" spans="7:22" x14ac:dyDescent="0.2">
      <c r="G1810" s="326">
        <f t="shared" si="448"/>
        <v>0</v>
      </c>
      <c r="H1810" s="326">
        <f t="shared" si="458"/>
        <v>1.6696896873150411</v>
      </c>
      <c r="I1810" s="326">
        <f t="shared" si="449"/>
        <v>0</v>
      </c>
      <c r="J1810" s="326">
        <f t="shared" si="450"/>
        <v>0</v>
      </c>
      <c r="K1810" s="326">
        <f t="shared" si="459"/>
        <v>1.6696896873150411</v>
      </c>
      <c r="L1810" s="326">
        <f t="shared" si="451"/>
        <v>0</v>
      </c>
      <c r="M1810" s="326">
        <f t="shared" si="452"/>
        <v>0</v>
      </c>
      <c r="N1810" s="326">
        <f t="shared" si="460"/>
        <v>1.6696896873150411</v>
      </c>
      <c r="O1810" s="326">
        <f t="shared" si="453"/>
        <v>0</v>
      </c>
      <c r="P1810" s="326">
        <f t="shared" si="454"/>
        <v>0</v>
      </c>
      <c r="Q1810" s="326">
        <f t="shared" si="461"/>
        <v>1.6696896873150411</v>
      </c>
      <c r="R1810" s="326">
        <f t="shared" si="455"/>
        <v>1.3309843914993758E-200</v>
      </c>
      <c r="S1810" s="326">
        <f t="shared" si="456"/>
        <v>0</v>
      </c>
      <c r="T1810" s="326">
        <f t="shared" si="462"/>
        <v>1.6696896873150411</v>
      </c>
      <c r="U1810" s="326">
        <f t="shared" si="457"/>
        <v>3.1317240027933295E-7</v>
      </c>
      <c r="V1810" s="326">
        <f t="shared" si="463"/>
        <v>0.30000031317240028</v>
      </c>
    </row>
    <row r="1811" spans="7:22" x14ac:dyDescent="0.2">
      <c r="G1811" s="326">
        <f t="shared" si="448"/>
        <v>0</v>
      </c>
      <c r="H1811" s="326">
        <f t="shared" si="458"/>
        <v>1.6706157492603073</v>
      </c>
      <c r="I1811" s="326">
        <f t="shared" si="449"/>
        <v>0</v>
      </c>
      <c r="J1811" s="326">
        <f t="shared" si="450"/>
        <v>0</v>
      </c>
      <c r="K1811" s="326">
        <f t="shared" si="459"/>
        <v>1.6706157492603073</v>
      </c>
      <c r="L1811" s="326">
        <f t="shared" si="451"/>
        <v>0</v>
      </c>
      <c r="M1811" s="326">
        <f t="shared" si="452"/>
        <v>0</v>
      </c>
      <c r="N1811" s="326">
        <f t="shared" si="460"/>
        <v>1.6706157492603073</v>
      </c>
      <c r="O1811" s="326">
        <f t="shared" si="453"/>
        <v>0</v>
      </c>
      <c r="P1811" s="326">
        <f t="shared" si="454"/>
        <v>0</v>
      </c>
      <c r="Q1811" s="326">
        <f t="shared" si="461"/>
        <v>1.6706157492603073</v>
      </c>
      <c r="R1811" s="326">
        <f t="shared" si="455"/>
        <v>4.8031373103323909E-201</v>
      </c>
      <c r="S1811" s="326">
        <f t="shared" si="456"/>
        <v>0</v>
      </c>
      <c r="T1811" s="326">
        <f t="shared" si="462"/>
        <v>1.6706157492603073</v>
      </c>
      <c r="U1811" s="326">
        <f t="shared" si="457"/>
        <v>2.3592410052634567E-7</v>
      </c>
      <c r="V1811" s="326">
        <f t="shared" si="463"/>
        <v>0.30000023592410052</v>
      </c>
    </row>
    <row r="1812" spans="7:22" x14ac:dyDescent="0.2">
      <c r="G1812" s="326">
        <f t="shared" si="448"/>
        <v>0</v>
      </c>
      <c r="H1812" s="326">
        <f t="shared" si="458"/>
        <v>1.6715418112055735</v>
      </c>
      <c r="I1812" s="326">
        <f t="shared" si="449"/>
        <v>0</v>
      </c>
      <c r="J1812" s="326">
        <f t="shared" si="450"/>
        <v>0</v>
      </c>
      <c r="K1812" s="326">
        <f t="shared" si="459"/>
        <v>1.6715418112055735</v>
      </c>
      <c r="L1812" s="326">
        <f t="shared" si="451"/>
        <v>0</v>
      </c>
      <c r="M1812" s="326">
        <f t="shared" si="452"/>
        <v>0</v>
      </c>
      <c r="N1812" s="326">
        <f t="shared" si="460"/>
        <v>1.6715418112055735</v>
      </c>
      <c r="O1812" s="326">
        <f t="shared" si="453"/>
        <v>0</v>
      </c>
      <c r="P1812" s="326">
        <f t="shared" si="454"/>
        <v>0</v>
      </c>
      <c r="Q1812" s="326">
        <f t="shared" si="461"/>
        <v>1.6715418112055735</v>
      </c>
      <c r="R1812" s="326">
        <f t="shared" si="455"/>
        <v>1.7333298049579208E-201</v>
      </c>
      <c r="S1812" s="326">
        <f t="shared" si="456"/>
        <v>0</v>
      </c>
      <c r="T1812" s="326">
        <f t="shared" si="462"/>
        <v>1.6715418112055735</v>
      </c>
      <c r="U1812" s="326">
        <f t="shared" si="457"/>
        <v>1.7737212987147628E-7</v>
      </c>
      <c r="V1812" s="326">
        <f t="shared" si="463"/>
        <v>0.30000017737212986</v>
      </c>
    </row>
    <row r="1813" spans="7:22" x14ac:dyDescent="0.2">
      <c r="G1813" s="326">
        <f t="shared" si="448"/>
        <v>0</v>
      </c>
      <c r="H1813" s="326">
        <f t="shared" si="458"/>
        <v>1.6724678731508398</v>
      </c>
      <c r="I1813" s="326">
        <f t="shared" si="449"/>
        <v>0</v>
      </c>
      <c r="J1813" s="326">
        <f t="shared" si="450"/>
        <v>0</v>
      </c>
      <c r="K1813" s="326">
        <f t="shared" si="459"/>
        <v>1.6724678731508398</v>
      </c>
      <c r="L1813" s="326">
        <f t="shared" si="451"/>
        <v>0</v>
      </c>
      <c r="M1813" s="326">
        <f t="shared" si="452"/>
        <v>0</v>
      </c>
      <c r="N1813" s="326">
        <f t="shared" si="460"/>
        <v>1.6724678731508398</v>
      </c>
      <c r="O1813" s="326">
        <f t="shared" si="453"/>
        <v>0</v>
      </c>
      <c r="P1813" s="326">
        <f t="shared" si="454"/>
        <v>0</v>
      </c>
      <c r="Q1813" s="326">
        <f t="shared" si="461"/>
        <v>1.6724678731508398</v>
      </c>
      <c r="R1813" s="326">
        <f t="shared" si="455"/>
        <v>6.2552168587425437E-202</v>
      </c>
      <c r="S1813" s="326">
        <f t="shared" si="456"/>
        <v>0</v>
      </c>
      <c r="T1813" s="326">
        <f t="shared" si="462"/>
        <v>1.6724678731508398</v>
      </c>
      <c r="U1813" s="326">
        <f t="shared" si="457"/>
        <v>1.3308399673449288E-7</v>
      </c>
      <c r="V1813" s="326">
        <f t="shared" si="463"/>
        <v>0.3000001330839967</v>
      </c>
    </row>
    <row r="1814" spans="7:22" x14ac:dyDescent="0.2">
      <c r="G1814" s="326">
        <f t="shared" si="448"/>
        <v>0</v>
      </c>
      <c r="H1814" s="326">
        <f t="shared" si="458"/>
        <v>1.673393935096106</v>
      </c>
      <c r="I1814" s="326">
        <f t="shared" si="449"/>
        <v>0</v>
      </c>
      <c r="J1814" s="326">
        <f t="shared" si="450"/>
        <v>0</v>
      </c>
      <c r="K1814" s="326">
        <f t="shared" si="459"/>
        <v>1.673393935096106</v>
      </c>
      <c r="L1814" s="326">
        <f t="shared" si="451"/>
        <v>0</v>
      </c>
      <c r="M1814" s="326">
        <f t="shared" si="452"/>
        <v>0</v>
      </c>
      <c r="N1814" s="326">
        <f t="shared" si="460"/>
        <v>1.673393935096106</v>
      </c>
      <c r="O1814" s="326">
        <f t="shared" si="453"/>
        <v>0</v>
      </c>
      <c r="P1814" s="326">
        <f t="shared" si="454"/>
        <v>0</v>
      </c>
      <c r="Q1814" s="326">
        <f t="shared" si="461"/>
        <v>1.673393935096106</v>
      </c>
      <c r="R1814" s="326">
        <f t="shared" si="455"/>
        <v>2.257404031216854E-202</v>
      </c>
      <c r="S1814" s="326">
        <f t="shared" si="456"/>
        <v>0</v>
      </c>
      <c r="T1814" s="326">
        <f t="shared" si="462"/>
        <v>1.673393935096106</v>
      </c>
      <c r="U1814" s="326">
        <f t="shared" si="457"/>
        <v>9.9654472343124714E-8</v>
      </c>
      <c r="V1814" s="326">
        <f t="shared" si="463"/>
        <v>0.30000009965447233</v>
      </c>
    </row>
    <row r="1815" spans="7:22" x14ac:dyDescent="0.2">
      <c r="G1815" s="326">
        <f t="shared" si="448"/>
        <v>0</v>
      </c>
      <c r="H1815" s="326">
        <f t="shared" si="458"/>
        <v>1.6743199970413722</v>
      </c>
      <c r="I1815" s="326">
        <f t="shared" si="449"/>
        <v>0</v>
      </c>
      <c r="J1815" s="326">
        <f t="shared" si="450"/>
        <v>0</v>
      </c>
      <c r="K1815" s="326">
        <f t="shared" si="459"/>
        <v>1.6743199970413722</v>
      </c>
      <c r="L1815" s="326">
        <f t="shared" si="451"/>
        <v>0</v>
      </c>
      <c r="M1815" s="326">
        <f t="shared" si="452"/>
        <v>0</v>
      </c>
      <c r="N1815" s="326">
        <f t="shared" si="460"/>
        <v>1.6743199970413722</v>
      </c>
      <c r="O1815" s="326">
        <f t="shared" si="453"/>
        <v>0</v>
      </c>
      <c r="P1815" s="326">
        <f t="shared" si="454"/>
        <v>0</v>
      </c>
      <c r="Q1815" s="326">
        <f t="shared" si="461"/>
        <v>1.6743199970413722</v>
      </c>
      <c r="R1815" s="326">
        <f t="shared" si="455"/>
        <v>8.1467197187647584E-203</v>
      </c>
      <c r="S1815" s="326">
        <f t="shared" si="456"/>
        <v>0</v>
      </c>
      <c r="T1815" s="326">
        <f t="shared" si="462"/>
        <v>1.6743199970413722</v>
      </c>
      <c r="U1815" s="326">
        <f t="shared" si="457"/>
        <v>7.4473432578366272E-8</v>
      </c>
      <c r="V1815" s="326">
        <f t="shared" si="463"/>
        <v>0.30000007447343258</v>
      </c>
    </row>
    <row r="1816" spans="7:22" x14ac:dyDescent="0.2">
      <c r="G1816" s="326">
        <f t="shared" si="448"/>
        <v>0</v>
      </c>
      <c r="H1816" s="326">
        <f t="shared" si="458"/>
        <v>1.6752460589866385</v>
      </c>
      <c r="I1816" s="326">
        <f t="shared" si="449"/>
        <v>0</v>
      </c>
      <c r="J1816" s="326">
        <f t="shared" si="450"/>
        <v>0</v>
      </c>
      <c r="K1816" s="326">
        <f t="shared" si="459"/>
        <v>1.6752460589866385</v>
      </c>
      <c r="L1816" s="326">
        <f t="shared" si="451"/>
        <v>0</v>
      </c>
      <c r="M1816" s="326">
        <f t="shared" si="452"/>
        <v>0</v>
      </c>
      <c r="N1816" s="326">
        <f t="shared" si="460"/>
        <v>1.6752460589866385</v>
      </c>
      <c r="O1816" s="326">
        <f t="shared" si="453"/>
        <v>0</v>
      </c>
      <c r="P1816" s="326">
        <f t="shared" si="454"/>
        <v>0</v>
      </c>
      <c r="Q1816" s="326">
        <f t="shared" si="461"/>
        <v>1.6752460589866385</v>
      </c>
      <c r="R1816" s="326">
        <f t="shared" si="455"/>
        <v>2.9401101174356355E-203</v>
      </c>
      <c r="S1816" s="326">
        <f t="shared" si="456"/>
        <v>0</v>
      </c>
      <c r="T1816" s="326">
        <f t="shared" si="462"/>
        <v>1.6752460589866385</v>
      </c>
      <c r="U1816" s="326">
        <f t="shared" si="457"/>
        <v>5.5544705772388692E-8</v>
      </c>
      <c r="V1816" s="326">
        <f t="shared" si="463"/>
        <v>0.30000005554470577</v>
      </c>
    </row>
    <row r="1817" spans="7:22" x14ac:dyDescent="0.2">
      <c r="G1817" s="326">
        <f t="shared" si="448"/>
        <v>0</v>
      </c>
      <c r="H1817" s="326">
        <f t="shared" si="458"/>
        <v>1.6761721209319047</v>
      </c>
      <c r="I1817" s="326">
        <f t="shared" si="449"/>
        <v>0</v>
      </c>
      <c r="J1817" s="326">
        <f t="shared" si="450"/>
        <v>0</v>
      </c>
      <c r="K1817" s="326">
        <f t="shared" si="459"/>
        <v>1.6761721209319047</v>
      </c>
      <c r="L1817" s="326">
        <f t="shared" si="451"/>
        <v>0</v>
      </c>
      <c r="M1817" s="326">
        <f t="shared" si="452"/>
        <v>0</v>
      </c>
      <c r="N1817" s="326">
        <f t="shared" si="460"/>
        <v>1.6761721209319047</v>
      </c>
      <c r="O1817" s="326">
        <f t="shared" si="453"/>
        <v>0</v>
      </c>
      <c r="P1817" s="326">
        <f t="shared" si="454"/>
        <v>0</v>
      </c>
      <c r="Q1817" s="326">
        <f t="shared" si="461"/>
        <v>1.6761721209319047</v>
      </c>
      <c r="R1817" s="326">
        <f t="shared" si="455"/>
        <v>1.0610907950955726E-203</v>
      </c>
      <c r="S1817" s="326">
        <f t="shared" si="456"/>
        <v>0</v>
      </c>
      <c r="T1817" s="326">
        <f t="shared" si="462"/>
        <v>1.6761721209319047</v>
      </c>
      <c r="U1817" s="326">
        <f t="shared" si="457"/>
        <v>4.1345074959531192E-8</v>
      </c>
      <c r="V1817" s="326">
        <f t="shared" si="463"/>
        <v>0.30000004134507496</v>
      </c>
    </row>
    <row r="1818" spans="7:22" x14ac:dyDescent="0.2">
      <c r="G1818" s="326">
        <f t="shared" si="448"/>
        <v>0</v>
      </c>
      <c r="H1818" s="326">
        <f t="shared" si="458"/>
        <v>1.6770981828771709</v>
      </c>
      <c r="I1818" s="326">
        <f t="shared" si="449"/>
        <v>0</v>
      </c>
      <c r="J1818" s="326">
        <f t="shared" si="450"/>
        <v>0</v>
      </c>
      <c r="K1818" s="326">
        <f t="shared" si="459"/>
        <v>1.6770981828771709</v>
      </c>
      <c r="L1818" s="326">
        <f t="shared" si="451"/>
        <v>0</v>
      </c>
      <c r="M1818" s="326">
        <f t="shared" si="452"/>
        <v>0</v>
      </c>
      <c r="N1818" s="326">
        <f t="shared" si="460"/>
        <v>1.6770981828771709</v>
      </c>
      <c r="O1818" s="326">
        <f t="shared" si="453"/>
        <v>0</v>
      </c>
      <c r="P1818" s="326">
        <f t="shared" si="454"/>
        <v>0</v>
      </c>
      <c r="Q1818" s="326">
        <f t="shared" si="461"/>
        <v>1.6770981828771709</v>
      </c>
      <c r="R1818" s="326">
        <f t="shared" si="455"/>
        <v>3.8295734995854447E-204</v>
      </c>
      <c r="S1818" s="326">
        <f t="shared" si="456"/>
        <v>0</v>
      </c>
      <c r="T1818" s="326">
        <f t="shared" si="462"/>
        <v>1.6770981828771709</v>
      </c>
      <c r="U1818" s="326">
        <f t="shared" si="457"/>
        <v>3.0714807132996576E-8</v>
      </c>
      <c r="V1818" s="326">
        <f t="shared" si="463"/>
        <v>0.30000003071480713</v>
      </c>
    </row>
    <row r="1819" spans="7:22" x14ac:dyDescent="0.2">
      <c r="G1819" s="326">
        <f t="shared" si="448"/>
        <v>0</v>
      </c>
      <c r="H1819" s="326">
        <f t="shared" si="458"/>
        <v>1.6780242448224372</v>
      </c>
      <c r="I1819" s="326">
        <f t="shared" si="449"/>
        <v>0</v>
      </c>
      <c r="J1819" s="326">
        <f t="shared" si="450"/>
        <v>0</v>
      </c>
      <c r="K1819" s="326">
        <f t="shared" si="459"/>
        <v>1.6780242448224372</v>
      </c>
      <c r="L1819" s="326">
        <f t="shared" si="451"/>
        <v>0</v>
      </c>
      <c r="M1819" s="326">
        <f t="shared" si="452"/>
        <v>0</v>
      </c>
      <c r="N1819" s="326">
        <f t="shared" si="460"/>
        <v>1.6780242448224372</v>
      </c>
      <c r="O1819" s="326">
        <f t="shared" si="453"/>
        <v>0</v>
      </c>
      <c r="P1819" s="326">
        <f t="shared" si="454"/>
        <v>0</v>
      </c>
      <c r="Q1819" s="326">
        <f t="shared" si="461"/>
        <v>1.6780242448224372</v>
      </c>
      <c r="R1819" s="326">
        <f t="shared" si="455"/>
        <v>1.3821588602663565E-204</v>
      </c>
      <c r="S1819" s="326">
        <f t="shared" si="456"/>
        <v>0</v>
      </c>
      <c r="T1819" s="326">
        <f t="shared" si="462"/>
        <v>1.6780242448224372</v>
      </c>
      <c r="U1819" s="326">
        <f t="shared" si="457"/>
        <v>2.2772870103159146E-8</v>
      </c>
      <c r="V1819" s="326">
        <f t="shared" si="463"/>
        <v>0.30000002277287008</v>
      </c>
    </row>
    <row r="1820" spans="7:22" x14ac:dyDescent="0.2">
      <c r="G1820" s="326">
        <f t="shared" si="448"/>
        <v>0</v>
      </c>
      <c r="H1820" s="326">
        <f t="shared" si="458"/>
        <v>1.6789503067677034</v>
      </c>
      <c r="I1820" s="326">
        <f t="shared" si="449"/>
        <v>0</v>
      </c>
      <c r="J1820" s="326">
        <f t="shared" si="450"/>
        <v>0</v>
      </c>
      <c r="K1820" s="326">
        <f t="shared" si="459"/>
        <v>1.6789503067677034</v>
      </c>
      <c r="L1820" s="326">
        <f t="shared" si="451"/>
        <v>0</v>
      </c>
      <c r="M1820" s="326">
        <f t="shared" si="452"/>
        <v>0</v>
      </c>
      <c r="N1820" s="326">
        <f t="shared" si="460"/>
        <v>1.6789503067677034</v>
      </c>
      <c r="O1820" s="326">
        <f t="shared" si="453"/>
        <v>0</v>
      </c>
      <c r="P1820" s="326">
        <f t="shared" si="454"/>
        <v>0</v>
      </c>
      <c r="Q1820" s="326">
        <f t="shared" si="461"/>
        <v>1.6789503067677034</v>
      </c>
      <c r="R1820" s="326">
        <f t="shared" si="455"/>
        <v>4.9885689767210831E-205</v>
      </c>
      <c r="S1820" s="326">
        <f t="shared" si="456"/>
        <v>0</v>
      </c>
      <c r="T1820" s="326">
        <f t="shared" si="462"/>
        <v>1.6789503067677034</v>
      </c>
      <c r="U1820" s="326">
        <f t="shared" si="457"/>
        <v>1.6851430504102296E-8</v>
      </c>
      <c r="V1820" s="326">
        <f t="shared" si="463"/>
        <v>0.30000001685143052</v>
      </c>
    </row>
    <row r="1821" spans="7:22" x14ac:dyDescent="0.2">
      <c r="G1821" s="326">
        <f t="shared" si="448"/>
        <v>0</v>
      </c>
      <c r="H1821" s="326">
        <f t="shared" si="458"/>
        <v>1.6798763687129696</v>
      </c>
      <c r="I1821" s="326">
        <f t="shared" si="449"/>
        <v>0</v>
      </c>
      <c r="J1821" s="326">
        <f t="shared" si="450"/>
        <v>0</v>
      </c>
      <c r="K1821" s="326">
        <f t="shared" si="459"/>
        <v>1.6798763687129696</v>
      </c>
      <c r="L1821" s="326">
        <f t="shared" si="451"/>
        <v>0</v>
      </c>
      <c r="M1821" s="326">
        <f t="shared" si="452"/>
        <v>0</v>
      </c>
      <c r="N1821" s="326">
        <f t="shared" si="460"/>
        <v>1.6798763687129696</v>
      </c>
      <c r="O1821" s="326">
        <f t="shared" si="453"/>
        <v>0</v>
      </c>
      <c r="P1821" s="326">
        <f t="shared" si="454"/>
        <v>0</v>
      </c>
      <c r="Q1821" s="326">
        <f t="shared" si="461"/>
        <v>1.6798763687129696</v>
      </c>
      <c r="R1821" s="326">
        <f t="shared" si="455"/>
        <v>1.8005502233100469E-205</v>
      </c>
      <c r="S1821" s="326">
        <f t="shared" si="456"/>
        <v>0</v>
      </c>
      <c r="T1821" s="326">
        <f t="shared" si="462"/>
        <v>1.6798763687129696</v>
      </c>
      <c r="U1821" s="326">
        <f t="shared" si="457"/>
        <v>1.2445371284638785E-8</v>
      </c>
      <c r="V1821" s="326">
        <f t="shared" si="463"/>
        <v>0.30000001244537128</v>
      </c>
    </row>
    <row r="1822" spans="7:22" x14ac:dyDescent="0.2">
      <c r="G1822" s="326">
        <f t="shared" si="448"/>
        <v>0</v>
      </c>
      <c r="H1822" s="326">
        <f t="shared" si="458"/>
        <v>1.6808024306582359</v>
      </c>
      <c r="I1822" s="326">
        <f t="shared" si="449"/>
        <v>0</v>
      </c>
      <c r="J1822" s="326">
        <f t="shared" si="450"/>
        <v>0</v>
      </c>
      <c r="K1822" s="326">
        <f t="shared" si="459"/>
        <v>1.6808024306582359</v>
      </c>
      <c r="L1822" s="326">
        <f t="shared" si="451"/>
        <v>0</v>
      </c>
      <c r="M1822" s="326">
        <f t="shared" si="452"/>
        <v>0</v>
      </c>
      <c r="N1822" s="326">
        <f t="shared" si="460"/>
        <v>1.6808024306582359</v>
      </c>
      <c r="O1822" s="326">
        <f t="shared" si="453"/>
        <v>0</v>
      </c>
      <c r="P1822" s="326">
        <f t="shared" si="454"/>
        <v>0</v>
      </c>
      <c r="Q1822" s="326">
        <f t="shared" si="461"/>
        <v>1.6808024306582359</v>
      </c>
      <c r="R1822" s="326">
        <f t="shared" si="455"/>
        <v>6.498999530646597E-206</v>
      </c>
      <c r="S1822" s="326">
        <f t="shared" si="456"/>
        <v>0</v>
      </c>
      <c r="T1822" s="326">
        <f t="shared" si="462"/>
        <v>1.6808024306582359</v>
      </c>
      <c r="U1822" s="326">
        <f t="shared" si="457"/>
        <v>9.1734787815478216E-9</v>
      </c>
      <c r="V1822" s="326">
        <f t="shared" si="463"/>
        <v>0.30000000917347874</v>
      </c>
    </row>
    <row r="1823" spans="7:22" x14ac:dyDescent="0.2">
      <c r="G1823" s="326">
        <f t="shared" si="448"/>
        <v>0</v>
      </c>
      <c r="H1823" s="326">
        <f t="shared" si="458"/>
        <v>1.6817284926035021</v>
      </c>
      <c r="I1823" s="326">
        <f t="shared" si="449"/>
        <v>0</v>
      </c>
      <c r="J1823" s="326">
        <f t="shared" si="450"/>
        <v>0</v>
      </c>
      <c r="K1823" s="326">
        <f t="shared" si="459"/>
        <v>1.6817284926035021</v>
      </c>
      <c r="L1823" s="326">
        <f t="shared" si="451"/>
        <v>0</v>
      </c>
      <c r="M1823" s="326">
        <f t="shared" si="452"/>
        <v>0</v>
      </c>
      <c r="N1823" s="326">
        <f t="shared" si="460"/>
        <v>1.6817284926035021</v>
      </c>
      <c r="O1823" s="326">
        <f t="shared" si="453"/>
        <v>0</v>
      </c>
      <c r="P1823" s="326">
        <f t="shared" si="454"/>
        <v>0</v>
      </c>
      <c r="Q1823" s="326">
        <f t="shared" si="461"/>
        <v>1.6817284926035021</v>
      </c>
      <c r="R1823" s="326">
        <f t="shared" si="455"/>
        <v>2.3458516512361013E-206</v>
      </c>
      <c r="S1823" s="326">
        <f t="shared" si="456"/>
        <v>0</v>
      </c>
      <c r="T1823" s="326">
        <f t="shared" si="462"/>
        <v>1.6817284926035021</v>
      </c>
      <c r="U1823" s="326">
        <f t="shared" si="457"/>
        <v>6.7486734366989166E-9</v>
      </c>
      <c r="V1823" s="326">
        <f t="shared" si="463"/>
        <v>0.30000000674867344</v>
      </c>
    </row>
    <row r="1824" spans="7:22" x14ac:dyDescent="0.2">
      <c r="G1824" s="326">
        <f t="shared" si="448"/>
        <v>0</v>
      </c>
      <c r="H1824" s="326">
        <f t="shared" si="458"/>
        <v>1.6826545545487683</v>
      </c>
      <c r="I1824" s="326">
        <f t="shared" si="449"/>
        <v>0</v>
      </c>
      <c r="J1824" s="326">
        <f t="shared" si="450"/>
        <v>0</v>
      </c>
      <c r="K1824" s="326">
        <f t="shared" si="459"/>
        <v>1.6826545545487683</v>
      </c>
      <c r="L1824" s="326">
        <f t="shared" si="451"/>
        <v>0</v>
      </c>
      <c r="M1824" s="326">
        <f t="shared" si="452"/>
        <v>0</v>
      </c>
      <c r="N1824" s="326">
        <f t="shared" si="460"/>
        <v>1.6826545545487683</v>
      </c>
      <c r="O1824" s="326">
        <f t="shared" si="453"/>
        <v>0</v>
      </c>
      <c r="P1824" s="326">
        <f t="shared" si="454"/>
        <v>0</v>
      </c>
      <c r="Q1824" s="326">
        <f t="shared" si="461"/>
        <v>1.6826545545487683</v>
      </c>
      <c r="R1824" s="326">
        <f t="shared" si="455"/>
        <v>8.4677517672460199E-207</v>
      </c>
      <c r="S1824" s="326">
        <f t="shared" si="456"/>
        <v>0</v>
      </c>
      <c r="T1824" s="326">
        <f t="shared" si="462"/>
        <v>1.6826545545487683</v>
      </c>
      <c r="U1824" s="326">
        <f t="shared" si="457"/>
        <v>4.9552313466598915E-9</v>
      </c>
      <c r="V1824" s="326">
        <f t="shared" si="463"/>
        <v>0.30000000495523133</v>
      </c>
    </row>
    <row r="1825" spans="7:22" x14ac:dyDescent="0.2">
      <c r="G1825" s="326">
        <f t="shared" si="448"/>
        <v>0</v>
      </c>
      <c r="H1825" s="326">
        <f t="shared" si="458"/>
        <v>1.6835806164940346</v>
      </c>
      <c r="I1825" s="326">
        <f t="shared" si="449"/>
        <v>0</v>
      </c>
      <c r="J1825" s="326">
        <f t="shared" si="450"/>
        <v>0</v>
      </c>
      <c r="K1825" s="326">
        <f t="shared" si="459"/>
        <v>1.6835806164940346</v>
      </c>
      <c r="L1825" s="326">
        <f t="shared" si="451"/>
        <v>0</v>
      </c>
      <c r="M1825" s="326">
        <f t="shared" si="452"/>
        <v>0</v>
      </c>
      <c r="N1825" s="326">
        <f t="shared" si="460"/>
        <v>1.6835806164940346</v>
      </c>
      <c r="O1825" s="326">
        <f t="shared" si="453"/>
        <v>0</v>
      </c>
      <c r="P1825" s="326">
        <f t="shared" si="454"/>
        <v>0</v>
      </c>
      <c r="Q1825" s="326">
        <f t="shared" si="461"/>
        <v>1.6835806164940346</v>
      </c>
      <c r="R1825" s="326">
        <f t="shared" si="455"/>
        <v>3.0566800710807577E-207</v>
      </c>
      <c r="S1825" s="326">
        <f t="shared" si="456"/>
        <v>0</v>
      </c>
      <c r="T1825" s="326">
        <f t="shared" si="462"/>
        <v>1.6835806164940346</v>
      </c>
      <c r="U1825" s="326">
        <f t="shared" si="457"/>
        <v>3.6313962100096701E-9</v>
      </c>
      <c r="V1825" s="326">
        <f t="shared" si="463"/>
        <v>0.30000000363139617</v>
      </c>
    </row>
    <row r="1826" spans="7:22" x14ac:dyDescent="0.2">
      <c r="G1826" s="326">
        <f t="shared" si="448"/>
        <v>0</v>
      </c>
      <c r="H1826" s="326">
        <f t="shared" si="458"/>
        <v>1.6845066784393008</v>
      </c>
      <c r="I1826" s="326">
        <f t="shared" si="449"/>
        <v>0</v>
      </c>
      <c r="J1826" s="326">
        <f t="shared" si="450"/>
        <v>0</v>
      </c>
      <c r="K1826" s="326">
        <f t="shared" si="459"/>
        <v>1.6845066784393008</v>
      </c>
      <c r="L1826" s="326">
        <f t="shared" si="451"/>
        <v>0</v>
      </c>
      <c r="M1826" s="326">
        <f t="shared" si="452"/>
        <v>0</v>
      </c>
      <c r="N1826" s="326">
        <f t="shared" si="460"/>
        <v>1.6845066784393008</v>
      </c>
      <c r="O1826" s="326">
        <f t="shared" si="453"/>
        <v>0</v>
      </c>
      <c r="P1826" s="326">
        <f t="shared" si="454"/>
        <v>0</v>
      </c>
      <c r="Q1826" s="326">
        <f t="shared" si="461"/>
        <v>1.6845066784393008</v>
      </c>
      <c r="R1826" s="326">
        <f t="shared" si="455"/>
        <v>1.1034353714858183E-207</v>
      </c>
      <c r="S1826" s="326">
        <f t="shared" si="456"/>
        <v>0</v>
      </c>
      <c r="T1826" s="326">
        <f t="shared" si="462"/>
        <v>1.6845066784393008</v>
      </c>
      <c r="U1826" s="326">
        <f t="shared" si="457"/>
        <v>2.6561372633651768E-9</v>
      </c>
      <c r="V1826" s="326">
        <f t="shared" si="463"/>
        <v>0.30000000265613724</v>
      </c>
    </row>
    <row r="1827" spans="7:22" x14ac:dyDescent="0.2">
      <c r="G1827" s="326">
        <f t="shared" si="448"/>
        <v>0</v>
      </c>
      <c r="H1827" s="326">
        <f t="shared" si="458"/>
        <v>1.685432740384567</v>
      </c>
      <c r="I1827" s="326">
        <f t="shared" si="449"/>
        <v>0</v>
      </c>
      <c r="J1827" s="326">
        <f t="shared" si="450"/>
        <v>0</v>
      </c>
      <c r="K1827" s="326">
        <f t="shared" si="459"/>
        <v>1.685432740384567</v>
      </c>
      <c r="L1827" s="326">
        <f t="shared" si="451"/>
        <v>0</v>
      </c>
      <c r="M1827" s="326">
        <f t="shared" si="452"/>
        <v>0</v>
      </c>
      <c r="N1827" s="326">
        <f t="shared" si="460"/>
        <v>1.685432740384567</v>
      </c>
      <c r="O1827" s="326">
        <f t="shared" si="453"/>
        <v>0</v>
      </c>
      <c r="P1827" s="326">
        <f t="shared" si="454"/>
        <v>0</v>
      </c>
      <c r="Q1827" s="326">
        <f t="shared" si="461"/>
        <v>1.685432740384567</v>
      </c>
      <c r="R1827" s="326">
        <f t="shared" si="455"/>
        <v>3.9834522727896004E-208</v>
      </c>
      <c r="S1827" s="326">
        <f t="shared" si="456"/>
        <v>0</v>
      </c>
      <c r="T1827" s="326">
        <f t="shared" si="462"/>
        <v>1.685432740384567</v>
      </c>
      <c r="U1827" s="326">
        <f t="shared" si="457"/>
        <v>1.9390881868871433E-9</v>
      </c>
      <c r="V1827" s="326">
        <f t="shared" si="463"/>
        <v>0.30000000193908816</v>
      </c>
    </row>
    <row r="1828" spans="7:22" x14ac:dyDescent="0.2">
      <c r="G1828" s="326">
        <f t="shared" si="448"/>
        <v>0</v>
      </c>
      <c r="H1828" s="326">
        <f t="shared" si="458"/>
        <v>1.6863588023298333</v>
      </c>
      <c r="I1828" s="326">
        <f t="shared" si="449"/>
        <v>0</v>
      </c>
      <c r="J1828" s="326">
        <f t="shared" si="450"/>
        <v>0</v>
      </c>
      <c r="K1828" s="326">
        <f t="shared" si="459"/>
        <v>1.6863588023298333</v>
      </c>
      <c r="L1828" s="326">
        <f t="shared" si="451"/>
        <v>0</v>
      </c>
      <c r="M1828" s="326">
        <f t="shared" si="452"/>
        <v>0</v>
      </c>
      <c r="N1828" s="326">
        <f t="shared" si="460"/>
        <v>1.6863588023298333</v>
      </c>
      <c r="O1828" s="326">
        <f t="shared" si="453"/>
        <v>0</v>
      </c>
      <c r="P1828" s="326">
        <f t="shared" si="454"/>
        <v>0</v>
      </c>
      <c r="Q1828" s="326">
        <f t="shared" si="461"/>
        <v>1.6863588023298333</v>
      </c>
      <c r="R1828" s="326">
        <f t="shared" si="455"/>
        <v>1.4380993292287493E-208</v>
      </c>
      <c r="S1828" s="326">
        <f t="shared" si="456"/>
        <v>0</v>
      </c>
      <c r="T1828" s="326">
        <f t="shared" si="462"/>
        <v>1.6863588023298333</v>
      </c>
      <c r="U1828" s="326">
        <f t="shared" si="457"/>
        <v>1.4129205863226187E-9</v>
      </c>
      <c r="V1828" s="326">
        <f t="shared" si="463"/>
        <v>0.3000000014129206</v>
      </c>
    </row>
    <row r="1829" spans="7:22" x14ac:dyDescent="0.2">
      <c r="G1829" s="326">
        <f t="shared" si="448"/>
        <v>0</v>
      </c>
      <c r="H1829" s="326">
        <f t="shared" si="458"/>
        <v>1.6872848642750995</v>
      </c>
      <c r="I1829" s="326">
        <f t="shared" si="449"/>
        <v>0</v>
      </c>
      <c r="J1829" s="326">
        <f t="shared" si="450"/>
        <v>0</v>
      </c>
      <c r="K1829" s="326">
        <f t="shared" si="459"/>
        <v>1.6872848642750995</v>
      </c>
      <c r="L1829" s="326">
        <f t="shared" si="451"/>
        <v>0</v>
      </c>
      <c r="M1829" s="326">
        <f t="shared" si="452"/>
        <v>0</v>
      </c>
      <c r="N1829" s="326">
        <f t="shared" si="460"/>
        <v>1.6872848642750995</v>
      </c>
      <c r="O1829" s="326">
        <f t="shared" si="453"/>
        <v>0</v>
      </c>
      <c r="P1829" s="326">
        <f t="shared" si="454"/>
        <v>0</v>
      </c>
      <c r="Q1829" s="326">
        <f t="shared" si="461"/>
        <v>1.6872848642750995</v>
      </c>
      <c r="R1829" s="326">
        <f t="shared" si="455"/>
        <v>5.1920090822461738E-209</v>
      </c>
      <c r="S1829" s="326">
        <f t="shared" si="456"/>
        <v>0</v>
      </c>
      <c r="T1829" s="326">
        <f t="shared" si="462"/>
        <v>1.6872848642750995</v>
      </c>
      <c r="U1829" s="326">
        <f t="shared" si="457"/>
        <v>1.0275762557500002E-9</v>
      </c>
      <c r="V1829" s="326">
        <f t="shared" si="463"/>
        <v>0.30000000102757624</v>
      </c>
    </row>
    <row r="1830" spans="7:22" x14ac:dyDescent="0.2">
      <c r="G1830" s="326">
        <f t="shared" si="448"/>
        <v>0</v>
      </c>
      <c r="H1830" s="326">
        <f t="shared" si="458"/>
        <v>1.6882109262203657</v>
      </c>
      <c r="I1830" s="326">
        <f t="shared" si="449"/>
        <v>0</v>
      </c>
      <c r="J1830" s="326">
        <f t="shared" si="450"/>
        <v>0</v>
      </c>
      <c r="K1830" s="326">
        <f t="shared" si="459"/>
        <v>1.6882109262203657</v>
      </c>
      <c r="L1830" s="326">
        <f t="shared" si="451"/>
        <v>0</v>
      </c>
      <c r="M1830" s="326">
        <f t="shared" si="452"/>
        <v>0</v>
      </c>
      <c r="N1830" s="326">
        <f t="shared" si="460"/>
        <v>1.6882109262203657</v>
      </c>
      <c r="O1830" s="326">
        <f t="shared" si="453"/>
        <v>0</v>
      </c>
      <c r="P1830" s="326">
        <f t="shared" si="454"/>
        <v>0</v>
      </c>
      <c r="Q1830" s="326">
        <f t="shared" si="461"/>
        <v>1.6882109262203657</v>
      </c>
      <c r="R1830" s="326">
        <f t="shared" si="455"/>
        <v>1.8745629936276117E-209</v>
      </c>
      <c r="S1830" s="326">
        <f t="shared" si="456"/>
        <v>0</v>
      </c>
      <c r="T1830" s="326">
        <f t="shared" si="462"/>
        <v>1.6882109262203657</v>
      </c>
      <c r="U1830" s="326">
        <f t="shared" si="457"/>
        <v>7.459151745117293E-10</v>
      </c>
      <c r="V1830" s="326">
        <f t="shared" si="463"/>
        <v>0.30000000074591515</v>
      </c>
    </row>
    <row r="1831" spans="7:22" x14ac:dyDescent="0.2">
      <c r="G1831" s="326">
        <f t="shared" si="448"/>
        <v>0</v>
      </c>
      <c r="H1831" s="326">
        <f t="shared" si="458"/>
        <v>1.689136988165632</v>
      </c>
      <c r="I1831" s="326">
        <f t="shared" si="449"/>
        <v>0</v>
      </c>
      <c r="J1831" s="326">
        <f t="shared" si="450"/>
        <v>0</v>
      </c>
      <c r="K1831" s="326">
        <f t="shared" si="459"/>
        <v>1.689136988165632</v>
      </c>
      <c r="L1831" s="326">
        <f t="shared" si="451"/>
        <v>0</v>
      </c>
      <c r="M1831" s="326">
        <f t="shared" si="452"/>
        <v>0</v>
      </c>
      <c r="N1831" s="326">
        <f t="shared" si="460"/>
        <v>1.689136988165632</v>
      </c>
      <c r="O1831" s="326">
        <f t="shared" si="453"/>
        <v>0</v>
      </c>
      <c r="P1831" s="326">
        <f t="shared" si="454"/>
        <v>0</v>
      </c>
      <c r="Q1831" s="326">
        <f t="shared" si="461"/>
        <v>1.689136988165632</v>
      </c>
      <c r="R1831" s="326">
        <f t="shared" si="455"/>
        <v>6.7683593641354839E-210</v>
      </c>
      <c r="S1831" s="326">
        <f t="shared" si="456"/>
        <v>0</v>
      </c>
      <c r="T1831" s="326">
        <f t="shared" si="462"/>
        <v>1.689136988165632</v>
      </c>
      <c r="U1831" s="326">
        <f t="shared" si="457"/>
        <v>5.4043920616086602E-10</v>
      </c>
      <c r="V1831" s="326">
        <f t="shared" si="463"/>
        <v>0.30000000054043918</v>
      </c>
    </row>
    <row r="1832" spans="7:22" x14ac:dyDescent="0.2">
      <c r="G1832" s="326">
        <f t="shared" si="448"/>
        <v>0</v>
      </c>
      <c r="H1832" s="326">
        <f t="shared" si="458"/>
        <v>1.6900630501108982</v>
      </c>
      <c r="I1832" s="326">
        <f t="shared" si="449"/>
        <v>0</v>
      </c>
      <c r="J1832" s="326">
        <f t="shared" si="450"/>
        <v>0</v>
      </c>
      <c r="K1832" s="326">
        <f t="shared" si="459"/>
        <v>1.6900630501108982</v>
      </c>
      <c r="L1832" s="326">
        <f t="shared" si="451"/>
        <v>0</v>
      </c>
      <c r="M1832" s="326">
        <f t="shared" si="452"/>
        <v>0</v>
      </c>
      <c r="N1832" s="326">
        <f t="shared" si="460"/>
        <v>1.6900630501108982</v>
      </c>
      <c r="O1832" s="326">
        <f t="shared" si="453"/>
        <v>0</v>
      </c>
      <c r="P1832" s="326">
        <f t="shared" si="454"/>
        <v>0</v>
      </c>
      <c r="Q1832" s="326">
        <f t="shared" si="461"/>
        <v>1.6900630501108982</v>
      </c>
      <c r="R1832" s="326">
        <f t="shared" si="455"/>
        <v>2.4439160816103538E-210</v>
      </c>
      <c r="S1832" s="326">
        <f t="shared" si="456"/>
        <v>0</v>
      </c>
      <c r="T1832" s="326">
        <f t="shared" si="462"/>
        <v>1.6900630501108982</v>
      </c>
      <c r="U1832" s="326">
        <f t="shared" si="457"/>
        <v>3.9083118972365194E-10</v>
      </c>
      <c r="V1832" s="326">
        <f t="shared" si="463"/>
        <v>0.30000000039083119</v>
      </c>
    </row>
    <row r="1833" spans="7:22" x14ac:dyDescent="0.2">
      <c r="G1833" s="326">
        <f t="shared" si="448"/>
        <v>0</v>
      </c>
      <c r="H1833" s="326">
        <f t="shared" si="458"/>
        <v>1.6909891120561644</v>
      </c>
      <c r="I1833" s="326">
        <f t="shared" si="449"/>
        <v>0</v>
      </c>
      <c r="J1833" s="326">
        <f t="shared" si="450"/>
        <v>0</v>
      </c>
      <c r="K1833" s="326">
        <f t="shared" si="459"/>
        <v>1.6909891120561644</v>
      </c>
      <c r="L1833" s="326">
        <f t="shared" si="451"/>
        <v>0</v>
      </c>
      <c r="M1833" s="326">
        <f t="shared" si="452"/>
        <v>0</v>
      </c>
      <c r="N1833" s="326">
        <f t="shared" si="460"/>
        <v>1.6909891120561644</v>
      </c>
      <c r="O1833" s="326">
        <f t="shared" si="453"/>
        <v>0</v>
      </c>
      <c r="P1833" s="326">
        <f t="shared" si="454"/>
        <v>0</v>
      </c>
      <c r="Q1833" s="326">
        <f t="shared" si="461"/>
        <v>1.6909891120561644</v>
      </c>
      <c r="R1833" s="326">
        <f t="shared" si="455"/>
        <v>8.8248922296771696E-211</v>
      </c>
      <c r="S1833" s="326">
        <f t="shared" si="456"/>
        <v>0</v>
      </c>
      <c r="T1833" s="326">
        <f t="shared" si="462"/>
        <v>1.6909891120561644</v>
      </c>
      <c r="U1833" s="326">
        <f t="shared" si="457"/>
        <v>2.8211064458627605E-10</v>
      </c>
      <c r="V1833" s="326">
        <f t="shared" si="463"/>
        <v>0.30000000028211066</v>
      </c>
    </row>
    <row r="1834" spans="7:22" x14ac:dyDescent="0.2">
      <c r="G1834" s="326">
        <f t="shared" si="448"/>
        <v>0</v>
      </c>
      <c r="H1834" s="326">
        <f t="shared" si="458"/>
        <v>1.6919151740014307</v>
      </c>
      <c r="I1834" s="326">
        <f t="shared" si="449"/>
        <v>0</v>
      </c>
      <c r="J1834" s="326">
        <f t="shared" si="450"/>
        <v>0</v>
      </c>
      <c r="K1834" s="326">
        <f t="shared" si="459"/>
        <v>1.6919151740014307</v>
      </c>
      <c r="L1834" s="326">
        <f t="shared" si="451"/>
        <v>0</v>
      </c>
      <c r="M1834" s="326">
        <f t="shared" si="452"/>
        <v>0</v>
      </c>
      <c r="N1834" s="326">
        <f t="shared" si="460"/>
        <v>1.6919151740014307</v>
      </c>
      <c r="O1834" s="326">
        <f t="shared" si="453"/>
        <v>0</v>
      </c>
      <c r="P1834" s="326">
        <f t="shared" si="454"/>
        <v>0</v>
      </c>
      <c r="Q1834" s="326">
        <f t="shared" si="461"/>
        <v>1.6919151740014307</v>
      </c>
      <c r="R1834" s="326">
        <f t="shared" si="455"/>
        <v>3.1867904121420988E-211</v>
      </c>
      <c r="S1834" s="326">
        <f t="shared" si="456"/>
        <v>0</v>
      </c>
      <c r="T1834" s="326">
        <f t="shared" si="462"/>
        <v>1.6919151740014307</v>
      </c>
      <c r="U1834" s="326">
        <f t="shared" si="457"/>
        <v>2.0325467443313751E-10</v>
      </c>
      <c r="V1834" s="326">
        <f t="shared" si="463"/>
        <v>0.30000000020325468</v>
      </c>
    </row>
    <row r="1835" spans="7:22" x14ac:dyDescent="0.2">
      <c r="G1835" s="326">
        <f t="shared" si="448"/>
        <v>0</v>
      </c>
      <c r="H1835" s="326">
        <f t="shared" si="458"/>
        <v>1.6928412359466969</v>
      </c>
      <c r="I1835" s="326">
        <f t="shared" si="449"/>
        <v>0</v>
      </c>
      <c r="J1835" s="326">
        <f t="shared" si="450"/>
        <v>0</v>
      </c>
      <c r="K1835" s="326">
        <f t="shared" si="459"/>
        <v>1.6928412359466969</v>
      </c>
      <c r="L1835" s="326">
        <f t="shared" si="451"/>
        <v>0</v>
      </c>
      <c r="M1835" s="326">
        <f t="shared" si="452"/>
        <v>0</v>
      </c>
      <c r="N1835" s="326">
        <f t="shared" si="460"/>
        <v>1.6928412359466969</v>
      </c>
      <c r="O1835" s="326">
        <f t="shared" si="453"/>
        <v>0</v>
      </c>
      <c r="P1835" s="326">
        <f t="shared" si="454"/>
        <v>0</v>
      </c>
      <c r="Q1835" s="326">
        <f t="shared" si="461"/>
        <v>1.6928412359466969</v>
      </c>
      <c r="R1835" s="326">
        <f t="shared" si="455"/>
        <v>1.1508515017610005E-211</v>
      </c>
      <c r="S1835" s="326">
        <f t="shared" si="456"/>
        <v>0</v>
      </c>
      <c r="T1835" s="326">
        <f t="shared" si="462"/>
        <v>1.6928412359466969</v>
      </c>
      <c r="U1835" s="326">
        <f t="shared" si="457"/>
        <v>1.4616901858046579E-10</v>
      </c>
      <c r="V1835" s="326">
        <f t="shared" si="463"/>
        <v>0.30000000014616901</v>
      </c>
    </row>
    <row r="1836" spans="7:22" x14ac:dyDescent="0.2">
      <c r="G1836" s="326">
        <f t="shared" si="448"/>
        <v>0</v>
      </c>
      <c r="H1836" s="326">
        <f t="shared" si="458"/>
        <v>1.6937672978919631</v>
      </c>
      <c r="I1836" s="326">
        <f t="shared" si="449"/>
        <v>0</v>
      </c>
      <c r="J1836" s="326">
        <f t="shared" si="450"/>
        <v>0</v>
      </c>
      <c r="K1836" s="326">
        <f t="shared" si="459"/>
        <v>1.6937672978919631</v>
      </c>
      <c r="L1836" s="326">
        <f t="shared" si="451"/>
        <v>0</v>
      </c>
      <c r="M1836" s="326">
        <f t="shared" si="452"/>
        <v>0</v>
      </c>
      <c r="N1836" s="326">
        <f t="shared" si="460"/>
        <v>1.6937672978919631</v>
      </c>
      <c r="O1836" s="326">
        <f t="shared" si="453"/>
        <v>0</v>
      </c>
      <c r="P1836" s="326">
        <f t="shared" si="454"/>
        <v>0</v>
      </c>
      <c r="Q1836" s="326">
        <f t="shared" si="461"/>
        <v>1.6937672978919631</v>
      </c>
      <c r="R1836" s="326">
        <f t="shared" si="455"/>
        <v>4.1563058001107094E-212</v>
      </c>
      <c r="S1836" s="326">
        <f t="shared" si="456"/>
        <v>0</v>
      </c>
      <c r="T1836" s="326">
        <f t="shared" si="462"/>
        <v>1.6937672978919631</v>
      </c>
      <c r="U1836" s="326">
        <f t="shared" si="457"/>
        <v>1.0492204314014701E-10</v>
      </c>
      <c r="V1836" s="326">
        <f t="shared" si="463"/>
        <v>0.300000000104922</v>
      </c>
    </row>
    <row r="1837" spans="7:22" x14ac:dyDescent="0.2">
      <c r="G1837" s="326">
        <f t="shared" si="448"/>
        <v>0</v>
      </c>
      <c r="H1837" s="326">
        <f t="shared" si="458"/>
        <v>1.6946933598372294</v>
      </c>
      <c r="I1837" s="326">
        <f t="shared" si="449"/>
        <v>0</v>
      </c>
      <c r="J1837" s="326">
        <f t="shared" si="450"/>
        <v>0</v>
      </c>
      <c r="K1837" s="326">
        <f t="shared" si="459"/>
        <v>1.6946933598372294</v>
      </c>
      <c r="L1837" s="326">
        <f t="shared" si="451"/>
        <v>0</v>
      </c>
      <c r="M1837" s="326">
        <f t="shared" si="452"/>
        <v>0</v>
      </c>
      <c r="N1837" s="326">
        <f t="shared" si="460"/>
        <v>1.6946933598372294</v>
      </c>
      <c r="O1837" s="326">
        <f t="shared" si="453"/>
        <v>0</v>
      </c>
      <c r="P1837" s="326">
        <f t="shared" si="454"/>
        <v>0</v>
      </c>
      <c r="Q1837" s="326">
        <f t="shared" si="461"/>
        <v>1.6946933598372294</v>
      </c>
      <c r="R1837" s="326">
        <f t="shared" si="455"/>
        <v>1.501131831423886E-212</v>
      </c>
      <c r="S1837" s="326">
        <f t="shared" si="456"/>
        <v>0</v>
      </c>
      <c r="T1837" s="326">
        <f t="shared" si="462"/>
        <v>1.6946933598372294</v>
      </c>
      <c r="U1837" s="326">
        <f t="shared" si="457"/>
        <v>7.5175730326149945E-11</v>
      </c>
      <c r="V1837" s="326">
        <f t="shared" si="463"/>
        <v>0.30000000007517574</v>
      </c>
    </row>
    <row r="1838" spans="7:22" x14ac:dyDescent="0.2">
      <c r="G1838" s="326">
        <f t="shared" si="448"/>
        <v>0</v>
      </c>
      <c r="H1838" s="326">
        <f t="shared" si="458"/>
        <v>1.6956194217824956</v>
      </c>
      <c r="I1838" s="326">
        <f t="shared" si="449"/>
        <v>0</v>
      </c>
      <c r="J1838" s="326">
        <f t="shared" si="450"/>
        <v>0</v>
      </c>
      <c r="K1838" s="326">
        <f t="shared" si="459"/>
        <v>1.6956194217824956</v>
      </c>
      <c r="L1838" s="326">
        <f t="shared" si="451"/>
        <v>0</v>
      </c>
      <c r="M1838" s="326">
        <f t="shared" si="452"/>
        <v>0</v>
      </c>
      <c r="N1838" s="326">
        <f t="shared" si="460"/>
        <v>1.6956194217824956</v>
      </c>
      <c r="O1838" s="326">
        <f t="shared" si="453"/>
        <v>0</v>
      </c>
      <c r="P1838" s="326">
        <f t="shared" si="454"/>
        <v>0</v>
      </c>
      <c r="Q1838" s="326">
        <f t="shared" si="461"/>
        <v>1.6956194217824956</v>
      </c>
      <c r="R1838" s="326">
        <f t="shared" si="455"/>
        <v>5.4219315112617289E-213</v>
      </c>
      <c r="S1838" s="326">
        <f t="shared" si="456"/>
        <v>0</v>
      </c>
      <c r="T1838" s="326">
        <f t="shared" si="462"/>
        <v>1.6956194217824956</v>
      </c>
      <c r="U1838" s="326">
        <f t="shared" si="457"/>
        <v>5.3763924405048555E-11</v>
      </c>
      <c r="V1838" s="326">
        <f t="shared" si="463"/>
        <v>0.30000000005376393</v>
      </c>
    </row>
    <row r="1839" spans="7:22" x14ac:dyDescent="0.2">
      <c r="G1839" s="326">
        <f t="shared" si="448"/>
        <v>0</v>
      </c>
      <c r="H1839" s="326">
        <f t="shared" si="458"/>
        <v>1.6965454837277618</v>
      </c>
      <c r="I1839" s="326">
        <f t="shared" si="449"/>
        <v>0</v>
      </c>
      <c r="J1839" s="326">
        <f t="shared" si="450"/>
        <v>0</v>
      </c>
      <c r="K1839" s="326">
        <f t="shared" si="459"/>
        <v>1.6965454837277618</v>
      </c>
      <c r="L1839" s="326">
        <f t="shared" si="451"/>
        <v>0</v>
      </c>
      <c r="M1839" s="326">
        <f t="shared" si="452"/>
        <v>0</v>
      </c>
      <c r="N1839" s="326">
        <f t="shared" si="460"/>
        <v>1.6965454837277618</v>
      </c>
      <c r="O1839" s="326">
        <f t="shared" si="453"/>
        <v>0</v>
      </c>
      <c r="P1839" s="326">
        <f t="shared" si="454"/>
        <v>0</v>
      </c>
      <c r="Q1839" s="326">
        <f t="shared" si="461"/>
        <v>1.6965454837277618</v>
      </c>
      <c r="R1839" s="326">
        <f t="shared" si="455"/>
        <v>1.9584558476727969E-213</v>
      </c>
      <c r="S1839" s="326">
        <f t="shared" si="456"/>
        <v>0</v>
      </c>
      <c r="T1839" s="326">
        <f t="shared" si="462"/>
        <v>1.6965454837277618</v>
      </c>
      <c r="U1839" s="326">
        <f t="shared" si="457"/>
        <v>3.8380402665471385E-11</v>
      </c>
      <c r="V1839" s="326">
        <f t="shared" si="463"/>
        <v>0.3000000000383804</v>
      </c>
    </row>
    <row r="1840" spans="7:22" x14ac:dyDescent="0.2">
      <c r="G1840" s="326">
        <f t="shared" si="448"/>
        <v>0</v>
      </c>
      <c r="H1840" s="326">
        <f t="shared" si="458"/>
        <v>1.697471545673028</v>
      </c>
      <c r="I1840" s="326">
        <f t="shared" si="449"/>
        <v>0</v>
      </c>
      <c r="J1840" s="326">
        <f t="shared" si="450"/>
        <v>0</v>
      </c>
      <c r="K1840" s="326">
        <f t="shared" si="459"/>
        <v>1.697471545673028</v>
      </c>
      <c r="L1840" s="326">
        <f t="shared" si="451"/>
        <v>0</v>
      </c>
      <c r="M1840" s="326">
        <f t="shared" si="452"/>
        <v>0</v>
      </c>
      <c r="N1840" s="326">
        <f t="shared" si="460"/>
        <v>1.697471545673028</v>
      </c>
      <c r="O1840" s="326">
        <f t="shared" si="453"/>
        <v>0</v>
      </c>
      <c r="P1840" s="326">
        <f t="shared" si="454"/>
        <v>0</v>
      </c>
      <c r="Q1840" s="326">
        <f t="shared" si="461"/>
        <v>1.697471545673028</v>
      </c>
      <c r="R1840" s="326">
        <f t="shared" si="455"/>
        <v>7.0745499390519721E-214</v>
      </c>
      <c r="S1840" s="326">
        <f t="shared" si="456"/>
        <v>0</v>
      </c>
      <c r="T1840" s="326">
        <f t="shared" si="462"/>
        <v>1.697471545673028</v>
      </c>
      <c r="U1840" s="326">
        <f t="shared" si="457"/>
        <v>2.7348670041013656E-11</v>
      </c>
      <c r="V1840" s="326">
        <f t="shared" si="463"/>
        <v>0.30000000002734867</v>
      </c>
    </row>
    <row r="1841" spans="7:22" x14ac:dyDescent="0.2">
      <c r="G1841" s="326">
        <f t="shared" si="448"/>
        <v>0</v>
      </c>
      <c r="H1841" s="326">
        <f t="shared" si="458"/>
        <v>1.6983976076182943</v>
      </c>
      <c r="I1841" s="326">
        <f t="shared" si="449"/>
        <v>0</v>
      </c>
      <c r="J1841" s="326">
        <f t="shared" si="450"/>
        <v>0</v>
      </c>
      <c r="K1841" s="326">
        <f t="shared" si="459"/>
        <v>1.6983976076182943</v>
      </c>
      <c r="L1841" s="326">
        <f t="shared" si="451"/>
        <v>0</v>
      </c>
      <c r="M1841" s="326">
        <f t="shared" si="452"/>
        <v>0</v>
      </c>
      <c r="N1841" s="326">
        <f t="shared" si="460"/>
        <v>1.6983976076182943</v>
      </c>
      <c r="O1841" s="326">
        <f t="shared" si="453"/>
        <v>0</v>
      </c>
      <c r="P1841" s="326">
        <f t="shared" si="454"/>
        <v>0</v>
      </c>
      <c r="Q1841" s="326">
        <f t="shared" si="461"/>
        <v>1.6983976076182943</v>
      </c>
      <c r="R1841" s="326">
        <f t="shared" si="455"/>
        <v>2.5556997358301114E-214</v>
      </c>
      <c r="S1841" s="326">
        <f t="shared" si="456"/>
        <v>0</v>
      </c>
      <c r="T1841" s="326">
        <f t="shared" si="462"/>
        <v>1.6983976076182943</v>
      </c>
      <c r="U1841" s="326">
        <f t="shared" si="457"/>
        <v>1.9452430260369575E-11</v>
      </c>
      <c r="V1841" s="326">
        <f t="shared" si="463"/>
        <v>0.30000000001945243</v>
      </c>
    </row>
    <row r="1842" spans="7:22" x14ac:dyDescent="0.2">
      <c r="G1842" s="326">
        <f t="shared" si="448"/>
        <v>0</v>
      </c>
      <c r="H1842" s="326">
        <f t="shared" si="458"/>
        <v>1.6993236695635605</v>
      </c>
      <c r="I1842" s="326">
        <f t="shared" si="449"/>
        <v>0</v>
      </c>
      <c r="J1842" s="326">
        <f t="shared" si="450"/>
        <v>0</v>
      </c>
      <c r="K1842" s="326">
        <f t="shared" si="459"/>
        <v>1.6993236695635605</v>
      </c>
      <c r="L1842" s="326">
        <f t="shared" si="451"/>
        <v>0</v>
      </c>
      <c r="M1842" s="326">
        <f t="shared" si="452"/>
        <v>0</v>
      </c>
      <c r="N1842" s="326">
        <f t="shared" si="460"/>
        <v>1.6993236695635605</v>
      </c>
      <c r="O1842" s="326">
        <f t="shared" si="453"/>
        <v>0</v>
      </c>
      <c r="P1842" s="326">
        <f t="shared" si="454"/>
        <v>0</v>
      </c>
      <c r="Q1842" s="326">
        <f t="shared" si="461"/>
        <v>1.6993236695635605</v>
      </c>
      <c r="R1842" s="326">
        <f t="shared" si="455"/>
        <v>9.2330996410641267E-215</v>
      </c>
      <c r="S1842" s="326">
        <f t="shared" si="456"/>
        <v>0</v>
      </c>
      <c r="T1842" s="326">
        <f t="shared" si="462"/>
        <v>1.6993236695635605</v>
      </c>
      <c r="U1842" s="326">
        <f t="shared" si="457"/>
        <v>1.3811006651663072E-11</v>
      </c>
      <c r="V1842" s="326">
        <f t="shared" si="463"/>
        <v>0.300000000013811</v>
      </c>
    </row>
    <row r="1843" spans="7:22" x14ac:dyDescent="0.2">
      <c r="G1843" s="326">
        <f t="shared" si="448"/>
        <v>0</v>
      </c>
      <c r="H1843" s="326">
        <f t="shared" si="458"/>
        <v>1.7002497315088267</v>
      </c>
      <c r="I1843" s="326">
        <f t="shared" si="449"/>
        <v>0</v>
      </c>
      <c r="J1843" s="326">
        <f t="shared" si="450"/>
        <v>0</v>
      </c>
      <c r="K1843" s="326">
        <f t="shared" si="459"/>
        <v>1.7002497315088267</v>
      </c>
      <c r="L1843" s="326">
        <f t="shared" si="451"/>
        <v>0</v>
      </c>
      <c r="M1843" s="326">
        <f t="shared" si="452"/>
        <v>0</v>
      </c>
      <c r="N1843" s="326">
        <f t="shared" si="460"/>
        <v>1.7002497315088267</v>
      </c>
      <c r="O1843" s="326">
        <f t="shared" si="453"/>
        <v>0</v>
      </c>
      <c r="P1843" s="326">
        <f t="shared" si="454"/>
        <v>0</v>
      </c>
      <c r="Q1843" s="326">
        <f t="shared" si="461"/>
        <v>1.7002497315088267</v>
      </c>
      <c r="R1843" s="326">
        <f t="shared" si="455"/>
        <v>3.3358967424615718E-215</v>
      </c>
      <c r="S1843" s="326">
        <f t="shared" si="456"/>
        <v>0</v>
      </c>
      <c r="T1843" s="326">
        <f t="shared" si="462"/>
        <v>1.7002497315088267</v>
      </c>
      <c r="U1843" s="326">
        <f t="shared" si="457"/>
        <v>9.7879883925809683E-12</v>
      </c>
      <c r="V1843" s="326">
        <f t="shared" si="463"/>
        <v>0.30000000000978799</v>
      </c>
    </row>
    <row r="1844" spans="7:22" x14ac:dyDescent="0.2">
      <c r="G1844" s="326">
        <f t="shared" si="448"/>
        <v>0</v>
      </c>
      <c r="H1844" s="326">
        <f t="shared" si="458"/>
        <v>1.701175793454093</v>
      </c>
      <c r="I1844" s="326">
        <f t="shared" si="449"/>
        <v>0</v>
      </c>
      <c r="J1844" s="326">
        <f t="shared" si="450"/>
        <v>0</v>
      </c>
      <c r="K1844" s="326">
        <f t="shared" si="459"/>
        <v>1.701175793454093</v>
      </c>
      <c r="L1844" s="326">
        <f t="shared" si="451"/>
        <v>0</v>
      </c>
      <c r="M1844" s="326">
        <f t="shared" si="452"/>
        <v>0</v>
      </c>
      <c r="N1844" s="326">
        <f t="shared" si="460"/>
        <v>1.701175793454093</v>
      </c>
      <c r="O1844" s="326">
        <f t="shared" si="453"/>
        <v>0</v>
      </c>
      <c r="P1844" s="326">
        <f t="shared" si="454"/>
        <v>0</v>
      </c>
      <c r="Q1844" s="326">
        <f t="shared" si="461"/>
        <v>1.701175793454093</v>
      </c>
      <c r="R1844" s="326">
        <f t="shared" si="455"/>
        <v>1.2053294152239923E-215</v>
      </c>
      <c r="S1844" s="326">
        <f t="shared" si="456"/>
        <v>0</v>
      </c>
      <c r="T1844" s="326">
        <f t="shared" si="462"/>
        <v>1.701175793454093</v>
      </c>
      <c r="U1844" s="326">
        <f t="shared" si="457"/>
        <v>6.924382066047396E-12</v>
      </c>
      <c r="V1844" s="326">
        <f t="shared" si="463"/>
        <v>0.30000000000692439</v>
      </c>
    </row>
    <row r="1845" spans="7:22" x14ac:dyDescent="0.2">
      <c r="G1845" s="326">
        <f t="shared" si="448"/>
        <v>0</v>
      </c>
      <c r="H1845" s="326">
        <f t="shared" si="458"/>
        <v>1.7021018553993592</v>
      </c>
      <c r="I1845" s="326">
        <f t="shared" si="449"/>
        <v>0</v>
      </c>
      <c r="J1845" s="326">
        <f t="shared" si="450"/>
        <v>0</v>
      </c>
      <c r="K1845" s="326">
        <f t="shared" si="459"/>
        <v>1.7021018553993592</v>
      </c>
      <c r="L1845" s="326">
        <f t="shared" si="451"/>
        <v>0</v>
      </c>
      <c r="M1845" s="326">
        <f t="shared" si="452"/>
        <v>0</v>
      </c>
      <c r="N1845" s="326">
        <f t="shared" si="460"/>
        <v>1.7021018553993592</v>
      </c>
      <c r="O1845" s="326">
        <f t="shared" si="453"/>
        <v>0</v>
      </c>
      <c r="P1845" s="326">
        <f t="shared" si="454"/>
        <v>0</v>
      </c>
      <c r="Q1845" s="326">
        <f t="shared" si="461"/>
        <v>1.7021018553993592</v>
      </c>
      <c r="R1845" s="326">
        <f t="shared" si="455"/>
        <v>4.3553963629099708E-216</v>
      </c>
      <c r="S1845" s="326">
        <f t="shared" si="456"/>
        <v>0</v>
      </c>
      <c r="T1845" s="326">
        <f t="shared" si="462"/>
        <v>1.7021018553993592</v>
      </c>
      <c r="U1845" s="326">
        <f t="shared" si="457"/>
        <v>4.889797553090429E-12</v>
      </c>
      <c r="V1845" s="326">
        <f t="shared" si="463"/>
        <v>0.3000000000048898</v>
      </c>
    </row>
    <row r="1846" spans="7:22" x14ac:dyDescent="0.2">
      <c r="G1846" s="326">
        <f t="shared" si="448"/>
        <v>0</v>
      </c>
      <c r="H1846" s="326">
        <f t="shared" si="458"/>
        <v>1.7030279173446254</v>
      </c>
      <c r="I1846" s="326">
        <f t="shared" si="449"/>
        <v>0</v>
      </c>
      <c r="J1846" s="326">
        <f t="shared" si="450"/>
        <v>0</v>
      </c>
      <c r="K1846" s="326">
        <f t="shared" si="459"/>
        <v>1.7030279173446254</v>
      </c>
      <c r="L1846" s="326">
        <f t="shared" si="451"/>
        <v>0</v>
      </c>
      <c r="M1846" s="326">
        <f t="shared" si="452"/>
        <v>0</v>
      </c>
      <c r="N1846" s="326">
        <f t="shared" si="460"/>
        <v>1.7030279173446254</v>
      </c>
      <c r="O1846" s="326">
        <f t="shared" si="453"/>
        <v>0</v>
      </c>
      <c r="P1846" s="326">
        <f t="shared" si="454"/>
        <v>0</v>
      </c>
      <c r="Q1846" s="326">
        <f t="shared" si="461"/>
        <v>1.7030279173446254</v>
      </c>
      <c r="R1846" s="326">
        <f t="shared" si="455"/>
        <v>1.5739070327246084E-216</v>
      </c>
      <c r="S1846" s="326">
        <f t="shared" si="456"/>
        <v>0</v>
      </c>
      <c r="T1846" s="326">
        <f t="shared" si="462"/>
        <v>1.7030279173446254</v>
      </c>
      <c r="U1846" s="326">
        <f t="shared" si="457"/>
        <v>3.4468772442079618E-12</v>
      </c>
      <c r="V1846" s="326">
        <f t="shared" si="463"/>
        <v>0.30000000000344684</v>
      </c>
    </row>
    <row r="1847" spans="7:22" x14ac:dyDescent="0.2">
      <c r="G1847" s="326">
        <f t="shared" si="448"/>
        <v>0</v>
      </c>
      <c r="H1847" s="326">
        <f t="shared" si="458"/>
        <v>1.7039539792898917</v>
      </c>
      <c r="I1847" s="326">
        <f t="shared" si="449"/>
        <v>0</v>
      </c>
      <c r="J1847" s="326">
        <f t="shared" si="450"/>
        <v>0</v>
      </c>
      <c r="K1847" s="326">
        <f t="shared" si="459"/>
        <v>1.7039539792898917</v>
      </c>
      <c r="L1847" s="326">
        <f t="shared" si="451"/>
        <v>0</v>
      </c>
      <c r="M1847" s="326">
        <f t="shared" si="452"/>
        <v>0</v>
      </c>
      <c r="N1847" s="326">
        <f t="shared" si="460"/>
        <v>1.7039539792898917</v>
      </c>
      <c r="O1847" s="326">
        <f t="shared" si="453"/>
        <v>0</v>
      </c>
      <c r="P1847" s="326">
        <f t="shared" si="454"/>
        <v>0</v>
      </c>
      <c r="Q1847" s="326">
        <f t="shared" si="461"/>
        <v>1.7039539792898917</v>
      </c>
      <c r="R1847" s="326">
        <f t="shared" si="455"/>
        <v>5.6880134949967517E-217</v>
      </c>
      <c r="S1847" s="326">
        <f t="shared" si="456"/>
        <v>0</v>
      </c>
      <c r="T1847" s="326">
        <f t="shared" si="462"/>
        <v>1.7039539792898917</v>
      </c>
      <c r="U1847" s="326">
        <f t="shared" si="457"/>
        <v>2.4254293617715856E-12</v>
      </c>
      <c r="V1847" s="326">
        <f t="shared" si="463"/>
        <v>0.30000000000242544</v>
      </c>
    </row>
    <row r="1848" spans="7:22" x14ac:dyDescent="0.2">
      <c r="G1848" s="326">
        <f t="shared" si="448"/>
        <v>0</v>
      </c>
      <c r="H1848" s="326">
        <f t="shared" si="458"/>
        <v>1.7048800412351579</v>
      </c>
      <c r="I1848" s="326">
        <f t="shared" si="449"/>
        <v>0</v>
      </c>
      <c r="J1848" s="326">
        <f t="shared" si="450"/>
        <v>0</v>
      </c>
      <c r="K1848" s="326">
        <f t="shared" si="459"/>
        <v>1.7048800412351579</v>
      </c>
      <c r="L1848" s="326">
        <f t="shared" si="451"/>
        <v>0</v>
      </c>
      <c r="M1848" s="326">
        <f t="shared" si="452"/>
        <v>0</v>
      </c>
      <c r="N1848" s="326">
        <f t="shared" si="460"/>
        <v>1.7048800412351579</v>
      </c>
      <c r="O1848" s="326">
        <f t="shared" si="453"/>
        <v>0</v>
      </c>
      <c r="P1848" s="326">
        <f t="shared" si="454"/>
        <v>0</v>
      </c>
      <c r="Q1848" s="326">
        <f t="shared" si="461"/>
        <v>1.7048800412351579</v>
      </c>
      <c r="R1848" s="326">
        <f t="shared" si="455"/>
        <v>2.0557627608279319E-217</v>
      </c>
      <c r="S1848" s="326">
        <f t="shared" si="456"/>
        <v>0</v>
      </c>
      <c r="T1848" s="326">
        <f t="shared" si="462"/>
        <v>1.7048800412351579</v>
      </c>
      <c r="U1848" s="326">
        <f t="shared" si="457"/>
        <v>1.7036567760231517E-12</v>
      </c>
      <c r="V1848" s="326">
        <f t="shared" si="463"/>
        <v>0.30000000000170363</v>
      </c>
    </row>
    <row r="1849" spans="7:22" x14ac:dyDescent="0.2">
      <c r="G1849" s="326">
        <f t="shared" si="448"/>
        <v>0</v>
      </c>
      <c r="H1849" s="326">
        <f t="shared" si="458"/>
        <v>1.7058061031804241</v>
      </c>
      <c r="I1849" s="326">
        <f t="shared" si="449"/>
        <v>0</v>
      </c>
      <c r="J1849" s="326">
        <f t="shared" si="450"/>
        <v>0</v>
      </c>
      <c r="K1849" s="326">
        <f t="shared" si="459"/>
        <v>1.7058061031804241</v>
      </c>
      <c r="L1849" s="326">
        <f t="shared" si="451"/>
        <v>0</v>
      </c>
      <c r="M1849" s="326">
        <f t="shared" si="452"/>
        <v>0</v>
      </c>
      <c r="N1849" s="326">
        <f t="shared" si="460"/>
        <v>1.7058061031804241</v>
      </c>
      <c r="O1849" s="326">
        <f t="shared" si="453"/>
        <v>0</v>
      </c>
      <c r="P1849" s="326">
        <f t="shared" si="454"/>
        <v>0</v>
      </c>
      <c r="Q1849" s="326">
        <f t="shared" si="461"/>
        <v>1.7058061031804241</v>
      </c>
      <c r="R1849" s="326">
        <f t="shared" si="455"/>
        <v>7.4304802985078408E-218</v>
      </c>
      <c r="S1849" s="326">
        <f t="shared" si="456"/>
        <v>0</v>
      </c>
      <c r="T1849" s="326">
        <f t="shared" si="462"/>
        <v>1.7058061031804241</v>
      </c>
      <c r="U1849" s="326">
        <f t="shared" si="457"/>
        <v>1.1945628778464547E-12</v>
      </c>
      <c r="V1849" s="326">
        <f t="shared" si="463"/>
        <v>0.30000000000119453</v>
      </c>
    </row>
    <row r="1850" spans="7:22" x14ac:dyDescent="0.2">
      <c r="G1850" s="326">
        <f t="shared" si="448"/>
        <v>0</v>
      </c>
      <c r="H1850" s="326">
        <f t="shared" si="458"/>
        <v>1.7067321651256904</v>
      </c>
      <c r="I1850" s="326">
        <f t="shared" si="449"/>
        <v>0</v>
      </c>
      <c r="J1850" s="326">
        <f t="shared" si="450"/>
        <v>0</v>
      </c>
      <c r="K1850" s="326">
        <f t="shared" si="459"/>
        <v>1.7067321651256904</v>
      </c>
      <c r="L1850" s="326">
        <f t="shared" si="451"/>
        <v>0</v>
      </c>
      <c r="M1850" s="326">
        <f t="shared" si="452"/>
        <v>0</v>
      </c>
      <c r="N1850" s="326">
        <f t="shared" si="460"/>
        <v>1.7067321651256904</v>
      </c>
      <c r="O1850" s="326">
        <f t="shared" si="453"/>
        <v>0</v>
      </c>
      <c r="P1850" s="326">
        <f t="shared" si="454"/>
        <v>0</v>
      </c>
      <c r="Q1850" s="326">
        <f t="shared" si="461"/>
        <v>1.7067321651256904</v>
      </c>
      <c r="R1850" s="326">
        <f t="shared" si="455"/>
        <v>2.6859193804240542E-218</v>
      </c>
      <c r="S1850" s="326">
        <f t="shared" si="456"/>
        <v>0</v>
      </c>
      <c r="T1850" s="326">
        <f t="shared" si="462"/>
        <v>1.7067321651256904</v>
      </c>
      <c r="U1850" s="326">
        <f t="shared" si="457"/>
        <v>8.361267641306813E-13</v>
      </c>
      <c r="V1850" s="326">
        <f t="shared" si="463"/>
        <v>0.3000000000008361</v>
      </c>
    </row>
    <row r="1851" spans="7:22" x14ac:dyDescent="0.2">
      <c r="G1851" s="326">
        <f t="shared" si="448"/>
        <v>0</v>
      </c>
      <c r="H1851" s="326">
        <f t="shared" si="458"/>
        <v>1.7076582270709566</v>
      </c>
      <c r="I1851" s="326">
        <f t="shared" si="449"/>
        <v>0</v>
      </c>
      <c r="J1851" s="326">
        <f t="shared" si="450"/>
        <v>0</v>
      </c>
      <c r="K1851" s="326">
        <f t="shared" si="459"/>
        <v>1.7076582270709566</v>
      </c>
      <c r="L1851" s="326">
        <f t="shared" si="451"/>
        <v>0</v>
      </c>
      <c r="M1851" s="326">
        <f t="shared" si="452"/>
        <v>0</v>
      </c>
      <c r="N1851" s="326">
        <f t="shared" si="460"/>
        <v>1.7076582270709566</v>
      </c>
      <c r="O1851" s="326">
        <f t="shared" si="453"/>
        <v>0</v>
      </c>
      <c r="P1851" s="326">
        <f t="shared" si="454"/>
        <v>0</v>
      </c>
      <c r="Q1851" s="326">
        <f t="shared" si="461"/>
        <v>1.7076582270709566</v>
      </c>
      <c r="R1851" s="326">
        <f t="shared" si="455"/>
        <v>9.7096131568602925E-219</v>
      </c>
      <c r="S1851" s="326">
        <f t="shared" si="456"/>
        <v>0</v>
      </c>
      <c r="T1851" s="326">
        <f t="shared" si="462"/>
        <v>1.7076582270709566</v>
      </c>
      <c r="U1851" s="326">
        <f t="shared" si="457"/>
        <v>5.8421700459902423E-13</v>
      </c>
      <c r="V1851" s="326">
        <f t="shared" si="463"/>
        <v>0.30000000000058419</v>
      </c>
    </row>
    <row r="1852" spans="7:22" x14ac:dyDescent="0.2">
      <c r="G1852" s="326">
        <f t="shared" si="448"/>
        <v>0</v>
      </c>
      <c r="H1852" s="326">
        <f t="shared" si="458"/>
        <v>1.7085842890162228</v>
      </c>
      <c r="I1852" s="326">
        <f t="shared" si="449"/>
        <v>0</v>
      </c>
      <c r="J1852" s="326">
        <f t="shared" si="450"/>
        <v>0</v>
      </c>
      <c r="K1852" s="326">
        <f t="shared" si="459"/>
        <v>1.7085842890162228</v>
      </c>
      <c r="L1852" s="326">
        <f t="shared" si="451"/>
        <v>0</v>
      </c>
      <c r="M1852" s="326">
        <f t="shared" si="452"/>
        <v>0</v>
      </c>
      <c r="N1852" s="326">
        <f t="shared" si="460"/>
        <v>1.7085842890162228</v>
      </c>
      <c r="O1852" s="326">
        <f t="shared" si="453"/>
        <v>0</v>
      </c>
      <c r="P1852" s="326">
        <f t="shared" si="454"/>
        <v>0</v>
      </c>
      <c r="Q1852" s="326">
        <f t="shared" si="461"/>
        <v>1.7085842890162228</v>
      </c>
      <c r="R1852" s="326">
        <f t="shared" si="455"/>
        <v>3.5103015230297389E-219</v>
      </c>
      <c r="S1852" s="326">
        <f t="shared" si="456"/>
        <v>0</v>
      </c>
      <c r="T1852" s="326">
        <f t="shared" si="462"/>
        <v>1.7085842890162228</v>
      </c>
      <c r="U1852" s="326">
        <f t="shared" si="457"/>
        <v>4.0749094910964393E-13</v>
      </c>
      <c r="V1852" s="326">
        <f t="shared" si="463"/>
        <v>0.3000000000004075</v>
      </c>
    </row>
    <row r="1853" spans="7:22" x14ac:dyDescent="0.2">
      <c r="G1853" s="326">
        <f t="shared" si="448"/>
        <v>0</v>
      </c>
      <c r="H1853" s="326">
        <f t="shared" si="458"/>
        <v>1.7095103509614891</v>
      </c>
      <c r="I1853" s="326">
        <f t="shared" si="449"/>
        <v>0</v>
      </c>
      <c r="J1853" s="326">
        <f t="shared" si="450"/>
        <v>0</v>
      </c>
      <c r="K1853" s="326">
        <f t="shared" si="459"/>
        <v>1.7095103509614891</v>
      </c>
      <c r="L1853" s="326">
        <f t="shared" si="451"/>
        <v>0</v>
      </c>
      <c r="M1853" s="326">
        <f t="shared" si="452"/>
        <v>0</v>
      </c>
      <c r="N1853" s="326">
        <f t="shared" si="460"/>
        <v>1.7095103509614891</v>
      </c>
      <c r="O1853" s="326">
        <f t="shared" si="453"/>
        <v>0</v>
      </c>
      <c r="P1853" s="326">
        <f t="shared" si="454"/>
        <v>0</v>
      </c>
      <c r="Q1853" s="326">
        <f t="shared" si="461"/>
        <v>1.7095103509614891</v>
      </c>
      <c r="R1853" s="326">
        <f t="shared" si="455"/>
        <v>1.2691738842484403E-219</v>
      </c>
      <c r="S1853" s="326">
        <f t="shared" si="456"/>
        <v>0</v>
      </c>
      <c r="T1853" s="326">
        <f t="shared" si="462"/>
        <v>1.7095103509614891</v>
      </c>
      <c r="U1853" s="326">
        <f t="shared" si="457"/>
        <v>2.8373060433747809E-13</v>
      </c>
      <c r="V1853" s="326">
        <f t="shared" si="463"/>
        <v>0.30000000000028371</v>
      </c>
    </row>
    <row r="1854" spans="7:22" x14ac:dyDescent="0.2">
      <c r="G1854" s="326">
        <f t="shared" si="448"/>
        <v>0</v>
      </c>
      <c r="H1854" s="326">
        <f t="shared" si="458"/>
        <v>1.7104364129067553</v>
      </c>
      <c r="I1854" s="326">
        <f t="shared" si="449"/>
        <v>0</v>
      </c>
      <c r="J1854" s="326">
        <f t="shared" si="450"/>
        <v>0</v>
      </c>
      <c r="K1854" s="326">
        <f t="shared" si="459"/>
        <v>1.7104364129067553</v>
      </c>
      <c r="L1854" s="326">
        <f t="shared" si="451"/>
        <v>0</v>
      </c>
      <c r="M1854" s="326">
        <f t="shared" si="452"/>
        <v>0</v>
      </c>
      <c r="N1854" s="326">
        <f t="shared" si="460"/>
        <v>1.7104364129067553</v>
      </c>
      <c r="O1854" s="326">
        <f t="shared" si="453"/>
        <v>0</v>
      </c>
      <c r="P1854" s="326">
        <f t="shared" si="454"/>
        <v>0</v>
      </c>
      <c r="Q1854" s="326">
        <f t="shared" si="461"/>
        <v>1.7104364129067553</v>
      </c>
      <c r="R1854" s="326">
        <f t="shared" si="455"/>
        <v>4.589154795445809E-220</v>
      </c>
      <c r="S1854" s="326">
        <f t="shared" si="456"/>
        <v>0</v>
      </c>
      <c r="T1854" s="326">
        <f t="shared" si="462"/>
        <v>1.7104364129067553</v>
      </c>
      <c r="U1854" s="326">
        <f t="shared" si="457"/>
        <v>1.9721573882402347E-13</v>
      </c>
      <c r="V1854" s="326">
        <f t="shared" si="463"/>
        <v>0.30000000000019722</v>
      </c>
    </row>
    <row r="1855" spans="7:22" x14ac:dyDescent="0.2">
      <c r="G1855" s="326">
        <f t="shared" si="448"/>
        <v>0</v>
      </c>
      <c r="H1855" s="326">
        <f t="shared" si="458"/>
        <v>1.7113624748520215</v>
      </c>
      <c r="I1855" s="326">
        <f t="shared" si="449"/>
        <v>0</v>
      </c>
      <c r="J1855" s="326">
        <f t="shared" si="450"/>
        <v>0</v>
      </c>
      <c r="K1855" s="326">
        <f t="shared" si="459"/>
        <v>1.7113624748520215</v>
      </c>
      <c r="L1855" s="326">
        <f t="shared" si="451"/>
        <v>0</v>
      </c>
      <c r="M1855" s="326">
        <f t="shared" si="452"/>
        <v>0</v>
      </c>
      <c r="N1855" s="326">
        <f t="shared" si="460"/>
        <v>1.7113624748520215</v>
      </c>
      <c r="O1855" s="326">
        <f t="shared" si="453"/>
        <v>0</v>
      </c>
      <c r="P1855" s="326">
        <f t="shared" si="454"/>
        <v>0</v>
      </c>
      <c r="Q1855" s="326">
        <f t="shared" si="461"/>
        <v>1.7113624748520215</v>
      </c>
      <c r="R1855" s="326">
        <f t="shared" si="455"/>
        <v>1.6595098145917562E-220</v>
      </c>
      <c r="S1855" s="326">
        <f t="shared" si="456"/>
        <v>0</v>
      </c>
      <c r="T1855" s="326">
        <f t="shared" si="462"/>
        <v>1.7113624748520215</v>
      </c>
      <c r="U1855" s="326">
        <f t="shared" si="457"/>
        <v>1.3684434338088265E-13</v>
      </c>
      <c r="V1855" s="326">
        <f t="shared" si="463"/>
        <v>0.30000000000013682</v>
      </c>
    </row>
    <row r="1856" spans="7:22" x14ac:dyDescent="0.2">
      <c r="G1856" s="326">
        <f t="shared" si="448"/>
        <v>0</v>
      </c>
      <c r="H1856" s="326">
        <f t="shared" si="458"/>
        <v>1.7122885367972878</v>
      </c>
      <c r="I1856" s="326">
        <f t="shared" si="449"/>
        <v>0</v>
      </c>
      <c r="J1856" s="326">
        <f t="shared" si="450"/>
        <v>0</v>
      </c>
      <c r="K1856" s="326">
        <f t="shared" si="459"/>
        <v>1.7122885367972878</v>
      </c>
      <c r="L1856" s="326">
        <f t="shared" si="451"/>
        <v>0</v>
      </c>
      <c r="M1856" s="326">
        <f t="shared" si="452"/>
        <v>0</v>
      </c>
      <c r="N1856" s="326">
        <f t="shared" si="460"/>
        <v>1.7122885367972878</v>
      </c>
      <c r="O1856" s="326">
        <f t="shared" si="453"/>
        <v>0</v>
      </c>
      <c r="P1856" s="326">
        <f t="shared" si="454"/>
        <v>0</v>
      </c>
      <c r="Q1856" s="326">
        <f t="shared" si="461"/>
        <v>1.7122885367972878</v>
      </c>
      <c r="R1856" s="326">
        <f t="shared" si="455"/>
        <v>6.001546034340108E-221</v>
      </c>
      <c r="S1856" s="326">
        <f t="shared" si="456"/>
        <v>0</v>
      </c>
      <c r="T1856" s="326">
        <f t="shared" si="462"/>
        <v>1.7122885367972878</v>
      </c>
      <c r="U1856" s="326">
        <f t="shared" si="457"/>
        <v>9.4790481878582071E-14</v>
      </c>
      <c r="V1856" s="326">
        <f t="shared" si="463"/>
        <v>0.3000000000000948</v>
      </c>
    </row>
    <row r="1857" spans="7:22" x14ac:dyDescent="0.2">
      <c r="G1857" s="326">
        <f t="shared" si="448"/>
        <v>0</v>
      </c>
      <c r="H1857" s="326">
        <f t="shared" si="458"/>
        <v>1.713214598742554</v>
      </c>
      <c r="I1857" s="326">
        <f t="shared" si="449"/>
        <v>0</v>
      </c>
      <c r="J1857" s="326">
        <f t="shared" si="450"/>
        <v>0</v>
      </c>
      <c r="K1857" s="326">
        <f t="shared" si="459"/>
        <v>1.713214598742554</v>
      </c>
      <c r="L1857" s="326">
        <f t="shared" si="451"/>
        <v>0</v>
      </c>
      <c r="M1857" s="326">
        <f t="shared" si="452"/>
        <v>0</v>
      </c>
      <c r="N1857" s="326">
        <f t="shared" si="460"/>
        <v>1.713214598742554</v>
      </c>
      <c r="O1857" s="326">
        <f t="shared" si="453"/>
        <v>0</v>
      </c>
      <c r="P1857" s="326">
        <f t="shared" si="454"/>
        <v>0</v>
      </c>
      <c r="Q1857" s="326">
        <f t="shared" si="461"/>
        <v>1.713214598742554</v>
      </c>
      <c r="R1857" s="326">
        <f t="shared" si="455"/>
        <v>2.1706175657789958E-221</v>
      </c>
      <c r="S1857" s="326">
        <f t="shared" si="456"/>
        <v>0</v>
      </c>
      <c r="T1857" s="326">
        <f t="shared" si="462"/>
        <v>1.713214598742554</v>
      </c>
      <c r="U1857" s="326">
        <f t="shared" si="457"/>
        <v>6.5547769128519376E-14</v>
      </c>
      <c r="V1857" s="326">
        <f t="shared" si="463"/>
        <v>0.30000000000006555</v>
      </c>
    </row>
    <row r="1858" spans="7:22" x14ac:dyDescent="0.2">
      <c r="G1858" s="326">
        <f t="shared" si="448"/>
        <v>0</v>
      </c>
      <c r="H1858" s="326">
        <f t="shared" si="458"/>
        <v>1.7141406606878202</v>
      </c>
      <c r="I1858" s="326">
        <f t="shared" si="449"/>
        <v>0</v>
      </c>
      <c r="J1858" s="326">
        <f t="shared" si="450"/>
        <v>0</v>
      </c>
      <c r="K1858" s="326">
        <f t="shared" si="459"/>
        <v>1.7141406606878202</v>
      </c>
      <c r="L1858" s="326">
        <f t="shared" si="451"/>
        <v>0</v>
      </c>
      <c r="M1858" s="326">
        <f t="shared" si="452"/>
        <v>0</v>
      </c>
      <c r="N1858" s="326">
        <f t="shared" si="460"/>
        <v>1.7141406606878202</v>
      </c>
      <c r="O1858" s="326">
        <f t="shared" si="453"/>
        <v>0</v>
      </c>
      <c r="P1858" s="326">
        <f t="shared" si="454"/>
        <v>0</v>
      </c>
      <c r="Q1858" s="326">
        <f t="shared" si="461"/>
        <v>1.7141406606878202</v>
      </c>
      <c r="R1858" s="326">
        <f t="shared" si="455"/>
        <v>7.8512895456933598E-222</v>
      </c>
      <c r="S1858" s="326">
        <f t="shared" si="456"/>
        <v>0</v>
      </c>
      <c r="T1858" s="326">
        <f t="shared" si="462"/>
        <v>1.7141406606878202</v>
      </c>
      <c r="U1858" s="326">
        <f t="shared" si="457"/>
        <v>4.5249011421396335E-14</v>
      </c>
      <c r="V1858" s="326">
        <f t="shared" si="463"/>
        <v>0.30000000000004523</v>
      </c>
    </row>
    <row r="1859" spans="7:22" x14ac:dyDescent="0.2">
      <c r="G1859" s="326">
        <f t="shared" si="448"/>
        <v>0</v>
      </c>
      <c r="H1859" s="326">
        <f t="shared" si="458"/>
        <v>1.7150667226330865</v>
      </c>
      <c r="I1859" s="326">
        <f t="shared" si="449"/>
        <v>0</v>
      </c>
      <c r="J1859" s="326">
        <f t="shared" si="450"/>
        <v>0</v>
      </c>
      <c r="K1859" s="326">
        <f t="shared" si="459"/>
        <v>1.7150667226330865</v>
      </c>
      <c r="L1859" s="326">
        <f t="shared" si="451"/>
        <v>0</v>
      </c>
      <c r="M1859" s="326">
        <f t="shared" si="452"/>
        <v>0</v>
      </c>
      <c r="N1859" s="326">
        <f t="shared" si="460"/>
        <v>1.7150667226330865</v>
      </c>
      <c r="O1859" s="326">
        <f t="shared" si="453"/>
        <v>0</v>
      </c>
      <c r="P1859" s="326">
        <f t="shared" si="454"/>
        <v>0</v>
      </c>
      <c r="Q1859" s="326">
        <f t="shared" si="461"/>
        <v>1.7150667226330865</v>
      </c>
      <c r="R1859" s="326">
        <f t="shared" si="455"/>
        <v>2.840120945216926E-222</v>
      </c>
      <c r="S1859" s="326">
        <f t="shared" si="456"/>
        <v>0</v>
      </c>
      <c r="T1859" s="326">
        <f t="shared" si="462"/>
        <v>1.7150667226330865</v>
      </c>
      <c r="U1859" s="326">
        <f t="shared" si="457"/>
        <v>3.1183219695771229E-14</v>
      </c>
      <c r="V1859" s="326">
        <f t="shared" si="463"/>
        <v>0.30000000000003119</v>
      </c>
    </row>
    <row r="1860" spans="7:22" x14ac:dyDescent="0.2">
      <c r="G1860" s="326">
        <f t="shared" si="448"/>
        <v>0</v>
      </c>
      <c r="H1860" s="326">
        <f t="shared" si="458"/>
        <v>1.7159927845783527</v>
      </c>
      <c r="I1860" s="326">
        <f t="shared" si="449"/>
        <v>0</v>
      </c>
      <c r="J1860" s="326">
        <f t="shared" si="450"/>
        <v>0</v>
      </c>
      <c r="K1860" s="326">
        <f t="shared" si="459"/>
        <v>1.7159927845783527</v>
      </c>
      <c r="L1860" s="326">
        <f t="shared" si="451"/>
        <v>0</v>
      </c>
      <c r="M1860" s="326">
        <f t="shared" si="452"/>
        <v>0</v>
      </c>
      <c r="N1860" s="326">
        <f t="shared" si="460"/>
        <v>1.7159927845783527</v>
      </c>
      <c r="O1860" s="326">
        <f t="shared" si="453"/>
        <v>0</v>
      </c>
      <c r="P1860" s="326">
        <f t="shared" si="454"/>
        <v>0</v>
      </c>
      <c r="Q1860" s="326">
        <f t="shared" si="461"/>
        <v>1.7159927845783527</v>
      </c>
      <c r="R1860" s="326">
        <f t="shared" si="455"/>
        <v>1.0274755204672562E-222</v>
      </c>
      <c r="S1860" s="326">
        <f t="shared" si="456"/>
        <v>0</v>
      </c>
      <c r="T1860" s="326">
        <f t="shared" si="462"/>
        <v>1.7159927845783527</v>
      </c>
      <c r="U1860" s="326">
        <f t="shared" si="457"/>
        <v>2.1453401813423607E-14</v>
      </c>
      <c r="V1860" s="326">
        <f t="shared" si="463"/>
        <v>0.30000000000002142</v>
      </c>
    </row>
    <row r="1861" spans="7:22" x14ac:dyDescent="0.2">
      <c r="G1861" s="326">
        <f t="shared" si="448"/>
        <v>0</v>
      </c>
      <c r="H1861" s="326">
        <f t="shared" si="458"/>
        <v>1.7169188465236189</v>
      </c>
      <c r="I1861" s="326">
        <f t="shared" si="449"/>
        <v>0</v>
      </c>
      <c r="J1861" s="326">
        <f t="shared" si="450"/>
        <v>0</v>
      </c>
      <c r="K1861" s="326">
        <f t="shared" si="459"/>
        <v>1.7169188465236189</v>
      </c>
      <c r="L1861" s="326">
        <f t="shared" si="451"/>
        <v>0</v>
      </c>
      <c r="M1861" s="326">
        <f t="shared" si="452"/>
        <v>0</v>
      </c>
      <c r="N1861" s="326">
        <f t="shared" si="460"/>
        <v>1.7169188465236189</v>
      </c>
      <c r="O1861" s="326">
        <f t="shared" si="453"/>
        <v>0</v>
      </c>
      <c r="P1861" s="326">
        <f t="shared" si="454"/>
        <v>0</v>
      </c>
      <c r="Q1861" s="326">
        <f t="shared" si="461"/>
        <v>1.7169188465236189</v>
      </c>
      <c r="R1861" s="326">
        <f t="shared" si="455"/>
        <v>3.7174538519066824E-223</v>
      </c>
      <c r="S1861" s="326">
        <f t="shared" si="456"/>
        <v>0</v>
      </c>
      <c r="T1861" s="326">
        <f t="shared" si="462"/>
        <v>1.7169188465236189</v>
      </c>
      <c r="U1861" s="326">
        <f t="shared" si="457"/>
        <v>1.4734567695230552E-14</v>
      </c>
      <c r="V1861" s="326">
        <f t="shared" si="463"/>
        <v>0.3000000000000147</v>
      </c>
    </row>
    <row r="1862" spans="7:22" x14ac:dyDescent="0.2">
      <c r="G1862" s="326">
        <f t="shared" si="448"/>
        <v>0</v>
      </c>
      <c r="H1862" s="326">
        <f t="shared" si="458"/>
        <v>1.7178449084688852</v>
      </c>
      <c r="I1862" s="326">
        <f t="shared" si="449"/>
        <v>0</v>
      </c>
      <c r="J1862" s="326">
        <f t="shared" si="450"/>
        <v>0</v>
      </c>
      <c r="K1862" s="326">
        <f t="shared" si="459"/>
        <v>1.7178449084688852</v>
      </c>
      <c r="L1862" s="326">
        <f t="shared" si="451"/>
        <v>0</v>
      </c>
      <c r="M1862" s="326">
        <f t="shared" si="452"/>
        <v>0</v>
      </c>
      <c r="N1862" s="326">
        <f t="shared" si="460"/>
        <v>1.7178449084688852</v>
      </c>
      <c r="O1862" s="326">
        <f t="shared" si="453"/>
        <v>0</v>
      </c>
      <c r="P1862" s="326">
        <f t="shared" si="454"/>
        <v>0</v>
      </c>
      <c r="Q1862" s="326">
        <f t="shared" si="461"/>
        <v>1.7178449084688852</v>
      </c>
      <c r="R1862" s="326">
        <f t="shared" si="455"/>
        <v>1.3451161400125225E-223</v>
      </c>
      <c r="S1862" s="326">
        <f t="shared" si="456"/>
        <v>0</v>
      </c>
      <c r="T1862" s="326">
        <f t="shared" si="462"/>
        <v>1.7178449084688852</v>
      </c>
      <c r="U1862" s="326">
        <f t="shared" si="457"/>
        <v>1.0102929098615908E-14</v>
      </c>
      <c r="V1862" s="326">
        <f t="shared" si="463"/>
        <v>0.30000000000001009</v>
      </c>
    </row>
    <row r="1863" spans="7:22" x14ac:dyDescent="0.2">
      <c r="G1863" s="326">
        <f t="shared" ref="G1863:G1926" si="464">FLOOR(I1863,0.001)</f>
        <v>0</v>
      </c>
      <c r="H1863" s="326">
        <f t="shared" si="458"/>
        <v>1.7187709704141514</v>
      </c>
      <c r="I1863" s="326">
        <f t="shared" ref="I1863:I1926" si="465">$C$13/(SQRT(($H1863*$H1863)/I$4))/SQRT(6.28)*EXP(-(($H1863-I$2)^2)/2/(SQRT(($H1863*$H1863)/I$4))^2)</f>
        <v>0</v>
      </c>
      <c r="J1863" s="326">
        <f t="shared" ref="J1863:J1926" si="466">FLOOR(L1863,0.001)</f>
        <v>0</v>
      </c>
      <c r="K1863" s="326">
        <f t="shared" si="459"/>
        <v>1.7187709704141514</v>
      </c>
      <c r="L1863" s="326">
        <f t="shared" ref="L1863:L1926" si="467">$C$13/(SQRT(($H1863*$H1863)/L$4))/SQRT(6.28)*EXP(-(($H1863-L$2)^2)/2/(SQRT(($H1863*$H1863)/L$4))^2)</f>
        <v>0</v>
      </c>
      <c r="M1863" s="326">
        <f t="shared" ref="M1863:M1926" si="468">FLOOR(O1863,0.001)</f>
        <v>0</v>
      </c>
      <c r="N1863" s="326">
        <f t="shared" si="460"/>
        <v>1.7187709704141514</v>
      </c>
      <c r="O1863" s="326">
        <f t="shared" ref="O1863:O1926" si="469">$C$13/(SQRT(($H1863*$H1863)/O$4))/SQRT(6.28)*EXP(-(($H1863-O$2)^2)/2/(SQRT(($H1863*$H1863)/O$4))^2)</f>
        <v>0</v>
      </c>
      <c r="P1863" s="326">
        <f t="shared" ref="P1863:P1926" si="470">FLOOR(R1863,0.001)</f>
        <v>0</v>
      </c>
      <c r="Q1863" s="326">
        <f t="shared" si="461"/>
        <v>1.7187709704141514</v>
      </c>
      <c r="R1863" s="326">
        <f t="shared" ref="R1863:R1926" si="471">$C$13/(SQRT(($H1863*$H1863)/R$4))/SQRT(6.28)*EXP(-(($H1863-R$2)^2)/2/(SQRT(($H1863*$H1863)/R$4))^2)</f>
        <v>4.8675981409989213E-224</v>
      </c>
      <c r="S1863" s="326">
        <f t="shared" ref="S1863:S1926" si="472">FLOOR(U1863,0.001)</f>
        <v>0</v>
      </c>
      <c r="T1863" s="326">
        <f t="shared" si="462"/>
        <v>1.7187709704141514</v>
      </c>
      <c r="U1863" s="326">
        <f t="shared" ref="U1863:U1926" si="473">$C$13/(SQRT(($H1863*$H1863)/U$4))/SQRT(6.28)*EXP(-(($H1863-U$2)^2)/2/(SQRT(($H1863*$H1863)/U$4))^2)</f>
        <v>6.9155788101110855E-15</v>
      </c>
      <c r="V1863" s="326">
        <f t="shared" si="463"/>
        <v>0.30000000000000693</v>
      </c>
    </row>
    <row r="1864" spans="7:22" x14ac:dyDescent="0.2">
      <c r="G1864" s="326">
        <f t="shared" si="464"/>
        <v>0</v>
      </c>
      <c r="H1864" s="326">
        <f t="shared" ref="H1864:H1927" si="474">H1863+1/($C$16*60)</f>
        <v>1.7196970323594176</v>
      </c>
      <c r="I1864" s="326">
        <f t="shared" si="465"/>
        <v>0</v>
      </c>
      <c r="J1864" s="326">
        <f t="shared" si="466"/>
        <v>0</v>
      </c>
      <c r="K1864" s="326">
        <f t="shared" ref="K1864:K1927" si="475">K1863+1/($C$16*60)</f>
        <v>1.7196970323594176</v>
      </c>
      <c r="L1864" s="326">
        <f t="shared" si="467"/>
        <v>0</v>
      </c>
      <c r="M1864" s="326">
        <f t="shared" si="468"/>
        <v>0</v>
      </c>
      <c r="N1864" s="326">
        <f t="shared" ref="N1864:N1927" si="476">N1863+1/($C$16*60)</f>
        <v>1.7196970323594176</v>
      </c>
      <c r="O1864" s="326">
        <f t="shared" si="469"/>
        <v>0</v>
      </c>
      <c r="P1864" s="326">
        <f t="shared" si="470"/>
        <v>0</v>
      </c>
      <c r="Q1864" s="326">
        <f t="shared" ref="Q1864:Q1927" si="477">Q1863+1/($C$16*60)</f>
        <v>1.7196970323594176</v>
      </c>
      <c r="R1864" s="326">
        <f t="shared" si="471"/>
        <v>1.7616150852852688E-224</v>
      </c>
      <c r="S1864" s="326">
        <f t="shared" si="472"/>
        <v>0</v>
      </c>
      <c r="T1864" s="326">
        <f t="shared" ref="T1864:T1927" si="478">T1863+1/($C$16*60)</f>
        <v>1.7196970323594176</v>
      </c>
      <c r="U1864" s="326">
        <f t="shared" si="473"/>
        <v>4.7258912802521804E-15</v>
      </c>
      <c r="V1864" s="326">
        <f t="shared" ref="V1864:V1927" si="479">SUM(I1864,L1864,O1864,R1864,U1864)+0.3</f>
        <v>0.30000000000000471</v>
      </c>
    </row>
    <row r="1865" spans="7:22" x14ac:dyDescent="0.2">
      <c r="G1865" s="326">
        <f t="shared" si="464"/>
        <v>0</v>
      </c>
      <c r="H1865" s="326">
        <f t="shared" si="474"/>
        <v>1.7206230943046839</v>
      </c>
      <c r="I1865" s="326">
        <f t="shared" si="465"/>
        <v>0</v>
      </c>
      <c r="J1865" s="326">
        <f t="shared" si="466"/>
        <v>0</v>
      </c>
      <c r="K1865" s="326">
        <f t="shared" si="475"/>
        <v>1.7206230943046839</v>
      </c>
      <c r="L1865" s="326">
        <f t="shared" si="467"/>
        <v>0</v>
      </c>
      <c r="M1865" s="326">
        <f t="shared" si="468"/>
        <v>0</v>
      </c>
      <c r="N1865" s="326">
        <f t="shared" si="476"/>
        <v>1.7206230943046839</v>
      </c>
      <c r="O1865" s="326">
        <f t="shared" si="469"/>
        <v>0</v>
      </c>
      <c r="P1865" s="326">
        <f t="shared" si="470"/>
        <v>0</v>
      </c>
      <c r="Q1865" s="326">
        <f t="shared" si="477"/>
        <v>1.7206230943046839</v>
      </c>
      <c r="R1865" s="326">
        <f t="shared" si="471"/>
        <v>6.3760149927192269E-225</v>
      </c>
      <c r="S1865" s="326">
        <f t="shared" si="472"/>
        <v>0</v>
      </c>
      <c r="T1865" s="326">
        <f t="shared" si="478"/>
        <v>1.7206230943046839</v>
      </c>
      <c r="U1865" s="326">
        <f t="shared" si="473"/>
        <v>3.2241520110907755E-15</v>
      </c>
      <c r="V1865" s="326">
        <f t="shared" si="479"/>
        <v>0.30000000000000321</v>
      </c>
    </row>
    <row r="1866" spans="7:22" x14ac:dyDescent="0.2">
      <c r="G1866" s="326">
        <f t="shared" si="464"/>
        <v>0</v>
      </c>
      <c r="H1866" s="326">
        <f t="shared" si="474"/>
        <v>1.7215491562499501</v>
      </c>
      <c r="I1866" s="326">
        <f t="shared" si="465"/>
        <v>0</v>
      </c>
      <c r="J1866" s="326">
        <f t="shared" si="466"/>
        <v>0</v>
      </c>
      <c r="K1866" s="326">
        <f t="shared" si="475"/>
        <v>1.7215491562499501</v>
      </c>
      <c r="L1866" s="326">
        <f t="shared" si="467"/>
        <v>0</v>
      </c>
      <c r="M1866" s="326">
        <f t="shared" si="468"/>
        <v>0</v>
      </c>
      <c r="N1866" s="326">
        <f t="shared" si="476"/>
        <v>1.7215491562499501</v>
      </c>
      <c r="O1866" s="326">
        <f t="shared" si="469"/>
        <v>0</v>
      </c>
      <c r="P1866" s="326">
        <f t="shared" si="470"/>
        <v>0</v>
      </c>
      <c r="Q1866" s="326">
        <f t="shared" si="477"/>
        <v>1.7215491562499501</v>
      </c>
      <c r="R1866" s="326">
        <f t="shared" si="471"/>
        <v>2.3079706097178276E-225</v>
      </c>
      <c r="S1866" s="326">
        <f t="shared" si="472"/>
        <v>0</v>
      </c>
      <c r="T1866" s="326">
        <f t="shared" si="478"/>
        <v>1.7215491562499501</v>
      </c>
      <c r="U1866" s="326">
        <f t="shared" si="473"/>
        <v>2.195970519643597E-15</v>
      </c>
      <c r="V1866" s="326">
        <f t="shared" si="479"/>
        <v>0.30000000000000221</v>
      </c>
    </row>
    <row r="1867" spans="7:22" x14ac:dyDescent="0.2">
      <c r="G1867" s="326">
        <f t="shared" si="464"/>
        <v>0</v>
      </c>
      <c r="H1867" s="326">
        <f t="shared" si="474"/>
        <v>1.7224752181952163</v>
      </c>
      <c r="I1867" s="326">
        <f t="shared" si="465"/>
        <v>0</v>
      </c>
      <c r="J1867" s="326">
        <f t="shared" si="466"/>
        <v>0</v>
      </c>
      <c r="K1867" s="326">
        <f t="shared" si="475"/>
        <v>1.7224752181952163</v>
      </c>
      <c r="L1867" s="326">
        <f t="shared" si="467"/>
        <v>0</v>
      </c>
      <c r="M1867" s="326">
        <f t="shared" si="468"/>
        <v>0</v>
      </c>
      <c r="N1867" s="326">
        <f t="shared" si="476"/>
        <v>1.7224752181952163</v>
      </c>
      <c r="O1867" s="326">
        <f t="shared" si="469"/>
        <v>0</v>
      </c>
      <c r="P1867" s="326">
        <f t="shared" si="470"/>
        <v>0</v>
      </c>
      <c r="Q1867" s="326">
        <f t="shared" si="477"/>
        <v>1.7224752181952163</v>
      </c>
      <c r="R1867" s="326">
        <f t="shared" si="471"/>
        <v>8.3551544401059106E-226</v>
      </c>
      <c r="S1867" s="326">
        <f t="shared" si="472"/>
        <v>0</v>
      </c>
      <c r="T1867" s="326">
        <f t="shared" si="478"/>
        <v>1.7224752181952163</v>
      </c>
      <c r="U1867" s="326">
        <f t="shared" si="473"/>
        <v>1.4932046257712102E-15</v>
      </c>
      <c r="V1867" s="326">
        <f t="shared" si="479"/>
        <v>0.30000000000000149</v>
      </c>
    </row>
    <row r="1868" spans="7:22" x14ac:dyDescent="0.2">
      <c r="G1868" s="326">
        <f t="shared" si="464"/>
        <v>0</v>
      </c>
      <c r="H1868" s="326">
        <f t="shared" si="474"/>
        <v>1.7234012801404825</v>
      </c>
      <c r="I1868" s="326">
        <f t="shared" si="465"/>
        <v>0</v>
      </c>
      <c r="J1868" s="326">
        <f t="shared" si="466"/>
        <v>0</v>
      </c>
      <c r="K1868" s="326">
        <f t="shared" si="475"/>
        <v>1.7234012801404825</v>
      </c>
      <c r="L1868" s="326">
        <f t="shared" si="467"/>
        <v>0</v>
      </c>
      <c r="M1868" s="326">
        <f t="shared" si="468"/>
        <v>0</v>
      </c>
      <c r="N1868" s="326">
        <f t="shared" si="476"/>
        <v>1.7234012801404825</v>
      </c>
      <c r="O1868" s="326">
        <f t="shared" si="469"/>
        <v>0</v>
      </c>
      <c r="P1868" s="326">
        <f t="shared" si="470"/>
        <v>0</v>
      </c>
      <c r="Q1868" s="326">
        <f t="shared" si="477"/>
        <v>1.7234012801404825</v>
      </c>
      <c r="R1868" s="326">
        <f t="shared" si="471"/>
        <v>3.0249804917619452E-226</v>
      </c>
      <c r="S1868" s="326">
        <f t="shared" si="472"/>
        <v>0</v>
      </c>
      <c r="T1868" s="326">
        <f t="shared" si="478"/>
        <v>1.7234012801404825</v>
      </c>
      <c r="U1868" s="326">
        <f t="shared" si="473"/>
        <v>1.0136699604112478E-15</v>
      </c>
      <c r="V1868" s="326">
        <f t="shared" si="479"/>
        <v>0.30000000000000099</v>
      </c>
    </row>
    <row r="1869" spans="7:22" x14ac:dyDescent="0.2">
      <c r="G1869" s="326">
        <f t="shared" si="464"/>
        <v>0</v>
      </c>
      <c r="H1869" s="326">
        <f t="shared" si="474"/>
        <v>1.7243273420857488</v>
      </c>
      <c r="I1869" s="326">
        <f t="shared" si="465"/>
        <v>0</v>
      </c>
      <c r="J1869" s="326">
        <f t="shared" si="466"/>
        <v>0</v>
      </c>
      <c r="K1869" s="326">
        <f t="shared" si="475"/>
        <v>1.7243273420857488</v>
      </c>
      <c r="L1869" s="326">
        <f t="shared" si="467"/>
        <v>0</v>
      </c>
      <c r="M1869" s="326">
        <f t="shared" si="468"/>
        <v>0</v>
      </c>
      <c r="N1869" s="326">
        <f t="shared" si="476"/>
        <v>1.7243273420857488</v>
      </c>
      <c r="O1869" s="326">
        <f t="shared" si="469"/>
        <v>0</v>
      </c>
      <c r="P1869" s="326">
        <f t="shared" si="470"/>
        <v>0</v>
      </c>
      <c r="Q1869" s="326">
        <f t="shared" si="477"/>
        <v>1.7243273420857488</v>
      </c>
      <c r="R1869" s="326">
        <f t="shared" si="471"/>
        <v>1.0953052893745292E-226</v>
      </c>
      <c r="S1869" s="326">
        <f t="shared" si="472"/>
        <v>0</v>
      </c>
      <c r="T1869" s="326">
        <f t="shared" si="478"/>
        <v>1.7243273420857488</v>
      </c>
      <c r="U1869" s="326">
        <f t="shared" si="473"/>
        <v>6.8700650665731041E-16</v>
      </c>
      <c r="V1869" s="326">
        <f t="shared" si="479"/>
        <v>0.30000000000000066</v>
      </c>
    </row>
    <row r="1870" spans="7:22" x14ac:dyDescent="0.2">
      <c r="G1870" s="326">
        <f t="shared" si="464"/>
        <v>0</v>
      </c>
      <c r="H1870" s="326">
        <f t="shared" si="474"/>
        <v>1.725253404031015</v>
      </c>
      <c r="I1870" s="326">
        <f t="shared" si="465"/>
        <v>0</v>
      </c>
      <c r="J1870" s="326">
        <f t="shared" si="466"/>
        <v>0</v>
      </c>
      <c r="K1870" s="326">
        <f t="shared" si="475"/>
        <v>1.725253404031015</v>
      </c>
      <c r="L1870" s="326">
        <f t="shared" si="467"/>
        <v>0</v>
      </c>
      <c r="M1870" s="326">
        <f t="shared" si="468"/>
        <v>0</v>
      </c>
      <c r="N1870" s="326">
        <f t="shared" si="476"/>
        <v>1.725253404031015</v>
      </c>
      <c r="O1870" s="326">
        <f t="shared" si="469"/>
        <v>0</v>
      </c>
      <c r="P1870" s="326">
        <f t="shared" si="470"/>
        <v>0</v>
      </c>
      <c r="Q1870" s="326">
        <f t="shared" si="477"/>
        <v>1.725253404031015</v>
      </c>
      <c r="R1870" s="326">
        <f t="shared" si="471"/>
        <v>3.9663672315886784E-227</v>
      </c>
      <c r="S1870" s="326">
        <f t="shared" si="472"/>
        <v>0</v>
      </c>
      <c r="T1870" s="326">
        <f t="shared" si="478"/>
        <v>1.725253404031015</v>
      </c>
      <c r="U1870" s="326">
        <f t="shared" si="473"/>
        <v>4.6485203233534134E-16</v>
      </c>
      <c r="V1870" s="326">
        <f t="shared" si="479"/>
        <v>0.30000000000000043</v>
      </c>
    </row>
    <row r="1871" spans="7:22" x14ac:dyDescent="0.2">
      <c r="G1871" s="326">
        <f t="shared" si="464"/>
        <v>0</v>
      </c>
      <c r="H1871" s="326">
        <f t="shared" si="474"/>
        <v>1.7261794659762812</v>
      </c>
      <c r="I1871" s="326">
        <f t="shared" si="465"/>
        <v>0</v>
      </c>
      <c r="J1871" s="326">
        <f t="shared" si="466"/>
        <v>0</v>
      </c>
      <c r="K1871" s="326">
        <f t="shared" si="475"/>
        <v>1.7261794659762812</v>
      </c>
      <c r="L1871" s="326">
        <f t="shared" si="467"/>
        <v>0</v>
      </c>
      <c r="M1871" s="326">
        <f t="shared" si="468"/>
        <v>0</v>
      </c>
      <c r="N1871" s="326">
        <f t="shared" si="476"/>
        <v>1.7261794659762812</v>
      </c>
      <c r="O1871" s="326">
        <f t="shared" si="469"/>
        <v>0</v>
      </c>
      <c r="P1871" s="326">
        <f t="shared" si="470"/>
        <v>0</v>
      </c>
      <c r="Q1871" s="326">
        <f t="shared" si="477"/>
        <v>1.7261794659762812</v>
      </c>
      <c r="R1871" s="326">
        <f t="shared" si="471"/>
        <v>1.436469483919559E-227</v>
      </c>
      <c r="S1871" s="326">
        <f t="shared" si="472"/>
        <v>0</v>
      </c>
      <c r="T1871" s="326">
        <f t="shared" si="478"/>
        <v>1.7261794659762812</v>
      </c>
      <c r="U1871" s="326">
        <f t="shared" si="473"/>
        <v>3.1402252796751266E-16</v>
      </c>
      <c r="V1871" s="326">
        <f t="shared" si="479"/>
        <v>0.30000000000000032</v>
      </c>
    </row>
    <row r="1872" spans="7:22" x14ac:dyDescent="0.2">
      <c r="G1872" s="326">
        <f t="shared" si="464"/>
        <v>0</v>
      </c>
      <c r="H1872" s="326">
        <f t="shared" si="474"/>
        <v>1.7271055279215475</v>
      </c>
      <c r="I1872" s="326">
        <f t="shared" si="465"/>
        <v>0</v>
      </c>
      <c r="J1872" s="326">
        <f t="shared" si="466"/>
        <v>0</v>
      </c>
      <c r="K1872" s="326">
        <f t="shared" si="475"/>
        <v>1.7271055279215475</v>
      </c>
      <c r="L1872" s="326">
        <f t="shared" si="467"/>
        <v>0</v>
      </c>
      <c r="M1872" s="326">
        <f t="shared" si="468"/>
        <v>0</v>
      </c>
      <c r="N1872" s="326">
        <f t="shared" si="476"/>
        <v>1.7271055279215475</v>
      </c>
      <c r="O1872" s="326">
        <f t="shared" si="469"/>
        <v>0</v>
      </c>
      <c r="P1872" s="326">
        <f t="shared" si="470"/>
        <v>0</v>
      </c>
      <c r="Q1872" s="326">
        <f t="shared" si="477"/>
        <v>1.7271055279215475</v>
      </c>
      <c r="R1872" s="326">
        <f t="shared" si="471"/>
        <v>5.2029092061784531E-228</v>
      </c>
      <c r="S1872" s="326">
        <f t="shared" si="472"/>
        <v>0</v>
      </c>
      <c r="T1872" s="326">
        <f t="shared" si="478"/>
        <v>1.7271055279215475</v>
      </c>
      <c r="U1872" s="326">
        <f t="shared" si="473"/>
        <v>2.1178813872287149E-16</v>
      </c>
      <c r="V1872" s="326">
        <f t="shared" si="479"/>
        <v>0.30000000000000021</v>
      </c>
    </row>
    <row r="1873" spans="7:22" x14ac:dyDescent="0.2">
      <c r="G1873" s="326">
        <f t="shared" si="464"/>
        <v>0</v>
      </c>
      <c r="H1873" s="326">
        <f t="shared" si="474"/>
        <v>1.7280315898668137</v>
      </c>
      <c r="I1873" s="326">
        <f t="shared" si="465"/>
        <v>0</v>
      </c>
      <c r="J1873" s="326">
        <f t="shared" si="466"/>
        <v>0</v>
      </c>
      <c r="K1873" s="326">
        <f t="shared" si="475"/>
        <v>1.7280315898668137</v>
      </c>
      <c r="L1873" s="326">
        <f t="shared" si="467"/>
        <v>0</v>
      </c>
      <c r="M1873" s="326">
        <f t="shared" si="468"/>
        <v>0</v>
      </c>
      <c r="N1873" s="326">
        <f t="shared" si="476"/>
        <v>1.7280315898668137</v>
      </c>
      <c r="O1873" s="326">
        <f t="shared" si="469"/>
        <v>0</v>
      </c>
      <c r="P1873" s="326">
        <f t="shared" si="470"/>
        <v>0</v>
      </c>
      <c r="Q1873" s="326">
        <f t="shared" si="477"/>
        <v>1.7280315898668137</v>
      </c>
      <c r="R1873" s="326">
        <f t="shared" si="471"/>
        <v>1.8847036044720487E-228</v>
      </c>
      <c r="S1873" s="326">
        <f t="shared" si="472"/>
        <v>0</v>
      </c>
      <c r="T1873" s="326">
        <f t="shared" si="478"/>
        <v>1.7280315898668137</v>
      </c>
      <c r="U1873" s="326">
        <f t="shared" si="473"/>
        <v>1.4260665035084747E-16</v>
      </c>
      <c r="V1873" s="326">
        <f t="shared" si="479"/>
        <v>0.30000000000000016</v>
      </c>
    </row>
    <row r="1874" spans="7:22" x14ac:dyDescent="0.2">
      <c r="G1874" s="326">
        <f t="shared" si="464"/>
        <v>0</v>
      </c>
      <c r="H1874" s="326">
        <f t="shared" si="474"/>
        <v>1.7289576518120799</v>
      </c>
      <c r="I1874" s="326">
        <f t="shared" si="465"/>
        <v>0</v>
      </c>
      <c r="J1874" s="326">
        <f t="shared" si="466"/>
        <v>0</v>
      </c>
      <c r="K1874" s="326">
        <f t="shared" si="475"/>
        <v>1.7289576518120799</v>
      </c>
      <c r="L1874" s="326">
        <f t="shared" si="467"/>
        <v>0</v>
      </c>
      <c r="M1874" s="326">
        <f t="shared" si="468"/>
        <v>0</v>
      </c>
      <c r="N1874" s="326">
        <f t="shared" si="476"/>
        <v>1.7289576518120799</v>
      </c>
      <c r="O1874" s="326">
        <f t="shared" si="469"/>
        <v>0</v>
      </c>
      <c r="P1874" s="326">
        <f t="shared" si="470"/>
        <v>0</v>
      </c>
      <c r="Q1874" s="326">
        <f t="shared" si="477"/>
        <v>1.7289576518120799</v>
      </c>
      <c r="R1874" s="326">
        <f t="shared" si="471"/>
        <v>6.8279047513577782E-229</v>
      </c>
      <c r="S1874" s="326">
        <f t="shared" si="472"/>
        <v>0</v>
      </c>
      <c r="T1874" s="326">
        <f t="shared" si="478"/>
        <v>1.7289576518120799</v>
      </c>
      <c r="U1874" s="326">
        <f t="shared" si="473"/>
        <v>9.5868910850563009E-17</v>
      </c>
      <c r="V1874" s="326">
        <f t="shared" si="479"/>
        <v>0.3000000000000001</v>
      </c>
    </row>
    <row r="1875" spans="7:22" x14ac:dyDescent="0.2">
      <c r="G1875" s="326">
        <f t="shared" si="464"/>
        <v>0</v>
      </c>
      <c r="H1875" s="326">
        <f t="shared" si="474"/>
        <v>1.7298837137573462</v>
      </c>
      <c r="I1875" s="326">
        <f t="shared" si="465"/>
        <v>0</v>
      </c>
      <c r="J1875" s="326">
        <f t="shared" si="466"/>
        <v>0</v>
      </c>
      <c r="K1875" s="326">
        <f t="shared" si="475"/>
        <v>1.7298837137573462</v>
      </c>
      <c r="L1875" s="326">
        <f t="shared" si="467"/>
        <v>0</v>
      </c>
      <c r="M1875" s="326">
        <f t="shared" si="468"/>
        <v>0</v>
      </c>
      <c r="N1875" s="326">
        <f t="shared" si="476"/>
        <v>1.7298837137573462</v>
      </c>
      <c r="O1875" s="326">
        <f t="shared" si="469"/>
        <v>0</v>
      </c>
      <c r="P1875" s="326">
        <f t="shared" si="470"/>
        <v>0</v>
      </c>
      <c r="Q1875" s="326">
        <f t="shared" si="477"/>
        <v>1.7298837137573462</v>
      </c>
      <c r="R1875" s="326">
        <f t="shared" si="471"/>
        <v>2.4738879863236975E-229</v>
      </c>
      <c r="S1875" s="326">
        <f t="shared" si="472"/>
        <v>0</v>
      </c>
      <c r="T1875" s="326">
        <f t="shared" si="478"/>
        <v>1.7298837137573462</v>
      </c>
      <c r="U1875" s="326">
        <f t="shared" si="473"/>
        <v>6.4345506008522253E-17</v>
      </c>
      <c r="V1875" s="326">
        <f t="shared" si="479"/>
        <v>0.30000000000000004</v>
      </c>
    </row>
    <row r="1876" spans="7:22" x14ac:dyDescent="0.2">
      <c r="G1876" s="326">
        <f t="shared" si="464"/>
        <v>0</v>
      </c>
      <c r="H1876" s="326">
        <f t="shared" si="474"/>
        <v>1.7308097757026124</v>
      </c>
      <c r="I1876" s="326">
        <f t="shared" si="465"/>
        <v>0</v>
      </c>
      <c r="J1876" s="326">
        <f t="shared" si="466"/>
        <v>0</v>
      </c>
      <c r="K1876" s="326">
        <f t="shared" si="475"/>
        <v>1.7308097757026124</v>
      </c>
      <c r="L1876" s="326">
        <f t="shared" si="467"/>
        <v>0</v>
      </c>
      <c r="M1876" s="326">
        <f t="shared" si="468"/>
        <v>0</v>
      </c>
      <c r="N1876" s="326">
        <f t="shared" si="476"/>
        <v>1.7308097757026124</v>
      </c>
      <c r="O1876" s="326">
        <f t="shared" si="469"/>
        <v>0</v>
      </c>
      <c r="P1876" s="326">
        <f t="shared" si="470"/>
        <v>0</v>
      </c>
      <c r="Q1876" s="326">
        <f t="shared" si="477"/>
        <v>1.7308097757026124</v>
      </c>
      <c r="R1876" s="326">
        <f t="shared" si="471"/>
        <v>8.9644034932118085E-230</v>
      </c>
      <c r="S1876" s="326">
        <f t="shared" si="472"/>
        <v>0</v>
      </c>
      <c r="T1876" s="326">
        <f t="shared" si="478"/>
        <v>1.7308097757026124</v>
      </c>
      <c r="U1876" s="326">
        <f t="shared" si="473"/>
        <v>4.3118495109385337E-17</v>
      </c>
      <c r="V1876" s="326">
        <f t="shared" si="479"/>
        <v>0.30000000000000004</v>
      </c>
    </row>
    <row r="1877" spans="7:22" x14ac:dyDescent="0.2">
      <c r="G1877" s="326">
        <f t="shared" si="464"/>
        <v>0</v>
      </c>
      <c r="H1877" s="326">
        <f t="shared" si="474"/>
        <v>1.7317358376478786</v>
      </c>
      <c r="I1877" s="326">
        <f t="shared" si="465"/>
        <v>0</v>
      </c>
      <c r="J1877" s="326">
        <f t="shared" si="466"/>
        <v>0</v>
      </c>
      <c r="K1877" s="326">
        <f t="shared" si="475"/>
        <v>1.7317358376478786</v>
      </c>
      <c r="L1877" s="326">
        <f t="shared" si="467"/>
        <v>0</v>
      </c>
      <c r="M1877" s="326">
        <f t="shared" si="468"/>
        <v>0</v>
      </c>
      <c r="N1877" s="326">
        <f t="shared" si="476"/>
        <v>1.7317358376478786</v>
      </c>
      <c r="O1877" s="326">
        <f t="shared" si="469"/>
        <v>0</v>
      </c>
      <c r="P1877" s="326">
        <f t="shared" si="470"/>
        <v>0</v>
      </c>
      <c r="Q1877" s="326">
        <f t="shared" si="477"/>
        <v>1.7317358376478786</v>
      </c>
      <c r="R1877" s="326">
        <f t="shared" si="471"/>
        <v>3.2487189950763694E-230</v>
      </c>
      <c r="S1877" s="326">
        <f t="shared" si="472"/>
        <v>0</v>
      </c>
      <c r="T1877" s="326">
        <f t="shared" si="478"/>
        <v>1.7317358376478786</v>
      </c>
      <c r="U1877" s="326">
        <f t="shared" si="473"/>
        <v>2.8848048765128851E-17</v>
      </c>
      <c r="V1877" s="326">
        <f t="shared" si="479"/>
        <v>0.30000000000000004</v>
      </c>
    </row>
    <row r="1878" spans="7:22" x14ac:dyDescent="0.2">
      <c r="G1878" s="326">
        <f t="shared" si="464"/>
        <v>0</v>
      </c>
      <c r="H1878" s="326">
        <f t="shared" si="474"/>
        <v>1.7326618995931449</v>
      </c>
      <c r="I1878" s="326">
        <f t="shared" si="465"/>
        <v>0</v>
      </c>
      <c r="J1878" s="326">
        <f t="shared" si="466"/>
        <v>0</v>
      </c>
      <c r="K1878" s="326">
        <f t="shared" si="475"/>
        <v>1.7326618995931449</v>
      </c>
      <c r="L1878" s="326">
        <f t="shared" si="467"/>
        <v>0</v>
      </c>
      <c r="M1878" s="326">
        <f t="shared" si="468"/>
        <v>0</v>
      </c>
      <c r="N1878" s="326">
        <f t="shared" si="476"/>
        <v>1.7326618995931449</v>
      </c>
      <c r="O1878" s="326">
        <f t="shared" si="469"/>
        <v>0</v>
      </c>
      <c r="P1878" s="326">
        <f t="shared" si="470"/>
        <v>0</v>
      </c>
      <c r="Q1878" s="326">
        <f t="shared" si="477"/>
        <v>1.7326618995931449</v>
      </c>
      <c r="R1878" s="326">
        <f t="shared" si="471"/>
        <v>1.177478222171332E-230</v>
      </c>
      <c r="S1878" s="326">
        <f t="shared" si="472"/>
        <v>0</v>
      </c>
      <c r="T1878" s="326">
        <f t="shared" si="478"/>
        <v>1.7326618995931449</v>
      </c>
      <c r="U1878" s="326">
        <f t="shared" si="473"/>
        <v>1.9269892153817545E-17</v>
      </c>
      <c r="V1878" s="326">
        <f t="shared" si="479"/>
        <v>0.3</v>
      </c>
    </row>
    <row r="1879" spans="7:22" x14ac:dyDescent="0.2">
      <c r="G1879" s="326">
        <f t="shared" si="464"/>
        <v>0</v>
      </c>
      <c r="H1879" s="326">
        <f t="shared" si="474"/>
        <v>1.7335879615384111</v>
      </c>
      <c r="I1879" s="326">
        <f t="shared" si="465"/>
        <v>0</v>
      </c>
      <c r="J1879" s="326">
        <f t="shared" si="466"/>
        <v>0</v>
      </c>
      <c r="K1879" s="326">
        <f t="shared" si="475"/>
        <v>1.7335879615384111</v>
      </c>
      <c r="L1879" s="326">
        <f t="shared" si="467"/>
        <v>0</v>
      </c>
      <c r="M1879" s="326">
        <f t="shared" si="468"/>
        <v>0</v>
      </c>
      <c r="N1879" s="326">
        <f t="shared" si="476"/>
        <v>1.7335879615384111</v>
      </c>
      <c r="O1879" s="326">
        <f t="shared" si="469"/>
        <v>0</v>
      </c>
      <c r="P1879" s="326">
        <f t="shared" si="470"/>
        <v>0</v>
      </c>
      <c r="Q1879" s="326">
        <f t="shared" si="477"/>
        <v>1.7335879615384111</v>
      </c>
      <c r="R1879" s="326">
        <f t="shared" si="471"/>
        <v>4.2681944600462431E-231</v>
      </c>
      <c r="S1879" s="326">
        <f t="shared" si="472"/>
        <v>0</v>
      </c>
      <c r="T1879" s="326">
        <f t="shared" si="478"/>
        <v>1.7335879615384111</v>
      </c>
      <c r="U1879" s="326">
        <f t="shared" si="473"/>
        <v>1.2851523846120239E-17</v>
      </c>
      <c r="V1879" s="326">
        <f t="shared" si="479"/>
        <v>0.3</v>
      </c>
    </row>
    <row r="1880" spans="7:22" x14ac:dyDescent="0.2">
      <c r="G1880" s="326">
        <f t="shared" si="464"/>
        <v>0</v>
      </c>
      <c r="H1880" s="326">
        <f t="shared" si="474"/>
        <v>1.7345140234836773</v>
      </c>
      <c r="I1880" s="326">
        <f t="shared" si="465"/>
        <v>0</v>
      </c>
      <c r="J1880" s="326">
        <f t="shared" si="466"/>
        <v>0</v>
      </c>
      <c r="K1880" s="326">
        <f t="shared" si="475"/>
        <v>1.7345140234836773</v>
      </c>
      <c r="L1880" s="326">
        <f t="shared" si="467"/>
        <v>0</v>
      </c>
      <c r="M1880" s="326">
        <f t="shared" si="468"/>
        <v>0</v>
      </c>
      <c r="N1880" s="326">
        <f t="shared" si="476"/>
        <v>1.7345140234836773</v>
      </c>
      <c r="O1880" s="326">
        <f t="shared" si="469"/>
        <v>0</v>
      </c>
      <c r="P1880" s="326">
        <f t="shared" si="470"/>
        <v>0</v>
      </c>
      <c r="Q1880" s="326">
        <f t="shared" si="477"/>
        <v>1.7345140234836773</v>
      </c>
      <c r="R1880" s="326">
        <f t="shared" si="471"/>
        <v>1.5473433129115691E-231</v>
      </c>
      <c r="S1880" s="326">
        <f t="shared" si="472"/>
        <v>0</v>
      </c>
      <c r="T1880" s="326">
        <f t="shared" si="478"/>
        <v>1.7345140234836773</v>
      </c>
      <c r="U1880" s="326">
        <f t="shared" si="473"/>
        <v>8.5574618522919348E-18</v>
      </c>
      <c r="V1880" s="326">
        <f t="shared" si="479"/>
        <v>0.3</v>
      </c>
    </row>
    <row r="1881" spans="7:22" x14ac:dyDescent="0.2">
      <c r="G1881" s="326">
        <f t="shared" si="464"/>
        <v>0</v>
      </c>
      <c r="H1881" s="326">
        <f t="shared" si="474"/>
        <v>1.7354400854289436</v>
      </c>
      <c r="I1881" s="326">
        <f t="shared" si="465"/>
        <v>0</v>
      </c>
      <c r="J1881" s="326">
        <f t="shared" si="466"/>
        <v>0</v>
      </c>
      <c r="K1881" s="326">
        <f t="shared" si="475"/>
        <v>1.7354400854289436</v>
      </c>
      <c r="L1881" s="326">
        <f t="shared" si="467"/>
        <v>0</v>
      </c>
      <c r="M1881" s="326">
        <f t="shared" si="468"/>
        <v>0</v>
      </c>
      <c r="N1881" s="326">
        <f t="shared" si="476"/>
        <v>1.7354400854289436</v>
      </c>
      <c r="O1881" s="326">
        <f t="shared" si="469"/>
        <v>0</v>
      </c>
      <c r="P1881" s="326">
        <f t="shared" si="470"/>
        <v>0</v>
      </c>
      <c r="Q1881" s="326">
        <f t="shared" si="477"/>
        <v>1.7354400854289436</v>
      </c>
      <c r="R1881" s="326">
        <f t="shared" si="471"/>
        <v>5.6102333605467155E-232</v>
      </c>
      <c r="S1881" s="326">
        <f t="shared" si="472"/>
        <v>0</v>
      </c>
      <c r="T1881" s="326">
        <f t="shared" si="478"/>
        <v>1.7354400854289436</v>
      </c>
      <c r="U1881" s="326">
        <f t="shared" si="473"/>
        <v>5.6892211161362637E-18</v>
      </c>
      <c r="V1881" s="326">
        <f t="shared" si="479"/>
        <v>0.3</v>
      </c>
    </row>
    <row r="1882" spans="7:22" x14ac:dyDescent="0.2">
      <c r="G1882" s="326">
        <f t="shared" si="464"/>
        <v>0</v>
      </c>
      <c r="H1882" s="326">
        <f t="shared" si="474"/>
        <v>1.7363661473742098</v>
      </c>
      <c r="I1882" s="326">
        <f t="shared" si="465"/>
        <v>0</v>
      </c>
      <c r="J1882" s="326">
        <f t="shared" si="466"/>
        <v>0</v>
      </c>
      <c r="K1882" s="326">
        <f t="shared" si="475"/>
        <v>1.7363661473742098</v>
      </c>
      <c r="L1882" s="326">
        <f t="shared" si="467"/>
        <v>0</v>
      </c>
      <c r="M1882" s="326">
        <f t="shared" si="468"/>
        <v>0</v>
      </c>
      <c r="N1882" s="326">
        <f t="shared" si="476"/>
        <v>1.7363661473742098</v>
      </c>
      <c r="O1882" s="326">
        <f t="shared" si="469"/>
        <v>0</v>
      </c>
      <c r="P1882" s="326">
        <f t="shared" si="470"/>
        <v>0</v>
      </c>
      <c r="Q1882" s="326">
        <f t="shared" si="477"/>
        <v>1.7363661473742098</v>
      </c>
      <c r="R1882" s="326">
        <f t="shared" si="471"/>
        <v>2.0343586316496181E-232</v>
      </c>
      <c r="S1882" s="326">
        <f t="shared" si="472"/>
        <v>0</v>
      </c>
      <c r="T1882" s="326">
        <f t="shared" si="478"/>
        <v>1.7363661473742098</v>
      </c>
      <c r="U1882" s="326">
        <f t="shared" si="473"/>
        <v>3.7764230138643341E-18</v>
      </c>
      <c r="V1882" s="326">
        <f t="shared" si="479"/>
        <v>0.3</v>
      </c>
    </row>
    <row r="1883" spans="7:22" x14ac:dyDescent="0.2">
      <c r="G1883" s="326">
        <f t="shared" si="464"/>
        <v>0</v>
      </c>
      <c r="H1883" s="326">
        <f t="shared" si="474"/>
        <v>1.737292209319476</v>
      </c>
      <c r="I1883" s="326">
        <f t="shared" si="465"/>
        <v>0</v>
      </c>
      <c r="J1883" s="326">
        <f t="shared" si="466"/>
        <v>0</v>
      </c>
      <c r="K1883" s="326">
        <f t="shared" si="475"/>
        <v>1.737292209319476</v>
      </c>
      <c r="L1883" s="326">
        <f t="shared" si="467"/>
        <v>0</v>
      </c>
      <c r="M1883" s="326">
        <f t="shared" si="468"/>
        <v>0</v>
      </c>
      <c r="N1883" s="326">
        <f t="shared" si="476"/>
        <v>1.737292209319476</v>
      </c>
      <c r="O1883" s="326">
        <f t="shared" si="469"/>
        <v>0</v>
      </c>
      <c r="P1883" s="326">
        <f t="shared" si="470"/>
        <v>0</v>
      </c>
      <c r="Q1883" s="326">
        <f t="shared" si="477"/>
        <v>1.737292209319476</v>
      </c>
      <c r="R1883" s="326">
        <f t="shared" si="471"/>
        <v>7.3778026646326651E-233</v>
      </c>
      <c r="S1883" s="326">
        <f t="shared" si="472"/>
        <v>0</v>
      </c>
      <c r="T1883" s="326">
        <f t="shared" si="478"/>
        <v>1.737292209319476</v>
      </c>
      <c r="U1883" s="326">
        <f t="shared" si="473"/>
        <v>2.5028274825725518E-18</v>
      </c>
      <c r="V1883" s="326">
        <f t="shared" si="479"/>
        <v>0.3</v>
      </c>
    </row>
    <row r="1884" spans="7:22" x14ac:dyDescent="0.2">
      <c r="G1884" s="326">
        <f t="shared" si="464"/>
        <v>0</v>
      </c>
      <c r="H1884" s="326">
        <f t="shared" si="474"/>
        <v>1.7382182712647423</v>
      </c>
      <c r="I1884" s="326">
        <f t="shared" si="465"/>
        <v>0</v>
      </c>
      <c r="J1884" s="326">
        <f t="shared" si="466"/>
        <v>0</v>
      </c>
      <c r="K1884" s="326">
        <f t="shared" si="475"/>
        <v>1.7382182712647423</v>
      </c>
      <c r="L1884" s="326">
        <f t="shared" si="467"/>
        <v>0</v>
      </c>
      <c r="M1884" s="326">
        <f t="shared" si="468"/>
        <v>0</v>
      </c>
      <c r="N1884" s="326">
        <f t="shared" si="476"/>
        <v>1.7382182712647423</v>
      </c>
      <c r="O1884" s="326">
        <f t="shared" si="469"/>
        <v>0</v>
      </c>
      <c r="P1884" s="326">
        <f t="shared" si="470"/>
        <v>0</v>
      </c>
      <c r="Q1884" s="326">
        <f t="shared" si="477"/>
        <v>1.7382182712647423</v>
      </c>
      <c r="R1884" s="326">
        <f t="shared" si="471"/>
        <v>2.6759627531326892E-233</v>
      </c>
      <c r="S1884" s="326">
        <f t="shared" si="472"/>
        <v>0</v>
      </c>
      <c r="T1884" s="326">
        <f t="shared" si="478"/>
        <v>1.7382182712647423</v>
      </c>
      <c r="U1884" s="326">
        <f t="shared" si="473"/>
        <v>1.6561746014613626E-18</v>
      </c>
      <c r="V1884" s="326">
        <f t="shared" si="479"/>
        <v>0.3</v>
      </c>
    </row>
    <row r="1885" spans="7:22" x14ac:dyDescent="0.2">
      <c r="G1885" s="326">
        <f t="shared" si="464"/>
        <v>0</v>
      </c>
      <c r="H1885" s="326">
        <f t="shared" si="474"/>
        <v>1.7391443332100085</v>
      </c>
      <c r="I1885" s="326">
        <f t="shared" si="465"/>
        <v>0</v>
      </c>
      <c r="J1885" s="326">
        <f t="shared" si="466"/>
        <v>0</v>
      </c>
      <c r="K1885" s="326">
        <f t="shared" si="475"/>
        <v>1.7391443332100085</v>
      </c>
      <c r="L1885" s="326">
        <f t="shared" si="467"/>
        <v>0</v>
      </c>
      <c r="M1885" s="326">
        <f t="shared" si="468"/>
        <v>0</v>
      </c>
      <c r="N1885" s="326">
        <f t="shared" si="476"/>
        <v>1.7391443332100085</v>
      </c>
      <c r="O1885" s="326">
        <f t="shared" si="469"/>
        <v>0</v>
      </c>
      <c r="P1885" s="326">
        <f t="shared" si="470"/>
        <v>0</v>
      </c>
      <c r="Q1885" s="326">
        <f t="shared" si="477"/>
        <v>1.7391443332100085</v>
      </c>
      <c r="R1885" s="326">
        <f t="shared" si="471"/>
        <v>9.7070481108189565E-234</v>
      </c>
      <c r="S1885" s="326">
        <f t="shared" si="472"/>
        <v>0</v>
      </c>
      <c r="T1885" s="326">
        <f t="shared" si="478"/>
        <v>1.7391443332100085</v>
      </c>
      <c r="U1885" s="326">
        <f t="shared" si="473"/>
        <v>1.0942302347839066E-18</v>
      </c>
      <c r="V1885" s="326">
        <f t="shared" si="479"/>
        <v>0.3</v>
      </c>
    </row>
    <row r="1886" spans="7:22" x14ac:dyDescent="0.2">
      <c r="G1886" s="326">
        <f t="shared" si="464"/>
        <v>0</v>
      </c>
      <c r="H1886" s="326">
        <f t="shared" si="474"/>
        <v>1.7400703951552747</v>
      </c>
      <c r="I1886" s="326">
        <f t="shared" si="465"/>
        <v>0</v>
      </c>
      <c r="J1886" s="326">
        <f t="shared" si="466"/>
        <v>0</v>
      </c>
      <c r="K1886" s="326">
        <f t="shared" si="475"/>
        <v>1.7400703951552747</v>
      </c>
      <c r="L1886" s="326">
        <f t="shared" si="467"/>
        <v>0</v>
      </c>
      <c r="M1886" s="326">
        <f t="shared" si="468"/>
        <v>0</v>
      </c>
      <c r="N1886" s="326">
        <f t="shared" si="476"/>
        <v>1.7400703951552747</v>
      </c>
      <c r="O1886" s="326">
        <f t="shared" si="469"/>
        <v>0</v>
      </c>
      <c r="P1886" s="326">
        <f t="shared" si="470"/>
        <v>0</v>
      </c>
      <c r="Q1886" s="326">
        <f t="shared" si="477"/>
        <v>1.7400703951552747</v>
      </c>
      <c r="R1886" s="326">
        <f t="shared" si="471"/>
        <v>3.5216724869112882E-234</v>
      </c>
      <c r="S1886" s="326">
        <f t="shared" si="472"/>
        <v>0</v>
      </c>
      <c r="T1886" s="326">
        <f t="shared" si="478"/>
        <v>1.7400703951552747</v>
      </c>
      <c r="U1886" s="326">
        <f t="shared" si="473"/>
        <v>7.2184032253644999E-19</v>
      </c>
      <c r="V1886" s="326">
        <f t="shared" si="479"/>
        <v>0.3</v>
      </c>
    </row>
    <row r="1887" spans="7:22" x14ac:dyDescent="0.2">
      <c r="G1887" s="326">
        <f t="shared" si="464"/>
        <v>0</v>
      </c>
      <c r="H1887" s="326">
        <f t="shared" si="474"/>
        <v>1.740996457100541</v>
      </c>
      <c r="I1887" s="326">
        <f t="shared" si="465"/>
        <v>0</v>
      </c>
      <c r="J1887" s="326">
        <f t="shared" si="466"/>
        <v>0</v>
      </c>
      <c r="K1887" s="326">
        <f t="shared" si="475"/>
        <v>1.740996457100541</v>
      </c>
      <c r="L1887" s="326">
        <f t="shared" si="467"/>
        <v>0</v>
      </c>
      <c r="M1887" s="326">
        <f t="shared" si="468"/>
        <v>0</v>
      </c>
      <c r="N1887" s="326">
        <f t="shared" si="476"/>
        <v>1.740996457100541</v>
      </c>
      <c r="O1887" s="326">
        <f t="shared" si="469"/>
        <v>0</v>
      </c>
      <c r="P1887" s="326">
        <f t="shared" si="470"/>
        <v>0</v>
      </c>
      <c r="Q1887" s="326">
        <f t="shared" si="477"/>
        <v>1.740996457100541</v>
      </c>
      <c r="R1887" s="326">
        <f t="shared" si="471"/>
        <v>1.2778091220898405E-234</v>
      </c>
      <c r="S1887" s="326">
        <f t="shared" si="472"/>
        <v>0</v>
      </c>
      <c r="T1887" s="326">
        <f t="shared" si="478"/>
        <v>1.740996457100541</v>
      </c>
      <c r="U1887" s="326">
        <f t="shared" si="473"/>
        <v>4.7545108975838668E-19</v>
      </c>
      <c r="V1887" s="326">
        <f t="shared" si="479"/>
        <v>0.3</v>
      </c>
    </row>
    <row r="1888" spans="7:22" x14ac:dyDescent="0.2">
      <c r="G1888" s="326">
        <f t="shared" si="464"/>
        <v>0</v>
      </c>
      <c r="H1888" s="326">
        <f t="shared" si="474"/>
        <v>1.7419225190458072</v>
      </c>
      <c r="I1888" s="326">
        <f t="shared" si="465"/>
        <v>0</v>
      </c>
      <c r="J1888" s="326">
        <f t="shared" si="466"/>
        <v>0</v>
      </c>
      <c r="K1888" s="326">
        <f t="shared" si="475"/>
        <v>1.7419225190458072</v>
      </c>
      <c r="L1888" s="326">
        <f t="shared" si="467"/>
        <v>0</v>
      </c>
      <c r="M1888" s="326">
        <f t="shared" si="468"/>
        <v>0</v>
      </c>
      <c r="N1888" s="326">
        <f t="shared" si="476"/>
        <v>1.7419225190458072</v>
      </c>
      <c r="O1888" s="326">
        <f t="shared" si="469"/>
        <v>0</v>
      </c>
      <c r="P1888" s="326">
        <f t="shared" si="470"/>
        <v>0</v>
      </c>
      <c r="Q1888" s="326">
        <f t="shared" si="477"/>
        <v>1.7419225190458072</v>
      </c>
      <c r="R1888" s="326">
        <f t="shared" si="471"/>
        <v>4.6370183208518845E-235</v>
      </c>
      <c r="S1888" s="326">
        <f t="shared" si="472"/>
        <v>0</v>
      </c>
      <c r="T1888" s="326">
        <f t="shared" si="478"/>
        <v>1.7419225190458072</v>
      </c>
      <c r="U1888" s="326">
        <f t="shared" si="473"/>
        <v>3.1268372167566745E-19</v>
      </c>
      <c r="V1888" s="326">
        <f t="shared" si="479"/>
        <v>0.3</v>
      </c>
    </row>
    <row r="1889" spans="7:22" x14ac:dyDescent="0.2">
      <c r="G1889" s="326">
        <f t="shared" si="464"/>
        <v>0</v>
      </c>
      <c r="H1889" s="326">
        <f t="shared" si="474"/>
        <v>1.7428485809910734</v>
      </c>
      <c r="I1889" s="326">
        <f t="shared" si="465"/>
        <v>0</v>
      </c>
      <c r="J1889" s="326">
        <f t="shared" si="466"/>
        <v>0</v>
      </c>
      <c r="K1889" s="326">
        <f t="shared" si="475"/>
        <v>1.7428485809910734</v>
      </c>
      <c r="L1889" s="326">
        <f t="shared" si="467"/>
        <v>0</v>
      </c>
      <c r="M1889" s="326">
        <f t="shared" si="468"/>
        <v>0</v>
      </c>
      <c r="N1889" s="326">
        <f t="shared" si="476"/>
        <v>1.7428485809910734</v>
      </c>
      <c r="O1889" s="326">
        <f t="shared" si="469"/>
        <v>0</v>
      </c>
      <c r="P1889" s="326">
        <f t="shared" si="470"/>
        <v>0</v>
      </c>
      <c r="Q1889" s="326">
        <f t="shared" si="477"/>
        <v>1.7428485809910734</v>
      </c>
      <c r="R1889" s="326">
        <f t="shared" si="471"/>
        <v>1.6829376063515152E-235</v>
      </c>
      <c r="S1889" s="326">
        <f t="shared" si="472"/>
        <v>0</v>
      </c>
      <c r="T1889" s="326">
        <f t="shared" si="478"/>
        <v>1.7428485809910734</v>
      </c>
      <c r="U1889" s="326">
        <f t="shared" si="473"/>
        <v>2.0532500484545225E-19</v>
      </c>
      <c r="V1889" s="326">
        <f t="shared" si="479"/>
        <v>0.3</v>
      </c>
    </row>
    <row r="1890" spans="7:22" x14ac:dyDescent="0.2">
      <c r="G1890" s="326">
        <f t="shared" si="464"/>
        <v>0</v>
      </c>
      <c r="H1890" s="326">
        <f t="shared" si="474"/>
        <v>1.7437746429363397</v>
      </c>
      <c r="I1890" s="326">
        <f t="shared" si="465"/>
        <v>0</v>
      </c>
      <c r="J1890" s="326">
        <f t="shared" si="466"/>
        <v>0</v>
      </c>
      <c r="K1890" s="326">
        <f t="shared" si="475"/>
        <v>1.7437746429363397</v>
      </c>
      <c r="L1890" s="326">
        <f t="shared" si="467"/>
        <v>0</v>
      </c>
      <c r="M1890" s="326">
        <f t="shared" si="468"/>
        <v>0</v>
      </c>
      <c r="N1890" s="326">
        <f t="shared" si="476"/>
        <v>1.7437746429363397</v>
      </c>
      <c r="O1890" s="326">
        <f t="shared" si="469"/>
        <v>0</v>
      </c>
      <c r="P1890" s="326">
        <f t="shared" si="470"/>
        <v>0</v>
      </c>
      <c r="Q1890" s="326">
        <f t="shared" si="477"/>
        <v>1.7437746429363397</v>
      </c>
      <c r="R1890" s="326">
        <f t="shared" si="471"/>
        <v>6.1087754224569428E-236</v>
      </c>
      <c r="S1890" s="326">
        <f t="shared" si="472"/>
        <v>0</v>
      </c>
      <c r="T1890" s="326">
        <f t="shared" si="478"/>
        <v>1.7437746429363397</v>
      </c>
      <c r="U1890" s="326">
        <f t="shared" si="473"/>
        <v>1.3462260016777396E-19</v>
      </c>
      <c r="V1890" s="326">
        <f t="shared" si="479"/>
        <v>0.3</v>
      </c>
    </row>
    <row r="1891" spans="7:22" x14ac:dyDescent="0.2">
      <c r="G1891" s="326">
        <f t="shared" si="464"/>
        <v>0</v>
      </c>
      <c r="H1891" s="326">
        <f t="shared" si="474"/>
        <v>1.7447007048816059</v>
      </c>
      <c r="I1891" s="326">
        <f t="shared" si="465"/>
        <v>0</v>
      </c>
      <c r="J1891" s="326">
        <f t="shared" si="466"/>
        <v>0</v>
      </c>
      <c r="K1891" s="326">
        <f t="shared" si="475"/>
        <v>1.7447007048816059</v>
      </c>
      <c r="L1891" s="326">
        <f t="shared" si="467"/>
        <v>0</v>
      </c>
      <c r="M1891" s="326">
        <f t="shared" si="468"/>
        <v>0</v>
      </c>
      <c r="N1891" s="326">
        <f t="shared" si="476"/>
        <v>1.7447007048816059</v>
      </c>
      <c r="O1891" s="326">
        <f t="shared" si="469"/>
        <v>0</v>
      </c>
      <c r="P1891" s="326">
        <f t="shared" si="470"/>
        <v>0</v>
      </c>
      <c r="Q1891" s="326">
        <f t="shared" si="477"/>
        <v>1.7447007048816059</v>
      </c>
      <c r="R1891" s="326">
        <f t="shared" si="471"/>
        <v>2.2176745230923227E-236</v>
      </c>
      <c r="S1891" s="326">
        <f t="shared" si="472"/>
        <v>0</v>
      </c>
      <c r="T1891" s="326">
        <f t="shared" si="478"/>
        <v>1.7447007048816059</v>
      </c>
      <c r="U1891" s="326">
        <f t="shared" si="473"/>
        <v>8.8132498452371421E-20</v>
      </c>
      <c r="V1891" s="326">
        <f t="shared" si="479"/>
        <v>0.3</v>
      </c>
    </row>
    <row r="1892" spans="7:22" x14ac:dyDescent="0.2">
      <c r="G1892" s="326">
        <f t="shared" si="464"/>
        <v>0</v>
      </c>
      <c r="H1892" s="326">
        <f t="shared" si="474"/>
        <v>1.7456267668268721</v>
      </c>
      <c r="I1892" s="326">
        <f t="shared" si="465"/>
        <v>0</v>
      </c>
      <c r="J1892" s="326">
        <f t="shared" si="466"/>
        <v>0</v>
      </c>
      <c r="K1892" s="326">
        <f t="shared" si="475"/>
        <v>1.7456267668268721</v>
      </c>
      <c r="L1892" s="326">
        <f t="shared" si="467"/>
        <v>0</v>
      </c>
      <c r="M1892" s="326">
        <f t="shared" si="468"/>
        <v>0</v>
      </c>
      <c r="N1892" s="326">
        <f t="shared" si="476"/>
        <v>1.7456267668268721</v>
      </c>
      <c r="O1892" s="326">
        <f t="shared" si="469"/>
        <v>0</v>
      </c>
      <c r="P1892" s="326">
        <f t="shared" si="470"/>
        <v>0</v>
      </c>
      <c r="Q1892" s="326">
        <f t="shared" si="477"/>
        <v>1.7456267668268721</v>
      </c>
      <c r="R1892" s="326">
        <f t="shared" si="471"/>
        <v>8.0519212513985174E-237</v>
      </c>
      <c r="S1892" s="326">
        <f t="shared" si="472"/>
        <v>0</v>
      </c>
      <c r="T1892" s="326">
        <f t="shared" si="478"/>
        <v>1.7456267668268721</v>
      </c>
      <c r="U1892" s="326">
        <f t="shared" si="473"/>
        <v>5.761009186996809E-20</v>
      </c>
      <c r="V1892" s="326">
        <f t="shared" si="479"/>
        <v>0.3</v>
      </c>
    </row>
    <row r="1893" spans="7:22" x14ac:dyDescent="0.2">
      <c r="G1893" s="326">
        <f t="shared" si="464"/>
        <v>0</v>
      </c>
      <c r="H1893" s="326">
        <f t="shared" si="474"/>
        <v>1.7465528287721384</v>
      </c>
      <c r="I1893" s="326">
        <f t="shared" si="465"/>
        <v>0</v>
      </c>
      <c r="J1893" s="326">
        <f t="shared" si="466"/>
        <v>0</v>
      </c>
      <c r="K1893" s="326">
        <f t="shared" si="475"/>
        <v>1.7465528287721384</v>
      </c>
      <c r="L1893" s="326">
        <f t="shared" si="467"/>
        <v>0</v>
      </c>
      <c r="M1893" s="326">
        <f t="shared" si="468"/>
        <v>0</v>
      </c>
      <c r="N1893" s="326">
        <f t="shared" si="476"/>
        <v>1.7465528287721384</v>
      </c>
      <c r="O1893" s="326">
        <f t="shared" si="469"/>
        <v>0</v>
      </c>
      <c r="P1893" s="326">
        <f t="shared" si="470"/>
        <v>0</v>
      </c>
      <c r="Q1893" s="326">
        <f t="shared" si="477"/>
        <v>1.7465528287721384</v>
      </c>
      <c r="R1893" s="326">
        <f t="shared" si="471"/>
        <v>2.923882065754385E-237</v>
      </c>
      <c r="S1893" s="326">
        <f t="shared" si="472"/>
        <v>0</v>
      </c>
      <c r="T1893" s="326">
        <f t="shared" si="478"/>
        <v>1.7465528287721384</v>
      </c>
      <c r="U1893" s="326">
        <f t="shared" si="473"/>
        <v>3.7601730046141357E-20</v>
      </c>
      <c r="V1893" s="326">
        <f t="shared" si="479"/>
        <v>0.3</v>
      </c>
    </row>
    <row r="1894" spans="7:22" x14ac:dyDescent="0.2">
      <c r="G1894" s="326">
        <f t="shared" si="464"/>
        <v>0</v>
      </c>
      <c r="H1894" s="326">
        <f t="shared" si="474"/>
        <v>1.7474788907174046</v>
      </c>
      <c r="I1894" s="326">
        <f t="shared" si="465"/>
        <v>0</v>
      </c>
      <c r="J1894" s="326">
        <f t="shared" si="466"/>
        <v>0</v>
      </c>
      <c r="K1894" s="326">
        <f t="shared" si="475"/>
        <v>1.7474788907174046</v>
      </c>
      <c r="L1894" s="326">
        <f t="shared" si="467"/>
        <v>0</v>
      </c>
      <c r="M1894" s="326">
        <f t="shared" si="468"/>
        <v>0</v>
      </c>
      <c r="N1894" s="326">
        <f t="shared" si="476"/>
        <v>1.7474788907174046</v>
      </c>
      <c r="O1894" s="326">
        <f t="shared" si="469"/>
        <v>0</v>
      </c>
      <c r="P1894" s="326">
        <f t="shared" si="470"/>
        <v>0</v>
      </c>
      <c r="Q1894" s="326">
        <f t="shared" si="477"/>
        <v>1.7474788907174046</v>
      </c>
      <c r="R1894" s="326">
        <f t="shared" si="471"/>
        <v>1.0618895823574371E-237</v>
      </c>
      <c r="S1894" s="326">
        <f t="shared" si="472"/>
        <v>0</v>
      </c>
      <c r="T1894" s="326">
        <f t="shared" si="478"/>
        <v>1.7474788907174046</v>
      </c>
      <c r="U1894" s="326">
        <f t="shared" si="473"/>
        <v>2.4505651195794775E-20</v>
      </c>
      <c r="V1894" s="326">
        <f t="shared" si="479"/>
        <v>0.3</v>
      </c>
    </row>
    <row r="1895" spans="7:22" x14ac:dyDescent="0.2">
      <c r="G1895" s="326">
        <f t="shared" si="464"/>
        <v>0</v>
      </c>
      <c r="H1895" s="326">
        <f t="shared" si="474"/>
        <v>1.7484049526626708</v>
      </c>
      <c r="I1895" s="326">
        <f t="shared" si="465"/>
        <v>0</v>
      </c>
      <c r="J1895" s="326">
        <f t="shared" si="466"/>
        <v>0</v>
      </c>
      <c r="K1895" s="326">
        <f t="shared" si="475"/>
        <v>1.7484049526626708</v>
      </c>
      <c r="L1895" s="326">
        <f t="shared" si="467"/>
        <v>0</v>
      </c>
      <c r="M1895" s="326">
        <f t="shared" si="468"/>
        <v>0</v>
      </c>
      <c r="N1895" s="326">
        <f t="shared" si="476"/>
        <v>1.7484049526626708</v>
      </c>
      <c r="O1895" s="326">
        <f t="shared" si="469"/>
        <v>0</v>
      </c>
      <c r="P1895" s="326">
        <f t="shared" si="470"/>
        <v>0</v>
      </c>
      <c r="Q1895" s="326">
        <f t="shared" si="477"/>
        <v>1.7484049526626708</v>
      </c>
      <c r="R1895" s="326">
        <f t="shared" si="471"/>
        <v>3.8570795620723344E-238</v>
      </c>
      <c r="S1895" s="326">
        <f t="shared" si="472"/>
        <v>0</v>
      </c>
      <c r="T1895" s="326">
        <f t="shared" si="478"/>
        <v>1.7484049526626708</v>
      </c>
      <c r="U1895" s="326">
        <f t="shared" si="473"/>
        <v>1.5946897719533284E-20</v>
      </c>
      <c r="V1895" s="326">
        <f t="shared" si="479"/>
        <v>0.3</v>
      </c>
    </row>
    <row r="1896" spans="7:22" x14ac:dyDescent="0.2">
      <c r="G1896" s="326">
        <f t="shared" si="464"/>
        <v>0</v>
      </c>
      <c r="H1896" s="326">
        <f t="shared" si="474"/>
        <v>1.7493310146079371</v>
      </c>
      <c r="I1896" s="326">
        <f t="shared" si="465"/>
        <v>0</v>
      </c>
      <c r="J1896" s="326">
        <f t="shared" si="466"/>
        <v>0</v>
      </c>
      <c r="K1896" s="326">
        <f t="shared" si="475"/>
        <v>1.7493310146079371</v>
      </c>
      <c r="L1896" s="326">
        <f t="shared" si="467"/>
        <v>0</v>
      </c>
      <c r="M1896" s="326">
        <f t="shared" si="468"/>
        <v>0</v>
      </c>
      <c r="N1896" s="326">
        <f t="shared" si="476"/>
        <v>1.7493310146079371</v>
      </c>
      <c r="O1896" s="326">
        <f t="shared" si="469"/>
        <v>0</v>
      </c>
      <c r="P1896" s="326">
        <f t="shared" si="470"/>
        <v>0</v>
      </c>
      <c r="Q1896" s="326">
        <f t="shared" si="477"/>
        <v>1.7493310146079371</v>
      </c>
      <c r="R1896" s="326">
        <f t="shared" si="471"/>
        <v>1.4011934964523959E-238</v>
      </c>
      <c r="S1896" s="326">
        <f t="shared" si="472"/>
        <v>0</v>
      </c>
      <c r="T1896" s="326">
        <f t="shared" si="478"/>
        <v>1.7493310146079371</v>
      </c>
      <c r="U1896" s="326">
        <f t="shared" si="473"/>
        <v>1.0361916354947014E-20</v>
      </c>
      <c r="V1896" s="326">
        <f t="shared" si="479"/>
        <v>0.3</v>
      </c>
    </row>
    <row r="1897" spans="7:22" x14ac:dyDescent="0.2">
      <c r="G1897" s="326">
        <f t="shared" si="464"/>
        <v>0</v>
      </c>
      <c r="H1897" s="326">
        <f t="shared" si="474"/>
        <v>1.7502570765532033</v>
      </c>
      <c r="I1897" s="326">
        <f t="shared" si="465"/>
        <v>0</v>
      </c>
      <c r="J1897" s="326">
        <f t="shared" si="466"/>
        <v>0</v>
      </c>
      <c r="K1897" s="326">
        <f t="shared" si="475"/>
        <v>1.7502570765532033</v>
      </c>
      <c r="L1897" s="326">
        <f t="shared" si="467"/>
        <v>0</v>
      </c>
      <c r="M1897" s="326">
        <f t="shared" si="468"/>
        <v>0</v>
      </c>
      <c r="N1897" s="326">
        <f t="shared" si="476"/>
        <v>1.7502570765532033</v>
      </c>
      <c r="O1897" s="326">
        <f t="shared" si="469"/>
        <v>0</v>
      </c>
      <c r="P1897" s="326">
        <f t="shared" si="470"/>
        <v>0</v>
      </c>
      <c r="Q1897" s="326">
        <f t="shared" si="477"/>
        <v>1.7502570765532033</v>
      </c>
      <c r="R1897" s="326">
        <f t="shared" si="471"/>
        <v>5.090945573082009E-239</v>
      </c>
      <c r="S1897" s="326">
        <f t="shared" si="472"/>
        <v>0</v>
      </c>
      <c r="T1897" s="326">
        <f t="shared" si="478"/>
        <v>1.7502570765532033</v>
      </c>
      <c r="U1897" s="326">
        <f t="shared" si="473"/>
        <v>6.7229554246565643E-21</v>
      </c>
      <c r="V1897" s="326">
        <f t="shared" si="479"/>
        <v>0.3</v>
      </c>
    </row>
    <row r="1898" spans="7:22" x14ac:dyDescent="0.2">
      <c r="G1898" s="326">
        <f t="shared" si="464"/>
        <v>0</v>
      </c>
      <c r="H1898" s="326">
        <f t="shared" si="474"/>
        <v>1.7511831384984695</v>
      </c>
      <c r="I1898" s="326">
        <f t="shared" si="465"/>
        <v>0</v>
      </c>
      <c r="J1898" s="326">
        <f t="shared" si="466"/>
        <v>0</v>
      </c>
      <c r="K1898" s="326">
        <f t="shared" si="475"/>
        <v>1.7511831384984695</v>
      </c>
      <c r="L1898" s="326">
        <f t="shared" si="467"/>
        <v>0</v>
      </c>
      <c r="M1898" s="326">
        <f t="shared" si="468"/>
        <v>0</v>
      </c>
      <c r="N1898" s="326">
        <f t="shared" si="476"/>
        <v>1.7511831384984695</v>
      </c>
      <c r="O1898" s="326">
        <f t="shared" si="469"/>
        <v>0</v>
      </c>
      <c r="P1898" s="326">
        <f t="shared" si="470"/>
        <v>0</v>
      </c>
      <c r="Q1898" s="326">
        <f t="shared" si="477"/>
        <v>1.7511831384984695</v>
      </c>
      <c r="R1898" s="326">
        <f t="shared" si="471"/>
        <v>1.8499507458234911E-239</v>
      </c>
      <c r="S1898" s="326">
        <f t="shared" si="472"/>
        <v>0</v>
      </c>
      <c r="T1898" s="326">
        <f t="shared" si="478"/>
        <v>1.7511831384984695</v>
      </c>
      <c r="U1898" s="326">
        <f t="shared" si="473"/>
        <v>4.3555099823787958E-21</v>
      </c>
      <c r="V1898" s="326">
        <f t="shared" si="479"/>
        <v>0.3</v>
      </c>
    </row>
    <row r="1899" spans="7:22" x14ac:dyDescent="0.2">
      <c r="G1899" s="326">
        <f t="shared" si="464"/>
        <v>0</v>
      </c>
      <c r="H1899" s="326">
        <f t="shared" si="474"/>
        <v>1.7521092004437357</v>
      </c>
      <c r="I1899" s="326">
        <f t="shared" si="465"/>
        <v>0</v>
      </c>
      <c r="J1899" s="326">
        <f t="shared" si="466"/>
        <v>0</v>
      </c>
      <c r="K1899" s="326">
        <f t="shared" si="475"/>
        <v>1.7521092004437357</v>
      </c>
      <c r="L1899" s="326">
        <f t="shared" si="467"/>
        <v>0</v>
      </c>
      <c r="M1899" s="326">
        <f t="shared" si="468"/>
        <v>0</v>
      </c>
      <c r="N1899" s="326">
        <f t="shared" si="476"/>
        <v>1.7521092004437357</v>
      </c>
      <c r="O1899" s="326">
        <f t="shared" si="469"/>
        <v>0</v>
      </c>
      <c r="P1899" s="326">
        <f t="shared" si="470"/>
        <v>0</v>
      </c>
      <c r="Q1899" s="326">
        <f t="shared" si="477"/>
        <v>1.7521092004437357</v>
      </c>
      <c r="R1899" s="326">
        <f t="shared" si="471"/>
        <v>6.7233201200412785E-240</v>
      </c>
      <c r="S1899" s="326">
        <f t="shared" si="472"/>
        <v>0</v>
      </c>
      <c r="T1899" s="326">
        <f t="shared" si="478"/>
        <v>1.7521092004437357</v>
      </c>
      <c r="U1899" s="326">
        <f t="shared" si="473"/>
        <v>2.8175963460317005E-21</v>
      </c>
      <c r="V1899" s="326">
        <f t="shared" si="479"/>
        <v>0.3</v>
      </c>
    </row>
    <row r="1900" spans="7:22" x14ac:dyDescent="0.2">
      <c r="G1900" s="326">
        <f t="shared" si="464"/>
        <v>0</v>
      </c>
      <c r="H1900" s="326">
        <f t="shared" si="474"/>
        <v>1.753035262389002</v>
      </c>
      <c r="I1900" s="326">
        <f t="shared" si="465"/>
        <v>0</v>
      </c>
      <c r="J1900" s="326">
        <f t="shared" si="466"/>
        <v>0</v>
      </c>
      <c r="K1900" s="326">
        <f t="shared" si="475"/>
        <v>1.753035262389002</v>
      </c>
      <c r="L1900" s="326">
        <f t="shared" si="467"/>
        <v>0</v>
      </c>
      <c r="M1900" s="326">
        <f t="shared" si="468"/>
        <v>0</v>
      </c>
      <c r="N1900" s="326">
        <f t="shared" si="476"/>
        <v>1.753035262389002</v>
      </c>
      <c r="O1900" s="326">
        <f t="shared" si="469"/>
        <v>0</v>
      </c>
      <c r="P1900" s="326">
        <f t="shared" si="470"/>
        <v>0</v>
      </c>
      <c r="Q1900" s="326">
        <f t="shared" si="477"/>
        <v>1.753035262389002</v>
      </c>
      <c r="R1900" s="326">
        <f t="shared" si="471"/>
        <v>2.4438236696721014E-240</v>
      </c>
      <c r="S1900" s="326">
        <f t="shared" si="472"/>
        <v>0</v>
      </c>
      <c r="T1900" s="326">
        <f t="shared" si="478"/>
        <v>1.753035262389002</v>
      </c>
      <c r="U1900" s="326">
        <f t="shared" si="473"/>
        <v>1.820043877687557E-21</v>
      </c>
      <c r="V1900" s="326">
        <f t="shared" si="479"/>
        <v>0.3</v>
      </c>
    </row>
    <row r="1901" spans="7:22" x14ac:dyDescent="0.2">
      <c r="G1901" s="326">
        <f t="shared" si="464"/>
        <v>0</v>
      </c>
      <c r="H1901" s="326">
        <f t="shared" si="474"/>
        <v>1.7539613243342682</v>
      </c>
      <c r="I1901" s="326">
        <f t="shared" si="465"/>
        <v>0</v>
      </c>
      <c r="J1901" s="326">
        <f t="shared" si="466"/>
        <v>0</v>
      </c>
      <c r="K1901" s="326">
        <f t="shared" si="475"/>
        <v>1.7539613243342682</v>
      </c>
      <c r="L1901" s="326">
        <f t="shared" si="467"/>
        <v>0</v>
      </c>
      <c r="M1901" s="326">
        <f t="shared" si="468"/>
        <v>0</v>
      </c>
      <c r="N1901" s="326">
        <f t="shared" si="476"/>
        <v>1.7539613243342682</v>
      </c>
      <c r="O1901" s="326">
        <f t="shared" si="469"/>
        <v>0</v>
      </c>
      <c r="P1901" s="326">
        <f t="shared" si="470"/>
        <v>0</v>
      </c>
      <c r="Q1901" s="326">
        <f t="shared" si="477"/>
        <v>1.7539613243342682</v>
      </c>
      <c r="R1901" s="326">
        <f t="shared" si="471"/>
        <v>8.8842124133697662E-241</v>
      </c>
      <c r="S1901" s="326">
        <f t="shared" si="472"/>
        <v>0</v>
      </c>
      <c r="T1901" s="326">
        <f t="shared" si="478"/>
        <v>1.7539613243342682</v>
      </c>
      <c r="U1901" s="326">
        <f t="shared" si="473"/>
        <v>1.1739526868922949E-21</v>
      </c>
      <c r="V1901" s="326">
        <f t="shared" si="479"/>
        <v>0.3</v>
      </c>
    </row>
    <row r="1902" spans="7:22" x14ac:dyDescent="0.2">
      <c r="G1902" s="326">
        <f t="shared" si="464"/>
        <v>0</v>
      </c>
      <c r="H1902" s="326">
        <f t="shared" si="474"/>
        <v>1.7548873862795344</v>
      </c>
      <c r="I1902" s="326">
        <f t="shared" si="465"/>
        <v>0</v>
      </c>
      <c r="J1902" s="326">
        <f t="shared" si="466"/>
        <v>0</v>
      </c>
      <c r="K1902" s="326">
        <f t="shared" si="475"/>
        <v>1.7548873862795344</v>
      </c>
      <c r="L1902" s="326">
        <f t="shared" si="467"/>
        <v>0</v>
      </c>
      <c r="M1902" s="326">
        <f t="shared" si="468"/>
        <v>0</v>
      </c>
      <c r="N1902" s="326">
        <f t="shared" si="476"/>
        <v>1.7548873862795344</v>
      </c>
      <c r="O1902" s="326">
        <f t="shared" si="469"/>
        <v>0</v>
      </c>
      <c r="P1902" s="326">
        <f t="shared" si="470"/>
        <v>0</v>
      </c>
      <c r="Q1902" s="326">
        <f t="shared" si="477"/>
        <v>1.7548873862795344</v>
      </c>
      <c r="R1902" s="326">
        <f t="shared" si="471"/>
        <v>3.230215710265975E-241</v>
      </c>
      <c r="S1902" s="326">
        <f t="shared" si="472"/>
        <v>0</v>
      </c>
      <c r="T1902" s="326">
        <f t="shared" si="478"/>
        <v>1.7548873862795344</v>
      </c>
      <c r="U1902" s="326">
        <f t="shared" si="473"/>
        <v>7.5611405068835121E-22</v>
      </c>
      <c r="V1902" s="326">
        <f t="shared" si="479"/>
        <v>0.3</v>
      </c>
    </row>
    <row r="1903" spans="7:22" x14ac:dyDescent="0.2">
      <c r="G1903" s="326">
        <f t="shared" si="464"/>
        <v>0</v>
      </c>
      <c r="H1903" s="326">
        <f t="shared" si="474"/>
        <v>1.7558134482248007</v>
      </c>
      <c r="I1903" s="326">
        <f t="shared" si="465"/>
        <v>0</v>
      </c>
      <c r="J1903" s="326">
        <f t="shared" si="466"/>
        <v>0</v>
      </c>
      <c r="K1903" s="326">
        <f t="shared" si="475"/>
        <v>1.7558134482248007</v>
      </c>
      <c r="L1903" s="326">
        <f t="shared" si="467"/>
        <v>0</v>
      </c>
      <c r="M1903" s="326">
        <f t="shared" si="468"/>
        <v>0</v>
      </c>
      <c r="N1903" s="326">
        <f t="shared" si="476"/>
        <v>1.7558134482248007</v>
      </c>
      <c r="O1903" s="326">
        <f t="shared" si="469"/>
        <v>0</v>
      </c>
      <c r="P1903" s="326">
        <f t="shared" si="470"/>
        <v>0</v>
      </c>
      <c r="Q1903" s="326">
        <f t="shared" si="477"/>
        <v>1.7558134482248007</v>
      </c>
      <c r="R1903" s="326">
        <f t="shared" si="471"/>
        <v>1.1746491628309068E-241</v>
      </c>
      <c r="S1903" s="326">
        <f t="shared" si="472"/>
        <v>0</v>
      </c>
      <c r="T1903" s="326">
        <f t="shared" si="478"/>
        <v>1.7558134482248007</v>
      </c>
      <c r="U1903" s="326">
        <f t="shared" si="473"/>
        <v>4.8628885742041551E-22</v>
      </c>
      <c r="V1903" s="326">
        <f t="shared" si="479"/>
        <v>0.3</v>
      </c>
    </row>
    <row r="1904" spans="7:22" x14ac:dyDescent="0.2">
      <c r="G1904" s="326">
        <f t="shared" si="464"/>
        <v>0</v>
      </c>
      <c r="H1904" s="326">
        <f t="shared" si="474"/>
        <v>1.7567395101700669</v>
      </c>
      <c r="I1904" s="326">
        <f t="shared" si="465"/>
        <v>0</v>
      </c>
      <c r="J1904" s="326">
        <f t="shared" si="466"/>
        <v>0</v>
      </c>
      <c r="K1904" s="326">
        <f t="shared" si="475"/>
        <v>1.7567395101700669</v>
      </c>
      <c r="L1904" s="326">
        <f t="shared" si="467"/>
        <v>0</v>
      </c>
      <c r="M1904" s="326">
        <f t="shared" si="468"/>
        <v>0</v>
      </c>
      <c r="N1904" s="326">
        <f t="shared" si="476"/>
        <v>1.7567395101700669</v>
      </c>
      <c r="O1904" s="326">
        <f t="shared" si="469"/>
        <v>0</v>
      </c>
      <c r="P1904" s="326">
        <f t="shared" si="470"/>
        <v>0</v>
      </c>
      <c r="Q1904" s="326">
        <f t="shared" si="477"/>
        <v>1.7567395101700669</v>
      </c>
      <c r="R1904" s="326">
        <f t="shared" si="471"/>
        <v>4.2721786859684781E-242</v>
      </c>
      <c r="S1904" s="326">
        <f t="shared" si="472"/>
        <v>0</v>
      </c>
      <c r="T1904" s="326">
        <f t="shared" si="478"/>
        <v>1.7567395101700669</v>
      </c>
      <c r="U1904" s="326">
        <f t="shared" si="473"/>
        <v>3.1230140178338728E-22</v>
      </c>
      <c r="V1904" s="326">
        <f t="shared" si="479"/>
        <v>0.3</v>
      </c>
    </row>
    <row r="1905" spans="7:22" x14ac:dyDescent="0.2">
      <c r="G1905" s="326">
        <f t="shared" si="464"/>
        <v>0</v>
      </c>
      <c r="H1905" s="326">
        <f t="shared" si="474"/>
        <v>1.7576655721153331</v>
      </c>
      <c r="I1905" s="326">
        <f t="shared" si="465"/>
        <v>0</v>
      </c>
      <c r="J1905" s="326">
        <f t="shared" si="466"/>
        <v>0</v>
      </c>
      <c r="K1905" s="326">
        <f t="shared" si="475"/>
        <v>1.7576655721153331</v>
      </c>
      <c r="L1905" s="326">
        <f t="shared" si="467"/>
        <v>0</v>
      </c>
      <c r="M1905" s="326">
        <f t="shared" si="468"/>
        <v>0</v>
      </c>
      <c r="N1905" s="326">
        <f t="shared" si="476"/>
        <v>1.7576655721153331</v>
      </c>
      <c r="O1905" s="326">
        <f t="shared" si="469"/>
        <v>0</v>
      </c>
      <c r="P1905" s="326">
        <f t="shared" si="470"/>
        <v>0</v>
      </c>
      <c r="Q1905" s="326">
        <f t="shared" si="477"/>
        <v>1.7576655721153331</v>
      </c>
      <c r="R1905" s="326">
        <f t="shared" si="471"/>
        <v>1.5540169767510434E-242</v>
      </c>
      <c r="S1905" s="326">
        <f t="shared" si="472"/>
        <v>0</v>
      </c>
      <c r="T1905" s="326">
        <f t="shared" si="478"/>
        <v>1.7576655721153331</v>
      </c>
      <c r="U1905" s="326">
        <f t="shared" si="473"/>
        <v>2.0027579107090071E-22</v>
      </c>
      <c r="V1905" s="326">
        <f t="shared" si="479"/>
        <v>0.3</v>
      </c>
    </row>
    <row r="1906" spans="7:22" x14ac:dyDescent="0.2">
      <c r="G1906" s="326">
        <f t="shared" si="464"/>
        <v>0</v>
      </c>
      <c r="H1906" s="326">
        <f t="shared" si="474"/>
        <v>1.7585916340605994</v>
      </c>
      <c r="I1906" s="326">
        <f t="shared" si="465"/>
        <v>0</v>
      </c>
      <c r="J1906" s="326">
        <f t="shared" si="466"/>
        <v>0</v>
      </c>
      <c r="K1906" s="326">
        <f t="shared" si="475"/>
        <v>1.7585916340605994</v>
      </c>
      <c r="L1906" s="326">
        <f t="shared" si="467"/>
        <v>0</v>
      </c>
      <c r="M1906" s="326">
        <f t="shared" si="468"/>
        <v>0</v>
      </c>
      <c r="N1906" s="326">
        <f t="shared" si="476"/>
        <v>1.7585916340605994</v>
      </c>
      <c r="O1906" s="326">
        <f t="shared" si="469"/>
        <v>0</v>
      </c>
      <c r="P1906" s="326">
        <f t="shared" si="470"/>
        <v>0</v>
      </c>
      <c r="Q1906" s="326">
        <f t="shared" si="477"/>
        <v>1.7585916340605994</v>
      </c>
      <c r="R1906" s="326">
        <f t="shared" si="471"/>
        <v>5.6536347581711221E-243</v>
      </c>
      <c r="S1906" s="326">
        <f t="shared" si="472"/>
        <v>0</v>
      </c>
      <c r="T1906" s="326">
        <f t="shared" si="478"/>
        <v>1.7585916340605994</v>
      </c>
      <c r="U1906" s="326">
        <f t="shared" si="473"/>
        <v>1.2825082856681E-22</v>
      </c>
      <c r="V1906" s="326">
        <f t="shared" si="479"/>
        <v>0.3</v>
      </c>
    </row>
    <row r="1907" spans="7:22" x14ac:dyDescent="0.2">
      <c r="G1907" s="326">
        <f t="shared" si="464"/>
        <v>0</v>
      </c>
      <c r="H1907" s="326">
        <f t="shared" si="474"/>
        <v>1.7595176960058656</v>
      </c>
      <c r="I1907" s="326">
        <f t="shared" si="465"/>
        <v>0</v>
      </c>
      <c r="J1907" s="326">
        <f t="shared" si="466"/>
        <v>0</v>
      </c>
      <c r="K1907" s="326">
        <f t="shared" si="475"/>
        <v>1.7595176960058656</v>
      </c>
      <c r="L1907" s="326">
        <f t="shared" si="467"/>
        <v>0</v>
      </c>
      <c r="M1907" s="326">
        <f t="shared" si="468"/>
        <v>0</v>
      </c>
      <c r="N1907" s="326">
        <f t="shared" si="476"/>
        <v>1.7595176960058656</v>
      </c>
      <c r="O1907" s="326">
        <f t="shared" si="469"/>
        <v>0</v>
      </c>
      <c r="P1907" s="326">
        <f t="shared" si="470"/>
        <v>0</v>
      </c>
      <c r="Q1907" s="326">
        <f t="shared" si="477"/>
        <v>1.7595176960058656</v>
      </c>
      <c r="R1907" s="326">
        <f t="shared" si="471"/>
        <v>2.0571497148222513E-243</v>
      </c>
      <c r="S1907" s="326">
        <f t="shared" si="472"/>
        <v>0</v>
      </c>
      <c r="T1907" s="326">
        <f t="shared" si="478"/>
        <v>1.7595176960058656</v>
      </c>
      <c r="U1907" s="326">
        <f t="shared" si="473"/>
        <v>8.2010864801557446E-23</v>
      </c>
      <c r="V1907" s="326">
        <f t="shared" si="479"/>
        <v>0.3</v>
      </c>
    </row>
    <row r="1908" spans="7:22" x14ac:dyDescent="0.2">
      <c r="G1908" s="326">
        <f t="shared" si="464"/>
        <v>0</v>
      </c>
      <c r="H1908" s="326">
        <f t="shared" si="474"/>
        <v>1.7604437579511318</v>
      </c>
      <c r="I1908" s="326">
        <f t="shared" si="465"/>
        <v>0</v>
      </c>
      <c r="J1908" s="326">
        <f t="shared" si="466"/>
        <v>0</v>
      </c>
      <c r="K1908" s="326">
        <f t="shared" si="475"/>
        <v>1.7604437579511318</v>
      </c>
      <c r="L1908" s="326">
        <f t="shared" si="467"/>
        <v>0</v>
      </c>
      <c r="M1908" s="326">
        <f t="shared" si="468"/>
        <v>0</v>
      </c>
      <c r="N1908" s="326">
        <f t="shared" si="476"/>
        <v>1.7604437579511318</v>
      </c>
      <c r="O1908" s="326">
        <f t="shared" si="469"/>
        <v>0</v>
      </c>
      <c r="P1908" s="326">
        <f t="shared" si="470"/>
        <v>0</v>
      </c>
      <c r="Q1908" s="326">
        <f t="shared" si="477"/>
        <v>1.7604437579511318</v>
      </c>
      <c r="R1908" s="326">
        <f t="shared" si="471"/>
        <v>7.48636045230798E-244</v>
      </c>
      <c r="S1908" s="326">
        <f t="shared" si="472"/>
        <v>0</v>
      </c>
      <c r="T1908" s="326">
        <f t="shared" si="478"/>
        <v>1.7604437579511318</v>
      </c>
      <c r="U1908" s="326">
        <f t="shared" si="473"/>
        <v>5.2367805023192322E-23</v>
      </c>
      <c r="V1908" s="326">
        <f t="shared" si="479"/>
        <v>0.3</v>
      </c>
    </row>
    <row r="1909" spans="7:22" x14ac:dyDescent="0.2">
      <c r="G1909" s="326">
        <f t="shared" si="464"/>
        <v>0</v>
      </c>
      <c r="H1909" s="326">
        <f t="shared" si="474"/>
        <v>1.7613698198963981</v>
      </c>
      <c r="I1909" s="326">
        <f t="shared" si="465"/>
        <v>0</v>
      </c>
      <c r="J1909" s="326">
        <f t="shared" si="466"/>
        <v>0</v>
      </c>
      <c r="K1909" s="326">
        <f t="shared" si="475"/>
        <v>1.7613698198963981</v>
      </c>
      <c r="L1909" s="326">
        <f t="shared" si="467"/>
        <v>0</v>
      </c>
      <c r="M1909" s="326">
        <f t="shared" si="468"/>
        <v>0</v>
      </c>
      <c r="N1909" s="326">
        <f t="shared" si="476"/>
        <v>1.7613698198963981</v>
      </c>
      <c r="O1909" s="326">
        <f t="shared" si="469"/>
        <v>0</v>
      </c>
      <c r="P1909" s="326">
        <f t="shared" si="470"/>
        <v>0</v>
      </c>
      <c r="Q1909" s="326">
        <f t="shared" si="477"/>
        <v>1.7613698198963981</v>
      </c>
      <c r="R1909" s="326">
        <f t="shared" si="471"/>
        <v>2.7248510519521164E-244</v>
      </c>
      <c r="S1909" s="326">
        <f t="shared" si="472"/>
        <v>0</v>
      </c>
      <c r="T1909" s="326">
        <f t="shared" si="478"/>
        <v>1.7613698198963981</v>
      </c>
      <c r="U1909" s="326">
        <f t="shared" si="473"/>
        <v>3.3391919874764438E-23</v>
      </c>
      <c r="V1909" s="326">
        <f t="shared" si="479"/>
        <v>0.3</v>
      </c>
    </row>
    <row r="1910" spans="7:22" x14ac:dyDescent="0.2">
      <c r="G1910" s="326">
        <f t="shared" si="464"/>
        <v>0</v>
      </c>
      <c r="H1910" s="326">
        <f t="shared" si="474"/>
        <v>1.7622958818416643</v>
      </c>
      <c r="I1910" s="326">
        <f t="shared" si="465"/>
        <v>0</v>
      </c>
      <c r="J1910" s="326">
        <f t="shared" si="466"/>
        <v>0</v>
      </c>
      <c r="K1910" s="326">
        <f t="shared" si="475"/>
        <v>1.7622958818416643</v>
      </c>
      <c r="L1910" s="326">
        <f t="shared" si="467"/>
        <v>0</v>
      </c>
      <c r="M1910" s="326">
        <f t="shared" si="468"/>
        <v>0</v>
      </c>
      <c r="N1910" s="326">
        <f t="shared" si="476"/>
        <v>1.7622958818416643</v>
      </c>
      <c r="O1910" s="326">
        <f t="shared" si="469"/>
        <v>0</v>
      </c>
      <c r="P1910" s="326">
        <f t="shared" si="470"/>
        <v>0</v>
      </c>
      <c r="Q1910" s="326">
        <f t="shared" si="477"/>
        <v>1.7622958818416643</v>
      </c>
      <c r="R1910" s="326">
        <f t="shared" si="471"/>
        <v>9.9193340665293307E-245</v>
      </c>
      <c r="S1910" s="326">
        <f t="shared" si="472"/>
        <v>0</v>
      </c>
      <c r="T1910" s="326">
        <f t="shared" si="478"/>
        <v>1.7622958818416643</v>
      </c>
      <c r="U1910" s="326">
        <f t="shared" si="473"/>
        <v>2.1262029266266041E-23</v>
      </c>
      <c r="V1910" s="326">
        <f t="shared" si="479"/>
        <v>0.3</v>
      </c>
    </row>
    <row r="1911" spans="7:22" x14ac:dyDescent="0.2">
      <c r="G1911" s="326">
        <f t="shared" si="464"/>
        <v>0</v>
      </c>
      <c r="H1911" s="326">
        <f t="shared" si="474"/>
        <v>1.7632219437869305</v>
      </c>
      <c r="I1911" s="326">
        <f t="shared" si="465"/>
        <v>0</v>
      </c>
      <c r="J1911" s="326">
        <f t="shared" si="466"/>
        <v>0</v>
      </c>
      <c r="K1911" s="326">
        <f t="shared" si="475"/>
        <v>1.7632219437869305</v>
      </c>
      <c r="L1911" s="326">
        <f t="shared" si="467"/>
        <v>0</v>
      </c>
      <c r="M1911" s="326">
        <f t="shared" si="468"/>
        <v>0</v>
      </c>
      <c r="N1911" s="326">
        <f t="shared" si="476"/>
        <v>1.7632219437869305</v>
      </c>
      <c r="O1911" s="326">
        <f t="shared" si="469"/>
        <v>0</v>
      </c>
      <c r="P1911" s="326">
        <f t="shared" si="470"/>
        <v>0</v>
      </c>
      <c r="Q1911" s="326">
        <f t="shared" si="477"/>
        <v>1.7632219437869305</v>
      </c>
      <c r="R1911" s="326">
        <f t="shared" si="471"/>
        <v>3.611523911229731E-245</v>
      </c>
      <c r="S1911" s="326">
        <f t="shared" si="472"/>
        <v>0</v>
      </c>
      <c r="T1911" s="326">
        <f t="shared" si="478"/>
        <v>1.7632219437869305</v>
      </c>
      <c r="U1911" s="326">
        <f t="shared" si="473"/>
        <v>1.3519374346848241E-23</v>
      </c>
      <c r="V1911" s="326">
        <f t="shared" si="479"/>
        <v>0.3</v>
      </c>
    </row>
    <row r="1912" spans="7:22" x14ac:dyDescent="0.2">
      <c r="G1912" s="326">
        <f t="shared" si="464"/>
        <v>0</v>
      </c>
      <c r="H1912" s="326">
        <f t="shared" si="474"/>
        <v>1.7641480057321968</v>
      </c>
      <c r="I1912" s="326">
        <f t="shared" si="465"/>
        <v>0</v>
      </c>
      <c r="J1912" s="326">
        <f t="shared" si="466"/>
        <v>0</v>
      </c>
      <c r="K1912" s="326">
        <f t="shared" si="475"/>
        <v>1.7641480057321968</v>
      </c>
      <c r="L1912" s="326">
        <f t="shared" si="467"/>
        <v>0</v>
      </c>
      <c r="M1912" s="326">
        <f t="shared" si="468"/>
        <v>0</v>
      </c>
      <c r="N1912" s="326">
        <f t="shared" si="476"/>
        <v>1.7641480057321968</v>
      </c>
      <c r="O1912" s="326">
        <f t="shared" si="469"/>
        <v>0</v>
      </c>
      <c r="P1912" s="326">
        <f t="shared" si="470"/>
        <v>0</v>
      </c>
      <c r="Q1912" s="326">
        <f t="shared" si="477"/>
        <v>1.7641480057321968</v>
      </c>
      <c r="R1912" s="326">
        <f t="shared" si="471"/>
        <v>1.3151255384921592E-245</v>
      </c>
      <c r="S1912" s="326">
        <f t="shared" si="472"/>
        <v>0</v>
      </c>
      <c r="T1912" s="326">
        <f t="shared" si="478"/>
        <v>1.7641480057321968</v>
      </c>
      <c r="U1912" s="326">
        <f t="shared" si="473"/>
        <v>8.5841892786176684E-24</v>
      </c>
      <c r="V1912" s="326">
        <f t="shared" si="479"/>
        <v>0.3</v>
      </c>
    </row>
    <row r="1913" spans="7:22" x14ac:dyDescent="0.2">
      <c r="G1913" s="326">
        <f t="shared" si="464"/>
        <v>0</v>
      </c>
      <c r="H1913" s="326">
        <f t="shared" si="474"/>
        <v>1.765074067677463</v>
      </c>
      <c r="I1913" s="326">
        <f t="shared" si="465"/>
        <v>0</v>
      </c>
      <c r="J1913" s="326">
        <f t="shared" si="466"/>
        <v>0</v>
      </c>
      <c r="K1913" s="326">
        <f t="shared" si="475"/>
        <v>1.765074067677463</v>
      </c>
      <c r="L1913" s="326">
        <f t="shared" si="467"/>
        <v>0</v>
      </c>
      <c r="M1913" s="326">
        <f t="shared" si="468"/>
        <v>0</v>
      </c>
      <c r="N1913" s="326">
        <f t="shared" si="476"/>
        <v>1.765074067677463</v>
      </c>
      <c r="O1913" s="326">
        <f t="shared" si="469"/>
        <v>0</v>
      </c>
      <c r="P1913" s="326">
        <f t="shared" si="470"/>
        <v>0</v>
      </c>
      <c r="Q1913" s="326">
        <f t="shared" si="477"/>
        <v>1.765074067677463</v>
      </c>
      <c r="R1913" s="326">
        <f t="shared" si="471"/>
        <v>4.7897536341584955E-246</v>
      </c>
      <c r="S1913" s="326">
        <f t="shared" si="472"/>
        <v>0</v>
      </c>
      <c r="T1913" s="326">
        <f t="shared" si="478"/>
        <v>1.765074067677463</v>
      </c>
      <c r="U1913" s="326">
        <f t="shared" si="473"/>
        <v>5.4429585594771266E-24</v>
      </c>
      <c r="V1913" s="326">
        <f t="shared" si="479"/>
        <v>0.3</v>
      </c>
    </row>
    <row r="1914" spans="7:22" x14ac:dyDescent="0.2">
      <c r="G1914" s="326">
        <f t="shared" si="464"/>
        <v>0</v>
      </c>
      <c r="H1914" s="326">
        <f t="shared" si="474"/>
        <v>1.7660001296227292</v>
      </c>
      <c r="I1914" s="326">
        <f t="shared" si="465"/>
        <v>0</v>
      </c>
      <c r="J1914" s="326">
        <f t="shared" si="466"/>
        <v>0</v>
      </c>
      <c r="K1914" s="326">
        <f t="shared" si="475"/>
        <v>1.7660001296227292</v>
      </c>
      <c r="L1914" s="326">
        <f t="shared" si="467"/>
        <v>0</v>
      </c>
      <c r="M1914" s="326">
        <f t="shared" si="468"/>
        <v>0</v>
      </c>
      <c r="N1914" s="326">
        <f t="shared" si="476"/>
        <v>1.7660001296227292</v>
      </c>
      <c r="O1914" s="326">
        <f t="shared" si="469"/>
        <v>0</v>
      </c>
      <c r="P1914" s="326">
        <f t="shared" si="470"/>
        <v>0</v>
      </c>
      <c r="Q1914" s="326">
        <f t="shared" si="477"/>
        <v>1.7660001296227292</v>
      </c>
      <c r="R1914" s="326">
        <f t="shared" si="471"/>
        <v>1.7447326689229992E-246</v>
      </c>
      <c r="S1914" s="326">
        <f t="shared" si="472"/>
        <v>0</v>
      </c>
      <c r="T1914" s="326">
        <f t="shared" si="478"/>
        <v>1.7660001296227292</v>
      </c>
      <c r="U1914" s="326">
        <f t="shared" si="473"/>
        <v>3.4464029721075318E-24</v>
      </c>
      <c r="V1914" s="326">
        <f t="shared" si="479"/>
        <v>0.3</v>
      </c>
    </row>
    <row r="1915" spans="7:22" x14ac:dyDescent="0.2">
      <c r="G1915" s="326">
        <f t="shared" si="464"/>
        <v>0</v>
      </c>
      <c r="H1915" s="326">
        <f t="shared" si="474"/>
        <v>1.7669261915679955</v>
      </c>
      <c r="I1915" s="326">
        <f t="shared" si="465"/>
        <v>0</v>
      </c>
      <c r="J1915" s="326">
        <f t="shared" si="466"/>
        <v>0</v>
      </c>
      <c r="K1915" s="326">
        <f t="shared" si="475"/>
        <v>1.7669261915679955</v>
      </c>
      <c r="L1915" s="326">
        <f t="shared" si="467"/>
        <v>0</v>
      </c>
      <c r="M1915" s="326">
        <f t="shared" si="468"/>
        <v>0</v>
      </c>
      <c r="N1915" s="326">
        <f t="shared" si="476"/>
        <v>1.7669261915679955</v>
      </c>
      <c r="O1915" s="326">
        <f t="shared" si="469"/>
        <v>0</v>
      </c>
      <c r="P1915" s="326">
        <f t="shared" si="470"/>
        <v>0</v>
      </c>
      <c r="Q1915" s="326">
        <f t="shared" si="477"/>
        <v>1.7669261915679955</v>
      </c>
      <c r="R1915" s="326">
        <f t="shared" si="471"/>
        <v>6.3564533958102077E-247</v>
      </c>
      <c r="S1915" s="326">
        <f t="shared" si="472"/>
        <v>0</v>
      </c>
      <c r="T1915" s="326">
        <f t="shared" si="478"/>
        <v>1.7669261915679955</v>
      </c>
      <c r="U1915" s="326">
        <f t="shared" si="473"/>
        <v>2.1791874910216349E-24</v>
      </c>
      <c r="V1915" s="326">
        <f t="shared" si="479"/>
        <v>0.3</v>
      </c>
    </row>
    <row r="1916" spans="7:22" x14ac:dyDescent="0.2">
      <c r="G1916" s="326">
        <f t="shared" si="464"/>
        <v>0</v>
      </c>
      <c r="H1916" s="326">
        <f t="shared" si="474"/>
        <v>1.7678522535132617</v>
      </c>
      <c r="I1916" s="326">
        <f t="shared" si="465"/>
        <v>0</v>
      </c>
      <c r="J1916" s="326">
        <f t="shared" si="466"/>
        <v>0</v>
      </c>
      <c r="K1916" s="326">
        <f t="shared" si="475"/>
        <v>1.7678522535132617</v>
      </c>
      <c r="L1916" s="326">
        <f t="shared" si="467"/>
        <v>0</v>
      </c>
      <c r="M1916" s="326">
        <f t="shared" si="468"/>
        <v>0</v>
      </c>
      <c r="N1916" s="326">
        <f t="shared" si="476"/>
        <v>1.7678522535132617</v>
      </c>
      <c r="O1916" s="326">
        <f t="shared" si="469"/>
        <v>0</v>
      </c>
      <c r="P1916" s="326">
        <f t="shared" si="470"/>
        <v>0</v>
      </c>
      <c r="Q1916" s="326">
        <f t="shared" si="477"/>
        <v>1.7678522535132617</v>
      </c>
      <c r="R1916" s="326">
        <f t="shared" si="471"/>
        <v>2.3161762247851533E-247</v>
      </c>
      <c r="S1916" s="326">
        <f t="shared" si="472"/>
        <v>0</v>
      </c>
      <c r="T1916" s="326">
        <f t="shared" si="478"/>
        <v>1.7678522535132617</v>
      </c>
      <c r="U1916" s="326">
        <f t="shared" si="473"/>
        <v>1.376014058444268E-24</v>
      </c>
      <c r="V1916" s="326">
        <f t="shared" si="479"/>
        <v>0.3</v>
      </c>
    </row>
    <row r="1917" spans="7:22" x14ac:dyDescent="0.2">
      <c r="G1917" s="326">
        <f t="shared" si="464"/>
        <v>0</v>
      </c>
      <c r="H1917" s="326">
        <f t="shared" si="474"/>
        <v>1.7687783154585279</v>
      </c>
      <c r="I1917" s="326">
        <f t="shared" si="465"/>
        <v>0</v>
      </c>
      <c r="J1917" s="326">
        <f t="shared" si="466"/>
        <v>0</v>
      </c>
      <c r="K1917" s="326">
        <f t="shared" si="475"/>
        <v>1.7687783154585279</v>
      </c>
      <c r="L1917" s="326">
        <f t="shared" si="467"/>
        <v>0</v>
      </c>
      <c r="M1917" s="326">
        <f t="shared" si="468"/>
        <v>0</v>
      </c>
      <c r="N1917" s="326">
        <f t="shared" si="476"/>
        <v>1.7687783154585279</v>
      </c>
      <c r="O1917" s="326">
        <f t="shared" si="469"/>
        <v>0</v>
      </c>
      <c r="P1917" s="326">
        <f t="shared" si="470"/>
        <v>0</v>
      </c>
      <c r="Q1917" s="326">
        <f t="shared" si="477"/>
        <v>1.7687783154585279</v>
      </c>
      <c r="R1917" s="326">
        <f t="shared" si="471"/>
        <v>8.4411105546257664E-248</v>
      </c>
      <c r="S1917" s="326">
        <f t="shared" si="472"/>
        <v>0</v>
      </c>
      <c r="T1917" s="326">
        <f t="shared" si="478"/>
        <v>1.7687783154585279</v>
      </c>
      <c r="U1917" s="326">
        <f t="shared" si="473"/>
        <v>8.6766701899500302E-25</v>
      </c>
      <c r="V1917" s="326">
        <f t="shared" si="479"/>
        <v>0.3</v>
      </c>
    </row>
    <row r="1918" spans="7:22" x14ac:dyDescent="0.2">
      <c r="G1918" s="326">
        <f t="shared" si="464"/>
        <v>0</v>
      </c>
      <c r="H1918" s="326">
        <f t="shared" si="474"/>
        <v>1.7697043774037942</v>
      </c>
      <c r="I1918" s="326">
        <f t="shared" si="465"/>
        <v>0</v>
      </c>
      <c r="J1918" s="326">
        <f t="shared" si="466"/>
        <v>0</v>
      </c>
      <c r="K1918" s="326">
        <f t="shared" si="475"/>
        <v>1.7697043774037942</v>
      </c>
      <c r="L1918" s="326">
        <f t="shared" si="467"/>
        <v>0</v>
      </c>
      <c r="M1918" s="326">
        <f t="shared" si="468"/>
        <v>0</v>
      </c>
      <c r="N1918" s="326">
        <f t="shared" si="476"/>
        <v>1.7697043774037942</v>
      </c>
      <c r="O1918" s="326">
        <f t="shared" si="469"/>
        <v>0</v>
      </c>
      <c r="P1918" s="326">
        <f t="shared" si="470"/>
        <v>0</v>
      </c>
      <c r="Q1918" s="326">
        <f t="shared" si="477"/>
        <v>1.7697043774037942</v>
      </c>
      <c r="R1918" s="326">
        <f t="shared" si="471"/>
        <v>3.0768004523921969E-248</v>
      </c>
      <c r="S1918" s="326">
        <f t="shared" si="472"/>
        <v>0</v>
      </c>
      <c r="T1918" s="326">
        <f t="shared" si="478"/>
        <v>1.7697043774037942</v>
      </c>
      <c r="U1918" s="326">
        <f t="shared" si="473"/>
        <v>5.4637077180076848E-25</v>
      </c>
      <c r="V1918" s="326">
        <f t="shared" si="479"/>
        <v>0.3</v>
      </c>
    </row>
    <row r="1919" spans="7:22" x14ac:dyDescent="0.2">
      <c r="G1919" s="326">
        <f t="shared" si="464"/>
        <v>0</v>
      </c>
      <c r="H1919" s="326">
        <f t="shared" si="474"/>
        <v>1.7706304393490604</v>
      </c>
      <c r="I1919" s="326">
        <f t="shared" si="465"/>
        <v>0</v>
      </c>
      <c r="J1919" s="326">
        <f t="shared" si="466"/>
        <v>0</v>
      </c>
      <c r="K1919" s="326">
        <f t="shared" si="475"/>
        <v>1.7706304393490604</v>
      </c>
      <c r="L1919" s="326">
        <f t="shared" si="467"/>
        <v>0</v>
      </c>
      <c r="M1919" s="326">
        <f t="shared" si="468"/>
        <v>0</v>
      </c>
      <c r="N1919" s="326">
        <f t="shared" si="476"/>
        <v>1.7706304393490604</v>
      </c>
      <c r="O1919" s="326">
        <f t="shared" si="469"/>
        <v>0</v>
      </c>
      <c r="P1919" s="326">
        <f t="shared" si="470"/>
        <v>0</v>
      </c>
      <c r="Q1919" s="326">
        <f t="shared" si="477"/>
        <v>1.7706304393490604</v>
      </c>
      <c r="R1919" s="326">
        <f t="shared" si="471"/>
        <v>1.1216860553715138E-248</v>
      </c>
      <c r="S1919" s="326">
        <f t="shared" si="472"/>
        <v>0</v>
      </c>
      <c r="T1919" s="326">
        <f t="shared" si="478"/>
        <v>1.7706304393490604</v>
      </c>
      <c r="U1919" s="326">
        <f t="shared" si="473"/>
        <v>3.4358023753792528E-25</v>
      </c>
      <c r="V1919" s="326">
        <f t="shared" si="479"/>
        <v>0.3</v>
      </c>
    </row>
    <row r="1920" spans="7:22" x14ac:dyDescent="0.2">
      <c r="G1920" s="326">
        <f t="shared" si="464"/>
        <v>0</v>
      </c>
      <c r="H1920" s="326">
        <f t="shared" si="474"/>
        <v>1.7715565012943266</v>
      </c>
      <c r="I1920" s="326">
        <f t="shared" si="465"/>
        <v>0</v>
      </c>
      <c r="J1920" s="326">
        <f t="shared" si="466"/>
        <v>0</v>
      </c>
      <c r="K1920" s="326">
        <f t="shared" si="475"/>
        <v>1.7715565012943266</v>
      </c>
      <c r="L1920" s="326">
        <f t="shared" si="467"/>
        <v>0</v>
      </c>
      <c r="M1920" s="326">
        <f t="shared" si="468"/>
        <v>0</v>
      </c>
      <c r="N1920" s="326">
        <f t="shared" si="476"/>
        <v>1.7715565012943266</v>
      </c>
      <c r="O1920" s="326">
        <f t="shared" si="469"/>
        <v>0</v>
      </c>
      <c r="P1920" s="326">
        <f t="shared" si="470"/>
        <v>0</v>
      </c>
      <c r="Q1920" s="326">
        <f t="shared" si="477"/>
        <v>1.7715565012943266</v>
      </c>
      <c r="R1920" s="326">
        <f t="shared" si="471"/>
        <v>4.089931652501215E-249</v>
      </c>
      <c r="S1920" s="326">
        <f t="shared" si="472"/>
        <v>0</v>
      </c>
      <c r="T1920" s="326">
        <f t="shared" si="478"/>
        <v>1.7715565012943266</v>
      </c>
      <c r="U1920" s="326">
        <f t="shared" si="473"/>
        <v>2.1576322820186693E-25</v>
      </c>
      <c r="V1920" s="326">
        <f t="shared" si="479"/>
        <v>0.3</v>
      </c>
    </row>
    <row r="1921" spans="7:22" x14ac:dyDescent="0.2">
      <c r="G1921" s="326">
        <f t="shared" si="464"/>
        <v>0</v>
      </c>
      <c r="H1921" s="326">
        <f t="shared" si="474"/>
        <v>1.7724825632395929</v>
      </c>
      <c r="I1921" s="326">
        <f t="shared" si="465"/>
        <v>0</v>
      </c>
      <c r="J1921" s="326">
        <f t="shared" si="466"/>
        <v>0</v>
      </c>
      <c r="K1921" s="326">
        <f t="shared" si="475"/>
        <v>1.7724825632395929</v>
      </c>
      <c r="L1921" s="326">
        <f t="shared" si="467"/>
        <v>0</v>
      </c>
      <c r="M1921" s="326">
        <f t="shared" si="468"/>
        <v>0</v>
      </c>
      <c r="N1921" s="326">
        <f t="shared" si="476"/>
        <v>1.7724825632395929</v>
      </c>
      <c r="O1921" s="326">
        <f t="shared" si="469"/>
        <v>0</v>
      </c>
      <c r="P1921" s="326">
        <f t="shared" si="470"/>
        <v>0</v>
      </c>
      <c r="Q1921" s="326">
        <f t="shared" si="477"/>
        <v>1.7724825632395929</v>
      </c>
      <c r="R1921" s="326">
        <f t="shared" si="471"/>
        <v>1.4915369252177659E-249</v>
      </c>
      <c r="S1921" s="326">
        <f t="shared" si="472"/>
        <v>0</v>
      </c>
      <c r="T1921" s="326">
        <f t="shared" si="478"/>
        <v>1.7724825632395929</v>
      </c>
      <c r="U1921" s="326">
        <f t="shared" si="473"/>
        <v>1.3531234146849691E-25</v>
      </c>
      <c r="V1921" s="326">
        <f t="shared" si="479"/>
        <v>0.3</v>
      </c>
    </row>
    <row r="1922" spans="7:22" x14ac:dyDescent="0.2">
      <c r="G1922" s="326">
        <f t="shared" si="464"/>
        <v>0</v>
      </c>
      <c r="H1922" s="326">
        <f t="shared" si="474"/>
        <v>1.7734086251848591</v>
      </c>
      <c r="I1922" s="326">
        <f t="shared" si="465"/>
        <v>0</v>
      </c>
      <c r="J1922" s="326">
        <f t="shared" si="466"/>
        <v>0</v>
      </c>
      <c r="K1922" s="326">
        <f t="shared" si="475"/>
        <v>1.7734086251848591</v>
      </c>
      <c r="L1922" s="326">
        <f t="shared" si="467"/>
        <v>0</v>
      </c>
      <c r="M1922" s="326">
        <f t="shared" si="468"/>
        <v>0</v>
      </c>
      <c r="N1922" s="326">
        <f t="shared" si="476"/>
        <v>1.7734086251848591</v>
      </c>
      <c r="O1922" s="326">
        <f t="shared" si="469"/>
        <v>0</v>
      </c>
      <c r="P1922" s="326">
        <f t="shared" si="470"/>
        <v>0</v>
      </c>
      <c r="Q1922" s="326">
        <f t="shared" si="477"/>
        <v>1.7734086251848591</v>
      </c>
      <c r="R1922" s="326">
        <f t="shared" si="471"/>
        <v>5.4403355246854825E-250</v>
      </c>
      <c r="S1922" s="326">
        <f t="shared" si="472"/>
        <v>0</v>
      </c>
      <c r="T1922" s="326">
        <f t="shared" si="478"/>
        <v>1.7734086251848591</v>
      </c>
      <c r="U1922" s="326">
        <f t="shared" si="473"/>
        <v>8.4744258804612914E-26</v>
      </c>
      <c r="V1922" s="326">
        <f t="shared" si="479"/>
        <v>0.3</v>
      </c>
    </row>
    <row r="1923" spans="7:22" x14ac:dyDescent="0.2">
      <c r="G1923" s="326">
        <f t="shared" si="464"/>
        <v>0</v>
      </c>
      <c r="H1923" s="326">
        <f t="shared" si="474"/>
        <v>1.7743346871301253</v>
      </c>
      <c r="I1923" s="326">
        <f t="shared" si="465"/>
        <v>0</v>
      </c>
      <c r="J1923" s="326">
        <f t="shared" si="466"/>
        <v>0</v>
      </c>
      <c r="K1923" s="326">
        <f t="shared" si="475"/>
        <v>1.7743346871301253</v>
      </c>
      <c r="L1923" s="326">
        <f t="shared" si="467"/>
        <v>0</v>
      </c>
      <c r="M1923" s="326">
        <f t="shared" si="468"/>
        <v>0</v>
      </c>
      <c r="N1923" s="326">
        <f t="shared" si="476"/>
        <v>1.7743346871301253</v>
      </c>
      <c r="O1923" s="326">
        <f t="shared" si="469"/>
        <v>0</v>
      </c>
      <c r="P1923" s="326">
        <f t="shared" si="470"/>
        <v>0</v>
      </c>
      <c r="Q1923" s="326">
        <f t="shared" si="477"/>
        <v>1.7743346871301253</v>
      </c>
      <c r="R1923" s="326">
        <f t="shared" si="471"/>
        <v>1.984684885362688E-250</v>
      </c>
      <c r="S1923" s="326">
        <f t="shared" si="472"/>
        <v>0</v>
      </c>
      <c r="T1923" s="326">
        <f t="shared" si="478"/>
        <v>1.7743346871301253</v>
      </c>
      <c r="U1923" s="326">
        <f t="shared" si="473"/>
        <v>5.3002728811505143E-26</v>
      </c>
      <c r="V1923" s="326">
        <f t="shared" si="479"/>
        <v>0.3</v>
      </c>
    </row>
    <row r="1924" spans="7:22" x14ac:dyDescent="0.2">
      <c r="G1924" s="326">
        <f t="shared" si="464"/>
        <v>0</v>
      </c>
      <c r="H1924" s="326">
        <f t="shared" si="474"/>
        <v>1.7752607490753916</v>
      </c>
      <c r="I1924" s="326">
        <f t="shared" si="465"/>
        <v>0</v>
      </c>
      <c r="J1924" s="326">
        <f t="shared" si="466"/>
        <v>0</v>
      </c>
      <c r="K1924" s="326">
        <f t="shared" si="475"/>
        <v>1.7752607490753916</v>
      </c>
      <c r="L1924" s="326">
        <f t="shared" si="467"/>
        <v>0</v>
      </c>
      <c r="M1924" s="326">
        <f t="shared" si="468"/>
        <v>0</v>
      </c>
      <c r="N1924" s="326">
        <f t="shared" si="476"/>
        <v>1.7752607490753916</v>
      </c>
      <c r="O1924" s="326">
        <f t="shared" si="469"/>
        <v>0</v>
      </c>
      <c r="P1924" s="326">
        <f t="shared" si="470"/>
        <v>0</v>
      </c>
      <c r="Q1924" s="326">
        <f t="shared" si="477"/>
        <v>1.7752607490753916</v>
      </c>
      <c r="R1924" s="326">
        <f t="shared" si="471"/>
        <v>7.2415598453944993E-251</v>
      </c>
      <c r="S1924" s="326">
        <f t="shared" si="472"/>
        <v>0</v>
      </c>
      <c r="T1924" s="326">
        <f t="shared" si="478"/>
        <v>1.7752607490753916</v>
      </c>
      <c r="U1924" s="326">
        <f t="shared" si="473"/>
        <v>3.3105747861643753E-26</v>
      </c>
      <c r="V1924" s="326">
        <f t="shared" si="479"/>
        <v>0.3</v>
      </c>
    </row>
    <row r="1925" spans="7:22" x14ac:dyDescent="0.2">
      <c r="G1925" s="326">
        <f t="shared" si="464"/>
        <v>0</v>
      </c>
      <c r="H1925" s="326">
        <f t="shared" si="474"/>
        <v>1.7761868110206578</v>
      </c>
      <c r="I1925" s="326">
        <f t="shared" si="465"/>
        <v>0</v>
      </c>
      <c r="J1925" s="326">
        <f t="shared" si="466"/>
        <v>0</v>
      </c>
      <c r="K1925" s="326">
        <f t="shared" si="475"/>
        <v>1.7761868110206578</v>
      </c>
      <c r="L1925" s="326">
        <f t="shared" si="467"/>
        <v>0</v>
      </c>
      <c r="M1925" s="326">
        <f t="shared" si="468"/>
        <v>0</v>
      </c>
      <c r="N1925" s="326">
        <f t="shared" si="476"/>
        <v>1.7761868110206578</v>
      </c>
      <c r="O1925" s="326">
        <f t="shared" si="469"/>
        <v>0</v>
      </c>
      <c r="P1925" s="326">
        <f t="shared" si="470"/>
        <v>0</v>
      </c>
      <c r="Q1925" s="326">
        <f t="shared" si="477"/>
        <v>1.7761868110206578</v>
      </c>
      <c r="R1925" s="326">
        <f t="shared" si="471"/>
        <v>2.6426999170175706E-251</v>
      </c>
      <c r="S1925" s="326">
        <f t="shared" si="472"/>
        <v>0</v>
      </c>
      <c r="T1925" s="326">
        <f t="shared" si="478"/>
        <v>1.7761868110206578</v>
      </c>
      <c r="U1925" s="326">
        <f t="shared" si="473"/>
        <v>2.0650375876083533E-26</v>
      </c>
      <c r="V1925" s="326">
        <f t="shared" si="479"/>
        <v>0.3</v>
      </c>
    </row>
    <row r="1926" spans="7:22" x14ac:dyDescent="0.2">
      <c r="G1926" s="326">
        <f t="shared" si="464"/>
        <v>0</v>
      </c>
      <c r="H1926" s="326">
        <f t="shared" si="474"/>
        <v>1.777112872965924</v>
      </c>
      <c r="I1926" s="326">
        <f t="shared" si="465"/>
        <v>0</v>
      </c>
      <c r="J1926" s="326">
        <f t="shared" si="466"/>
        <v>0</v>
      </c>
      <c r="K1926" s="326">
        <f t="shared" si="475"/>
        <v>1.777112872965924</v>
      </c>
      <c r="L1926" s="326">
        <f t="shared" si="467"/>
        <v>0</v>
      </c>
      <c r="M1926" s="326">
        <f t="shared" si="468"/>
        <v>0</v>
      </c>
      <c r="N1926" s="326">
        <f t="shared" si="476"/>
        <v>1.777112872965924</v>
      </c>
      <c r="O1926" s="326">
        <f t="shared" si="469"/>
        <v>0</v>
      </c>
      <c r="P1926" s="326">
        <f t="shared" si="470"/>
        <v>0</v>
      </c>
      <c r="Q1926" s="326">
        <f t="shared" si="477"/>
        <v>1.777112872965924</v>
      </c>
      <c r="R1926" s="326">
        <f t="shared" si="471"/>
        <v>9.6458215139530166E-252</v>
      </c>
      <c r="S1926" s="326">
        <f t="shared" si="472"/>
        <v>0</v>
      </c>
      <c r="T1926" s="326">
        <f t="shared" si="478"/>
        <v>1.777112872965924</v>
      </c>
      <c r="U1926" s="326">
        <f t="shared" si="473"/>
        <v>1.286394134733117E-26</v>
      </c>
      <c r="V1926" s="326">
        <f t="shared" si="479"/>
        <v>0.3</v>
      </c>
    </row>
    <row r="1927" spans="7:22" x14ac:dyDescent="0.2">
      <c r="G1927" s="326">
        <f t="shared" ref="G1927:G1990" si="480">FLOOR(I1927,0.001)</f>
        <v>0</v>
      </c>
      <c r="H1927" s="326">
        <f t="shared" si="474"/>
        <v>1.7780389349111902</v>
      </c>
      <c r="I1927" s="326">
        <f t="shared" ref="I1927:I1990" si="481">$C$13/(SQRT(($H1927*$H1927)/I$4))/SQRT(6.28)*EXP(-(($H1927-I$2)^2)/2/(SQRT(($H1927*$H1927)/I$4))^2)</f>
        <v>0</v>
      </c>
      <c r="J1927" s="326">
        <f t="shared" ref="J1927:J1990" si="482">FLOOR(L1927,0.001)</f>
        <v>0</v>
      </c>
      <c r="K1927" s="326">
        <f t="shared" si="475"/>
        <v>1.7780389349111902</v>
      </c>
      <c r="L1927" s="326">
        <f t="shared" ref="L1927:L1990" si="483">$C$13/(SQRT(($H1927*$H1927)/L$4))/SQRT(6.28)*EXP(-(($H1927-L$2)^2)/2/(SQRT(($H1927*$H1927)/L$4))^2)</f>
        <v>0</v>
      </c>
      <c r="M1927" s="326">
        <f t="shared" ref="M1927:M1990" si="484">FLOOR(O1927,0.001)</f>
        <v>0</v>
      </c>
      <c r="N1927" s="326">
        <f t="shared" si="476"/>
        <v>1.7780389349111902</v>
      </c>
      <c r="O1927" s="326">
        <f t="shared" ref="O1927:O1990" si="485">$C$13/(SQRT(($H1927*$H1927)/O$4))/SQRT(6.28)*EXP(-(($H1927-O$2)^2)/2/(SQRT(($H1927*$H1927)/O$4))^2)</f>
        <v>0</v>
      </c>
      <c r="P1927" s="326">
        <f t="shared" ref="P1927:P1990" si="486">FLOOR(R1927,0.001)</f>
        <v>0</v>
      </c>
      <c r="Q1927" s="326">
        <f t="shared" si="477"/>
        <v>1.7780389349111902</v>
      </c>
      <c r="R1927" s="326">
        <f t="shared" ref="R1927:R1990" si="487">$C$13/(SQRT(($H1927*$H1927)/R$4))/SQRT(6.28)*EXP(-(($H1927-R$2)^2)/2/(SQRT(($H1927*$H1927)/R$4))^2)</f>
        <v>3.5213298763126661E-252</v>
      </c>
      <c r="S1927" s="326">
        <f t="shared" ref="S1927:S1990" si="488">FLOOR(U1927,0.001)</f>
        <v>0</v>
      </c>
      <c r="T1927" s="326">
        <f t="shared" si="478"/>
        <v>1.7780389349111902</v>
      </c>
      <c r="U1927" s="326">
        <f t="shared" ref="U1927:U1990" si="489">$C$13/(SQRT(($H1927*$H1927)/U$4))/SQRT(6.28)*EXP(-(($H1927-U$2)^2)/2/(SQRT(($H1927*$H1927)/U$4))^2)</f>
        <v>8.0028341082753806E-27</v>
      </c>
      <c r="V1927" s="326">
        <f t="shared" si="479"/>
        <v>0.3</v>
      </c>
    </row>
    <row r="1928" spans="7:22" x14ac:dyDescent="0.2">
      <c r="G1928" s="326">
        <f t="shared" si="480"/>
        <v>0</v>
      </c>
      <c r="H1928" s="326">
        <f t="shared" ref="H1928:H1991" si="490">H1927+1/($C$16*60)</f>
        <v>1.7789649968564565</v>
      </c>
      <c r="I1928" s="326">
        <f t="shared" si="481"/>
        <v>0</v>
      </c>
      <c r="J1928" s="326">
        <f t="shared" si="482"/>
        <v>0</v>
      </c>
      <c r="K1928" s="326">
        <f t="shared" ref="K1928:K1991" si="491">K1927+1/($C$16*60)</f>
        <v>1.7789649968564565</v>
      </c>
      <c r="L1928" s="326">
        <f t="shared" si="483"/>
        <v>0</v>
      </c>
      <c r="M1928" s="326">
        <f t="shared" si="484"/>
        <v>0</v>
      </c>
      <c r="N1928" s="326">
        <f t="shared" ref="N1928:N1991" si="492">N1927+1/($C$16*60)</f>
        <v>1.7789649968564565</v>
      </c>
      <c r="O1928" s="326">
        <f t="shared" si="485"/>
        <v>0</v>
      </c>
      <c r="P1928" s="326">
        <f t="shared" si="486"/>
        <v>0</v>
      </c>
      <c r="Q1928" s="326">
        <f t="shared" ref="Q1928:Q1991" si="493">Q1927+1/($C$16*60)</f>
        <v>1.7789649968564565</v>
      </c>
      <c r="R1928" s="326">
        <f t="shared" si="487"/>
        <v>1.2857330120100237E-252</v>
      </c>
      <c r="S1928" s="326">
        <f t="shared" si="488"/>
        <v>0</v>
      </c>
      <c r="T1928" s="326">
        <f t="shared" ref="T1928:T1991" si="494">T1927+1/($C$16*60)</f>
        <v>1.7789649968564565</v>
      </c>
      <c r="U1928" s="326">
        <f t="shared" si="489"/>
        <v>4.9720946148039548E-27</v>
      </c>
      <c r="V1928" s="326">
        <f t="shared" ref="V1928:V1991" si="495">SUM(I1928,L1928,O1928,R1928,U1928)+0.3</f>
        <v>0.3</v>
      </c>
    </row>
    <row r="1929" spans="7:22" x14ac:dyDescent="0.2">
      <c r="G1929" s="326">
        <f t="shared" si="480"/>
        <v>0</v>
      </c>
      <c r="H1929" s="326">
        <f t="shared" si="490"/>
        <v>1.7798910588017227</v>
      </c>
      <c r="I1929" s="326">
        <f t="shared" si="481"/>
        <v>0</v>
      </c>
      <c r="J1929" s="326">
        <f t="shared" si="482"/>
        <v>0</v>
      </c>
      <c r="K1929" s="326">
        <f t="shared" si="491"/>
        <v>1.7798910588017227</v>
      </c>
      <c r="L1929" s="326">
        <f t="shared" si="483"/>
        <v>0</v>
      </c>
      <c r="M1929" s="326">
        <f t="shared" si="484"/>
        <v>0</v>
      </c>
      <c r="N1929" s="326">
        <f t="shared" si="492"/>
        <v>1.7798910588017227</v>
      </c>
      <c r="O1929" s="326">
        <f t="shared" si="485"/>
        <v>0</v>
      </c>
      <c r="P1929" s="326">
        <f t="shared" si="486"/>
        <v>0</v>
      </c>
      <c r="Q1929" s="326">
        <f t="shared" si="493"/>
        <v>1.7798910588017227</v>
      </c>
      <c r="R1929" s="326">
        <f t="shared" si="487"/>
        <v>4.6953929471149087E-253</v>
      </c>
      <c r="S1929" s="326">
        <f t="shared" si="488"/>
        <v>0</v>
      </c>
      <c r="T1929" s="326">
        <f t="shared" si="494"/>
        <v>1.7798910588017227</v>
      </c>
      <c r="U1929" s="326">
        <f t="shared" si="489"/>
        <v>3.0850548335198192E-27</v>
      </c>
      <c r="V1929" s="326">
        <f t="shared" si="495"/>
        <v>0.3</v>
      </c>
    </row>
    <row r="1930" spans="7:22" x14ac:dyDescent="0.2">
      <c r="G1930" s="326">
        <f t="shared" si="480"/>
        <v>0</v>
      </c>
      <c r="H1930" s="326">
        <f t="shared" si="490"/>
        <v>1.7808171207469889</v>
      </c>
      <c r="I1930" s="326">
        <f t="shared" si="481"/>
        <v>0</v>
      </c>
      <c r="J1930" s="326">
        <f t="shared" si="482"/>
        <v>0</v>
      </c>
      <c r="K1930" s="326">
        <f t="shared" si="491"/>
        <v>1.7808171207469889</v>
      </c>
      <c r="L1930" s="326">
        <f t="shared" si="483"/>
        <v>0</v>
      </c>
      <c r="M1930" s="326">
        <f t="shared" si="484"/>
        <v>0</v>
      </c>
      <c r="N1930" s="326">
        <f t="shared" si="492"/>
        <v>1.7808171207469889</v>
      </c>
      <c r="O1930" s="326">
        <f t="shared" si="485"/>
        <v>0</v>
      </c>
      <c r="P1930" s="326">
        <f t="shared" si="486"/>
        <v>0</v>
      </c>
      <c r="Q1930" s="326">
        <f t="shared" si="493"/>
        <v>1.7808171207469889</v>
      </c>
      <c r="R1930" s="326">
        <f t="shared" si="487"/>
        <v>1.7150256754851893E-253</v>
      </c>
      <c r="S1930" s="326">
        <f t="shared" si="488"/>
        <v>0</v>
      </c>
      <c r="T1930" s="326">
        <f t="shared" si="494"/>
        <v>1.7808171207469889</v>
      </c>
      <c r="U1930" s="326">
        <f t="shared" si="489"/>
        <v>1.9116854904069248E-27</v>
      </c>
      <c r="V1930" s="326">
        <f t="shared" si="495"/>
        <v>0.3</v>
      </c>
    </row>
    <row r="1931" spans="7:22" x14ac:dyDescent="0.2">
      <c r="G1931" s="326">
        <f t="shared" si="480"/>
        <v>0</v>
      </c>
      <c r="H1931" s="326">
        <f t="shared" si="490"/>
        <v>1.7817431826922552</v>
      </c>
      <c r="I1931" s="326">
        <f t="shared" si="481"/>
        <v>0</v>
      </c>
      <c r="J1931" s="326">
        <f t="shared" si="482"/>
        <v>0</v>
      </c>
      <c r="K1931" s="326">
        <f t="shared" si="491"/>
        <v>1.7817431826922552</v>
      </c>
      <c r="L1931" s="326">
        <f t="shared" si="483"/>
        <v>0</v>
      </c>
      <c r="M1931" s="326">
        <f t="shared" si="484"/>
        <v>0</v>
      </c>
      <c r="N1931" s="326">
        <f t="shared" si="492"/>
        <v>1.7817431826922552</v>
      </c>
      <c r="O1931" s="326">
        <f t="shared" si="485"/>
        <v>0</v>
      </c>
      <c r="P1931" s="326">
        <f t="shared" si="486"/>
        <v>0</v>
      </c>
      <c r="Q1931" s="326">
        <f t="shared" si="493"/>
        <v>1.7817431826922552</v>
      </c>
      <c r="R1931" s="326">
        <f t="shared" si="487"/>
        <v>6.2653784773727871E-254</v>
      </c>
      <c r="S1931" s="326">
        <f t="shared" si="488"/>
        <v>0</v>
      </c>
      <c r="T1931" s="326">
        <f t="shared" si="494"/>
        <v>1.7817431826922552</v>
      </c>
      <c r="U1931" s="326">
        <f t="shared" si="489"/>
        <v>1.1830474562877905E-27</v>
      </c>
      <c r="V1931" s="326">
        <f t="shared" si="495"/>
        <v>0.3</v>
      </c>
    </row>
    <row r="1932" spans="7:22" x14ac:dyDescent="0.2">
      <c r="G1932" s="326">
        <f t="shared" si="480"/>
        <v>0</v>
      </c>
      <c r="H1932" s="326">
        <f t="shared" si="490"/>
        <v>1.7826692446375214</v>
      </c>
      <c r="I1932" s="326">
        <f t="shared" si="481"/>
        <v>0</v>
      </c>
      <c r="J1932" s="326">
        <f t="shared" si="482"/>
        <v>0</v>
      </c>
      <c r="K1932" s="326">
        <f t="shared" si="491"/>
        <v>1.7826692446375214</v>
      </c>
      <c r="L1932" s="326">
        <f t="shared" si="483"/>
        <v>0</v>
      </c>
      <c r="M1932" s="326">
        <f t="shared" si="484"/>
        <v>0</v>
      </c>
      <c r="N1932" s="326">
        <f t="shared" si="492"/>
        <v>1.7826692446375214</v>
      </c>
      <c r="O1932" s="326">
        <f t="shared" si="485"/>
        <v>0</v>
      </c>
      <c r="P1932" s="326">
        <f t="shared" si="486"/>
        <v>0</v>
      </c>
      <c r="Q1932" s="326">
        <f t="shared" si="493"/>
        <v>1.7826692446375214</v>
      </c>
      <c r="R1932" s="326">
        <f t="shared" si="487"/>
        <v>2.2892987034268756E-254</v>
      </c>
      <c r="S1932" s="326">
        <f t="shared" si="488"/>
        <v>0</v>
      </c>
      <c r="T1932" s="326">
        <f t="shared" si="494"/>
        <v>1.7826692446375214</v>
      </c>
      <c r="U1932" s="326">
        <f t="shared" si="489"/>
        <v>7.3117639096777168E-28</v>
      </c>
      <c r="V1932" s="326">
        <f t="shared" si="495"/>
        <v>0.3</v>
      </c>
    </row>
    <row r="1933" spans="7:22" x14ac:dyDescent="0.2">
      <c r="G1933" s="326">
        <f t="shared" si="480"/>
        <v>0</v>
      </c>
      <c r="H1933" s="326">
        <f t="shared" si="490"/>
        <v>1.7835953065827876</v>
      </c>
      <c r="I1933" s="326">
        <f t="shared" si="481"/>
        <v>0</v>
      </c>
      <c r="J1933" s="326">
        <f t="shared" si="482"/>
        <v>0</v>
      </c>
      <c r="K1933" s="326">
        <f t="shared" si="491"/>
        <v>1.7835953065827876</v>
      </c>
      <c r="L1933" s="326">
        <f t="shared" si="483"/>
        <v>0</v>
      </c>
      <c r="M1933" s="326">
        <f t="shared" si="484"/>
        <v>0</v>
      </c>
      <c r="N1933" s="326">
        <f t="shared" si="492"/>
        <v>1.7835953065827876</v>
      </c>
      <c r="O1933" s="326">
        <f t="shared" si="485"/>
        <v>0</v>
      </c>
      <c r="P1933" s="326">
        <f t="shared" si="486"/>
        <v>0</v>
      </c>
      <c r="Q1933" s="326">
        <f t="shared" si="493"/>
        <v>1.7835953065827876</v>
      </c>
      <c r="R1933" s="326">
        <f t="shared" si="487"/>
        <v>8.3663599087373085E-255</v>
      </c>
      <c r="S1933" s="326">
        <f t="shared" si="488"/>
        <v>0</v>
      </c>
      <c r="T1933" s="326">
        <f t="shared" si="494"/>
        <v>1.7835953065827876</v>
      </c>
      <c r="U1933" s="326">
        <f t="shared" si="489"/>
        <v>4.5131370765707685E-28</v>
      </c>
      <c r="V1933" s="326">
        <f t="shared" si="495"/>
        <v>0.3</v>
      </c>
    </row>
    <row r="1934" spans="7:22" x14ac:dyDescent="0.2">
      <c r="G1934" s="326">
        <f t="shared" si="480"/>
        <v>0</v>
      </c>
      <c r="H1934" s="326">
        <f t="shared" si="490"/>
        <v>1.7845213685280539</v>
      </c>
      <c r="I1934" s="326">
        <f t="shared" si="481"/>
        <v>0</v>
      </c>
      <c r="J1934" s="326">
        <f t="shared" si="482"/>
        <v>0</v>
      </c>
      <c r="K1934" s="326">
        <f t="shared" si="491"/>
        <v>1.7845213685280539</v>
      </c>
      <c r="L1934" s="326">
        <f t="shared" si="483"/>
        <v>0</v>
      </c>
      <c r="M1934" s="326">
        <f t="shared" si="484"/>
        <v>0</v>
      </c>
      <c r="N1934" s="326">
        <f t="shared" si="492"/>
        <v>1.7845213685280539</v>
      </c>
      <c r="O1934" s="326">
        <f t="shared" si="485"/>
        <v>0</v>
      </c>
      <c r="P1934" s="326">
        <f t="shared" si="486"/>
        <v>0</v>
      </c>
      <c r="Q1934" s="326">
        <f t="shared" si="493"/>
        <v>1.7845213685280539</v>
      </c>
      <c r="R1934" s="326">
        <f t="shared" si="487"/>
        <v>3.0580882546525774E-255</v>
      </c>
      <c r="S1934" s="326">
        <f t="shared" si="488"/>
        <v>0</v>
      </c>
      <c r="T1934" s="326">
        <f t="shared" si="494"/>
        <v>1.7845213685280539</v>
      </c>
      <c r="U1934" s="326">
        <f t="shared" si="489"/>
        <v>2.782103941842078E-28</v>
      </c>
      <c r="V1934" s="326">
        <f t="shared" si="495"/>
        <v>0.3</v>
      </c>
    </row>
    <row r="1935" spans="7:22" x14ac:dyDescent="0.2">
      <c r="G1935" s="326">
        <f t="shared" si="480"/>
        <v>0</v>
      </c>
      <c r="H1935" s="326">
        <f t="shared" si="490"/>
        <v>1.7854474304733201</v>
      </c>
      <c r="I1935" s="326">
        <f t="shared" si="481"/>
        <v>0</v>
      </c>
      <c r="J1935" s="326">
        <f t="shared" si="482"/>
        <v>0</v>
      </c>
      <c r="K1935" s="326">
        <f t="shared" si="491"/>
        <v>1.7854474304733201</v>
      </c>
      <c r="L1935" s="326">
        <f t="shared" si="483"/>
        <v>0</v>
      </c>
      <c r="M1935" s="326">
        <f t="shared" si="484"/>
        <v>0</v>
      </c>
      <c r="N1935" s="326">
        <f t="shared" si="492"/>
        <v>1.7854474304733201</v>
      </c>
      <c r="O1935" s="326">
        <f t="shared" si="485"/>
        <v>0</v>
      </c>
      <c r="P1935" s="326">
        <f t="shared" si="486"/>
        <v>0</v>
      </c>
      <c r="Q1935" s="326">
        <f t="shared" si="493"/>
        <v>1.7854474304733201</v>
      </c>
      <c r="R1935" s="326">
        <f t="shared" si="487"/>
        <v>1.1180039422726441E-255</v>
      </c>
      <c r="S1935" s="326">
        <f t="shared" si="488"/>
        <v>0</v>
      </c>
      <c r="T1935" s="326">
        <f t="shared" si="494"/>
        <v>1.7854474304733201</v>
      </c>
      <c r="U1935" s="326">
        <f t="shared" si="489"/>
        <v>1.7128081726591121E-28</v>
      </c>
      <c r="V1935" s="326">
        <f t="shared" si="495"/>
        <v>0.3</v>
      </c>
    </row>
    <row r="1936" spans="7:22" x14ac:dyDescent="0.2">
      <c r="G1936" s="326">
        <f t="shared" si="480"/>
        <v>0</v>
      </c>
      <c r="H1936" s="326">
        <f t="shared" si="490"/>
        <v>1.7863734924185863</v>
      </c>
      <c r="I1936" s="326">
        <f t="shared" si="481"/>
        <v>0</v>
      </c>
      <c r="J1936" s="326">
        <f t="shared" si="482"/>
        <v>0</v>
      </c>
      <c r="K1936" s="326">
        <f t="shared" si="491"/>
        <v>1.7863734924185863</v>
      </c>
      <c r="L1936" s="326">
        <f t="shared" si="483"/>
        <v>0</v>
      </c>
      <c r="M1936" s="326">
        <f t="shared" si="484"/>
        <v>0</v>
      </c>
      <c r="N1936" s="326">
        <f t="shared" si="492"/>
        <v>1.7863734924185863</v>
      </c>
      <c r="O1936" s="326">
        <f t="shared" si="485"/>
        <v>0</v>
      </c>
      <c r="P1936" s="326">
        <f t="shared" si="486"/>
        <v>0</v>
      </c>
      <c r="Q1936" s="326">
        <f t="shared" si="493"/>
        <v>1.7863734924185863</v>
      </c>
      <c r="R1936" s="326">
        <f t="shared" si="487"/>
        <v>4.0880571674250594E-256</v>
      </c>
      <c r="S1936" s="326">
        <f t="shared" si="488"/>
        <v>0</v>
      </c>
      <c r="T1936" s="326">
        <f t="shared" si="494"/>
        <v>1.7863734924185863</v>
      </c>
      <c r="U1936" s="326">
        <f t="shared" si="489"/>
        <v>1.0531415018393985E-28</v>
      </c>
      <c r="V1936" s="326">
        <f t="shared" si="495"/>
        <v>0.3</v>
      </c>
    </row>
    <row r="1937" spans="7:22" x14ac:dyDescent="0.2">
      <c r="G1937" s="326">
        <f t="shared" si="480"/>
        <v>0</v>
      </c>
      <c r="H1937" s="326">
        <f t="shared" si="490"/>
        <v>1.7872995543638526</v>
      </c>
      <c r="I1937" s="326">
        <f t="shared" si="481"/>
        <v>0</v>
      </c>
      <c r="J1937" s="326">
        <f t="shared" si="482"/>
        <v>0</v>
      </c>
      <c r="K1937" s="326">
        <f t="shared" si="491"/>
        <v>1.7872995543638526</v>
      </c>
      <c r="L1937" s="326">
        <f t="shared" si="483"/>
        <v>0</v>
      </c>
      <c r="M1937" s="326">
        <f t="shared" si="484"/>
        <v>0</v>
      </c>
      <c r="N1937" s="326">
        <f t="shared" si="492"/>
        <v>1.7872995543638526</v>
      </c>
      <c r="O1937" s="326">
        <f t="shared" si="485"/>
        <v>0</v>
      </c>
      <c r="P1937" s="326">
        <f t="shared" si="486"/>
        <v>0</v>
      </c>
      <c r="Q1937" s="326">
        <f t="shared" si="493"/>
        <v>1.7872995543638526</v>
      </c>
      <c r="R1937" s="326">
        <f t="shared" si="487"/>
        <v>1.4951037994617668E-256</v>
      </c>
      <c r="S1937" s="326">
        <f t="shared" si="488"/>
        <v>0</v>
      </c>
      <c r="T1937" s="326">
        <f t="shared" si="494"/>
        <v>1.7872995543638526</v>
      </c>
      <c r="U1937" s="326">
        <f t="shared" si="489"/>
        <v>6.4670977662347402E-29</v>
      </c>
      <c r="V1937" s="326">
        <f t="shared" si="495"/>
        <v>0.3</v>
      </c>
    </row>
    <row r="1938" spans="7:22" x14ac:dyDescent="0.2">
      <c r="G1938" s="326">
        <f t="shared" si="480"/>
        <v>0</v>
      </c>
      <c r="H1938" s="326">
        <f t="shared" si="490"/>
        <v>1.7882256163091188</v>
      </c>
      <c r="I1938" s="326">
        <f t="shared" si="481"/>
        <v>0</v>
      </c>
      <c r="J1938" s="326">
        <f t="shared" si="482"/>
        <v>0</v>
      </c>
      <c r="K1938" s="326">
        <f t="shared" si="491"/>
        <v>1.7882256163091188</v>
      </c>
      <c r="L1938" s="326">
        <f t="shared" si="483"/>
        <v>0</v>
      </c>
      <c r="M1938" s="326">
        <f t="shared" si="484"/>
        <v>0</v>
      </c>
      <c r="N1938" s="326">
        <f t="shared" si="492"/>
        <v>1.7882256163091188</v>
      </c>
      <c r="O1938" s="326">
        <f t="shared" si="485"/>
        <v>0</v>
      </c>
      <c r="P1938" s="326">
        <f t="shared" si="486"/>
        <v>0</v>
      </c>
      <c r="Q1938" s="326">
        <f t="shared" si="493"/>
        <v>1.7882256163091188</v>
      </c>
      <c r="R1938" s="326">
        <f t="shared" si="487"/>
        <v>5.4689876344933831E-257</v>
      </c>
      <c r="S1938" s="326">
        <f t="shared" si="488"/>
        <v>0</v>
      </c>
      <c r="T1938" s="326">
        <f t="shared" si="494"/>
        <v>1.7882256163091188</v>
      </c>
      <c r="U1938" s="326">
        <f t="shared" si="489"/>
        <v>3.9662390643582249E-29</v>
      </c>
      <c r="V1938" s="326">
        <f t="shared" si="495"/>
        <v>0.3</v>
      </c>
    </row>
    <row r="1939" spans="7:22" x14ac:dyDescent="0.2">
      <c r="G1939" s="326">
        <f t="shared" si="480"/>
        <v>0</v>
      </c>
      <c r="H1939" s="326">
        <f t="shared" si="490"/>
        <v>1.789151678254385</v>
      </c>
      <c r="I1939" s="326">
        <f t="shared" si="481"/>
        <v>0</v>
      </c>
      <c r="J1939" s="326">
        <f t="shared" si="482"/>
        <v>0</v>
      </c>
      <c r="K1939" s="326">
        <f t="shared" si="491"/>
        <v>1.789151678254385</v>
      </c>
      <c r="L1939" s="326">
        <f t="shared" si="483"/>
        <v>0</v>
      </c>
      <c r="M1939" s="326">
        <f t="shared" si="484"/>
        <v>0</v>
      </c>
      <c r="N1939" s="326">
        <f t="shared" si="492"/>
        <v>1.789151678254385</v>
      </c>
      <c r="O1939" s="326">
        <f t="shared" si="485"/>
        <v>0</v>
      </c>
      <c r="P1939" s="326">
        <f t="shared" si="486"/>
        <v>0</v>
      </c>
      <c r="Q1939" s="326">
        <f t="shared" si="493"/>
        <v>1.789151678254385</v>
      </c>
      <c r="R1939" s="326">
        <f t="shared" si="487"/>
        <v>2.000894539970069E-257</v>
      </c>
      <c r="S1939" s="326">
        <f t="shared" si="488"/>
        <v>0</v>
      </c>
      <c r="T1939" s="326">
        <f t="shared" si="494"/>
        <v>1.789151678254385</v>
      </c>
      <c r="U1939" s="326">
        <f t="shared" si="489"/>
        <v>2.4293896076886965E-29</v>
      </c>
      <c r="V1939" s="326">
        <f t="shared" si="495"/>
        <v>0.3</v>
      </c>
    </row>
    <row r="1940" spans="7:22" x14ac:dyDescent="0.2">
      <c r="G1940" s="326">
        <f t="shared" si="480"/>
        <v>0</v>
      </c>
      <c r="H1940" s="326">
        <f t="shared" si="490"/>
        <v>1.7900777401996513</v>
      </c>
      <c r="I1940" s="326">
        <f t="shared" si="481"/>
        <v>0</v>
      </c>
      <c r="J1940" s="326">
        <f t="shared" si="482"/>
        <v>0</v>
      </c>
      <c r="K1940" s="326">
        <f t="shared" si="491"/>
        <v>1.7900777401996513</v>
      </c>
      <c r="L1940" s="326">
        <f t="shared" si="483"/>
        <v>0</v>
      </c>
      <c r="M1940" s="326">
        <f t="shared" si="484"/>
        <v>0</v>
      </c>
      <c r="N1940" s="326">
        <f t="shared" si="492"/>
        <v>1.7900777401996513</v>
      </c>
      <c r="O1940" s="326">
        <f t="shared" si="485"/>
        <v>0</v>
      </c>
      <c r="P1940" s="326">
        <f t="shared" si="486"/>
        <v>0</v>
      </c>
      <c r="Q1940" s="326">
        <f t="shared" si="493"/>
        <v>1.7900777401996513</v>
      </c>
      <c r="R1940" s="326">
        <f t="shared" si="487"/>
        <v>7.3218961715457062E-258</v>
      </c>
      <c r="S1940" s="326">
        <f t="shared" si="488"/>
        <v>0</v>
      </c>
      <c r="T1940" s="326">
        <f t="shared" si="494"/>
        <v>1.7900777401996513</v>
      </c>
      <c r="U1940" s="326">
        <f t="shared" si="489"/>
        <v>1.486162582294039E-29</v>
      </c>
      <c r="V1940" s="326">
        <f t="shared" si="495"/>
        <v>0.3</v>
      </c>
    </row>
    <row r="1941" spans="7:22" x14ac:dyDescent="0.2">
      <c r="G1941" s="326">
        <f t="shared" si="480"/>
        <v>0</v>
      </c>
      <c r="H1941" s="326">
        <f t="shared" si="490"/>
        <v>1.7910038021449175</v>
      </c>
      <c r="I1941" s="326">
        <f t="shared" si="481"/>
        <v>0</v>
      </c>
      <c r="J1941" s="326">
        <f t="shared" si="482"/>
        <v>0</v>
      </c>
      <c r="K1941" s="326">
        <f t="shared" si="491"/>
        <v>1.7910038021449175</v>
      </c>
      <c r="L1941" s="326">
        <f t="shared" si="483"/>
        <v>0</v>
      </c>
      <c r="M1941" s="326">
        <f t="shared" si="484"/>
        <v>0</v>
      </c>
      <c r="N1941" s="326">
        <f t="shared" si="492"/>
        <v>1.7910038021449175</v>
      </c>
      <c r="O1941" s="326">
        <f t="shared" si="485"/>
        <v>0</v>
      </c>
      <c r="P1941" s="326">
        <f t="shared" si="486"/>
        <v>0</v>
      </c>
      <c r="Q1941" s="326">
        <f t="shared" si="493"/>
        <v>1.7910038021449175</v>
      </c>
      <c r="R1941" s="326">
        <f t="shared" si="487"/>
        <v>2.6798191603206103E-258</v>
      </c>
      <c r="S1941" s="326">
        <f t="shared" si="488"/>
        <v>0</v>
      </c>
      <c r="T1941" s="326">
        <f t="shared" si="494"/>
        <v>1.7910038021449175</v>
      </c>
      <c r="U1941" s="326">
        <f t="shared" si="489"/>
        <v>9.0800531832408545E-30</v>
      </c>
      <c r="V1941" s="326">
        <f t="shared" si="495"/>
        <v>0.3</v>
      </c>
    </row>
    <row r="1942" spans="7:22" x14ac:dyDescent="0.2">
      <c r="G1942" s="326">
        <f t="shared" si="480"/>
        <v>0</v>
      </c>
      <c r="H1942" s="326">
        <f t="shared" si="490"/>
        <v>1.7919298640901837</v>
      </c>
      <c r="I1942" s="326">
        <f t="shared" si="481"/>
        <v>0</v>
      </c>
      <c r="J1942" s="326">
        <f t="shared" si="482"/>
        <v>0</v>
      </c>
      <c r="K1942" s="326">
        <f t="shared" si="491"/>
        <v>1.7919298640901837</v>
      </c>
      <c r="L1942" s="326">
        <f t="shared" si="483"/>
        <v>0</v>
      </c>
      <c r="M1942" s="326">
        <f t="shared" si="484"/>
        <v>0</v>
      </c>
      <c r="N1942" s="326">
        <f t="shared" si="492"/>
        <v>1.7919298640901837</v>
      </c>
      <c r="O1942" s="326">
        <f t="shared" si="485"/>
        <v>0</v>
      </c>
      <c r="P1942" s="326">
        <f t="shared" si="486"/>
        <v>0</v>
      </c>
      <c r="Q1942" s="326">
        <f t="shared" si="493"/>
        <v>1.7919298640901837</v>
      </c>
      <c r="R1942" s="326">
        <f t="shared" si="487"/>
        <v>9.8100316459133086E-259</v>
      </c>
      <c r="S1942" s="326">
        <f t="shared" si="488"/>
        <v>0</v>
      </c>
      <c r="T1942" s="326">
        <f t="shared" si="494"/>
        <v>1.7919298640901837</v>
      </c>
      <c r="U1942" s="326">
        <f t="shared" si="489"/>
        <v>5.5407099492019799E-30</v>
      </c>
      <c r="V1942" s="326">
        <f t="shared" si="495"/>
        <v>0.3</v>
      </c>
    </row>
    <row r="1943" spans="7:22" x14ac:dyDescent="0.2">
      <c r="G1943" s="326">
        <f t="shared" si="480"/>
        <v>0</v>
      </c>
      <c r="H1943" s="326">
        <f t="shared" si="490"/>
        <v>1.79285592603545</v>
      </c>
      <c r="I1943" s="326">
        <f t="shared" si="481"/>
        <v>0</v>
      </c>
      <c r="J1943" s="326">
        <f t="shared" si="482"/>
        <v>0</v>
      </c>
      <c r="K1943" s="326">
        <f t="shared" si="491"/>
        <v>1.79285592603545</v>
      </c>
      <c r="L1943" s="326">
        <f t="shared" si="483"/>
        <v>0</v>
      </c>
      <c r="M1943" s="326">
        <f t="shared" si="484"/>
        <v>0</v>
      </c>
      <c r="N1943" s="326">
        <f t="shared" si="492"/>
        <v>1.79285592603545</v>
      </c>
      <c r="O1943" s="326">
        <f t="shared" si="485"/>
        <v>0</v>
      </c>
      <c r="P1943" s="326">
        <f t="shared" si="486"/>
        <v>0</v>
      </c>
      <c r="Q1943" s="326">
        <f t="shared" si="493"/>
        <v>1.79285592603545</v>
      </c>
      <c r="R1943" s="326">
        <f t="shared" si="487"/>
        <v>3.5918547731058578E-259</v>
      </c>
      <c r="S1943" s="326">
        <f t="shared" si="488"/>
        <v>0</v>
      </c>
      <c r="T1943" s="326">
        <f t="shared" si="494"/>
        <v>1.79285592603545</v>
      </c>
      <c r="U1943" s="326">
        <f t="shared" si="489"/>
        <v>3.3767540131932539E-30</v>
      </c>
      <c r="V1943" s="326">
        <f t="shared" si="495"/>
        <v>0.3</v>
      </c>
    </row>
    <row r="1944" spans="7:22" x14ac:dyDescent="0.2">
      <c r="G1944" s="326">
        <f t="shared" si="480"/>
        <v>0</v>
      </c>
      <c r="H1944" s="326">
        <f t="shared" si="490"/>
        <v>1.7937819879807162</v>
      </c>
      <c r="I1944" s="326">
        <f t="shared" si="481"/>
        <v>0</v>
      </c>
      <c r="J1944" s="326">
        <f t="shared" si="482"/>
        <v>0</v>
      </c>
      <c r="K1944" s="326">
        <f t="shared" si="491"/>
        <v>1.7937819879807162</v>
      </c>
      <c r="L1944" s="326">
        <f t="shared" si="483"/>
        <v>0</v>
      </c>
      <c r="M1944" s="326">
        <f t="shared" si="484"/>
        <v>0</v>
      </c>
      <c r="N1944" s="326">
        <f t="shared" si="492"/>
        <v>1.7937819879807162</v>
      </c>
      <c r="O1944" s="326">
        <f t="shared" si="485"/>
        <v>0</v>
      </c>
      <c r="P1944" s="326">
        <f t="shared" si="486"/>
        <v>0</v>
      </c>
      <c r="Q1944" s="326">
        <f t="shared" si="493"/>
        <v>1.7937819879807162</v>
      </c>
      <c r="R1944" s="326">
        <f t="shared" si="487"/>
        <v>1.3153793170840757E-259</v>
      </c>
      <c r="S1944" s="326">
        <f t="shared" si="488"/>
        <v>0</v>
      </c>
      <c r="T1944" s="326">
        <f t="shared" si="494"/>
        <v>1.7937819879807162</v>
      </c>
      <c r="U1944" s="326">
        <f t="shared" si="489"/>
        <v>2.0553815001741524E-30</v>
      </c>
      <c r="V1944" s="326">
        <f t="shared" si="495"/>
        <v>0.3</v>
      </c>
    </row>
    <row r="1945" spans="7:22" x14ac:dyDescent="0.2">
      <c r="G1945" s="326">
        <f t="shared" si="480"/>
        <v>0</v>
      </c>
      <c r="H1945" s="326">
        <f t="shared" si="490"/>
        <v>1.7947080499259824</v>
      </c>
      <c r="I1945" s="326">
        <f t="shared" si="481"/>
        <v>0</v>
      </c>
      <c r="J1945" s="326">
        <f t="shared" si="482"/>
        <v>0</v>
      </c>
      <c r="K1945" s="326">
        <f t="shared" si="491"/>
        <v>1.7947080499259824</v>
      </c>
      <c r="L1945" s="326">
        <f t="shared" si="483"/>
        <v>0</v>
      </c>
      <c r="M1945" s="326">
        <f t="shared" si="484"/>
        <v>0</v>
      </c>
      <c r="N1945" s="326">
        <f t="shared" si="492"/>
        <v>1.7947080499259824</v>
      </c>
      <c r="O1945" s="326">
        <f t="shared" si="485"/>
        <v>0</v>
      </c>
      <c r="P1945" s="326">
        <f t="shared" si="486"/>
        <v>0</v>
      </c>
      <c r="Q1945" s="326">
        <f t="shared" si="493"/>
        <v>1.7947080499259824</v>
      </c>
      <c r="R1945" s="326">
        <f t="shared" si="487"/>
        <v>4.8180085404556455E-260</v>
      </c>
      <c r="S1945" s="326">
        <f t="shared" si="488"/>
        <v>0</v>
      </c>
      <c r="T1945" s="326">
        <f t="shared" si="494"/>
        <v>1.7947080499259824</v>
      </c>
      <c r="U1945" s="326">
        <f t="shared" si="489"/>
        <v>1.2495294301333618E-30</v>
      </c>
      <c r="V1945" s="326">
        <f t="shared" si="495"/>
        <v>0.3</v>
      </c>
    </row>
    <row r="1946" spans="7:22" x14ac:dyDescent="0.2">
      <c r="G1946" s="326">
        <f t="shared" si="480"/>
        <v>0</v>
      </c>
      <c r="H1946" s="326">
        <f t="shared" si="490"/>
        <v>1.7956341118712487</v>
      </c>
      <c r="I1946" s="326">
        <f t="shared" si="481"/>
        <v>0</v>
      </c>
      <c r="J1946" s="326">
        <f t="shared" si="482"/>
        <v>0</v>
      </c>
      <c r="K1946" s="326">
        <f t="shared" si="491"/>
        <v>1.7956341118712487</v>
      </c>
      <c r="L1946" s="326">
        <f t="shared" si="483"/>
        <v>0</v>
      </c>
      <c r="M1946" s="326">
        <f t="shared" si="484"/>
        <v>0</v>
      </c>
      <c r="N1946" s="326">
        <f t="shared" si="492"/>
        <v>1.7956341118712487</v>
      </c>
      <c r="O1946" s="326">
        <f t="shared" si="485"/>
        <v>0</v>
      </c>
      <c r="P1946" s="326">
        <f t="shared" si="486"/>
        <v>0</v>
      </c>
      <c r="Q1946" s="326">
        <f t="shared" si="493"/>
        <v>1.7956341118712487</v>
      </c>
      <c r="R1946" s="326">
        <f t="shared" si="487"/>
        <v>1.7650982090513103E-260</v>
      </c>
      <c r="S1946" s="326">
        <f t="shared" si="488"/>
        <v>0</v>
      </c>
      <c r="T1946" s="326">
        <f t="shared" si="494"/>
        <v>1.7956341118712487</v>
      </c>
      <c r="U1946" s="326">
        <f t="shared" si="489"/>
        <v>7.5868862847076942E-31</v>
      </c>
      <c r="V1946" s="326">
        <f t="shared" si="495"/>
        <v>0.3</v>
      </c>
    </row>
    <row r="1947" spans="7:22" x14ac:dyDescent="0.2">
      <c r="G1947" s="326">
        <f t="shared" si="480"/>
        <v>0</v>
      </c>
      <c r="H1947" s="326">
        <f t="shared" si="490"/>
        <v>1.7965601738165149</v>
      </c>
      <c r="I1947" s="326">
        <f t="shared" si="481"/>
        <v>0</v>
      </c>
      <c r="J1947" s="326">
        <f t="shared" si="482"/>
        <v>0</v>
      </c>
      <c r="K1947" s="326">
        <f t="shared" si="491"/>
        <v>1.7965601738165149</v>
      </c>
      <c r="L1947" s="326">
        <f t="shared" si="483"/>
        <v>0</v>
      </c>
      <c r="M1947" s="326">
        <f t="shared" si="484"/>
        <v>0</v>
      </c>
      <c r="N1947" s="326">
        <f t="shared" si="492"/>
        <v>1.7965601738165149</v>
      </c>
      <c r="O1947" s="326">
        <f t="shared" si="485"/>
        <v>0</v>
      </c>
      <c r="P1947" s="326">
        <f t="shared" si="486"/>
        <v>0</v>
      </c>
      <c r="Q1947" s="326">
        <f t="shared" si="493"/>
        <v>1.7965601738165149</v>
      </c>
      <c r="R1947" s="326">
        <f t="shared" si="487"/>
        <v>6.4677819253955172E-261</v>
      </c>
      <c r="S1947" s="326">
        <f t="shared" si="488"/>
        <v>0</v>
      </c>
      <c r="T1947" s="326">
        <f t="shared" si="494"/>
        <v>1.7965601738165149</v>
      </c>
      <c r="U1947" s="326">
        <f t="shared" si="489"/>
        <v>4.6009308248020501E-31</v>
      </c>
      <c r="V1947" s="326">
        <f t="shared" si="495"/>
        <v>0.3</v>
      </c>
    </row>
    <row r="1948" spans="7:22" x14ac:dyDescent="0.2">
      <c r="G1948" s="326">
        <f t="shared" si="480"/>
        <v>0</v>
      </c>
      <c r="H1948" s="326">
        <f t="shared" si="490"/>
        <v>1.7974862357617811</v>
      </c>
      <c r="I1948" s="326">
        <f t="shared" si="481"/>
        <v>0</v>
      </c>
      <c r="J1948" s="326">
        <f t="shared" si="482"/>
        <v>0</v>
      </c>
      <c r="K1948" s="326">
        <f t="shared" si="491"/>
        <v>1.7974862357617811</v>
      </c>
      <c r="L1948" s="326">
        <f t="shared" si="483"/>
        <v>0</v>
      </c>
      <c r="M1948" s="326">
        <f t="shared" si="484"/>
        <v>0</v>
      </c>
      <c r="N1948" s="326">
        <f t="shared" si="492"/>
        <v>1.7974862357617811</v>
      </c>
      <c r="O1948" s="326">
        <f t="shared" si="485"/>
        <v>0</v>
      </c>
      <c r="P1948" s="326">
        <f t="shared" si="486"/>
        <v>0</v>
      </c>
      <c r="Q1948" s="326">
        <f t="shared" si="493"/>
        <v>1.7974862357617811</v>
      </c>
      <c r="R1948" s="326">
        <f t="shared" si="487"/>
        <v>2.3704318770577428E-261</v>
      </c>
      <c r="S1948" s="326">
        <f t="shared" si="488"/>
        <v>0</v>
      </c>
      <c r="T1948" s="326">
        <f t="shared" si="494"/>
        <v>1.7974862357617811</v>
      </c>
      <c r="U1948" s="326">
        <f t="shared" si="489"/>
        <v>2.7867298819069043E-31</v>
      </c>
      <c r="V1948" s="326">
        <f t="shared" si="495"/>
        <v>0.3</v>
      </c>
    </row>
    <row r="1949" spans="7:22" x14ac:dyDescent="0.2">
      <c r="G1949" s="326">
        <f t="shared" si="480"/>
        <v>0</v>
      </c>
      <c r="H1949" s="326">
        <f t="shared" si="490"/>
        <v>1.7984122977070474</v>
      </c>
      <c r="I1949" s="326">
        <f t="shared" si="481"/>
        <v>0</v>
      </c>
      <c r="J1949" s="326">
        <f t="shared" si="482"/>
        <v>0</v>
      </c>
      <c r="K1949" s="326">
        <f t="shared" si="491"/>
        <v>1.7984122977070474</v>
      </c>
      <c r="L1949" s="326">
        <f t="shared" si="483"/>
        <v>0</v>
      </c>
      <c r="M1949" s="326">
        <f t="shared" si="484"/>
        <v>0</v>
      </c>
      <c r="N1949" s="326">
        <f t="shared" si="492"/>
        <v>1.7984122977070474</v>
      </c>
      <c r="O1949" s="326">
        <f t="shared" si="485"/>
        <v>0</v>
      </c>
      <c r="P1949" s="326">
        <f t="shared" si="486"/>
        <v>0</v>
      </c>
      <c r="Q1949" s="326">
        <f t="shared" si="493"/>
        <v>1.7984122977070474</v>
      </c>
      <c r="R1949" s="326">
        <f t="shared" si="487"/>
        <v>8.6893168703251968E-262</v>
      </c>
      <c r="S1949" s="326">
        <f t="shared" si="488"/>
        <v>0</v>
      </c>
      <c r="T1949" s="326">
        <f t="shared" si="494"/>
        <v>1.7984122977070474</v>
      </c>
      <c r="U1949" s="326">
        <f t="shared" si="489"/>
        <v>1.6858272864659626E-31</v>
      </c>
      <c r="V1949" s="326">
        <f t="shared" si="495"/>
        <v>0.3</v>
      </c>
    </row>
    <row r="1950" spans="7:22" x14ac:dyDescent="0.2">
      <c r="G1950" s="326">
        <f t="shared" si="480"/>
        <v>0</v>
      </c>
      <c r="H1950" s="326">
        <f t="shared" si="490"/>
        <v>1.7993383596523136</v>
      </c>
      <c r="I1950" s="326">
        <f t="shared" si="481"/>
        <v>0</v>
      </c>
      <c r="J1950" s="326">
        <f t="shared" si="482"/>
        <v>0</v>
      </c>
      <c r="K1950" s="326">
        <f t="shared" si="491"/>
        <v>1.7993383596523136</v>
      </c>
      <c r="L1950" s="326">
        <f t="shared" si="483"/>
        <v>0</v>
      </c>
      <c r="M1950" s="326">
        <f t="shared" si="484"/>
        <v>0</v>
      </c>
      <c r="N1950" s="326">
        <f t="shared" si="492"/>
        <v>1.7993383596523136</v>
      </c>
      <c r="O1950" s="326">
        <f t="shared" si="485"/>
        <v>0</v>
      </c>
      <c r="P1950" s="326">
        <f t="shared" si="486"/>
        <v>0</v>
      </c>
      <c r="Q1950" s="326">
        <f t="shared" si="493"/>
        <v>1.7993383596523136</v>
      </c>
      <c r="R1950" s="326">
        <f t="shared" si="487"/>
        <v>3.1858862336779323E-262</v>
      </c>
      <c r="S1950" s="326">
        <f t="shared" si="488"/>
        <v>0</v>
      </c>
      <c r="T1950" s="326">
        <f t="shared" si="494"/>
        <v>1.7993383596523136</v>
      </c>
      <c r="U1950" s="326">
        <f t="shared" si="489"/>
        <v>1.0185967874585887E-31</v>
      </c>
      <c r="V1950" s="326">
        <f t="shared" si="495"/>
        <v>0.3</v>
      </c>
    </row>
    <row r="1951" spans="7:22" x14ac:dyDescent="0.2">
      <c r="G1951" s="326">
        <f t="shared" si="480"/>
        <v>0</v>
      </c>
      <c r="H1951" s="326">
        <f t="shared" si="490"/>
        <v>1.8002644215975798</v>
      </c>
      <c r="I1951" s="326">
        <f t="shared" si="481"/>
        <v>0</v>
      </c>
      <c r="J1951" s="326">
        <f t="shared" si="482"/>
        <v>0</v>
      </c>
      <c r="K1951" s="326">
        <f t="shared" si="491"/>
        <v>1.8002644215975798</v>
      </c>
      <c r="L1951" s="326">
        <f t="shared" si="483"/>
        <v>0</v>
      </c>
      <c r="M1951" s="326">
        <f t="shared" si="484"/>
        <v>0</v>
      </c>
      <c r="N1951" s="326">
        <f t="shared" si="492"/>
        <v>1.8002644215975798</v>
      </c>
      <c r="O1951" s="326">
        <f t="shared" si="485"/>
        <v>0</v>
      </c>
      <c r="P1951" s="326">
        <f t="shared" si="486"/>
        <v>0</v>
      </c>
      <c r="Q1951" s="326">
        <f t="shared" si="493"/>
        <v>1.8002644215975798</v>
      </c>
      <c r="R1951" s="326">
        <f t="shared" si="487"/>
        <v>1.1683199412935634E-262</v>
      </c>
      <c r="S1951" s="326">
        <f t="shared" si="488"/>
        <v>0</v>
      </c>
      <c r="T1951" s="326">
        <f t="shared" si="494"/>
        <v>1.8002644215975798</v>
      </c>
      <c r="U1951" s="326">
        <f t="shared" si="489"/>
        <v>6.1470185358222462E-32</v>
      </c>
      <c r="V1951" s="326">
        <f t="shared" si="495"/>
        <v>0.3</v>
      </c>
    </row>
    <row r="1952" spans="7:22" x14ac:dyDescent="0.2">
      <c r="G1952" s="326">
        <f t="shared" si="480"/>
        <v>0</v>
      </c>
      <c r="H1952" s="326">
        <f t="shared" si="490"/>
        <v>1.8011904835428461</v>
      </c>
      <c r="I1952" s="326">
        <f t="shared" si="481"/>
        <v>0</v>
      </c>
      <c r="J1952" s="326">
        <f t="shared" si="482"/>
        <v>0</v>
      </c>
      <c r="K1952" s="326">
        <f t="shared" si="491"/>
        <v>1.8011904835428461</v>
      </c>
      <c r="L1952" s="326">
        <f t="shared" si="483"/>
        <v>0</v>
      </c>
      <c r="M1952" s="326">
        <f t="shared" si="484"/>
        <v>0</v>
      </c>
      <c r="N1952" s="326">
        <f t="shared" si="492"/>
        <v>1.8011904835428461</v>
      </c>
      <c r="O1952" s="326">
        <f t="shared" si="485"/>
        <v>0</v>
      </c>
      <c r="P1952" s="326">
        <f t="shared" si="486"/>
        <v>0</v>
      </c>
      <c r="Q1952" s="326">
        <f t="shared" si="493"/>
        <v>1.8011904835428461</v>
      </c>
      <c r="R1952" s="326">
        <f t="shared" si="487"/>
        <v>4.2852941320220867E-263</v>
      </c>
      <c r="S1952" s="326">
        <f t="shared" si="488"/>
        <v>0</v>
      </c>
      <c r="T1952" s="326">
        <f t="shared" si="494"/>
        <v>1.8011904835428461</v>
      </c>
      <c r="U1952" s="326">
        <f t="shared" si="489"/>
        <v>3.7051151764112933E-32</v>
      </c>
      <c r="V1952" s="326">
        <f t="shared" si="495"/>
        <v>0.3</v>
      </c>
    </row>
    <row r="1953" spans="7:22" x14ac:dyDescent="0.2">
      <c r="G1953" s="326">
        <f t="shared" si="480"/>
        <v>0</v>
      </c>
      <c r="H1953" s="326">
        <f t="shared" si="490"/>
        <v>1.8021165454881123</v>
      </c>
      <c r="I1953" s="326">
        <f t="shared" si="481"/>
        <v>0</v>
      </c>
      <c r="J1953" s="326">
        <f t="shared" si="482"/>
        <v>0</v>
      </c>
      <c r="K1953" s="326">
        <f t="shared" si="491"/>
        <v>1.8021165454881123</v>
      </c>
      <c r="L1953" s="326">
        <f t="shared" si="483"/>
        <v>0</v>
      </c>
      <c r="M1953" s="326">
        <f t="shared" si="484"/>
        <v>0</v>
      </c>
      <c r="N1953" s="326">
        <f t="shared" si="492"/>
        <v>1.8021165454881123</v>
      </c>
      <c r="O1953" s="326">
        <f t="shared" si="485"/>
        <v>0</v>
      </c>
      <c r="P1953" s="326">
        <f t="shared" si="486"/>
        <v>0</v>
      </c>
      <c r="Q1953" s="326">
        <f t="shared" si="493"/>
        <v>1.8021165454881123</v>
      </c>
      <c r="R1953" s="326">
        <f t="shared" si="487"/>
        <v>1.5721255451548463E-263</v>
      </c>
      <c r="S1953" s="326">
        <f t="shared" si="488"/>
        <v>0</v>
      </c>
      <c r="T1953" s="326">
        <f t="shared" si="494"/>
        <v>1.8021165454881123</v>
      </c>
      <c r="U1953" s="326">
        <f t="shared" si="489"/>
        <v>2.2305699058257555E-32</v>
      </c>
      <c r="V1953" s="326">
        <f t="shared" si="495"/>
        <v>0.3</v>
      </c>
    </row>
    <row r="1954" spans="7:22" x14ac:dyDescent="0.2">
      <c r="G1954" s="326">
        <f t="shared" si="480"/>
        <v>0</v>
      </c>
      <c r="H1954" s="326">
        <f t="shared" si="490"/>
        <v>1.8030426074333785</v>
      </c>
      <c r="I1954" s="326">
        <f t="shared" si="481"/>
        <v>0</v>
      </c>
      <c r="J1954" s="326">
        <f t="shared" si="482"/>
        <v>0</v>
      </c>
      <c r="K1954" s="326">
        <f t="shared" si="491"/>
        <v>1.8030426074333785</v>
      </c>
      <c r="L1954" s="326">
        <f t="shared" si="483"/>
        <v>0</v>
      </c>
      <c r="M1954" s="326">
        <f t="shared" si="484"/>
        <v>0</v>
      </c>
      <c r="N1954" s="326">
        <f t="shared" si="492"/>
        <v>1.8030426074333785</v>
      </c>
      <c r="O1954" s="326">
        <f t="shared" si="485"/>
        <v>0</v>
      </c>
      <c r="P1954" s="326">
        <f t="shared" si="486"/>
        <v>0</v>
      </c>
      <c r="Q1954" s="326">
        <f t="shared" si="493"/>
        <v>1.8030426074333785</v>
      </c>
      <c r="R1954" s="326">
        <f t="shared" si="487"/>
        <v>5.7687533882109438E-264</v>
      </c>
      <c r="S1954" s="326">
        <f t="shared" si="488"/>
        <v>0</v>
      </c>
      <c r="T1954" s="326">
        <f t="shared" si="494"/>
        <v>1.8030426074333785</v>
      </c>
      <c r="U1954" s="326">
        <f t="shared" si="489"/>
        <v>1.3412472945284857E-32</v>
      </c>
      <c r="V1954" s="326">
        <f t="shared" si="495"/>
        <v>0.3</v>
      </c>
    </row>
    <row r="1955" spans="7:22" x14ac:dyDescent="0.2">
      <c r="G1955" s="326">
        <f t="shared" si="480"/>
        <v>0</v>
      </c>
      <c r="H1955" s="326">
        <f t="shared" si="490"/>
        <v>1.8039686693786448</v>
      </c>
      <c r="I1955" s="326">
        <f t="shared" si="481"/>
        <v>0</v>
      </c>
      <c r="J1955" s="326">
        <f t="shared" si="482"/>
        <v>0</v>
      </c>
      <c r="K1955" s="326">
        <f t="shared" si="491"/>
        <v>1.8039686693786448</v>
      </c>
      <c r="L1955" s="326">
        <f t="shared" si="483"/>
        <v>0</v>
      </c>
      <c r="M1955" s="326">
        <f t="shared" si="484"/>
        <v>0</v>
      </c>
      <c r="N1955" s="326">
        <f t="shared" si="492"/>
        <v>1.8039686693786448</v>
      </c>
      <c r="O1955" s="326">
        <f t="shared" si="485"/>
        <v>0</v>
      </c>
      <c r="P1955" s="326">
        <f t="shared" si="486"/>
        <v>0</v>
      </c>
      <c r="Q1955" s="326">
        <f t="shared" si="493"/>
        <v>1.8039686693786448</v>
      </c>
      <c r="R1955" s="326">
        <f t="shared" si="487"/>
        <v>2.1172166465203741E-264</v>
      </c>
      <c r="S1955" s="326">
        <f t="shared" si="488"/>
        <v>0</v>
      </c>
      <c r="T1955" s="326">
        <f t="shared" si="494"/>
        <v>1.8039686693786448</v>
      </c>
      <c r="U1955" s="326">
        <f t="shared" si="489"/>
        <v>8.0553186932808995E-33</v>
      </c>
      <c r="V1955" s="326">
        <f t="shared" si="495"/>
        <v>0.3</v>
      </c>
    </row>
    <row r="1956" spans="7:22" x14ac:dyDescent="0.2">
      <c r="G1956" s="326">
        <f t="shared" si="480"/>
        <v>0</v>
      </c>
      <c r="H1956" s="326">
        <f t="shared" si="490"/>
        <v>1.804894731323911</v>
      </c>
      <c r="I1956" s="326">
        <f t="shared" si="481"/>
        <v>0</v>
      </c>
      <c r="J1956" s="326">
        <f t="shared" si="482"/>
        <v>0</v>
      </c>
      <c r="K1956" s="326">
        <f t="shared" si="491"/>
        <v>1.804894731323911</v>
      </c>
      <c r="L1956" s="326">
        <f t="shared" si="483"/>
        <v>0</v>
      </c>
      <c r="M1956" s="326">
        <f t="shared" si="484"/>
        <v>0</v>
      </c>
      <c r="N1956" s="326">
        <f t="shared" si="492"/>
        <v>1.804894731323911</v>
      </c>
      <c r="O1956" s="326">
        <f t="shared" si="485"/>
        <v>0</v>
      </c>
      <c r="P1956" s="326">
        <f t="shared" si="486"/>
        <v>0</v>
      </c>
      <c r="Q1956" s="326">
        <f t="shared" si="493"/>
        <v>1.804894731323911</v>
      </c>
      <c r="R1956" s="326">
        <f t="shared" si="487"/>
        <v>7.7720863849907311E-265</v>
      </c>
      <c r="S1956" s="326">
        <f t="shared" si="488"/>
        <v>0</v>
      </c>
      <c r="T1956" s="326">
        <f t="shared" si="494"/>
        <v>1.804894731323911</v>
      </c>
      <c r="U1956" s="326">
        <f t="shared" si="489"/>
        <v>4.8321386784057418E-33</v>
      </c>
      <c r="V1956" s="326">
        <f t="shared" si="495"/>
        <v>0.3</v>
      </c>
    </row>
    <row r="1957" spans="7:22" x14ac:dyDescent="0.2">
      <c r="G1957" s="326">
        <f t="shared" si="480"/>
        <v>0</v>
      </c>
      <c r="H1957" s="326">
        <f t="shared" si="490"/>
        <v>1.8058207932691772</v>
      </c>
      <c r="I1957" s="326">
        <f t="shared" si="481"/>
        <v>0</v>
      </c>
      <c r="J1957" s="326">
        <f t="shared" si="482"/>
        <v>0</v>
      </c>
      <c r="K1957" s="326">
        <f t="shared" si="491"/>
        <v>1.8058207932691772</v>
      </c>
      <c r="L1957" s="326">
        <f t="shared" si="483"/>
        <v>0</v>
      </c>
      <c r="M1957" s="326">
        <f t="shared" si="484"/>
        <v>0</v>
      </c>
      <c r="N1957" s="326">
        <f t="shared" si="492"/>
        <v>1.8058207932691772</v>
      </c>
      <c r="O1957" s="326">
        <f t="shared" si="485"/>
        <v>0</v>
      </c>
      <c r="P1957" s="326">
        <f t="shared" si="486"/>
        <v>0</v>
      </c>
      <c r="Q1957" s="326">
        <f t="shared" si="493"/>
        <v>1.8058207932691772</v>
      </c>
      <c r="R1957" s="326">
        <f t="shared" si="487"/>
        <v>2.8536410497973031E-265</v>
      </c>
      <c r="S1957" s="326">
        <f t="shared" si="488"/>
        <v>0</v>
      </c>
      <c r="T1957" s="326">
        <f t="shared" si="494"/>
        <v>1.8058207932691772</v>
      </c>
      <c r="U1957" s="326">
        <f t="shared" si="489"/>
        <v>2.8952147781737955E-33</v>
      </c>
      <c r="V1957" s="326">
        <f t="shared" si="495"/>
        <v>0.3</v>
      </c>
    </row>
    <row r="1958" spans="7:22" x14ac:dyDescent="0.2">
      <c r="G1958" s="326">
        <f t="shared" si="480"/>
        <v>0</v>
      </c>
      <c r="H1958" s="326">
        <f t="shared" si="490"/>
        <v>1.8067468552144434</v>
      </c>
      <c r="I1958" s="326">
        <f t="shared" si="481"/>
        <v>0</v>
      </c>
      <c r="J1958" s="326">
        <f t="shared" si="482"/>
        <v>0</v>
      </c>
      <c r="K1958" s="326">
        <f t="shared" si="491"/>
        <v>1.8067468552144434</v>
      </c>
      <c r="L1958" s="326">
        <f t="shared" si="483"/>
        <v>0</v>
      </c>
      <c r="M1958" s="326">
        <f t="shared" si="484"/>
        <v>0</v>
      </c>
      <c r="N1958" s="326">
        <f t="shared" si="492"/>
        <v>1.8067468552144434</v>
      </c>
      <c r="O1958" s="326">
        <f t="shared" si="485"/>
        <v>0</v>
      </c>
      <c r="P1958" s="326">
        <f t="shared" si="486"/>
        <v>0</v>
      </c>
      <c r="Q1958" s="326">
        <f t="shared" si="493"/>
        <v>1.8067468552144434</v>
      </c>
      <c r="R1958" s="326">
        <f t="shared" si="487"/>
        <v>1.0479749097906222E-265</v>
      </c>
      <c r="S1958" s="326">
        <f t="shared" si="488"/>
        <v>0</v>
      </c>
      <c r="T1958" s="326">
        <f t="shared" si="494"/>
        <v>1.8067468552144434</v>
      </c>
      <c r="U1958" s="326">
        <f t="shared" si="489"/>
        <v>1.7326420599032663E-33</v>
      </c>
      <c r="V1958" s="326">
        <f t="shared" si="495"/>
        <v>0.3</v>
      </c>
    </row>
    <row r="1959" spans="7:22" x14ac:dyDescent="0.2">
      <c r="G1959" s="326">
        <f t="shared" si="480"/>
        <v>0</v>
      </c>
      <c r="H1959" s="326">
        <f t="shared" si="490"/>
        <v>1.8076729171597097</v>
      </c>
      <c r="I1959" s="326">
        <f t="shared" si="481"/>
        <v>0</v>
      </c>
      <c r="J1959" s="326">
        <f t="shared" si="482"/>
        <v>0</v>
      </c>
      <c r="K1959" s="326">
        <f t="shared" si="491"/>
        <v>1.8076729171597097</v>
      </c>
      <c r="L1959" s="326">
        <f t="shared" si="483"/>
        <v>0</v>
      </c>
      <c r="M1959" s="326">
        <f t="shared" si="484"/>
        <v>0</v>
      </c>
      <c r="N1959" s="326">
        <f t="shared" si="492"/>
        <v>1.8076729171597097</v>
      </c>
      <c r="O1959" s="326">
        <f t="shared" si="485"/>
        <v>0</v>
      </c>
      <c r="P1959" s="326">
        <f t="shared" si="486"/>
        <v>0</v>
      </c>
      <c r="Q1959" s="326">
        <f t="shared" si="493"/>
        <v>1.8076729171597097</v>
      </c>
      <c r="R1959" s="326">
        <f t="shared" si="487"/>
        <v>3.849396544511863E-266</v>
      </c>
      <c r="S1959" s="326">
        <f t="shared" si="488"/>
        <v>0</v>
      </c>
      <c r="T1959" s="326">
        <f t="shared" si="494"/>
        <v>1.8076729171597097</v>
      </c>
      <c r="U1959" s="326">
        <f t="shared" si="489"/>
        <v>1.0356798212707623E-33</v>
      </c>
      <c r="V1959" s="326">
        <f t="shared" si="495"/>
        <v>0.3</v>
      </c>
    </row>
    <row r="1960" spans="7:22" x14ac:dyDescent="0.2">
      <c r="G1960" s="326">
        <f t="shared" si="480"/>
        <v>0</v>
      </c>
      <c r="H1960" s="326">
        <f t="shared" si="490"/>
        <v>1.8085989791049759</v>
      </c>
      <c r="I1960" s="326">
        <f t="shared" si="481"/>
        <v>0</v>
      </c>
      <c r="J1960" s="326">
        <f t="shared" si="482"/>
        <v>0</v>
      </c>
      <c r="K1960" s="326">
        <f t="shared" si="491"/>
        <v>1.8085989791049759</v>
      </c>
      <c r="L1960" s="326">
        <f t="shared" si="483"/>
        <v>0</v>
      </c>
      <c r="M1960" s="326">
        <f t="shared" si="484"/>
        <v>0</v>
      </c>
      <c r="N1960" s="326">
        <f t="shared" si="492"/>
        <v>1.8085989791049759</v>
      </c>
      <c r="O1960" s="326">
        <f t="shared" si="485"/>
        <v>0</v>
      </c>
      <c r="P1960" s="326">
        <f t="shared" si="486"/>
        <v>0</v>
      </c>
      <c r="Q1960" s="326">
        <f t="shared" si="493"/>
        <v>1.8085989791049759</v>
      </c>
      <c r="R1960" s="326">
        <f t="shared" si="487"/>
        <v>1.4142463027324267E-266</v>
      </c>
      <c r="S1960" s="326">
        <f t="shared" si="488"/>
        <v>0</v>
      </c>
      <c r="T1960" s="326">
        <f t="shared" si="494"/>
        <v>1.8085989791049759</v>
      </c>
      <c r="U1960" s="326">
        <f t="shared" si="489"/>
        <v>6.1834762116012778E-34</v>
      </c>
      <c r="V1960" s="326">
        <f t="shared" si="495"/>
        <v>0.3</v>
      </c>
    </row>
    <row r="1961" spans="7:22" x14ac:dyDescent="0.2">
      <c r="G1961" s="326">
        <f t="shared" si="480"/>
        <v>0</v>
      </c>
      <c r="H1961" s="326">
        <f t="shared" si="490"/>
        <v>1.8095250410502421</v>
      </c>
      <c r="I1961" s="326">
        <f t="shared" si="481"/>
        <v>0</v>
      </c>
      <c r="J1961" s="326">
        <f t="shared" si="482"/>
        <v>0</v>
      </c>
      <c r="K1961" s="326">
        <f t="shared" si="491"/>
        <v>1.8095250410502421</v>
      </c>
      <c r="L1961" s="326">
        <f t="shared" si="483"/>
        <v>0</v>
      </c>
      <c r="M1961" s="326">
        <f t="shared" si="484"/>
        <v>0</v>
      </c>
      <c r="N1961" s="326">
        <f t="shared" si="492"/>
        <v>1.8095250410502421</v>
      </c>
      <c r="O1961" s="326">
        <f t="shared" si="485"/>
        <v>0</v>
      </c>
      <c r="P1961" s="326">
        <f t="shared" si="486"/>
        <v>0</v>
      </c>
      <c r="Q1961" s="326">
        <f t="shared" si="493"/>
        <v>1.8095250410502421</v>
      </c>
      <c r="R1961" s="326">
        <f t="shared" si="487"/>
        <v>5.1969494194970416E-267</v>
      </c>
      <c r="S1961" s="326">
        <f t="shared" si="488"/>
        <v>0</v>
      </c>
      <c r="T1961" s="326">
        <f t="shared" si="494"/>
        <v>1.8095250410502421</v>
      </c>
      <c r="U1961" s="326">
        <f t="shared" si="489"/>
        <v>3.6875023579282837E-34</v>
      </c>
      <c r="V1961" s="326">
        <f t="shared" si="495"/>
        <v>0.3</v>
      </c>
    </row>
    <row r="1962" spans="7:22" x14ac:dyDescent="0.2">
      <c r="G1962" s="326">
        <f t="shared" si="480"/>
        <v>0</v>
      </c>
      <c r="H1962" s="326">
        <f t="shared" si="490"/>
        <v>1.8104511029955084</v>
      </c>
      <c r="I1962" s="326">
        <f t="shared" si="481"/>
        <v>0</v>
      </c>
      <c r="J1962" s="326">
        <f t="shared" si="482"/>
        <v>0</v>
      </c>
      <c r="K1962" s="326">
        <f t="shared" si="491"/>
        <v>1.8104511029955084</v>
      </c>
      <c r="L1962" s="326">
        <f t="shared" si="483"/>
        <v>0</v>
      </c>
      <c r="M1962" s="326">
        <f t="shared" si="484"/>
        <v>0</v>
      </c>
      <c r="N1962" s="326">
        <f t="shared" si="492"/>
        <v>1.8104511029955084</v>
      </c>
      <c r="O1962" s="326">
        <f t="shared" si="485"/>
        <v>0</v>
      </c>
      <c r="P1962" s="326">
        <f t="shared" si="486"/>
        <v>0</v>
      </c>
      <c r="Q1962" s="326">
        <f t="shared" si="493"/>
        <v>1.8104511029955084</v>
      </c>
      <c r="R1962" s="326">
        <f t="shared" si="487"/>
        <v>1.910131951105575E-267</v>
      </c>
      <c r="S1962" s="326">
        <f t="shared" si="488"/>
        <v>0</v>
      </c>
      <c r="T1962" s="326">
        <f t="shared" si="494"/>
        <v>1.8104511029955084</v>
      </c>
      <c r="U1962" s="326">
        <f t="shared" si="489"/>
        <v>2.1964749800445703E-34</v>
      </c>
      <c r="V1962" s="326">
        <f t="shared" si="495"/>
        <v>0.3</v>
      </c>
    </row>
    <row r="1963" spans="7:22" x14ac:dyDescent="0.2">
      <c r="G1963" s="326">
        <f t="shared" si="480"/>
        <v>0</v>
      </c>
      <c r="H1963" s="326">
        <f t="shared" si="490"/>
        <v>1.8113771649407746</v>
      </c>
      <c r="I1963" s="326">
        <f t="shared" si="481"/>
        <v>0</v>
      </c>
      <c r="J1963" s="326">
        <f t="shared" si="482"/>
        <v>0</v>
      </c>
      <c r="K1963" s="326">
        <f t="shared" si="491"/>
        <v>1.8113771649407746</v>
      </c>
      <c r="L1963" s="326">
        <f t="shared" si="483"/>
        <v>0</v>
      </c>
      <c r="M1963" s="326">
        <f t="shared" si="484"/>
        <v>0</v>
      </c>
      <c r="N1963" s="326">
        <f t="shared" si="492"/>
        <v>1.8113771649407746</v>
      </c>
      <c r="O1963" s="326">
        <f t="shared" si="485"/>
        <v>0</v>
      </c>
      <c r="P1963" s="326">
        <f t="shared" si="486"/>
        <v>0</v>
      </c>
      <c r="Q1963" s="326">
        <f t="shared" si="493"/>
        <v>1.8113771649407746</v>
      </c>
      <c r="R1963" s="326">
        <f t="shared" si="487"/>
        <v>7.0221498176037932E-268</v>
      </c>
      <c r="S1963" s="326">
        <f t="shared" si="488"/>
        <v>0</v>
      </c>
      <c r="T1963" s="326">
        <f t="shared" si="494"/>
        <v>1.8113771649407746</v>
      </c>
      <c r="U1963" s="326">
        <f t="shared" si="489"/>
        <v>1.3068220651275727E-34</v>
      </c>
      <c r="V1963" s="326">
        <f t="shared" si="495"/>
        <v>0.3</v>
      </c>
    </row>
    <row r="1964" spans="7:22" x14ac:dyDescent="0.2">
      <c r="G1964" s="326">
        <f t="shared" si="480"/>
        <v>0</v>
      </c>
      <c r="H1964" s="326">
        <f t="shared" si="490"/>
        <v>1.8123032268860408</v>
      </c>
      <c r="I1964" s="326">
        <f t="shared" si="481"/>
        <v>0</v>
      </c>
      <c r="J1964" s="326">
        <f t="shared" si="482"/>
        <v>0</v>
      </c>
      <c r="K1964" s="326">
        <f t="shared" si="491"/>
        <v>1.8123032268860408</v>
      </c>
      <c r="L1964" s="326">
        <f t="shared" si="483"/>
        <v>0</v>
      </c>
      <c r="M1964" s="326">
        <f t="shared" si="484"/>
        <v>0</v>
      </c>
      <c r="N1964" s="326">
        <f t="shared" si="492"/>
        <v>1.8123032268860408</v>
      </c>
      <c r="O1964" s="326">
        <f t="shared" si="485"/>
        <v>0</v>
      </c>
      <c r="P1964" s="326">
        <f t="shared" si="486"/>
        <v>0</v>
      </c>
      <c r="Q1964" s="326">
        <f t="shared" si="493"/>
        <v>1.8123032268860408</v>
      </c>
      <c r="R1964" s="326">
        <f t="shared" si="487"/>
        <v>2.582076199533787E-268</v>
      </c>
      <c r="S1964" s="326">
        <f t="shared" si="488"/>
        <v>0</v>
      </c>
      <c r="T1964" s="326">
        <f t="shared" si="494"/>
        <v>1.8123032268860408</v>
      </c>
      <c r="U1964" s="326">
        <f t="shared" si="489"/>
        <v>7.7661325303578821E-35</v>
      </c>
      <c r="V1964" s="326">
        <f t="shared" si="495"/>
        <v>0.3</v>
      </c>
    </row>
    <row r="1965" spans="7:22" x14ac:dyDescent="0.2">
      <c r="G1965" s="326">
        <f t="shared" si="480"/>
        <v>0</v>
      </c>
      <c r="H1965" s="326">
        <f t="shared" si="490"/>
        <v>1.8132292888313071</v>
      </c>
      <c r="I1965" s="326">
        <f t="shared" si="481"/>
        <v>0</v>
      </c>
      <c r="J1965" s="326">
        <f t="shared" si="482"/>
        <v>0</v>
      </c>
      <c r="K1965" s="326">
        <f t="shared" si="491"/>
        <v>1.8132292888313071</v>
      </c>
      <c r="L1965" s="326">
        <f t="shared" si="483"/>
        <v>0</v>
      </c>
      <c r="M1965" s="326">
        <f t="shared" si="484"/>
        <v>0</v>
      </c>
      <c r="N1965" s="326">
        <f t="shared" si="492"/>
        <v>1.8132292888313071</v>
      </c>
      <c r="O1965" s="326">
        <f t="shared" si="485"/>
        <v>0</v>
      </c>
      <c r="P1965" s="326">
        <f t="shared" si="486"/>
        <v>0</v>
      </c>
      <c r="Q1965" s="326">
        <f t="shared" si="493"/>
        <v>1.8132292888313071</v>
      </c>
      <c r="R1965" s="326">
        <f t="shared" si="487"/>
        <v>9.4964362598066434E-269</v>
      </c>
      <c r="S1965" s="326">
        <f t="shared" si="488"/>
        <v>0</v>
      </c>
      <c r="T1965" s="326">
        <f t="shared" si="494"/>
        <v>1.8132292888313071</v>
      </c>
      <c r="U1965" s="326">
        <f t="shared" si="489"/>
        <v>4.6099176505227906E-35</v>
      </c>
      <c r="V1965" s="326">
        <f t="shared" si="495"/>
        <v>0.3</v>
      </c>
    </row>
    <row r="1966" spans="7:22" x14ac:dyDescent="0.2">
      <c r="G1966" s="326">
        <f t="shared" si="480"/>
        <v>0</v>
      </c>
      <c r="H1966" s="326">
        <f t="shared" si="490"/>
        <v>1.8141553507765733</v>
      </c>
      <c r="I1966" s="326">
        <f t="shared" si="481"/>
        <v>0</v>
      </c>
      <c r="J1966" s="326">
        <f t="shared" si="482"/>
        <v>0</v>
      </c>
      <c r="K1966" s="326">
        <f t="shared" si="491"/>
        <v>1.8141553507765733</v>
      </c>
      <c r="L1966" s="326">
        <f t="shared" si="483"/>
        <v>0</v>
      </c>
      <c r="M1966" s="326">
        <f t="shared" si="484"/>
        <v>0</v>
      </c>
      <c r="N1966" s="326">
        <f t="shared" si="492"/>
        <v>1.8141553507765733</v>
      </c>
      <c r="O1966" s="326">
        <f t="shared" si="485"/>
        <v>0</v>
      </c>
      <c r="P1966" s="326">
        <f t="shared" si="486"/>
        <v>0</v>
      </c>
      <c r="Q1966" s="326">
        <f t="shared" si="493"/>
        <v>1.8141553507765733</v>
      </c>
      <c r="R1966" s="326">
        <f t="shared" si="487"/>
        <v>3.4933757046834105E-269</v>
      </c>
      <c r="S1966" s="326">
        <f t="shared" si="488"/>
        <v>0</v>
      </c>
      <c r="T1966" s="326">
        <f t="shared" si="494"/>
        <v>1.8141553507765733</v>
      </c>
      <c r="U1966" s="326">
        <f t="shared" si="489"/>
        <v>2.7332757761085369E-35</v>
      </c>
      <c r="V1966" s="326">
        <f t="shared" si="495"/>
        <v>0.3</v>
      </c>
    </row>
    <row r="1967" spans="7:22" x14ac:dyDescent="0.2">
      <c r="G1967" s="326">
        <f t="shared" si="480"/>
        <v>0</v>
      </c>
      <c r="H1967" s="326">
        <f t="shared" si="490"/>
        <v>1.8150814127218395</v>
      </c>
      <c r="I1967" s="326">
        <f t="shared" si="481"/>
        <v>0</v>
      </c>
      <c r="J1967" s="326">
        <f t="shared" si="482"/>
        <v>0</v>
      </c>
      <c r="K1967" s="326">
        <f t="shared" si="491"/>
        <v>1.8150814127218395</v>
      </c>
      <c r="L1967" s="326">
        <f t="shared" si="483"/>
        <v>0</v>
      </c>
      <c r="M1967" s="326">
        <f t="shared" si="484"/>
        <v>0</v>
      </c>
      <c r="N1967" s="326">
        <f t="shared" si="492"/>
        <v>1.8150814127218395</v>
      </c>
      <c r="O1967" s="326">
        <f t="shared" si="485"/>
        <v>0</v>
      </c>
      <c r="P1967" s="326">
        <f t="shared" si="486"/>
        <v>0</v>
      </c>
      <c r="Q1967" s="326">
        <f t="shared" si="493"/>
        <v>1.8150814127218395</v>
      </c>
      <c r="R1967" s="326">
        <f t="shared" si="487"/>
        <v>1.2853558013261762E-269</v>
      </c>
      <c r="S1967" s="326">
        <f t="shared" si="488"/>
        <v>0</v>
      </c>
      <c r="T1967" s="326">
        <f t="shared" si="494"/>
        <v>1.8150814127218395</v>
      </c>
      <c r="U1967" s="326">
        <f t="shared" si="489"/>
        <v>1.6187416103240991E-35</v>
      </c>
      <c r="V1967" s="326">
        <f t="shared" si="495"/>
        <v>0.3</v>
      </c>
    </row>
    <row r="1968" spans="7:22" x14ac:dyDescent="0.2">
      <c r="G1968" s="326">
        <f t="shared" si="480"/>
        <v>0</v>
      </c>
      <c r="H1968" s="326">
        <f t="shared" si="490"/>
        <v>1.8160074746671058</v>
      </c>
      <c r="I1968" s="326">
        <f t="shared" si="481"/>
        <v>0</v>
      </c>
      <c r="J1968" s="326">
        <f t="shared" si="482"/>
        <v>0</v>
      </c>
      <c r="K1968" s="326">
        <f t="shared" si="491"/>
        <v>1.8160074746671058</v>
      </c>
      <c r="L1968" s="326">
        <f t="shared" si="483"/>
        <v>0</v>
      </c>
      <c r="M1968" s="326">
        <f t="shared" si="484"/>
        <v>0</v>
      </c>
      <c r="N1968" s="326">
        <f t="shared" si="492"/>
        <v>1.8160074746671058</v>
      </c>
      <c r="O1968" s="326">
        <f t="shared" si="485"/>
        <v>0</v>
      </c>
      <c r="P1968" s="326">
        <f t="shared" si="486"/>
        <v>0</v>
      </c>
      <c r="Q1968" s="326">
        <f t="shared" si="493"/>
        <v>1.8160074746671058</v>
      </c>
      <c r="R1968" s="326">
        <f t="shared" si="487"/>
        <v>4.7303714934698055E-270</v>
      </c>
      <c r="S1968" s="326">
        <f t="shared" si="488"/>
        <v>0</v>
      </c>
      <c r="T1968" s="326">
        <f t="shared" si="494"/>
        <v>1.8160074746671058</v>
      </c>
      <c r="U1968" s="326">
        <f t="shared" si="489"/>
        <v>9.575848661648749E-36</v>
      </c>
      <c r="V1968" s="326">
        <f t="shared" si="495"/>
        <v>0.3</v>
      </c>
    </row>
    <row r="1969" spans="7:22" x14ac:dyDescent="0.2">
      <c r="G1969" s="326">
        <f t="shared" si="480"/>
        <v>0</v>
      </c>
      <c r="H1969" s="326">
        <f t="shared" si="490"/>
        <v>1.816933536612372</v>
      </c>
      <c r="I1969" s="326">
        <f t="shared" si="481"/>
        <v>0</v>
      </c>
      <c r="J1969" s="326">
        <f t="shared" si="482"/>
        <v>0</v>
      </c>
      <c r="K1969" s="326">
        <f t="shared" si="491"/>
        <v>1.816933536612372</v>
      </c>
      <c r="L1969" s="326">
        <f t="shared" si="483"/>
        <v>0</v>
      </c>
      <c r="M1969" s="326">
        <f t="shared" si="484"/>
        <v>0</v>
      </c>
      <c r="N1969" s="326">
        <f t="shared" si="492"/>
        <v>1.816933536612372</v>
      </c>
      <c r="O1969" s="326">
        <f t="shared" si="485"/>
        <v>0</v>
      </c>
      <c r="P1969" s="326">
        <f t="shared" si="486"/>
        <v>0</v>
      </c>
      <c r="Q1969" s="326">
        <f t="shared" si="493"/>
        <v>1.816933536612372</v>
      </c>
      <c r="R1969" s="326">
        <f t="shared" si="487"/>
        <v>1.7412508672888486E-270</v>
      </c>
      <c r="S1969" s="326">
        <f t="shared" si="488"/>
        <v>0</v>
      </c>
      <c r="T1969" s="326">
        <f t="shared" si="494"/>
        <v>1.816933536612372</v>
      </c>
      <c r="U1969" s="326">
        <f t="shared" si="489"/>
        <v>5.6582814751685564E-36</v>
      </c>
      <c r="V1969" s="326">
        <f t="shared" si="495"/>
        <v>0.3</v>
      </c>
    </row>
    <row r="1970" spans="7:22" x14ac:dyDescent="0.2">
      <c r="G1970" s="326">
        <f t="shared" si="480"/>
        <v>0</v>
      </c>
      <c r="H1970" s="326">
        <f t="shared" si="490"/>
        <v>1.8178595985576382</v>
      </c>
      <c r="I1970" s="326">
        <f t="shared" si="481"/>
        <v>0</v>
      </c>
      <c r="J1970" s="326">
        <f t="shared" si="482"/>
        <v>0</v>
      </c>
      <c r="K1970" s="326">
        <f t="shared" si="491"/>
        <v>1.8178595985576382</v>
      </c>
      <c r="L1970" s="326">
        <f t="shared" si="483"/>
        <v>0</v>
      </c>
      <c r="M1970" s="326">
        <f t="shared" si="484"/>
        <v>0</v>
      </c>
      <c r="N1970" s="326">
        <f t="shared" si="492"/>
        <v>1.8178595985576382</v>
      </c>
      <c r="O1970" s="326">
        <f t="shared" si="485"/>
        <v>0</v>
      </c>
      <c r="P1970" s="326">
        <f t="shared" si="486"/>
        <v>0</v>
      </c>
      <c r="Q1970" s="326">
        <f t="shared" si="493"/>
        <v>1.8178595985576382</v>
      </c>
      <c r="R1970" s="326">
        <f t="shared" si="487"/>
        <v>6.4109448484964556E-271</v>
      </c>
      <c r="S1970" s="326">
        <f t="shared" si="488"/>
        <v>0</v>
      </c>
      <c r="T1970" s="326">
        <f t="shared" si="494"/>
        <v>1.8178595985576382</v>
      </c>
      <c r="U1970" s="326">
        <f t="shared" si="489"/>
        <v>3.3396519859439038E-36</v>
      </c>
      <c r="V1970" s="326">
        <f t="shared" si="495"/>
        <v>0.3</v>
      </c>
    </row>
    <row r="1971" spans="7:22" x14ac:dyDescent="0.2">
      <c r="G1971" s="326">
        <f t="shared" si="480"/>
        <v>0</v>
      </c>
      <c r="H1971" s="326">
        <f t="shared" si="490"/>
        <v>1.8187856605029045</v>
      </c>
      <c r="I1971" s="326">
        <f t="shared" si="481"/>
        <v>0</v>
      </c>
      <c r="J1971" s="326">
        <f t="shared" si="482"/>
        <v>0</v>
      </c>
      <c r="K1971" s="326">
        <f t="shared" si="491"/>
        <v>1.8187856605029045</v>
      </c>
      <c r="L1971" s="326">
        <f t="shared" si="483"/>
        <v>0</v>
      </c>
      <c r="M1971" s="326">
        <f t="shared" si="484"/>
        <v>0</v>
      </c>
      <c r="N1971" s="326">
        <f t="shared" si="492"/>
        <v>1.8187856605029045</v>
      </c>
      <c r="O1971" s="326">
        <f t="shared" si="485"/>
        <v>0</v>
      </c>
      <c r="P1971" s="326">
        <f t="shared" si="486"/>
        <v>0</v>
      </c>
      <c r="Q1971" s="326">
        <f t="shared" si="493"/>
        <v>1.8187856605029045</v>
      </c>
      <c r="R1971" s="326">
        <f t="shared" si="487"/>
        <v>2.3609006951412852E-271</v>
      </c>
      <c r="S1971" s="326">
        <f t="shared" si="488"/>
        <v>0</v>
      </c>
      <c r="T1971" s="326">
        <f t="shared" si="494"/>
        <v>1.8187856605029045</v>
      </c>
      <c r="U1971" s="326">
        <f t="shared" si="489"/>
        <v>1.9689247672815338E-36</v>
      </c>
      <c r="V1971" s="326">
        <f t="shared" si="495"/>
        <v>0.3</v>
      </c>
    </row>
    <row r="1972" spans="7:22" x14ac:dyDescent="0.2">
      <c r="G1972" s="326">
        <f t="shared" si="480"/>
        <v>0</v>
      </c>
      <c r="H1972" s="326">
        <f t="shared" si="490"/>
        <v>1.8197117224481707</v>
      </c>
      <c r="I1972" s="326">
        <f t="shared" si="481"/>
        <v>0</v>
      </c>
      <c r="J1972" s="326">
        <f t="shared" si="482"/>
        <v>0</v>
      </c>
      <c r="K1972" s="326">
        <f t="shared" si="491"/>
        <v>1.8197117224481707</v>
      </c>
      <c r="L1972" s="326">
        <f t="shared" si="483"/>
        <v>0</v>
      </c>
      <c r="M1972" s="326">
        <f t="shared" si="484"/>
        <v>0</v>
      </c>
      <c r="N1972" s="326">
        <f t="shared" si="492"/>
        <v>1.8197117224481707</v>
      </c>
      <c r="O1972" s="326">
        <f t="shared" si="485"/>
        <v>0</v>
      </c>
      <c r="P1972" s="326">
        <f t="shared" si="486"/>
        <v>0</v>
      </c>
      <c r="Q1972" s="326">
        <f t="shared" si="493"/>
        <v>1.8197117224481707</v>
      </c>
      <c r="R1972" s="326">
        <f t="shared" si="487"/>
        <v>8.6961849505478164E-272</v>
      </c>
      <c r="S1972" s="326">
        <f t="shared" si="488"/>
        <v>0</v>
      </c>
      <c r="T1972" s="326">
        <f t="shared" si="494"/>
        <v>1.8197117224481707</v>
      </c>
      <c r="U1972" s="326">
        <f t="shared" si="489"/>
        <v>1.1594983192006748E-36</v>
      </c>
      <c r="V1972" s="326">
        <f t="shared" si="495"/>
        <v>0.3</v>
      </c>
    </row>
    <row r="1973" spans="7:22" x14ac:dyDescent="0.2">
      <c r="G1973" s="326">
        <f t="shared" si="480"/>
        <v>0</v>
      </c>
      <c r="H1973" s="326">
        <f t="shared" si="490"/>
        <v>1.8206377843934369</v>
      </c>
      <c r="I1973" s="326">
        <f t="shared" si="481"/>
        <v>0</v>
      </c>
      <c r="J1973" s="326">
        <f t="shared" si="482"/>
        <v>0</v>
      </c>
      <c r="K1973" s="326">
        <f t="shared" si="491"/>
        <v>1.8206377843934369</v>
      </c>
      <c r="L1973" s="326">
        <f t="shared" si="483"/>
        <v>0</v>
      </c>
      <c r="M1973" s="326">
        <f t="shared" si="484"/>
        <v>0</v>
      </c>
      <c r="N1973" s="326">
        <f t="shared" si="492"/>
        <v>1.8206377843934369</v>
      </c>
      <c r="O1973" s="326">
        <f t="shared" si="485"/>
        <v>0</v>
      </c>
      <c r="P1973" s="326">
        <f t="shared" si="486"/>
        <v>0</v>
      </c>
      <c r="Q1973" s="326">
        <f t="shared" si="493"/>
        <v>1.8206377843934369</v>
      </c>
      <c r="R1973" s="326">
        <f t="shared" si="487"/>
        <v>3.2038750195963456E-272</v>
      </c>
      <c r="S1973" s="326">
        <f t="shared" si="488"/>
        <v>0</v>
      </c>
      <c r="T1973" s="326">
        <f t="shared" si="494"/>
        <v>1.8206377843934369</v>
      </c>
      <c r="U1973" s="326">
        <f t="shared" si="489"/>
        <v>6.8206546213617729E-37</v>
      </c>
      <c r="V1973" s="326">
        <f t="shared" si="495"/>
        <v>0.3</v>
      </c>
    </row>
    <row r="1974" spans="7:22" x14ac:dyDescent="0.2">
      <c r="G1974" s="326">
        <f t="shared" si="480"/>
        <v>0</v>
      </c>
      <c r="H1974" s="326">
        <f t="shared" si="490"/>
        <v>1.8215638463387032</v>
      </c>
      <c r="I1974" s="326">
        <f t="shared" si="481"/>
        <v>0</v>
      </c>
      <c r="J1974" s="326">
        <f t="shared" si="482"/>
        <v>0</v>
      </c>
      <c r="K1974" s="326">
        <f t="shared" si="491"/>
        <v>1.8215638463387032</v>
      </c>
      <c r="L1974" s="326">
        <f t="shared" si="483"/>
        <v>0</v>
      </c>
      <c r="M1974" s="326">
        <f t="shared" si="484"/>
        <v>0</v>
      </c>
      <c r="N1974" s="326">
        <f t="shared" si="492"/>
        <v>1.8215638463387032</v>
      </c>
      <c r="O1974" s="326">
        <f t="shared" si="485"/>
        <v>0</v>
      </c>
      <c r="P1974" s="326">
        <f t="shared" si="486"/>
        <v>0</v>
      </c>
      <c r="Q1974" s="326">
        <f t="shared" si="493"/>
        <v>1.8215638463387032</v>
      </c>
      <c r="R1974" s="326">
        <f t="shared" si="487"/>
        <v>1.1806427271528852E-272</v>
      </c>
      <c r="S1974" s="326">
        <f t="shared" si="488"/>
        <v>0</v>
      </c>
      <c r="T1974" s="326">
        <f t="shared" si="494"/>
        <v>1.8215638463387032</v>
      </c>
      <c r="U1974" s="326">
        <f t="shared" si="489"/>
        <v>4.0077328415617562E-37</v>
      </c>
      <c r="V1974" s="326">
        <f t="shared" si="495"/>
        <v>0.3</v>
      </c>
    </row>
    <row r="1975" spans="7:22" x14ac:dyDescent="0.2">
      <c r="G1975" s="326">
        <f t="shared" si="480"/>
        <v>0</v>
      </c>
      <c r="H1975" s="326">
        <f t="shared" si="490"/>
        <v>1.8224899082839694</v>
      </c>
      <c r="I1975" s="326">
        <f t="shared" si="481"/>
        <v>0</v>
      </c>
      <c r="J1975" s="326">
        <f t="shared" si="482"/>
        <v>0</v>
      </c>
      <c r="K1975" s="326">
        <f t="shared" si="491"/>
        <v>1.8224899082839694</v>
      </c>
      <c r="L1975" s="326">
        <f t="shared" si="483"/>
        <v>0</v>
      </c>
      <c r="M1975" s="326">
        <f t="shared" si="484"/>
        <v>0</v>
      </c>
      <c r="N1975" s="326">
        <f t="shared" si="492"/>
        <v>1.8224899082839694</v>
      </c>
      <c r="O1975" s="326">
        <f t="shared" si="485"/>
        <v>0</v>
      </c>
      <c r="P1975" s="326">
        <f t="shared" si="486"/>
        <v>0</v>
      </c>
      <c r="Q1975" s="326">
        <f t="shared" si="493"/>
        <v>1.8224899082839694</v>
      </c>
      <c r="R1975" s="326">
        <f t="shared" si="487"/>
        <v>4.3516898597448492E-273</v>
      </c>
      <c r="S1975" s="326">
        <f t="shared" si="488"/>
        <v>0</v>
      </c>
      <c r="T1975" s="326">
        <f t="shared" si="494"/>
        <v>1.8224899082839694</v>
      </c>
      <c r="U1975" s="326">
        <f t="shared" si="489"/>
        <v>2.3522856953257328E-37</v>
      </c>
      <c r="V1975" s="326">
        <f t="shared" si="495"/>
        <v>0.3</v>
      </c>
    </row>
    <row r="1976" spans="7:22" x14ac:dyDescent="0.2">
      <c r="G1976" s="326">
        <f t="shared" si="480"/>
        <v>0</v>
      </c>
      <c r="H1976" s="326">
        <f t="shared" si="490"/>
        <v>1.8234159702292356</v>
      </c>
      <c r="I1976" s="326">
        <f t="shared" si="481"/>
        <v>0</v>
      </c>
      <c r="J1976" s="326">
        <f t="shared" si="482"/>
        <v>0</v>
      </c>
      <c r="K1976" s="326">
        <f t="shared" si="491"/>
        <v>1.8234159702292356</v>
      </c>
      <c r="L1976" s="326">
        <f t="shared" si="483"/>
        <v>0</v>
      </c>
      <c r="M1976" s="326">
        <f t="shared" si="484"/>
        <v>0</v>
      </c>
      <c r="N1976" s="326">
        <f t="shared" si="492"/>
        <v>1.8234159702292356</v>
      </c>
      <c r="O1976" s="326">
        <f t="shared" si="485"/>
        <v>0</v>
      </c>
      <c r="P1976" s="326">
        <f t="shared" si="486"/>
        <v>0</v>
      </c>
      <c r="Q1976" s="326">
        <f t="shared" si="493"/>
        <v>1.8234159702292356</v>
      </c>
      <c r="R1976" s="326">
        <f t="shared" si="487"/>
        <v>1.6043320623164627E-273</v>
      </c>
      <c r="S1976" s="326">
        <f t="shared" si="488"/>
        <v>0</v>
      </c>
      <c r="T1976" s="326">
        <f t="shared" si="494"/>
        <v>1.8234159702292356</v>
      </c>
      <c r="U1976" s="326">
        <f t="shared" si="489"/>
        <v>1.3791191686828107E-37</v>
      </c>
      <c r="V1976" s="326">
        <f t="shared" si="495"/>
        <v>0.3</v>
      </c>
    </row>
    <row r="1977" spans="7:22" x14ac:dyDescent="0.2">
      <c r="G1977" s="326">
        <f t="shared" si="480"/>
        <v>0</v>
      </c>
      <c r="H1977" s="326">
        <f t="shared" si="490"/>
        <v>1.8243420321745019</v>
      </c>
      <c r="I1977" s="326">
        <f t="shared" si="481"/>
        <v>0</v>
      </c>
      <c r="J1977" s="326">
        <f t="shared" si="482"/>
        <v>0</v>
      </c>
      <c r="K1977" s="326">
        <f t="shared" si="491"/>
        <v>1.8243420321745019</v>
      </c>
      <c r="L1977" s="326">
        <f t="shared" si="483"/>
        <v>0</v>
      </c>
      <c r="M1977" s="326">
        <f t="shared" si="484"/>
        <v>0</v>
      </c>
      <c r="N1977" s="326">
        <f t="shared" si="492"/>
        <v>1.8243420321745019</v>
      </c>
      <c r="O1977" s="326">
        <f t="shared" si="485"/>
        <v>0</v>
      </c>
      <c r="P1977" s="326">
        <f t="shared" si="486"/>
        <v>0</v>
      </c>
      <c r="Q1977" s="326">
        <f t="shared" si="493"/>
        <v>1.8243420321745019</v>
      </c>
      <c r="R1977" s="326">
        <f t="shared" si="487"/>
        <v>5.915995726294049E-274</v>
      </c>
      <c r="S1977" s="326">
        <f t="shared" si="488"/>
        <v>0</v>
      </c>
      <c r="T1977" s="326">
        <f t="shared" si="494"/>
        <v>1.8243420321745019</v>
      </c>
      <c r="U1977" s="326">
        <f t="shared" si="489"/>
        <v>8.0767336885995932E-38</v>
      </c>
      <c r="V1977" s="326">
        <f t="shared" si="495"/>
        <v>0.3</v>
      </c>
    </row>
    <row r="1978" spans="7:22" x14ac:dyDescent="0.2">
      <c r="G1978" s="326">
        <f t="shared" si="480"/>
        <v>0</v>
      </c>
      <c r="H1978" s="326">
        <f t="shared" si="490"/>
        <v>1.8252680941197681</v>
      </c>
      <c r="I1978" s="326">
        <f t="shared" si="481"/>
        <v>0</v>
      </c>
      <c r="J1978" s="326">
        <f t="shared" si="482"/>
        <v>0</v>
      </c>
      <c r="K1978" s="326">
        <f t="shared" si="491"/>
        <v>1.8252680941197681</v>
      </c>
      <c r="L1978" s="326">
        <f t="shared" si="483"/>
        <v>0</v>
      </c>
      <c r="M1978" s="326">
        <f t="shared" si="484"/>
        <v>0</v>
      </c>
      <c r="N1978" s="326">
        <f t="shared" si="492"/>
        <v>1.8252680941197681</v>
      </c>
      <c r="O1978" s="326">
        <f t="shared" si="485"/>
        <v>0</v>
      </c>
      <c r="P1978" s="326">
        <f t="shared" si="486"/>
        <v>0</v>
      </c>
      <c r="Q1978" s="326">
        <f t="shared" si="493"/>
        <v>1.8252680941197681</v>
      </c>
      <c r="R1978" s="326">
        <f t="shared" si="487"/>
        <v>2.1820217507270042E-274</v>
      </c>
      <c r="S1978" s="326">
        <f t="shared" si="488"/>
        <v>0</v>
      </c>
      <c r="T1978" s="326">
        <f t="shared" si="494"/>
        <v>1.8252680941197681</v>
      </c>
      <c r="U1978" s="326">
        <f t="shared" si="489"/>
        <v>4.7249126580036358E-38</v>
      </c>
      <c r="V1978" s="326">
        <f t="shared" si="495"/>
        <v>0.3</v>
      </c>
    </row>
    <row r="1979" spans="7:22" x14ac:dyDescent="0.2">
      <c r="G1979" s="326">
        <f t="shared" si="480"/>
        <v>0</v>
      </c>
      <c r="H1979" s="326">
        <f t="shared" si="490"/>
        <v>1.8261941560650343</v>
      </c>
      <c r="I1979" s="326">
        <f t="shared" si="481"/>
        <v>0</v>
      </c>
      <c r="J1979" s="326">
        <f t="shared" si="482"/>
        <v>0</v>
      </c>
      <c r="K1979" s="326">
        <f t="shared" si="491"/>
        <v>1.8261941560650343</v>
      </c>
      <c r="L1979" s="326">
        <f t="shared" si="483"/>
        <v>0</v>
      </c>
      <c r="M1979" s="326">
        <f t="shared" si="484"/>
        <v>0</v>
      </c>
      <c r="N1979" s="326">
        <f t="shared" si="492"/>
        <v>1.8261941560650343</v>
      </c>
      <c r="O1979" s="326">
        <f t="shared" si="485"/>
        <v>0</v>
      </c>
      <c r="P1979" s="326">
        <f t="shared" si="486"/>
        <v>0</v>
      </c>
      <c r="Q1979" s="326">
        <f t="shared" si="493"/>
        <v>1.8261941560650343</v>
      </c>
      <c r="R1979" s="326">
        <f t="shared" si="487"/>
        <v>8.0498595979817308E-275</v>
      </c>
      <c r="S1979" s="326">
        <f t="shared" si="488"/>
        <v>0</v>
      </c>
      <c r="T1979" s="326">
        <f t="shared" si="494"/>
        <v>1.8261941560650343</v>
      </c>
      <c r="U1979" s="326">
        <f t="shared" si="489"/>
        <v>2.7610715791308906E-38</v>
      </c>
      <c r="V1979" s="326">
        <f t="shared" si="495"/>
        <v>0.3</v>
      </c>
    </row>
    <row r="1980" spans="7:22" x14ac:dyDescent="0.2">
      <c r="G1980" s="326">
        <f t="shared" si="480"/>
        <v>0</v>
      </c>
      <c r="H1980" s="326">
        <f t="shared" si="490"/>
        <v>1.8271202180103006</v>
      </c>
      <c r="I1980" s="326">
        <f t="shared" si="481"/>
        <v>0</v>
      </c>
      <c r="J1980" s="326">
        <f t="shared" si="482"/>
        <v>0</v>
      </c>
      <c r="K1980" s="326">
        <f t="shared" si="491"/>
        <v>1.8271202180103006</v>
      </c>
      <c r="L1980" s="326">
        <f t="shared" si="483"/>
        <v>0</v>
      </c>
      <c r="M1980" s="326">
        <f t="shared" si="484"/>
        <v>0</v>
      </c>
      <c r="N1980" s="326">
        <f t="shared" si="492"/>
        <v>1.8271202180103006</v>
      </c>
      <c r="O1980" s="326">
        <f t="shared" si="485"/>
        <v>0</v>
      </c>
      <c r="P1980" s="326">
        <f t="shared" si="486"/>
        <v>0</v>
      </c>
      <c r="Q1980" s="326">
        <f t="shared" si="493"/>
        <v>1.8271202180103006</v>
      </c>
      <c r="R1980" s="326">
        <f t="shared" si="487"/>
        <v>2.9704066739787455E-275</v>
      </c>
      <c r="S1980" s="326">
        <f t="shared" si="488"/>
        <v>0</v>
      </c>
      <c r="T1980" s="326">
        <f t="shared" si="494"/>
        <v>1.8271202180103006</v>
      </c>
      <c r="U1980" s="326">
        <f t="shared" si="489"/>
        <v>1.6117185557753783E-38</v>
      </c>
      <c r="V1980" s="326">
        <f t="shared" si="495"/>
        <v>0.3</v>
      </c>
    </row>
    <row r="1981" spans="7:22" x14ac:dyDescent="0.2">
      <c r="G1981" s="326">
        <f t="shared" si="480"/>
        <v>0</v>
      </c>
      <c r="H1981" s="326">
        <f t="shared" si="490"/>
        <v>1.8280462799555668</v>
      </c>
      <c r="I1981" s="326">
        <f t="shared" si="481"/>
        <v>0</v>
      </c>
      <c r="J1981" s="326">
        <f t="shared" si="482"/>
        <v>0</v>
      </c>
      <c r="K1981" s="326">
        <f t="shared" si="491"/>
        <v>1.8280462799555668</v>
      </c>
      <c r="L1981" s="326">
        <f t="shared" si="483"/>
        <v>0</v>
      </c>
      <c r="M1981" s="326">
        <f t="shared" si="484"/>
        <v>0</v>
      </c>
      <c r="N1981" s="326">
        <f t="shared" si="492"/>
        <v>1.8280462799555668</v>
      </c>
      <c r="O1981" s="326">
        <f t="shared" si="485"/>
        <v>0</v>
      </c>
      <c r="P1981" s="326">
        <f t="shared" si="486"/>
        <v>0</v>
      </c>
      <c r="Q1981" s="326">
        <f t="shared" si="493"/>
        <v>1.8280462799555668</v>
      </c>
      <c r="R1981" s="326">
        <f t="shared" si="487"/>
        <v>1.0963324331651189E-275</v>
      </c>
      <c r="S1981" s="326">
        <f t="shared" si="488"/>
        <v>0</v>
      </c>
      <c r="T1981" s="326">
        <f t="shared" si="494"/>
        <v>1.8280462799555668</v>
      </c>
      <c r="U1981" s="326">
        <f t="shared" si="489"/>
        <v>9.3978866025590617E-39</v>
      </c>
      <c r="V1981" s="326">
        <f t="shared" si="495"/>
        <v>0.3</v>
      </c>
    </row>
    <row r="1982" spans="7:22" x14ac:dyDescent="0.2">
      <c r="G1982" s="326">
        <f t="shared" si="480"/>
        <v>0</v>
      </c>
      <c r="H1982" s="326">
        <f t="shared" si="490"/>
        <v>1.828972341900833</v>
      </c>
      <c r="I1982" s="326">
        <f t="shared" si="481"/>
        <v>0</v>
      </c>
      <c r="J1982" s="326">
        <f t="shared" si="482"/>
        <v>0</v>
      </c>
      <c r="K1982" s="326">
        <f t="shared" si="491"/>
        <v>1.828972341900833</v>
      </c>
      <c r="L1982" s="326">
        <f t="shared" si="483"/>
        <v>0</v>
      </c>
      <c r="M1982" s="326">
        <f t="shared" si="484"/>
        <v>0</v>
      </c>
      <c r="N1982" s="326">
        <f t="shared" si="492"/>
        <v>1.828972341900833</v>
      </c>
      <c r="O1982" s="326">
        <f t="shared" si="485"/>
        <v>0</v>
      </c>
      <c r="P1982" s="326">
        <f t="shared" si="486"/>
        <v>0</v>
      </c>
      <c r="Q1982" s="326">
        <f t="shared" si="493"/>
        <v>1.828972341900833</v>
      </c>
      <c r="R1982" s="326">
        <f t="shared" si="487"/>
        <v>4.0473216688691737E-276</v>
      </c>
      <c r="S1982" s="326">
        <f t="shared" si="488"/>
        <v>0</v>
      </c>
      <c r="T1982" s="326">
        <f t="shared" si="494"/>
        <v>1.828972341900833</v>
      </c>
      <c r="U1982" s="326">
        <f t="shared" si="489"/>
        <v>5.4739703096298154E-39</v>
      </c>
      <c r="V1982" s="326">
        <f t="shared" si="495"/>
        <v>0.3</v>
      </c>
    </row>
    <row r="1983" spans="7:22" x14ac:dyDescent="0.2">
      <c r="G1983" s="326">
        <f t="shared" si="480"/>
        <v>0</v>
      </c>
      <c r="H1983" s="326">
        <f t="shared" si="490"/>
        <v>1.8298984038460993</v>
      </c>
      <c r="I1983" s="326">
        <f t="shared" si="481"/>
        <v>0</v>
      </c>
      <c r="J1983" s="326">
        <f t="shared" si="482"/>
        <v>0</v>
      </c>
      <c r="K1983" s="326">
        <f t="shared" si="491"/>
        <v>1.8298984038460993</v>
      </c>
      <c r="L1983" s="326">
        <f t="shared" si="483"/>
        <v>0</v>
      </c>
      <c r="M1983" s="326">
        <f t="shared" si="484"/>
        <v>0</v>
      </c>
      <c r="N1983" s="326">
        <f t="shared" si="492"/>
        <v>1.8298984038460993</v>
      </c>
      <c r="O1983" s="326">
        <f t="shared" si="485"/>
        <v>0</v>
      </c>
      <c r="P1983" s="326">
        <f t="shared" si="486"/>
        <v>0</v>
      </c>
      <c r="Q1983" s="326">
        <f t="shared" si="493"/>
        <v>1.8298984038460993</v>
      </c>
      <c r="R1983" s="326">
        <f t="shared" si="487"/>
        <v>1.4944887707474855E-276</v>
      </c>
      <c r="S1983" s="326">
        <f t="shared" si="488"/>
        <v>0</v>
      </c>
      <c r="T1983" s="326">
        <f t="shared" si="494"/>
        <v>1.8298984038460993</v>
      </c>
      <c r="U1983" s="326">
        <f t="shared" si="489"/>
        <v>3.184987264772167E-39</v>
      </c>
      <c r="V1983" s="326">
        <f t="shared" si="495"/>
        <v>0.3</v>
      </c>
    </row>
    <row r="1984" spans="7:22" x14ac:dyDescent="0.2">
      <c r="G1984" s="326">
        <f t="shared" si="480"/>
        <v>0</v>
      </c>
      <c r="H1984" s="326">
        <f t="shared" si="490"/>
        <v>1.8308244657913655</v>
      </c>
      <c r="I1984" s="326">
        <f t="shared" si="481"/>
        <v>0</v>
      </c>
      <c r="J1984" s="326">
        <f t="shared" si="482"/>
        <v>0</v>
      </c>
      <c r="K1984" s="326">
        <f t="shared" si="491"/>
        <v>1.8308244657913655</v>
      </c>
      <c r="L1984" s="326">
        <f t="shared" si="483"/>
        <v>0</v>
      </c>
      <c r="M1984" s="326">
        <f t="shared" si="484"/>
        <v>0</v>
      </c>
      <c r="N1984" s="326">
        <f t="shared" si="492"/>
        <v>1.8308244657913655</v>
      </c>
      <c r="O1984" s="326">
        <f t="shared" si="485"/>
        <v>0</v>
      </c>
      <c r="P1984" s="326">
        <f t="shared" si="486"/>
        <v>0</v>
      </c>
      <c r="Q1984" s="326">
        <f t="shared" si="493"/>
        <v>1.8308244657913655</v>
      </c>
      <c r="R1984" s="326">
        <f t="shared" si="487"/>
        <v>5.5197248160451427E-277</v>
      </c>
      <c r="S1984" s="326">
        <f t="shared" si="488"/>
        <v>0</v>
      </c>
      <c r="T1984" s="326">
        <f t="shared" si="494"/>
        <v>1.8308244657913655</v>
      </c>
      <c r="U1984" s="326">
        <f t="shared" si="489"/>
        <v>1.8511762313159036E-39</v>
      </c>
      <c r="V1984" s="326">
        <f t="shared" si="495"/>
        <v>0.3</v>
      </c>
    </row>
    <row r="1985" spans="7:22" x14ac:dyDescent="0.2">
      <c r="G1985" s="326">
        <f t="shared" si="480"/>
        <v>0</v>
      </c>
      <c r="H1985" s="326">
        <f t="shared" si="490"/>
        <v>1.8317505277366317</v>
      </c>
      <c r="I1985" s="326">
        <f t="shared" si="481"/>
        <v>0</v>
      </c>
      <c r="J1985" s="326">
        <f t="shared" si="482"/>
        <v>0</v>
      </c>
      <c r="K1985" s="326">
        <f t="shared" si="491"/>
        <v>1.8317505277366317</v>
      </c>
      <c r="L1985" s="326">
        <f t="shared" si="483"/>
        <v>0</v>
      </c>
      <c r="M1985" s="326">
        <f t="shared" si="484"/>
        <v>0</v>
      </c>
      <c r="N1985" s="326">
        <f t="shared" si="492"/>
        <v>1.8317505277366317</v>
      </c>
      <c r="O1985" s="326">
        <f t="shared" si="485"/>
        <v>0</v>
      </c>
      <c r="P1985" s="326">
        <f t="shared" si="486"/>
        <v>0</v>
      </c>
      <c r="Q1985" s="326">
        <f t="shared" si="493"/>
        <v>1.8317505277366317</v>
      </c>
      <c r="R1985" s="326">
        <f t="shared" si="487"/>
        <v>2.0391181686443139E-277</v>
      </c>
      <c r="S1985" s="326">
        <f t="shared" si="488"/>
        <v>0</v>
      </c>
      <c r="T1985" s="326">
        <f t="shared" si="494"/>
        <v>1.8317505277366317</v>
      </c>
      <c r="U1985" s="326">
        <f t="shared" si="489"/>
        <v>1.0747919490741194E-39</v>
      </c>
      <c r="V1985" s="326">
        <f t="shared" si="495"/>
        <v>0.3</v>
      </c>
    </row>
    <row r="1986" spans="7:22" x14ac:dyDescent="0.2">
      <c r="G1986" s="326">
        <f t="shared" si="480"/>
        <v>0</v>
      </c>
      <c r="H1986" s="326">
        <f t="shared" si="490"/>
        <v>1.8326765896818979</v>
      </c>
      <c r="I1986" s="326">
        <f t="shared" si="481"/>
        <v>0</v>
      </c>
      <c r="J1986" s="326">
        <f t="shared" si="482"/>
        <v>0</v>
      </c>
      <c r="K1986" s="326">
        <f t="shared" si="491"/>
        <v>1.8326765896818979</v>
      </c>
      <c r="L1986" s="326">
        <f t="shared" si="483"/>
        <v>0</v>
      </c>
      <c r="M1986" s="326">
        <f t="shared" si="484"/>
        <v>0</v>
      </c>
      <c r="N1986" s="326">
        <f t="shared" si="492"/>
        <v>1.8326765896818979</v>
      </c>
      <c r="O1986" s="326">
        <f t="shared" si="485"/>
        <v>0</v>
      </c>
      <c r="P1986" s="326">
        <f t="shared" si="486"/>
        <v>0</v>
      </c>
      <c r="Q1986" s="326">
        <f t="shared" si="493"/>
        <v>1.8326765896818979</v>
      </c>
      <c r="R1986" s="326">
        <f t="shared" si="487"/>
        <v>7.5347338762046135E-278</v>
      </c>
      <c r="S1986" s="326">
        <f t="shared" si="488"/>
        <v>0</v>
      </c>
      <c r="T1986" s="326">
        <f t="shared" si="494"/>
        <v>1.8326765896818979</v>
      </c>
      <c r="U1986" s="326">
        <f t="shared" si="489"/>
        <v>6.2336064949871785E-40</v>
      </c>
      <c r="V1986" s="326">
        <f t="shared" si="495"/>
        <v>0.3</v>
      </c>
    </row>
    <row r="1987" spans="7:22" x14ac:dyDescent="0.2">
      <c r="G1987" s="326">
        <f t="shared" si="480"/>
        <v>0</v>
      </c>
      <c r="H1987" s="326">
        <f t="shared" si="490"/>
        <v>1.8336026516271642</v>
      </c>
      <c r="I1987" s="326">
        <f t="shared" si="481"/>
        <v>0</v>
      </c>
      <c r="J1987" s="326">
        <f t="shared" si="482"/>
        <v>0</v>
      </c>
      <c r="K1987" s="326">
        <f t="shared" si="491"/>
        <v>1.8336026516271642</v>
      </c>
      <c r="L1987" s="326">
        <f t="shared" si="483"/>
        <v>0</v>
      </c>
      <c r="M1987" s="326">
        <f t="shared" si="484"/>
        <v>0</v>
      </c>
      <c r="N1987" s="326">
        <f t="shared" si="492"/>
        <v>1.8336026516271642</v>
      </c>
      <c r="O1987" s="326">
        <f t="shared" si="485"/>
        <v>0</v>
      </c>
      <c r="P1987" s="326">
        <f t="shared" si="486"/>
        <v>0</v>
      </c>
      <c r="Q1987" s="326">
        <f t="shared" si="493"/>
        <v>1.8336026516271642</v>
      </c>
      <c r="R1987" s="326">
        <f t="shared" si="487"/>
        <v>2.7848022073087486E-278</v>
      </c>
      <c r="S1987" s="326">
        <f t="shared" si="488"/>
        <v>0</v>
      </c>
      <c r="T1987" s="326">
        <f t="shared" si="494"/>
        <v>1.8336026516271642</v>
      </c>
      <c r="U1987" s="326">
        <f t="shared" si="489"/>
        <v>3.6115569000191234E-40</v>
      </c>
      <c r="V1987" s="326">
        <f t="shared" si="495"/>
        <v>0.3</v>
      </c>
    </row>
    <row r="1988" spans="7:22" x14ac:dyDescent="0.2">
      <c r="G1988" s="326">
        <f t="shared" si="480"/>
        <v>0</v>
      </c>
      <c r="H1988" s="326">
        <f t="shared" si="490"/>
        <v>1.8345287135724304</v>
      </c>
      <c r="I1988" s="326">
        <f t="shared" si="481"/>
        <v>0</v>
      </c>
      <c r="J1988" s="326">
        <f t="shared" si="482"/>
        <v>0</v>
      </c>
      <c r="K1988" s="326">
        <f t="shared" si="491"/>
        <v>1.8345287135724304</v>
      </c>
      <c r="L1988" s="326">
        <f t="shared" si="483"/>
        <v>0</v>
      </c>
      <c r="M1988" s="326">
        <f t="shared" si="484"/>
        <v>0</v>
      </c>
      <c r="N1988" s="326">
        <f t="shared" si="492"/>
        <v>1.8345287135724304</v>
      </c>
      <c r="O1988" s="326">
        <f t="shared" si="485"/>
        <v>0</v>
      </c>
      <c r="P1988" s="326">
        <f t="shared" si="486"/>
        <v>0</v>
      </c>
      <c r="Q1988" s="326">
        <f t="shared" si="493"/>
        <v>1.8345287135724304</v>
      </c>
      <c r="R1988" s="326">
        <f t="shared" si="487"/>
        <v>1.0294898276261726E-278</v>
      </c>
      <c r="S1988" s="326">
        <f t="shared" si="488"/>
        <v>0</v>
      </c>
      <c r="T1988" s="326">
        <f t="shared" si="494"/>
        <v>1.8345287135724304</v>
      </c>
      <c r="U1988" s="326">
        <f t="shared" si="489"/>
        <v>2.0902170855011627E-40</v>
      </c>
      <c r="V1988" s="326">
        <f t="shared" si="495"/>
        <v>0.3</v>
      </c>
    </row>
    <row r="1989" spans="7:22" x14ac:dyDescent="0.2">
      <c r="G1989" s="326">
        <f t="shared" si="480"/>
        <v>0</v>
      </c>
      <c r="H1989" s="326">
        <f t="shared" si="490"/>
        <v>1.8354547755176966</v>
      </c>
      <c r="I1989" s="326">
        <f t="shared" si="481"/>
        <v>0</v>
      </c>
      <c r="J1989" s="326">
        <f t="shared" si="482"/>
        <v>0</v>
      </c>
      <c r="K1989" s="326">
        <f t="shared" si="491"/>
        <v>1.8354547755176966</v>
      </c>
      <c r="L1989" s="326">
        <f t="shared" si="483"/>
        <v>0</v>
      </c>
      <c r="M1989" s="326">
        <f t="shared" si="484"/>
        <v>0</v>
      </c>
      <c r="N1989" s="326">
        <f t="shared" si="492"/>
        <v>1.8354547755176966</v>
      </c>
      <c r="O1989" s="326">
        <f t="shared" si="485"/>
        <v>0</v>
      </c>
      <c r="P1989" s="326">
        <f t="shared" si="486"/>
        <v>0</v>
      </c>
      <c r="Q1989" s="326">
        <f t="shared" si="493"/>
        <v>1.8354547755176966</v>
      </c>
      <c r="R1989" s="326">
        <f t="shared" si="487"/>
        <v>3.8067239728386141E-279</v>
      </c>
      <c r="S1989" s="326">
        <f t="shared" si="488"/>
        <v>0</v>
      </c>
      <c r="T1989" s="326">
        <f t="shared" si="494"/>
        <v>1.8354547755176966</v>
      </c>
      <c r="U1989" s="326">
        <f t="shared" si="489"/>
        <v>1.2084590189883296E-40</v>
      </c>
      <c r="V1989" s="326">
        <f t="shared" si="495"/>
        <v>0.3</v>
      </c>
    </row>
    <row r="1990" spans="7:22" x14ac:dyDescent="0.2">
      <c r="G1990" s="326">
        <f t="shared" si="480"/>
        <v>0</v>
      </c>
      <c r="H1990" s="326">
        <f t="shared" si="490"/>
        <v>1.8363808374629629</v>
      </c>
      <c r="I1990" s="326">
        <f t="shared" si="481"/>
        <v>0</v>
      </c>
      <c r="J1990" s="326">
        <f t="shared" si="482"/>
        <v>0</v>
      </c>
      <c r="K1990" s="326">
        <f t="shared" si="491"/>
        <v>1.8363808374629629</v>
      </c>
      <c r="L1990" s="326">
        <f t="shared" si="483"/>
        <v>0</v>
      </c>
      <c r="M1990" s="326">
        <f t="shared" si="484"/>
        <v>0</v>
      </c>
      <c r="N1990" s="326">
        <f t="shared" si="492"/>
        <v>1.8363808374629629</v>
      </c>
      <c r="O1990" s="326">
        <f t="shared" si="485"/>
        <v>0</v>
      </c>
      <c r="P1990" s="326">
        <f t="shared" si="486"/>
        <v>0</v>
      </c>
      <c r="Q1990" s="326">
        <f t="shared" si="493"/>
        <v>1.8363808374629629</v>
      </c>
      <c r="R1990" s="326">
        <f t="shared" si="487"/>
        <v>1.4079352699388215E-279</v>
      </c>
      <c r="S1990" s="326">
        <f t="shared" si="488"/>
        <v>0</v>
      </c>
      <c r="T1990" s="326">
        <f t="shared" si="494"/>
        <v>1.8363808374629629</v>
      </c>
      <c r="U1990" s="326">
        <f t="shared" si="489"/>
        <v>6.9793954536360687E-41</v>
      </c>
      <c r="V1990" s="326">
        <f t="shared" si="495"/>
        <v>0.3</v>
      </c>
    </row>
    <row r="1991" spans="7:22" x14ac:dyDescent="0.2">
      <c r="G1991" s="326">
        <f t="shared" ref="G1991:G2035" si="496">FLOOR(I1991,0.001)</f>
        <v>0</v>
      </c>
      <c r="H1991" s="326">
        <f t="shared" si="490"/>
        <v>1.8373068994082291</v>
      </c>
      <c r="I1991" s="326">
        <f t="shared" ref="I1991:I2035" si="497">$C$13/(SQRT(($H1991*$H1991)/I$4))/SQRT(6.28)*EXP(-(($H1991-I$2)^2)/2/(SQRT(($H1991*$H1991)/I$4))^2)</f>
        <v>0</v>
      </c>
      <c r="J1991" s="326">
        <f t="shared" ref="J1991:J2035" si="498">FLOOR(L1991,0.001)</f>
        <v>0</v>
      </c>
      <c r="K1991" s="326">
        <f t="shared" si="491"/>
        <v>1.8373068994082291</v>
      </c>
      <c r="L1991" s="326">
        <f t="shared" ref="L1991:L2035" si="499">$C$13/(SQRT(($H1991*$H1991)/L$4))/SQRT(6.28)*EXP(-(($H1991-L$2)^2)/2/(SQRT(($H1991*$H1991)/L$4))^2)</f>
        <v>0</v>
      </c>
      <c r="M1991" s="326">
        <f t="shared" ref="M1991:M2035" si="500">FLOOR(O1991,0.001)</f>
        <v>0</v>
      </c>
      <c r="N1991" s="326">
        <f t="shared" si="492"/>
        <v>1.8373068994082291</v>
      </c>
      <c r="O1991" s="326">
        <f t="shared" ref="O1991:O2035" si="501">$C$13/(SQRT(($H1991*$H1991)/O$4))/SQRT(6.28)*EXP(-(($H1991-O$2)^2)/2/(SQRT(($H1991*$H1991)/O$4))^2)</f>
        <v>0</v>
      </c>
      <c r="P1991" s="326">
        <f t="shared" ref="P1991:P2035" si="502">FLOOR(R1991,0.001)</f>
        <v>0</v>
      </c>
      <c r="Q1991" s="326">
        <f t="shared" si="493"/>
        <v>1.8373068994082291</v>
      </c>
      <c r="R1991" s="326">
        <f t="shared" ref="R1991:R2035" si="503">$C$13/(SQRT(($H1991*$H1991)/R$4))/SQRT(6.28)*EXP(-(($H1991-R$2)^2)/2/(SQRT(($H1991*$H1991)/R$4))^2)</f>
        <v>5.2085437227380291E-280</v>
      </c>
      <c r="S1991" s="326">
        <f t="shared" ref="S1991:S2035" si="504">FLOOR(U1991,0.001)</f>
        <v>0</v>
      </c>
      <c r="T1991" s="326">
        <f t="shared" si="494"/>
        <v>1.8373068994082291</v>
      </c>
      <c r="U1991" s="326">
        <f t="shared" ref="U1991:U2035" si="505">$C$13/(SQRT(($H1991*$H1991)/U$4))/SQRT(6.28)*EXP(-(($H1991-U$2)^2)/2/(SQRT(($H1991*$H1991)/U$4))^2)</f>
        <v>4.0267138396911038E-41</v>
      </c>
      <c r="V1991" s="326">
        <f t="shared" si="495"/>
        <v>0.3</v>
      </c>
    </row>
    <row r="1992" spans="7:22" x14ac:dyDescent="0.2">
      <c r="G1992" s="326">
        <f t="shared" si="496"/>
        <v>0</v>
      </c>
      <c r="H1992" s="326">
        <f t="shared" ref="H1992:H2035" si="506">H1991+1/($C$16*60)</f>
        <v>1.8382329613534953</v>
      </c>
      <c r="I1992" s="326">
        <f t="shared" si="497"/>
        <v>0</v>
      </c>
      <c r="J1992" s="326">
        <f t="shared" si="498"/>
        <v>0</v>
      </c>
      <c r="K1992" s="326">
        <f t="shared" ref="K1992:K2035" si="507">K1991+1/($C$16*60)</f>
        <v>1.8382329613534953</v>
      </c>
      <c r="L1992" s="326">
        <f t="shared" si="499"/>
        <v>0</v>
      </c>
      <c r="M1992" s="326">
        <f t="shared" si="500"/>
        <v>0</v>
      </c>
      <c r="N1992" s="326">
        <f t="shared" ref="N1992:N2035" si="508">N1991+1/($C$16*60)</f>
        <v>1.8382329613534953</v>
      </c>
      <c r="O1992" s="326">
        <f t="shared" si="501"/>
        <v>0</v>
      </c>
      <c r="P1992" s="326">
        <f t="shared" si="502"/>
        <v>0</v>
      </c>
      <c r="Q1992" s="326">
        <f t="shared" ref="Q1992:Q2035" si="509">Q1991+1/($C$16*60)</f>
        <v>1.8382329613534953</v>
      </c>
      <c r="R1992" s="326">
        <f t="shared" si="503"/>
        <v>1.9273146053047927E-280</v>
      </c>
      <c r="S1992" s="326">
        <f t="shared" si="504"/>
        <v>0</v>
      </c>
      <c r="T1992" s="326">
        <f t="shared" ref="T1992:T2035" si="510">T1991+1/($C$16*60)</f>
        <v>1.8382329613534953</v>
      </c>
      <c r="U1992" s="326">
        <f t="shared" si="505"/>
        <v>2.3207723540556736E-41</v>
      </c>
      <c r="V1992" s="326">
        <f t="shared" ref="V1992:V2035" si="511">SUM(I1992,L1992,O1992,R1992,U1992)+0.3</f>
        <v>0.3</v>
      </c>
    </row>
    <row r="1993" spans="7:22" x14ac:dyDescent="0.2">
      <c r="G1993" s="326">
        <f t="shared" si="496"/>
        <v>0</v>
      </c>
      <c r="H1993" s="326">
        <f t="shared" si="506"/>
        <v>1.8391590232987616</v>
      </c>
      <c r="I1993" s="326">
        <f t="shared" si="497"/>
        <v>0</v>
      </c>
      <c r="J1993" s="326">
        <f t="shared" si="498"/>
        <v>0</v>
      </c>
      <c r="K1993" s="326">
        <f t="shared" si="507"/>
        <v>1.8391590232987616</v>
      </c>
      <c r="L1993" s="326">
        <f t="shared" si="499"/>
        <v>0</v>
      </c>
      <c r="M1993" s="326">
        <f t="shared" si="500"/>
        <v>0</v>
      </c>
      <c r="N1993" s="326">
        <f t="shared" si="508"/>
        <v>1.8391590232987616</v>
      </c>
      <c r="O1993" s="326">
        <f t="shared" si="501"/>
        <v>0</v>
      </c>
      <c r="P1993" s="326">
        <f t="shared" si="502"/>
        <v>0</v>
      </c>
      <c r="Q1993" s="326">
        <f t="shared" si="509"/>
        <v>1.8391590232987616</v>
      </c>
      <c r="R1993" s="326">
        <f t="shared" si="503"/>
        <v>7.1333236703681128E-281</v>
      </c>
      <c r="S1993" s="326">
        <f t="shared" si="504"/>
        <v>0</v>
      </c>
      <c r="T1993" s="326">
        <f t="shared" si="510"/>
        <v>1.8391590232987616</v>
      </c>
      <c r="U1993" s="326">
        <f t="shared" si="505"/>
        <v>1.3361796622958856E-41</v>
      </c>
      <c r="V1993" s="326">
        <f t="shared" si="511"/>
        <v>0.3</v>
      </c>
    </row>
    <row r="1994" spans="7:22" x14ac:dyDescent="0.2">
      <c r="G1994" s="326">
        <f t="shared" si="496"/>
        <v>0</v>
      </c>
      <c r="H1994" s="326">
        <f t="shared" si="506"/>
        <v>1.8400850852440278</v>
      </c>
      <c r="I1994" s="326">
        <f t="shared" si="497"/>
        <v>0</v>
      </c>
      <c r="J1994" s="326">
        <f t="shared" si="498"/>
        <v>0</v>
      </c>
      <c r="K1994" s="326">
        <f t="shared" si="507"/>
        <v>1.8400850852440278</v>
      </c>
      <c r="L1994" s="326">
        <f t="shared" si="499"/>
        <v>0</v>
      </c>
      <c r="M1994" s="326">
        <f t="shared" si="500"/>
        <v>0</v>
      </c>
      <c r="N1994" s="326">
        <f t="shared" si="508"/>
        <v>1.8400850852440278</v>
      </c>
      <c r="O1994" s="326">
        <f t="shared" si="501"/>
        <v>0</v>
      </c>
      <c r="P1994" s="326">
        <f t="shared" si="502"/>
        <v>0</v>
      </c>
      <c r="Q1994" s="326">
        <f t="shared" si="509"/>
        <v>1.8400850852440278</v>
      </c>
      <c r="R1994" s="326">
        <f t="shared" si="503"/>
        <v>2.6407945351622111E-281</v>
      </c>
      <c r="S1994" s="326">
        <f t="shared" si="504"/>
        <v>0</v>
      </c>
      <c r="T1994" s="326">
        <f t="shared" si="510"/>
        <v>1.8400850852440278</v>
      </c>
      <c r="U1994" s="326">
        <f t="shared" si="505"/>
        <v>7.6850983946573796E-42</v>
      </c>
      <c r="V1994" s="326">
        <f t="shared" si="511"/>
        <v>0.3</v>
      </c>
    </row>
    <row r="1995" spans="7:22" x14ac:dyDescent="0.2">
      <c r="G1995" s="326">
        <f t="shared" si="496"/>
        <v>0</v>
      </c>
      <c r="H1995" s="326">
        <f t="shared" si="506"/>
        <v>1.841011147189294</v>
      </c>
      <c r="I1995" s="326">
        <f t="shared" si="497"/>
        <v>0</v>
      </c>
      <c r="J1995" s="326">
        <f t="shared" si="498"/>
        <v>0</v>
      </c>
      <c r="K1995" s="326">
        <f t="shared" si="507"/>
        <v>1.841011147189294</v>
      </c>
      <c r="L1995" s="326">
        <f t="shared" si="499"/>
        <v>0</v>
      </c>
      <c r="M1995" s="326">
        <f t="shared" si="500"/>
        <v>0</v>
      </c>
      <c r="N1995" s="326">
        <f t="shared" si="508"/>
        <v>1.841011147189294</v>
      </c>
      <c r="O1995" s="326">
        <f t="shared" si="501"/>
        <v>0</v>
      </c>
      <c r="P1995" s="326">
        <f t="shared" si="502"/>
        <v>0</v>
      </c>
      <c r="Q1995" s="326">
        <f t="shared" si="509"/>
        <v>1.841011147189294</v>
      </c>
      <c r="R1995" s="326">
        <f t="shared" si="503"/>
        <v>9.7786972988170926E-282</v>
      </c>
      <c r="S1995" s="326">
        <f t="shared" si="504"/>
        <v>0</v>
      </c>
      <c r="T1995" s="326">
        <f t="shared" si="510"/>
        <v>1.841011147189294</v>
      </c>
      <c r="U1995" s="326">
        <f t="shared" si="505"/>
        <v>4.4155822874483138E-42</v>
      </c>
      <c r="V1995" s="326">
        <f t="shared" si="511"/>
        <v>0.3</v>
      </c>
    </row>
    <row r="1996" spans="7:22" x14ac:dyDescent="0.2">
      <c r="G1996" s="326">
        <f t="shared" si="496"/>
        <v>0</v>
      </c>
      <c r="H1996" s="326">
        <f t="shared" si="506"/>
        <v>1.8419372091345603</v>
      </c>
      <c r="I1996" s="326">
        <f t="shared" si="497"/>
        <v>0</v>
      </c>
      <c r="J1996" s="326">
        <f t="shared" si="498"/>
        <v>0</v>
      </c>
      <c r="K1996" s="326">
        <f t="shared" si="507"/>
        <v>1.8419372091345603</v>
      </c>
      <c r="L1996" s="326">
        <f t="shared" si="499"/>
        <v>0</v>
      </c>
      <c r="M1996" s="326">
        <f t="shared" si="500"/>
        <v>0</v>
      </c>
      <c r="N1996" s="326">
        <f t="shared" si="508"/>
        <v>1.8419372091345603</v>
      </c>
      <c r="O1996" s="326">
        <f t="shared" si="501"/>
        <v>0</v>
      </c>
      <c r="P1996" s="326">
        <f t="shared" si="502"/>
        <v>0</v>
      </c>
      <c r="Q1996" s="326">
        <f t="shared" si="509"/>
        <v>1.8419372091345603</v>
      </c>
      <c r="R1996" s="326">
        <f t="shared" si="503"/>
        <v>3.6218581919690989E-282</v>
      </c>
      <c r="S1996" s="326">
        <f t="shared" si="504"/>
        <v>0</v>
      </c>
      <c r="T1996" s="326">
        <f t="shared" si="510"/>
        <v>1.8419372091345603</v>
      </c>
      <c r="U1996" s="326">
        <f t="shared" si="505"/>
        <v>2.5344411852612251E-42</v>
      </c>
      <c r="V1996" s="326">
        <f t="shared" si="511"/>
        <v>0.3</v>
      </c>
    </row>
    <row r="1997" spans="7:22" x14ac:dyDescent="0.2">
      <c r="G1997" s="326">
        <f t="shared" si="496"/>
        <v>0</v>
      </c>
      <c r="H1997" s="326">
        <f t="shared" si="506"/>
        <v>1.8428632710798265</v>
      </c>
      <c r="I1997" s="326">
        <f t="shared" si="497"/>
        <v>0</v>
      </c>
      <c r="J1997" s="326">
        <f t="shared" si="498"/>
        <v>0</v>
      </c>
      <c r="K1997" s="326">
        <f t="shared" si="507"/>
        <v>1.8428632710798265</v>
      </c>
      <c r="L1997" s="326">
        <f t="shared" si="499"/>
        <v>0</v>
      </c>
      <c r="M1997" s="326">
        <f t="shared" si="500"/>
        <v>0</v>
      </c>
      <c r="N1997" s="326">
        <f t="shared" si="508"/>
        <v>1.8428632710798265</v>
      </c>
      <c r="O1997" s="326">
        <f t="shared" si="501"/>
        <v>0</v>
      </c>
      <c r="P1997" s="326">
        <f t="shared" si="502"/>
        <v>0</v>
      </c>
      <c r="Q1997" s="326">
        <f t="shared" si="509"/>
        <v>1.8428632710798265</v>
      </c>
      <c r="R1997" s="326">
        <f t="shared" si="503"/>
        <v>1.3417953149257527E-282</v>
      </c>
      <c r="S1997" s="326">
        <f t="shared" si="504"/>
        <v>0</v>
      </c>
      <c r="T1997" s="326">
        <f t="shared" si="510"/>
        <v>1.8428632710798265</v>
      </c>
      <c r="U1997" s="326">
        <f t="shared" si="505"/>
        <v>1.4532282793170359E-42</v>
      </c>
      <c r="V1997" s="326">
        <f t="shared" si="511"/>
        <v>0.3</v>
      </c>
    </row>
    <row r="1998" spans="7:22" x14ac:dyDescent="0.2">
      <c r="G1998" s="326">
        <f t="shared" si="496"/>
        <v>0</v>
      </c>
      <c r="H1998" s="326">
        <f t="shared" si="506"/>
        <v>1.8437893330250927</v>
      </c>
      <c r="I1998" s="326">
        <f t="shared" si="497"/>
        <v>0</v>
      </c>
      <c r="J1998" s="326">
        <f t="shared" si="498"/>
        <v>0</v>
      </c>
      <c r="K1998" s="326">
        <f t="shared" si="507"/>
        <v>1.8437893330250927</v>
      </c>
      <c r="L1998" s="326">
        <f t="shared" si="499"/>
        <v>0</v>
      </c>
      <c r="M1998" s="326">
        <f t="shared" si="500"/>
        <v>0</v>
      </c>
      <c r="N1998" s="326">
        <f t="shared" si="508"/>
        <v>1.8437893330250927</v>
      </c>
      <c r="O1998" s="326">
        <f t="shared" si="501"/>
        <v>0</v>
      </c>
      <c r="P1998" s="326">
        <f t="shared" si="502"/>
        <v>0</v>
      </c>
      <c r="Q1998" s="326">
        <f t="shared" si="509"/>
        <v>1.8437893330250927</v>
      </c>
      <c r="R1998" s="326">
        <f t="shared" si="503"/>
        <v>4.9721683841138006E-283</v>
      </c>
      <c r="S1998" s="326">
        <f t="shared" si="504"/>
        <v>0</v>
      </c>
      <c r="T1998" s="326">
        <f t="shared" si="510"/>
        <v>1.8437893330250927</v>
      </c>
      <c r="U1998" s="326">
        <f t="shared" si="505"/>
        <v>8.3242391803580441E-43</v>
      </c>
      <c r="V1998" s="326">
        <f t="shared" si="511"/>
        <v>0.3</v>
      </c>
    </row>
    <row r="1999" spans="7:22" x14ac:dyDescent="0.2">
      <c r="G1999" s="326">
        <f t="shared" si="496"/>
        <v>0</v>
      </c>
      <c r="H1999" s="326">
        <f t="shared" si="506"/>
        <v>1.844715394970359</v>
      </c>
      <c r="I1999" s="326">
        <f t="shared" si="497"/>
        <v>0</v>
      </c>
      <c r="J1999" s="326">
        <f t="shared" si="498"/>
        <v>0</v>
      </c>
      <c r="K1999" s="326">
        <f t="shared" si="507"/>
        <v>1.844715394970359</v>
      </c>
      <c r="L1999" s="326">
        <f t="shared" si="499"/>
        <v>0</v>
      </c>
      <c r="M1999" s="326">
        <f t="shared" si="500"/>
        <v>0</v>
      </c>
      <c r="N1999" s="326">
        <f t="shared" si="508"/>
        <v>1.844715394970359</v>
      </c>
      <c r="O1999" s="326">
        <f t="shared" si="501"/>
        <v>0</v>
      </c>
      <c r="P1999" s="326">
        <f t="shared" si="502"/>
        <v>0</v>
      </c>
      <c r="Q1999" s="326">
        <f t="shared" si="509"/>
        <v>1.844715394970359</v>
      </c>
      <c r="R1999" s="326">
        <f t="shared" si="503"/>
        <v>1.842936827348605E-283</v>
      </c>
      <c r="S1999" s="326">
        <f t="shared" si="504"/>
        <v>0</v>
      </c>
      <c r="T1999" s="326">
        <f t="shared" si="510"/>
        <v>1.844715394970359</v>
      </c>
      <c r="U1999" s="326">
        <f t="shared" si="505"/>
        <v>4.7633888925958549E-43</v>
      </c>
      <c r="V1999" s="326">
        <f t="shared" si="511"/>
        <v>0.3</v>
      </c>
    </row>
    <row r="2000" spans="7:22" x14ac:dyDescent="0.2">
      <c r="G2000" s="326">
        <f t="shared" si="496"/>
        <v>0</v>
      </c>
      <c r="H2000" s="326">
        <f t="shared" si="506"/>
        <v>1.8456414569156252</v>
      </c>
      <c r="I2000" s="326">
        <f t="shared" si="497"/>
        <v>0</v>
      </c>
      <c r="J2000" s="326">
        <f t="shared" si="498"/>
        <v>0</v>
      </c>
      <c r="K2000" s="326">
        <f t="shared" si="507"/>
        <v>1.8456414569156252</v>
      </c>
      <c r="L2000" s="326">
        <f t="shared" si="499"/>
        <v>0</v>
      </c>
      <c r="M2000" s="326">
        <f t="shared" si="500"/>
        <v>0</v>
      </c>
      <c r="N2000" s="326">
        <f t="shared" si="508"/>
        <v>1.8456414569156252</v>
      </c>
      <c r="O2000" s="326">
        <f t="shared" si="501"/>
        <v>0</v>
      </c>
      <c r="P2000" s="326">
        <f t="shared" si="502"/>
        <v>0</v>
      </c>
      <c r="Q2000" s="326">
        <f t="shared" si="509"/>
        <v>1.8456414569156252</v>
      </c>
      <c r="R2000" s="326">
        <f t="shared" si="503"/>
        <v>6.8325130316741409E-284</v>
      </c>
      <c r="S2000" s="326">
        <f t="shared" si="504"/>
        <v>0</v>
      </c>
      <c r="T2000" s="326">
        <f t="shared" si="510"/>
        <v>1.8456414569156252</v>
      </c>
      <c r="U2000" s="326">
        <f t="shared" si="505"/>
        <v>2.7230147627398077E-43</v>
      </c>
      <c r="V2000" s="326">
        <f t="shared" si="511"/>
        <v>0.3</v>
      </c>
    </row>
    <row r="2001" spans="7:22" x14ac:dyDescent="0.2">
      <c r="G2001" s="326">
        <f t="shared" si="496"/>
        <v>0</v>
      </c>
      <c r="H2001" s="326">
        <f t="shared" si="506"/>
        <v>1.8465675188608914</v>
      </c>
      <c r="I2001" s="326">
        <f t="shared" si="497"/>
        <v>0</v>
      </c>
      <c r="J2001" s="326">
        <f t="shared" si="498"/>
        <v>0</v>
      </c>
      <c r="K2001" s="326">
        <f t="shared" si="507"/>
        <v>1.8465675188608914</v>
      </c>
      <c r="L2001" s="326">
        <f t="shared" si="499"/>
        <v>0</v>
      </c>
      <c r="M2001" s="326">
        <f t="shared" si="500"/>
        <v>0</v>
      </c>
      <c r="N2001" s="326">
        <f t="shared" si="508"/>
        <v>1.8465675188608914</v>
      </c>
      <c r="O2001" s="326">
        <f t="shared" si="501"/>
        <v>0</v>
      </c>
      <c r="P2001" s="326">
        <f t="shared" si="502"/>
        <v>0</v>
      </c>
      <c r="Q2001" s="326">
        <f t="shared" si="509"/>
        <v>1.8465675188608914</v>
      </c>
      <c r="R2001" s="326">
        <f t="shared" si="503"/>
        <v>2.5337060080583557E-284</v>
      </c>
      <c r="S2001" s="326">
        <f t="shared" si="504"/>
        <v>0</v>
      </c>
      <c r="T2001" s="326">
        <f t="shared" si="510"/>
        <v>1.8465675188608914</v>
      </c>
      <c r="U2001" s="326">
        <f t="shared" si="505"/>
        <v>1.555063403620915E-43</v>
      </c>
      <c r="V2001" s="326">
        <f t="shared" si="511"/>
        <v>0.3</v>
      </c>
    </row>
    <row r="2002" spans="7:22" x14ac:dyDescent="0.2">
      <c r="G2002" s="326">
        <f t="shared" si="496"/>
        <v>0</v>
      </c>
      <c r="H2002" s="326">
        <f t="shared" si="506"/>
        <v>1.8474935808061577</v>
      </c>
      <c r="I2002" s="326">
        <f t="shared" si="497"/>
        <v>0</v>
      </c>
      <c r="J2002" s="326">
        <f t="shared" si="498"/>
        <v>0</v>
      </c>
      <c r="K2002" s="326">
        <f t="shared" si="507"/>
        <v>1.8474935808061577</v>
      </c>
      <c r="L2002" s="326">
        <f t="shared" si="499"/>
        <v>0</v>
      </c>
      <c r="M2002" s="326">
        <f t="shared" si="500"/>
        <v>0</v>
      </c>
      <c r="N2002" s="326">
        <f t="shared" si="508"/>
        <v>1.8474935808061577</v>
      </c>
      <c r="O2002" s="326">
        <f t="shared" si="501"/>
        <v>0</v>
      </c>
      <c r="P2002" s="326">
        <f t="shared" si="502"/>
        <v>0</v>
      </c>
      <c r="Q2002" s="326">
        <f t="shared" si="509"/>
        <v>1.8474935808061577</v>
      </c>
      <c r="R2002" s="326">
        <f t="shared" si="503"/>
        <v>9.3980562028339735E-285</v>
      </c>
      <c r="S2002" s="326">
        <f t="shared" si="504"/>
        <v>0</v>
      </c>
      <c r="T2002" s="326">
        <f t="shared" si="510"/>
        <v>1.8474935808061577</v>
      </c>
      <c r="U2002" s="326">
        <f t="shared" si="505"/>
        <v>8.8718058951831085E-44</v>
      </c>
      <c r="V2002" s="326">
        <f t="shared" si="511"/>
        <v>0.3</v>
      </c>
    </row>
    <row r="2003" spans="7:22" x14ac:dyDescent="0.2">
      <c r="G2003" s="326">
        <f t="shared" si="496"/>
        <v>0</v>
      </c>
      <c r="H2003" s="326">
        <f t="shared" si="506"/>
        <v>1.8484196427514239</v>
      </c>
      <c r="I2003" s="326">
        <f t="shared" si="497"/>
        <v>0</v>
      </c>
      <c r="J2003" s="326">
        <f t="shared" si="498"/>
        <v>0</v>
      </c>
      <c r="K2003" s="326">
        <f t="shared" si="507"/>
        <v>1.8484196427514239</v>
      </c>
      <c r="L2003" s="326">
        <f t="shared" si="499"/>
        <v>0</v>
      </c>
      <c r="M2003" s="326">
        <f t="shared" si="500"/>
        <v>0</v>
      </c>
      <c r="N2003" s="326">
        <f t="shared" si="508"/>
        <v>1.8484196427514239</v>
      </c>
      <c r="O2003" s="326">
        <f t="shared" si="501"/>
        <v>0</v>
      </c>
      <c r="P2003" s="326">
        <f t="shared" si="502"/>
        <v>0</v>
      </c>
      <c r="Q2003" s="326">
        <f t="shared" si="509"/>
        <v>1.8484196427514239</v>
      </c>
      <c r="R2003" s="326">
        <f t="shared" si="503"/>
        <v>3.4867936676216301E-285</v>
      </c>
      <c r="S2003" s="326">
        <f t="shared" si="504"/>
        <v>0</v>
      </c>
      <c r="T2003" s="326">
        <f t="shared" si="510"/>
        <v>1.8484196427514239</v>
      </c>
      <c r="U2003" s="326">
        <f t="shared" si="505"/>
        <v>5.0564237008079728E-44</v>
      </c>
      <c r="V2003" s="326">
        <f t="shared" si="511"/>
        <v>0.3</v>
      </c>
    </row>
    <row r="2004" spans="7:22" x14ac:dyDescent="0.2">
      <c r="G2004" s="326">
        <f t="shared" si="496"/>
        <v>0</v>
      </c>
      <c r="H2004" s="326">
        <f t="shared" si="506"/>
        <v>1.8493457046966901</v>
      </c>
      <c r="I2004" s="326">
        <f t="shared" si="497"/>
        <v>0</v>
      </c>
      <c r="J2004" s="326">
        <f t="shared" si="498"/>
        <v>0</v>
      </c>
      <c r="K2004" s="326">
        <f t="shared" si="507"/>
        <v>1.8493457046966901</v>
      </c>
      <c r="L2004" s="326">
        <f t="shared" si="499"/>
        <v>0</v>
      </c>
      <c r="M2004" s="326">
        <f t="shared" si="500"/>
        <v>0</v>
      </c>
      <c r="N2004" s="326">
        <f t="shared" si="508"/>
        <v>1.8493457046966901</v>
      </c>
      <c r="O2004" s="326">
        <f t="shared" si="501"/>
        <v>0</v>
      </c>
      <c r="P2004" s="326">
        <f t="shared" si="502"/>
        <v>0</v>
      </c>
      <c r="Q2004" s="326">
        <f t="shared" si="509"/>
        <v>1.8493457046966901</v>
      </c>
      <c r="R2004" s="326">
        <f t="shared" si="503"/>
        <v>1.2939609844832421E-285</v>
      </c>
      <c r="S2004" s="326">
        <f t="shared" si="504"/>
        <v>0</v>
      </c>
      <c r="T2004" s="326">
        <f t="shared" si="510"/>
        <v>1.8493457046966901</v>
      </c>
      <c r="U2004" s="326">
        <f t="shared" si="505"/>
        <v>2.8790157944863819E-44</v>
      </c>
      <c r="V2004" s="326">
        <f t="shared" si="511"/>
        <v>0.3</v>
      </c>
    </row>
    <row r="2005" spans="7:22" x14ac:dyDescent="0.2">
      <c r="G2005" s="326">
        <f t="shared" si="496"/>
        <v>0</v>
      </c>
      <c r="H2005" s="326">
        <f t="shared" si="506"/>
        <v>1.8502717666419564</v>
      </c>
      <c r="I2005" s="326">
        <f t="shared" si="497"/>
        <v>0</v>
      </c>
      <c r="J2005" s="326">
        <f t="shared" si="498"/>
        <v>0</v>
      </c>
      <c r="K2005" s="326">
        <f t="shared" si="507"/>
        <v>1.8502717666419564</v>
      </c>
      <c r="L2005" s="326">
        <f t="shared" si="499"/>
        <v>0</v>
      </c>
      <c r="M2005" s="326">
        <f t="shared" si="500"/>
        <v>0</v>
      </c>
      <c r="N2005" s="326">
        <f t="shared" si="508"/>
        <v>1.8502717666419564</v>
      </c>
      <c r="O2005" s="326">
        <f t="shared" si="501"/>
        <v>0</v>
      </c>
      <c r="P2005" s="326">
        <f t="shared" si="502"/>
        <v>0</v>
      </c>
      <c r="Q2005" s="326">
        <f t="shared" si="509"/>
        <v>1.8502717666419564</v>
      </c>
      <c r="R2005" s="326">
        <f t="shared" si="503"/>
        <v>4.803116978209857E-286</v>
      </c>
      <c r="S2005" s="326">
        <f t="shared" si="504"/>
        <v>0</v>
      </c>
      <c r="T2005" s="326">
        <f t="shared" si="510"/>
        <v>1.8502717666419564</v>
      </c>
      <c r="U2005" s="326">
        <f t="shared" si="505"/>
        <v>1.6376287689596429E-44</v>
      </c>
      <c r="V2005" s="326">
        <f t="shared" si="511"/>
        <v>0.3</v>
      </c>
    </row>
    <row r="2006" spans="7:22" x14ac:dyDescent="0.2">
      <c r="G2006" s="326">
        <f t="shared" si="496"/>
        <v>0</v>
      </c>
      <c r="H2006" s="326">
        <f t="shared" si="506"/>
        <v>1.8511978285872226</v>
      </c>
      <c r="I2006" s="326">
        <f t="shared" si="497"/>
        <v>0</v>
      </c>
      <c r="J2006" s="326">
        <f t="shared" si="498"/>
        <v>0</v>
      </c>
      <c r="K2006" s="326">
        <f t="shared" si="507"/>
        <v>1.8511978285872226</v>
      </c>
      <c r="L2006" s="326">
        <f t="shared" si="499"/>
        <v>0</v>
      </c>
      <c r="M2006" s="326">
        <f t="shared" si="500"/>
        <v>0</v>
      </c>
      <c r="N2006" s="326">
        <f t="shared" si="508"/>
        <v>1.8511978285872226</v>
      </c>
      <c r="O2006" s="326">
        <f t="shared" si="501"/>
        <v>0</v>
      </c>
      <c r="P2006" s="326">
        <f t="shared" si="502"/>
        <v>0</v>
      </c>
      <c r="Q2006" s="326">
        <f t="shared" si="509"/>
        <v>1.8511978285872226</v>
      </c>
      <c r="R2006" s="326">
        <f t="shared" si="503"/>
        <v>1.7833333040980179E-286</v>
      </c>
      <c r="S2006" s="326">
        <f t="shared" si="504"/>
        <v>0</v>
      </c>
      <c r="T2006" s="326">
        <f t="shared" si="510"/>
        <v>1.8511978285872226</v>
      </c>
      <c r="U2006" s="326">
        <f t="shared" si="505"/>
        <v>9.3059207229763819E-45</v>
      </c>
      <c r="V2006" s="326">
        <f t="shared" si="511"/>
        <v>0.3</v>
      </c>
    </row>
    <row r="2007" spans="7:22" x14ac:dyDescent="0.2">
      <c r="G2007" s="326">
        <f t="shared" si="496"/>
        <v>0</v>
      </c>
      <c r="H2007" s="326">
        <f t="shared" si="506"/>
        <v>1.8521238905324888</v>
      </c>
      <c r="I2007" s="326">
        <f t="shared" si="497"/>
        <v>0</v>
      </c>
      <c r="J2007" s="326">
        <f t="shared" si="498"/>
        <v>0</v>
      </c>
      <c r="K2007" s="326">
        <f t="shared" si="507"/>
        <v>1.8521238905324888</v>
      </c>
      <c r="L2007" s="326">
        <f t="shared" si="499"/>
        <v>0</v>
      </c>
      <c r="M2007" s="326">
        <f t="shared" si="500"/>
        <v>0</v>
      </c>
      <c r="N2007" s="326">
        <f t="shared" si="508"/>
        <v>1.8521238905324888</v>
      </c>
      <c r="O2007" s="326">
        <f t="shared" si="501"/>
        <v>0</v>
      </c>
      <c r="P2007" s="326">
        <f t="shared" si="502"/>
        <v>0</v>
      </c>
      <c r="Q2007" s="326">
        <f t="shared" si="509"/>
        <v>1.8521238905324888</v>
      </c>
      <c r="R2007" s="326">
        <f t="shared" si="503"/>
        <v>6.6229209910154926E-287</v>
      </c>
      <c r="S2007" s="326">
        <f t="shared" si="504"/>
        <v>0</v>
      </c>
      <c r="T2007" s="326">
        <f t="shared" si="510"/>
        <v>1.8521238905324888</v>
      </c>
      <c r="U2007" s="326">
        <f t="shared" si="505"/>
        <v>5.2829605180998326E-45</v>
      </c>
      <c r="V2007" s="326">
        <f t="shared" si="511"/>
        <v>0.3</v>
      </c>
    </row>
    <row r="2008" spans="7:22" x14ac:dyDescent="0.2">
      <c r="G2008" s="326">
        <f t="shared" si="496"/>
        <v>0</v>
      </c>
      <c r="H2008" s="326">
        <f t="shared" si="506"/>
        <v>1.8530499524777551</v>
      </c>
      <c r="I2008" s="326">
        <f t="shared" si="497"/>
        <v>0</v>
      </c>
      <c r="J2008" s="326">
        <f t="shared" si="498"/>
        <v>0</v>
      </c>
      <c r="K2008" s="326">
        <f t="shared" si="507"/>
        <v>1.8530499524777551</v>
      </c>
      <c r="L2008" s="326">
        <f t="shared" si="499"/>
        <v>0</v>
      </c>
      <c r="M2008" s="326">
        <f t="shared" si="500"/>
        <v>0</v>
      </c>
      <c r="N2008" s="326">
        <f t="shared" si="508"/>
        <v>1.8530499524777551</v>
      </c>
      <c r="O2008" s="326">
        <f t="shared" si="501"/>
        <v>0</v>
      </c>
      <c r="P2008" s="326">
        <f t="shared" si="502"/>
        <v>0</v>
      </c>
      <c r="Q2008" s="326">
        <f t="shared" si="509"/>
        <v>1.8530499524777551</v>
      </c>
      <c r="R2008" s="326">
        <f t="shared" si="503"/>
        <v>2.4602239809852967E-287</v>
      </c>
      <c r="S2008" s="326">
        <f t="shared" si="504"/>
        <v>0</v>
      </c>
      <c r="T2008" s="326">
        <f t="shared" si="510"/>
        <v>1.8530499524777551</v>
      </c>
      <c r="U2008" s="326">
        <f t="shared" si="505"/>
        <v>2.9962024390562159E-45</v>
      </c>
      <c r="V2008" s="326">
        <f t="shared" si="511"/>
        <v>0.3</v>
      </c>
    </row>
    <row r="2009" spans="7:22" x14ac:dyDescent="0.2">
      <c r="G2009" s="326">
        <f t="shared" si="496"/>
        <v>0</v>
      </c>
      <c r="H2009" s="326">
        <f t="shared" si="506"/>
        <v>1.8539760144230213</v>
      </c>
      <c r="I2009" s="326">
        <f t="shared" si="497"/>
        <v>0</v>
      </c>
      <c r="J2009" s="326">
        <f t="shared" si="498"/>
        <v>0</v>
      </c>
      <c r="K2009" s="326">
        <f t="shared" si="507"/>
        <v>1.8539760144230213</v>
      </c>
      <c r="L2009" s="326">
        <f t="shared" si="499"/>
        <v>0</v>
      </c>
      <c r="M2009" s="326">
        <f t="shared" si="500"/>
        <v>0</v>
      </c>
      <c r="N2009" s="326">
        <f t="shared" si="508"/>
        <v>1.8539760144230213</v>
      </c>
      <c r="O2009" s="326">
        <f t="shared" si="501"/>
        <v>0</v>
      </c>
      <c r="P2009" s="326">
        <f t="shared" si="502"/>
        <v>0</v>
      </c>
      <c r="Q2009" s="326">
        <f t="shared" si="509"/>
        <v>1.8539760144230213</v>
      </c>
      <c r="R2009" s="326">
        <f t="shared" si="503"/>
        <v>9.1413020749056272E-288</v>
      </c>
      <c r="S2009" s="326">
        <f t="shared" si="504"/>
        <v>0</v>
      </c>
      <c r="T2009" s="326">
        <f t="shared" si="510"/>
        <v>1.8539760144230213</v>
      </c>
      <c r="U2009" s="326">
        <f t="shared" si="505"/>
        <v>1.6976273058607193E-45</v>
      </c>
      <c r="V2009" s="326">
        <f t="shared" si="511"/>
        <v>0.3</v>
      </c>
    </row>
    <row r="2010" spans="7:22" x14ac:dyDescent="0.2">
      <c r="G2010" s="326">
        <f t="shared" si="496"/>
        <v>0</v>
      </c>
      <c r="H2010" s="326">
        <f t="shared" si="506"/>
        <v>1.8549020763682875</v>
      </c>
      <c r="I2010" s="326">
        <f t="shared" si="497"/>
        <v>0</v>
      </c>
      <c r="J2010" s="326">
        <f t="shared" si="498"/>
        <v>0</v>
      </c>
      <c r="K2010" s="326">
        <f t="shared" si="507"/>
        <v>1.8549020763682875</v>
      </c>
      <c r="L2010" s="326">
        <f t="shared" si="499"/>
        <v>0</v>
      </c>
      <c r="M2010" s="326">
        <f t="shared" si="500"/>
        <v>0</v>
      </c>
      <c r="N2010" s="326">
        <f t="shared" si="508"/>
        <v>1.8549020763682875</v>
      </c>
      <c r="O2010" s="326">
        <f t="shared" si="501"/>
        <v>0</v>
      </c>
      <c r="P2010" s="326">
        <f t="shared" si="502"/>
        <v>0</v>
      </c>
      <c r="Q2010" s="326">
        <f t="shared" si="509"/>
        <v>1.8549020763682875</v>
      </c>
      <c r="R2010" s="326">
        <f t="shared" si="503"/>
        <v>3.3974269833117753E-288</v>
      </c>
      <c r="S2010" s="326">
        <f t="shared" si="504"/>
        <v>0</v>
      </c>
      <c r="T2010" s="326">
        <f t="shared" si="510"/>
        <v>1.8549020763682875</v>
      </c>
      <c r="U2010" s="326">
        <f t="shared" si="505"/>
        <v>9.6093186604484516E-46</v>
      </c>
      <c r="V2010" s="326">
        <f t="shared" si="511"/>
        <v>0.3</v>
      </c>
    </row>
    <row r="2011" spans="7:22" x14ac:dyDescent="0.2">
      <c r="G2011" s="326">
        <f t="shared" si="496"/>
        <v>0</v>
      </c>
      <c r="H2011" s="326">
        <f t="shared" si="506"/>
        <v>1.8558281383135538</v>
      </c>
      <c r="I2011" s="326">
        <f t="shared" si="497"/>
        <v>0</v>
      </c>
      <c r="J2011" s="326">
        <f t="shared" si="498"/>
        <v>0</v>
      </c>
      <c r="K2011" s="326">
        <f t="shared" si="507"/>
        <v>1.8558281383135538</v>
      </c>
      <c r="L2011" s="326">
        <f t="shared" si="499"/>
        <v>0</v>
      </c>
      <c r="M2011" s="326">
        <f t="shared" si="500"/>
        <v>0</v>
      </c>
      <c r="N2011" s="326">
        <f t="shared" si="508"/>
        <v>1.8558281383135538</v>
      </c>
      <c r="O2011" s="326">
        <f t="shared" si="501"/>
        <v>0</v>
      </c>
      <c r="P2011" s="326">
        <f t="shared" si="502"/>
        <v>0</v>
      </c>
      <c r="Q2011" s="326">
        <f t="shared" si="509"/>
        <v>1.8558281383135538</v>
      </c>
      <c r="R2011" s="326">
        <f t="shared" si="503"/>
        <v>1.2629936828489755E-288</v>
      </c>
      <c r="S2011" s="326">
        <f t="shared" si="504"/>
        <v>0</v>
      </c>
      <c r="T2011" s="326">
        <f t="shared" si="510"/>
        <v>1.8558281383135538</v>
      </c>
      <c r="U2011" s="326">
        <f t="shared" si="505"/>
        <v>5.4340485214088763E-46</v>
      </c>
      <c r="V2011" s="326">
        <f t="shared" si="511"/>
        <v>0.3</v>
      </c>
    </row>
    <row r="2012" spans="7:22" x14ac:dyDescent="0.2">
      <c r="G2012" s="326">
        <f t="shared" si="496"/>
        <v>0</v>
      </c>
      <c r="H2012" s="326">
        <f t="shared" si="506"/>
        <v>1.85675420025882</v>
      </c>
      <c r="I2012" s="326">
        <f t="shared" si="497"/>
        <v>0</v>
      </c>
      <c r="J2012" s="326">
        <f t="shared" si="498"/>
        <v>0</v>
      </c>
      <c r="K2012" s="326">
        <f t="shared" si="507"/>
        <v>1.85675420025882</v>
      </c>
      <c r="L2012" s="326">
        <f t="shared" si="499"/>
        <v>0</v>
      </c>
      <c r="M2012" s="326">
        <f t="shared" si="500"/>
        <v>0</v>
      </c>
      <c r="N2012" s="326">
        <f t="shared" si="508"/>
        <v>1.85675420025882</v>
      </c>
      <c r="O2012" s="326">
        <f t="shared" si="501"/>
        <v>0</v>
      </c>
      <c r="P2012" s="326">
        <f t="shared" si="502"/>
        <v>0</v>
      </c>
      <c r="Q2012" s="326">
        <f t="shared" si="509"/>
        <v>1.85675420025882</v>
      </c>
      <c r="R2012" s="326">
        <f t="shared" si="503"/>
        <v>4.6963614626365348E-289</v>
      </c>
      <c r="S2012" s="326">
        <f t="shared" si="504"/>
        <v>0</v>
      </c>
      <c r="T2012" s="326">
        <f t="shared" si="510"/>
        <v>1.85675420025882</v>
      </c>
      <c r="U2012" s="326">
        <f t="shared" si="505"/>
        <v>3.069988331330119E-46</v>
      </c>
      <c r="V2012" s="326">
        <f t="shared" si="511"/>
        <v>0.3</v>
      </c>
    </row>
    <row r="2013" spans="7:22" x14ac:dyDescent="0.2">
      <c r="G2013" s="326">
        <f t="shared" si="496"/>
        <v>0</v>
      </c>
      <c r="H2013" s="326">
        <f t="shared" si="506"/>
        <v>1.8576802622040862</v>
      </c>
      <c r="I2013" s="326">
        <f t="shared" si="497"/>
        <v>0</v>
      </c>
      <c r="J2013" s="326">
        <f t="shared" si="498"/>
        <v>0</v>
      </c>
      <c r="K2013" s="326">
        <f t="shared" si="507"/>
        <v>1.8576802622040862</v>
      </c>
      <c r="L2013" s="326">
        <f t="shared" si="499"/>
        <v>0</v>
      </c>
      <c r="M2013" s="326">
        <f t="shared" si="500"/>
        <v>0</v>
      </c>
      <c r="N2013" s="326">
        <f t="shared" si="508"/>
        <v>1.8576802622040862</v>
      </c>
      <c r="O2013" s="326">
        <f t="shared" si="501"/>
        <v>0</v>
      </c>
      <c r="P2013" s="326">
        <f t="shared" si="502"/>
        <v>0</v>
      </c>
      <c r="Q2013" s="326">
        <f t="shared" si="509"/>
        <v>1.8576802622040862</v>
      </c>
      <c r="R2013" s="326">
        <f t="shared" si="503"/>
        <v>1.7467528381964631E-289</v>
      </c>
      <c r="S2013" s="326">
        <f t="shared" si="504"/>
        <v>0</v>
      </c>
      <c r="T2013" s="326">
        <f t="shared" si="510"/>
        <v>1.8576802622040862</v>
      </c>
      <c r="U2013" s="326">
        <f t="shared" si="505"/>
        <v>1.7327417989132274E-46</v>
      </c>
      <c r="V2013" s="326">
        <f t="shared" si="511"/>
        <v>0.3</v>
      </c>
    </row>
    <row r="2014" spans="7:22" x14ac:dyDescent="0.2">
      <c r="G2014" s="326">
        <f t="shared" si="496"/>
        <v>0</v>
      </c>
      <c r="H2014" s="326">
        <f t="shared" si="506"/>
        <v>1.8586063241493525</v>
      </c>
      <c r="I2014" s="326">
        <f t="shared" si="497"/>
        <v>0</v>
      </c>
      <c r="J2014" s="326">
        <f t="shared" si="498"/>
        <v>0</v>
      </c>
      <c r="K2014" s="326">
        <f t="shared" si="507"/>
        <v>1.8586063241493525</v>
      </c>
      <c r="L2014" s="326">
        <f t="shared" si="499"/>
        <v>0</v>
      </c>
      <c r="M2014" s="326">
        <f t="shared" si="500"/>
        <v>0</v>
      </c>
      <c r="N2014" s="326">
        <f t="shared" si="508"/>
        <v>1.8586063241493525</v>
      </c>
      <c r="O2014" s="326">
        <f t="shared" si="501"/>
        <v>0</v>
      </c>
      <c r="P2014" s="326">
        <f t="shared" si="502"/>
        <v>0</v>
      </c>
      <c r="Q2014" s="326">
        <f t="shared" si="509"/>
        <v>1.8586063241493525</v>
      </c>
      <c r="R2014" s="326">
        <f t="shared" si="503"/>
        <v>6.4984729629318553E-290</v>
      </c>
      <c r="S2014" s="326">
        <f t="shared" si="504"/>
        <v>0</v>
      </c>
      <c r="T2014" s="326">
        <f t="shared" si="510"/>
        <v>1.8586063241493525</v>
      </c>
      <c r="U2014" s="326">
        <f t="shared" si="505"/>
        <v>9.7704936436014807E-47</v>
      </c>
      <c r="V2014" s="326">
        <f t="shared" si="511"/>
        <v>0.3</v>
      </c>
    </row>
    <row r="2015" spans="7:22" x14ac:dyDescent="0.2">
      <c r="G2015" s="326">
        <f t="shared" si="496"/>
        <v>0</v>
      </c>
      <c r="H2015" s="326">
        <f t="shared" si="506"/>
        <v>1.8595323860946187</v>
      </c>
      <c r="I2015" s="326">
        <f t="shared" si="497"/>
        <v>0</v>
      </c>
      <c r="J2015" s="326">
        <f t="shared" si="498"/>
        <v>0</v>
      </c>
      <c r="K2015" s="326">
        <f t="shared" si="507"/>
        <v>1.8595323860946187</v>
      </c>
      <c r="L2015" s="326">
        <f t="shared" si="499"/>
        <v>0</v>
      </c>
      <c r="M2015" s="326">
        <f t="shared" si="500"/>
        <v>0</v>
      </c>
      <c r="N2015" s="326">
        <f t="shared" si="508"/>
        <v>1.8595323860946187</v>
      </c>
      <c r="O2015" s="326">
        <f t="shared" si="501"/>
        <v>0</v>
      </c>
      <c r="P2015" s="326">
        <f t="shared" si="502"/>
        <v>0</v>
      </c>
      <c r="Q2015" s="326">
        <f t="shared" si="509"/>
        <v>1.8595323860946187</v>
      </c>
      <c r="R2015" s="326">
        <f t="shared" si="503"/>
        <v>2.4182511488307456E-290</v>
      </c>
      <c r="S2015" s="326">
        <f t="shared" si="504"/>
        <v>0</v>
      </c>
      <c r="T2015" s="326">
        <f t="shared" si="510"/>
        <v>1.8595323860946187</v>
      </c>
      <c r="U2015" s="326">
        <f t="shared" si="505"/>
        <v>5.5040997512167422E-47</v>
      </c>
      <c r="V2015" s="326">
        <f t="shared" si="511"/>
        <v>0.3</v>
      </c>
    </row>
    <row r="2016" spans="7:22" x14ac:dyDescent="0.2">
      <c r="G2016" s="326">
        <f t="shared" si="496"/>
        <v>0</v>
      </c>
      <c r="H2016" s="326">
        <f t="shared" si="506"/>
        <v>1.8604584480398849</v>
      </c>
      <c r="I2016" s="326">
        <f t="shared" si="497"/>
        <v>0</v>
      </c>
      <c r="J2016" s="326">
        <f t="shared" si="498"/>
        <v>0</v>
      </c>
      <c r="K2016" s="326">
        <f t="shared" si="507"/>
        <v>1.8604584480398849</v>
      </c>
      <c r="L2016" s="326">
        <f t="shared" si="499"/>
        <v>0</v>
      </c>
      <c r="M2016" s="326">
        <f t="shared" si="500"/>
        <v>0</v>
      </c>
      <c r="N2016" s="326">
        <f t="shared" si="508"/>
        <v>1.8604584480398849</v>
      </c>
      <c r="O2016" s="326">
        <f t="shared" si="501"/>
        <v>0</v>
      </c>
      <c r="P2016" s="326">
        <f t="shared" si="502"/>
        <v>0</v>
      </c>
      <c r="Q2016" s="326">
        <f t="shared" si="509"/>
        <v>1.8604584480398849</v>
      </c>
      <c r="R2016" s="326">
        <f t="shared" si="503"/>
        <v>9.0012334594142981E-291</v>
      </c>
      <c r="S2016" s="326">
        <f t="shared" si="504"/>
        <v>0</v>
      </c>
      <c r="T2016" s="326">
        <f t="shared" si="510"/>
        <v>1.8604584480398849</v>
      </c>
      <c r="U2016" s="326">
        <f t="shared" si="505"/>
        <v>3.0977389971506829E-47</v>
      </c>
      <c r="V2016" s="326">
        <f t="shared" si="511"/>
        <v>0.3</v>
      </c>
    </row>
    <row r="2017" spans="7:22" x14ac:dyDescent="0.2">
      <c r="G2017" s="326">
        <f t="shared" si="496"/>
        <v>0</v>
      </c>
      <c r="H2017" s="326">
        <f t="shared" si="506"/>
        <v>1.8613845099851511</v>
      </c>
      <c r="I2017" s="326">
        <f t="shared" si="497"/>
        <v>0</v>
      </c>
      <c r="J2017" s="326">
        <f t="shared" si="498"/>
        <v>0</v>
      </c>
      <c r="K2017" s="326">
        <f t="shared" si="507"/>
        <v>1.8613845099851511</v>
      </c>
      <c r="L2017" s="326">
        <f t="shared" si="499"/>
        <v>0</v>
      </c>
      <c r="M2017" s="326">
        <f t="shared" si="500"/>
        <v>0</v>
      </c>
      <c r="N2017" s="326">
        <f t="shared" si="508"/>
        <v>1.8613845099851511</v>
      </c>
      <c r="O2017" s="326">
        <f t="shared" si="501"/>
        <v>0</v>
      </c>
      <c r="P2017" s="326">
        <f t="shared" si="502"/>
        <v>0</v>
      </c>
      <c r="Q2017" s="326">
        <f t="shared" si="509"/>
        <v>1.8613845099851511</v>
      </c>
      <c r="R2017" s="326">
        <f t="shared" si="503"/>
        <v>3.3513014412300802E-291</v>
      </c>
      <c r="S2017" s="326">
        <f t="shared" si="504"/>
        <v>0</v>
      </c>
      <c r="T2017" s="326">
        <f t="shared" si="510"/>
        <v>1.8613845099851511</v>
      </c>
      <c r="U2017" s="326">
        <f t="shared" si="505"/>
        <v>1.7417815462723321E-47</v>
      </c>
      <c r="V2017" s="326">
        <f t="shared" si="511"/>
        <v>0.3</v>
      </c>
    </row>
    <row r="2018" spans="7:22" x14ac:dyDescent="0.2">
      <c r="G2018" s="326">
        <f t="shared" si="496"/>
        <v>0</v>
      </c>
      <c r="H2018" s="326">
        <f t="shared" si="506"/>
        <v>1.8623105719304174</v>
      </c>
      <c r="I2018" s="326">
        <f t="shared" si="497"/>
        <v>0</v>
      </c>
      <c r="J2018" s="326">
        <f t="shared" si="498"/>
        <v>0</v>
      </c>
      <c r="K2018" s="326">
        <f t="shared" si="507"/>
        <v>1.8623105719304174</v>
      </c>
      <c r="L2018" s="326">
        <f t="shared" si="499"/>
        <v>0</v>
      </c>
      <c r="M2018" s="326">
        <f t="shared" si="500"/>
        <v>0</v>
      </c>
      <c r="N2018" s="326">
        <f t="shared" si="508"/>
        <v>1.8623105719304174</v>
      </c>
      <c r="O2018" s="326">
        <f t="shared" si="501"/>
        <v>0</v>
      </c>
      <c r="P2018" s="326">
        <f t="shared" si="502"/>
        <v>0</v>
      </c>
      <c r="Q2018" s="326">
        <f t="shared" si="509"/>
        <v>1.8623105719304174</v>
      </c>
      <c r="R2018" s="326">
        <f t="shared" si="503"/>
        <v>1.248061858447357E-291</v>
      </c>
      <c r="S2018" s="326">
        <f t="shared" si="504"/>
        <v>0</v>
      </c>
      <c r="T2018" s="326">
        <f t="shared" si="510"/>
        <v>1.8623105719304174</v>
      </c>
      <c r="U2018" s="326">
        <f t="shared" si="505"/>
        <v>9.7844061974856042E-48</v>
      </c>
      <c r="V2018" s="326">
        <f t="shared" si="511"/>
        <v>0.3</v>
      </c>
    </row>
    <row r="2019" spans="7:22" x14ac:dyDescent="0.2">
      <c r="G2019" s="326">
        <f t="shared" si="496"/>
        <v>0</v>
      </c>
      <c r="H2019" s="326">
        <f t="shared" si="506"/>
        <v>1.8632366338756836</v>
      </c>
      <c r="I2019" s="326">
        <f t="shared" si="497"/>
        <v>0</v>
      </c>
      <c r="J2019" s="326">
        <f t="shared" si="498"/>
        <v>0</v>
      </c>
      <c r="K2019" s="326">
        <f t="shared" si="507"/>
        <v>1.8632366338756836</v>
      </c>
      <c r="L2019" s="326">
        <f t="shared" si="499"/>
        <v>0</v>
      </c>
      <c r="M2019" s="326">
        <f t="shared" si="500"/>
        <v>0</v>
      </c>
      <c r="N2019" s="326">
        <f t="shared" si="508"/>
        <v>1.8632366338756836</v>
      </c>
      <c r="O2019" s="326">
        <f t="shared" si="501"/>
        <v>0</v>
      </c>
      <c r="P2019" s="326">
        <f t="shared" si="502"/>
        <v>0</v>
      </c>
      <c r="Q2019" s="326">
        <f t="shared" si="509"/>
        <v>1.8632366338756836</v>
      </c>
      <c r="R2019" s="326">
        <f t="shared" si="503"/>
        <v>4.6491138730800768E-292</v>
      </c>
      <c r="S2019" s="326">
        <f t="shared" si="504"/>
        <v>0</v>
      </c>
      <c r="T2019" s="326">
        <f t="shared" si="510"/>
        <v>1.8632366338756836</v>
      </c>
      <c r="U2019" s="326">
        <f t="shared" si="505"/>
        <v>5.491219161946634E-48</v>
      </c>
      <c r="V2019" s="326">
        <f t="shared" si="511"/>
        <v>0.3</v>
      </c>
    </row>
    <row r="2020" spans="7:22" x14ac:dyDescent="0.2">
      <c r="G2020" s="326">
        <f t="shared" si="496"/>
        <v>0</v>
      </c>
      <c r="H2020" s="326">
        <f t="shared" si="506"/>
        <v>1.8641626958209498</v>
      </c>
      <c r="I2020" s="326">
        <f t="shared" si="497"/>
        <v>0</v>
      </c>
      <c r="J2020" s="326">
        <f t="shared" si="498"/>
        <v>0</v>
      </c>
      <c r="K2020" s="326">
        <f t="shared" si="507"/>
        <v>1.8641626958209498</v>
      </c>
      <c r="L2020" s="326">
        <f t="shared" si="499"/>
        <v>0</v>
      </c>
      <c r="M2020" s="326">
        <f t="shared" si="500"/>
        <v>0</v>
      </c>
      <c r="N2020" s="326">
        <f t="shared" si="508"/>
        <v>1.8641626958209498</v>
      </c>
      <c r="O2020" s="326">
        <f t="shared" si="501"/>
        <v>0</v>
      </c>
      <c r="P2020" s="326">
        <f t="shared" si="502"/>
        <v>0</v>
      </c>
      <c r="Q2020" s="326">
        <f t="shared" si="509"/>
        <v>1.8641626958209498</v>
      </c>
      <c r="R2020" s="326">
        <f t="shared" si="503"/>
        <v>1.7322717148555959E-292</v>
      </c>
      <c r="S2020" s="326">
        <f t="shared" si="504"/>
        <v>0</v>
      </c>
      <c r="T2020" s="326">
        <f t="shared" si="510"/>
        <v>1.8641626958209498</v>
      </c>
      <c r="U2020" s="326">
        <f t="shared" si="505"/>
        <v>3.0789183848730325E-48</v>
      </c>
      <c r="V2020" s="326">
        <f t="shared" si="511"/>
        <v>0.3</v>
      </c>
    </row>
    <row r="2021" spans="7:22" x14ac:dyDescent="0.2">
      <c r="G2021" s="326">
        <f t="shared" si="496"/>
        <v>0</v>
      </c>
      <c r="H2021" s="326">
        <f t="shared" si="506"/>
        <v>1.8650887577662161</v>
      </c>
      <c r="I2021" s="326">
        <f t="shared" si="497"/>
        <v>0</v>
      </c>
      <c r="J2021" s="326">
        <f t="shared" si="498"/>
        <v>0</v>
      </c>
      <c r="K2021" s="326">
        <f t="shared" si="507"/>
        <v>1.8650887577662161</v>
      </c>
      <c r="L2021" s="326">
        <f t="shared" si="499"/>
        <v>0</v>
      </c>
      <c r="M2021" s="326">
        <f t="shared" si="500"/>
        <v>0</v>
      </c>
      <c r="N2021" s="326">
        <f t="shared" si="508"/>
        <v>1.8650887577662161</v>
      </c>
      <c r="O2021" s="326">
        <f t="shared" si="501"/>
        <v>0</v>
      </c>
      <c r="P2021" s="326">
        <f t="shared" si="502"/>
        <v>0</v>
      </c>
      <c r="Q2021" s="326">
        <f t="shared" si="509"/>
        <v>1.8650887577662161</v>
      </c>
      <c r="R2021" s="326">
        <f t="shared" si="503"/>
        <v>6.4561543361765454E-293</v>
      </c>
      <c r="S2021" s="326">
        <f t="shared" si="504"/>
        <v>0</v>
      </c>
      <c r="T2021" s="326">
        <f t="shared" si="510"/>
        <v>1.8650887577662161</v>
      </c>
      <c r="U2021" s="326">
        <f t="shared" si="505"/>
        <v>1.7247424387505244E-48</v>
      </c>
      <c r="V2021" s="326">
        <f t="shared" si="511"/>
        <v>0.3</v>
      </c>
    </row>
    <row r="2022" spans="7:22" x14ac:dyDescent="0.2">
      <c r="G2022" s="326">
        <f t="shared" si="496"/>
        <v>0</v>
      </c>
      <c r="H2022" s="326">
        <f t="shared" si="506"/>
        <v>1.8660148197114823</v>
      </c>
      <c r="I2022" s="326">
        <f t="shared" si="497"/>
        <v>0</v>
      </c>
      <c r="J2022" s="326">
        <f t="shared" si="498"/>
        <v>0</v>
      </c>
      <c r="K2022" s="326">
        <f t="shared" si="507"/>
        <v>1.8660148197114823</v>
      </c>
      <c r="L2022" s="326">
        <f t="shared" si="499"/>
        <v>0</v>
      </c>
      <c r="M2022" s="326">
        <f t="shared" si="500"/>
        <v>0</v>
      </c>
      <c r="N2022" s="326">
        <f t="shared" si="508"/>
        <v>1.8660148197114823</v>
      </c>
      <c r="O2022" s="326">
        <f t="shared" si="501"/>
        <v>0</v>
      </c>
      <c r="P2022" s="326">
        <f t="shared" si="502"/>
        <v>0</v>
      </c>
      <c r="Q2022" s="326">
        <f t="shared" si="509"/>
        <v>1.8660148197114823</v>
      </c>
      <c r="R2022" s="326">
        <f t="shared" si="503"/>
        <v>2.4068229971780065E-293</v>
      </c>
      <c r="S2022" s="326">
        <f t="shared" si="504"/>
        <v>0</v>
      </c>
      <c r="T2022" s="326">
        <f t="shared" si="510"/>
        <v>1.8660148197114823</v>
      </c>
      <c r="U2022" s="326">
        <f t="shared" si="505"/>
        <v>9.6526946385507784E-49</v>
      </c>
      <c r="V2022" s="326">
        <f t="shared" si="511"/>
        <v>0.3</v>
      </c>
    </row>
    <row r="2023" spans="7:22" x14ac:dyDescent="0.2">
      <c r="G2023" s="326">
        <f t="shared" si="496"/>
        <v>0</v>
      </c>
      <c r="H2023" s="326">
        <f t="shared" si="506"/>
        <v>1.8669408816567485</v>
      </c>
      <c r="I2023" s="326">
        <f t="shared" si="497"/>
        <v>0</v>
      </c>
      <c r="J2023" s="326">
        <f t="shared" si="498"/>
        <v>0</v>
      </c>
      <c r="K2023" s="326">
        <f t="shared" si="507"/>
        <v>1.8669408816567485</v>
      </c>
      <c r="L2023" s="326">
        <f t="shared" si="499"/>
        <v>0</v>
      </c>
      <c r="M2023" s="326">
        <f t="shared" si="500"/>
        <v>0</v>
      </c>
      <c r="N2023" s="326">
        <f t="shared" si="508"/>
        <v>1.8669408816567485</v>
      </c>
      <c r="O2023" s="326">
        <f t="shared" si="501"/>
        <v>0</v>
      </c>
      <c r="P2023" s="326">
        <f t="shared" si="502"/>
        <v>0</v>
      </c>
      <c r="Q2023" s="326">
        <f t="shared" si="509"/>
        <v>1.8669408816567485</v>
      </c>
      <c r="R2023" s="326">
        <f t="shared" si="503"/>
        <v>8.9748471062031625E-294</v>
      </c>
      <c r="S2023" s="326">
        <f t="shared" si="504"/>
        <v>0</v>
      </c>
      <c r="T2023" s="326">
        <f t="shared" si="510"/>
        <v>1.8669408816567485</v>
      </c>
      <c r="U2023" s="326">
        <f t="shared" si="505"/>
        <v>5.3972520182857962E-49</v>
      </c>
      <c r="V2023" s="326">
        <f t="shared" si="511"/>
        <v>0.3</v>
      </c>
    </row>
    <row r="2024" spans="7:22" x14ac:dyDescent="0.2">
      <c r="G2024" s="326">
        <f t="shared" si="496"/>
        <v>0</v>
      </c>
      <c r="H2024" s="326">
        <f t="shared" si="506"/>
        <v>1.8678669436020148</v>
      </c>
      <c r="I2024" s="326">
        <f t="shared" si="497"/>
        <v>0</v>
      </c>
      <c r="J2024" s="326">
        <f t="shared" si="498"/>
        <v>0</v>
      </c>
      <c r="K2024" s="326">
        <f t="shared" si="507"/>
        <v>1.8678669436020148</v>
      </c>
      <c r="L2024" s="326">
        <f t="shared" si="499"/>
        <v>0</v>
      </c>
      <c r="M2024" s="326">
        <f t="shared" si="500"/>
        <v>0</v>
      </c>
      <c r="N2024" s="326">
        <f t="shared" si="508"/>
        <v>1.8678669436020148</v>
      </c>
      <c r="O2024" s="326">
        <f t="shared" si="501"/>
        <v>0</v>
      </c>
      <c r="P2024" s="326">
        <f t="shared" si="502"/>
        <v>0</v>
      </c>
      <c r="Q2024" s="326">
        <f t="shared" si="509"/>
        <v>1.8678669436020148</v>
      </c>
      <c r="R2024" s="326">
        <f t="shared" si="503"/>
        <v>3.3475179875715649E-294</v>
      </c>
      <c r="S2024" s="326">
        <f t="shared" si="504"/>
        <v>0</v>
      </c>
      <c r="T2024" s="326">
        <f t="shared" si="510"/>
        <v>1.8678669436020148</v>
      </c>
      <c r="U2024" s="326">
        <f t="shared" si="505"/>
        <v>3.015075564466025E-49</v>
      </c>
      <c r="V2024" s="326">
        <f t="shared" si="511"/>
        <v>0.3</v>
      </c>
    </row>
    <row r="2025" spans="7:22" x14ac:dyDescent="0.2">
      <c r="G2025" s="326">
        <f t="shared" si="496"/>
        <v>0</v>
      </c>
      <c r="H2025" s="326">
        <f t="shared" si="506"/>
        <v>1.868793005547281</v>
      </c>
      <c r="I2025" s="326">
        <f t="shared" si="497"/>
        <v>0</v>
      </c>
      <c r="J2025" s="326">
        <f t="shared" si="498"/>
        <v>0</v>
      </c>
      <c r="K2025" s="326">
        <f t="shared" si="507"/>
        <v>1.868793005547281</v>
      </c>
      <c r="L2025" s="326">
        <f t="shared" si="499"/>
        <v>0</v>
      </c>
      <c r="M2025" s="326">
        <f t="shared" si="500"/>
        <v>0</v>
      </c>
      <c r="N2025" s="326">
        <f t="shared" si="508"/>
        <v>1.868793005547281</v>
      </c>
      <c r="O2025" s="326">
        <f t="shared" si="501"/>
        <v>0</v>
      </c>
      <c r="P2025" s="326">
        <f t="shared" si="502"/>
        <v>0</v>
      </c>
      <c r="Q2025" s="326">
        <f t="shared" si="509"/>
        <v>1.868793005547281</v>
      </c>
      <c r="R2025" s="326">
        <f t="shared" si="503"/>
        <v>1.248912549585917E-294</v>
      </c>
      <c r="S2025" s="326">
        <f t="shared" si="504"/>
        <v>0</v>
      </c>
      <c r="T2025" s="326">
        <f t="shared" si="510"/>
        <v>1.868793005547281</v>
      </c>
      <c r="U2025" s="326">
        <f t="shared" si="505"/>
        <v>1.6827772620797512E-49</v>
      </c>
      <c r="V2025" s="326">
        <f t="shared" si="511"/>
        <v>0.3</v>
      </c>
    </row>
    <row r="2026" spans="7:22" x14ac:dyDescent="0.2">
      <c r="G2026" s="326">
        <f t="shared" si="496"/>
        <v>0</v>
      </c>
      <c r="H2026" s="326">
        <f t="shared" si="506"/>
        <v>1.8697190674925472</v>
      </c>
      <c r="I2026" s="326">
        <f t="shared" si="497"/>
        <v>0</v>
      </c>
      <c r="J2026" s="326">
        <f t="shared" si="498"/>
        <v>0</v>
      </c>
      <c r="K2026" s="326">
        <f t="shared" si="507"/>
        <v>1.8697190674925472</v>
      </c>
      <c r="L2026" s="326">
        <f t="shared" si="499"/>
        <v>0</v>
      </c>
      <c r="M2026" s="326">
        <f t="shared" si="500"/>
        <v>0</v>
      </c>
      <c r="N2026" s="326">
        <f t="shared" si="508"/>
        <v>1.8697190674925472</v>
      </c>
      <c r="O2026" s="326">
        <f t="shared" si="501"/>
        <v>0</v>
      </c>
      <c r="P2026" s="326">
        <f t="shared" si="502"/>
        <v>0</v>
      </c>
      <c r="Q2026" s="326">
        <f t="shared" si="509"/>
        <v>1.8697190674925472</v>
      </c>
      <c r="R2026" s="326">
        <f t="shared" si="503"/>
        <v>4.6607379284509786E-295</v>
      </c>
      <c r="S2026" s="326">
        <f t="shared" si="504"/>
        <v>0</v>
      </c>
      <c r="T2026" s="326">
        <f t="shared" si="510"/>
        <v>1.8697190674925472</v>
      </c>
      <c r="U2026" s="326">
        <f t="shared" si="505"/>
        <v>9.3833853427210514E-50</v>
      </c>
      <c r="V2026" s="326">
        <f t="shared" si="511"/>
        <v>0.3</v>
      </c>
    </row>
    <row r="2027" spans="7:22" x14ac:dyDescent="0.2">
      <c r="G2027" s="326">
        <f t="shared" si="496"/>
        <v>0</v>
      </c>
      <c r="H2027" s="326">
        <f t="shared" si="506"/>
        <v>1.8706451294378135</v>
      </c>
      <c r="I2027" s="326">
        <f t="shared" si="497"/>
        <v>0</v>
      </c>
      <c r="J2027" s="326">
        <f t="shared" si="498"/>
        <v>0</v>
      </c>
      <c r="K2027" s="326">
        <f t="shared" si="507"/>
        <v>1.8706451294378135</v>
      </c>
      <c r="L2027" s="326">
        <f t="shared" si="499"/>
        <v>0</v>
      </c>
      <c r="M2027" s="326">
        <f t="shared" si="500"/>
        <v>0</v>
      </c>
      <c r="N2027" s="326">
        <f t="shared" si="508"/>
        <v>1.8706451294378135</v>
      </c>
      <c r="O2027" s="326">
        <f t="shared" si="501"/>
        <v>0</v>
      </c>
      <c r="P2027" s="326">
        <f t="shared" si="502"/>
        <v>0</v>
      </c>
      <c r="Q2027" s="326">
        <f t="shared" si="509"/>
        <v>1.8706451294378135</v>
      </c>
      <c r="R2027" s="326">
        <f t="shared" si="503"/>
        <v>1.7397673374396136E-295</v>
      </c>
      <c r="S2027" s="326">
        <f t="shared" si="504"/>
        <v>0</v>
      </c>
      <c r="T2027" s="326">
        <f t="shared" si="510"/>
        <v>1.8706451294378135</v>
      </c>
      <c r="U2027" s="326">
        <f t="shared" si="505"/>
        <v>5.2275536343021144E-50</v>
      </c>
      <c r="V2027" s="326">
        <f t="shared" si="511"/>
        <v>0.3</v>
      </c>
    </row>
    <row r="2028" spans="7:22" x14ac:dyDescent="0.2">
      <c r="G2028" s="326">
        <f t="shared" si="496"/>
        <v>0</v>
      </c>
      <c r="H2028" s="326">
        <f t="shared" si="506"/>
        <v>1.8715711913830797</v>
      </c>
      <c r="I2028" s="326">
        <f t="shared" si="497"/>
        <v>0</v>
      </c>
      <c r="J2028" s="326">
        <f t="shared" si="498"/>
        <v>0</v>
      </c>
      <c r="K2028" s="326">
        <f t="shared" si="507"/>
        <v>1.8715711913830797</v>
      </c>
      <c r="L2028" s="326">
        <f t="shared" si="499"/>
        <v>0</v>
      </c>
      <c r="M2028" s="326">
        <f t="shared" si="500"/>
        <v>0</v>
      </c>
      <c r="N2028" s="326">
        <f t="shared" si="508"/>
        <v>1.8715711913830797</v>
      </c>
      <c r="O2028" s="326">
        <f t="shared" si="501"/>
        <v>0</v>
      </c>
      <c r="P2028" s="326">
        <f t="shared" si="502"/>
        <v>0</v>
      </c>
      <c r="Q2028" s="326">
        <f t="shared" si="509"/>
        <v>1.8715711913830797</v>
      </c>
      <c r="R2028" s="326">
        <f t="shared" si="503"/>
        <v>6.4959367791707303E-296</v>
      </c>
      <c r="S2028" s="326">
        <f t="shared" si="504"/>
        <v>0</v>
      </c>
      <c r="T2028" s="326">
        <f t="shared" si="510"/>
        <v>1.8715711913830797</v>
      </c>
      <c r="U2028" s="326">
        <f t="shared" si="505"/>
        <v>2.9096785609587222E-50</v>
      </c>
      <c r="V2028" s="326">
        <f t="shared" si="511"/>
        <v>0.3</v>
      </c>
    </row>
    <row r="2029" spans="7:22" x14ac:dyDescent="0.2">
      <c r="G2029" s="326">
        <f t="shared" si="496"/>
        <v>0</v>
      </c>
      <c r="H2029" s="326">
        <f t="shared" si="506"/>
        <v>1.8724972533283459</v>
      </c>
      <c r="I2029" s="326">
        <f t="shared" si="497"/>
        <v>0</v>
      </c>
      <c r="J2029" s="326">
        <f t="shared" si="498"/>
        <v>0</v>
      </c>
      <c r="K2029" s="326">
        <f t="shared" si="507"/>
        <v>1.8724972533283459</v>
      </c>
      <c r="L2029" s="326">
        <f t="shared" si="499"/>
        <v>0</v>
      </c>
      <c r="M2029" s="326">
        <f t="shared" si="500"/>
        <v>0</v>
      </c>
      <c r="N2029" s="326">
        <f t="shared" si="508"/>
        <v>1.8724972533283459</v>
      </c>
      <c r="O2029" s="326">
        <f t="shared" si="501"/>
        <v>0</v>
      </c>
      <c r="P2029" s="326">
        <f t="shared" si="502"/>
        <v>0</v>
      </c>
      <c r="Q2029" s="326">
        <f t="shared" si="509"/>
        <v>1.8724972533283459</v>
      </c>
      <c r="R2029" s="326">
        <f t="shared" si="503"/>
        <v>2.4260895216826398E-296</v>
      </c>
      <c r="S2029" s="326">
        <f t="shared" si="504"/>
        <v>0</v>
      </c>
      <c r="T2029" s="326">
        <f t="shared" si="510"/>
        <v>1.8724972533283459</v>
      </c>
      <c r="U2029" s="326">
        <f t="shared" si="505"/>
        <v>1.6180824178669954E-50</v>
      </c>
      <c r="V2029" s="326">
        <f t="shared" si="511"/>
        <v>0.3</v>
      </c>
    </row>
    <row r="2030" spans="7:22" x14ac:dyDescent="0.2">
      <c r="G2030" s="326">
        <f t="shared" si="496"/>
        <v>0</v>
      </c>
      <c r="H2030" s="326">
        <f t="shared" si="506"/>
        <v>1.8734233152736122</v>
      </c>
      <c r="I2030" s="326">
        <f t="shared" si="497"/>
        <v>0</v>
      </c>
      <c r="J2030" s="326">
        <f t="shared" si="498"/>
        <v>0</v>
      </c>
      <c r="K2030" s="326">
        <f t="shared" si="507"/>
        <v>1.8734233152736122</v>
      </c>
      <c r="L2030" s="326">
        <f t="shared" si="499"/>
        <v>0</v>
      </c>
      <c r="M2030" s="326">
        <f t="shared" si="500"/>
        <v>0</v>
      </c>
      <c r="N2030" s="326">
        <f t="shared" si="508"/>
        <v>1.8734233152736122</v>
      </c>
      <c r="O2030" s="326">
        <f t="shared" si="501"/>
        <v>0</v>
      </c>
      <c r="P2030" s="326">
        <f t="shared" si="502"/>
        <v>0</v>
      </c>
      <c r="Q2030" s="326">
        <f t="shared" si="509"/>
        <v>1.8734233152736122</v>
      </c>
      <c r="R2030" s="326">
        <f t="shared" si="503"/>
        <v>9.0633042383729834E-297</v>
      </c>
      <c r="S2030" s="326">
        <f t="shared" si="504"/>
        <v>0</v>
      </c>
      <c r="T2030" s="326">
        <f t="shared" si="510"/>
        <v>1.8734233152736122</v>
      </c>
      <c r="U2030" s="326">
        <f t="shared" si="505"/>
        <v>8.9901492886308881E-51</v>
      </c>
      <c r="V2030" s="326">
        <f t="shared" si="511"/>
        <v>0.3</v>
      </c>
    </row>
    <row r="2031" spans="7:22" x14ac:dyDescent="0.2">
      <c r="G2031" s="326">
        <f t="shared" si="496"/>
        <v>0</v>
      </c>
      <c r="H2031" s="326">
        <f t="shared" si="506"/>
        <v>1.8743493772188784</v>
      </c>
      <c r="I2031" s="326">
        <f t="shared" si="497"/>
        <v>0</v>
      </c>
      <c r="J2031" s="326">
        <f t="shared" si="498"/>
        <v>0</v>
      </c>
      <c r="K2031" s="326">
        <f t="shared" si="507"/>
        <v>1.8743493772188784</v>
      </c>
      <c r="L2031" s="326">
        <f t="shared" si="499"/>
        <v>0</v>
      </c>
      <c r="M2031" s="326">
        <f t="shared" si="500"/>
        <v>0</v>
      </c>
      <c r="N2031" s="326">
        <f t="shared" si="508"/>
        <v>1.8743493772188784</v>
      </c>
      <c r="O2031" s="326">
        <f t="shared" si="501"/>
        <v>0</v>
      </c>
      <c r="P2031" s="326">
        <f t="shared" si="502"/>
        <v>0</v>
      </c>
      <c r="Q2031" s="326">
        <f t="shared" si="509"/>
        <v>1.8743493772188784</v>
      </c>
      <c r="R2031" s="326">
        <f t="shared" si="503"/>
        <v>3.3867355440566073E-297</v>
      </c>
      <c r="S2031" s="326">
        <f t="shared" si="504"/>
        <v>0</v>
      </c>
      <c r="T2031" s="326">
        <f t="shared" si="510"/>
        <v>1.8743493772188784</v>
      </c>
      <c r="U2031" s="326">
        <f t="shared" si="505"/>
        <v>4.9905146569852498E-51</v>
      </c>
      <c r="V2031" s="326">
        <f t="shared" si="511"/>
        <v>0.3</v>
      </c>
    </row>
    <row r="2032" spans="7:22" x14ac:dyDescent="0.2">
      <c r="G2032" s="326">
        <f t="shared" si="496"/>
        <v>0</v>
      </c>
      <c r="H2032" s="326">
        <f t="shared" si="506"/>
        <v>1.8752754391641446</v>
      </c>
      <c r="I2032" s="326">
        <f t="shared" si="497"/>
        <v>0</v>
      </c>
      <c r="J2032" s="326">
        <f t="shared" si="498"/>
        <v>0</v>
      </c>
      <c r="K2032" s="326">
        <f t="shared" si="507"/>
        <v>1.8752754391641446</v>
      </c>
      <c r="L2032" s="326">
        <f t="shared" si="499"/>
        <v>0</v>
      </c>
      <c r="M2032" s="326">
        <f t="shared" si="500"/>
        <v>0</v>
      </c>
      <c r="N2032" s="326">
        <f t="shared" si="508"/>
        <v>1.8752754391641446</v>
      </c>
      <c r="O2032" s="326">
        <f t="shared" si="501"/>
        <v>0</v>
      </c>
      <c r="P2032" s="326">
        <f t="shared" si="502"/>
        <v>0</v>
      </c>
      <c r="Q2032" s="326">
        <f t="shared" si="509"/>
        <v>1.8752754391641446</v>
      </c>
      <c r="R2032" s="326">
        <f t="shared" si="503"/>
        <v>1.2658763559331709E-297</v>
      </c>
      <c r="S2032" s="326">
        <f t="shared" si="504"/>
        <v>0</v>
      </c>
      <c r="T2032" s="326">
        <f t="shared" si="510"/>
        <v>1.8752754391641446</v>
      </c>
      <c r="U2032" s="326">
        <f t="shared" si="505"/>
        <v>2.7678175360645096E-51</v>
      </c>
      <c r="V2032" s="326">
        <f t="shared" si="511"/>
        <v>0.3</v>
      </c>
    </row>
    <row r="2033" spans="7:22" x14ac:dyDescent="0.2">
      <c r="G2033" s="326">
        <f t="shared" si="496"/>
        <v>0</v>
      </c>
      <c r="H2033" s="326">
        <f t="shared" si="506"/>
        <v>1.8762015011094109</v>
      </c>
      <c r="I2033" s="326">
        <f t="shared" si="497"/>
        <v>0</v>
      </c>
      <c r="J2033" s="326">
        <f t="shared" si="498"/>
        <v>0</v>
      </c>
      <c r="K2033" s="326">
        <f t="shared" si="507"/>
        <v>1.8762015011094109</v>
      </c>
      <c r="L2033" s="326">
        <f t="shared" si="499"/>
        <v>0</v>
      </c>
      <c r="M2033" s="326">
        <f t="shared" si="500"/>
        <v>0</v>
      </c>
      <c r="N2033" s="326">
        <f t="shared" si="508"/>
        <v>1.8762015011094109</v>
      </c>
      <c r="O2033" s="326">
        <f t="shared" si="501"/>
        <v>0</v>
      </c>
      <c r="P2033" s="326">
        <f t="shared" si="502"/>
        <v>0</v>
      </c>
      <c r="Q2033" s="326">
        <f t="shared" si="509"/>
        <v>1.8762015011094109</v>
      </c>
      <c r="R2033" s="326">
        <f t="shared" si="503"/>
        <v>4.7327858025612028E-298</v>
      </c>
      <c r="S2033" s="326">
        <f t="shared" si="504"/>
        <v>0</v>
      </c>
      <c r="T2033" s="326">
        <f t="shared" si="510"/>
        <v>1.8762015011094109</v>
      </c>
      <c r="U2033" s="326">
        <f t="shared" si="505"/>
        <v>1.5337154210654499E-51</v>
      </c>
      <c r="V2033" s="326">
        <f t="shared" si="511"/>
        <v>0.3</v>
      </c>
    </row>
    <row r="2034" spans="7:22" x14ac:dyDescent="0.2">
      <c r="G2034" s="326">
        <f t="shared" si="496"/>
        <v>0</v>
      </c>
      <c r="H2034" s="326">
        <f t="shared" si="506"/>
        <v>1.8771275630546771</v>
      </c>
      <c r="I2034" s="326">
        <f t="shared" si="497"/>
        <v>0</v>
      </c>
      <c r="J2034" s="326">
        <f t="shared" si="498"/>
        <v>0</v>
      </c>
      <c r="K2034" s="326">
        <f t="shared" si="507"/>
        <v>1.8771275630546771</v>
      </c>
      <c r="L2034" s="326">
        <f t="shared" si="499"/>
        <v>0</v>
      </c>
      <c r="M2034" s="326">
        <f t="shared" si="500"/>
        <v>0</v>
      </c>
      <c r="N2034" s="326">
        <f t="shared" si="508"/>
        <v>1.8771275630546771</v>
      </c>
      <c r="O2034" s="326">
        <f t="shared" si="501"/>
        <v>0</v>
      </c>
      <c r="P2034" s="326">
        <f t="shared" si="502"/>
        <v>0</v>
      </c>
      <c r="Q2034" s="326">
        <f t="shared" si="509"/>
        <v>1.8771275630546771</v>
      </c>
      <c r="R2034" s="326">
        <f t="shared" si="503"/>
        <v>1.769938808082452E-298</v>
      </c>
      <c r="S2034" s="326">
        <f t="shared" si="504"/>
        <v>0</v>
      </c>
      <c r="T2034" s="326">
        <f t="shared" si="510"/>
        <v>1.8771275630546771</v>
      </c>
      <c r="U2034" s="326">
        <f t="shared" si="505"/>
        <v>8.4911953240889016E-52</v>
      </c>
      <c r="V2034" s="326">
        <f t="shared" si="511"/>
        <v>0.3</v>
      </c>
    </row>
    <row r="2035" spans="7:22" x14ac:dyDescent="0.2">
      <c r="G2035" s="326">
        <f t="shared" si="496"/>
        <v>0</v>
      </c>
      <c r="H2035" s="326">
        <f t="shared" si="506"/>
        <v>1.8780536249999433</v>
      </c>
      <c r="I2035" s="326">
        <f t="shared" si="497"/>
        <v>0</v>
      </c>
      <c r="J2035" s="326">
        <f t="shared" si="498"/>
        <v>0</v>
      </c>
      <c r="K2035" s="326">
        <f t="shared" si="507"/>
        <v>1.8780536249999433</v>
      </c>
      <c r="L2035" s="326">
        <f t="shared" si="499"/>
        <v>0</v>
      </c>
      <c r="M2035" s="326">
        <f t="shared" si="500"/>
        <v>0</v>
      </c>
      <c r="N2035" s="326">
        <f t="shared" si="508"/>
        <v>1.8780536249999433</v>
      </c>
      <c r="O2035" s="326">
        <f t="shared" si="501"/>
        <v>0</v>
      </c>
      <c r="P2035" s="326">
        <f t="shared" si="502"/>
        <v>0</v>
      </c>
      <c r="Q2035" s="326">
        <f t="shared" si="509"/>
        <v>1.8780536249999433</v>
      </c>
      <c r="R2035" s="326">
        <f t="shared" si="503"/>
        <v>6.6208808998435009E-299</v>
      </c>
      <c r="S2035" s="326">
        <f t="shared" si="504"/>
        <v>0</v>
      </c>
      <c r="T2035" s="326">
        <f t="shared" si="510"/>
        <v>1.8780536249999433</v>
      </c>
      <c r="U2035" s="326">
        <f t="shared" si="505"/>
        <v>4.696897737410628E-52</v>
      </c>
      <c r="V2035" s="326">
        <f t="shared" si="511"/>
        <v>0.3</v>
      </c>
    </row>
  </sheetData>
  <sheetProtection password="EC3F" sheet="1" objects="1" scenarios="1" selectLockedCells="1" selectUnlockedCells="1"/>
  <mergeCells count="1">
    <mergeCell ref="F18:F21"/>
  </mergeCells>
  <phoneticPr fontId="3" type="noConversion"/>
  <pageMargins left="0.78740157499999996" right="0.78740157499999996" top="0.984251969" bottom="0.984251969" header="0.4921259845" footer="0.492125984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dimension ref="A4:U1017"/>
  <sheetViews>
    <sheetView showRowColHeaders="0" showOutlineSymbols="0" workbookViewId="0">
      <selection activeCell="E4" sqref="E4"/>
    </sheetView>
  </sheetViews>
  <sheetFormatPr baseColWidth="10" defaultRowHeight="12.75" x14ac:dyDescent="0.2"/>
  <cols>
    <col min="1" max="1" width="11.42578125" style="323"/>
    <col min="2" max="9" width="11.5703125" style="323" bestFit="1" customWidth="1"/>
    <col min="10" max="11" width="11.5703125" style="323" customWidth="1"/>
    <col min="12" max="21" width="11.5703125" style="323" bestFit="1" customWidth="1"/>
    <col min="22" max="16384" width="11.42578125" style="323"/>
  </cols>
  <sheetData>
    <row r="4" spans="1:21" ht="51" x14ac:dyDescent="0.2">
      <c r="L4" s="323" t="s">
        <v>24</v>
      </c>
      <c r="N4" s="323">
        <f>IF(gradient!E10="ACN",10^(-2.063+(601.9/(gradient!$E$11+273))+0.0709*gradient!$E$12/100+((62*gradient!$E$12/100)/(gradient!$E$11+273))+0.5043*(gradient!$E$12/100)*(gradient!$E$12/100)-(345.8*(gradient!$E$12/100)*(gradient!$E$12/100)/(gradient!$E$11+273))),10^(-2.429+(714/(gradient!$E$11+273))-1.859*gradient!$E$12/100+((911.7*gradient!$E$12/100)/(gradient!$E$11+273))+1.8586*(gradient!$E$12/100)*(gradient!$E$12/100)-(968.1*(gradient!$E$12/100)*(gradient!$E$12/100)/(gradient!$E$11+273))))</f>
        <v>0.79797694969873123</v>
      </c>
    </row>
    <row r="5" spans="1:21" ht="38.25" x14ac:dyDescent="0.2">
      <c r="L5" s="323" t="s">
        <v>23</v>
      </c>
      <c r="N5" s="323">
        <f>IF(gradient!$E$10="acn",(0.0000000000069*(((gradient!$E$12/100)*1*41)+((1-gradient!$E$12/100)*2.26*18))^0.5*(273+gradient!$E$11))/($N$4*(gradient!$E$14^0.6)),(0.0000000000069*(((gradient!$E$12/100)*1.9*32)+((1-gradient!$E$12/100)*2.26*18))^0.5*(273+gradient!$E$11))/(N4*(gradient!$E$14^0.6)))</f>
        <v>6.9698951030580638E-10</v>
      </c>
    </row>
    <row r="6" spans="1:21" x14ac:dyDescent="0.2">
      <c r="A6" s="324"/>
      <c r="O6" s="323">
        <v>1</v>
      </c>
      <c r="Q6" s="323">
        <v>2</v>
      </c>
      <c r="U6" s="323">
        <v>2</v>
      </c>
    </row>
    <row r="7" spans="1:21" x14ac:dyDescent="0.2">
      <c r="N7" s="323" t="s">
        <v>9</v>
      </c>
      <c r="O7" s="323" t="s">
        <v>7</v>
      </c>
      <c r="P7" s="323" t="s">
        <v>7</v>
      </c>
      <c r="R7" s="323" t="s">
        <v>32</v>
      </c>
    </row>
    <row r="8" spans="1:21" ht="25.5" x14ac:dyDescent="0.2">
      <c r="C8" s="323" t="s">
        <v>170</v>
      </c>
      <c r="D8" s="323" t="s">
        <v>27</v>
      </c>
      <c r="E8" s="323" t="s">
        <v>28</v>
      </c>
      <c r="F8" s="323" t="s">
        <v>29</v>
      </c>
      <c r="G8" s="323" t="s">
        <v>30</v>
      </c>
      <c r="H8" s="323" t="s">
        <v>31</v>
      </c>
      <c r="I8" s="323" t="s">
        <v>26</v>
      </c>
      <c r="J8" s="323" t="s">
        <v>264</v>
      </c>
      <c r="K8" s="323" t="s">
        <v>265</v>
      </c>
      <c r="L8" s="323" t="s">
        <v>8</v>
      </c>
      <c r="M8" s="323" t="s">
        <v>10</v>
      </c>
      <c r="N8" s="323" t="s">
        <v>26</v>
      </c>
      <c r="O8" s="323" t="s">
        <v>26</v>
      </c>
      <c r="P8" s="323" t="s">
        <v>117</v>
      </c>
      <c r="Q8" s="323" t="s">
        <v>11</v>
      </c>
      <c r="R8" s="323" t="s">
        <v>26</v>
      </c>
      <c r="S8" s="323" t="s">
        <v>118</v>
      </c>
      <c r="U8" s="323" t="s">
        <v>11</v>
      </c>
    </row>
    <row r="9" spans="1:21" x14ac:dyDescent="0.2">
      <c r="A9" s="323" t="s">
        <v>4</v>
      </c>
      <c r="B9" s="323">
        <f>IF(gradient!$E$6="Acquity",I9,IF(gradient!$E$6="Zorbax Eclipse XDB",H9,IF(gradient!$E$6="Acquity Shield",D9,IF(gradient!$E$6="Hypersil GOLD",E9,IF(gradient!$E$6="Zorbax Extend",F9,IF(gradient!$E$6="Zorbax Stable bond",G9,IF(gradient!$E$6="Acquity Phenyl",J9,IF(gradient!$E$6="Acquity HILIC",K9,C9))))))))</f>
        <v>1</v>
      </c>
      <c r="C9" s="323">
        <f>'1'!C9</f>
        <v>1</v>
      </c>
      <c r="D9" s="323">
        <f>'1'!D9</f>
        <v>0.1</v>
      </c>
      <c r="E9" s="323">
        <f>'1'!E9</f>
        <v>0.67</v>
      </c>
      <c r="F9" s="323">
        <f>'1'!F9</f>
        <v>0.79</v>
      </c>
      <c r="G9" s="323">
        <f>'1'!G9</f>
        <v>0.8</v>
      </c>
      <c r="H9" s="323">
        <f>'1'!H9</f>
        <v>0.21</v>
      </c>
      <c r="I9" s="323">
        <f>'1'!I9</f>
        <v>0.8</v>
      </c>
      <c r="J9" s="323">
        <f>'1'!J9</f>
        <v>0.4</v>
      </c>
      <c r="K9" s="323">
        <f>'1'!K9</f>
        <v>1.7</v>
      </c>
      <c r="L9" s="323">
        <v>0.03</v>
      </c>
      <c r="M9" s="323">
        <f>(L9*$N$5)/(gradient!$E$9/1000000)*1000</f>
        <v>1.2299814887749522E-2</v>
      </c>
      <c r="N9" s="323">
        <f>B$9*$L9^(1/3)+B$10/$L9+B$11*$L9</f>
        <v>133.64555658392871</v>
      </c>
      <c r="O9" s="323">
        <f>gradient!$E$7/(N9*gradient!$E$9/1000)</f>
        <v>220.07289623139786</v>
      </c>
      <c r="P9" s="323">
        <f t="shared" ref="P9:P72" si="0">FLOOR(O9,10)</f>
        <v>220</v>
      </c>
      <c r="Q9" s="323">
        <f>(M9*60)*(3.1415927*gradient!$E$8*gradient!$E$8*0.6/4)</f>
        <v>1.5336616338227698</v>
      </c>
      <c r="R9" s="323">
        <f>1.1*(B$12*gradient!$E$7*0.001*$M9*0.001*$N$4*0.001/(gradient!$E$9*0.000001)^2/100000)</f>
        <v>1.4009254726536267</v>
      </c>
      <c r="S9" s="323">
        <f>IF(P9&gt;$P$1017,S8,P9)</f>
        <v>220</v>
      </c>
      <c r="T9" s="323" t="str">
        <f>IF(S11-S10&gt;=0,"",P9)</f>
        <v/>
      </c>
      <c r="U9" s="323">
        <f>(M9*60)*(3.1415927*gradient!$E$8*gradient!$E$8*0.6/4)</f>
        <v>1.5336616338227698</v>
      </c>
    </row>
    <row r="10" spans="1:21" x14ac:dyDescent="0.2">
      <c r="A10" s="323" t="s">
        <v>5</v>
      </c>
      <c r="B10" s="323">
        <f>IF(gradient!$E$6="Acquity",I10,IF(gradient!$E$6="Zorbax Eclipse XDB",H10,IF(gradient!$E$6="Acquity Shield",D10,IF(gradient!$E$6="Hypersil GOLD",E10,IF(gradient!$E$6="Zorbax Extend",F10,IF(gradient!$E$6="Zorbax Stable bond",G10,IF(gradient!$E$6="Acquity Phenyl",J10,IF(gradient!$E$6="Acquity HILIC",K10,C10))))))))</f>
        <v>4</v>
      </c>
      <c r="C10" s="323">
        <f>'1'!C10</f>
        <v>4</v>
      </c>
      <c r="D10" s="323">
        <f>'1'!D10</f>
        <v>6</v>
      </c>
      <c r="E10" s="323">
        <f>'1'!E10</f>
        <v>7.34</v>
      </c>
      <c r="F10" s="323">
        <f>'1'!F10</f>
        <v>4.7</v>
      </c>
      <c r="G10" s="323">
        <f>'1'!G10</f>
        <v>6.92</v>
      </c>
      <c r="H10" s="323">
        <f>'1'!H10</f>
        <v>6.82</v>
      </c>
      <c r="I10" s="323">
        <f>'1'!I10</f>
        <v>6.2</v>
      </c>
      <c r="J10" s="323">
        <f>'1'!J10</f>
        <v>5</v>
      </c>
      <c r="K10" s="323">
        <f>'1'!K10</f>
        <v>1.5</v>
      </c>
      <c r="L10" s="323">
        <v>0.06</v>
      </c>
      <c r="M10" s="323">
        <f>(L10*$N$5)/(gradient!$E$9/1000000)*1000</f>
        <v>2.4599629775499045E-2</v>
      </c>
      <c r="N10" s="323">
        <f t="shared" ref="N10:N17" si="1">B$9*$L10^(1/3)+B$10/$L10+B$11*$L10</f>
        <v>67.061153430783563</v>
      </c>
      <c r="O10" s="323">
        <f>gradient!$E$7/(N10*gradient!$E$9/1000)</f>
        <v>438.58125309817979</v>
      </c>
      <c r="P10" s="323">
        <f t="shared" si="0"/>
        <v>430</v>
      </c>
      <c r="Q10" s="323">
        <f>(M10*60)*(3.1415927*gradient!$E$8*gradient!$E$8*0.6/4)</f>
        <v>3.0673232676455395</v>
      </c>
      <c r="R10" s="323">
        <f>1.1*(B$12*gradient!$E$7*0.001*$M10*0.001*$N$4*0.001/(gradient!$E$9*0.000001)^2/100000)</f>
        <v>2.8018509453072533</v>
      </c>
      <c r="S10" s="323">
        <f t="shared" ref="S10:S17" si="2">IF(P10&gt;$P$1017,S9,P10)</f>
        <v>430</v>
      </c>
      <c r="T10" s="323" t="str">
        <f t="shared" ref="T10:T17" si="3">IF(S12-S11&gt;=0,"",P10)</f>
        <v/>
      </c>
      <c r="U10" s="323">
        <f>(M10*60)*(3.1415927*gradient!$E$8*gradient!$E$8*0.6/4)</f>
        <v>3.0673232676455395</v>
      </c>
    </row>
    <row r="11" spans="1:21" x14ac:dyDescent="0.2">
      <c r="A11" s="323" t="s">
        <v>6</v>
      </c>
      <c r="B11" s="323">
        <f>IF(gradient!$E$6="Acquity",I11,IF(gradient!$E$6="Zorbax Eclipse XDB",H11,IF(gradient!$E$6="Acquity Shield",D11,IF(gradient!$E$6="Hypersil GOLD",E11,IF(gradient!$E$6="Zorbax Extend",F11,IF(gradient!$E$6="Zorbax Stable bond",G11,IF(gradient!$E$6="Acquity Phenyl",J11,IF(gradient!$E$6="Acquity HILIC",K11,C11))))))))</f>
        <v>0.05</v>
      </c>
      <c r="C11" s="323">
        <f>'1'!C11</f>
        <v>0.05</v>
      </c>
      <c r="D11" s="323">
        <f>'1'!D11</f>
        <v>0.18</v>
      </c>
      <c r="E11" s="323">
        <f>'1'!E11</f>
        <v>0.04</v>
      </c>
      <c r="F11" s="323">
        <f>'1'!F11</f>
        <v>0.04</v>
      </c>
      <c r="G11" s="323">
        <f>'1'!G11</f>
        <v>0.05</v>
      </c>
      <c r="H11" s="323">
        <f>'1'!H11</f>
        <v>0.2</v>
      </c>
      <c r="I11" s="323">
        <f>'1'!I11</f>
        <v>0.06</v>
      </c>
      <c r="J11" s="323">
        <f>'1'!J11</f>
        <v>0.16</v>
      </c>
      <c r="K11" s="323">
        <f>'1'!K11</f>
        <v>0.01</v>
      </c>
      <c r="L11" s="323">
        <v>0.09</v>
      </c>
      <c r="M11" s="323">
        <f>(L11*$N$5)/(gradient!$E$9/1000000)*1000</f>
        <v>3.6899444663248571E-2</v>
      </c>
      <c r="N11" s="323">
        <f t="shared" si="1"/>
        <v>44.897084919100159</v>
      </c>
      <c r="O11" s="323">
        <f>gradient!$E$7/(N11*gradient!$E$9/1000)</f>
        <v>655.0929700420254</v>
      </c>
      <c r="P11" s="323">
        <f t="shared" si="0"/>
        <v>650</v>
      </c>
      <c r="Q11" s="323">
        <f>(M11*60)*(3.1415927*gradient!$E$8*gradient!$E$8*0.6/4)</f>
        <v>4.6009849014683102</v>
      </c>
      <c r="R11" s="323">
        <f>1.1*(B$12*gradient!$E$7*0.001*$M11*0.001*$N$4*0.001/(gradient!$E$9*0.000001)^2/100000)</f>
        <v>4.2027764179608811</v>
      </c>
      <c r="S11" s="323">
        <f t="shared" si="2"/>
        <v>650</v>
      </c>
      <c r="T11" s="323" t="str">
        <f t="shared" si="3"/>
        <v/>
      </c>
      <c r="U11" s="323">
        <f>(M11*60)*(3.1415927*gradient!$E$8*gradient!$E$8*0.6/4)</f>
        <v>4.6009849014683102</v>
      </c>
    </row>
    <row r="12" spans="1:21" x14ac:dyDescent="0.2">
      <c r="A12" s="325" t="s">
        <v>22</v>
      </c>
      <c r="B12" s="323">
        <f>IF(gradient!$E$6="Acquity",I12,IF(gradient!$E$6="Zorbax Eclipse XDB",H12,IF(gradient!$E$6="Acquity Shield",D12,IF(gradient!$E$6="Hypersil GOLD",E12,IF(gradient!$E$6="Zorbax Extend",F12,IF(gradient!$E$6="Zorbax Stable bond",G12,IF(gradient!$E$6="Acquity Phenyl",J12,IF(gradient!$E$6="Acquity HILIC",K12,C12))))))))</f>
        <v>750</v>
      </c>
      <c r="C12" s="323">
        <f>'1'!C12</f>
        <v>750</v>
      </c>
      <c r="D12" s="323">
        <f>'1'!D12</f>
        <v>810</v>
      </c>
      <c r="E12" s="323">
        <f>'1'!E12</f>
        <v>630</v>
      </c>
      <c r="F12" s="323">
        <f>'1'!F12</f>
        <v>720</v>
      </c>
      <c r="G12" s="323">
        <f>'1'!G12</f>
        <v>830</v>
      </c>
      <c r="H12" s="323">
        <f>'1'!H12</f>
        <v>640</v>
      </c>
      <c r="I12" s="323">
        <f>'1'!I12</f>
        <v>690</v>
      </c>
      <c r="J12" s="323">
        <f>'1'!J12</f>
        <v>750</v>
      </c>
      <c r="K12" s="323">
        <f>'1'!K12</f>
        <v>510</v>
      </c>
      <c r="L12" s="323">
        <v>0.12</v>
      </c>
      <c r="M12" s="323">
        <f>(L12*$N$5)/(gradient!$E$9/1000000)*1000</f>
        <v>4.919925955099809E-2</v>
      </c>
      <c r="N12" s="323">
        <f t="shared" si="1"/>
        <v>33.832575748199432</v>
      </c>
      <c r="O12" s="323">
        <f>gradient!$E$7/(N12*gradient!$E$9/1000)</f>
        <v>869.33270835720054</v>
      </c>
      <c r="P12" s="323">
        <f t="shared" si="0"/>
        <v>860</v>
      </c>
      <c r="Q12" s="323">
        <f>(M12*60)*(3.1415927*gradient!$E$8*gradient!$E$8*0.6/4)</f>
        <v>6.1346465352910791</v>
      </c>
      <c r="R12" s="323">
        <f>1.1*(B$12*gradient!$E$7*0.001*$M12*0.001*$N$4*0.001/(gradient!$E$9*0.000001)^2/100000)</f>
        <v>5.6037018906145066</v>
      </c>
      <c r="S12" s="323">
        <f t="shared" si="2"/>
        <v>860</v>
      </c>
      <c r="T12" s="323" t="str">
        <f t="shared" si="3"/>
        <v/>
      </c>
      <c r="U12" s="323">
        <f>(M12*60)*(3.1415927*gradient!$E$8*gradient!$E$8*0.6/4)</f>
        <v>6.1346465352910791</v>
      </c>
    </row>
    <row r="13" spans="1:21" x14ac:dyDescent="0.2">
      <c r="L13" s="323">
        <v>0.15</v>
      </c>
      <c r="M13" s="323">
        <f>(L13*$N$5)/(gradient!$E$9/1000000)*1000</f>
        <v>6.1499074438747622E-2</v>
      </c>
      <c r="N13" s="323">
        <f t="shared" si="1"/>
        <v>27.205495951257973</v>
      </c>
      <c r="O13" s="323">
        <f>gradient!$E$7/(N13*gradient!$E$9/1000)</f>
        <v>1081.0964357561129</v>
      </c>
      <c r="P13" s="323">
        <f t="shared" si="0"/>
        <v>1080</v>
      </c>
      <c r="Q13" s="323">
        <f>(M13*60)*(3.1415927*gradient!$E$8*gradient!$E$8*0.6/4)</f>
        <v>7.6683081691138515</v>
      </c>
      <c r="R13" s="323">
        <f>1.1*(B$12*gradient!$E$7*0.001*$M13*0.001*$N$4*0.001/(gradient!$E$9*0.000001)^2/100000)</f>
        <v>7.0046273632681357</v>
      </c>
      <c r="S13" s="323">
        <f t="shared" si="2"/>
        <v>1080</v>
      </c>
      <c r="T13" s="323" t="str">
        <f t="shared" si="3"/>
        <v/>
      </c>
      <c r="U13" s="323">
        <f>(M13*60)*(3.1415927*gradient!$E$8*gradient!$E$8*0.6/4)</f>
        <v>7.6683081691138515</v>
      </c>
    </row>
    <row r="14" spans="1:21" x14ac:dyDescent="0.2">
      <c r="L14" s="323">
        <v>0.18</v>
      </c>
      <c r="M14" s="323">
        <f>(L14*$N$5)/(gradient!$E$9/1000000)*1000</f>
        <v>7.3798889326497141E-2</v>
      </c>
      <c r="N14" s="323">
        <f t="shared" si="1"/>
        <v>22.795843839550837</v>
      </c>
      <c r="O14" s="323">
        <f>gradient!$E$7/(N14*gradient!$E$9/1000)</f>
        <v>1290.2248722573229</v>
      </c>
      <c r="P14" s="323">
        <f t="shared" si="0"/>
        <v>1290</v>
      </c>
      <c r="Q14" s="323">
        <f>(M14*60)*(3.1415927*gradient!$E$8*gradient!$E$8*0.6/4)</f>
        <v>9.2019698029366204</v>
      </c>
      <c r="R14" s="323">
        <f>1.1*(B$12*gradient!$E$7*0.001*$M14*0.001*$N$4*0.001/(gradient!$E$9*0.000001)^2/100000)</f>
        <v>8.4055528359217622</v>
      </c>
      <c r="S14" s="323">
        <f t="shared" si="2"/>
        <v>1290</v>
      </c>
      <c r="T14" s="323" t="str">
        <f t="shared" si="3"/>
        <v/>
      </c>
      <c r="U14" s="323">
        <f>(M14*60)*(3.1415927*gradient!$E$8*gradient!$E$8*0.6/4)</f>
        <v>9.2019698029366204</v>
      </c>
    </row>
    <row r="15" spans="1:21" x14ac:dyDescent="0.2">
      <c r="L15" s="323">
        <v>0.21</v>
      </c>
      <c r="M15" s="323">
        <f>(L15*$N$5)/(gradient!$E$9/1000000)*1000</f>
        <v>8.609870421424666E-2</v>
      </c>
      <c r="N15" s="323">
        <f t="shared" si="1"/>
        <v>19.652511242895361</v>
      </c>
      <c r="O15" s="323">
        <f>gradient!$E$7/(N15*gradient!$E$9/1000)</f>
        <v>1496.5906566528538</v>
      </c>
      <c r="P15" s="323">
        <f t="shared" si="0"/>
        <v>1490</v>
      </c>
      <c r="Q15" s="323">
        <f>(M15*60)*(3.1415927*gradient!$E$8*gradient!$E$8*0.6/4)</f>
        <v>10.735631436759389</v>
      </c>
      <c r="R15" s="323">
        <f>1.1*(B$12*gradient!$E$7*0.001*$M15*0.001*$N$4*0.001/(gradient!$E$9*0.000001)^2/100000)</f>
        <v>9.8064783085753895</v>
      </c>
      <c r="S15" s="323">
        <f t="shared" si="2"/>
        <v>1490</v>
      </c>
      <c r="T15" s="323" t="str">
        <f t="shared" si="3"/>
        <v/>
      </c>
      <c r="U15" s="323">
        <f>(M15*60)*(3.1415927*gradient!$E$8*gradient!$E$8*0.6/4)</f>
        <v>10.735631436759389</v>
      </c>
    </row>
    <row r="16" spans="1:21" x14ac:dyDescent="0.2">
      <c r="L16" s="323">
        <v>0.24</v>
      </c>
      <c r="M16" s="323">
        <f>(L16*$N$5)/(gradient!$E$9/1000000)*1000</f>
        <v>9.8398519101996179E-2</v>
      </c>
      <c r="N16" s="323">
        <f t="shared" si="1"/>
        <v>17.30011316785744</v>
      </c>
      <c r="O16" s="323">
        <f>gradient!$E$7/(N16*gradient!$E$9/1000)</f>
        <v>1700.0908849849391</v>
      </c>
      <c r="P16" s="323">
        <f t="shared" si="0"/>
        <v>1700</v>
      </c>
      <c r="Q16" s="323">
        <f>(M16*60)*(3.1415927*gradient!$E$8*gradient!$E$8*0.6/4)</f>
        <v>12.269293070582158</v>
      </c>
      <c r="R16" s="323">
        <f>1.1*(B$12*gradient!$E$7*0.001*$M16*0.001*$N$4*0.001/(gradient!$E$9*0.000001)^2/100000)</f>
        <v>11.207403781229013</v>
      </c>
      <c r="S16" s="323">
        <f t="shared" si="2"/>
        <v>1700</v>
      </c>
      <c r="T16" s="323" t="str">
        <f t="shared" si="3"/>
        <v/>
      </c>
      <c r="U16" s="323">
        <f>(M16*60)*(3.1415927*gradient!$E$8*gradient!$E$8*0.6/4)</f>
        <v>12.269293070582158</v>
      </c>
    </row>
    <row r="17" spans="4:21" x14ac:dyDescent="0.2">
      <c r="L17" s="323">
        <v>0.27</v>
      </c>
      <c r="M17" s="323">
        <f>(L17*$N$5)/(gradient!$E$9/1000000)*1000</f>
        <v>0.11069833398974573</v>
      </c>
      <c r="N17" s="323">
        <f t="shared" si="1"/>
        <v>15.474645221824378</v>
      </c>
      <c r="O17" s="323">
        <f>gradient!$E$7/(N17*gradient!$E$9/1000)</f>
        <v>1900.6422625057676</v>
      </c>
      <c r="P17" s="323">
        <f t="shared" si="0"/>
        <v>1900</v>
      </c>
      <c r="Q17" s="323">
        <f>(M17*60)*(3.1415927*gradient!$E$8*gradient!$E$8*0.6/4)</f>
        <v>13.802954704404932</v>
      </c>
      <c r="R17" s="323">
        <f>1.1*(B$12*gradient!$E$7*0.001*$M17*0.001*$N$4*0.001/(gradient!$E$9*0.000001)^2/100000)</f>
        <v>12.608329253882646</v>
      </c>
      <c r="S17" s="323">
        <f t="shared" si="2"/>
        <v>1900</v>
      </c>
      <c r="T17" s="323" t="str">
        <f t="shared" si="3"/>
        <v/>
      </c>
      <c r="U17" s="323">
        <f>(M17*60)*(3.1415927*gradient!$E$8*gradient!$E$8*0.6/4)</f>
        <v>13.802954704404932</v>
      </c>
    </row>
    <row r="18" spans="4:21" x14ac:dyDescent="0.2">
      <c r="L18" s="323">
        <v>0.3</v>
      </c>
      <c r="M18" s="323">
        <f>(L18*$N$5)/(gradient!$E$9/1000000)*1000</f>
        <v>0.12299814887749524</v>
      </c>
      <c r="N18" s="323">
        <f t="shared" ref="N18:N81" si="4">B$9*$L18^(1/3)+B$10/$L18+B$11*$L18</f>
        <v>14.017766283415504</v>
      </c>
      <c r="O18" s="323">
        <f>gradient!$E$7/(N18*gradient!$E$9/1000)</f>
        <v>2098.1777061499142</v>
      </c>
      <c r="P18" s="323">
        <f t="shared" si="0"/>
        <v>2090</v>
      </c>
      <c r="Q18" s="323">
        <f>(M18*60)*(3.1415927*gradient!$E$8*gradient!$E$8*0.6/4)</f>
        <v>15.336616338227703</v>
      </c>
      <c r="R18" s="323">
        <f>1.1*(B$12*gradient!$E$7*0.001*$M18*0.001*$N$4*0.001/(gradient!$E$9*0.000001)^2/100000)</f>
        <v>14.009254726536271</v>
      </c>
      <c r="S18" s="323">
        <f t="shared" ref="S18:S81" si="5">IF(P18&gt;$P$1017,S17,P18)</f>
        <v>2090</v>
      </c>
      <c r="T18" s="323" t="str">
        <f t="shared" ref="T18:T81" si="6">IF(S20-S19&gt;=0,"",P18)</f>
        <v/>
      </c>
      <c r="U18" s="323">
        <f>(M18*60)*(3.1415927*gradient!$E$8*gradient!$E$8*0.6/4)</f>
        <v>15.336616338227703</v>
      </c>
    </row>
    <row r="19" spans="4:21" x14ac:dyDescent="0.2">
      <c r="L19" s="323">
        <v>0.33</v>
      </c>
      <c r="M19" s="323">
        <f>(L19*$N$5)/(gradient!$E$9/1000000)*1000</f>
        <v>0.13529796376524478</v>
      </c>
      <c r="N19" s="323">
        <f t="shared" si="4"/>
        <v>12.82875444421324</v>
      </c>
      <c r="O19" s="323">
        <f>gradient!$E$7/(N19*gradient!$E$9/1000)</f>
        <v>2292.6438286570628</v>
      </c>
      <c r="P19" s="323">
        <f t="shared" si="0"/>
        <v>2290</v>
      </c>
      <c r="Q19" s="323">
        <f>(M19*60)*(3.1415927*gradient!$E$8*gradient!$E$8*0.6/4)</f>
        <v>16.87027797205047</v>
      </c>
      <c r="R19" s="323">
        <f>1.1*(B$12*gradient!$E$7*0.001*$M19*0.001*$N$4*0.001/(gradient!$E$9*0.000001)^2/100000)</f>
        <v>15.410180199189899</v>
      </c>
      <c r="S19" s="323">
        <f t="shared" si="5"/>
        <v>2290</v>
      </c>
      <c r="T19" s="323" t="str">
        <f t="shared" si="6"/>
        <v/>
      </c>
      <c r="U19" s="323">
        <f>(M19*60)*(3.1415927*gradient!$E$8*gradient!$E$8*0.6/4)</f>
        <v>16.87027797205047</v>
      </c>
    </row>
    <row r="20" spans="4:21" x14ac:dyDescent="0.2">
      <c r="L20" s="323">
        <v>0.36</v>
      </c>
      <c r="M20" s="323">
        <f>(L20*$N$5)/(gradient!$E$9/1000000)*1000</f>
        <v>0.14759777865299428</v>
      </c>
      <c r="N20" s="323">
        <f t="shared" si="4"/>
        <v>11.840489772009123</v>
      </c>
      <c r="O20" s="323">
        <f>gradient!$E$7/(N20*gradient!$E$9/1000)</f>
        <v>2483.9989960053567</v>
      </c>
      <c r="P20" s="323">
        <f t="shared" si="0"/>
        <v>2480</v>
      </c>
      <c r="Q20" s="323">
        <f>(M20*60)*(3.1415927*gradient!$E$8*gradient!$E$8*0.6/4)</f>
        <v>18.403939605873241</v>
      </c>
      <c r="R20" s="323">
        <f>1.1*(B$12*gradient!$E$7*0.001*$M20*0.001*$N$4*0.001/(gradient!$E$9*0.000001)^2/100000)</f>
        <v>16.811105671843524</v>
      </c>
      <c r="S20" s="323">
        <f t="shared" si="5"/>
        <v>2480</v>
      </c>
      <c r="T20" s="323" t="str">
        <f t="shared" si="6"/>
        <v/>
      </c>
      <c r="U20" s="323">
        <f>(M20*60)*(3.1415927*gradient!$E$8*gradient!$E$8*0.6/4)</f>
        <v>18.403939605873241</v>
      </c>
    </row>
    <row r="21" spans="4:21" x14ac:dyDescent="0.2">
      <c r="L21" s="323">
        <v>0.39</v>
      </c>
      <c r="M21" s="323">
        <f>(L21*$N$5)/(gradient!$E$9/1000000)*1000</f>
        <v>0.15989759354074382</v>
      </c>
      <c r="N21" s="323">
        <f t="shared" si="4"/>
        <v>11.006524613816536</v>
      </c>
      <c r="O21" s="323">
        <f>gradient!$E$7/(N21*gradient!$E$9/1000)</f>
        <v>2672.2117778178272</v>
      </c>
      <c r="P21" s="323">
        <f t="shared" si="0"/>
        <v>2670</v>
      </c>
      <c r="Q21" s="323">
        <f>(M21*60)*(3.1415927*gradient!$E$8*gradient!$E$8*0.6/4)</f>
        <v>19.937601239696015</v>
      </c>
      <c r="R21" s="323">
        <f>1.1*(B$12*gradient!$E$7*0.001*$M21*0.001*$N$4*0.001/(gradient!$E$9*0.000001)^2/100000)</f>
        <v>18.212031144497157</v>
      </c>
      <c r="S21" s="323">
        <f t="shared" si="5"/>
        <v>2670</v>
      </c>
      <c r="T21" s="323" t="str">
        <f t="shared" si="6"/>
        <v/>
      </c>
      <c r="U21" s="323">
        <f>(M21*60)*(3.1415927*gradient!$E$8*gradient!$E$8*0.6/4)</f>
        <v>19.937601239696015</v>
      </c>
    </row>
    <row r="22" spans="4:21" x14ac:dyDescent="0.2">
      <c r="L22" s="323">
        <v>0.42</v>
      </c>
      <c r="M22" s="323">
        <f>(L22*$N$5)/(gradient!$E$9/1000000)*1000</f>
        <v>0.17219740842849332</v>
      </c>
      <c r="N22" s="323">
        <f t="shared" si="4"/>
        <v>10.293696762531376</v>
      </c>
      <c r="O22" s="323">
        <f>gradient!$E$7/(N22*gradient!$E$9/1000)</f>
        <v>2857.2596788492879</v>
      </c>
      <c r="P22" s="323">
        <f t="shared" si="0"/>
        <v>2850</v>
      </c>
      <c r="Q22" s="323">
        <f>(M22*60)*(3.1415927*gradient!$E$8*gradient!$E$8*0.6/4)</f>
        <v>21.471262873518778</v>
      </c>
      <c r="R22" s="323">
        <f>1.1*(B$12*gradient!$E$7*0.001*$M22*0.001*$N$4*0.001/(gradient!$E$9*0.000001)^2/100000)</f>
        <v>19.612956617150779</v>
      </c>
      <c r="S22" s="323">
        <f t="shared" si="5"/>
        <v>2850</v>
      </c>
      <c r="T22" s="323" t="str">
        <f t="shared" si="6"/>
        <v/>
      </c>
      <c r="U22" s="323">
        <f>(M22*60)*(3.1415927*gradient!$E$8*gradient!$E$8*0.6/4)</f>
        <v>21.471262873518778</v>
      </c>
    </row>
    <row r="23" spans="4:21" x14ac:dyDescent="0.2">
      <c r="L23" s="323">
        <v>0.45</v>
      </c>
      <c r="M23" s="323">
        <f>(L23*$N$5)/(gradient!$E$9/1000000)*1000</f>
        <v>0.18449722331624285</v>
      </c>
      <c r="N23" s="323">
        <f t="shared" si="4"/>
        <v>9.6776983212824437</v>
      </c>
      <c r="O23" s="323">
        <f>gradient!$E$7/(N23*gradient!$E$9/1000)</f>
        <v>3039.1280787501178</v>
      </c>
      <c r="P23" s="323">
        <f t="shared" si="0"/>
        <v>3030</v>
      </c>
      <c r="Q23" s="323">
        <f>(M23*60)*(3.1415927*gradient!$E$8*gradient!$E$8*0.6/4)</f>
        <v>23.004924507341553</v>
      </c>
      <c r="R23" s="323">
        <f>1.1*(B$12*gradient!$E$7*0.001*$M23*0.001*$N$4*0.001/(gradient!$E$9*0.000001)^2/100000)</f>
        <v>21.013882089804405</v>
      </c>
      <c r="S23" s="323">
        <f t="shared" si="5"/>
        <v>3030</v>
      </c>
      <c r="T23" s="323" t="str">
        <f t="shared" si="6"/>
        <v/>
      </c>
      <c r="U23" s="323">
        <f>(M23*60)*(3.1415927*gradient!$E$8*gradient!$E$8*0.6/4)</f>
        <v>23.004924507341553</v>
      </c>
    </row>
    <row r="24" spans="4:21" x14ac:dyDescent="0.2">
      <c r="L24" s="323">
        <v>0.48</v>
      </c>
      <c r="M24" s="323">
        <f>(L24*$N$5)/(gradient!$E$9/1000000)*1000</f>
        <v>0.19679703820399236</v>
      </c>
      <c r="N24" s="323">
        <f t="shared" si="4"/>
        <v>9.1403068615671064</v>
      </c>
      <c r="O24" s="323">
        <f>gradient!$E$7/(N24*gradient!$E$9/1000)</f>
        <v>3217.809330838998</v>
      </c>
      <c r="P24" s="323">
        <f t="shared" si="0"/>
        <v>3210</v>
      </c>
      <c r="Q24" s="323">
        <f>(M24*60)*(3.1415927*gradient!$E$8*gradient!$E$8*0.6/4)</f>
        <v>24.538586141164316</v>
      </c>
      <c r="R24" s="323">
        <f>1.1*(B$12*gradient!$E$7*0.001*$M24*0.001*$N$4*0.001/(gradient!$E$9*0.000001)^2/100000)</f>
        <v>22.414807562458027</v>
      </c>
      <c r="S24" s="323">
        <f t="shared" si="5"/>
        <v>3210</v>
      </c>
      <c r="T24" s="323" t="str">
        <f t="shared" si="6"/>
        <v/>
      </c>
      <c r="U24" s="323">
        <f>(M24*60)*(3.1415927*gradient!$E$8*gradient!$E$8*0.6/4)</f>
        <v>24.538586141164316</v>
      </c>
    </row>
    <row r="25" spans="4:21" x14ac:dyDescent="0.2">
      <c r="L25" s="323">
        <v>0.51</v>
      </c>
      <c r="M25" s="323">
        <f>(L25*$N$5)/(gradient!$E$9/1000000)*1000</f>
        <v>0.20909685309174189</v>
      </c>
      <c r="N25" s="323">
        <f t="shared" si="4"/>
        <v>8.6675942289473618</v>
      </c>
      <c r="O25" s="323">
        <f>gradient!$E$7/(N25*gradient!$E$9/1000)</f>
        <v>3393.301985417731</v>
      </c>
      <c r="P25" s="323">
        <f t="shared" si="0"/>
        <v>3390</v>
      </c>
      <c r="Q25" s="323">
        <f>(M25*60)*(3.1415927*gradient!$E$8*gradient!$E$8*0.6/4)</f>
        <v>26.07224777498709</v>
      </c>
      <c r="R25" s="323">
        <f>1.1*(B$12*gradient!$E$7*0.001*$M25*0.001*$N$4*0.001/(gradient!$E$9*0.000001)^2/100000)</f>
        <v>23.815733035111656</v>
      </c>
      <c r="S25" s="323">
        <f t="shared" si="5"/>
        <v>3390</v>
      </c>
      <c r="T25" s="323" t="str">
        <f t="shared" si="6"/>
        <v/>
      </c>
      <c r="U25" s="323">
        <f>(M25*60)*(3.1415927*gradient!$E$8*gradient!$E$8*0.6/4)</f>
        <v>26.07224777498709</v>
      </c>
    </row>
    <row r="26" spans="4:21" x14ac:dyDescent="0.2">
      <c r="L26" s="323">
        <v>0.54</v>
      </c>
      <c r="M26" s="323">
        <f>(L26*$N$5)/(gradient!$E$9/1000000)*1000</f>
        <v>0.22139666797949145</v>
      </c>
      <c r="N26" s="323">
        <f t="shared" si="4"/>
        <v>8.248732692385877</v>
      </c>
      <c r="O26" s="323">
        <f>gradient!$E$7/(N26*gradient!$E$9/1000)</f>
        <v>3565.6101128154323</v>
      </c>
      <c r="P26" s="323">
        <f t="shared" si="0"/>
        <v>3560</v>
      </c>
      <c r="Q26" s="323">
        <f>(M26*60)*(3.1415927*gradient!$E$8*gradient!$E$8*0.6/4)</f>
        <v>27.605909408809865</v>
      </c>
      <c r="R26" s="323">
        <f>1.1*(B$12*gradient!$E$7*0.001*$M26*0.001*$N$4*0.001/(gradient!$E$9*0.000001)^2/100000)</f>
        <v>25.216658507765292</v>
      </c>
      <c r="S26" s="323">
        <f t="shared" si="5"/>
        <v>3560</v>
      </c>
      <c r="T26" s="323" t="str">
        <f t="shared" si="6"/>
        <v/>
      </c>
      <c r="U26" s="323">
        <f>(M26*60)*(3.1415927*gradient!$E$8*gradient!$E$8*0.6/4)</f>
        <v>27.605909408809865</v>
      </c>
    </row>
    <row r="27" spans="4:21" x14ac:dyDescent="0.2">
      <c r="D27" s="323">
        <v>60</v>
      </c>
      <c r="L27" s="323">
        <v>0.56999999999999995</v>
      </c>
      <c r="M27" s="323">
        <f>(L27*$N$5)/(gradient!$E$9/1000000)*1000</f>
        <v>0.23369648286724093</v>
      </c>
      <c r="N27" s="323">
        <f t="shared" si="4"/>
        <v>7.8751782938340931</v>
      </c>
      <c r="O27" s="323">
        <f>gradient!$E$7/(N27*gradient!$E$9/1000)</f>
        <v>3734.7427078457931</v>
      </c>
      <c r="P27" s="323">
        <f t="shared" si="0"/>
        <v>3730</v>
      </c>
      <c r="Q27" s="323">
        <f>(M27*60)*(3.1415927*gradient!$E$8*gradient!$E$8*0.6/4)</f>
        <v>29.139571042632628</v>
      </c>
      <c r="R27" s="323">
        <f>1.1*(B$12*gradient!$E$7*0.001*$M27*0.001*$N$4*0.001/(gradient!$E$9*0.000001)^2/100000)</f>
        <v>26.617583980418907</v>
      </c>
      <c r="S27" s="323">
        <f t="shared" si="5"/>
        <v>3730</v>
      </c>
      <c r="T27" s="323" t="str">
        <f t="shared" si="6"/>
        <v/>
      </c>
      <c r="U27" s="323">
        <f>(M27*60)*(3.1415927*gradient!$E$8*gradient!$E$8*0.6/4)</f>
        <v>29.139571042632628</v>
      </c>
    </row>
    <row r="28" spans="4:21" x14ac:dyDescent="0.2">
      <c r="L28" s="323">
        <v>0.6</v>
      </c>
      <c r="M28" s="323">
        <f>(L28*$N$5)/(gradient!$E$9/1000000)*1000</f>
        <v>0.24599629775499049</v>
      </c>
      <c r="N28" s="323">
        <f t="shared" si="4"/>
        <v>7.540099331968416</v>
      </c>
      <c r="O28" s="323">
        <f>gradient!$E$7/(N28*gradient!$E$9/1000)</f>
        <v>3900.713161852223</v>
      </c>
      <c r="P28" s="323">
        <f t="shared" si="0"/>
        <v>3900</v>
      </c>
      <c r="Q28" s="323">
        <f>(M28*60)*(3.1415927*gradient!$E$8*gradient!$E$8*0.6/4)</f>
        <v>30.673232676455406</v>
      </c>
      <c r="R28" s="323">
        <f>1.1*(B$12*gradient!$E$7*0.001*$M28*0.001*$N$4*0.001/(gradient!$E$9*0.000001)^2/100000)</f>
        <v>28.018509453072543</v>
      </c>
      <c r="S28" s="323">
        <f t="shared" si="5"/>
        <v>3900</v>
      </c>
      <c r="T28" s="323" t="str">
        <f t="shared" si="6"/>
        <v/>
      </c>
      <c r="U28" s="323">
        <f>(M28*60)*(3.1415927*gradient!$E$8*gradient!$E$8*0.6/4)</f>
        <v>30.673232676455406</v>
      </c>
    </row>
    <row r="29" spans="4:21" x14ac:dyDescent="0.2">
      <c r="L29" s="323">
        <v>0.63</v>
      </c>
      <c r="M29" s="323">
        <f>(L29*$N$5)/(gradient!$E$9/1000000)*1000</f>
        <v>0.25829611264273999</v>
      </c>
      <c r="N29" s="323">
        <f t="shared" si="4"/>
        <v>7.2379682374376886</v>
      </c>
      <c r="O29" s="323">
        <f>gradient!$E$7/(N29*gradient!$E$9/1000)</f>
        <v>4063.5387916947261</v>
      </c>
      <c r="P29" s="323">
        <f t="shared" si="0"/>
        <v>4060</v>
      </c>
      <c r="Q29" s="323">
        <f>(M29*60)*(3.1415927*gradient!$E$8*gradient!$E$8*0.6/4)</f>
        <v>32.206894310278173</v>
      </c>
      <c r="R29" s="323">
        <f>1.1*(B$12*gradient!$E$7*0.001*$M29*0.001*$N$4*0.001/(gradient!$E$9*0.000001)^2/100000)</f>
        <v>29.419434925726168</v>
      </c>
      <c r="S29" s="323">
        <f t="shared" si="5"/>
        <v>4060</v>
      </c>
      <c r="T29" s="323" t="str">
        <f t="shared" si="6"/>
        <v/>
      </c>
      <c r="U29" s="323">
        <f>(M29*60)*(3.1415927*gradient!$E$8*gradient!$E$8*0.6/4)</f>
        <v>32.206894310278173</v>
      </c>
    </row>
    <row r="30" spans="4:21" x14ac:dyDescent="0.2">
      <c r="L30" s="323">
        <v>0.66</v>
      </c>
      <c r="M30" s="323">
        <f>(L30*$N$5)/(gradient!$E$9/1000000)*1000</f>
        <v>0.27059592753048956</v>
      </c>
      <c r="N30" s="323">
        <f t="shared" si="4"/>
        <v>6.9642648297234224</v>
      </c>
      <c r="O30" s="323">
        <f>gradient!$E$7/(N30*gradient!$E$9/1000)</f>
        <v>4223.2404173306559</v>
      </c>
      <c r="P30" s="323">
        <f t="shared" si="0"/>
        <v>4220</v>
      </c>
      <c r="Q30" s="323">
        <f>(M30*60)*(3.1415927*gradient!$E$8*gradient!$E$8*0.6/4)</f>
        <v>33.74055594410094</v>
      </c>
      <c r="R30" s="323">
        <f>1.1*(B$12*gradient!$E$7*0.001*$M30*0.001*$N$4*0.001/(gradient!$E$9*0.000001)^2/100000)</f>
        <v>30.820360398379798</v>
      </c>
      <c r="S30" s="323">
        <f t="shared" si="5"/>
        <v>4220</v>
      </c>
      <c r="T30" s="323" t="str">
        <f t="shared" si="6"/>
        <v/>
      </c>
      <c r="U30" s="323">
        <f>(M30*60)*(3.1415927*gradient!$E$8*gradient!$E$8*0.6/4)</f>
        <v>33.74055594410094</v>
      </c>
    </row>
    <row r="31" spans="4:21" x14ac:dyDescent="0.2">
      <c r="L31" s="323">
        <v>0.69</v>
      </c>
      <c r="M31" s="323">
        <f>(L31*$N$5)/(gradient!$E$9/1000000)*1000</f>
        <v>0.28289574241823906</v>
      </c>
      <c r="N31" s="323">
        <f t="shared" si="4"/>
        <v>6.7152570415157244</v>
      </c>
      <c r="O31" s="323">
        <f>gradient!$E$7/(N31*gradient!$E$9/1000)</f>
        <v>4379.8419813344517</v>
      </c>
      <c r="P31" s="323">
        <f t="shared" si="0"/>
        <v>4370</v>
      </c>
      <c r="Q31" s="323">
        <f>(M31*60)*(3.1415927*gradient!$E$8*gradient!$E$8*0.6/4)</f>
        <v>35.274217577923714</v>
      </c>
      <c r="R31" s="323">
        <f>1.1*(B$12*gradient!$E$7*0.001*$M31*0.001*$N$4*0.001/(gradient!$E$9*0.000001)^2/100000)</f>
        <v>32.221285871033416</v>
      </c>
      <c r="S31" s="323">
        <f t="shared" si="5"/>
        <v>4370</v>
      </c>
      <c r="T31" s="323" t="str">
        <f t="shared" si="6"/>
        <v/>
      </c>
      <c r="U31" s="323">
        <f>(M31*60)*(3.1415927*gradient!$E$8*gradient!$E$8*0.6/4)</f>
        <v>35.274217577923714</v>
      </c>
    </row>
    <row r="32" spans="4:21" x14ac:dyDescent="0.2">
      <c r="L32" s="323">
        <v>0.72</v>
      </c>
      <c r="M32" s="323">
        <f>(L32*$N$5)/(gradient!$E$9/1000000)*1000</f>
        <v>0.29519555730598857</v>
      </c>
      <c r="N32" s="323">
        <f t="shared" si="4"/>
        <v>6.4878365048669879</v>
      </c>
      <c r="O32" s="323">
        <f>gradient!$E$7/(N32*gradient!$E$9/1000)</f>
        <v>4533.3702049702542</v>
      </c>
      <c r="P32" s="323">
        <f t="shared" si="0"/>
        <v>4530</v>
      </c>
      <c r="Q32" s="323">
        <f>(M32*60)*(3.1415927*gradient!$E$8*gradient!$E$8*0.6/4)</f>
        <v>36.807879211746481</v>
      </c>
      <c r="R32" s="323">
        <f>1.1*(B$12*gradient!$E$7*0.001*$M32*0.001*$N$4*0.001/(gradient!$E$9*0.000001)^2/100000)</f>
        <v>33.622211343687049</v>
      </c>
      <c r="S32" s="323">
        <f t="shared" si="5"/>
        <v>4530</v>
      </c>
      <c r="T32" s="323" t="str">
        <f t="shared" si="6"/>
        <v/>
      </c>
      <c r="U32" s="323">
        <f>(M32*60)*(3.1415927*gradient!$E$8*gradient!$E$8*0.6/4)</f>
        <v>36.807879211746481</v>
      </c>
    </row>
    <row r="33" spans="12:21" x14ac:dyDescent="0.2">
      <c r="L33" s="323">
        <v>0.75</v>
      </c>
      <c r="M33" s="323">
        <f>(L33*$N$5)/(gradient!$E$9/1000000)*1000</f>
        <v>0.30749537219373807</v>
      </c>
      <c r="N33" s="323">
        <f t="shared" si="4"/>
        <v>6.2793936297494026</v>
      </c>
      <c r="O33" s="323">
        <f>gradient!$E$7/(N33*gradient!$E$9/1000)</f>
        <v>4683.8542763970845</v>
      </c>
      <c r="P33" s="323">
        <f t="shared" si="0"/>
        <v>4680</v>
      </c>
      <c r="Q33" s="323">
        <f>(M33*60)*(3.1415927*gradient!$E$8*gradient!$E$8*0.6/4)</f>
        <v>38.341540845569249</v>
      </c>
      <c r="R33" s="323">
        <f>1.1*(B$12*gradient!$E$7*0.001*$M33*0.001*$N$4*0.001/(gradient!$E$9*0.000001)^2/100000)</f>
        <v>35.023136816340674</v>
      </c>
      <c r="S33" s="323">
        <f t="shared" si="5"/>
        <v>4680</v>
      </c>
      <c r="T33" s="323" t="str">
        <f t="shared" si="6"/>
        <v/>
      </c>
      <c r="U33" s="323">
        <f>(M33*60)*(3.1415927*gradient!$E$8*gradient!$E$8*0.6/4)</f>
        <v>38.341540845569249</v>
      </c>
    </row>
    <row r="34" spans="12:21" x14ac:dyDescent="0.2">
      <c r="L34" s="323">
        <v>0.78</v>
      </c>
      <c r="M34" s="323">
        <f>(L34*$N$5)/(gradient!$E$9/1000000)*1000</f>
        <v>0.31979518708148763</v>
      </c>
      <c r="N34" s="323">
        <f t="shared" si="4"/>
        <v>6.0877215364567165</v>
      </c>
      <c r="O34" s="323">
        <f>gradient!$E$7/(N34*gradient!$E$9/1000)</f>
        <v>4831.3255673322255</v>
      </c>
      <c r="P34" s="323">
        <f t="shared" si="0"/>
        <v>4830</v>
      </c>
      <c r="Q34" s="323">
        <f>(M34*60)*(3.1415927*gradient!$E$8*gradient!$E$8*0.6/4)</f>
        <v>39.87520247939203</v>
      </c>
      <c r="R34" s="323">
        <f>1.1*(B$12*gradient!$E$7*0.001*$M34*0.001*$N$4*0.001/(gradient!$E$9*0.000001)^2/100000)</f>
        <v>36.424062288994314</v>
      </c>
      <c r="S34" s="323">
        <f t="shared" si="5"/>
        <v>4830</v>
      </c>
      <c r="T34" s="323" t="str">
        <f t="shared" si="6"/>
        <v/>
      </c>
      <c r="U34" s="323">
        <f>(M34*60)*(3.1415927*gradient!$E$8*gradient!$E$8*0.6/4)</f>
        <v>39.87520247939203</v>
      </c>
    </row>
    <row r="35" spans="12:21" x14ac:dyDescent="0.2">
      <c r="L35" s="323">
        <v>0.81</v>
      </c>
      <c r="M35" s="323">
        <f>(L35*$N$5)/(gradient!$E$9/1000000)*1000</f>
        <v>0.33209500196923714</v>
      </c>
      <c r="N35" s="323">
        <f t="shared" si="4"/>
        <v>5.9109413567244289</v>
      </c>
      <c r="O35" s="323">
        <f>gradient!$E$7/(N35*gradient!$E$9/1000)</f>
        <v>4975.8173750823671</v>
      </c>
      <c r="P35" s="323">
        <f t="shared" si="0"/>
        <v>4970</v>
      </c>
      <c r="Q35" s="323">
        <f>(M35*60)*(3.1415927*gradient!$E$8*gradient!$E$8*0.6/4)</f>
        <v>41.40886411321479</v>
      </c>
      <c r="R35" s="323">
        <f>1.1*(B$12*gradient!$E$7*0.001*$M35*0.001*$N$4*0.001/(gradient!$E$9*0.000001)^2/100000)</f>
        <v>37.824987761647925</v>
      </c>
      <c r="S35" s="323">
        <f t="shared" si="5"/>
        <v>4970</v>
      </c>
      <c r="T35" s="323" t="str">
        <f t="shared" si="6"/>
        <v/>
      </c>
      <c r="U35" s="323">
        <f>(M35*60)*(3.1415927*gradient!$E$8*gradient!$E$8*0.6/4)</f>
        <v>41.40886411321479</v>
      </c>
    </row>
    <row r="36" spans="12:21" x14ac:dyDescent="0.2">
      <c r="L36" s="323">
        <v>0.84</v>
      </c>
      <c r="M36" s="323">
        <f>(L36*$N$5)/(gradient!$E$9/1000000)*1000</f>
        <v>0.34439481685698664</v>
      </c>
      <c r="N36" s="323">
        <f t="shared" si="4"/>
        <v>5.7474435579680687</v>
      </c>
      <c r="O36" s="323">
        <f>gradient!$E$7/(N36*gradient!$E$9/1000)</f>
        <v>5117.3646873150819</v>
      </c>
      <c r="P36" s="323">
        <f t="shared" si="0"/>
        <v>5110</v>
      </c>
      <c r="Q36" s="323">
        <f>(M36*60)*(3.1415927*gradient!$E$8*gradient!$E$8*0.6/4)</f>
        <v>42.942525747037557</v>
      </c>
      <c r="R36" s="323">
        <f>1.1*(B$12*gradient!$E$7*0.001*$M36*0.001*$N$4*0.001/(gradient!$E$9*0.000001)^2/100000)</f>
        <v>39.225913234301558</v>
      </c>
      <c r="S36" s="323">
        <f t="shared" si="5"/>
        <v>5110</v>
      </c>
      <c r="T36" s="323" t="str">
        <f t="shared" si="6"/>
        <v/>
      </c>
      <c r="U36" s="323">
        <f>(M36*60)*(3.1415927*gradient!$E$8*gradient!$E$8*0.6/4)</f>
        <v>42.942525747037557</v>
      </c>
    </row>
    <row r="37" spans="12:21" x14ac:dyDescent="0.2">
      <c r="L37" s="323">
        <v>0.87</v>
      </c>
      <c r="M37" s="323">
        <f>(L37*$N$5)/(gradient!$E$9/1000000)*1000</f>
        <v>0.3566946317447362</v>
      </c>
      <c r="N37" s="323">
        <f t="shared" si="4"/>
        <v>5.5958414203612907</v>
      </c>
      <c r="O37" s="323">
        <f>gradient!$E$7/(N37*gradient!$E$9/1000)</f>
        <v>5256.0039673146075</v>
      </c>
      <c r="P37" s="323">
        <f t="shared" si="0"/>
        <v>5250</v>
      </c>
      <c r="Q37" s="323">
        <f>(M37*60)*(3.1415927*gradient!$E$8*gradient!$E$8*0.6/4)</f>
        <v>44.476187380860331</v>
      </c>
      <c r="R37" s="323">
        <f>1.1*(B$12*gradient!$E$7*0.001*$M37*0.001*$N$4*0.001/(gradient!$E$9*0.000001)^2/100000)</f>
        <v>40.626838706955176</v>
      </c>
      <c r="S37" s="323">
        <f t="shared" si="5"/>
        <v>5250</v>
      </c>
      <c r="T37" s="323" t="str">
        <f t="shared" si="6"/>
        <v/>
      </c>
      <c r="U37" s="323">
        <f>(M37*60)*(3.1415927*gradient!$E$8*gradient!$E$8*0.6/4)</f>
        <v>44.476187380860331</v>
      </c>
    </row>
    <row r="38" spans="12:21" x14ac:dyDescent="0.2">
      <c r="L38" s="323">
        <v>0.9</v>
      </c>
      <c r="M38" s="323">
        <f>(L38*$N$5)/(gradient!$E$9/1000000)*1000</f>
        <v>0.36899444663248571</v>
      </c>
      <c r="N38" s="323">
        <f t="shared" si="4"/>
        <v>5.4549338290500744</v>
      </c>
      <c r="O38" s="323">
        <f>gradient!$E$7/(N38*gradient!$E$9/1000)</f>
        <v>5391.7729577673244</v>
      </c>
      <c r="P38" s="323">
        <f t="shared" si="0"/>
        <v>5390</v>
      </c>
      <c r="Q38" s="323">
        <f>(M38*60)*(3.1415927*gradient!$E$8*gradient!$E$8*0.6/4)</f>
        <v>46.009849014683105</v>
      </c>
      <c r="R38" s="323">
        <f>1.1*(B$12*gradient!$E$7*0.001*$M38*0.001*$N$4*0.001/(gradient!$E$9*0.000001)^2/100000)</f>
        <v>42.027764179608809</v>
      </c>
      <c r="S38" s="323">
        <f t="shared" si="5"/>
        <v>5390</v>
      </c>
      <c r="T38" s="323" t="str">
        <f t="shared" si="6"/>
        <v/>
      </c>
      <c r="U38" s="323">
        <f>(M38*60)*(3.1415927*gradient!$E$8*gradient!$E$8*0.6/4)</f>
        <v>46.009849014683105</v>
      </c>
    </row>
    <row r="39" spans="12:21" x14ac:dyDescent="0.2">
      <c r="L39" s="323">
        <v>0.93</v>
      </c>
      <c r="M39" s="323">
        <f>(L39*$N$5)/(gradient!$E$9/1000000)*1000</f>
        <v>0.38129426152023527</v>
      </c>
      <c r="N39" s="323">
        <f t="shared" si="4"/>
        <v>5.3236752764857114</v>
      </c>
      <c r="O39" s="323">
        <f>gradient!$E$7/(N39*gradient!$E$9/1000)</f>
        <v>5524.7105013696073</v>
      </c>
      <c r="P39" s="323">
        <f t="shared" si="0"/>
        <v>5520</v>
      </c>
      <c r="Q39" s="323">
        <f>(M39*60)*(3.1415927*gradient!$E$8*gradient!$E$8*0.6/4)</f>
        <v>47.54351064850588</v>
      </c>
      <c r="R39" s="323">
        <f>1.1*(B$12*gradient!$E$7*0.001*$M39*0.001*$N$4*0.001/(gradient!$E$9*0.000001)^2/100000)</f>
        <v>43.428689652262442</v>
      </c>
      <c r="S39" s="323">
        <f t="shared" si="5"/>
        <v>5520</v>
      </c>
      <c r="T39" s="323" t="str">
        <f t="shared" si="6"/>
        <v/>
      </c>
      <c r="U39" s="323">
        <f>(M39*60)*(3.1415927*gradient!$E$8*gradient!$E$8*0.6/4)</f>
        <v>47.54351064850588</v>
      </c>
    </row>
    <row r="40" spans="12:21" x14ac:dyDescent="0.2">
      <c r="L40" s="323">
        <v>0.96</v>
      </c>
      <c r="M40" s="323">
        <f>(L40*$N$5)/(gradient!$E$9/1000000)*1000</f>
        <v>0.39359407640798472</v>
      </c>
      <c r="N40" s="323">
        <f t="shared" si="4"/>
        <v>5.2011514963988548</v>
      </c>
      <c r="O40" s="323">
        <f>gradient!$E$7/(N40*gradient!$E$9/1000)</f>
        <v>5654.856376755477</v>
      </c>
      <c r="P40" s="323">
        <f t="shared" si="0"/>
        <v>5650</v>
      </c>
      <c r="Q40" s="323">
        <f>(M40*60)*(3.1415927*gradient!$E$8*gradient!$E$8*0.6/4)</f>
        <v>49.077172282328632</v>
      </c>
      <c r="R40" s="323">
        <f>1.1*(B$12*gradient!$E$7*0.001*$M40*0.001*$N$4*0.001/(gradient!$E$9*0.000001)^2/100000)</f>
        <v>44.829615124916053</v>
      </c>
      <c r="S40" s="323">
        <f t="shared" si="5"/>
        <v>5650</v>
      </c>
      <c r="T40" s="323" t="str">
        <f t="shared" si="6"/>
        <v/>
      </c>
      <c r="U40" s="323">
        <f>(M40*60)*(3.1415927*gradient!$E$8*gradient!$E$8*0.6/4)</f>
        <v>49.077172282328632</v>
      </c>
    </row>
    <row r="41" spans="12:21" x14ac:dyDescent="0.2">
      <c r="L41" s="323">
        <v>0.99</v>
      </c>
      <c r="M41" s="323">
        <f>(L41*$N$5)/(gradient!$E$9/1000000)*1000</f>
        <v>0.40589389129573428</v>
      </c>
      <c r="N41" s="323">
        <f t="shared" si="4"/>
        <v>5.0865595338166374</v>
      </c>
      <c r="O41" s="323">
        <f>gradient!$E$7/(N41*gradient!$E$9/1000)</f>
        <v>5782.2511484130009</v>
      </c>
      <c r="P41" s="323">
        <f t="shared" si="0"/>
        <v>5780</v>
      </c>
      <c r="Q41" s="323">
        <f>(M41*60)*(3.1415927*gradient!$E$8*gradient!$E$8*0.6/4)</f>
        <v>50.610833916151414</v>
      </c>
      <c r="R41" s="323">
        <f>1.1*(B$12*gradient!$E$7*0.001*$M41*0.001*$N$4*0.001/(gradient!$E$9*0.000001)^2/100000)</f>
        <v>46.230540597569686</v>
      </c>
      <c r="S41" s="323">
        <f t="shared" si="5"/>
        <v>5780</v>
      </c>
      <c r="T41" s="323" t="str">
        <f t="shared" si="6"/>
        <v/>
      </c>
      <c r="U41" s="323">
        <f>(M41*60)*(3.1415927*gradient!$E$8*gradient!$E$8*0.6/4)</f>
        <v>50.610833916151414</v>
      </c>
    </row>
    <row r="42" spans="12:21" x14ac:dyDescent="0.2">
      <c r="L42" s="323">
        <v>1.02</v>
      </c>
      <c r="M42" s="323">
        <f>(L42*$N$5)/(gradient!$E$9/1000000)*1000</f>
        <v>0.41819370618348378</v>
      </c>
      <c r="N42" s="323">
        <f t="shared" si="4"/>
        <v>4.979191337011093</v>
      </c>
      <c r="O42" s="323">
        <f>gradient!$E$7/(N42*gradient!$E$9/1000)</f>
        <v>5906.9360294030466</v>
      </c>
      <c r="P42" s="323">
        <f t="shared" si="0"/>
        <v>5900</v>
      </c>
      <c r="Q42" s="323">
        <f>(M42*60)*(3.1415927*gradient!$E$8*gradient!$E$8*0.6/4)</f>
        <v>52.144495549974181</v>
      </c>
      <c r="R42" s="323">
        <f>1.1*(B$12*gradient!$E$7*0.001*$M42*0.001*$N$4*0.001/(gradient!$E$9*0.000001)^2/100000)</f>
        <v>47.631466070223311</v>
      </c>
      <c r="S42" s="323">
        <f t="shared" si="5"/>
        <v>5900</v>
      </c>
      <c r="T42" s="323" t="str">
        <f t="shared" si="6"/>
        <v/>
      </c>
      <c r="U42" s="323">
        <f>(M42*60)*(3.1415927*gradient!$E$8*gradient!$E$8*0.6/4)</f>
        <v>52.144495549974181</v>
      </c>
    </row>
    <row r="43" spans="12:21" x14ac:dyDescent="0.2">
      <c r="L43" s="323">
        <v>1.05</v>
      </c>
      <c r="M43" s="323">
        <f>(L43*$N$5)/(gradient!$E$9/1000000)*1000</f>
        <v>0.43049352107123334</v>
      </c>
      <c r="N43" s="323">
        <f t="shared" si="4"/>
        <v>4.878420166338663</v>
      </c>
      <c r="O43" s="323">
        <f>gradient!$E$7/(N43*gradient!$E$9/1000)</f>
        <v>6028.9527558173368</v>
      </c>
      <c r="P43" s="323">
        <f t="shared" si="0"/>
        <v>6020</v>
      </c>
      <c r="Q43" s="323">
        <f>(M43*60)*(3.1415927*gradient!$E$8*gradient!$E$8*0.6/4)</f>
        <v>53.678157183796955</v>
      </c>
      <c r="R43" s="323">
        <f>1.1*(B$12*gradient!$E$7*0.001*$M43*0.001*$N$4*0.001/(gradient!$E$9*0.000001)^2/100000)</f>
        <v>49.032391542876944</v>
      </c>
      <c r="S43" s="323">
        <f t="shared" si="5"/>
        <v>6020</v>
      </c>
      <c r="T43" s="323" t="str">
        <f t="shared" si="6"/>
        <v/>
      </c>
      <c r="U43" s="323">
        <f>(M43*60)*(3.1415927*gradient!$E$8*gradient!$E$8*0.6/4)</f>
        <v>53.678157183796955</v>
      </c>
    </row>
    <row r="44" spans="12:21" x14ac:dyDescent="0.2">
      <c r="L44" s="323">
        <v>1.08</v>
      </c>
      <c r="M44" s="323">
        <f>(L44*$N$5)/(gradient!$E$9/1000000)*1000</f>
        <v>0.4427933359589829</v>
      </c>
      <c r="N44" s="323">
        <f t="shared" si="4"/>
        <v>4.7836892717097221</v>
      </c>
      <c r="O44" s="323">
        <f>gradient!$E$7/(N44*gradient!$E$9/1000)</f>
        <v>6148.3434720186988</v>
      </c>
      <c r="P44" s="323">
        <f t="shared" si="0"/>
        <v>6140</v>
      </c>
      <c r="Q44" s="323">
        <f>(M44*60)*(3.1415927*gradient!$E$8*gradient!$E$8*0.6/4)</f>
        <v>55.211818817619729</v>
      </c>
      <c r="R44" s="323">
        <f>1.1*(B$12*gradient!$E$7*0.001*$M44*0.001*$N$4*0.001/(gradient!$E$9*0.000001)^2/100000)</f>
        <v>50.433317015530584</v>
      </c>
      <c r="S44" s="323">
        <f t="shared" si="5"/>
        <v>6140</v>
      </c>
      <c r="T44" s="323" t="str">
        <f t="shared" si="6"/>
        <v/>
      </c>
      <c r="U44" s="323">
        <f>(M44*60)*(3.1415927*gradient!$E$8*gradient!$E$8*0.6/4)</f>
        <v>55.211818817619729</v>
      </c>
    </row>
    <row r="45" spans="12:21" x14ac:dyDescent="0.2">
      <c r="L45" s="323">
        <v>1.1100000000000001</v>
      </c>
      <c r="M45" s="323">
        <f>(L45*$N$5)/(gradient!$E$9/1000000)*1000</f>
        <v>0.45509315084673241</v>
      </c>
      <c r="N45" s="323">
        <f t="shared" si="4"/>
        <v>4.69450240905201</v>
      </c>
      <c r="O45" s="323">
        <f>gradient!$E$7/(N45*gradient!$E$9/1000)</f>
        <v>6265.1506257979863</v>
      </c>
      <c r="P45" s="323">
        <f t="shared" si="0"/>
        <v>6260</v>
      </c>
      <c r="Q45" s="323">
        <f>(M45*60)*(3.1415927*gradient!$E$8*gradient!$E$8*0.6/4)</f>
        <v>56.745480451442496</v>
      </c>
      <c r="R45" s="323">
        <f>1.1*(B$12*gradient!$E$7*0.001*$M45*0.001*$N$4*0.001/(gradient!$E$9*0.000001)^2/100000)</f>
        <v>51.834242488184209</v>
      </c>
      <c r="S45" s="323">
        <f t="shared" si="5"/>
        <v>6260</v>
      </c>
      <c r="T45" s="323" t="str">
        <f t="shared" si="6"/>
        <v/>
      </c>
      <c r="U45" s="323">
        <f>(M45*60)*(3.1415927*gradient!$E$8*gradient!$E$8*0.6/4)</f>
        <v>56.745480451442496</v>
      </c>
    </row>
    <row r="46" spans="12:21" x14ac:dyDescent="0.2">
      <c r="L46" s="323">
        <v>1.1399999999999999</v>
      </c>
      <c r="M46" s="323">
        <f>(L46*$N$5)/(gradient!$E$9/1000000)*1000</f>
        <v>0.46739296573448186</v>
      </c>
      <c r="N46" s="323">
        <f t="shared" si="4"/>
        <v>4.6104158566468811</v>
      </c>
      <c r="O46" s="323">
        <f>gradient!$E$7/(N46*gradient!$E$9/1000)</f>
        <v>6379.4168726621765</v>
      </c>
      <c r="P46" s="323">
        <f t="shared" si="0"/>
        <v>6370</v>
      </c>
      <c r="Q46" s="323">
        <f>(M46*60)*(3.1415927*gradient!$E$8*gradient!$E$8*0.6/4)</f>
        <v>58.279142085265256</v>
      </c>
      <c r="R46" s="323">
        <f>1.1*(B$12*gradient!$E$7*0.001*$M46*0.001*$N$4*0.001/(gradient!$E$9*0.000001)^2/100000)</f>
        <v>53.235167960837813</v>
      </c>
      <c r="S46" s="323">
        <f t="shared" si="5"/>
        <v>6370</v>
      </c>
      <c r="T46" s="323" t="str">
        <f t="shared" si="6"/>
        <v/>
      </c>
      <c r="U46" s="323">
        <f>(M46*60)*(3.1415927*gradient!$E$8*gradient!$E$8*0.6/4)</f>
        <v>58.279142085265256</v>
      </c>
    </row>
    <row r="47" spans="12:21" x14ac:dyDescent="0.2">
      <c r="L47" s="323">
        <v>1.17</v>
      </c>
      <c r="M47" s="323">
        <f>(L47*$N$5)/(gradient!$E$9/1000000)*1000</f>
        <v>0.47969278062223142</v>
      </c>
      <c r="N47" s="323">
        <f t="shared" si="4"/>
        <v>4.5310316618330511</v>
      </c>
      <c r="O47" s="323">
        <f>gradient!$E$7/(N47*gradient!$E$9/1000)</f>
        <v>6491.184988538279</v>
      </c>
      <c r="P47" s="323">
        <f t="shared" si="0"/>
        <v>6490</v>
      </c>
      <c r="Q47" s="323">
        <f>(M47*60)*(3.1415927*gradient!$E$8*gradient!$E$8*0.6/4)</f>
        <v>59.812803719088031</v>
      </c>
      <c r="R47" s="323">
        <f>1.1*(B$12*gradient!$E$7*0.001*$M47*0.001*$N$4*0.001/(gradient!$E$9*0.000001)^2/100000)</f>
        <v>54.636093433491446</v>
      </c>
      <c r="S47" s="323">
        <f t="shared" si="5"/>
        <v>6490</v>
      </c>
      <c r="T47" s="323" t="str">
        <f t="shared" si="6"/>
        <v/>
      </c>
      <c r="U47" s="323">
        <f>(M47*60)*(3.1415927*gradient!$E$8*gradient!$E$8*0.6/4)</f>
        <v>59.812803719088031</v>
      </c>
    </row>
    <row r="48" spans="12:21" x14ac:dyDescent="0.2">
      <c r="L48" s="323">
        <v>1.2</v>
      </c>
      <c r="M48" s="323">
        <f>(L48*$N$5)/(gradient!$E$9/1000000)*1000</f>
        <v>0.49199259550998098</v>
      </c>
      <c r="N48" s="323">
        <f t="shared" si="4"/>
        <v>4.4559919025159447</v>
      </c>
      <c r="O48" s="323">
        <f>gradient!$E$7/(N48*gradient!$E$9/1000)</f>
        <v>6600.4977902396695</v>
      </c>
      <c r="P48" s="323">
        <f t="shared" si="0"/>
        <v>6600</v>
      </c>
      <c r="Q48" s="323">
        <f>(M48*60)*(3.1415927*gradient!$E$8*gradient!$E$8*0.6/4)</f>
        <v>61.346465352910812</v>
      </c>
      <c r="R48" s="323">
        <f>1.1*(B$12*gradient!$E$7*0.001*$M48*0.001*$N$4*0.001/(gradient!$E$9*0.000001)^2/100000)</f>
        <v>56.037018906145086</v>
      </c>
      <c r="S48" s="323">
        <f t="shared" si="5"/>
        <v>6600</v>
      </c>
      <c r="T48" s="323" t="str">
        <f t="shared" si="6"/>
        <v/>
      </c>
      <c r="U48" s="323">
        <f>(M48*60)*(3.1415927*gradient!$E$8*gradient!$E$8*0.6/4)</f>
        <v>61.346465352910812</v>
      </c>
    </row>
    <row r="49" spans="12:21" x14ac:dyDescent="0.2">
      <c r="L49" s="323">
        <v>1.23</v>
      </c>
      <c r="M49" s="323">
        <f>(L49*$N$5)/(gradient!$E$9/1000000)*1000</f>
        <v>0.50429241039773054</v>
      </c>
      <c r="N49" s="323">
        <f t="shared" si="4"/>
        <v>4.3849737900159758</v>
      </c>
      <c r="O49" s="323">
        <f>gradient!$E$7/(N49*gradient!$E$9/1000)</f>
        <v>6707.3980630965643</v>
      </c>
      <c r="P49" s="323">
        <f t="shared" si="0"/>
        <v>6700</v>
      </c>
      <c r="Q49" s="323">
        <f>(M49*60)*(3.1415927*gradient!$E$8*gradient!$E$8*0.6/4)</f>
        <v>62.880126986733586</v>
      </c>
      <c r="R49" s="323">
        <f>1.1*(B$12*gradient!$E$7*0.001*$M49*0.001*$N$4*0.001/(gradient!$E$9*0.000001)^2/100000)</f>
        <v>57.437944378798726</v>
      </c>
      <c r="S49" s="323">
        <f t="shared" si="5"/>
        <v>6700</v>
      </c>
      <c r="T49" s="323" t="str">
        <f t="shared" si="6"/>
        <v/>
      </c>
      <c r="U49" s="323">
        <f>(M49*60)*(3.1415927*gradient!$E$8*gradient!$E$8*0.6/4)</f>
        <v>62.880126986733586</v>
      </c>
    </row>
    <row r="50" spans="12:21" x14ac:dyDescent="0.2">
      <c r="L50" s="323">
        <v>1.26</v>
      </c>
      <c r="M50" s="323">
        <f>(L50*$N$5)/(gradient!$E$9/1000000)*1000</f>
        <v>0.51659222528547999</v>
      </c>
      <c r="N50" s="323">
        <f t="shared" si="4"/>
        <v>4.3176854728584653</v>
      </c>
      <c r="O50" s="323">
        <f>gradient!$E$7/(N50*gradient!$E$9/1000)</f>
        <v>6811.9284952015487</v>
      </c>
      <c r="P50" s="323">
        <f t="shared" si="0"/>
        <v>6810</v>
      </c>
      <c r="Q50" s="323">
        <f>(M50*60)*(3.1415927*gradient!$E$8*gradient!$E$8*0.6/4)</f>
        <v>64.413788620556346</v>
      </c>
      <c r="R50" s="323">
        <f>1.1*(B$12*gradient!$E$7*0.001*$M50*0.001*$N$4*0.001/(gradient!$E$9*0.000001)^2/100000)</f>
        <v>58.838869851452337</v>
      </c>
      <c r="S50" s="323">
        <f t="shared" si="5"/>
        <v>6810</v>
      </c>
      <c r="T50" s="323" t="str">
        <f t="shared" si="6"/>
        <v/>
      </c>
      <c r="U50" s="323">
        <f>(M50*60)*(3.1415927*gradient!$E$8*gradient!$E$8*0.6/4)</f>
        <v>64.413788620556346</v>
      </c>
    </row>
    <row r="51" spans="12:21" x14ac:dyDescent="0.2">
      <c r="L51" s="323">
        <v>1.29</v>
      </c>
      <c r="M51" s="323">
        <f>(L51*$N$5)/(gradient!$E$9/1000000)*1000</f>
        <v>0.52889204017322955</v>
      </c>
      <c r="N51" s="323">
        <f t="shared" si="4"/>
        <v>4.2538624272513816</v>
      </c>
      <c r="O51" s="323">
        <f>gradient!$E$7/(N51*gradient!$E$9/1000)</f>
        <v>6914.131617765237</v>
      </c>
      <c r="P51" s="323">
        <f t="shared" si="0"/>
        <v>6910</v>
      </c>
      <c r="Q51" s="323">
        <f>(M51*60)*(3.1415927*gradient!$E$8*gradient!$E$8*0.6/4)</f>
        <v>65.94745025437912</v>
      </c>
      <c r="R51" s="323">
        <f>1.1*(B$12*gradient!$E$7*0.001*$M51*0.001*$N$4*0.001/(gradient!$E$9*0.000001)^2/100000)</f>
        <v>60.23979532410597</v>
      </c>
      <c r="S51" s="323">
        <f t="shared" si="5"/>
        <v>6910</v>
      </c>
      <c r="T51" s="323" t="str">
        <f t="shared" si="6"/>
        <v/>
      </c>
      <c r="U51" s="323">
        <f>(M51*60)*(3.1415927*gradient!$E$8*gradient!$E$8*0.6/4)</f>
        <v>65.94745025437912</v>
      </c>
    </row>
    <row r="52" spans="12:21" x14ac:dyDescent="0.2">
      <c r="L52" s="323">
        <v>1.32</v>
      </c>
      <c r="M52" s="323">
        <f>(L52*$N$5)/(gradient!$E$9/1000000)*1000</f>
        <v>0.54119185506097911</v>
      </c>
      <c r="N52" s="323">
        <f t="shared" si="4"/>
        <v>4.193264340789554</v>
      </c>
      <c r="O52" s="323">
        <f>gradient!$E$7/(N52*gradient!$E$9/1000)</f>
        <v>7014.0497511169033</v>
      </c>
      <c r="P52" s="323">
        <f t="shared" si="0"/>
        <v>7010</v>
      </c>
      <c r="Q52" s="323">
        <f>(M52*60)*(3.1415927*gradient!$E$8*gradient!$E$8*0.6/4)</f>
        <v>67.48111188820188</v>
      </c>
      <c r="R52" s="323">
        <f>1.1*(B$12*gradient!$E$7*0.001*$M52*0.001*$N$4*0.001/(gradient!$E$9*0.000001)^2/100000)</f>
        <v>61.640720796759595</v>
      </c>
      <c r="S52" s="323">
        <f t="shared" si="5"/>
        <v>7010</v>
      </c>
      <c r="T52" s="323" t="str">
        <f t="shared" si="6"/>
        <v/>
      </c>
      <c r="U52" s="323">
        <f>(M52*60)*(3.1415927*gradient!$E$8*gradient!$E$8*0.6/4)</f>
        <v>67.48111188820188</v>
      </c>
    </row>
    <row r="53" spans="12:21" x14ac:dyDescent="0.2">
      <c r="L53" s="323">
        <v>1.35</v>
      </c>
      <c r="M53" s="323">
        <f>(L53*$N$5)/(gradient!$E$9/1000000)*1000</f>
        <v>0.55349166994872867</v>
      </c>
      <c r="N53" s="323">
        <f t="shared" si="4"/>
        <v>4.1356724125550786</v>
      </c>
      <c r="O53" s="323">
        <f>gradient!$E$7/(N53*gradient!$E$9/1000)</f>
        <v>7111.7249559210941</v>
      </c>
      <c r="P53" s="323">
        <f t="shared" si="0"/>
        <v>7110</v>
      </c>
      <c r="Q53" s="323">
        <f>(M53*60)*(3.1415927*gradient!$E$8*gradient!$E$8*0.6/4)</f>
        <v>69.014773522024669</v>
      </c>
      <c r="R53" s="323">
        <f>1.1*(B$12*gradient!$E$7*0.001*$M53*0.001*$N$4*0.001/(gradient!$E$9*0.000001)^2/100000)</f>
        <v>63.041646269413235</v>
      </c>
      <c r="S53" s="323">
        <f t="shared" si="5"/>
        <v>7110</v>
      </c>
      <c r="T53" s="323" t="str">
        <f t="shared" si="6"/>
        <v/>
      </c>
      <c r="U53" s="323">
        <f>(M53*60)*(3.1415927*gradient!$E$8*gradient!$E$8*0.6/4)</f>
        <v>69.014773522024669</v>
      </c>
    </row>
    <row r="54" spans="12:21" x14ac:dyDescent="0.2">
      <c r="L54" s="323">
        <v>1.38</v>
      </c>
      <c r="M54" s="323">
        <f>(L54*$N$5)/(gradient!$E$9/1000000)*1000</f>
        <v>0.56579148483647812</v>
      </c>
      <c r="N54" s="323">
        <f t="shared" si="4"/>
        <v>4.0808870061586333</v>
      </c>
      <c r="O54" s="323">
        <f>gradient!$E$7/(N54*gradient!$E$9/1000)</f>
        <v>7207.198989213829</v>
      </c>
      <c r="P54" s="323">
        <f t="shared" si="0"/>
        <v>7200</v>
      </c>
      <c r="Q54" s="323">
        <f>(M54*60)*(3.1415927*gradient!$E$8*gradient!$E$8*0.6/4)</f>
        <v>70.548435155847429</v>
      </c>
      <c r="R54" s="323">
        <f>1.1*(B$12*gradient!$E$7*0.001*$M54*0.001*$N$4*0.001/(gradient!$E$9*0.000001)^2/100000)</f>
        <v>64.442571742066832</v>
      </c>
      <c r="S54" s="323">
        <f t="shared" si="5"/>
        <v>7200</v>
      </c>
      <c r="T54" s="323" t="str">
        <f t="shared" si="6"/>
        <v/>
      </c>
      <c r="U54" s="323">
        <f>(M54*60)*(3.1415927*gradient!$E$8*gradient!$E$8*0.6/4)</f>
        <v>70.548435155847429</v>
      </c>
    </row>
    <row r="55" spans="12:21" x14ac:dyDescent="0.2">
      <c r="L55" s="323">
        <v>1.41</v>
      </c>
      <c r="M55" s="323">
        <f>(L55*$N$5)/(gradient!$E$9/1000000)*1000</f>
        <v>0.57809129972422757</v>
      </c>
      <c r="N55" s="323">
        <f t="shared" si="4"/>
        <v>4.0287256030782128</v>
      </c>
      <c r="O55" s="323">
        <f>gradient!$E$7/(N55*gradient!$E$9/1000)</f>
        <v>7300.5132648919598</v>
      </c>
      <c r="P55" s="323">
        <f t="shared" si="0"/>
        <v>7300</v>
      </c>
      <c r="Q55" s="323">
        <f>(M55*60)*(3.1415927*gradient!$E$8*gradient!$E$8*0.6/4)</f>
        <v>72.082096789670189</v>
      </c>
      <c r="R55" s="323">
        <f>1.1*(B$12*gradient!$E$7*0.001*$M55*0.001*$N$4*0.001/(gradient!$E$9*0.000001)^2/100000)</f>
        <v>65.843497214720472</v>
      </c>
      <c r="S55" s="323">
        <f t="shared" si="5"/>
        <v>7300</v>
      </c>
      <c r="T55" s="323" t="str">
        <f t="shared" si="6"/>
        <v/>
      </c>
      <c r="U55" s="323">
        <f>(M55*60)*(3.1415927*gradient!$E$8*gradient!$E$8*0.6/4)</f>
        <v>72.082096789670189</v>
      </c>
    </row>
    <row r="56" spans="12:21" x14ac:dyDescent="0.2">
      <c r="L56" s="323">
        <v>1.44</v>
      </c>
      <c r="M56" s="323">
        <f>(L56*$N$5)/(gradient!$E$9/1000000)*1000</f>
        <v>0.59039111461197713</v>
      </c>
      <c r="N56" s="323">
        <f t="shared" si="4"/>
        <v>3.9790210124350116</v>
      </c>
      <c r="O56" s="323">
        <f>gradient!$E$7/(N56*gradient!$E$9/1000)</f>
        <v>7391.7088183164578</v>
      </c>
      <c r="P56" s="323">
        <f t="shared" si="0"/>
        <v>7390</v>
      </c>
      <c r="Q56" s="323">
        <f>(M56*60)*(3.1415927*gradient!$E$8*gradient!$E$8*0.6/4)</f>
        <v>73.615758423492963</v>
      </c>
      <c r="R56" s="323">
        <f>1.1*(B$12*gradient!$E$7*0.001*$M56*0.001*$N$4*0.001/(gradient!$E$9*0.000001)^2/100000)</f>
        <v>67.244422687374097</v>
      </c>
      <c r="S56" s="323">
        <f t="shared" si="5"/>
        <v>7390</v>
      </c>
      <c r="T56" s="323" t="str">
        <f t="shared" si="6"/>
        <v/>
      </c>
      <c r="U56" s="323">
        <f>(M56*60)*(3.1415927*gradient!$E$8*gradient!$E$8*0.6/4)</f>
        <v>73.615758423492963</v>
      </c>
    </row>
    <row r="57" spans="12:21" x14ac:dyDescent="0.2">
      <c r="L57" s="323">
        <v>1.47</v>
      </c>
      <c r="M57" s="323">
        <f>(L57*$N$5)/(gradient!$E$9/1000000)*1000</f>
        <v>0.60269092949972669</v>
      </c>
      <c r="N57" s="323">
        <f t="shared" si="4"/>
        <v>3.9316198005147438</v>
      </c>
      <c r="O57" s="323">
        <f>gradient!$E$7/(N57*gradient!$E$9/1000)</f>
        <v>7480.8262747154859</v>
      </c>
      <c r="P57" s="323">
        <f t="shared" si="0"/>
        <v>7480</v>
      </c>
      <c r="Q57" s="323">
        <f>(M57*60)*(3.1415927*gradient!$E$8*gradient!$E$8*0.6/4)</f>
        <v>75.149420057315737</v>
      </c>
      <c r="R57" s="323">
        <f>1.1*(B$12*gradient!$E$7*0.001*$M57*0.001*$N$4*0.001/(gradient!$E$9*0.000001)^2/100000)</f>
        <v>68.645348160027723</v>
      </c>
      <c r="S57" s="323">
        <f t="shared" si="5"/>
        <v>7480</v>
      </c>
      <c r="T57" s="323" t="str">
        <f t="shared" si="6"/>
        <v/>
      </c>
      <c r="U57" s="323">
        <f>(M57*60)*(3.1415927*gradient!$E$8*gradient!$E$8*0.6/4)</f>
        <v>75.149420057315737</v>
      </c>
    </row>
    <row r="58" spans="12:21" x14ac:dyDescent="0.2">
      <c r="L58" s="323">
        <v>1.5</v>
      </c>
      <c r="M58" s="323">
        <f>(L58*$N$5)/(gradient!$E$9/1000000)*1000</f>
        <v>0.61499074438747614</v>
      </c>
      <c r="N58" s="323">
        <f t="shared" si="4"/>
        <v>3.8863809092199988</v>
      </c>
      <c r="O58" s="323">
        <f>gradient!$E$7/(N58*gradient!$E$9/1000)</f>
        <v>7567.9058210959893</v>
      </c>
      <c r="P58" s="323">
        <f t="shared" si="0"/>
        <v>7560</v>
      </c>
      <c r="Q58" s="323">
        <f>(M58*60)*(3.1415927*gradient!$E$8*gradient!$E$8*0.6/4)</f>
        <v>76.683081691138497</v>
      </c>
      <c r="R58" s="323">
        <f>1.1*(B$12*gradient!$E$7*0.001*$M58*0.001*$N$4*0.001/(gradient!$E$9*0.000001)^2/100000)</f>
        <v>70.046273632681348</v>
      </c>
      <c r="S58" s="323">
        <f t="shared" si="5"/>
        <v>7560</v>
      </c>
      <c r="T58" s="323" t="str">
        <f t="shared" si="6"/>
        <v/>
      </c>
      <c r="U58" s="323">
        <f>(M58*60)*(3.1415927*gradient!$E$8*gradient!$E$8*0.6/4)</f>
        <v>76.683081691138497</v>
      </c>
    </row>
    <row r="59" spans="12:21" x14ac:dyDescent="0.2">
      <c r="L59" s="323">
        <v>1.53</v>
      </c>
      <c r="M59" s="323">
        <f>(L59*$N$5)/(gradient!$E$9/1000000)*1000</f>
        <v>0.62729055927522581</v>
      </c>
      <c r="N59" s="323">
        <f t="shared" si="4"/>
        <v>3.8431744374784076</v>
      </c>
      <c r="O59" s="323">
        <f>gradient!$E$7/(N59*gradient!$E$9/1000)</f>
        <v>7652.9871813937407</v>
      </c>
      <c r="P59" s="323">
        <f t="shared" si="0"/>
        <v>7650</v>
      </c>
      <c r="Q59" s="323">
        <f>(M59*60)*(3.1415927*gradient!$E$8*gradient!$E$8*0.6/4)</f>
        <v>78.216743324961286</v>
      </c>
      <c r="R59" s="323">
        <f>1.1*(B$12*gradient!$E$7*0.001*$M59*0.001*$N$4*0.001/(gradient!$E$9*0.000001)^2/100000)</f>
        <v>71.447199105334988</v>
      </c>
      <c r="S59" s="323">
        <f t="shared" si="5"/>
        <v>7650</v>
      </c>
      <c r="T59" s="323" t="str">
        <f t="shared" si="6"/>
        <v/>
      </c>
      <c r="U59" s="323">
        <f>(M59*60)*(3.1415927*gradient!$E$8*gradient!$E$8*0.6/4)</f>
        <v>78.216743324961286</v>
      </c>
    </row>
    <row r="60" spans="12:21" x14ac:dyDescent="0.2">
      <c r="L60" s="323">
        <v>1.56</v>
      </c>
      <c r="M60" s="323">
        <f>(L60*$N$5)/(gradient!$E$9/1000000)*1000</f>
        <v>0.63959037416297526</v>
      </c>
      <c r="N60" s="323">
        <f t="shared" si="4"/>
        <v>3.8018805636323632</v>
      </c>
      <c r="O60" s="323">
        <f>gradient!$E$7/(N60*gradient!$E$9/1000)</f>
        <v>7736.10959461125</v>
      </c>
      <c r="P60" s="323">
        <f t="shared" si="0"/>
        <v>7730</v>
      </c>
      <c r="Q60" s="323">
        <f>(M60*60)*(3.1415927*gradient!$E$8*gradient!$E$8*0.6/4)</f>
        <v>79.75040495878406</v>
      </c>
      <c r="R60" s="323">
        <f>1.1*(B$12*gradient!$E$7*0.001*$M60*0.001*$N$4*0.001/(gradient!$E$9*0.000001)^2/100000)</f>
        <v>72.848124577988628</v>
      </c>
      <c r="S60" s="323">
        <f t="shared" si="5"/>
        <v>7730</v>
      </c>
      <c r="T60" s="323" t="str">
        <f t="shared" si="6"/>
        <v/>
      </c>
      <c r="U60" s="323">
        <f>(M60*60)*(3.1415927*gradient!$E$8*gradient!$E$8*0.6/4)</f>
        <v>79.75040495878406</v>
      </c>
    </row>
    <row r="61" spans="12:21" x14ac:dyDescent="0.2">
      <c r="L61" s="323">
        <v>1.59</v>
      </c>
      <c r="M61" s="323">
        <f>(L61*$N$5)/(gradient!$E$9/1000000)*1000</f>
        <v>0.65189018905072482</v>
      </c>
      <c r="N61" s="323">
        <f t="shared" si="4"/>
        <v>3.7623885901569634</v>
      </c>
      <c r="O61" s="323">
        <f>gradient!$E$7/(N61*gradient!$E$9/1000)</f>
        <v>7817.311795710958</v>
      </c>
      <c r="P61" s="323">
        <f t="shared" si="0"/>
        <v>7810</v>
      </c>
      <c r="Q61" s="323">
        <f>(M61*60)*(3.1415927*gradient!$E$8*gradient!$E$8*0.6/4)</f>
        <v>81.28406659260682</v>
      </c>
      <c r="R61" s="323">
        <f>1.1*(B$12*gradient!$E$7*0.001*$M61*0.001*$N$4*0.001/(gradient!$E$9*0.000001)^2/100000)</f>
        <v>74.249050050642225</v>
      </c>
      <c r="S61" s="323">
        <f t="shared" si="5"/>
        <v>7810</v>
      </c>
      <c r="T61" s="323" t="str">
        <f t="shared" si="6"/>
        <v/>
      </c>
      <c r="U61" s="323">
        <f>(M61*60)*(3.1415927*gradient!$E$8*gradient!$E$8*0.6/4)</f>
        <v>81.28406659260682</v>
      </c>
    </row>
    <row r="62" spans="12:21" x14ac:dyDescent="0.2">
      <c r="L62" s="323">
        <v>1.62</v>
      </c>
      <c r="M62" s="323">
        <f>(L62*$N$5)/(gradient!$E$9/1000000)*1000</f>
        <v>0.66419000393847427</v>
      </c>
      <c r="N62" s="323">
        <f t="shared" si="4"/>
        <v>3.7245960948197947</v>
      </c>
      <c r="O62" s="323">
        <f>gradient!$E$7/(N62*gradient!$E$9/1000)</f>
        <v>7896.6319990477705</v>
      </c>
      <c r="P62" s="323">
        <f t="shared" si="0"/>
        <v>7890</v>
      </c>
      <c r="Q62" s="323">
        <f>(M62*60)*(3.1415927*gradient!$E$8*gradient!$E$8*0.6/4)</f>
        <v>82.81772822642958</v>
      </c>
      <c r="R62" s="323">
        <f>1.1*(B$12*gradient!$E$7*0.001*$M62*0.001*$N$4*0.001/(gradient!$E$9*0.000001)^2/100000)</f>
        <v>75.649975523295851</v>
      </c>
      <c r="S62" s="323">
        <f t="shared" si="5"/>
        <v>7890</v>
      </c>
      <c r="T62" s="323" t="str">
        <f t="shared" si="6"/>
        <v/>
      </c>
      <c r="U62" s="323">
        <f>(M62*60)*(3.1415927*gradient!$E$8*gradient!$E$8*0.6/4)</f>
        <v>82.81772822642958</v>
      </c>
    </row>
    <row r="63" spans="12:21" x14ac:dyDescent="0.2">
      <c r="L63" s="323">
        <v>1.65</v>
      </c>
      <c r="M63" s="323">
        <f>(L63*$N$5)/(gradient!$E$9/1000000)*1000</f>
        <v>0.67648981882622383</v>
      </c>
      <c r="N63" s="323">
        <f t="shared" si="4"/>
        <v>3.6884081747099255</v>
      </c>
      <c r="O63" s="323">
        <f>gradient!$E$7/(N63*gradient!$E$9/1000)</f>
        <v>7974.1078841404096</v>
      </c>
      <c r="P63" s="323">
        <f t="shared" si="0"/>
        <v>7970</v>
      </c>
      <c r="Q63" s="323">
        <f>(M63*60)*(3.1415927*gradient!$E$8*gradient!$E$8*0.6/4)</f>
        <v>84.351389860252368</v>
      </c>
      <c r="R63" s="323">
        <f>1.1*(B$12*gradient!$E$7*0.001*$M63*0.001*$N$4*0.001/(gradient!$E$9*0.000001)^2/100000)</f>
        <v>77.05090099594949</v>
      </c>
      <c r="S63" s="323">
        <f t="shared" si="5"/>
        <v>7970</v>
      </c>
      <c r="T63" s="323" t="str">
        <f t="shared" si="6"/>
        <v/>
      </c>
      <c r="U63" s="323">
        <f>(M63*60)*(3.1415927*gradient!$E$8*gradient!$E$8*0.6/4)</f>
        <v>84.351389860252368</v>
      </c>
    </row>
    <row r="64" spans="12:21" x14ac:dyDescent="0.2">
      <c r="L64" s="323">
        <v>1.68</v>
      </c>
      <c r="M64" s="323">
        <f>(L64*$N$5)/(gradient!$E$9/1000000)*1000</f>
        <v>0.68878963371397328</v>
      </c>
      <c r="N64" s="323">
        <f t="shared" si="4"/>
        <v>3.6537367715050069</v>
      </c>
      <c r="O64" s="323">
        <f>gradient!$E$7/(N64*gradient!$E$9/1000)</f>
        <v>8049.7765835953705</v>
      </c>
      <c r="P64" s="323">
        <f t="shared" si="0"/>
        <v>8040</v>
      </c>
      <c r="Q64" s="323">
        <f>(M64*60)*(3.1415927*gradient!$E$8*gradient!$E$8*0.6/4)</f>
        <v>85.885051494075114</v>
      </c>
      <c r="R64" s="323">
        <f>1.1*(B$12*gradient!$E$7*0.001*$M64*0.001*$N$4*0.001/(gradient!$E$9*0.000001)^2/100000)</f>
        <v>78.451826468603116</v>
      </c>
      <c r="S64" s="323">
        <f t="shared" si="5"/>
        <v>8040</v>
      </c>
      <c r="T64" s="323" t="str">
        <f t="shared" si="6"/>
        <v/>
      </c>
      <c r="U64" s="323">
        <f>(M64*60)*(3.1415927*gradient!$E$8*gradient!$E$8*0.6/4)</f>
        <v>85.885051494075114</v>
      </c>
    </row>
    <row r="65" spans="12:21" x14ac:dyDescent="0.2">
      <c r="L65" s="323">
        <v>1.71</v>
      </c>
      <c r="M65" s="323">
        <f>(L65*$N$5)/(gradient!$E$9/1000000)*1000</f>
        <v>0.70108944860172295</v>
      </c>
      <c r="N65" s="323">
        <f t="shared" si="4"/>
        <v>3.6205000679800565</v>
      </c>
      <c r="O65" s="323">
        <f>gradient!$E$7/(N65*gradient!$E$9/1000)</f>
        <v>8123.6746730104933</v>
      </c>
      <c r="P65" s="323">
        <f t="shared" si="0"/>
        <v>8120</v>
      </c>
      <c r="Q65" s="323">
        <f>(M65*60)*(3.1415927*gradient!$E$8*gradient!$E$8*0.6/4)</f>
        <v>87.418713127897917</v>
      </c>
      <c r="R65" s="323">
        <f>1.1*(B$12*gradient!$E$7*0.001*$M65*0.001*$N$4*0.001/(gradient!$E$9*0.000001)^2/100000)</f>
        <v>79.852751941256741</v>
      </c>
      <c r="S65" s="323">
        <f t="shared" si="5"/>
        <v>8120</v>
      </c>
      <c r="T65" s="323" t="str">
        <f t="shared" si="6"/>
        <v/>
      </c>
      <c r="U65" s="323">
        <f>(M65*60)*(3.1415927*gradient!$E$8*gradient!$E$8*0.6/4)</f>
        <v>87.418713127897917</v>
      </c>
    </row>
    <row r="66" spans="12:21" x14ac:dyDescent="0.2">
      <c r="L66" s="323">
        <v>1.74</v>
      </c>
      <c r="M66" s="323">
        <f>(L66*$N$5)/(gradient!$E$9/1000000)*1000</f>
        <v>0.7133892634894724</v>
      </c>
      <c r="N66" s="323">
        <f t="shared" si="4"/>
        <v>3.58862194714226</v>
      </c>
      <c r="O66" s="323">
        <f>gradient!$E$7/(N66*gradient!$E$9/1000)</f>
        <v>8195.8381626975024</v>
      </c>
      <c r="P66" s="323">
        <f t="shared" si="0"/>
        <v>8190</v>
      </c>
      <c r="Q66" s="323">
        <f>(M66*60)*(3.1415927*gradient!$E$8*gradient!$E$8*0.6/4)</f>
        <v>88.952374761720662</v>
      </c>
      <c r="R66" s="323">
        <f>1.1*(B$12*gradient!$E$7*0.001*$M66*0.001*$N$4*0.001/(gradient!$E$9*0.000001)^2/100000)</f>
        <v>81.253677413910353</v>
      </c>
      <c r="S66" s="323">
        <f t="shared" si="5"/>
        <v>8190</v>
      </c>
      <c r="T66" s="323" t="str">
        <f t="shared" si="6"/>
        <v/>
      </c>
      <c r="U66" s="323">
        <f>(M66*60)*(3.1415927*gradient!$E$8*gradient!$E$8*0.6/4)</f>
        <v>88.952374761720662</v>
      </c>
    </row>
    <row r="67" spans="12:21" x14ac:dyDescent="0.2">
      <c r="L67" s="323">
        <v>1.77</v>
      </c>
      <c r="M67" s="323">
        <f>(L67*$N$5)/(gradient!$E$9/1000000)*1000</f>
        <v>0.72568907837722196</v>
      </c>
      <c r="N67" s="323">
        <f t="shared" si="4"/>
        <v>3.5580315065460435</v>
      </c>
      <c r="O67" s="323">
        <f>gradient!$E$7/(N67*gradient!$E$9/1000)</f>
        <v>8266.3024910742861</v>
      </c>
      <c r="P67" s="323">
        <f t="shared" si="0"/>
        <v>8260</v>
      </c>
      <c r="Q67" s="323">
        <f>(M67*60)*(3.1415927*gradient!$E$8*gradient!$E$8*0.6/4)</f>
        <v>90.486036395543437</v>
      </c>
      <c r="R67" s="323">
        <f>1.1*(B$12*gradient!$E$7*0.001*$M67*0.001*$N$4*0.001/(gradient!$E$9*0.000001)^2/100000)</f>
        <v>82.654602886564007</v>
      </c>
      <c r="S67" s="323">
        <f t="shared" si="5"/>
        <v>8260</v>
      </c>
      <c r="T67" s="323" t="str">
        <f t="shared" si="6"/>
        <v/>
      </c>
      <c r="U67" s="323">
        <f>(M67*60)*(3.1415927*gradient!$E$8*gradient!$E$8*0.6/4)</f>
        <v>90.486036395543437</v>
      </c>
    </row>
    <row r="68" spans="12:21" x14ac:dyDescent="0.2">
      <c r="L68" s="323">
        <v>1.8</v>
      </c>
      <c r="M68" s="323">
        <f>(L68*$N$5)/(gradient!$E$9/1000000)*1000</f>
        <v>0.73798889326497141</v>
      </c>
      <c r="N68" s="323">
        <f t="shared" si="4"/>
        <v>3.5286626213369021</v>
      </c>
      <c r="O68" s="323">
        <f>gradient!$E$7/(N68*gradient!$E$9/1000)</f>
        <v>8335.102519588323</v>
      </c>
      <c r="P68" s="323">
        <f t="shared" si="0"/>
        <v>8330</v>
      </c>
      <c r="Q68" s="323">
        <f>(M68*60)*(3.1415927*gradient!$E$8*gradient!$E$8*0.6/4)</f>
        <v>92.019698029366211</v>
      </c>
      <c r="R68" s="323">
        <f>1.1*(B$12*gradient!$E$7*0.001*$M68*0.001*$N$4*0.001/(gradient!$E$9*0.000001)^2/100000)</f>
        <v>84.055528359217618</v>
      </c>
      <c r="S68" s="323">
        <f t="shared" si="5"/>
        <v>8330</v>
      </c>
      <c r="T68" s="323" t="str">
        <f t="shared" si="6"/>
        <v/>
      </c>
      <c r="U68" s="323">
        <f>(M68*60)*(3.1415927*gradient!$E$8*gradient!$E$8*0.6/4)</f>
        <v>92.019698029366211</v>
      </c>
    </row>
    <row r="69" spans="12:21" x14ac:dyDescent="0.2">
      <c r="L69" s="323">
        <v>1.83</v>
      </c>
      <c r="M69" s="323">
        <f>(L69*$N$5)/(gradient!$E$9/1000000)*1000</f>
        <v>0.75028870815272108</v>
      </c>
      <c r="N69" s="323">
        <f t="shared" si="4"/>
        <v>3.5004535504198628</v>
      </c>
      <c r="O69" s="323">
        <f>gradient!$E$7/(N69*gradient!$E$9/1000)</f>
        <v>8402.2725290425733</v>
      </c>
      <c r="P69" s="323">
        <f t="shared" si="0"/>
        <v>8400</v>
      </c>
      <c r="Q69" s="323">
        <f>(M69*60)*(3.1415927*gradient!$E$8*gradient!$E$8*0.6/4)</f>
        <v>93.553359663188985</v>
      </c>
      <c r="R69" s="323">
        <f>1.1*(B$12*gradient!$E$7*0.001*$M69*0.001*$N$4*0.001/(gradient!$E$9*0.000001)^2/100000)</f>
        <v>85.456453831871272</v>
      </c>
      <c r="S69" s="323">
        <f t="shared" si="5"/>
        <v>8400</v>
      </c>
      <c r="T69" s="323" t="str">
        <f t="shared" si="6"/>
        <v/>
      </c>
      <c r="U69" s="323">
        <f>(M69*60)*(3.1415927*gradient!$E$8*gradient!$E$8*0.6/4)</f>
        <v>93.553359663188985</v>
      </c>
    </row>
    <row r="70" spans="12:21" x14ac:dyDescent="0.2">
      <c r="L70" s="323">
        <v>1.86</v>
      </c>
      <c r="M70" s="323">
        <f>(L70*$N$5)/(gradient!$E$9/1000000)*1000</f>
        <v>0.76258852304047053</v>
      </c>
      <c r="N70" s="323">
        <f t="shared" si="4"/>
        <v>3.4733465808727022</v>
      </c>
      <c r="O70" s="323">
        <f>gradient!$E$7/(N70*gradient!$E$9/1000)</f>
        <v>8467.8462172042873</v>
      </c>
      <c r="P70" s="323">
        <f t="shared" si="0"/>
        <v>8460</v>
      </c>
      <c r="Q70" s="323">
        <f>(M70*60)*(3.1415927*gradient!$E$8*gradient!$E$8*0.6/4)</f>
        <v>95.087021297011759</v>
      </c>
      <c r="R70" s="323">
        <f>1.1*(B$12*gradient!$E$7*0.001*$M70*0.001*$N$4*0.001/(gradient!$E$9*0.000001)^2/100000)</f>
        <v>86.857379304524883</v>
      </c>
      <c r="S70" s="323">
        <f t="shared" si="5"/>
        <v>8460</v>
      </c>
      <c r="T70" s="323" t="str">
        <f t="shared" si="6"/>
        <v/>
      </c>
      <c r="U70" s="323">
        <f>(M70*60)*(3.1415927*gradient!$E$8*gradient!$E$8*0.6/4)</f>
        <v>95.087021297011759</v>
      </c>
    </row>
    <row r="71" spans="12:21" x14ac:dyDescent="0.2">
      <c r="L71" s="323">
        <v>1.89</v>
      </c>
      <c r="M71" s="323">
        <f>(L71*$N$5)/(gradient!$E$9/1000000)*1000</f>
        <v>0.77488833792821998</v>
      </c>
      <c r="N71" s="323">
        <f t="shared" si="4"/>
        <v>3.4472877063446838</v>
      </c>
      <c r="O71" s="323">
        <f>gradient!$E$7/(N71*gradient!$E$9/1000)</f>
        <v>8531.8566975858794</v>
      </c>
      <c r="P71" s="323">
        <f t="shared" si="0"/>
        <v>8530</v>
      </c>
      <c r="Q71" s="323">
        <f>(M71*60)*(3.1415927*gradient!$E$8*gradient!$E$8*0.6/4)</f>
        <v>96.620682930834519</v>
      </c>
      <c r="R71" s="323">
        <f>1.1*(B$12*gradient!$E$7*0.001*$M71*0.001*$N$4*0.001/(gradient!$E$9*0.000001)^2/100000)</f>
        <v>88.258304777178509</v>
      </c>
      <c r="S71" s="323">
        <f t="shared" si="5"/>
        <v>8530</v>
      </c>
      <c r="T71" s="323" t="str">
        <f t="shared" si="6"/>
        <v/>
      </c>
      <c r="U71" s="323">
        <f>(M71*60)*(3.1415927*gradient!$E$8*gradient!$E$8*0.6/4)</f>
        <v>96.620682930834519</v>
      </c>
    </row>
    <row r="72" spans="12:21" x14ac:dyDescent="0.2">
      <c r="L72" s="323">
        <v>1.92</v>
      </c>
      <c r="M72" s="323">
        <f>(L72*$N$5)/(gradient!$E$9/1000000)*1000</f>
        <v>0.78718815281596943</v>
      </c>
      <c r="N72" s="323">
        <f t="shared" si="4"/>
        <v>3.422226335714877</v>
      </c>
      <c r="O72" s="323">
        <f>gradient!$E$7/(N72*gradient!$E$9/1000)</f>
        <v>8594.3364992948264</v>
      </c>
      <c r="P72" s="323">
        <f t="shared" si="0"/>
        <v>8590</v>
      </c>
      <c r="Q72" s="323">
        <f>(M72*60)*(3.1415927*gradient!$E$8*gradient!$E$8*0.6/4)</f>
        <v>98.154344564657265</v>
      </c>
      <c r="R72" s="323">
        <f>1.1*(B$12*gradient!$E$7*0.001*$M72*0.001*$N$4*0.001/(gradient!$E$9*0.000001)^2/100000)</f>
        <v>89.659230249832106</v>
      </c>
      <c r="S72" s="323">
        <f t="shared" si="5"/>
        <v>8590</v>
      </c>
      <c r="T72" s="323" t="str">
        <f t="shared" si="6"/>
        <v/>
      </c>
      <c r="U72" s="323">
        <f>(M72*60)*(3.1415927*gradient!$E$8*gradient!$E$8*0.6/4)</f>
        <v>98.154344564657265</v>
      </c>
    </row>
    <row r="73" spans="12:21" x14ac:dyDescent="0.2">
      <c r="L73" s="323">
        <v>1.95</v>
      </c>
      <c r="M73" s="323">
        <f>(L73*$N$5)/(gradient!$E$9/1000000)*1000</f>
        <v>0.7994879677037191</v>
      </c>
      <c r="N73" s="323">
        <f t="shared" si="4"/>
        <v>3.3981150287434425</v>
      </c>
      <c r="O73" s="323">
        <f>gradient!$E$7/(N73*gradient!$E$9/1000)</f>
        <v>8655.3175678571006</v>
      </c>
      <c r="P73" s="323">
        <f t="shared" ref="P73:P136" si="7">FLOOR(O73,10)</f>
        <v>8650</v>
      </c>
      <c r="Q73" s="323">
        <f>(M73*60)*(3.1415927*gradient!$E$8*gradient!$E$8*0.6/4)</f>
        <v>99.688006198480068</v>
      </c>
      <c r="R73" s="323">
        <f>1.1*(B$12*gradient!$E$7*0.001*$M73*0.001*$N$4*0.001/(gradient!$E$9*0.000001)^2/100000)</f>
        <v>91.06015572248576</v>
      </c>
      <c r="S73" s="323">
        <f t="shared" si="5"/>
        <v>8650</v>
      </c>
      <c r="T73" s="323" t="str">
        <f t="shared" si="6"/>
        <v/>
      </c>
      <c r="U73" s="323">
        <f>(M73*60)*(3.1415927*gradient!$E$8*gradient!$E$8*0.6/4)</f>
        <v>99.688006198480068</v>
      </c>
    </row>
    <row r="74" spans="12:21" x14ac:dyDescent="0.2">
      <c r="L74" s="323">
        <v>1.98</v>
      </c>
      <c r="M74" s="323">
        <f>(L74*$N$5)/(gradient!$E$9/1000000)*1000</f>
        <v>0.81178778259146855</v>
      </c>
      <c r="N74" s="323">
        <f t="shared" si="4"/>
        <v>3.3749092558459117</v>
      </c>
      <c r="O74" s="323">
        <f>gradient!$E$7/(N74*gradient!$E$9/1000)</f>
        <v>8714.8312669255392</v>
      </c>
      <c r="P74" s="323">
        <f t="shared" si="7"/>
        <v>8710</v>
      </c>
      <c r="Q74" s="323">
        <f>(M74*60)*(3.1415927*gradient!$E$8*gradient!$E$8*0.6/4)</f>
        <v>101.22166783230283</v>
      </c>
      <c r="R74" s="323">
        <f>1.1*(B$12*gradient!$E$7*0.001*$M74*0.001*$N$4*0.001/(gradient!$E$9*0.000001)^2/100000)</f>
        <v>92.461081195139371</v>
      </c>
      <c r="S74" s="323">
        <f t="shared" si="5"/>
        <v>8710</v>
      </c>
      <c r="T74" s="323" t="str">
        <f t="shared" si="6"/>
        <v/>
      </c>
      <c r="U74" s="323">
        <f>(M74*60)*(3.1415927*gradient!$E$8*gradient!$E$8*0.6/4)</f>
        <v>101.22166783230283</v>
      </c>
    </row>
    <row r="75" spans="12:21" x14ac:dyDescent="0.2">
      <c r="L75" s="323">
        <v>2.0099999999999998</v>
      </c>
      <c r="M75" s="323">
        <f>(L75*$N$5)/(gradient!$E$9/1000000)*1000</f>
        <v>0.824087597479218</v>
      </c>
      <c r="N75" s="323">
        <f t="shared" si="4"/>
        <v>3.3525671794637777</v>
      </c>
      <c r="O75" s="323">
        <f>gradient!$E$7/(N75*gradient!$E$9/1000)</f>
        <v>8772.908380790921</v>
      </c>
      <c r="P75" s="323">
        <f t="shared" si="7"/>
        <v>8770</v>
      </c>
      <c r="Q75" s="323">
        <f>(M75*60)*(3.1415927*gradient!$E$8*gradient!$E$8*0.6/4)</f>
        <v>102.75532946612559</v>
      </c>
      <c r="R75" s="323">
        <f>1.1*(B$12*gradient!$E$7*0.001*$M75*0.001*$N$4*0.001/(gradient!$E$9*0.000001)^2/100000)</f>
        <v>93.862006667793011</v>
      </c>
      <c r="S75" s="323">
        <f t="shared" si="5"/>
        <v>8770</v>
      </c>
      <c r="T75" s="323" t="str">
        <f t="shared" si="6"/>
        <v/>
      </c>
      <c r="U75" s="323">
        <f>(M75*60)*(3.1415927*gradient!$E$8*gradient!$E$8*0.6/4)</f>
        <v>102.75532946612559</v>
      </c>
    </row>
    <row r="76" spans="12:21" x14ac:dyDescent="0.2">
      <c r="L76" s="323">
        <v>2.04</v>
      </c>
      <c r="M76" s="323">
        <f>(L76*$N$5)/(gradient!$E$9/1000000)*1000</f>
        <v>0.83638741236696756</v>
      </c>
      <c r="N76" s="323">
        <f t="shared" si="4"/>
        <v>3.3310494548024896</v>
      </c>
      <c r="O76" s="323">
        <f>gradient!$E$7/(N76*gradient!$E$9/1000)</f>
        <v>8829.5791176196417</v>
      </c>
      <c r="P76" s="323">
        <f t="shared" si="7"/>
        <v>8820</v>
      </c>
      <c r="Q76" s="323">
        <f>(M76*60)*(3.1415927*gradient!$E$8*gradient!$E$8*0.6/4)</f>
        <v>104.28899109994836</v>
      </c>
      <c r="R76" s="323">
        <f>1.1*(B$12*gradient!$E$7*0.001*$M76*0.001*$N$4*0.001/(gradient!$E$9*0.000001)^2/100000)</f>
        <v>95.262932140446622</v>
      </c>
      <c r="S76" s="323">
        <f t="shared" si="5"/>
        <v>8820</v>
      </c>
      <c r="T76" s="323" t="str">
        <f t="shared" si="6"/>
        <v/>
      </c>
      <c r="U76" s="323">
        <f>(M76*60)*(3.1415927*gradient!$E$8*gradient!$E$8*0.6/4)</f>
        <v>104.28899109994836</v>
      </c>
    </row>
    <row r="77" spans="12:21" x14ac:dyDescent="0.2">
      <c r="L77" s="323">
        <v>2.0699999999999998</v>
      </c>
      <c r="M77" s="323">
        <f>(L77*$N$5)/(gradient!$E$9/1000000)*1000</f>
        <v>0.84868722725471712</v>
      </c>
      <c r="N77" s="323">
        <f t="shared" si="4"/>
        <v>3.3103190479668538</v>
      </c>
      <c r="O77" s="323">
        <f>gradient!$E$7/(N77*gradient!$E$9/1000)</f>
        <v>8884.8731133473684</v>
      </c>
      <c r="P77" s="323">
        <f t="shared" si="7"/>
        <v>8880</v>
      </c>
      <c r="Q77" s="323">
        <f>(M77*60)*(3.1415927*gradient!$E$8*gradient!$E$8*0.6/4)</f>
        <v>105.82265273377114</v>
      </c>
      <c r="R77" s="323">
        <f>1.1*(B$12*gradient!$E$7*0.001*$M77*0.001*$N$4*0.001/(gradient!$E$9*0.000001)^2/100000)</f>
        <v>96.663857613100262</v>
      </c>
      <c r="S77" s="323">
        <f t="shared" si="5"/>
        <v>8880</v>
      </c>
      <c r="T77" s="323" t="str">
        <f t="shared" si="6"/>
        <v/>
      </c>
      <c r="U77" s="323">
        <f>(M77*60)*(3.1415927*gradient!$E$8*gradient!$E$8*0.6/4)</f>
        <v>105.82265273377114</v>
      </c>
    </row>
    <row r="78" spans="12:21" x14ac:dyDescent="0.2">
      <c r="L78" s="323">
        <v>2.1</v>
      </c>
      <c r="M78" s="323">
        <f>(L78*$N$5)/(gradient!$E$9/1000000)*1000</f>
        <v>0.86098704214246669</v>
      </c>
      <c r="N78" s="323">
        <f t="shared" si="4"/>
        <v>3.2903410697493989</v>
      </c>
      <c r="O78" s="323">
        <f>gradient!$E$7/(N78*gradient!$E$9/1000)</f>
        <v>8938.8194361633268</v>
      </c>
      <c r="P78" s="323">
        <f t="shared" si="7"/>
        <v>8930</v>
      </c>
      <c r="Q78" s="323">
        <f>(M78*60)*(3.1415927*gradient!$E$8*gradient!$E$8*0.6/4)</f>
        <v>107.35631436759391</v>
      </c>
      <c r="R78" s="323">
        <f>1.1*(B$12*gradient!$E$7*0.001*$M78*0.001*$N$4*0.001/(gradient!$E$9*0.000001)^2/100000)</f>
        <v>98.064783085753888</v>
      </c>
      <c r="S78" s="323">
        <f t="shared" si="5"/>
        <v>8930</v>
      </c>
      <c r="T78" s="323" t="str">
        <f t="shared" si="6"/>
        <v/>
      </c>
      <c r="U78" s="323">
        <f>(M78*60)*(3.1415927*gradient!$E$8*gradient!$E$8*0.6/4)</f>
        <v>107.35631436759391</v>
      </c>
    </row>
    <row r="79" spans="12:21" x14ac:dyDescent="0.2">
      <c r="L79" s="323">
        <v>2.13</v>
      </c>
      <c r="M79" s="323">
        <f>(L79*$N$5)/(gradient!$E$9/1000000)*1000</f>
        <v>0.87328685703021625</v>
      </c>
      <c r="N79" s="323">
        <f t="shared" si="4"/>
        <v>3.2710826235242085</v>
      </c>
      <c r="O79" s="323">
        <f>gradient!$E$7/(N79*gradient!$E$9/1000)</f>
        <v>8991.4465915246801</v>
      </c>
      <c r="P79" s="323">
        <f t="shared" si="7"/>
        <v>8990</v>
      </c>
      <c r="Q79" s="323">
        <f>(M79*60)*(3.1415927*gradient!$E$8*gradient!$E$8*0.6/4)</f>
        <v>108.88997600141668</v>
      </c>
      <c r="R79" s="323">
        <f>1.1*(B$12*gradient!$E$7*0.001*$M79*0.001*$N$4*0.001/(gradient!$E$9*0.000001)^2/100000)</f>
        <v>99.465708558407513</v>
      </c>
      <c r="S79" s="323">
        <f t="shared" si="5"/>
        <v>8990</v>
      </c>
      <c r="T79" s="323" t="str">
        <f t="shared" si="6"/>
        <v/>
      </c>
      <c r="U79" s="323">
        <f>(M79*60)*(3.1415927*gradient!$E$8*gradient!$E$8*0.6/4)</f>
        <v>108.88997600141668</v>
      </c>
    </row>
    <row r="80" spans="12:21" x14ac:dyDescent="0.2">
      <c r="L80" s="323">
        <v>2.16</v>
      </c>
      <c r="M80" s="323">
        <f>(L80*$N$5)/(gradient!$E$9/1000000)*1000</f>
        <v>0.88558667191796581</v>
      </c>
      <c r="N80" s="323">
        <f t="shared" si="4"/>
        <v>3.2525126658709822</v>
      </c>
      <c r="O80" s="323">
        <f>gradient!$E$7/(N80*gradient!$E$9/1000)</f>
        <v>9042.7825276450531</v>
      </c>
      <c r="P80" s="323">
        <f t="shared" si="7"/>
        <v>9040</v>
      </c>
      <c r="Q80" s="323">
        <f>(M80*60)*(3.1415927*gradient!$E$8*gradient!$E$8*0.6/4)</f>
        <v>110.42363763523946</v>
      </c>
      <c r="R80" s="323">
        <f>1.1*(B$12*gradient!$E$7*0.001*$M80*0.001*$N$4*0.001/(gradient!$E$9*0.000001)^2/100000)</f>
        <v>100.86663403106117</v>
      </c>
      <c r="S80" s="323">
        <f t="shared" si="5"/>
        <v>9040</v>
      </c>
      <c r="T80" s="323" t="str">
        <f t="shared" si="6"/>
        <v/>
      </c>
      <c r="U80" s="323">
        <f>(M80*60)*(3.1415927*gradient!$E$8*gradient!$E$8*0.6/4)</f>
        <v>110.42363763523946</v>
      </c>
    </row>
    <row r="81" spans="12:21" x14ac:dyDescent="0.2">
      <c r="L81" s="323">
        <v>2.19</v>
      </c>
      <c r="M81" s="323">
        <f>(L81*$N$5)/(gradient!$E$9/1000000)*1000</f>
        <v>0.89788648680571526</v>
      </c>
      <c r="N81" s="323">
        <f t="shared" si="4"/>
        <v>3.2346018787051247</v>
      </c>
      <c r="O81" s="323">
        <f>gradient!$E$7/(N81*gradient!$E$9/1000)</f>
        <v>9092.8546414053471</v>
      </c>
      <c r="P81" s="323">
        <f t="shared" si="7"/>
        <v>9090</v>
      </c>
      <c r="Q81" s="323">
        <f>(M81*60)*(3.1415927*gradient!$E$8*gradient!$E$8*0.6/4)</f>
        <v>111.95729926906222</v>
      </c>
      <c r="R81" s="323">
        <f>1.1*(B$12*gradient!$E$7*0.001*$M81*0.001*$N$4*0.001/(gradient!$E$9*0.000001)^2/100000)</f>
        <v>102.26755950371476</v>
      </c>
      <c r="S81" s="323">
        <f t="shared" si="5"/>
        <v>9090</v>
      </c>
      <c r="T81" s="323" t="str">
        <f t="shared" si="6"/>
        <v/>
      </c>
      <c r="U81" s="323">
        <f>(M81*60)*(3.1415927*gradient!$E$8*gradient!$E$8*0.6/4)</f>
        <v>111.95729926906222</v>
      </c>
    </row>
    <row r="82" spans="12:21" x14ac:dyDescent="0.2">
      <c r="L82" s="323">
        <v>2.2200000000000002</v>
      </c>
      <c r="M82" s="323">
        <f>(L82*$N$5)/(gradient!$E$9/1000000)*1000</f>
        <v>0.91018630169346482</v>
      </c>
      <c r="N82" s="323">
        <f t="shared" ref="N82:N145" si="8">B$9*$L82^(1/3)+B$10/$L82+B$11*$L82</f>
        <v>3.2173225518222552</v>
      </c>
      <c r="O82" s="323">
        <f>gradient!$E$7/(N82*gradient!$E$9/1000)</f>
        <v>9141.6897846390493</v>
      </c>
      <c r="P82" s="323">
        <f t="shared" si="7"/>
        <v>9140</v>
      </c>
      <c r="Q82" s="323">
        <f>(M82*60)*(3.1415927*gradient!$E$8*gradient!$E$8*0.6/4)</f>
        <v>113.49096090288499</v>
      </c>
      <c r="R82" s="323">
        <f>1.1*(B$12*gradient!$E$7*0.001*$M82*0.001*$N$4*0.001/(gradient!$E$9*0.000001)^2/100000)</f>
        <v>103.66848497636842</v>
      </c>
      <c r="S82" s="323">
        <f t="shared" ref="S82:S145" si="9">IF(P82&gt;$P$1017,S81,P82)</f>
        <v>9140</v>
      </c>
      <c r="T82" s="323" t="str">
        <f t="shared" ref="T82:T145" si="10">IF(S84-S83&gt;=0,"",P82)</f>
        <v/>
      </c>
      <c r="U82" s="323">
        <f>(M82*60)*(3.1415927*gradient!$E$8*gradient!$E$8*0.6/4)</f>
        <v>113.49096090288499</v>
      </c>
    </row>
    <row r="83" spans="12:21" x14ac:dyDescent="0.2">
      <c r="L83" s="323">
        <v>2.25</v>
      </c>
      <c r="M83" s="323">
        <f>(L83*$N$5)/(gradient!$E$9/1000000)*1000</f>
        <v>0.92248611658121438</v>
      </c>
      <c r="N83" s="323">
        <f t="shared" si="8"/>
        <v>3.2006484748822257</v>
      </c>
      <c r="O83" s="323">
        <f>gradient!$E$7/(N83*gradient!$E$9/1000)</f>
        <v>9189.31427074778</v>
      </c>
      <c r="P83" s="323">
        <f t="shared" si="7"/>
        <v>9180</v>
      </c>
      <c r="Q83" s="323">
        <f>(M83*60)*(3.1415927*gradient!$E$8*gradient!$E$8*0.6/4)</f>
        <v>115.02462253670777</v>
      </c>
      <c r="R83" s="323">
        <f>1.1*(B$12*gradient!$E$7*0.001*$M83*0.001*$N$4*0.001/(gradient!$E$9*0.000001)^2/100000)</f>
        <v>105.06941044902203</v>
      </c>
      <c r="S83" s="323">
        <f t="shared" si="9"/>
        <v>9180</v>
      </c>
      <c r="T83" s="323" t="str">
        <f t="shared" si="10"/>
        <v/>
      </c>
      <c r="U83" s="323">
        <f>(M83*60)*(3.1415927*gradient!$E$8*gradient!$E$8*0.6/4)</f>
        <v>115.02462253670777</v>
      </c>
    </row>
    <row r="84" spans="12:21" x14ac:dyDescent="0.2">
      <c r="L84" s="323">
        <v>2.2799999999999998</v>
      </c>
      <c r="M84" s="323">
        <f>(L84*$N$5)/(gradient!$E$9/1000000)*1000</f>
        <v>0.93478593146896372</v>
      </c>
      <c r="N84" s="323">
        <f t="shared" si="8"/>
        <v>3.1845548379605595</v>
      </c>
      <c r="O84" s="323">
        <f>gradient!$E$7/(N84*gradient!$E$9/1000)</f>
        <v>9235.7538816062988</v>
      </c>
      <c r="P84" s="323">
        <f t="shared" si="7"/>
        <v>9230</v>
      </c>
      <c r="Q84" s="323">
        <f>(M84*60)*(3.1415927*gradient!$E$8*gradient!$E$8*0.6/4)</f>
        <v>116.55828417053051</v>
      </c>
      <c r="R84" s="323">
        <f>1.1*(B$12*gradient!$E$7*0.001*$M84*0.001*$N$4*0.001/(gradient!$E$9*0.000001)^2/100000)</f>
        <v>106.47033592167563</v>
      </c>
      <c r="S84" s="323">
        <f t="shared" si="9"/>
        <v>9230</v>
      </c>
      <c r="T84" s="323" t="str">
        <f t="shared" si="10"/>
        <v/>
      </c>
      <c r="U84" s="323">
        <f>(M84*60)*(3.1415927*gradient!$E$8*gradient!$E$8*0.6/4)</f>
        <v>116.55828417053051</v>
      </c>
    </row>
    <row r="85" spans="12:21" x14ac:dyDescent="0.2">
      <c r="L85" s="323">
        <v>2.31</v>
      </c>
      <c r="M85" s="323">
        <f>(L85*$N$5)/(gradient!$E$9/1000000)*1000</f>
        <v>0.94708574635671339</v>
      </c>
      <c r="N85" s="323">
        <f t="shared" si="8"/>
        <v>3.1690181398860404</v>
      </c>
      <c r="O85" s="323">
        <f>gradient!$E$7/(N85*gradient!$E$9/1000)</f>
        <v>9281.0338747193218</v>
      </c>
      <c r="P85" s="323">
        <f t="shared" si="7"/>
        <v>9280</v>
      </c>
      <c r="Q85" s="323">
        <f>(M85*60)*(3.1415927*gradient!$E$8*gradient!$E$8*0.6/4)</f>
        <v>118.09194580435332</v>
      </c>
      <c r="R85" s="323">
        <f>1.1*(B$12*gradient!$E$7*0.001*$M85*0.001*$N$4*0.001/(gradient!$E$9*0.000001)^2/100000)</f>
        <v>107.87126139432927</v>
      </c>
      <c r="S85" s="323">
        <f t="shared" si="9"/>
        <v>9280</v>
      </c>
      <c r="T85" s="323" t="str">
        <f t="shared" si="10"/>
        <v/>
      </c>
      <c r="U85" s="323">
        <f>(M85*60)*(3.1415927*gradient!$E$8*gradient!$E$8*0.6/4)</f>
        <v>118.09194580435332</v>
      </c>
    </row>
    <row r="86" spans="12:21" x14ac:dyDescent="0.2">
      <c r="L86" s="323">
        <v>2.34</v>
      </c>
      <c r="M86" s="323">
        <f>(L86*$N$5)/(gradient!$E$9/1000000)*1000</f>
        <v>0.95938556124446284</v>
      </c>
      <c r="N86" s="323">
        <f t="shared" si="8"/>
        <v>3.1540161036634826</v>
      </c>
      <c r="O86" s="323">
        <f>gradient!$E$7/(N86*gradient!$E$9/1000)</f>
        <v>9325.1789905954247</v>
      </c>
      <c r="P86" s="323">
        <f t="shared" si="7"/>
        <v>9320</v>
      </c>
      <c r="Q86" s="323">
        <f>(M86*60)*(3.1415927*gradient!$E$8*gradient!$E$8*0.6/4)</f>
        <v>119.62560743817606</v>
      </c>
      <c r="R86" s="323">
        <f>1.1*(B$12*gradient!$E$7*0.001*$M86*0.001*$N$4*0.001/(gradient!$E$9*0.000001)^2/100000)</f>
        <v>109.27218686698289</v>
      </c>
      <c r="S86" s="323">
        <f t="shared" si="9"/>
        <v>9320</v>
      </c>
      <c r="T86" s="323" t="str">
        <f t="shared" si="10"/>
        <v/>
      </c>
      <c r="U86" s="323">
        <f>(M86*60)*(3.1415927*gradient!$E$8*gradient!$E$8*0.6/4)</f>
        <v>119.62560743817606</v>
      </c>
    </row>
    <row r="87" spans="12:21" x14ac:dyDescent="0.2">
      <c r="L87" s="323">
        <v>2.37</v>
      </c>
      <c r="M87" s="323">
        <f>(L87*$N$5)/(gradient!$E$9/1000000)*1000</f>
        <v>0.9716853761322124</v>
      </c>
      <c r="N87" s="323">
        <f t="shared" si="8"/>
        <v>3.1395275983518456</v>
      </c>
      <c r="O87" s="323">
        <f>gradient!$E$7/(N87*gradient!$E$9/1000)</f>
        <v>9368.2134603061349</v>
      </c>
      <c r="P87" s="323">
        <f t="shared" si="7"/>
        <v>9360</v>
      </c>
      <c r="Q87" s="323">
        <f>(M87*60)*(3.1415927*gradient!$E$8*gradient!$E$8*0.6/4)</f>
        <v>121.15926907199884</v>
      </c>
      <c r="R87" s="323">
        <f>1.1*(B$12*gradient!$E$7*0.001*$M87*0.001*$N$4*0.001/(gradient!$E$9*0.000001)^2/100000)</f>
        <v>110.67311233963656</v>
      </c>
      <c r="S87" s="323">
        <f t="shared" si="9"/>
        <v>9360</v>
      </c>
      <c r="T87" s="323" t="str">
        <f t="shared" si="10"/>
        <v/>
      </c>
      <c r="U87" s="323">
        <f>(M87*60)*(3.1415927*gradient!$E$8*gradient!$E$8*0.6/4)</f>
        <v>121.15926907199884</v>
      </c>
    </row>
    <row r="88" spans="12:21" x14ac:dyDescent="0.2">
      <c r="L88" s="323">
        <v>2.4</v>
      </c>
      <c r="M88" s="323">
        <f>(L88*$N$5)/(gradient!$E$9/1000000)*1000</f>
        <v>0.98398519101996196</v>
      </c>
      <c r="N88" s="323">
        <f t="shared" si="8"/>
        <v>3.1255325668310059</v>
      </c>
      <c r="O88" s="323">
        <f>gradient!$E$7/(N88*gradient!$E$9/1000)</f>
        <v>9410.1610132007336</v>
      </c>
      <c r="P88" s="323">
        <f t="shared" si="7"/>
        <v>9410</v>
      </c>
      <c r="Q88" s="323">
        <f>(M88*60)*(3.1415927*gradient!$E$8*gradient!$E$8*0.6/4)</f>
        <v>122.69293070582162</v>
      </c>
      <c r="R88" s="323">
        <f>1.1*(B$12*gradient!$E$7*0.001*$M88*0.001*$N$4*0.001/(gradient!$E$9*0.000001)^2/100000)</f>
        <v>112.07403781229017</v>
      </c>
      <c r="S88" s="323">
        <f t="shared" si="9"/>
        <v>9410</v>
      </c>
      <c r="T88" s="323" t="str">
        <f t="shared" si="10"/>
        <v/>
      </c>
      <c r="U88" s="323">
        <f>(M88*60)*(3.1415927*gradient!$E$8*gradient!$E$8*0.6/4)</f>
        <v>122.69293070582162</v>
      </c>
    </row>
    <row r="89" spans="12:21" x14ac:dyDescent="0.2">
      <c r="L89" s="323">
        <v>2.4300000000000002</v>
      </c>
      <c r="M89" s="323">
        <f>(L89*$N$5)/(gradient!$E$9/1000000)*1000</f>
        <v>0.99628500590771152</v>
      </c>
      <c r="N89" s="323">
        <f t="shared" si="8"/>
        <v>3.1120119589465736</v>
      </c>
      <c r="O89" s="323">
        <f>gradient!$E$7/(N89*gradient!$E$9/1000)</f>
        <v>9451.0448847498428</v>
      </c>
      <c r="P89" s="323">
        <f t="shared" si="7"/>
        <v>9450</v>
      </c>
      <c r="Q89" s="323">
        <f>(M89*60)*(3.1415927*gradient!$E$8*gradient!$E$8*0.6/4)</f>
        <v>124.22659233964438</v>
      </c>
      <c r="R89" s="323">
        <f>1.1*(B$12*gradient!$E$7*0.001*$M89*0.001*$N$4*0.001/(gradient!$E$9*0.000001)^2/100000)</f>
        <v>113.4749632849438</v>
      </c>
      <c r="S89" s="323">
        <f t="shared" si="9"/>
        <v>9450</v>
      </c>
      <c r="T89" s="323" t="str">
        <f t="shared" si="10"/>
        <v/>
      </c>
      <c r="U89" s="323">
        <f>(M89*60)*(3.1415927*gradient!$E$8*gradient!$E$8*0.6/4)</f>
        <v>124.22659233964438</v>
      </c>
    </row>
    <row r="90" spans="12:21" x14ac:dyDescent="0.2">
      <c r="L90" s="323">
        <v>2.46</v>
      </c>
      <c r="M90" s="323">
        <f>(L90*$N$5)/(gradient!$E$9/1000000)*1000</f>
        <v>1.0085848207954611</v>
      </c>
      <c r="N90" s="323">
        <f t="shared" si="8"/>
        <v>3.0989476695720963</v>
      </c>
      <c r="O90" s="323">
        <f>gradient!$E$7/(N90*gradient!$E$9/1000)</f>
        <v>9490.8878244928655</v>
      </c>
      <c r="P90" s="323">
        <f t="shared" si="7"/>
        <v>9490</v>
      </c>
      <c r="Q90" s="323">
        <f>(M90*60)*(3.1415927*gradient!$E$8*gradient!$E$8*0.6/4)</f>
        <v>125.76025397346717</v>
      </c>
      <c r="R90" s="323">
        <f>1.1*(B$12*gradient!$E$7*0.001*$M90*0.001*$N$4*0.001/(gradient!$E$9*0.000001)^2/100000)</f>
        <v>114.87588875759745</v>
      </c>
      <c r="S90" s="323">
        <f t="shared" si="9"/>
        <v>9490</v>
      </c>
      <c r="T90" s="323" t="str">
        <f t="shared" si="10"/>
        <v/>
      </c>
      <c r="U90" s="323">
        <f>(M90*60)*(3.1415927*gradient!$E$8*gradient!$E$8*0.6/4)</f>
        <v>125.76025397346717</v>
      </c>
    </row>
    <row r="91" spans="12:21" x14ac:dyDescent="0.2">
      <c r="L91" s="323">
        <v>2.4900000000000002</v>
      </c>
      <c r="M91" s="323">
        <f>(L91*$N$5)/(gradient!$E$9/1000000)*1000</f>
        <v>1.0208846356832106</v>
      </c>
      <c r="N91" s="323">
        <f t="shared" si="8"/>
        <v>3.086322481172489</v>
      </c>
      <c r="O91" s="323">
        <f>gradient!$E$7/(N91*gradient!$E$9/1000)</f>
        <v>9529.7121040666079</v>
      </c>
      <c r="P91" s="323">
        <f t="shared" si="7"/>
        <v>9520</v>
      </c>
      <c r="Q91" s="323">
        <f>(M91*60)*(3.1415927*gradient!$E$8*gradient!$E$8*0.6/4)</f>
        <v>127.29391560728995</v>
      </c>
      <c r="R91" s="323">
        <f>1.1*(B$12*gradient!$E$7*0.001*$M91*0.001*$N$4*0.001/(gradient!$E$9*0.000001)^2/100000)</f>
        <v>116.27681423025103</v>
      </c>
      <c r="S91" s="323">
        <f t="shared" si="9"/>
        <v>9520</v>
      </c>
      <c r="T91" s="323" t="str">
        <f t="shared" si="10"/>
        <v/>
      </c>
      <c r="U91" s="323">
        <f>(M91*60)*(3.1415927*gradient!$E$8*gradient!$E$8*0.6/4)</f>
        <v>127.29391560728995</v>
      </c>
    </row>
    <row r="92" spans="12:21" x14ac:dyDescent="0.2">
      <c r="L92" s="323">
        <v>2.52</v>
      </c>
      <c r="M92" s="323">
        <f>(L92*$N$5)/(gradient!$E$9/1000000)*1000</f>
        <v>1.03318445057096</v>
      </c>
      <c r="N92" s="323">
        <f t="shared" si="8"/>
        <v>3.0741200104922606</v>
      </c>
      <c r="O92" s="323">
        <f>gradient!$E$7/(N92*gradient!$E$9/1000)</f>
        <v>9567.5395252941453</v>
      </c>
      <c r="P92" s="323">
        <f t="shared" si="7"/>
        <v>9560</v>
      </c>
      <c r="Q92" s="323">
        <f>(M92*60)*(3.1415927*gradient!$E$8*gradient!$E$8*0.6/4)</f>
        <v>128.82757724111269</v>
      </c>
      <c r="R92" s="323">
        <f>1.1*(B$12*gradient!$E$7*0.001*$M92*0.001*$N$4*0.001/(gradient!$E$9*0.000001)^2/100000)</f>
        <v>117.67773970290467</v>
      </c>
      <c r="S92" s="323">
        <f t="shared" si="9"/>
        <v>9560</v>
      </c>
      <c r="T92" s="323" t="str">
        <f t="shared" si="10"/>
        <v/>
      </c>
      <c r="U92" s="323">
        <f>(M92*60)*(3.1415927*gradient!$E$8*gradient!$E$8*0.6/4)</f>
        <v>128.82757724111269</v>
      </c>
    </row>
    <row r="93" spans="12:21" x14ac:dyDescent="0.2">
      <c r="L93" s="323">
        <v>2.5499999999999998</v>
      </c>
      <c r="M93" s="323">
        <f>(L93*$N$5)/(gradient!$E$9/1000000)*1000</f>
        <v>1.0454842654587095</v>
      </c>
      <c r="N93" s="323">
        <f t="shared" si="8"/>
        <v>3.0623246590276265</v>
      </c>
      <c r="O93" s="323">
        <f>gradient!$E$7/(N93*gradient!$E$9/1000)</f>
        <v>9604.3914283149225</v>
      </c>
      <c r="P93" s="323">
        <f t="shared" si="7"/>
        <v>9600</v>
      </c>
      <c r="Q93" s="323">
        <f>(M93*60)*(3.1415927*gradient!$E$8*gradient!$E$8*0.6/4)</f>
        <v>130.36123887493545</v>
      </c>
      <c r="R93" s="323">
        <f>1.1*(B$12*gradient!$E$7*0.001*$M93*0.001*$N$4*0.001/(gradient!$E$9*0.000001)^2/100000)</f>
        <v>119.07866517555831</v>
      </c>
      <c r="S93" s="323">
        <f t="shared" si="9"/>
        <v>9560</v>
      </c>
      <c r="T93" s="323" t="str">
        <f t="shared" si="10"/>
        <v/>
      </c>
      <c r="U93" s="323">
        <f>(M93*60)*(3.1415927*gradient!$E$8*gradient!$E$8*0.6/4)</f>
        <v>130.36123887493545</v>
      </c>
    </row>
    <row r="94" spans="12:21" x14ac:dyDescent="0.2">
      <c r="L94" s="323">
        <v>2.58</v>
      </c>
      <c r="M94" s="323">
        <f>(L94*$N$5)/(gradient!$E$9/1000000)*1000</f>
        <v>1.0577840803464591</v>
      </c>
      <c r="N94" s="323">
        <f t="shared" si="8"/>
        <v>3.0509215669733991</v>
      </c>
      <c r="O94" s="323">
        <f>gradient!$E$7/(N94*gradient!$E$9/1000)</f>
        <v>9640.2886997385704</v>
      </c>
      <c r="P94" s="323">
        <f t="shared" si="7"/>
        <v>9640</v>
      </c>
      <c r="Q94" s="323">
        <f>(M94*60)*(3.1415927*gradient!$E$8*gradient!$E$8*0.6/4)</f>
        <v>131.89490050875824</v>
      </c>
      <c r="R94" s="323">
        <f>1.1*(B$12*gradient!$E$7*0.001*$M94*0.001*$N$4*0.001/(gradient!$E$9*0.000001)^2/100000)</f>
        <v>120.47959064821194</v>
      </c>
      <c r="S94" s="323">
        <f t="shared" si="9"/>
        <v>9560</v>
      </c>
      <c r="T94" s="323" t="str">
        <f t="shared" si="10"/>
        <v/>
      </c>
      <c r="U94" s="323">
        <f>(M94*60)*(3.1415927*gradient!$E$8*gradient!$E$8*0.6/4)</f>
        <v>131.89490050875824</v>
      </c>
    </row>
    <row r="95" spans="12:21" x14ac:dyDescent="0.2">
      <c r="L95" s="323">
        <v>2.61</v>
      </c>
      <c r="M95" s="323">
        <f>(L95*$N$5)/(gradient!$E$9/1000000)*1000</f>
        <v>1.0700838952342084</v>
      </c>
      <c r="N95" s="323">
        <f t="shared" si="8"/>
        <v>3.039896570364029</v>
      </c>
      <c r="O95" s="323">
        <f>gradient!$E$7/(N95*gradient!$E$9/1000)</f>
        <v>9675.2517808065695</v>
      </c>
      <c r="P95" s="323">
        <f t="shared" si="7"/>
        <v>9670</v>
      </c>
      <c r="Q95" s="323">
        <f>(M95*60)*(3.1415927*gradient!$E$8*gradient!$E$8*0.6/4)</f>
        <v>133.42856214258097</v>
      </c>
      <c r="R95" s="323">
        <f>1.1*(B$12*gradient!$E$7*0.001*$M95*0.001*$N$4*0.001/(gradient!$E$9*0.000001)^2/100000)</f>
        <v>121.88051612086552</v>
      </c>
      <c r="S95" s="323">
        <f t="shared" si="9"/>
        <v>9560</v>
      </c>
      <c r="T95" s="323" t="str">
        <f t="shared" si="10"/>
        <v/>
      </c>
      <c r="U95" s="323">
        <f>(M95*60)*(3.1415927*gradient!$E$8*gradient!$E$8*0.6/4)</f>
        <v>133.42856214258097</v>
      </c>
    </row>
    <row r="96" spans="12:21" x14ac:dyDescent="0.2">
      <c r="L96" s="323">
        <v>2.64</v>
      </c>
      <c r="M96" s="323">
        <f>(L96*$N$5)/(gradient!$E$9/1000000)*1000</f>
        <v>1.0823837101219582</v>
      </c>
      <c r="N96" s="323">
        <f t="shared" si="8"/>
        <v>3.0292361611537522</v>
      </c>
      <c r="O96" s="323">
        <f>gradient!$E$7/(N96*gradient!$E$9/1000)</f>
        <v>9709.3006755472725</v>
      </c>
      <c r="P96" s="323">
        <f t="shared" si="7"/>
        <v>9700</v>
      </c>
      <c r="Q96" s="323">
        <f>(M96*60)*(3.1415927*gradient!$E$8*gradient!$E$8*0.6/4)</f>
        <v>134.96222377640376</v>
      </c>
      <c r="R96" s="323">
        <f>1.1*(B$12*gradient!$E$7*0.001*$M96*0.001*$N$4*0.001/(gradient!$E$9*0.000001)^2/100000)</f>
        <v>123.28144159351919</v>
      </c>
      <c r="S96" s="323">
        <f t="shared" si="9"/>
        <v>9560</v>
      </c>
      <c r="T96" s="323" t="str">
        <f t="shared" si="10"/>
        <v/>
      </c>
      <c r="U96" s="323">
        <f>(M96*60)*(3.1415927*gradient!$E$8*gradient!$E$8*0.6/4)</f>
        <v>134.96222377640376</v>
      </c>
    </row>
    <row r="97" spans="12:21" x14ac:dyDescent="0.2">
      <c r="L97" s="323">
        <v>2.67</v>
      </c>
      <c r="M97" s="323">
        <f>(L97*$N$5)/(gradient!$E$9/1000000)*1000</f>
        <v>1.0946835250097076</v>
      </c>
      <c r="N97" s="323">
        <f t="shared" si="8"/>
        <v>3.0189274500038046</v>
      </c>
      <c r="O97" s="323">
        <f>gradient!$E$7/(N97*gradient!$E$9/1000)</f>
        <v>9742.4549589110811</v>
      </c>
      <c r="P97" s="323">
        <f t="shared" si="7"/>
        <v>9740</v>
      </c>
      <c r="Q97" s="323">
        <f>(M97*60)*(3.1415927*gradient!$E$8*gradient!$E$8*0.6/4)</f>
        <v>136.49588541022655</v>
      </c>
      <c r="R97" s="323">
        <f>1.1*(B$12*gradient!$E$7*0.001*$M97*0.001*$N$4*0.001/(gradient!$E$9*0.000001)^2/100000)</f>
        <v>124.68236706617279</v>
      </c>
      <c r="S97" s="323">
        <f t="shared" si="9"/>
        <v>9560</v>
      </c>
      <c r="T97" s="323" t="str">
        <f t="shared" si="10"/>
        <v/>
      </c>
      <c r="U97" s="323">
        <f>(M97*60)*(3.1415927*gradient!$E$8*gradient!$E$8*0.6/4)</f>
        <v>136.49588541022655</v>
      </c>
    </row>
    <row r="98" spans="12:21" x14ac:dyDescent="0.2">
      <c r="L98" s="323">
        <v>2.7</v>
      </c>
      <c r="M98" s="323">
        <f>(L98*$N$5)/(gradient!$E$9/1000000)*1000</f>
        <v>1.1069833398974573</v>
      </c>
      <c r="N98" s="323">
        <f t="shared" si="8"/>
        <v>3.0089581315653149</v>
      </c>
      <c r="O98" s="323">
        <f>gradient!$E$7/(N98*gradient!$E$9/1000)</f>
        <v>9774.7337848738407</v>
      </c>
      <c r="P98" s="323">
        <f t="shared" si="7"/>
        <v>9770</v>
      </c>
      <c r="Q98" s="323">
        <f>(M98*60)*(3.1415927*gradient!$E$8*gradient!$E$8*0.6/4)</f>
        <v>138.02954704404934</v>
      </c>
      <c r="R98" s="323">
        <f>1.1*(B$12*gradient!$E$7*0.001*$M98*0.001*$N$4*0.001/(gradient!$E$9*0.000001)^2/100000)</f>
        <v>126.08329253882647</v>
      </c>
      <c r="S98" s="323">
        <f t="shared" si="9"/>
        <v>9560</v>
      </c>
      <c r="T98" s="323" t="str">
        <f t="shared" si="10"/>
        <v/>
      </c>
      <c r="U98" s="323">
        <f>(M98*60)*(3.1415927*gradient!$E$8*gradient!$E$8*0.6/4)</f>
        <v>138.02954704404934</v>
      </c>
    </row>
    <row r="99" spans="12:21" x14ac:dyDescent="0.2">
      <c r="L99" s="323">
        <v>2.73</v>
      </c>
      <c r="M99" s="323">
        <f>(L99*$N$5)/(gradient!$E$9/1000000)*1000</f>
        <v>1.1192831547852065</v>
      </c>
      <c r="N99" s="323">
        <f t="shared" si="8"/>
        <v>2.9993164520651501</v>
      </c>
      <c r="O99" s="323">
        <f>gradient!$E$7/(N99*gradient!$E$9/1000)</f>
        <v>9806.1558944976186</v>
      </c>
      <c r="P99" s="323">
        <f t="shared" si="7"/>
        <v>9800</v>
      </c>
      <c r="Q99" s="323">
        <f>(M99*60)*(3.1415927*gradient!$E$8*gradient!$E$8*0.6/4)</f>
        <v>139.56320867787204</v>
      </c>
      <c r="R99" s="323">
        <f>1.1*(B$12*gradient!$E$7*0.001*$M99*0.001*$N$4*0.001/(gradient!$E$9*0.000001)^2/100000)</f>
        <v>127.48421801148005</v>
      </c>
      <c r="S99" s="323">
        <f t="shared" si="9"/>
        <v>9560</v>
      </c>
      <c r="T99" s="323" t="str">
        <f t="shared" si="10"/>
        <v/>
      </c>
      <c r="U99" s="323">
        <f>(M99*60)*(3.1415927*gradient!$E$8*gradient!$E$8*0.6/4)</f>
        <v>139.56320867787204</v>
      </c>
    </row>
    <row r="100" spans="12:21" x14ac:dyDescent="0.2">
      <c r="L100" s="323">
        <v>2.76</v>
      </c>
      <c r="M100" s="323">
        <f>(L100*$N$5)/(gradient!$E$9/1000000)*1000</f>
        <v>1.1315829696729562</v>
      </c>
      <c r="N100" s="323">
        <f t="shared" si="8"/>
        <v>2.9899911790187721</v>
      </c>
      <c r="O100" s="323">
        <f>gradient!$E$7/(N100*gradient!$E$9/1000)</f>
        <v>9836.7396239391037</v>
      </c>
      <c r="P100" s="323">
        <f t="shared" si="7"/>
        <v>9830</v>
      </c>
      <c r="Q100" s="323">
        <f>(M100*60)*(3.1415927*gradient!$E$8*gradient!$E$8*0.6/4)</f>
        <v>141.09687031169486</v>
      </c>
      <c r="R100" s="323">
        <f>1.1*(B$12*gradient!$E$7*0.001*$M100*0.001*$N$4*0.001/(gradient!$E$9*0.000001)^2/100000)</f>
        <v>128.88514348413366</v>
      </c>
      <c r="S100" s="323">
        <f t="shared" si="9"/>
        <v>9560</v>
      </c>
      <c r="T100" s="323" t="str">
        <f t="shared" si="10"/>
        <v/>
      </c>
      <c r="U100" s="323">
        <f>(M100*60)*(3.1415927*gradient!$E$8*gradient!$E$8*0.6/4)</f>
        <v>141.09687031169486</v>
      </c>
    </row>
    <row r="101" spans="12:21" x14ac:dyDescent="0.2">
      <c r="L101" s="323">
        <v>2.79</v>
      </c>
      <c r="M101" s="323">
        <f>(L101*$N$5)/(gradient!$E$9/1000000)*1000</f>
        <v>1.1438827845607058</v>
      </c>
      <c r="N101" s="323">
        <f t="shared" si="8"/>
        <v>2.9809715729093647</v>
      </c>
      <c r="O101" s="323">
        <f>gradient!$E$7/(N101*gradient!$E$9/1000)</f>
        <v>9866.5029123968125</v>
      </c>
      <c r="P101" s="323">
        <f t="shared" si="7"/>
        <v>9860</v>
      </c>
      <c r="Q101" s="323">
        <f>(M101*60)*(3.1415927*gradient!$E$8*gradient!$E$8*0.6/4)</f>
        <v>142.63053194551762</v>
      </c>
      <c r="R101" s="323">
        <f>1.1*(B$12*gradient!$E$7*0.001*$M101*0.001*$N$4*0.001/(gradient!$E$9*0.000001)^2/100000)</f>
        <v>130.28606895678732</v>
      </c>
      <c r="S101" s="323">
        <f t="shared" si="9"/>
        <v>9560</v>
      </c>
      <c r="T101" s="323" t="str">
        <f t="shared" si="10"/>
        <v/>
      </c>
      <c r="U101" s="323">
        <f>(M101*60)*(3.1415927*gradient!$E$8*gradient!$E$8*0.6/4)</f>
        <v>142.63053194551762</v>
      </c>
    </row>
    <row r="102" spans="12:21" x14ac:dyDescent="0.2">
      <c r="L102" s="323">
        <v>2.82</v>
      </c>
      <c r="M102" s="323">
        <f>(L102*$N$5)/(gradient!$E$9/1000000)*1000</f>
        <v>1.1561825994484551</v>
      </c>
      <c r="N102" s="323">
        <f t="shared" si="8"/>
        <v>2.9722473606861817</v>
      </c>
      <c r="O102" s="323">
        <f>gradient!$E$7/(N102*gradient!$E$9/1000)</f>
        <v>9895.4633099892017</v>
      </c>
      <c r="P102" s="323">
        <f t="shared" si="7"/>
        <v>9890</v>
      </c>
      <c r="Q102" s="323">
        <f>(M102*60)*(3.1415927*gradient!$E$8*gradient!$E$8*0.6/4)</f>
        <v>144.16419357934038</v>
      </c>
      <c r="R102" s="323">
        <f>1.1*(B$12*gradient!$E$7*0.001*$M102*0.001*$N$4*0.001/(gradient!$E$9*0.000001)^2/100000)</f>
        <v>131.68699442944094</v>
      </c>
      <c r="S102" s="323">
        <f t="shared" si="9"/>
        <v>9560</v>
      </c>
      <c r="T102" s="323" t="str">
        <f t="shared" si="10"/>
        <v/>
      </c>
      <c r="U102" s="323">
        <f>(M102*60)*(3.1415927*gradient!$E$8*gradient!$E$8*0.6/4)</f>
        <v>144.16419357934038</v>
      </c>
    </row>
    <row r="103" spans="12:21" x14ac:dyDescent="0.2">
      <c r="L103" s="323">
        <v>2.85</v>
      </c>
      <c r="M103" s="323">
        <f>(L103*$N$5)/(gradient!$E$9/1000000)*1000</f>
        <v>1.1684824143362047</v>
      </c>
      <c r="N103" s="323">
        <f t="shared" si="8"/>
        <v>2.9638087109475157</v>
      </c>
      <c r="O103" s="323">
        <f>gradient!$E$7/(N103*gradient!$E$9/1000)</f>
        <v>9923.6379855566156</v>
      </c>
      <c r="P103" s="323">
        <f t="shared" si="7"/>
        <v>9920</v>
      </c>
      <c r="Q103" s="323">
        <f>(M103*60)*(3.1415927*gradient!$E$8*gradient!$E$8*0.6/4)</f>
        <v>145.69785521316317</v>
      </c>
      <c r="R103" s="323">
        <f>1.1*(B$12*gradient!$E$7*0.001*$M103*0.001*$N$4*0.001/(gradient!$E$9*0.000001)^2/100000)</f>
        <v>133.0879199020946</v>
      </c>
      <c r="S103" s="323">
        <f t="shared" si="9"/>
        <v>9560</v>
      </c>
      <c r="T103" s="323" t="str">
        <f t="shared" si="10"/>
        <v/>
      </c>
      <c r="U103" s="323">
        <f>(M103*60)*(3.1415927*gradient!$E$8*gradient!$E$8*0.6/4)</f>
        <v>145.69785521316317</v>
      </c>
    </row>
    <row r="104" spans="12:21" x14ac:dyDescent="0.2">
      <c r="L104" s="323">
        <v>2.88</v>
      </c>
      <c r="M104" s="323">
        <f>(L104*$N$5)/(gradient!$E$9/1000000)*1000</f>
        <v>1.1807822292239543</v>
      </c>
      <c r="N104" s="323">
        <f t="shared" si="8"/>
        <v>2.9556462106849137</v>
      </c>
      <c r="O104" s="323">
        <f>gradient!$E$7/(N104*gradient!$E$9/1000)</f>
        <v>9951.0437343807625</v>
      </c>
      <c r="P104" s="323">
        <f t="shared" si="7"/>
        <v>9950</v>
      </c>
      <c r="Q104" s="323">
        <f>(M104*60)*(3.1415927*gradient!$E$8*gradient!$E$8*0.6/4)</f>
        <v>147.23151684698593</v>
      </c>
      <c r="R104" s="323">
        <f>1.1*(B$12*gradient!$E$7*0.001*$M104*0.001*$N$4*0.001/(gradient!$E$9*0.000001)^2/100000)</f>
        <v>134.48884537474819</v>
      </c>
      <c r="S104" s="323">
        <f t="shared" si="9"/>
        <v>9560</v>
      </c>
      <c r="T104" s="323" t="str">
        <f t="shared" si="10"/>
        <v/>
      </c>
      <c r="U104" s="323">
        <f>(M104*60)*(3.1415927*gradient!$E$8*gradient!$E$8*0.6/4)</f>
        <v>147.23151684698593</v>
      </c>
    </row>
    <row r="105" spans="12:21" x14ac:dyDescent="0.2">
      <c r="L105" s="323">
        <v>2.91</v>
      </c>
      <c r="M105" s="323">
        <f>(L105*$N$5)/(gradient!$E$9/1000000)*1000</f>
        <v>1.1930820441117038</v>
      </c>
      <c r="N105" s="323">
        <f t="shared" si="8"/>
        <v>2.9477508434754864</v>
      </c>
      <c r="O105" s="323">
        <f>gradient!$E$7/(N105*gradient!$E$9/1000)</f>
        <v>9977.6969858161428</v>
      </c>
      <c r="P105" s="323">
        <f t="shared" si="7"/>
        <v>9970</v>
      </c>
      <c r="Q105" s="323">
        <f>(M105*60)*(3.1415927*gradient!$E$8*gradient!$E$8*0.6/4)</f>
        <v>148.76517848080869</v>
      </c>
      <c r="R105" s="323">
        <f>1.1*(B$12*gradient!$E$7*0.001*$M105*0.001*$N$4*0.001/(gradient!$E$9*0.000001)^2/100000)</f>
        <v>135.88977084740182</v>
      </c>
      <c r="S105" s="323">
        <f t="shared" si="9"/>
        <v>9560</v>
      </c>
      <c r="T105" s="323" t="str">
        <f t="shared" si="10"/>
        <v/>
      </c>
      <c r="U105" s="323">
        <f>(M105*60)*(3.1415927*gradient!$E$8*gradient!$E$8*0.6/4)</f>
        <v>148.76517848080869</v>
      </c>
    </row>
    <row r="106" spans="12:21" x14ac:dyDescent="0.2">
      <c r="L106" s="323">
        <v>2.94</v>
      </c>
      <c r="M106" s="323">
        <f>(L106*$N$5)/(gradient!$E$9/1000000)*1000</f>
        <v>1.2053818589994534</v>
      </c>
      <c r="N106" s="323">
        <f t="shared" si="8"/>
        <v>2.9401139690184128</v>
      </c>
      <c r="O106" s="323">
        <f>gradient!$E$7/(N106*gradient!$E$9/1000)</f>
        <v>10003.613810828487</v>
      </c>
      <c r="P106" s="323">
        <f t="shared" si="7"/>
        <v>10000</v>
      </c>
      <c r="Q106" s="323">
        <f>(M106*60)*(3.1415927*gradient!$E$8*gradient!$E$8*0.6/4)</f>
        <v>150.29884011463147</v>
      </c>
      <c r="R106" s="323">
        <f>1.1*(B$12*gradient!$E$7*0.001*$M106*0.001*$N$4*0.001/(gradient!$E$9*0.000001)^2/100000)</f>
        <v>137.29069632005545</v>
      </c>
      <c r="S106" s="323">
        <f t="shared" si="9"/>
        <v>9560</v>
      </c>
      <c r="T106" s="323" t="str">
        <f t="shared" si="10"/>
        <v/>
      </c>
      <c r="U106" s="323">
        <f>(M106*60)*(3.1415927*gradient!$E$8*gradient!$E$8*0.6/4)</f>
        <v>150.29884011463147</v>
      </c>
    </row>
    <row r="107" spans="12:21" x14ac:dyDescent="0.2">
      <c r="L107" s="323">
        <v>2.97</v>
      </c>
      <c r="M107" s="323">
        <f>(L107*$N$5)/(gradient!$E$9/1000000)*1000</f>
        <v>1.2176816738872032</v>
      </c>
      <c r="N107" s="323">
        <f t="shared" si="8"/>
        <v>2.9327273039201818</v>
      </c>
      <c r="O107" s="323">
        <f>gradient!$E$7/(N107*gradient!$E$9/1000)</f>
        <v>10028.809929435853</v>
      </c>
      <c r="P107" s="323">
        <f t="shared" si="7"/>
        <v>10020</v>
      </c>
      <c r="Q107" s="323">
        <f>(M107*60)*(3.1415927*gradient!$E$8*gradient!$E$8*0.6/4)</f>
        <v>151.83250174845429</v>
      </c>
      <c r="R107" s="323">
        <f>1.1*(B$12*gradient!$E$7*0.001*$M107*0.001*$N$4*0.001/(gradient!$E$9*0.000001)^2/100000)</f>
        <v>138.69162179270913</v>
      </c>
      <c r="S107" s="323">
        <f t="shared" si="9"/>
        <v>9560</v>
      </c>
      <c r="T107" s="323" t="str">
        <f t="shared" si="10"/>
        <v/>
      </c>
      <c r="U107" s="323">
        <f>(M107*60)*(3.1415927*gradient!$E$8*gradient!$E$8*0.6/4)</f>
        <v>151.83250174845429</v>
      </c>
    </row>
    <row r="108" spans="12:21" x14ac:dyDescent="0.2">
      <c r="L108" s="323">
        <v>3</v>
      </c>
      <c r="M108" s="323">
        <f>(L108*$N$5)/(gradient!$E$9/1000000)*1000</f>
        <v>1.2299814887749523</v>
      </c>
      <c r="N108" s="323">
        <f t="shared" si="8"/>
        <v>2.9255829036407417</v>
      </c>
      <c r="O108" s="323">
        <f>gradient!$E$7/(N108*gradient!$E$9/1000)</f>
        <v>10053.30071804866</v>
      </c>
      <c r="P108" s="323">
        <f t="shared" si="7"/>
        <v>10050</v>
      </c>
      <c r="Q108" s="323">
        <f>(M108*60)*(3.1415927*gradient!$E$8*gradient!$E$8*0.6/4)</f>
        <v>153.36616338227699</v>
      </c>
      <c r="R108" s="323">
        <f>1.1*(B$12*gradient!$E$7*0.001*$M108*0.001*$N$4*0.001/(gradient!$E$9*0.000001)^2/100000)</f>
        <v>140.0925472653627</v>
      </c>
      <c r="S108" s="323">
        <f t="shared" si="9"/>
        <v>9560</v>
      </c>
      <c r="T108" s="323" t="str">
        <f t="shared" si="10"/>
        <v/>
      </c>
      <c r="U108" s="323">
        <f>(M108*60)*(3.1415927*gradient!$E$8*gradient!$E$8*0.6/4)</f>
        <v>153.36616338227699</v>
      </c>
    </row>
    <row r="109" spans="12:21" x14ac:dyDescent="0.2">
      <c r="L109" s="323">
        <v>3.03</v>
      </c>
      <c r="M109" s="323">
        <f>(L109*$N$5)/(gradient!$E$9/1000000)*1000</f>
        <v>1.2422813036627018</v>
      </c>
      <c r="N109" s="323">
        <f t="shared" si="8"/>
        <v>2.9186731455197461</v>
      </c>
      <c r="O109" s="323">
        <f>gradient!$E$7/(N109*gradient!$E$9/1000)</f>
        <v>10077.10121670538</v>
      </c>
      <c r="P109" s="323">
        <f t="shared" si="7"/>
        <v>10070</v>
      </c>
      <c r="Q109" s="323">
        <f>(M109*60)*(3.1415927*gradient!$E$8*gradient!$E$8*0.6/4)</f>
        <v>154.89982501609978</v>
      </c>
      <c r="R109" s="323">
        <f>1.1*(B$12*gradient!$E$7*0.001*$M109*0.001*$N$4*0.001/(gradient!$E$9*0.000001)^2/100000)</f>
        <v>141.49347273801632</v>
      </c>
      <c r="S109" s="323">
        <f t="shared" si="9"/>
        <v>9560</v>
      </c>
      <c r="T109" s="323" t="str">
        <f t="shared" si="10"/>
        <v/>
      </c>
      <c r="U109" s="323">
        <f>(M109*60)*(3.1415927*gradient!$E$8*gradient!$E$8*0.6/4)</f>
        <v>154.89982501609978</v>
      </c>
    </row>
    <row r="110" spans="12:21" x14ac:dyDescent="0.2">
      <c r="L110" s="323">
        <v>3.06</v>
      </c>
      <c r="M110" s="323">
        <f>(L110*$N$5)/(gradient!$E$9/1000000)*1000</f>
        <v>1.2545811185504516</v>
      </c>
      <c r="N110" s="323">
        <f t="shared" si="8"/>
        <v>2.9119907128084122</v>
      </c>
      <c r="O110" s="323">
        <f>gradient!$E$7/(N110*gradient!$E$9/1000)</f>
        <v>10100.226136201085</v>
      </c>
      <c r="P110" s="323">
        <f t="shared" si="7"/>
        <v>10100</v>
      </c>
      <c r="Q110" s="323">
        <f>(M110*60)*(3.1415927*gradient!$E$8*gradient!$E$8*0.6/4)</f>
        <v>156.43348664992257</v>
      </c>
      <c r="R110" s="323">
        <f>1.1*(B$12*gradient!$E$7*0.001*$M110*0.001*$N$4*0.001/(gradient!$E$9*0.000001)^2/100000)</f>
        <v>142.89439821066998</v>
      </c>
      <c r="S110" s="323">
        <f t="shared" si="9"/>
        <v>9560</v>
      </c>
      <c r="T110" s="323" t="str">
        <f t="shared" si="10"/>
        <v/>
      </c>
      <c r="U110" s="323">
        <f>(M110*60)*(3.1415927*gradient!$E$8*gradient!$E$8*0.6/4)</f>
        <v>156.43348664992257</v>
      </c>
    </row>
    <row r="111" spans="12:21" x14ac:dyDescent="0.2">
      <c r="L111" s="323">
        <v>3.09</v>
      </c>
      <c r="M111" s="323">
        <f>(L111*$N$5)/(gradient!$E$9/1000000)*1000</f>
        <v>1.2668809334382007</v>
      </c>
      <c r="N111" s="323">
        <f t="shared" si="8"/>
        <v>2.9055285796383288</v>
      </c>
      <c r="O111" s="323">
        <f>gradient!$E$7/(N111*gradient!$E$9/1000)</f>
        <v>10122.689865106555</v>
      </c>
      <c r="P111" s="323">
        <f t="shared" si="7"/>
        <v>10120</v>
      </c>
      <c r="Q111" s="323">
        <f>(M111*60)*(3.1415927*gradient!$E$8*gradient!$E$8*0.6/4)</f>
        <v>157.96714828374527</v>
      </c>
      <c r="R111" s="323">
        <f>1.1*(B$12*gradient!$E$7*0.001*$M111*0.001*$N$4*0.001/(gradient!$E$9*0.000001)^2/100000)</f>
        <v>144.29532368332355</v>
      </c>
      <c r="S111" s="323">
        <f t="shared" si="9"/>
        <v>9560</v>
      </c>
      <c r="T111" s="323" t="str">
        <f t="shared" si="10"/>
        <v/>
      </c>
      <c r="U111" s="323">
        <f>(M111*60)*(3.1415927*gradient!$E$8*gradient!$E$8*0.6/4)</f>
        <v>157.96714828374527</v>
      </c>
    </row>
    <row r="112" spans="12:21" x14ac:dyDescent="0.2">
      <c r="L112" s="323">
        <v>3.12</v>
      </c>
      <c r="M112" s="323">
        <f>(L112*$N$5)/(gradient!$E$9/1000000)*1000</f>
        <v>1.2791807483259505</v>
      </c>
      <c r="N112" s="323">
        <f t="shared" si="8"/>
        <v>2.8992799968638425</v>
      </c>
      <c r="O112" s="323">
        <f>gradient!$E$7/(N112*gradient!$E$9/1000)</f>
        <v>10144.506476675975</v>
      </c>
      <c r="P112" s="323">
        <f t="shared" si="7"/>
        <v>10140</v>
      </c>
      <c r="Q112" s="323">
        <f>(M112*60)*(3.1415927*gradient!$E$8*gradient!$E$8*0.6/4)</f>
        <v>159.50080991756812</v>
      </c>
      <c r="R112" s="323">
        <f>1.1*(B$12*gradient!$E$7*0.001*$M112*0.001*$N$4*0.001/(gradient!$E$9*0.000001)^2/100000)</f>
        <v>145.69624915597726</v>
      </c>
      <c r="S112" s="323">
        <f t="shared" si="9"/>
        <v>9560</v>
      </c>
      <c r="T112" s="323" t="str">
        <f t="shared" si="10"/>
        <v/>
      </c>
      <c r="U112" s="323">
        <f>(M112*60)*(3.1415927*gradient!$E$8*gradient!$E$8*0.6/4)</f>
        <v>159.50080991756812</v>
      </c>
    </row>
    <row r="113" spans="12:21" x14ac:dyDescent="0.2">
      <c r="L113" s="323">
        <v>3.15</v>
      </c>
      <c r="M113" s="323">
        <f>(L113*$N$5)/(gradient!$E$9/1000000)*1000</f>
        <v>1.2914805632137001</v>
      </c>
      <c r="N113" s="323">
        <f t="shared" si="8"/>
        <v>2.8932384787195073</v>
      </c>
      <c r="O113" s="323">
        <f>gradient!$E$7/(N113*gradient!$E$9/1000)</f>
        <v>10165.689735641648</v>
      </c>
      <c r="P113" s="323">
        <f t="shared" si="7"/>
        <v>10160</v>
      </c>
      <c r="Q113" s="323">
        <f>(M113*60)*(3.1415927*gradient!$E$8*gradient!$E$8*0.6/4)</f>
        <v>161.03447155139088</v>
      </c>
      <c r="R113" s="323">
        <f>1.1*(B$12*gradient!$E$7*0.001*$M113*0.001*$N$4*0.001/(gradient!$E$9*0.000001)^2/100000)</f>
        <v>147.09717462863085</v>
      </c>
      <c r="S113" s="323">
        <f t="shared" si="9"/>
        <v>9560</v>
      </c>
      <c r="T113" s="323" t="str">
        <f t="shared" si="10"/>
        <v/>
      </c>
      <c r="U113" s="323">
        <f>(M113*60)*(3.1415927*gradient!$E$8*gradient!$E$8*0.6/4)</f>
        <v>161.03447155139088</v>
      </c>
    </row>
    <row r="114" spans="12:21" x14ac:dyDescent="0.2">
      <c r="L114" s="323">
        <v>3.18</v>
      </c>
      <c r="M114" s="323">
        <f>(L114*$N$5)/(gradient!$E$9/1000000)*1000</f>
        <v>1.3037803781014496</v>
      </c>
      <c r="N114" s="323">
        <f t="shared" si="8"/>
        <v>2.8873977902384906</v>
      </c>
      <c r="O114" s="323">
        <f>gradient!$E$7/(N114*gradient!$E$9/1000)</f>
        <v>10186.253104894504</v>
      </c>
      <c r="P114" s="323">
        <f t="shared" si="7"/>
        <v>10180</v>
      </c>
      <c r="Q114" s="323">
        <f>(M114*60)*(3.1415927*gradient!$E$8*gradient!$E$8*0.6/4)</f>
        <v>162.56813318521364</v>
      </c>
      <c r="R114" s="323">
        <f>1.1*(B$12*gradient!$E$7*0.001*$M114*0.001*$N$4*0.001/(gradient!$E$9*0.000001)^2/100000)</f>
        <v>148.49810010128445</v>
      </c>
      <c r="S114" s="323">
        <f t="shared" si="9"/>
        <v>9560</v>
      </c>
      <c r="T114" s="323" t="str">
        <f t="shared" si="10"/>
        <v/>
      </c>
      <c r="U114" s="323">
        <f>(M114*60)*(3.1415927*gradient!$E$8*gradient!$E$8*0.6/4)</f>
        <v>162.56813318521364</v>
      </c>
    </row>
    <row r="115" spans="12:21" x14ac:dyDescent="0.2">
      <c r="L115" s="323">
        <v>3.21</v>
      </c>
      <c r="M115" s="323">
        <f>(L115*$N$5)/(gradient!$E$9/1000000)*1000</f>
        <v>1.316080192989199</v>
      </c>
      <c r="N115" s="323">
        <f t="shared" si="8"/>
        <v>2.8817519353819216</v>
      </c>
      <c r="O115" s="323">
        <f>gradient!$E$7/(N115*gradient!$E$9/1000)</f>
        <v>10206.209752049454</v>
      </c>
      <c r="P115" s="323">
        <f t="shared" si="7"/>
        <v>10200</v>
      </c>
      <c r="Q115" s="323">
        <f>(M115*60)*(3.1415927*gradient!$E$8*gradient!$E$8*0.6/4)</f>
        <v>164.1017948190364</v>
      </c>
      <c r="R115" s="323">
        <f>1.1*(B$12*gradient!$E$7*0.001*$M115*0.001*$N$4*0.001/(gradient!$E$9*0.000001)^2/100000)</f>
        <v>149.8990255739381</v>
      </c>
      <c r="S115" s="323">
        <f t="shared" si="9"/>
        <v>9560</v>
      </c>
      <c r="T115" s="323" t="str">
        <f t="shared" si="10"/>
        <v/>
      </c>
      <c r="U115" s="323">
        <f>(M115*60)*(3.1415927*gradient!$E$8*gradient!$E$8*0.6/4)</f>
        <v>164.1017948190364</v>
      </c>
    </row>
    <row r="116" spans="12:21" x14ac:dyDescent="0.2">
      <c r="L116" s="323">
        <v>3.24</v>
      </c>
      <c r="M116" s="323">
        <f>(L116*$N$5)/(gradient!$E$9/1000000)*1000</f>
        <v>1.3283800078769485</v>
      </c>
      <c r="N116" s="323">
        <f t="shared" si="8"/>
        <v>2.8762951458328496</v>
      </c>
      <c r="O116" s="323">
        <f>gradient!$E$7/(N116*gradient!$E$9/1000)</f>
        <v>10225.572555894985</v>
      </c>
      <c r="P116" s="323">
        <f t="shared" si="7"/>
        <v>10220</v>
      </c>
      <c r="Q116" s="323">
        <f>(M116*60)*(3.1415927*gradient!$E$8*gradient!$E$8*0.6/4)</f>
        <v>165.63545645285916</v>
      </c>
      <c r="R116" s="323">
        <f>1.1*(B$12*gradient!$E$7*0.001*$M116*0.001*$N$4*0.001/(gradient!$E$9*0.000001)^2/100000)</f>
        <v>151.2999510465917</v>
      </c>
      <c r="S116" s="323">
        <f t="shared" si="9"/>
        <v>9560</v>
      </c>
      <c r="T116" s="323" t="str">
        <f t="shared" si="10"/>
        <v/>
      </c>
      <c r="U116" s="323">
        <f>(M116*60)*(3.1415927*gradient!$E$8*gradient!$E$8*0.6/4)</f>
        <v>165.63545645285916</v>
      </c>
    </row>
    <row r="117" spans="12:21" x14ac:dyDescent="0.2">
      <c r="L117" s="323">
        <v>3.27</v>
      </c>
      <c r="M117" s="323">
        <f>(L117*$N$5)/(gradient!$E$9/1000000)*1000</f>
        <v>1.3406798227646981</v>
      </c>
      <c r="N117" s="323">
        <f t="shared" si="8"/>
        <v>2.871021870411929</v>
      </c>
      <c r="O117" s="323">
        <f>gradient!$E$7/(N117*gradient!$E$9/1000)</f>
        <v>10244.354112726562</v>
      </c>
      <c r="P117" s="323">
        <f t="shared" si="7"/>
        <v>10240</v>
      </c>
      <c r="Q117" s="323">
        <f>(M117*60)*(3.1415927*gradient!$E$8*gradient!$E$8*0.6/4)</f>
        <v>167.16911808668195</v>
      </c>
      <c r="R117" s="323">
        <f>1.1*(B$12*gradient!$E$7*0.001*$M117*0.001*$N$4*0.001/(gradient!$E$9*0.000001)^2/100000)</f>
        <v>152.70087651924533</v>
      </c>
      <c r="S117" s="323">
        <f t="shared" si="9"/>
        <v>9560</v>
      </c>
      <c r="T117" s="323" t="str">
        <f t="shared" si="10"/>
        <v/>
      </c>
      <c r="U117" s="323">
        <f>(M117*60)*(3.1415927*gradient!$E$8*gradient!$E$8*0.6/4)</f>
        <v>167.16911808668195</v>
      </c>
    </row>
    <row r="118" spans="12:21" x14ac:dyDescent="0.2">
      <c r="L118" s="323">
        <v>3.3</v>
      </c>
      <c r="M118" s="323">
        <f>(L118*$N$5)/(gradient!$E$9/1000000)*1000</f>
        <v>1.3529796376524477</v>
      </c>
      <c r="N118" s="323">
        <f t="shared" si="8"/>
        <v>2.8659267650750397</v>
      </c>
      <c r="O118" s="323">
        <f>gradient!$E$7/(N118*gradient!$E$9/1000)</f>
        <v>10262.566742563729</v>
      </c>
      <c r="P118" s="323">
        <f t="shared" si="7"/>
        <v>10260</v>
      </c>
      <c r="Q118" s="323">
        <f>(M118*60)*(3.1415927*gradient!$E$8*gradient!$E$8*0.6/4)</f>
        <v>168.70277972050474</v>
      </c>
      <c r="R118" s="323">
        <f>1.1*(B$12*gradient!$E$7*0.001*$M118*0.001*$N$4*0.001/(gradient!$E$9*0.000001)^2/100000)</f>
        <v>154.10180199189898</v>
      </c>
      <c r="S118" s="323">
        <f t="shared" si="9"/>
        <v>9560</v>
      </c>
      <c r="T118" s="323" t="str">
        <f t="shared" si="10"/>
        <v/>
      </c>
      <c r="U118" s="323">
        <f>(M118*60)*(3.1415927*gradient!$E$8*gradient!$E$8*0.6/4)</f>
        <v>168.70277972050474</v>
      </c>
    </row>
    <row r="119" spans="12:21" x14ac:dyDescent="0.2">
      <c r="L119" s="323">
        <v>3.33</v>
      </c>
      <c r="M119" s="323">
        <f>(L119*$N$5)/(gradient!$E$9/1000000)*1000</f>
        <v>1.365279452540197</v>
      </c>
      <c r="N119" s="323">
        <f t="shared" si="8"/>
        <v>2.8610046834559695</v>
      </c>
      <c r="O119" s="323">
        <f>gradient!$E$7/(N119*gradient!$E$9/1000)</f>
        <v>10280.22249525094</v>
      </c>
      <c r="P119" s="323">
        <f t="shared" si="7"/>
        <v>10280</v>
      </c>
      <c r="Q119" s="323">
        <f>(M119*60)*(3.1415927*gradient!$E$8*gradient!$E$8*0.6/4)</f>
        <v>170.23644135432747</v>
      </c>
      <c r="R119" s="323">
        <f>1.1*(B$12*gradient!$E$7*0.001*$M119*0.001*$N$4*0.001/(gradient!$E$9*0.000001)^2/100000)</f>
        <v>155.50272746455258</v>
      </c>
      <c r="S119" s="323">
        <f t="shared" si="9"/>
        <v>9560</v>
      </c>
      <c r="T119" s="323" t="str">
        <f t="shared" si="10"/>
        <v/>
      </c>
      <c r="U119" s="323">
        <f>(M119*60)*(3.1415927*gradient!$E$8*gradient!$E$8*0.6/4)</f>
        <v>170.23644135432747</v>
      </c>
    </row>
    <row r="120" spans="12:21" x14ac:dyDescent="0.2">
      <c r="L120" s="323">
        <v>3.36</v>
      </c>
      <c r="M120" s="323">
        <f>(L120*$N$5)/(gradient!$E$9/1000000)*1000</f>
        <v>1.3775792674279466</v>
      </c>
      <c r="N120" s="323">
        <f t="shared" si="8"/>
        <v>2.856250667919892</v>
      </c>
      <c r="O120" s="323">
        <f>gradient!$E$7/(N120*gradient!$E$9/1000)</f>
        <v>10297.333156442435</v>
      </c>
      <c r="P120" s="323">
        <f t="shared" si="7"/>
        <v>10290</v>
      </c>
      <c r="Q120" s="323">
        <f>(M120*60)*(3.1415927*gradient!$E$8*gradient!$E$8*0.6/4)</f>
        <v>171.77010298815023</v>
      </c>
      <c r="R120" s="323">
        <f>1.1*(B$12*gradient!$E$7*0.001*$M120*0.001*$N$4*0.001/(gradient!$E$9*0.000001)^2/100000)</f>
        <v>156.90365293720623</v>
      </c>
      <c r="S120" s="323">
        <f t="shared" si="9"/>
        <v>9560</v>
      </c>
      <c r="T120" s="323" t="str">
        <f t="shared" si="10"/>
        <v/>
      </c>
      <c r="U120" s="323">
        <f>(M120*60)*(3.1415927*gradient!$E$8*gradient!$E$8*0.6/4)</f>
        <v>171.77010298815023</v>
      </c>
    </row>
    <row r="121" spans="12:21" x14ac:dyDescent="0.2">
      <c r="L121" s="323">
        <v>3.39</v>
      </c>
      <c r="M121" s="323">
        <f>(L121*$N$5)/(gradient!$E$9/1000000)*1000</f>
        <v>1.3898790823156963</v>
      </c>
      <c r="N121" s="323">
        <f t="shared" si="8"/>
        <v>2.8516599410958401</v>
      </c>
      <c r="O121" s="323">
        <f>gradient!$E$7/(N121*gradient!$E$9/1000)</f>
        <v>10313.910253471513</v>
      </c>
      <c r="P121" s="323">
        <f t="shared" si="7"/>
        <v>10310</v>
      </c>
      <c r="Q121" s="323">
        <f>(M121*60)*(3.1415927*gradient!$E$8*gradient!$E$8*0.6/4)</f>
        <v>173.30376462197302</v>
      </c>
      <c r="R121" s="323">
        <f>1.1*(B$12*gradient!$E$7*0.001*$M121*0.001*$N$4*0.001/(gradient!$E$9*0.000001)^2/100000)</f>
        <v>158.30457840985989</v>
      </c>
      <c r="S121" s="323">
        <f t="shared" si="9"/>
        <v>9560</v>
      </c>
      <c r="T121" s="323" t="str">
        <f t="shared" si="10"/>
        <v/>
      </c>
      <c r="U121" s="323">
        <f>(M121*60)*(3.1415927*gradient!$E$8*gradient!$E$8*0.6/4)</f>
        <v>173.30376462197302</v>
      </c>
    </row>
    <row r="122" spans="12:21" x14ac:dyDescent="0.2">
      <c r="L122" s="323">
        <v>3.42</v>
      </c>
      <c r="M122" s="323">
        <f>(L122*$N$5)/(gradient!$E$9/1000000)*1000</f>
        <v>1.4021788972034459</v>
      </c>
      <c r="N122" s="323">
        <f t="shared" si="8"/>
        <v>2.8472278978585863</v>
      </c>
      <c r="O122" s="323">
        <f>gradient!$E$7/(N122*gradient!$E$9/1000)</f>
        <v>10329.965061104902</v>
      </c>
      <c r="P122" s="323">
        <f t="shared" si="7"/>
        <v>10320</v>
      </c>
      <c r="Q122" s="323">
        <f>(M122*60)*(3.1415927*gradient!$E$8*gradient!$E$8*0.6/4)</f>
        <v>174.83742625579583</v>
      </c>
      <c r="R122" s="323">
        <f>1.1*(B$12*gradient!$E$7*0.001*$M122*0.001*$N$4*0.001/(gradient!$E$9*0.000001)^2/100000)</f>
        <v>159.70550388251348</v>
      </c>
      <c r="S122" s="323">
        <f t="shared" si="9"/>
        <v>9560</v>
      </c>
      <c r="T122" s="323" t="str">
        <f t="shared" si="10"/>
        <v/>
      </c>
      <c r="U122" s="323">
        <f>(M122*60)*(3.1415927*gradient!$E$8*gradient!$E$8*0.6/4)</f>
        <v>174.83742625579583</v>
      </c>
    </row>
    <row r="123" spans="12:21" x14ac:dyDescent="0.2">
      <c r="L123" s="323">
        <v>3.45</v>
      </c>
      <c r="M123" s="323">
        <f>(L123*$N$5)/(gradient!$E$9/1000000)*1000</f>
        <v>1.4144787120911955</v>
      </c>
      <c r="N123" s="323">
        <f t="shared" si="8"/>
        <v>2.8429500977324413</v>
      </c>
      <c r="O123" s="323">
        <f>gradient!$E$7/(N123*gradient!$E$9/1000)</f>
        <v>10345.508607182868</v>
      </c>
      <c r="P123" s="323">
        <f t="shared" si="7"/>
        <v>10340</v>
      </c>
      <c r="Q123" s="323">
        <f>(M123*60)*(3.1415927*gradient!$E$8*gradient!$E$8*0.6/4)</f>
        <v>176.37108788961859</v>
      </c>
      <c r="R123" s="323">
        <f>1.1*(B$12*gradient!$E$7*0.001*$M123*0.001*$N$4*0.001/(gradient!$E$9*0.000001)^2/100000)</f>
        <v>161.10642935516717</v>
      </c>
      <c r="S123" s="323">
        <f t="shared" si="9"/>
        <v>9560</v>
      </c>
      <c r="T123" s="323" t="str">
        <f t="shared" si="10"/>
        <v/>
      </c>
      <c r="U123" s="323">
        <f>(M123*60)*(3.1415927*gradient!$E$8*gradient!$E$8*0.6/4)</f>
        <v>176.37108788961859</v>
      </c>
    </row>
    <row r="124" spans="12:21" x14ac:dyDescent="0.2">
      <c r="L124" s="323">
        <v>3.48</v>
      </c>
      <c r="M124" s="323">
        <f>(L124*$N$5)/(gradient!$E$9/1000000)*1000</f>
        <v>1.4267785269789448</v>
      </c>
      <c r="N124" s="323">
        <f t="shared" si="8"/>
        <v>2.8388222576913411</v>
      </c>
      <c r="O124" s="323">
        <f>gradient!$E$7/(N124*gradient!$E$9/1000)</f>
        <v>10360.551678146041</v>
      </c>
      <c r="P124" s="323">
        <f t="shared" si="7"/>
        <v>10360</v>
      </c>
      <c r="Q124" s="323">
        <f>(M124*60)*(3.1415927*gradient!$E$8*gradient!$E$8*0.6/4)</f>
        <v>177.90474952344132</v>
      </c>
      <c r="R124" s="323">
        <f>1.1*(B$12*gradient!$E$7*0.001*$M124*0.001*$N$4*0.001/(gradient!$E$9*0.000001)^2/100000)</f>
        <v>162.50735482782071</v>
      </c>
      <c r="S124" s="323">
        <f t="shared" si="9"/>
        <v>9560</v>
      </c>
      <c r="T124" s="323" t="str">
        <f t="shared" si="10"/>
        <v/>
      </c>
      <c r="U124" s="323">
        <f>(M124*60)*(3.1415927*gradient!$E$8*gradient!$E$8*0.6/4)</f>
        <v>177.90474952344132</v>
      </c>
    </row>
    <row r="125" spans="12:21" x14ac:dyDescent="0.2">
      <c r="L125" s="323">
        <v>3.51</v>
      </c>
      <c r="M125" s="323">
        <f>(L125*$N$5)/(gradient!$E$9/1000000)*1000</f>
        <v>1.4390783418666944</v>
      </c>
      <c r="N125" s="323">
        <f t="shared" si="8"/>
        <v>2.8348402453314052</v>
      </c>
      <c r="O125" s="323">
        <f>gradient!$E$7/(N125*gradient!$E$9/1000)</f>
        <v>10375.104824449812</v>
      </c>
      <c r="P125" s="323">
        <f t="shared" si="7"/>
        <v>10370</v>
      </c>
      <c r="Q125" s="323">
        <f>(M125*60)*(3.1415927*gradient!$E$8*gradient!$E$8*0.6/4)</f>
        <v>179.43841115726411</v>
      </c>
      <c r="R125" s="323">
        <f>1.1*(B$12*gradient!$E$7*0.001*$M125*0.001*$N$4*0.001/(gradient!$E$9*0.000001)^2/100000)</f>
        <v>163.90828030047436</v>
      </c>
      <c r="S125" s="323">
        <f t="shared" si="9"/>
        <v>9560</v>
      </c>
      <c r="T125" s="323" t="str">
        <f t="shared" si="10"/>
        <v/>
      </c>
      <c r="U125" s="323">
        <f>(M125*60)*(3.1415927*gradient!$E$8*gradient!$E$8*0.6/4)</f>
        <v>179.43841115726411</v>
      </c>
    </row>
    <row r="126" spans="12:21" x14ac:dyDescent="0.2">
      <c r="L126" s="323">
        <v>3.54</v>
      </c>
      <c r="M126" s="323">
        <f>(L126*$N$5)/(gradient!$E$9/1000000)*1000</f>
        <v>1.4513781567544439</v>
      </c>
      <c r="N126" s="323">
        <f t="shared" si="8"/>
        <v>2.8310000723937176</v>
      </c>
      <c r="O126" s="323">
        <f>gradient!$E$7/(N126*gradient!$E$9/1000)</f>
        <v>10389.178365867576</v>
      </c>
      <c r="P126" s="323">
        <f t="shared" si="7"/>
        <v>10380</v>
      </c>
      <c r="Q126" s="323">
        <f>(M126*60)*(3.1415927*gradient!$E$8*gradient!$E$8*0.6/4)</f>
        <v>180.97207279108687</v>
      </c>
      <c r="R126" s="323">
        <f>1.1*(B$12*gradient!$E$7*0.001*$M126*0.001*$N$4*0.001/(gradient!$E$9*0.000001)^2/100000)</f>
        <v>165.30920577312801</v>
      </c>
      <c r="S126" s="323">
        <f t="shared" si="9"/>
        <v>9560</v>
      </c>
      <c r="T126" s="323" t="str">
        <f t="shared" si="10"/>
        <v/>
      </c>
      <c r="U126" s="323">
        <f>(M126*60)*(3.1415927*gradient!$E$8*gradient!$E$8*0.6/4)</f>
        <v>180.97207279108687</v>
      </c>
    </row>
    <row r="127" spans="12:21" x14ac:dyDescent="0.2">
      <c r="L127" s="323">
        <v>3.57</v>
      </c>
      <c r="M127" s="323">
        <f>(L127*$N$5)/(gradient!$E$9/1000000)*1000</f>
        <v>1.4636779716421933</v>
      </c>
      <c r="N127" s="323">
        <f t="shared" si="8"/>
        <v>2.8272978886166276</v>
      </c>
      <c r="O127" s="323">
        <f>gradient!$E$7/(N127*gradient!$E$9/1000)</f>
        <v>10402.78239668381</v>
      </c>
      <c r="P127" s="323">
        <f t="shared" si="7"/>
        <v>10400</v>
      </c>
      <c r="Q127" s="323">
        <f>(M127*60)*(3.1415927*gradient!$E$8*gradient!$E$8*0.6/4)</f>
        <v>182.50573442490963</v>
      </c>
      <c r="R127" s="323">
        <f>1.1*(B$12*gradient!$E$7*0.001*$M127*0.001*$N$4*0.001/(gradient!$E$9*0.000001)^2/100000)</f>
        <v>166.71013124578161</v>
      </c>
      <c r="S127" s="323">
        <f t="shared" si="9"/>
        <v>9560</v>
      </c>
      <c r="T127" s="323" t="str">
        <f t="shared" si="10"/>
        <v/>
      </c>
      <c r="U127" s="323">
        <f>(M127*60)*(3.1415927*gradient!$E$8*gradient!$E$8*0.6/4)</f>
        <v>182.50573442490963</v>
      </c>
    </row>
    <row r="128" spans="12:21" x14ac:dyDescent="0.2">
      <c r="L128" s="323">
        <v>3.6</v>
      </c>
      <c r="M128" s="323">
        <f>(L128*$N$5)/(gradient!$E$9/1000000)*1000</f>
        <v>1.4759777865299428</v>
      </c>
      <c r="N128" s="323">
        <f t="shared" si="8"/>
        <v>2.8237299758982175</v>
      </c>
      <c r="O128" s="323">
        <f>gradient!$E$7/(N128*gradient!$E$9/1000)</f>
        <v>10415.926790778423</v>
      </c>
      <c r="P128" s="323">
        <f t="shared" si="7"/>
        <v>10410</v>
      </c>
      <c r="Q128" s="323">
        <f>(M128*60)*(3.1415927*gradient!$E$8*gradient!$E$8*0.6/4)</f>
        <v>184.03939605873242</v>
      </c>
      <c r="R128" s="323">
        <f>1.1*(B$12*gradient!$E$7*0.001*$M128*0.001*$N$4*0.001/(gradient!$E$9*0.000001)^2/100000)</f>
        <v>168.11105671843524</v>
      </c>
      <c r="S128" s="323">
        <f t="shared" si="9"/>
        <v>9560</v>
      </c>
      <c r="T128" s="323" t="str">
        <f t="shared" si="10"/>
        <v/>
      </c>
      <c r="U128" s="323">
        <f>(M128*60)*(3.1415927*gradient!$E$8*gradient!$E$8*0.6/4)</f>
        <v>184.03939605873242</v>
      </c>
    </row>
    <row r="129" spans="12:21" x14ac:dyDescent="0.2">
      <c r="L129" s="323">
        <v>3.63</v>
      </c>
      <c r="M129" s="323">
        <f>(L129*$N$5)/(gradient!$E$9/1000000)*1000</f>
        <v>1.4882776014176924</v>
      </c>
      <c r="N129" s="323">
        <f t="shared" si="8"/>
        <v>2.8202927427509046</v>
      </c>
      <c r="O129" s="323">
        <f>gradient!$E$7/(N129*gradient!$E$9/1000)</f>
        <v>10428.621206603613</v>
      </c>
      <c r="P129" s="323">
        <f t="shared" si="7"/>
        <v>10420</v>
      </c>
      <c r="Q129" s="323">
        <f>(M129*60)*(3.1415927*gradient!$E$8*gradient!$E$8*0.6/4)</f>
        <v>185.57305769255518</v>
      </c>
      <c r="R129" s="323">
        <f>1.1*(B$12*gradient!$E$7*0.001*$M129*0.001*$N$4*0.001/(gradient!$E$9*0.000001)^2/100000)</f>
        <v>169.51198219108886</v>
      </c>
      <c r="S129" s="323">
        <f t="shared" si="9"/>
        <v>9560</v>
      </c>
      <c r="T129" s="323" t="str">
        <f t="shared" si="10"/>
        <v/>
      </c>
      <c r="U129" s="323">
        <f>(M129*60)*(3.1415927*gradient!$E$8*gradient!$E$8*0.6/4)</f>
        <v>185.57305769255518</v>
      </c>
    </row>
    <row r="130" spans="12:21" x14ac:dyDescent="0.2">
      <c r="L130" s="323">
        <v>3.66</v>
      </c>
      <c r="M130" s="323">
        <f>(L130*$N$5)/(gradient!$E$9/1000000)*1000</f>
        <v>1.5005774163054422</v>
      </c>
      <c r="N130" s="323">
        <f t="shared" si="8"/>
        <v>2.8169827190312957</v>
      </c>
      <c r="O130" s="323">
        <f>gradient!$E$7/(N130*gradient!$E$9/1000)</f>
        <v>10440.875092054692</v>
      </c>
      <c r="P130" s="323">
        <f t="shared" si="7"/>
        <v>10440</v>
      </c>
      <c r="Q130" s="323">
        <f>(M130*60)*(3.1415927*gradient!$E$8*gradient!$E$8*0.6/4)</f>
        <v>187.10671932637797</v>
      </c>
      <c r="R130" s="323">
        <f>1.1*(B$12*gradient!$E$7*0.001*$M130*0.001*$N$4*0.001/(gradient!$E$9*0.000001)^2/100000)</f>
        <v>170.91290766374254</v>
      </c>
      <c r="S130" s="323">
        <f t="shared" si="9"/>
        <v>9560</v>
      </c>
      <c r="T130" s="323" t="str">
        <f t="shared" si="10"/>
        <v/>
      </c>
      <c r="U130" s="323">
        <f>(M130*60)*(3.1415927*gradient!$E$8*gradient!$E$8*0.6/4)</f>
        <v>187.10671932637797</v>
      </c>
    </row>
    <row r="131" spans="12:21" x14ac:dyDescent="0.2">
      <c r="L131" s="323">
        <v>3.69</v>
      </c>
      <c r="M131" s="323">
        <f>(L131*$N$5)/(gradient!$E$9/1000000)*1000</f>
        <v>1.5128772311931913</v>
      </c>
      <c r="N131" s="323">
        <f t="shared" si="8"/>
        <v>2.8137965509295428</v>
      </c>
      <c r="O131" s="323">
        <f>gradient!$E$7/(N131*gradient!$E$9/1000)</f>
        <v>10452.697689236318</v>
      </c>
      <c r="P131" s="323">
        <f t="shared" si="7"/>
        <v>10450</v>
      </c>
      <c r="Q131" s="323">
        <f>(M131*60)*(3.1415927*gradient!$E$8*gradient!$E$8*0.6/4)</f>
        <v>188.6403809602007</v>
      </c>
      <c r="R131" s="323">
        <f>1.1*(B$12*gradient!$E$7*0.001*$M131*0.001*$N$4*0.001/(gradient!$E$9*0.000001)^2/100000)</f>
        <v>172.31383313639608</v>
      </c>
      <c r="S131" s="323">
        <f t="shared" si="9"/>
        <v>9560</v>
      </c>
      <c r="T131" s="323" t="str">
        <f t="shared" si="10"/>
        <v/>
      </c>
      <c r="U131" s="323">
        <f>(M131*60)*(3.1415927*gradient!$E$8*gradient!$E$8*0.6/4)</f>
        <v>188.6403809602007</v>
      </c>
    </row>
    <row r="132" spans="12:21" x14ac:dyDescent="0.2">
      <c r="L132" s="323">
        <v>3.72</v>
      </c>
      <c r="M132" s="323">
        <f>(L132*$N$5)/(gradient!$E$9/1000000)*1000</f>
        <v>1.5251770460809411</v>
      </c>
      <c r="N132" s="323">
        <f t="shared" si="8"/>
        <v>2.8107309962034575</v>
      </c>
      <c r="O132" s="323">
        <f>gradient!$E$7/(N132*gradient!$E$9/1000)</f>
        <v>10464.098039125676</v>
      </c>
      <c r="P132" s="323">
        <f t="shared" si="7"/>
        <v>10460</v>
      </c>
      <c r="Q132" s="323">
        <f>(M132*60)*(3.1415927*gradient!$E$8*gradient!$E$8*0.6/4)</f>
        <v>190.17404259402352</v>
      </c>
      <c r="R132" s="323">
        <f>1.1*(B$12*gradient!$E$7*0.001*$M132*0.001*$N$4*0.001/(gradient!$E$9*0.000001)^2/100000)</f>
        <v>173.71475860904977</v>
      </c>
      <c r="S132" s="323">
        <f t="shared" si="9"/>
        <v>9560</v>
      </c>
      <c r="T132" s="323" t="str">
        <f t="shared" si="10"/>
        <v/>
      </c>
      <c r="U132" s="323">
        <f>(M132*60)*(3.1415927*gradient!$E$8*gradient!$E$8*0.6/4)</f>
        <v>190.17404259402352</v>
      </c>
    </row>
    <row r="133" spans="12:21" x14ac:dyDescent="0.2">
      <c r="L133" s="323">
        <v>3.75</v>
      </c>
      <c r="M133" s="323">
        <f>(L133*$N$5)/(gradient!$E$9/1000000)*1000</f>
        <v>1.5374768609686904</v>
      </c>
      <c r="N133" s="323">
        <f t="shared" si="8"/>
        <v>2.8077829196435959</v>
      </c>
      <c r="O133" s="323">
        <f>gradient!$E$7/(N133*gradient!$E$9/1000)</f>
        <v>10475.084986134085</v>
      </c>
      <c r="P133" s="323">
        <f t="shared" si="7"/>
        <v>10470</v>
      </c>
      <c r="Q133" s="323">
        <f>(M133*60)*(3.1415927*gradient!$E$8*gradient!$E$8*0.6/4)</f>
        <v>191.70770422784625</v>
      </c>
      <c r="R133" s="323">
        <f>1.1*(B$12*gradient!$E$7*0.001*$M133*0.001*$N$4*0.001/(gradient!$E$9*0.000001)^2/100000)</f>
        <v>175.11568408170336</v>
      </c>
      <c r="S133" s="323">
        <f t="shared" si="9"/>
        <v>9560</v>
      </c>
      <c r="T133" s="323" t="str">
        <f t="shared" si="10"/>
        <v/>
      </c>
      <c r="U133" s="323">
        <f>(M133*60)*(3.1415927*gradient!$E$8*gradient!$E$8*0.6/4)</f>
        <v>191.70770422784625</v>
      </c>
    </row>
    <row r="134" spans="12:21" x14ac:dyDescent="0.2">
      <c r="L134" s="323">
        <v>3.78</v>
      </c>
      <c r="M134" s="323">
        <f>(L134*$N$5)/(gradient!$E$9/1000000)*1000</f>
        <v>1.54977667585644</v>
      </c>
      <c r="N134" s="323">
        <f t="shared" si="8"/>
        <v>2.8049492887563896</v>
      </c>
      <c r="O134" s="323">
        <f>gradient!$E$7/(N134*gradient!$E$9/1000)</f>
        <v>10485.667182568723</v>
      </c>
      <c r="P134" s="323">
        <f t="shared" si="7"/>
        <v>10480</v>
      </c>
      <c r="Q134" s="323">
        <f>(M134*60)*(3.1415927*gradient!$E$8*gradient!$E$8*0.6/4)</f>
        <v>193.24136586166904</v>
      </c>
      <c r="R134" s="323">
        <f>1.1*(B$12*gradient!$E$7*0.001*$M134*0.001*$N$4*0.001/(gradient!$E$9*0.000001)^2/100000)</f>
        <v>176.51660955435702</v>
      </c>
      <c r="S134" s="323">
        <f t="shared" si="9"/>
        <v>9560</v>
      </c>
      <c r="T134" s="323" t="str">
        <f t="shared" si="10"/>
        <v/>
      </c>
      <c r="U134" s="323">
        <f>(M134*60)*(3.1415927*gradient!$E$8*gradient!$E$8*0.6/4)</f>
        <v>193.24136586166904</v>
      </c>
    </row>
    <row r="135" spans="12:21" x14ac:dyDescent="0.2">
      <c r="L135" s="323">
        <v>3.81</v>
      </c>
      <c r="M135" s="323">
        <f>(L135*$N$5)/(gradient!$E$9/1000000)*1000</f>
        <v>1.5620764907441897</v>
      </c>
      <c r="N135" s="323">
        <f t="shared" si="8"/>
        <v>2.8022271696532357</v>
      </c>
      <c r="O135" s="323">
        <f>gradient!$E$7/(N135*gradient!$E$9/1000)</f>
        <v>10495.853092996007</v>
      </c>
      <c r="P135" s="323">
        <f t="shared" si="7"/>
        <v>10490</v>
      </c>
      <c r="Q135" s="323">
        <f>(M135*60)*(3.1415927*gradient!$E$8*gradient!$E$8*0.6/4)</f>
        <v>194.77502749549183</v>
      </c>
      <c r="R135" s="323">
        <f>1.1*(B$12*gradient!$E$7*0.001*$M135*0.001*$N$4*0.001/(gradient!$E$9*0.000001)^2/100000)</f>
        <v>177.91753502701064</v>
      </c>
      <c r="S135" s="323">
        <f t="shared" si="9"/>
        <v>9560</v>
      </c>
      <c r="T135" s="323" t="str">
        <f t="shared" si="10"/>
        <v/>
      </c>
      <c r="U135" s="323">
        <f>(M135*60)*(3.1415927*gradient!$E$8*gradient!$E$8*0.6/4)</f>
        <v>194.77502749549183</v>
      </c>
    </row>
    <row r="136" spans="12:21" x14ac:dyDescent="0.2">
      <c r="L136" s="323">
        <v>3.84</v>
      </c>
      <c r="M136" s="323">
        <f>(L136*$N$5)/(gradient!$E$9/1000000)*1000</f>
        <v>1.5743763056319389</v>
      </c>
      <c r="N136" s="323">
        <f t="shared" si="8"/>
        <v>2.7996137231342124</v>
      </c>
      <c r="O136" s="323">
        <f>gradient!$E$7/(N136*gradient!$E$9/1000)</f>
        <v>10505.650998508258</v>
      </c>
      <c r="P136" s="323">
        <f t="shared" si="7"/>
        <v>10500</v>
      </c>
      <c r="Q136" s="323">
        <f>(M136*60)*(3.1415927*gradient!$E$8*gradient!$E$8*0.6/4)</f>
        <v>196.30868912931453</v>
      </c>
      <c r="R136" s="323">
        <f>1.1*(B$12*gradient!$E$7*0.001*$M136*0.001*$N$4*0.001/(gradient!$E$9*0.000001)^2/100000)</f>
        <v>179.31846049966421</v>
      </c>
      <c r="S136" s="323">
        <f t="shared" si="9"/>
        <v>9560</v>
      </c>
      <c r="T136" s="323" t="str">
        <f t="shared" si="10"/>
        <v/>
      </c>
      <c r="U136" s="323">
        <f>(M136*60)*(3.1415927*gradient!$E$8*gradient!$E$8*0.6/4)</f>
        <v>196.30868912931453</v>
      </c>
    </row>
    <row r="137" spans="12:21" x14ac:dyDescent="0.2">
      <c r="L137" s="323">
        <v>3.87</v>
      </c>
      <c r="M137" s="323">
        <f>(L137*$N$5)/(gradient!$E$9/1000000)*1000</f>
        <v>1.5866761205196886</v>
      </c>
      <c r="N137" s="323">
        <f t="shared" si="8"/>
        <v>2.7971062009557732</v>
      </c>
      <c r="O137" s="323">
        <f>gradient!$E$7/(N137*gradient!$E$9/1000)</f>
        <v>10515.069000895401</v>
      </c>
      <c r="P137" s="323">
        <f t="shared" ref="P137:P200" si="11">FLOOR(O137,10)</f>
        <v>10510</v>
      </c>
      <c r="Q137" s="323">
        <f>(M137*60)*(3.1415927*gradient!$E$8*gradient!$E$8*0.6/4)</f>
        <v>197.84235076313738</v>
      </c>
      <c r="R137" s="323">
        <f>1.1*(B$12*gradient!$E$7*0.001*$M137*0.001*$N$4*0.001/(gradient!$E$9*0.000001)^2/100000)</f>
        <v>180.71938597231789</v>
      </c>
      <c r="S137" s="323">
        <f t="shared" si="9"/>
        <v>9560</v>
      </c>
      <c r="T137" s="323" t="str">
        <f t="shared" si="10"/>
        <v/>
      </c>
      <c r="U137" s="323">
        <f>(M137*60)*(3.1415927*gradient!$E$8*gradient!$E$8*0.6/4)</f>
        <v>197.84235076313738</v>
      </c>
    </row>
    <row r="138" spans="12:21" x14ac:dyDescent="0.2">
      <c r="L138" s="323">
        <v>3.9</v>
      </c>
      <c r="M138" s="323">
        <f>(L138*$N$5)/(gradient!$E$9/1000000)*1000</f>
        <v>1.5989759354074382</v>
      </c>
      <c r="N138" s="323">
        <f t="shared" si="8"/>
        <v>2.7947019422724693</v>
      </c>
      <c r="O138" s="323">
        <f>gradient!$E$7/(N138*gradient!$E$9/1000)</f>
        <v>10524.115026723252</v>
      </c>
      <c r="P138" s="323">
        <f t="shared" si="11"/>
        <v>10520</v>
      </c>
      <c r="Q138" s="323">
        <f>(M138*60)*(3.1415927*gradient!$E$8*gradient!$E$8*0.6/4)</f>
        <v>199.37601239696014</v>
      </c>
      <c r="R138" s="323">
        <f>1.1*(B$12*gradient!$E$7*0.001*$M138*0.001*$N$4*0.001/(gradient!$E$9*0.000001)^2/100000)</f>
        <v>182.12031144497152</v>
      </c>
      <c r="S138" s="323">
        <f t="shared" si="9"/>
        <v>9560</v>
      </c>
      <c r="T138" s="323" t="str">
        <f t="shared" si="10"/>
        <v/>
      </c>
      <c r="U138" s="323">
        <f>(M138*60)*(3.1415927*gradient!$E$8*gradient!$E$8*0.6/4)</f>
        <v>199.37601239696014</v>
      </c>
    </row>
    <row r="139" spans="12:21" x14ac:dyDescent="0.2">
      <c r="L139" s="323">
        <v>3.93</v>
      </c>
      <c r="M139" s="323">
        <f>(L139*$N$5)/(gradient!$E$9/1000000)*1000</f>
        <v>1.6112757502951878</v>
      </c>
      <c r="N139" s="323">
        <f t="shared" si="8"/>
        <v>2.7923983702433204</v>
      </c>
      <c r="O139" s="323">
        <f>gradient!$E$7/(N139*gradient!$E$9/1000)</f>
        <v>10532.796831320135</v>
      </c>
      <c r="P139" s="323">
        <f t="shared" si="11"/>
        <v>10530</v>
      </c>
      <c r="Q139" s="323">
        <f>(M139*60)*(3.1415927*gradient!$E$8*gradient!$E$8*0.6/4)</f>
        <v>200.9096740307829</v>
      </c>
      <c r="R139" s="323">
        <f>1.1*(B$12*gradient!$E$7*0.001*$M139*0.001*$N$4*0.001/(gradient!$E$9*0.000001)^2/100000)</f>
        <v>183.52123691762517</v>
      </c>
      <c r="S139" s="323">
        <f t="shared" si="9"/>
        <v>9560</v>
      </c>
      <c r="T139" s="323" t="str">
        <f t="shared" si="10"/>
        <v/>
      </c>
      <c r="U139" s="323">
        <f>(M139*60)*(3.1415927*gradient!$E$8*gradient!$E$8*0.6/4)</f>
        <v>200.9096740307829</v>
      </c>
    </row>
    <row r="140" spans="12:21" x14ac:dyDescent="0.2">
      <c r="L140" s="323">
        <v>3.96</v>
      </c>
      <c r="M140" s="323">
        <f>(L140*$N$5)/(gradient!$E$9/1000000)*1000</f>
        <v>1.6235755651829371</v>
      </c>
      <c r="N140" s="323">
        <f t="shared" si="8"/>
        <v>2.7901929887940504</v>
      </c>
      <c r="O140" s="323">
        <f>gradient!$E$7/(N140*gradient!$E$9/1000)</f>
        <v>10541.122002673519</v>
      </c>
      <c r="P140" s="323">
        <f t="shared" si="11"/>
        <v>10540</v>
      </c>
      <c r="Q140" s="323">
        <f>(M140*60)*(3.1415927*gradient!$E$8*gradient!$E$8*0.6/4)</f>
        <v>202.44333566460566</v>
      </c>
      <c r="R140" s="323">
        <f>1.1*(B$12*gradient!$E$7*0.001*$M140*0.001*$N$4*0.001/(gradient!$E$9*0.000001)^2/100000)</f>
        <v>184.92216239027874</v>
      </c>
      <c r="S140" s="323">
        <f t="shared" si="9"/>
        <v>9560</v>
      </c>
      <c r="T140" s="323" t="str">
        <f t="shared" si="10"/>
        <v/>
      </c>
      <c r="U140" s="323">
        <f>(M140*60)*(3.1415927*gradient!$E$8*gradient!$E$8*0.6/4)</f>
        <v>202.44333566460566</v>
      </c>
    </row>
    <row r="141" spans="12:21" x14ac:dyDescent="0.2">
      <c r="L141" s="323">
        <v>3.99</v>
      </c>
      <c r="M141" s="323">
        <f>(L141*$N$5)/(gradient!$E$9/1000000)*1000</f>
        <v>1.6358753800706867</v>
      </c>
      <c r="N141" s="323">
        <f t="shared" si="8"/>
        <v>2.7880833795269302</v>
      </c>
      <c r="O141" s="323">
        <f>gradient!$E$7/(N141*gradient!$E$9/1000)</f>
        <v>10549.097965238332</v>
      </c>
      <c r="P141" s="323">
        <f t="shared" si="11"/>
        <v>10540</v>
      </c>
      <c r="Q141" s="323">
        <f>(M141*60)*(3.1415927*gradient!$E$8*gradient!$E$8*0.6/4)</f>
        <v>203.97699729842842</v>
      </c>
      <c r="R141" s="323">
        <f>1.1*(B$12*gradient!$E$7*0.001*$M141*0.001*$N$4*0.001/(gradient!$E$9*0.000001)^2/100000)</f>
        <v>186.3230878629324</v>
      </c>
      <c r="S141" s="323">
        <f t="shared" si="9"/>
        <v>9560</v>
      </c>
      <c r="T141" s="323" t="str">
        <f t="shared" si="10"/>
        <v/>
      </c>
      <c r="U141" s="323">
        <f>(M141*60)*(3.1415927*gradient!$E$8*gradient!$E$8*0.6/4)</f>
        <v>203.97699729842842</v>
      </c>
    </row>
    <row r="142" spans="12:21" x14ac:dyDescent="0.2">
      <c r="L142" s="323">
        <v>4.0199999999999996</v>
      </c>
      <c r="M142" s="323">
        <f>(L142*$N$5)/(gradient!$E$9/1000000)*1000</f>
        <v>1.648175194958436</v>
      </c>
      <c r="N142" s="323">
        <f t="shared" si="8"/>
        <v>2.7860671987704566</v>
      </c>
      <c r="O142" s="323">
        <f>gradient!$E$7/(N142*gradient!$E$9/1000)</f>
        <v>10556.731983658654</v>
      </c>
      <c r="P142" s="323">
        <f t="shared" si="11"/>
        <v>10550</v>
      </c>
      <c r="Q142" s="323">
        <f>(M142*60)*(3.1415927*gradient!$E$8*gradient!$E$8*0.6/4)</f>
        <v>205.51065893225118</v>
      </c>
      <c r="R142" s="323">
        <f>1.1*(B$12*gradient!$E$7*0.001*$M142*0.001*$N$4*0.001/(gradient!$E$9*0.000001)^2/100000)</f>
        <v>187.72401333558602</v>
      </c>
      <c r="S142" s="323">
        <f t="shared" si="9"/>
        <v>9560</v>
      </c>
      <c r="T142" s="323" t="str">
        <f t="shared" si="10"/>
        <v/>
      </c>
      <c r="U142" s="323">
        <f>(M142*60)*(3.1415927*gradient!$E$8*gradient!$E$8*0.6/4)</f>
        <v>205.51065893225118</v>
      </c>
    </row>
    <row r="143" spans="12:21" x14ac:dyDescent="0.2">
      <c r="L143" s="323">
        <v>4.05</v>
      </c>
      <c r="M143" s="323">
        <f>(L143*$N$5)/(gradient!$E$9/1000000)*1000</f>
        <v>1.6604750098461856</v>
      </c>
      <c r="N143" s="323">
        <f t="shared" si="8"/>
        <v>2.7841421747615711</v>
      </c>
      <c r="O143" s="323">
        <f>gradient!$E$7/(N143*gradient!$E$9/1000)</f>
        <v>10564.031166404469</v>
      </c>
      <c r="P143" s="323">
        <f t="shared" si="11"/>
        <v>10560</v>
      </c>
      <c r="Q143" s="323">
        <f>(M143*60)*(3.1415927*gradient!$E$8*gradient!$E$8*0.6/4)</f>
        <v>207.04432056607396</v>
      </c>
      <c r="R143" s="323">
        <f>1.1*(B$12*gradient!$E$7*0.001*$M143*0.001*$N$4*0.001/(gradient!$E$9*0.000001)^2/100000)</f>
        <v>189.12493880823965</v>
      </c>
      <c r="S143" s="323">
        <f t="shared" si="9"/>
        <v>9560</v>
      </c>
      <c r="T143" s="323" t="str">
        <f t="shared" si="10"/>
        <v/>
      </c>
      <c r="U143" s="323">
        <f>(M143*60)*(3.1415927*gradient!$E$8*gradient!$E$8*0.6/4)</f>
        <v>207.04432056607396</v>
      </c>
    </row>
    <row r="144" spans="12:21" x14ac:dyDescent="0.2">
      <c r="L144" s="323">
        <v>4.08</v>
      </c>
      <c r="M144" s="323">
        <f>(L144*$N$5)/(gradient!$E$9/1000000)*1000</f>
        <v>1.6727748247339351</v>
      </c>
      <c r="N144" s="323">
        <f t="shared" si="8"/>
        <v>2.7823061049535478</v>
      </c>
      <c r="O144" s="323">
        <f>gradient!$E$7/(N144*gradient!$E$9/1000)</f>
        <v>10571.002469325136</v>
      </c>
      <c r="P144" s="323">
        <f t="shared" si="11"/>
        <v>10570</v>
      </c>
      <c r="Q144" s="323">
        <f>(M144*60)*(3.1415927*gradient!$E$8*gradient!$E$8*0.6/4)</f>
        <v>208.57798219989672</v>
      </c>
      <c r="R144" s="323">
        <f>1.1*(B$12*gradient!$E$7*0.001*$M144*0.001*$N$4*0.001/(gradient!$E$9*0.000001)^2/100000)</f>
        <v>190.52586428089324</v>
      </c>
      <c r="S144" s="323">
        <f t="shared" si="9"/>
        <v>9560</v>
      </c>
      <c r="T144" s="323" t="str">
        <f t="shared" si="10"/>
        <v/>
      </c>
      <c r="U144" s="323">
        <f>(M144*60)*(3.1415927*gradient!$E$8*gradient!$E$8*0.6/4)</f>
        <v>208.57798219989672</v>
      </c>
    </row>
    <row r="145" spans="12:21" x14ac:dyDescent="0.2">
      <c r="L145" s="323">
        <v>4.1100000000000003</v>
      </c>
      <c r="M145" s="323">
        <f>(L145*$N$5)/(gradient!$E$9/1000000)*1000</f>
        <v>1.6850746396216849</v>
      </c>
      <c r="N145" s="323">
        <f t="shared" si="8"/>
        <v>2.7805568534430778</v>
      </c>
      <c r="O145" s="323">
        <f>gradient!$E$7/(N145*gradient!$E$9/1000)</f>
        <v>10577.652699121281</v>
      </c>
      <c r="P145" s="323">
        <f t="shared" si="11"/>
        <v>10570</v>
      </c>
      <c r="Q145" s="323">
        <f>(M145*60)*(3.1415927*gradient!$E$8*gradient!$E$8*0.6/4)</f>
        <v>210.11164383371951</v>
      </c>
      <c r="R145" s="323">
        <f>1.1*(B$12*gradient!$E$7*0.001*$M145*0.001*$N$4*0.001/(gradient!$E$9*0.000001)^2/100000)</f>
        <v>191.92678975354693</v>
      </c>
      <c r="S145" s="323">
        <f t="shared" si="9"/>
        <v>9560</v>
      </c>
      <c r="T145" s="323" t="str">
        <f t="shared" si="10"/>
        <v/>
      </c>
      <c r="U145" s="323">
        <f>(M145*60)*(3.1415927*gradient!$E$8*gradient!$E$8*0.6/4)</f>
        <v>210.11164383371951</v>
      </c>
    </row>
    <row r="146" spans="12:21" x14ac:dyDescent="0.2">
      <c r="L146" s="323">
        <v>4.1399999999999997</v>
      </c>
      <c r="M146" s="323">
        <f>(L146*$N$5)/(gradient!$E$9/1000000)*1000</f>
        <v>1.6973744545094342</v>
      </c>
      <c r="N146" s="323">
        <f t="shared" ref="N146:N209" si="12">B$9*$L146^(1/3)+B$10/$L146+B$11*$L146</f>
        <v>2.7788923485104675</v>
      </c>
      <c r="O146" s="323">
        <f>gradient!$E$7/(N146*gradient!$E$9/1000)</f>
        <v>10583.98851673673</v>
      </c>
      <c r="P146" s="323">
        <f t="shared" si="11"/>
        <v>10580</v>
      </c>
      <c r="Q146" s="323">
        <f>(M146*60)*(3.1415927*gradient!$E$8*gradient!$E$8*0.6/4)</f>
        <v>211.64530546754227</v>
      </c>
      <c r="R146" s="323">
        <f>1.1*(B$12*gradient!$E$7*0.001*$M146*0.001*$N$4*0.001/(gradient!$E$9*0.000001)^2/100000)</f>
        <v>193.32771522620052</v>
      </c>
      <c r="S146" s="323">
        <f t="shared" ref="S146:S209" si="13">IF(P146&gt;$P$1017,S145,P146)</f>
        <v>9560</v>
      </c>
      <c r="T146" s="323" t="str">
        <f t="shared" ref="T146:T209" si="14">IF(S148-S147&gt;=0,"",P146)</f>
        <v/>
      </c>
      <c r="U146" s="323">
        <f>(M146*60)*(3.1415927*gradient!$E$8*gradient!$E$8*0.6/4)</f>
        <v>211.64530546754227</v>
      </c>
    </row>
    <row r="147" spans="12:21" x14ac:dyDescent="0.2">
      <c r="L147" s="323">
        <v>4.17</v>
      </c>
      <c r="M147" s="323">
        <f>(L147*$N$5)/(gradient!$E$9/1000000)*1000</f>
        <v>1.709674269397184</v>
      </c>
      <c r="N147" s="323">
        <f t="shared" si="12"/>
        <v>2.7773105802672058</v>
      </c>
      <c r="O147" s="323">
        <f>gradient!$E$7/(N147*gradient!$E$9/1000)</f>
        <v>10590.016440672125</v>
      </c>
      <c r="P147" s="323">
        <f t="shared" si="11"/>
        <v>10590</v>
      </c>
      <c r="Q147" s="323">
        <f>(M147*60)*(3.1415927*gradient!$E$8*gradient!$E$8*0.6/4)</f>
        <v>213.17896710136509</v>
      </c>
      <c r="R147" s="323">
        <f>1.1*(B$12*gradient!$E$7*0.001*$M147*0.001*$N$4*0.001/(gradient!$E$9*0.000001)^2/100000)</f>
        <v>194.72864069885424</v>
      </c>
      <c r="S147" s="323">
        <f t="shared" si="13"/>
        <v>9560</v>
      </c>
      <c r="T147" s="323" t="str">
        <f t="shared" si="14"/>
        <v/>
      </c>
      <c r="U147" s="323">
        <f>(M147*60)*(3.1415927*gradient!$E$8*gradient!$E$8*0.6/4)</f>
        <v>213.17896710136509</v>
      </c>
    </row>
    <row r="148" spans="12:21" x14ac:dyDescent="0.2">
      <c r="L148" s="323">
        <v>4.2</v>
      </c>
      <c r="M148" s="323">
        <f>(L148*$N$5)/(gradient!$E$9/1000000)*1000</f>
        <v>1.7219740842849334</v>
      </c>
      <c r="N148" s="323">
        <f t="shared" si="12"/>
        <v>2.775809598405496</v>
      </c>
      <c r="O148" s="323">
        <f>gradient!$E$7/(N148*gradient!$E$9/1000)</f>
        <v>10595.742850221899</v>
      </c>
      <c r="P148" s="323">
        <f t="shared" si="11"/>
        <v>10590</v>
      </c>
      <c r="Q148" s="323">
        <f>(M148*60)*(3.1415927*gradient!$E$8*gradient!$E$8*0.6/4)</f>
        <v>214.71262873518782</v>
      </c>
      <c r="R148" s="323">
        <f>1.1*(B$12*gradient!$E$7*0.001*$M148*0.001*$N$4*0.001/(gradient!$E$9*0.000001)^2/100000)</f>
        <v>196.12956617150778</v>
      </c>
      <c r="S148" s="323">
        <f t="shared" si="13"/>
        <v>9560</v>
      </c>
      <c r="T148" s="323" t="str">
        <f t="shared" si="14"/>
        <v/>
      </c>
      <c r="U148" s="323">
        <f>(M148*60)*(3.1415927*gradient!$E$8*gradient!$E$8*0.6/4)</f>
        <v>214.71262873518782</v>
      </c>
    </row>
    <row r="149" spans="12:21" x14ac:dyDescent="0.2">
      <c r="L149" s="323">
        <v>4.2300000000000004</v>
      </c>
      <c r="M149" s="323">
        <f>(L149*$N$5)/(gradient!$E$9/1000000)*1000</f>
        <v>1.7342738991726832</v>
      </c>
      <c r="N149" s="323">
        <f t="shared" si="12"/>
        <v>2.7743875100446544</v>
      </c>
      <c r="O149" s="323">
        <f>gradient!$E$7/(N149*gradient!$E$9/1000)</f>
        <v>10601.173988636132</v>
      </c>
      <c r="P149" s="323">
        <f t="shared" si="11"/>
        <v>10600</v>
      </c>
      <c r="Q149" s="323">
        <f>(M149*60)*(3.1415927*gradient!$E$8*gradient!$E$8*0.6/4)</f>
        <v>216.24629036901061</v>
      </c>
      <c r="R149" s="323">
        <f>1.1*(B$12*gradient!$E$7*0.001*$M149*0.001*$N$4*0.001/(gradient!$E$9*0.000001)^2/100000)</f>
        <v>197.53049164416143</v>
      </c>
      <c r="S149" s="323">
        <f t="shared" si="13"/>
        <v>9560</v>
      </c>
      <c r="T149" s="323" t="str">
        <f t="shared" si="14"/>
        <v/>
      </c>
      <c r="U149" s="323">
        <f>(M149*60)*(3.1415927*gradient!$E$8*gradient!$E$8*0.6/4)</f>
        <v>216.24629036901061</v>
      </c>
    </row>
    <row r="150" spans="12:21" x14ac:dyDescent="0.2">
      <c r="L150" s="323">
        <v>4.26</v>
      </c>
      <c r="M150" s="323">
        <f>(L150*$N$5)/(gradient!$E$9/1000000)*1000</f>
        <v>1.7465737140604325</v>
      </c>
      <c r="N150" s="323">
        <f t="shared" si="12"/>
        <v>2.7730424776695557</v>
      </c>
      <c r="O150" s="323">
        <f>gradient!$E$7/(N150*gradient!$E$9/1000)</f>
        <v>10606.315966208993</v>
      </c>
      <c r="P150" s="323">
        <f t="shared" si="11"/>
        <v>10600</v>
      </c>
      <c r="Q150" s="323">
        <f>(M150*60)*(3.1415927*gradient!$E$8*gradient!$E$8*0.6/4)</f>
        <v>217.77995200283337</v>
      </c>
      <c r="R150" s="323">
        <f>1.1*(B$12*gradient!$E$7*0.001*$M150*0.001*$N$4*0.001/(gradient!$E$9*0.000001)^2/100000)</f>
        <v>198.93141711681503</v>
      </c>
      <c r="S150" s="323">
        <f t="shared" si="13"/>
        <v>9560</v>
      </c>
      <c r="T150" s="323" t="str">
        <f t="shared" si="14"/>
        <v/>
      </c>
      <c r="U150" s="323">
        <f>(M150*60)*(3.1415927*gradient!$E$8*gradient!$E$8*0.6/4)</f>
        <v>217.77995200283337</v>
      </c>
    </row>
    <row r="151" spans="12:21" x14ac:dyDescent="0.2">
      <c r="L151" s="323">
        <v>4.29</v>
      </c>
      <c r="M151" s="323">
        <f>(L151*$N$5)/(gradient!$E$9/1000000)*1000</f>
        <v>1.7588735289481821</v>
      </c>
      <c r="N151" s="323">
        <f t="shared" si="12"/>
        <v>2.771772717156594</v>
      </c>
      <c r="O151" s="323">
        <f>gradient!$E$7/(N151*gradient!$E$9/1000)</f>
        <v>10611.17476329525</v>
      </c>
      <c r="P151" s="323">
        <f t="shared" si="11"/>
        <v>10610</v>
      </c>
      <c r="Q151" s="323">
        <f>(M151*60)*(3.1415927*gradient!$E$8*gradient!$E$8*0.6/4)</f>
        <v>219.31361363665613</v>
      </c>
      <c r="R151" s="323">
        <f>1.1*(B$12*gradient!$E$7*0.001*$M151*0.001*$N$4*0.001/(gradient!$E$9*0.000001)^2/100000)</f>
        <v>200.33234258946868</v>
      </c>
      <c r="S151" s="323">
        <f t="shared" si="13"/>
        <v>9560</v>
      </c>
      <c r="T151" s="323" t="str">
        <f t="shared" si="14"/>
        <v/>
      </c>
      <c r="U151" s="323">
        <f>(M151*60)*(3.1415927*gradient!$E$8*gradient!$E$8*0.6/4)</f>
        <v>219.31361363665613</v>
      </c>
    </row>
    <row r="152" spans="12:21" x14ac:dyDescent="0.2">
      <c r="L152" s="323">
        <v>4.32</v>
      </c>
      <c r="M152" s="323">
        <f>(L152*$N$5)/(gradient!$E$9/1000000)*1000</f>
        <v>1.7711733438359316</v>
      </c>
      <c r="N152" s="323">
        <f t="shared" si="12"/>
        <v>2.77057649588287</v>
      </c>
      <c r="O152" s="323">
        <f>gradient!$E$7/(N152*gradient!$E$9/1000)</f>
        <v>10615.756233256438</v>
      </c>
      <c r="P152" s="323">
        <f t="shared" si="11"/>
        <v>10610</v>
      </c>
      <c r="Q152" s="323">
        <f>(M152*60)*(3.1415927*gradient!$E$8*gradient!$E$8*0.6/4)</f>
        <v>220.84727527047892</v>
      </c>
      <c r="R152" s="323">
        <f>1.1*(B$12*gradient!$E$7*0.001*$M152*0.001*$N$4*0.001/(gradient!$E$9*0.000001)^2/100000)</f>
        <v>201.73326806212233</v>
      </c>
      <c r="S152" s="323">
        <f t="shared" si="13"/>
        <v>9560</v>
      </c>
      <c r="T152" s="323" t="str">
        <f t="shared" si="14"/>
        <v/>
      </c>
      <c r="U152" s="323">
        <f>(M152*60)*(3.1415927*gradient!$E$8*gradient!$E$8*0.6/4)</f>
        <v>220.84727527047892</v>
      </c>
    </row>
    <row r="153" spans="12:21" x14ac:dyDescent="0.2">
      <c r="L153" s="323">
        <v>4.3499999999999996</v>
      </c>
      <c r="M153" s="323">
        <f>(L153*$N$5)/(gradient!$E$9/1000000)*1000</f>
        <v>1.783473158723681</v>
      </c>
      <c r="N153" s="323">
        <f t="shared" si="12"/>
        <v>2.7694521309145492</v>
      </c>
      <c r="O153" s="323">
        <f>gradient!$E$7/(N153*gradient!$E$9/1000)</f>
        <v>10620.066105338236</v>
      </c>
      <c r="P153" s="323">
        <f t="shared" si="11"/>
        <v>10620</v>
      </c>
      <c r="Q153" s="323">
        <f>(M153*60)*(3.1415927*gradient!$E$8*gradient!$E$8*0.6/4)</f>
        <v>222.38093690430168</v>
      </c>
      <c r="R153" s="323">
        <f>1.1*(B$12*gradient!$E$7*0.001*$M153*0.001*$N$4*0.001/(gradient!$E$9*0.000001)^2/100000)</f>
        <v>203.13419353477587</v>
      </c>
      <c r="S153" s="323">
        <f t="shared" si="13"/>
        <v>9560</v>
      </c>
      <c r="T153" s="323" t="str">
        <f t="shared" si="14"/>
        <v/>
      </c>
      <c r="U153" s="323">
        <f>(M153*60)*(3.1415927*gradient!$E$8*gradient!$E$8*0.6/4)</f>
        <v>222.38093690430168</v>
      </c>
    </row>
    <row r="154" spans="12:21" x14ac:dyDescent="0.2">
      <c r="L154" s="323">
        <v>4.38</v>
      </c>
      <c r="M154" s="323">
        <f>(L154*$N$5)/(gradient!$E$9/1000000)*1000</f>
        <v>1.7957729736114305</v>
      </c>
      <c r="N154" s="323">
        <f t="shared" si="12"/>
        <v>2.7683979872705766</v>
      </c>
      <c r="O154" s="323">
        <f>gradient!$E$7/(N154*gradient!$E$9/1000)</f>
        <v>10624.109987480539</v>
      </c>
      <c r="P154" s="323">
        <f t="shared" si="11"/>
        <v>10620</v>
      </c>
      <c r="Q154" s="323">
        <f>(M154*60)*(3.1415927*gradient!$E$8*gradient!$E$8*0.6/4)</f>
        <v>223.91459853812444</v>
      </c>
      <c r="R154" s="323">
        <f>1.1*(B$12*gradient!$E$7*0.001*$M154*0.001*$N$4*0.001/(gradient!$E$9*0.000001)^2/100000)</f>
        <v>204.53511900742953</v>
      </c>
      <c r="S154" s="323">
        <f t="shared" si="13"/>
        <v>9560</v>
      </c>
      <c r="T154" s="323" t="str">
        <f t="shared" si="14"/>
        <v/>
      </c>
      <c r="U154" s="323">
        <f>(M154*60)*(3.1415927*gradient!$E$8*gradient!$E$8*0.6/4)</f>
        <v>223.91459853812444</v>
      </c>
    </row>
    <row r="155" spans="12:21" x14ac:dyDescent="0.2">
      <c r="L155" s="323">
        <v>4.41</v>
      </c>
      <c r="M155" s="323">
        <f>(L155*$N$5)/(gradient!$E$9/1000000)*1000</f>
        <v>1.8080727884991803</v>
      </c>
      <c r="N155" s="323">
        <f t="shared" si="12"/>
        <v>2.7674124762581176</v>
      </c>
      <c r="O155" s="323">
        <f>gradient!$E$7/(N155*gradient!$E$9/1000)</f>
        <v>10627.89336906173</v>
      </c>
      <c r="P155" s="323">
        <f t="shared" si="11"/>
        <v>10620</v>
      </c>
      <c r="Q155" s="323">
        <f>(M155*60)*(3.1415927*gradient!$E$8*gradient!$E$8*0.6/4)</f>
        <v>225.44826017194723</v>
      </c>
      <c r="R155" s="323">
        <f>1.1*(B$12*gradient!$E$7*0.001*$M155*0.001*$N$4*0.001/(gradient!$E$9*0.000001)^2/100000)</f>
        <v>205.93604448008321</v>
      </c>
      <c r="S155" s="323">
        <f t="shared" si="13"/>
        <v>9560</v>
      </c>
      <c r="T155" s="323" t="str">
        <f t="shared" si="14"/>
        <v/>
      </c>
      <c r="U155" s="323">
        <f>(M155*60)*(3.1415927*gradient!$E$8*gradient!$E$8*0.6/4)</f>
        <v>225.44826017194723</v>
      </c>
    </row>
    <row r="156" spans="12:21" x14ac:dyDescent="0.2">
      <c r="L156" s="323">
        <v>4.4400000000000004</v>
      </c>
      <c r="M156" s="323">
        <f>(L156*$N$5)/(gradient!$E$9/1000000)*1000</f>
        <v>1.8203726033869296</v>
      </c>
      <c r="N156" s="323">
        <f t="shared" si="12"/>
        <v>2.7664940538763179</v>
      </c>
      <c r="O156" s="323">
        <f>gradient!$E$7/(N156*gradient!$E$9/1000)</f>
        <v>10631.421623578617</v>
      </c>
      <c r="P156" s="323">
        <f t="shared" si="11"/>
        <v>10630</v>
      </c>
      <c r="Q156" s="323">
        <f>(M156*60)*(3.1415927*gradient!$E$8*gradient!$E$8*0.6/4)</f>
        <v>226.98192180576999</v>
      </c>
      <c r="R156" s="323">
        <f>1.1*(B$12*gradient!$E$7*0.001*$M156*0.001*$N$4*0.001/(gradient!$E$9*0.000001)^2/100000)</f>
        <v>207.33696995273684</v>
      </c>
      <c r="S156" s="323">
        <f t="shared" si="13"/>
        <v>9560</v>
      </c>
      <c r="T156" s="323" t="str">
        <f t="shared" si="14"/>
        <v/>
      </c>
      <c r="U156" s="323">
        <f>(M156*60)*(3.1415927*gradient!$E$8*gradient!$E$8*0.6/4)</f>
        <v>226.98192180576999</v>
      </c>
    </row>
    <row r="157" spans="12:21" x14ac:dyDescent="0.2">
      <c r="L157" s="323">
        <v>4.47</v>
      </c>
      <c r="M157" s="323">
        <f>(L157*$N$5)/(gradient!$E$9/1000000)*1000</f>
        <v>1.832672418274679</v>
      </c>
      <c r="N157" s="323">
        <f t="shared" si="12"/>
        <v>2.7656412192851376</v>
      </c>
      <c r="O157" s="323">
        <f>gradient!$E$7/(N157*gradient!$E$9/1000)</f>
        <v>10634.700011263463</v>
      </c>
      <c r="P157" s="323">
        <f t="shared" si="11"/>
        <v>10630</v>
      </c>
      <c r="Q157" s="323">
        <f>(M157*60)*(3.1415927*gradient!$E$8*gradient!$E$8*0.6/4)</f>
        <v>228.51558343959275</v>
      </c>
      <c r="R157" s="323">
        <f>1.1*(B$12*gradient!$E$7*0.001*$M157*0.001*$N$4*0.001/(gradient!$E$9*0.000001)^2/100000)</f>
        <v>208.73789542539043</v>
      </c>
      <c r="S157" s="323">
        <f t="shared" si="13"/>
        <v>9560</v>
      </c>
      <c r="T157" s="323" t="str">
        <f t="shared" si="14"/>
        <v/>
      </c>
      <c r="U157" s="323">
        <f>(M157*60)*(3.1415927*gradient!$E$8*gradient!$E$8*0.6/4)</f>
        <v>228.51558343959275</v>
      </c>
    </row>
    <row r="158" spans="12:21" x14ac:dyDescent="0.2">
      <c r="L158" s="323">
        <v>4.5</v>
      </c>
      <c r="M158" s="323">
        <f>(L158*$N$5)/(gradient!$E$9/1000000)*1000</f>
        <v>1.8449722331624288</v>
      </c>
      <c r="N158" s="323">
        <f t="shared" si="12"/>
        <v>2.7648525133362023</v>
      </c>
      <c r="O158" s="323">
        <f>gradient!$E$7/(N158*gradient!$E$9/1000)</f>
        <v>10637.733681639576</v>
      </c>
      <c r="P158" s="323">
        <f t="shared" si="11"/>
        <v>10630</v>
      </c>
      <c r="Q158" s="323">
        <f>(M158*60)*(3.1415927*gradient!$E$8*gradient!$E$8*0.6/4)</f>
        <v>230.04924507341553</v>
      </c>
      <c r="R158" s="323">
        <f>1.1*(B$12*gradient!$E$7*0.001*$M158*0.001*$N$4*0.001/(gradient!$E$9*0.000001)^2/100000)</f>
        <v>210.13882089804406</v>
      </c>
      <c r="S158" s="323">
        <f t="shared" si="13"/>
        <v>9560</v>
      </c>
      <c r="T158" s="323" t="str">
        <f t="shared" si="14"/>
        <v/>
      </c>
      <c r="U158" s="323">
        <f>(M158*60)*(3.1415927*gradient!$E$8*gradient!$E$8*0.6/4)</f>
        <v>230.04924507341553</v>
      </c>
    </row>
    <row r="159" spans="12:21" x14ac:dyDescent="0.2">
      <c r="L159" s="323">
        <v>4.53</v>
      </c>
      <c r="M159" s="323">
        <f>(L159*$N$5)/(gradient!$E$9/1000000)*1000</f>
        <v>1.8572720480501783</v>
      </c>
      <c r="N159" s="323">
        <f t="shared" si="12"/>
        <v>2.7641265171627718</v>
      </c>
      <c r="O159" s="323">
        <f>gradient!$E$7/(N159*gradient!$E$9/1000)</f>
        <v>10640.527676016785</v>
      </c>
      <c r="P159" s="323">
        <f t="shared" si="11"/>
        <v>10640</v>
      </c>
      <c r="Q159" s="323">
        <f>(M159*60)*(3.1415927*gradient!$E$8*gradient!$E$8*0.6/4)</f>
        <v>231.58290670723832</v>
      </c>
      <c r="R159" s="323">
        <f>1.1*(B$12*gradient!$E$7*0.001*$M159*0.001*$N$4*0.001/(gradient!$E$9*0.000001)^2/100000)</f>
        <v>211.53974637069771</v>
      </c>
      <c r="S159" s="323">
        <f t="shared" si="13"/>
        <v>9560</v>
      </c>
      <c r="T159" s="323" t="str">
        <f t="shared" si="14"/>
        <v/>
      </c>
      <c r="U159" s="323">
        <f>(M159*60)*(3.1415927*gradient!$E$8*gradient!$E$8*0.6/4)</f>
        <v>231.58290670723832</v>
      </c>
    </row>
    <row r="160" spans="12:21" x14ac:dyDescent="0.2">
      <c r="L160" s="323">
        <v>4.5599999999999996</v>
      </c>
      <c r="M160" s="323">
        <f>(L160*$N$5)/(gradient!$E$9/1000000)*1000</f>
        <v>1.8695718629379274</v>
      </c>
      <c r="N160" s="323">
        <f t="shared" si="12"/>
        <v>2.7634618508260793</v>
      </c>
      <c r="O160" s="323">
        <f>gradient!$E$7/(N160*gradient!$E$9/1000)</f>
        <v>10643.086929928242</v>
      </c>
      <c r="P160" s="323">
        <f t="shared" si="11"/>
        <v>10640</v>
      </c>
      <c r="Q160" s="323">
        <f>(M160*60)*(3.1415927*gradient!$E$8*gradient!$E$8*0.6/4)</f>
        <v>233.11656834106103</v>
      </c>
      <c r="R160" s="323">
        <f>1.1*(B$12*gradient!$E$7*0.001*$M160*0.001*$N$4*0.001/(gradient!$E$9*0.000001)^2/100000)</f>
        <v>212.94067184335125</v>
      </c>
      <c r="S160" s="323">
        <f t="shared" si="13"/>
        <v>9560</v>
      </c>
      <c r="T160" s="323" t="str">
        <f t="shared" si="14"/>
        <v/>
      </c>
      <c r="U160" s="323">
        <f>(M160*60)*(3.1415927*gradient!$E$8*gradient!$E$8*0.6/4)</f>
        <v>233.11656834106103</v>
      </c>
    </row>
    <row r="161" spans="12:21" x14ac:dyDescent="0.2">
      <c r="L161" s="323">
        <v>4.59</v>
      </c>
      <c r="M161" s="323">
        <f>(L161*$N$5)/(gradient!$E$9/1000000)*1000</f>
        <v>1.8818716778256772</v>
      </c>
      <c r="N161" s="323">
        <f t="shared" si="12"/>
        <v>2.7628571720154458</v>
      </c>
      <c r="O161" s="323">
        <f>gradient!$E$7/(N161*gradient!$E$9/1000)</f>
        <v>10645.416275509853</v>
      </c>
      <c r="P161" s="323">
        <f t="shared" si="11"/>
        <v>10640</v>
      </c>
      <c r="Q161" s="323">
        <f>(M161*60)*(3.1415927*gradient!$E$8*gradient!$E$8*0.6/4)</f>
        <v>234.65022997488381</v>
      </c>
      <c r="R161" s="323">
        <f>1.1*(B$12*gradient!$E$7*0.001*$M161*0.001*$N$4*0.001/(gradient!$E$9*0.000001)^2/100000)</f>
        <v>214.34159731600494</v>
      </c>
      <c r="S161" s="323">
        <f t="shared" si="13"/>
        <v>9560</v>
      </c>
      <c r="T161" s="323" t="str">
        <f t="shared" si="14"/>
        <v/>
      </c>
      <c r="U161" s="323">
        <f>(M161*60)*(3.1415927*gradient!$E$8*gradient!$E$8*0.6/4)</f>
        <v>234.65022997488381</v>
      </c>
    </row>
    <row r="162" spans="12:21" x14ac:dyDescent="0.2">
      <c r="L162" s="323">
        <v>4.62</v>
      </c>
      <c r="M162" s="323">
        <f>(L162*$N$5)/(gradient!$E$9/1000000)*1000</f>
        <v>1.8941714927134268</v>
      </c>
      <c r="N162" s="323">
        <f t="shared" si="12"/>
        <v>2.7623111747996916</v>
      </c>
      <c r="O162" s="323">
        <f>gradient!$E$7/(N162*gradient!$E$9/1000)</f>
        <v>10647.520443823692</v>
      </c>
      <c r="P162" s="323">
        <f t="shared" si="11"/>
        <v>10640</v>
      </c>
      <c r="Q162" s="323">
        <f>(M162*60)*(3.1415927*gradient!$E$8*gradient!$E$8*0.6/4)</f>
        <v>236.18389160870663</v>
      </c>
      <c r="R162" s="323">
        <f>1.1*(B$12*gradient!$E$7*0.001*$M162*0.001*$N$4*0.001/(gradient!$E$9*0.000001)^2/100000)</f>
        <v>215.74252278865853</v>
      </c>
      <c r="S162" s="323">
        <f t="shared" si="13"/>
        <v>9560</v>
      </c>
      <c r="T162" s="323" t="str">
        <f t="shared" si="14"/>
        <v/>
      </c>
      <c r="U162" s="323">
        <f>(M162*60)*(3.1415927*gradient!$E$8*gradient!$E$8*0.6/4)</f>
        <v>236.18389160870663</v>
      </c>
    </row>
    <row r="163" spans="12:21" x14ac:dyDescent="0.2">
      <c r="L163" s="323">
        <v>4.6500000000000004</v>
      </c>
      <c r="M163" s="323">
        <f>(L163*$N$5)/(gradient!$E$9/1000000)*1000</f>
        <v>1.9064713076011763</v>
      </c>
      <c r="N163" s="323">
        <f t="shared" si="12"/>
        <v>2.761822588427528</v>
      </c>
      <c r="O163" s="323">
        <f>gradient!$E$7/(N163*gradient!$E$9/1000)</f>
        <v>10649.404067126647</v>
      </c>
      <c r="P163" s="323">
        <f t="shared" si="11"/>
        <v>10640</v>
      </c>
      <c r="Q163" s="323">
        <f>(M163*60)*(3.1415927*gradient!$E$8*gradient!$E$8*0.6/4)</f>
        <v>237.71755324252939</v>
      </c>
      <c r="R163" s="323">
        <f>1.1*(B$12*gradient!$E$7*0.001*$M163*0.001*$N$4*0.001/(gradient!$E$9*0.000001)^2/100000)</f>
        <v>217.14344826131219</v>
      </c>
      <c r="S163" s="323">
        <f t="shared" si="13"/>
        <v>9560</v>
      </c>
      <c r="T163" s="323" t="str">
        <f t="shared" si="14"/>
        <v/>
      </c>
      <c r="U163" s="323">
        <f>(M163*60)*(3.1415927*gradient!$E$8*gradient!$E$8*0.6/4)</f>
        <v>237.71755324252939</v>
      </c>
    </row>
    <row r="164" spans="12:21" x14ac:dyDescent="0.2">
      <c r="L164" s="323">
        <v>4.68</v>
      </c>
      <c r="M164" s="323">
        <f>(L164*$N$5)/(gradient!$E$9/1000000)*1000</f>
        <v>1.9187711224889257</v>
      </c>
      <c r="N164" s="323">
        <f t="shared" si="12"/>
        <v>2.7613901761746935</v>
      </c>
      <c r="O164" s="323">
        <f>gradient!$E$7/(N164*gradient!$E$9/1000)</f>
        <v>10651.071681085636</v>
      </c>
      <c r="P164" s="323">
        <f t="shared" si="11"/>
        <v>10650</v>
      </c>
      <c r="Q164" s="323">
        <f>(M164*60)*(3.1415927*gradient!$E$8*gradient!$E$8*0.6/4)</f>
        <v>239.25121487635212</v>
      </c>
      <c r="R164" s="323">
        <f>1.1*(B$12*gradient!$E$7*0.001*$M164*0.001*$N$4*0.001/(gradient!$E$9*0.000001)^2/100000)</f>
        <v>218.54437373396578</v>
      </c>
      <c r="S164" s="323">
        <f t="shared" si="13"/>
        <v>9560</v>
      </c>
      <c r="T164" s="323" t="str">
        <f t="shared" si="14"/>
        <v/>
      </c>
      <c r="U164" s="323">
        <f>(M164*60)*(3.1415927*gradient!$E$8*gradient!$E$8*0.6/4)</f>
        <v>239.25121487635212</v>
      </c>
    </row>
    <row r="165" spans="12:21" x14ac:dyDescent="0.2">
      <c r="L165" s="323">
        <v>4.71</v>
      </c>
      <c r="M165" s="323">
        <f>(L165*$N$5)/(gradient!$E$9/1000000)*1000</f>
        <v>1.9310709373766752</v>
      </c>
      <c r="N165" s="323">
        <f t="shared" si="12"/>
        <v>2.7610127342357433</v>
      </c>
      <c r="O165" s="323">
        <f>gradient!$E$7/(N165*gradient!$E$9/1000)</f>
        <v>10652.527726940607</v>
      </c>
      <c r="P165" s="323">
        <f t="shared" si="11"/>
        <v>10650</v>
      </c>
      <c r="Q165" s="323">
        <f>(M165*60)*(3.1415927*gradient!$E$8*gradient!$E$8*0.6/4)</f>
        <v>240.78487651017491</v>
      </c>
      <c r="R165" s="323">
        <f>1.1*(B$12*gradient!$E$7*0.001*$M165*0.001*$N$4*0.001/(gradient!$E$9*0.000001)^2/100000)</f>
        <v>219.94529920661941</v>
      </c>
      <c r="S165" s="323">
        <f t="shared" si="13"/>
        <v>9560</v>
      </c>
      <c r="T165" s="323" t="str">
        <f t="shared" si="14"/>
        <v/>
      </c>
      <c r="U165" s="323">
        <f>(M165*60)*(3.1415927*gradient!$E$8*gradient!$E$8*0.6/4)</f>
        <v>240.78487651017491</v>
      </c>
    </row>
    <row r="166" spans="12:21" x14ac:dyDescent="0.2">
      <c r="L166" s="323">
        <v>4.74</v>
      </c>
      <c r="M166" s="323">
        <f>(L166*$N$5)/(gradient!$E$9/1000000)*1000</f>
        <v>1.9433707522644248</v>
      </c>
      <c r="N166" s="323">
        <f t="shared" si="12"/>
        <v>2.7606890906584933</v>
      </c>
      <c r="O166" s="323">
        <f>gradient!$E$7/(N166*gradient!$E$9/1000)</f>
        <v>10653.776553616515</v>
      </c>
      <c r="P166" s="323">
        <f t="shared" si="11"/>
        <v>10650</v>
      </c>
      <c r="Q166" s="323">
        <f>(M166*60)*(3.1415927*gradient!$E$8*gradient!$E$8*0.6/4)</f>
        <v>242.31853814399767</v>
      </c>
      <c r="R166" s="323">
        <f>1.1*(B$12*gradient!$E$7*0.001*$M166*0.001*$N$4*0.001/(gradient!$E$9*0.000001)^2/100000)</f>
        <v>221.34622467927312</v>
      </c>
      <c r="S166" s="323">
        <f t="shared" si="13"/>
        <v>9560</v>
      </c>
      <c r="T166" s="323" t="str">
        <f t="shared" si="14"/>
        <v/>
      </c>
      <c r="U166" s="323">
        <f>(M166*60)*(3.1415927*gradient!$E$8*gradient!$E$8*0.6/4)</f>
        <v>242.31853814399767</v>
      </c>
    </row>
    <row r="167" spans="12:21" x14ac:dyDescent="0.2">
      <c r="L167" s="323">
        <v>4.7699999999999996</v>
      </c>
      <c r="M167" s="323">
        <f>(L167*$N$5)/(gradient!$E$9/1000000)*1000</f>
        <v>1.9556705671521744</v>
      </c>
      <c r="N167" s="323">
        <f t="shared" si="12"/>
        <v>2.7604181043192213</v>
      </c>
      <c r="O167" s="323">
        <f>gradient!$E$7/(N167*gradient!$E$9/1000)</f>
        <v>10654.822419785545</v>
      </c>
      <c r="P167" s="323">
        <f t="shared" si="11"/>
        <v>10650</v>
      </c>
      <c r="Q167" s="323">
        <f>(M167*60)*(3.1415927*gradient!$E$8*gradient!$E$8*0.6/4)</f>
        <v>243.85219977782046</v>
      </c>
      <c r="R167" s="323">
        <f>1.1*(B$12*gradient!$E$7*0.001*$M167*0.001*$N$4*0.001/(gradient!$E$9*0.000001)^2/100000)</f>
        <v>222.74715015192672</v>
      </c>
      <c r="S167" s="323">
        <f t="shared" si="13"/>
        <v>9560</v>
      </c>
      <c r="T167" s="323" t="str">
        <f t="shared" si="14"/>
        <v/>
      </c>
      <c r="U167" s="323">
        <f>(M167*60)*(3.1415927*gradient!$E$8*gradient!$E$8*0.6/4)</f>
        <v>243.85219977782046</v>
      </c>
    </row>
    <row r="168" spans="12:21" x14ac:dyDescent="0.2">
      <c r="L168" s="323">
        <v>4.8</v>
      </c>
      <c r="M168" s="323">
        <f>(L168*$N$5)/(gradient!$E$9/1000000)*1000</f>
        <v>1.9679703820399239</v>
      </c>
      <c r="N168" s="323">
        <f t="shared" si="12"/>
        <v>2.7601986639368317</v>
      </c>
      <c r="O168" s="323">
        <f>gradient!$E$7/(N168*gradient!$E$9/1000)</f>
        <v>10655.669495880698</v>
      </c>
      <c r="P168" s="323">
        <f t="shared" si="11"/>
        <v>10650</v>
      </c>
      <c r="Q168" s="323">
        <f>(M168*60)*(3.1415927*gradient!$E$8*gradient!$E$8*0.6/4)</f>
        <v>245.38586141164325</v>
      </c>
      <c r="R168" s="323">
        <f>1.1*(B$12*gradient!$E$7*0.001*$M168*0.001*$N$4*0.001/(gradient!$E$9*0.000001)^2/100000)</f>
        <v>224.14807562458034</v>
      </c>
      <c r="S168" s="323">
        <f t="shared" si="13"/>
        <v>9560</v>
      </c>
      <c r="T168" s="323" t="str">
        <f t="shared" si="14"/>
        <v/>
      </c>
      <c r="U168" s="323">
        <f>(M168*60)*(3.1415927*gradient!$E$8*gradient!$E$8*0.6/4)</f>
        <v>245.38586141164325</v>
      </c>
    </row>
    <row r="169" spans="12:21" x14ac:dyDescent="0.2">
      <c r="L169" s="323">
        <v>4.83</v>
      </c>
      <c r="M169" s="323">
        <f>(L169*$N$5)/(gradient!$E$9/1000000)*1000</f>
        <v>1.980270196927673</v>
      </c>
      <c r="N169" s="323">
        <f t="shared" si="12"/>
        <v>2.7600296871242702</v>
      </c>
      <c r="O169" s="323">
        <f>gradient!$E$7/(N169*gradient!$E$9/1000)</f>
        <v>10656.321866061902</v>
      </c>
      <c r="P169" s="323">
        <f t="shared" si="11"/>
        <v>10650</v>
      </c>
      <c r="Q169" s="323">
        <f>(M169*60)*(3.1415927*gradient!$E$8*gradient!$E$8*0.6/4)</f>
        <v>246.91952304546595</v>
      </c>
      <c r="R169" s="323">
        <f>1.1*(B$12*gradient!$E$7*0.001*$M169*0.001*$N$4*0.001/(gradient!$E$9*0.000001)^2/100000)</f>
        <v>225.54900109723391</v>
      </c>
      <c r="S169" s="323">
        <f t="shared" si="13"/>
        <v>9560</v>
      </c>
      <c r="T169" s="323" t="str">
        <f t="shared" si="14"/>
        <v/>
      </c>
      <c r="U169" s="323">
        <f>(M169*60)*(3.1415927*gradient!$E$8*gradient!$E$8*0.6/4)</f>
        <v>246.91952304546595</v>
      </c>
    </row>
    <row r="170" spans="12:21" x14ac:dyDescent="0.2">
      <c r="L170" s="323">
        <v>4.8600000000000003</v>
      </c>
      <c r="M170" s="323">
        <f>(L170*$N$5)/(gradient!$E$9/1000000)*1000</f>
        <v>1.992570011815423</v>
      </c>
      <c r="N170" s="323">
        <f t="shared" si="12"/>
        <v>2.7599101194755629</v>
      </c>
      <c r="O170" s="323">
        <f>gradient!$E$7/(N170*gradient!$E$9/1000)</f>
        <v>10656.783530135819</v>
      </c>
      <c r="P170" s="323">
        <f t="shared" si="11"/>
        <v>10650</v>
      </c>
      <c r="Q170" s="323">
        <f>(M170*60)*(3.1415927*gradient!$E$8*gradient!$E$8*0.6/4)</f>
        <v>248.45318467928877</v>
      </c>
      <c r="R170" s="323">
        <f>1.1*(B$12*gradient!$E$7*0.001*$M170*0.001*$N$4*0.001/(gradient!$E$9*0.000001)^2/100000)</f>
        <v>226.94992656988759</v>
      </c>
      <c r="S170" s="323">
        <f t="shared" si="13"/>
        <v>9560</v>
      </c>
      <c r="T170" s="323" t="str">
        <f t="shared" si="14"/>
        <v/>
      </c>
      <c r="U170" s="323">
        <f>(M170*60)*(3.1415927*gradient!$E$8*gradient!$E$8*0.6/4)</f>
        <v>248.45318467928877</v>
      </c>
    </row>
    <row r="171" spans="12:21" x14ac:dyDescent="0.2">
      <c r="L171" s="323">
        <v>4.8899999999999997</v>
      </c>
      <c r="M171" s="323">
        <f>(L171*$N$5)/(gradient!$E$9/1000000)*1000</f>
        <v>2.0048698267031724</v>
      </c>
      <c r="N171" s="323">
        <f t="shared" si="12"/>
        <v>2.7598389336869409</v>
      </c>
      <c r="O171" s="323">
        <f>gradient!$E$7/(N171*gradient!$E$9/1000)</f>
        <v>10657.058405430351</v>
      </c>
      <c r="P171" s="323">
        <f t="shared" si="11"/>
        <v>10650</v>
      </c>
      <c r="Q171" s="323">
        <f>(M171*60)*(3.1415927*gradient!$E$8*gradient!$E$8*0.6/4)</f>
        <v>249.98684631311153</v>
      </c>
      <c r="R171" s="323">
        <f>1.1*(B$12*gradient!$E$7*0.001*$M171*0.001*$N$4*0.001/(gradient!$E$9*0.000001)^2/100000)</f>
        <v>228.35085204254122</v>
      </c>
      <c r="S171" s="323">
        <f t="shared" si="13"/>
        <v>9560</v>
      </c>
      <c r="T171" s="323" t="str">
        <f t="shared" si="14"/>
        <v/>
      </c>
      <c r="U171" s="323">
        <f>(M171*60)*(3.1415927*gradient!$E$8*gradient!$E$8*0.6/4)</f>
        <v>249.98684631311153</v>
      </c>
    </row>
    <row r="172" spans="12:21" x14ac:dyDescent="0.2">
      <c r="L172" s="323">
        <v>4.92</v>
      </c>
      <c r="M172" s="323">
        <f>(L172*$N$5)/(gradient!$E$9/1000000)*1000</f>
        <v>2.0171696415909222</v>
      </c>
      <c r="N172" s="323">
        <f t="shared" si="12"/>
        <v>2.7598151287105774</v>
      </c>
      <c r="O172" s="323">
        <f>gradient!$E$7/(N172*gradient!$E$9/1000)</f>
        <v>10657.150328625063</v>
      </c>
      <c r="P172" s="323">
        <f t="shared" si="11"/>
        <v>10650</v>
      </c>
      <c r="Q172" s="323">
        <f>(M172*60)*(3.1415927*gradient!$E$8*gradient!$E$8*0.6/4)</f>
        <v>251.52050794693434</v>
      </c>
      <c r="R172" s="323">
        <f>1.1*(B$12*gradient!$E$7*0.001*$M172*0.001*$N$4*0.001/(gradient!$E$9*0.000001)^2/100000)</f>
        <v>229.7517775151949</v>
      </c>
      <c r="S172" s="323">
        <f t="shared" si="13"/>
        <v>9560</v>
      </c>
      <c r="T172" s="323" t="str">
        <f t="shared" si="14"/>
        <v/>
      </c>
      <c r="U172" s="323">
        <f>(M172*60)*(3.1415927*gradient!$E$8*gradient!$E$8*0.6/4)</f>
        <v>251.52050794693434</v>
      </c>
    </row>
    <row r="173" spans="12:21" x14ac:dyDescent="0.2">
      <c r="L173" s="323">
        <v>4.95</v>
      </c>
      <c r="M173" s="323">
        <f>(L173*$N$5)/(gradient!$E$9/1000000)*1000</f>
        <v>2.0294694564786715</v>
      </c>
      <c r="N173" s="323">
        <f t="shared" si="12"/>
        <v>2.759837728939543</v>
      </c>
      <c r="O173" s="323">
        <f>gradient!$E$7/(N173*gradient!$E$9/1000)</f>
        <v>10657.063057538426</v>
      </c>
      <c r="P173" s="323">
        <f t="shared" si="11"/>
        <v>10650</v>
      </c>
      <c r="Q173" s="323">
        <f>(M173*60)*(3.1415927*gradient!$E$8*gradient!$E$8*0.6/4)</f>
        <v>253.05416958075708</v>
      </c>
      <c r="R173" s="323">
        <f>1.1*(B$12*gradient!$E$7*0.001*$M173*0.001*$N$4*0.001/(gradient!$E$9*0.000001)^2/100000)</f>
        <v>231.15270298784844</v>
      </c>
      <c r="S173" s="323">
        <f t="shared" si="13"/>
        <v>9560</v>
      </c>
      <c r="T173" s="323" t="str">
        <f t="shared" si="14"/>
        <v/>
      </c>
      <c r="U173" s="323">
        <f>(M173*60)*(3.1415927*gradient!$E$8*gradient!$E$8*0.6/4)</f>
        <v>253.05416958075708</v>
      </c>
    </row>
    <row r="174" spans="12:21" x14ac:dyDescent="0.2">
      <c r="L174" s="323">
        <v>4.9800000000000004</v>
      </c>
      <c r="M174" s="323">
        <f>(L174*$N$5)/(gradient!$E$9/1000000)*1000</f>
        <v>2.0417692713664213</v>
      </c>
      <c r="N174" s="323">
        <f t="shared" si="12"/>
        <v>2.7599057834226506</v>
      </c>
      <c r="O174" s="323">
        <f>gradient!$E$7/(N174*gradient!$E$9/1000)</f>
        <v>10656.80027287303</v>
      </c>
      <c r="P174" s="323">
        <f t="shared" si="11"/>
        <v>10650</v>
      </c>
      <c r="Q174" s="323">
        <f>(M174*60)*(3.1415927*gradient!$E$8*gradient!$E$8*0.6/4)</f>
        <v>254.58783121457989</v>
      </c>
      <c r="R174" s="323">
        <f>1.1*(B$12*gradient!$E$7*0.001*$M174*0.001*$N$4*0.001/(gradient!$E$9*0.000001)^2/100000)</f>
        <v>232.55362846050207</v>
      </c>
      <c r="S174" s="323">
        <f t="shared" si="13"/>
        <v>9560</v>
      </c>
      <c r="T174" s="323" t="str">
        <f t="shared" si="14"/>
        <v/>
      </c>
      <c r="U174" s="323">
        <f>(M174*60)*(3.1415927*gradient!$E$8*gradient!$E$8*0.6/4)</f>
        <v>254.58783121457989</v>
      </c>
    </row>
    <row r="175" spans="12:21" x14ac:dyDescent="0.2">
      <c r="L175" s="323">
        <v>5.01</v>
      </c>
      <c r="M175" s="323">
        <f>(L175*$N$5)/(gradient!$E$9/1000000)*1000</f>
        <v>2.0540690862541706</v>
      </c>
      <c r="N175" s="323">
        <f t="shared" si="12"/>
        <v>2.7600183651079213</v>
      </c>
      <c r="O175" s="323">
        <f>gradient!$E$7/(N175*gradient!$E$9/1000)</f>
        <v>10656.36557991972</v>
      </c>
      <c r="P175" s="323">
        <f t="shared" si="11"/>
        <v>10650</v>
      </c>
      <c r="Q175" s="323">
        <f>(M175*60)*(3.1415927*gradient!$E$8*gradient!$E$8*0.6/4)</f>
        <v>256.12149284840262</v>
      </c>
      <c r="R175" s="323">
        <f>1.1*(B$12*gradient!$E$7*0.001*$M175*0.001*$N$4*0.001/(gradient!$E$9*0.000001)^2/100000)</f>
        <v>233.95455393315572</v>
      </c>
      <c r="S175" s="323">
        <f t="shared" si="13"/>
        <v>9560</v>
      </c>
      <c r="T175" s="323" t="str">
        <f t="shared" si="14"/>
        <v/>
      </c>
      <c r="U175" s="323">
        <f>(M175*60)*(3.1415927*gradient!$E$8*gradient!$E$8*0.6/4)</f>
        <v>256.12149284840262</v>
      </c>
    </row>
    <row r="176" spans="12:21" x14ac:dyDescent="0.2">
      <c r="L176" s="323">
        <v>5.04</v>
      </c>
      <c r="M176" s="323">
        <f>(L176*$N$5)/(gradient!$E$9/1000000)*1000</f>
        <v>2.06636890114192</v>
      </c>
      <c r="N176" s="323">
        <f t="shared" si="12"/>
        <v>2.760174570113473</v>
      </c>
      <c r="O176" s="323">
        <f>gradient!$E$7/(N176*gradient!$E$9/1000)</f>
        <v>10655.762510221668</v>
      </c>
      <c r="P176" s="323">
        <f t="shared" si="11"/>
        <v>10650</v>
      </c>
      <c r="Q176" s="323">
        <f>(M176*60)*(3.1415927*gradient!$E$8*gradient!$E$8*0.6/4)</f>
        <v>257.65515448222538</v>
      </c>
      <c r="R176" s="323">
        <f>1.1*(B$12*gradient!$E$7*0.001*$M176*0.001*$N$4*0.001/(gradient!$E$9*0.000001)^2/100000)</f>
        <v>235.35547940580935</v>
      </c>
      <c r="S176" s="323">
        <f t="shared" si="13"/>
        <v>9560</v>
      </c>
      <c r="T176" s="323" t="str">
        <f t="shared" si="14"/>
        <v/>
      </c>
      <c r="U176" s="323">
        <f>(M176*60)*(3.1415927*gradient!$E$8*gradient!$E$8*0.6/4)</f>
        <v>257.65515448222538</v>
      </c>
    </row>
    <row r="177" spans="12:21" x14ac:dyDescent="0.2">
      <c r="L177" s="323">
        <v>5.07</v>
      </c>
      <c r="M177" s="323">
        <f>(L177*$N$5)/(gradient!$E$9/1000000)*1000</f>
        <v>2.0786687160296697</v>
      </c>
      <c r="N177" s="323">
        <f t="shared" si="12"/>
        <v>2.760373517024679</v>
      </c>
      <c r="O177" s="323">
        <f>gradient!$E$7/(N177*gradient!$E$9/1000)</f>
        <v>10654.994523199304</v>
      </c>
      <c r="P177" s="323">
        <f t="shared" si="11"/>
        <v>10650</v>
      </c>
      <c r="Q177" s="323">
        <f>(M177*60)*(3.1415927*gradient!$E$8*gradient!$E$8*0.6/4)</f>
        <v>259.1888161160482</v>
      </c>
      <c r="R177" s="323">
        <f>1.1*(B$12*gradient!$E$7*0.001*$M177*0.001*$N$4*0.001/(gradient!$E$9*0.000001)^2/100000)</f>
        <v>236.756404878463</v>
      </c>
      <c r="S177" s="323">
        <f t="shared" si="13"/>
        <v>9560</v>
      </c>
      <c r="T177" s="323" t="str">
        <f t="shared" si="14"/>
        <v/>
      </c>
      <c r="U177" s="323">
        <f>(M177*60)*(3.1415927*gradient!$E$8*gradient!$E$8*0.6/4)</f>
        <v>259.1888161160482</v>
      </c>
    </row>
    <row r="178" spans="12:21" x14ac:dyDescent="0.2">
      <c r="L178" s="323">
        <v>5.0999999999999996</v>
      </c>
      <c r="M178" s="323">
        <f>(L178*$N$5)/(gradient!$E$9/1000000)*1000</f>
        <v>2.0909685309174191</v>
      </c>
      <c r="N178" s="323">
        <f t="shared" si="12"/>
        <v>2.7606143462165118</v>
      </c>
      <c r="O178" s="323">
        <f>gradient!$E$7/(N178*gradient!$E$9/1000)</f>
        <v>10654.065007737096</v>
      </c>
      <c r="P178" s="323">
        <f t="shared" si="11"/>
        <v>10650</v>
      </c>
      <c r="Q178" s="323">
        <f>(M178*60)*(3.1415927*gradient!$E$8*gradient!$E$8*0.6/4)</f>
        <v>260.7224777498709</v>
      </c>
      <c r="R178" s="323">
        <f>1.1*(B$12*gradient!$E$7*0.001*$M178*0.001*$N$4*0.001/(gradient!$E$9*0.000001)^2/100000)</f>
        <v>238.15733035111663</v>
      </c>
      <c r="S178" s="323">
        <f t="shared" si="13"/>
        <v>9560</v>
      </c>
      <c r="T178" s="323" t="str">
        <f t="shared" si="14"/>
        <v/>
      </c>
      <c r="U178" s="323">
        <f>(M178*60)*(3.1415927*gradient!$E$8*gradient!$E$8*0.6/4)</f>
        <v>260.7224777498709</v>
      </c>
    </row>
    <row r="179" spans="12:21" x14ac:dyDescent="0.2">
      <c r="L179" s="323">
        <v>5.13</v>
      </c>
      <c r="M179" s="323">
        <f>(L179*$N$5)/(gradient!$E$9/1000000)*1000</f>
        <v>2.1032683458051684</v>
      </c>
      <c r="N179" s="323">
        <f t="shared" si="12"/>
        <v>2.7608962192000184</v>
      </c>
      <c r="O179" s="323">
        <f>gradient!$E$7/(N179*gradient!$E$9/1000)</f>
        <v>10652.977283733084</v>
      </c>
      <c r="P179" s="323">
        <f t="shared" si="11"/>
        <v>10650</v>
      </c>
      <c r="Q179" s="323">
        <f>(M179*60)*(3.1415927*gradient!$E$8*gradient!$E$8*0.6/4)</f>
        <v>262.25613938369366</v>
      </c>
      <c r="R179" s="323">
        <f>1.1*(B$12*gradient!$E$7*0.001*$M179*0.001*$N$4*0.001/(gradient!$E$9*0.000001)^2/100000)</f>
        <v>239.5582558237702</v>
      </c>
      <c r="S179" s="323">
        <f t="shared" si="13"/>
        <v>9560</v>
      </c>
      <c r="T179" s="323" t="str">
        <f t="shared" si="14"/>
        <v/>
      </c>
      <c r="U179" s="323">
        <f>(M179*60)*(3.1415927*gradient!$E$8*gradient!$E$8*0.6/4)</f>
        <v>262.25613938369366</v>
      </c>
    </row>
    <row r="180" spans="12:21" x14ac:dyDescent="0.2">
      <c r="L180" s="323">
        <v>5.16</v>
      </c>
      <c r="M180" s="323">
        <f>(L180*$N$5)/(gradient!$E$9/1000000)*1000</f>
        <v>2.1155681606929182</v>
      </c>
      <c r="N180" s="323">
        <f t="shared" si="12"/>
        <v>2.7612183179919501</v>
      </c>
      <c r="O180" s="323">
        <f>gradient!$E$7/(N180*gradient!$E$9/1000)</f>
        <v>10651.734603612063</v>
      </c>
      <c r="P180" s="323">
        <f t="shared" si="11"/>
        <v>10650</v>
      </c>
      <c r="Q180" s="323">
        <f>(M180*60)*(3.1415927*gradient!$E$8*gradient!$E$8*0.6/4)</f>
        <v>263.78980101751648</v>
      </c>
      <c r="R180" s="323">
        <f>1.1*(B$12*gradient!$E$7*0.001*$M180*0.001*$N$4*0.001/(gradient!$E$9*0.000001)^2/100000)</f>
        <v>240.95918129642388</v>
      </c>
      <c r="S180" s="323">
        <f t="shared" si="13"/>
        <v>9560</v>
      </c>
      <c r="T180" s="323" t="str">
        <f t="shared" si="14"/>
        <v/>
      </c>
      <c r="U180" s="323">
        <f>(M180*60)*(3.1415927*gradient!$E$8*gradient!$E$8*0.6/4)</f>
        <v>263.78980101751648</v>
      </c>
    </row>
    <row r="181" spans="12:21" x14ac:dyDescent="0.2">
      <c r="L181" s="323">
        <v>5.19</v>
      </c>
      <c r="M181" s="323">
        <f>(L181*$N$5)/(gradient!$E$9/1000000)*1000</f>
        <v>2.127867975580668</v>
      </c>
      <c r="N181" s="323">
        <f t="shared" si="12"/>
        <v>2.7615798445065902</v>
      </c>
      <c r="O181" s="323">
        <f>gradient!$E$7/(N181*gradient!$E$9/1000)</f>
        <v>10650.340153803281</v>
      </c>
      <c r="P181" s="323">
        <f t="shared" si="11"/>
        <v>10650</v>
      </c>
      <c r="Q181" s="323">
        <f>(M181*60)*(3.1415927*gradient!$E$8*gradient!$E$8*0.6/4)</f>
        <v>265.3234626513393</v>
      </c>
      <c r="R181" s="323">
        <f>1.1*(B$12*gradient!$E$7*0.001*$M181*0.001*$N$4*0.001/(gradient!$E$9*0.000001)^2/100000)</f>
        <v>242.36010676907753</v>
      </c>
      <c r="S181" s="323">
        <f t="shared" si="13"/>
        <v>9560</v>
      </c>
      <c r="T181" s="323" t="str">
        <f t="shared" si="14"/>
        <v/>
      </c>
      <c r="U181" s="323">
        <f>(M181*60)*(3.1415927*gradient!$E$8*gradient!$E$8*0.6/4)</f>
        <v>265.3234626513393</v>
      </c>
    </row>
    <row r="182" spans="12:21" x14ac:dyDescent="0.2">
      <c r="L182" s="323">
        <v>5.22</v>
      </c>
      <c r="M182" s="323">
        <f>(L182*$N$5)/(gradient!$E$9/1000000)*1000</f>
        <v>2.1401677904684169</v>
      </c>
      <c r="N182" s="323">
        <f t="shared" si="12"/>
        <v>2.7619800199688807</v>
      </c>
      <c r="O182" s="323">
        <f>gradient!$E$7/(N182*gradient!$E$9/1000)</f>
        <v>10648.797056183535</v>
      </c>
      <c r="P182" s="323">
        <f t="shared" si="11"/>
        <v>10640</v>
      </c>
      <c r="Q182" s="323">
        <f>(M182*60)*(3.1415927*gradient!$E$8*gradient!$E$8*0.6/4)</f>
        <v>266.85712428516194</v>
      </c>
      <c r="R182" s="323">
        <f>1.1*(B$12*gradient!$E$7*0.001*$M182*0.001*$N$4*0.001/(gradient!$E$9*0.000001)^2/100000)</f>
        <v>243.76103224173104</v>
      </c>
      <c r="S182" s="323">
        <f t="shared" si="13"/>
        <v>9560</v>
      </c>
      <c r="T182" s="323" t="str">
        <f t="shared" si="14"/>
        <v/>
      </c>
      <c r="U182" s="323">
        <f>(M182*60)*(3.1415927*gradient!$E$8*gradient!$E$8*0.6/4)</f>
        <v>266.85712428516194</v>
      </c>
    </row>
    <row r="183" spans="12:21" x14ac:dyDescent="0.2">
      <c r="L183" s="323">
        <v>5.25</v>
      </c>
      <c r="M183" s="323">
        <f>(L183*$N$5)/(gradient!$E$9/1000000)*1000</f>
        <v>2.1524676053561667</v>
      </c>
      <c r="N183" s="323">
        <f t="shared" si="12"/>
        <v>2.7624180843479866</v>
      </c>
      <c r="O183" s="323">
        <f>gradient!$E$7/(N183*gradient!$E$9/1000)</f>
        <v>10647.108369486516</v>
      </c>
      <c r="P183" s="323">
        <f t="shared" si="11"/>
        <v>10640</v>
      </c>
      <c r="Q183" s="323">
        <f>(M183*60)*(3.1415927*gradient!$E$8*gradient!$E$8*0.6/4)</f>
        <v>268.39078591898476</v>
      </c>
      <c r="R183" s="323">
        <f>1.1*(B$12*gradient!$E$7*0.001*$M183*0.001*$N$4*0.001/(gradient!$E$9*0.000001)^2/100000)</f>
        <v>245.16195771438476</v>
      </c>
      <c r="S183" s="323">
        <f t="shared" si="13"/>
        <v>9560</v>
      </c>
      <c r="T183" s="323" t="str">
        <f t="shared" si="14"/>
        <v/>
      </c>
      <c r="U183" s="323">
        <f>(M183*60)*(3.1415927*gradient!$E$8*gradient!$E$8*0.6/4)</f>
        <v>268.39078591898476</v>
      </c>
    </row>
    <row r="184" spans="12:21" x14ac:dyDescent="0.2">
      <c r="L184" s="323">
        <v>5.28</v>
      </c>
      <c r="M184" s="323">
        <f>(L184*$N$5)/(gradient!$E$9/1000000)*1000</f>
        <v>2.1647674202439164</v>
      </c>
      <c r="N184" s="323">
        <f t="shared" si="12"/>
        <v>2.7628932958104802</v>
      </c>
      <c r="O184" s="323">
        <f>gradient!$E$7/(N184*gradient!$E$9/1000)</f>
        <v>10645.277090679163</v>
      </c>
      <c r="P184" s="323">
        <f t="shared" si="11"/>
        <v>10640</v>
      </c>
      <c r="Q184" s="323">
        <f>(M184*60)*(3.1415927*gradient!$E$8*gradient!$E$8*0.6/4)</f>
        <v>269.92444755280752</v>
      </c>
      <c r="R184" s="323">
        <f>1.1*(B$12*gradient!$E$7*0.001*$M184*0.001*$N$4*0.001/(gradient!$E$9*0.000001)^2/100000)</f>
        <v>246.56288318703838</v>
      </c>
      <c r="S184" s="323">
        <f t="shared" si="13"/>
        <v>9560</v>
      </c>
      <c r="T184" s="323" t="str">
        <f t="shared" si="14"/>
        <v/>
      </c>
      <c r="U184" s="323">
        <f>(M184*60)*(3.1415927*gradient!$E$8*gradient!$E$8*0.6/4)</f>
        <v>269.92444755280752</v>
      </c>
    </row>
    <row r="185" spans="12:21" x14ac:dyDescent="0.2">
      <c r="L185" s="323">
        <v>5.31</v>
      </c>
      <c r="M185" s="323">
        <f>(L185*$N$5)/(gradient!$E$9/1000000)*1000</f>
        <v>2.1770672351316653</v>
      </c>
      <c r="N185" s="323">
        <f t="shared" si="12"/>
        <v>2.7634049301923516</v>
      </c>
      <c r="O185" s="323">
        <f>gradient!$E$7/(N185*gradient!$E$9/1000)</f>
        <v>10643.306156305909</v>
      </c>
      <c r="P185" s="323">
        <f t="shared" si="11"/>
        <v>10640</v>
      </c>
      <c r="Q185" s="323">
        <f>(M185*60)*(3.1415927*gradient!$E$8*gradient!$E$8*0.6/4)</f>
        <v>271.45810918663028</v>
      </c>
      <c r="R185" s="323">
        <f>1.1*(B$12*gradient!$E$7*0.001*$M185*0.001*$N$4*0.001/(gradient!$E$9*0.000001)^2/100000)</f>
        <v>247.96380865969189</v>
      </c>
      <c r="S185" s="323">
        <f t="shared" si="13"/>
        <v>9560</v>
      </c>
      <c r="T185" s="323" t="str">
        <f t="shared" si="14"/>
        <v/>
      </c>
      <c r="U185" s="323">
        <f>(M185*60)*(3.1415927*gradient!$E$8*gradient!$E$8*0.6/4)</f>
        <v>271.45810918663028</v>
      </c>
    </row>
    <row r="186" spans="12:21" x14ac:dyDescent="0.2">
      <c r="L186" s="323">
        <v>5.34</v>
      </c>
      <c r="M186" s="323">
        <f>(L186*$N$5)/(gradient!$E$9/1000000)*1000</f>
        <v>2.1893670500194151</v>
      </c>
      <c r="N186" s="323">
        <f t="shared" si="12"/>
        <v>2.7639522804891139</v>
      </c>
      <c r="O186" s="323">
        <f>gradient!$E$7/(N186*gradient!$E$9/1000)</f>
        <v>10641.198443801497</v>
      </c>
      <c r="P186" s="323">
        <f t="shared" si="11"/>
        <v>10640</v>
      </c>
      <c r="Q186" s="323">
        <f>(M186*60)*(3.1415927*gradient!$E$8*gradient!$E$8*0.6/4)</f>
        <v>272.9917708204531</v>
      </c>
      <c r="R186" s="323">
        <f>1.1*(B$12*gradient!$E$7*0.001*$M186*0.001*$N$4*0.001/(gradient!$E$9*0.000001)^2/100000)</f>
        <v>249.36473413234557</v>
      </c>
      <c r="S186" s="323">
        <f t="shared" si="13"/>
        <v>9560</v>
      </c>
      <c r="T186" s="323" t="str">
        <f t="shared" si="14"/>
        <v/>
      </c>
      <c r="U186" s="323">
        <f>(M186*60)*(3.1415927*gradient!$E$8*gradient!$E$8*0.6/4)</f>
        <v>272.9917708204531</v>
      </c>
    </row>
    <row r="187" spans="12:21" x14ac:dyDescent="0.2">
      <c r="L187" s="323">
        <v>5.37</v>
      </c>
      <c r="M187" s="323">
        <f>(L187*$N$5)/(gradient!$E$9/1000000)*1000</f>
        <v>2.2016668649071649</v>
      </c>
      <c r="N187" s="323">
        <f t="shared" si="12"/>
        <v>2.764534656363268</v>
      </c>
      <c r="O187" s="323">
        <f>gradient!$E$7/(N187*gradient!$E$9/1000)</f>
        <v>10638.956772773248</v>
      </c>
      <c r="P187" s="323">
        <f t="shared" si="11"/>
        <v>10630</v>
      </c>
      <c r="Q187" s="323">
        <f>(M187*60)*(3.1415927*gradient!$E$8*gradient!$E$8*0.6/4)</f>
        <v>274.52543245427586</v>
      </c>
      <c r="R187" s="323">
        <f>1.1*(B$12*gradient!$E$7*0.001*$M187*0.001*$N$4*0.001/(gradient!$E$9*0.000001)^2/100000)</f>
        <v>250.76565960499926</v>
      </c>
      <c r="S187" s="323">
        <f t="shared" si="13"/>
        <v>9560</v>
      </c>
      <c r="T187" s="323" t="str">
        <f t="shared" si="14"/>
        <v/>
      </c>
      <c r="U187" s="323">
        <f>(M187*60)*(3.1415927*gradient!$E$8*gradient!$E$8*0.6/4)</f>
        <v>274.52543245427586</v>
      </c>
    </row>
    <row r="188" spans="12:21" x14ac:dyDescent="0.2">
      <c r="L188" s="323">
        <v>5.4</v>
      </c>
      <c r="M188" s="323">
        <f>(L188*$N$5)/(gradient!$E$9/1000000)*1000</f>
        <v>2.2139666797949147</v>
      </c>
      <c r="N188" s="323">
        <f t="shared" si="12"/>
        <v>2.7651513836684605</v>
      </c>
      <c r="O188" s="323">
        <f>gradient!$E$7/(N188*gradient!$E$9/1000)</f>
        <v>10636.583906253432</v>
      </c>
      <c r="P188" s="323">
        <f t="shared" si="11"/>
        <v>10630</v>
      </c>
      <c r="Q188" s="323">
        <f>(M188*60)*(3.1415927*gradient!$E$8*gradient!$E$8*0.6/4)</f>
        <v>276.05909408809868</v>
      </c>
      <c r="R188" s="323">
        <f>1.1*(B$12*gradient!$E$7*0.001*$M188*0.001*$N$4*0.001/(gradient!$E$9*0.000001)^2/100000)</f>
        <v>252.16658507765294</v>
      </c>
      <c r="S188" s="323">
        <f t="shared" si="13"/>
        <v>9560</v>
      </c>
      <c r="T188" s="323" t="str">
        <f t="shared" si="14"/>
        <v/>
      </c>
      <c r="U188" s="323">
        <f>(M188*60)*(3.1415927*gradient!$E$8*gradient!$E$8*0.6/4)</f>
        <v>276.05909408809868</v>
      </c>
    </row>
    <row r="189" spans="12:21" x14ac:dyDescent="0.2">
      <c r="L189" s="323">
        <v>5.43</v>
      </c>
      <c r="M189" s="323">
        <f>(L189*$N$5)/(gradient!$E$9/1000000)*1000</f>
        <v>2.226266494682664</v>
      </c>
      <c r="N189" s="323">
        <f t="shared" si="12"/>
        <v>2.765801803989675</v>
      </c>
      <c r="O189" s="323">
        <f>gradient!$E$7/(N189*gradient!$E$9/1000)</f>
        <v>10634.082551922491</v>
      </c>
      <c r="P189" s="323">
        <f t="shared" si="11"/>
        <v>10630</v>
      </c>
      <c r="Q189" s="323">
        <f>(M189*60)*(3.1415927*gradient!$E$8*gradient!$E$8*0.6/4)</f>
        <v>277.59275572192143</v>
      </c>
      <c r="R189" s="323">
        <f>1.1*(B$12*gradient!$E$7*0.001*$M189*0.001*$N$4*0.001/(gradient!$E$9*0.000001)^2/100000)</f>
        <v>253.56751055030648</v>
      </c>
      <c r="S189" s="323">
        <f t="shared" si="13"/>
        <v>9560</v>
      </c>
      <c r="T189" s="323" t="str">
        <f t="shared" si="14"/>
        <v/>
      </c>
      <c r="U189" s="323">
        <f>(M189*60)*(3.1415927*gradient!$E$8*gradient!$E$8*0.6/4)</f>
        <v>277.59275572192143</v>
      </c>
    </row>
    <row r="190" spans="12:21" x14ac:dyDescent="0.2">
      <c r="L190" s="323">
        <v>5.46</v>
      </c>
      <c r="M190" s="323">
        <f>(L190*$N$5)/(gradient!$E$9/1000000)*1000</f>
        <v>2.2385663095704129</v>
      </c>
      <c r="N190" s="323">
        <f t="shared" si="12"/>
        <v>2.7664852741988359</v>
      </c>
      <c r="O190" s="323">
        <f>gradient!$E$7/(N190*gradient!$E$9/1000)</f>
        <v>10631.455363303856</v>
      </c>
      <c r="P190" s="323">
        <f t="shared" si="11"/>
        <v>10630</v>
      </c>
      <c r="Q190" s="323">
        <f>(M190*60)*(3.1415927*gradient!$E$8*gradient!$E$8*0.6/4)</f>
        <v>279.12641735574408</v>
      </c>
      <c r="R190" s="323">
        <f>1.1*(B$12*gradient!$E$7*0.001*$M190*0.001*$N$4*0.001/(gradient!$E$9*0.000001)^2/100000)</f>
        <v>254.96843602296011</v>
      </c>
      <c r="S190" s="323">
        <f t="shared" si="13"/>
        <v>9560</v>
      </c>
      <c r="T190" s="323" t="str">
        <f t="shared" si="14"/>
        <v/>
      </c>
      <c r="U190" s="323">
        <f>(M190*60)*(3.1415927*gradient!$E$8*gradient!$E$8*0.6/4)</f>
        <v>279.12641735574408</v>
      </c>
    </row>
    <row r="191" spans="12:21" x14ac:dyDescent="0.2">
      <c r="L191" s="323">
        <v>5.49</v>
      </c>
      <c r="M191" s="323">
        <f>(L191*$N$5)/(gradient!$E$9/1000000)*1000</f>
        <v>2.2508661244581631</v>
      </c>
      <c r="N191" s="323">
        <f t="shared" si="12"/>
        <v>2.7672011660252243</v>
      </c>
      <c r="O191" s="323">
        <f>gradient!$E$7/(N191*gradient!$E$9/1000)</f>
        <v>10628.704940931009</v>
      </c>
      <c r="P191" s="323">
        <f t="shared" si="11"/>
        <v>10620</v>
      </c>
      <c r="Q191" s="323">
        <f>(M191*60)*(3.1415927*gradient!$E$8*gradient!$E$8*0.6/4)</f>
        <v>280.66007898956695</v>
      </c>
      <c r="R191" s="323">
        <f>1.1*(B$12*gradient!$E$7*0.001*$M191*0.001*$N$4*0.001/(gradient!$E$9*0.000001)^2/100000)</f>
        <v>256.36936149561376</v>
      </c>
      <c r="S191" s="323">
        <f t="shared" si="13"/>
        <v>9560</v>
      </c>
      <c r="T191" s="323" t="str">
        <f t="shared" si="14"/>
        <v/>
      </c>
      <c r="U191" s="323">
        <f>(M191*60)*(3.1415927*gradient!$E$8*gradient!$E$8*0.6/4)</f>
        <v>280.66007898956695</v>
      </c>
    </row>
    <row r="192" spans="12:21" x14ac:dyDescent="0.2">
      <c r="L192" s="323">
        <v>5.52</v>
      </c>
      <c r="M192" s="323">
        <f>(L192*$N$5)/(gradient!$E$9/1000000)*1000</f>
        <v>2.2631659393459125</v>
      </c>
      <c r="N192" s="323">
        <f t="shared" si="12"/>
        <v>2.7679488656401423</v>
      </c>
      <c r="O192" s="323">
        <f>gradient!$E$7/(N192*gradient!$E$9/1000)</f>
        <v>10625.833833487493</v>
      </c>
      <c r="P192" s="323">
        <f t="shared" si="11"/>
        <v>10620</v>
      </c>
      <c r="Q192" s="323">
        <f>(M192*60)*(3.1415927*gradient!$E$8*gradient!$E$8*0.6/4)</f>
        <v>282.19374062338971</v>
      </c>
      <c r="R192" s="323">
        <f>1.1*(B$12*gradient!$E$7*0.001*$M192*0.001*$N$4*0.001/(gradient!$E$9*0.000001)^2/100000)</f>
        <v>257.77028696826733</v>
      </c>
      <c r="S192" s="323">
        <f t="shared" si="13"/>
        <v>9560</v>
      </c>
      <c r="T192" s="323" t="str">
        <f t="shared" si="14"/>
        <v/>
      </c>
      <c r="U192" s="323">
        <f>(M192*60)*(3.1415927*gradient!$E$8*gradient!$E$8*0.6/4)</f>
        <v>282.19374062338971</v>
      </c>
    </row>
    <row r="193" spans="12:21" x14ac:dyDescent="0.2">
      <c r="L193" s="323">
        <v>5.55</v>
      </c>
      <c r="M193" s="323">
        <f>(L193*$N$5)/(gradient!$E$9/1000000)*1000</f>
        <v>2.2754657542336614</v>
      </c>
      <c r="N193" s="323">
        <f t="shared" si="12"/>
        <v>2.7687277732552804</v>
      </c>
      <c r="O193" s="323">
        <f>gradient!$E$7/(N193*gradient!$E$9/1000)</f>
        <v>10622.844538920494</v>
      </c>
      <c r="P193" s="323">
        <f t="shared" si="11"/>
        <v>10620</v>
      </c>
      <c r="Q193" s="323">
        <f>(M193*60)*(3.1415927*gradient!$E$8*gradient!$E$8*0.6/4)</f>
        <v>283.72740225721236</v>
      </c>
      <c r="R193" s="323">
        <f>1.1*(B$12*gradient!$E$7*0.001*$M193*0.001*$N$4*0.001/(gradient!$E$9*0.000001)^2/100000)</f>
        <v>259.17121244092101</v>
      </c>
      <c r="S193" s="323">
        <f t="shared" si="13"/>
        <v>9560</v>
      </c>
      <c r="T193" s="323" t="str">
        <f t="shared" si="14"/>
        <v/>
      </c>
      <c r="U193" s="323">
        <f>(M193*60)*(3.1415927*gradient!$E$8*gradient!$E$8*0.6/4)</f>
        <v>283.72740225721236</v>
      </c>
    </row>
    <row r="194" spans="12:21" x14ac:dyDescent="0.2">
      <c r="L194" s="323">
        <v>5.58</v>
      </c>
      <c r="M194" s="323">
        <f>(L194*$N$5)/(gradient!$E$9/1000000)*1000</f>
        <v>2.2877655691214116</v>
      </c>
      <c r="N194" s="323">
        <f t="shared" si="12"/>
        <v>2.7695373027342551</v>
      </c>
      <c r="O194" s="323">
        <f>gradient!$E$7/(N194*gradient!$E$9/1000)</f>
        <v>10619.739505528694</v>
      </c>
      <c r="P194" s="323">
        <f t="shared" si="11"/>
        <v>10610</v>
      </c>
      <c r="Q194" s="323">
        <f>(M194*60)*(3.1415927*gradient!$E$8*gradient!$E$8*0.6/4)</f>
        <v>285.26106389103523</v>
      </c>
      <c r="R194" s="323">
        <f>1.1*(B$12*gradient!$E$7*0.001*$M194*0.001*$N$4*0.001/(gradient!$E$9*0.000001)^2/100000)</f>
        <v>260.57213791357464</v>
      </c>
      <c r="S194" s="323">
        <f t="shared" si="13"/>
        <v>9560</v>
      </c>
      <c r="T194" s="323" t="str">
        <f t="shared" si="14"/>
        <v/>
      </c>
      <c r="U194" s="323">
        <f>(M194*60)*(3.1415927*gradient!$E$8*gradient!$E$8*0.6/4)</f>
        <v>285.26106389103523</v>
      </c>
    </row>
    <row r="195" spans="12:21" x14ac:dyDescent="0.2">
      <c r="L195" s="323">
        <v>5.61</v>
      </c>
      <c r="M195" s="323">
        <f>(L195*$N$5)/(gradient!$E$9/1000000)*1000</f>
        <v>2.3000653840091609</v>
      </c>
      <c r="N195" s="323">
        <f t="shared" si="12"/>
        <v>2.7703768812168379</v>
      </c>
      <c r="O195" s="323">
        <f>gradient!$E$7/(N195*gradient!$E$9/1000)</f>
        <v>10616.521133024964</v>
      </c>
      <c r="P195" s="323">
        <f t="shared" si="11"/>
        <v>10610</v>
      </c>
      <c r="Q195" s="323">
        <f>(M195*60)*(3.1415927*gradient!$E$8*gradient!$E$8*0.6/4)</f>
        <v>286.79472552485805</v>
      </c>
      <c r="R195" s="323">
        <f>1.1*(B$12*gradient!$E$7*0.001*$M195*0.001*$N$4*0.001/(gradient!$E$9*0.000001)^2/100000)</f>
        <v>261.97306338622826</v>
      </c>
      <c r="S195" s="323">
        <f t="shared" si="13"/>
        <v>9560</v>
      </c>
      <c r="T195" s="323" t="str">
        <f t="shared" si="14"/>
        <v/>
      </c>
      <c r="U195" s="323">
        <f>(M195*60)*(3.1415927*gradient!$E$8*gradient!$E$8*0.6/4)</f>
        <v>286.79472552485805</v>
      </c>
    </row>
    <row r="196" spans="12:21" x14ac:dyDescent="0.2">
      <c r="L196" s="323">
        <v>5.64</v>
      </c>
      <c r="M196" s="323">
        <f>(L196*$N$5)/(gradient!$E$9/1000000)*1000</f>
        <v>2.3123651988969103</v>
      </c>
      <c r="N196" s="323">
        <f t="shared" si="12"/>
        <v>2.7712459487553782</v>
      </c>
      <c r="O196" s="323">
        <f>gradient!$E$7/(N196*gradient!$E$9/1000)</f>
        <v>10613.191773574539</v>
      </c>
      <c r="P196" s="323">
        <f t="shared" si="11"/>
        <v>10610</v>
      </c>
      <c r="Q196" s="323">
        <f>(M196*60)*(3.1415927*gradient!$E$8*gradient!$E$8*0.6/4)</f>
        <v>288.32838715868075</v>
      </c>
      <c r="R196" s="323">
        <f>1.1*(B$12*gradient!$E$7*0.001*$M196*0.001*$N$4*0.001/(gradient!$E$9*0.000001)^2/100000)</f>
        <v>263.37398885888189</v>
      </c>
      <c r="S196" s="323">
        <f t="shared" si="13"/>
        <v>9560</v>
      </c>
      <c r="T196" s="323" t="str">
        <f t="shared" si="14"/>
        <v/>
      </c>
      <c r="U196" s="323">
        <f>(M196*60)*(3.1415927*gradient!$E$8*gradient!$E$8*0.6/4)</f>
        <v>288.32838715868075</v>
      </c>
    </row>
    <row r="197" spans="12:21" x14ac:dyDescent="0.2">
      <c r="L197" s="323">
        <v>5.67</v>
      </c>
      <c r="M197" s="323">
        <f>(L197*$N$5)/(gradient!$E$9/1000000)*1000</f>
        <v>2.3246650137846601</v>
      </c>
      <c r="N197" s="323">
        <f t="shared" si="12"/>
        <v>2.7721439579629776</v>
      </c>
      <c r="O197" s="323">
        <f>gradient!$E$7/(N197*gradient!$E$9/1000)</f>
        <v>10609.753732809266</v>
      </c>
      <c r="P197" s="323">
        <f t="shared" si="11"/>
        <v>10600</v>
      </c>
      <c r="Q197" s="323">
        <f>(M197*60)*(3.1415927*gradient!$E$8*gradient!$E$8*0.6/4)</f>
        <v>289.86204879250357</v>
      </c>
      <c r="R197" s="323">
        <f>1.1*(B$12*gradient!$E$7*0.001*$M197*0.001*$N$4*0.001/(gradient!$E$9*0.000001)^2/100000)</f>
        <v>264.77491433153551</v>
      </c>
      <c r="S197" s="323">
        <f t="shared" si="13"/>
        <v>9560</v>
      </c>
      <c r="T197" s="323" t="str">
        <f t="shared" si="14"/>
        <v/>
      </c>
      <c r="U197" s="323">
        <f>(M197*60)*(3.1415927*gradient!$E$8*gradient!$E$8*0.6/4)</f>
        <v>289.86204879250357</v>
      </c>
    </row>
    <row r="198" spans="12:21" x14ac:dyDescent="0.2">
      <c r="L198" s="323">
        <v>5.7</v>
      </c>
      <c r="M198" s="323">
        <f>(L198*$N$5)/(gradient!$E$9/1000000)*1000</f>
        <v>2.3369648286724094</v>
      </c>
      <c r="N198" s="323">
        <f t="shared" si="12"/>
        <v>2.7730703736729687</v>
      </c>
      <c r="O198" s="323">
        <f>gradient!$E$7/(N198*gradient!$E$9/1000)</f>
        <v>10606.209270818495</v>
      </c>
      <c r="P198" s="323">
        <f t="shared" si="11"/>
        <v>10600</v>
      </c>
      <c r="Q198" s="323">
        <f>(M198*60)*(3.1415927*gradient!$E$8*gradient!$E$8*0.6/4)</f>
        <v>291.39571042632633</v>
      </c>
      <c r="R198" s="323">
        <f>1.1*(B$12*gradient!$E$7*0.001*$M198*0.001*$N$4*0.001/(gradient!$E$9*0.000001)^2/100000)</f>
        <v>266.1758398041892</v>
      </c>
      <c r="S198" s="323">
        <f t="shared" si="13"/>
        <v>9560</v>
      </c>
      <c r="T198" s="323" t="str">
        <f t="shared" si="14"/>
        <v/>
      </c>
      <c r="U198" s="323">
        <f>(M198*60)*(3.1415927*gradient!$E$8*gradient!$E$8*0.6/4)</f>
        <v>291.39571042632633</v>
      </c>
    </row>
    <row r="199" spans="12:21" x14ac:dyDescent="0.2">
      <c r="L199" s="323">
        <v>5.73</v>
      </c>
      <c r="M199" s="323">
        <f>(L199*$N$5)/(gradient!$E$9/1000000)*1000</f>
        <v>2.3492646435601592</v>
      </c>
      <c r="N199" s="323">
        <f t="shared" si="12"/>
        <v>2.7740246726092841</v>
      </c>
      <c r="O199" s="323">
        <f>gradient!$E$7/(N199*gradient!$E$9/1000)</f>
        <v>10602.560603117225</v>
      </c>
      <c r="P199" s="323">
        <f t="shared" si="11"/>
        <v>10600</v>
      </c>
      <c r="Q199" s="323">
        <f>(M199*60)*(3.1415927*gradient!$E$8*gradient!$E$8*0.6/4)</f>
        <v>292.92937206014909</v>
      </c>
      <c r="R199" s="323">
        <f>1.1*(B$12*gradient!$E$7*0.001*$M199*0.001*$N$4*0.001/(gradient!$E$9*0.000001)^2/100000)</f>
        <v>267.57676527684276</v>
      </c>
      <c r="S199" s="323">
        <f t="shared" si="13"/>
        <v>9560</v>
      </c>
      <c r="T199" s="323" t="str">
        <f t="shared" si="14"/>
        <v/>
      </c>
      <c r="U199" s="323">
        <f>(M199*60)*(3.1415927*gradient!$E$8*gradient!$E$8*0.6/4)</f>
        <v>292.92937206014909</v>
      </c>
    </row>
    <row r="200" spans="12:21" x14ac:dyDescent="0.2">
      <c r="L200" s="323">
        <v>5.76</v>
      </c>
      <c r="M200" s="323">
        <f>(L200*$N$5)/(gradient!$E$9/1000000)*1000</f>
        <v>2.3615644584479085</v>
      </c>
      <c r="N200" s="323">
        <f t="shared" si="12"/>
        <v>2.7750063430673104</v>
      </c>
      <c r="O200" s="323">
        <f>gradient!$E$7/(N200*gradient!$E$9/1000)</f>
        <v>10598.809901591978</v>
      </c>
      <c r="P200" s="323">
        <f t="shared" si="11"/>
        <v>10590</v>
      </c>
      <c r="Q200" s="323">
        <f>(M200*60)*(3.1415927*gradient!$E$8*gradient!$E$8*0.6/4)</f>
        <v>294.46303369397185</v>
      </c>
      <c r="R200" s="323">
        <f>1.1*(B$12*gradient!$E$7*0.001*$M200*0.001*$N$4*0.001/(gradient!$E$9*0.000001)^2/100000)</f>
        <v>268.97769074949639</v>
      </c>
      <c r="S200" s="323">
        <f t="shared" si="13"/>
        <v>9560</v>
      </c>
      <c r="T200" s="323" t="str">
        <f t="shared" si="14"/>
        <v/>
      </c>
      <c r="U200" s="323">
        <f>(M200*60)*(3.1415927*gradient!$E$8*gradient!$E$8*0.6/4)</f>
        <v>294.46303369397185</v>
      </c>
    </row>
    <row r="201" spans="12:21" x14ac:dyDescent="0.2">
      <c r="L201" s="323">
        <v>5.79</v>
      </c>
      <c r="M201" s="323">
        <f>(L201*$N$5)/(gradient!$E$9/1000000)*1000</f>
        <v>2.3738642733356579</v>
      </c>
      <c r="N201" s="323">
        <f t="shared" si="12"/>
        <v>2.7760148846048485</v>
      </c>
      <c r="O201" s="323">
        <f>gradient!$E$7/(N201*gradient!$E$9/1000)</f>
        <v>10594.95929542502</v>
      </c>
      <c r="P201" s="323">
        <f t="shared" ref="P201:P264" si="15">FLOOR(O201,10)</f>
        <v>10590</v>
      </c>
      <c r="Q201" s="323">
        <f>(M201*60)*(3.1415927*gradient!$E$8*gradient!$E$8*0.6/4)</f>
        <v>295.99669532779461</v>
      </c>
      <c r="R201" s="323">
        <f>1.1*(B$12*gradient!$E$7*0.001*$M201*0.001*$N$4*0.001/(gradient!$E$9*0.000001)^2/100000)</f>
        <v>270.37861622214996</v>
      </c>
      <c r="S201" s="323">
        <f t="shared" si="13"/>
        <v>9560</v>
      </c>
      <c r="T201" s="323" t="str">
        <f t="shared" si="14"/>
        <v/>
      </c>
      <c r="U201" s="323">
        <f>(M201*60)*(3.1415927*gradient!$E$8*gradient!$E$8*0.6/4)</f>
        <v>295.99669532779461</v>
      </c>
    </row>
    <row r="202" spans="12:21" x14ac:dyDescent="0.2">
      <c r="L202" s="323">
        <v>5.82</v>
      </c>
      <c r="M202" s="323">
        <f>(L202*$N$5)/(gradient!$E$9/1000000)*1000</f>
        <v>2.3861640882234076</v>
      </c>
      <c r="N202" s="323">
        <f t="shared" si="12"/>
        <v>2.7770498077428019</v>
      </c>
      <c r="O202" s="323">
        <f>gradient!$E$7/(N202*gradient!$E$9/1000)</f>
        <v>10591.010871997418</v>
      </c>
      <c r="P202" s="323">
        <f t="shared" si="15"/>
        <v>10590</v>
      </c>
      <c r="Q202" s="323">
        <f>(M202*60)*(3.1415927*gradient!$E$8*gradient!$E$8*0.6/4)</f>
        <v>297.53035696161737</v>
      </c>
      <c r="R202" s="323">
        <f>1.1*(B$12*gradient!$E$7*0.001*$M202*0.001*$N$4*0.001/(gradient!$E$9*0.000001)^2/100000)</f>
        <v>271.77954169480364</v>
      </c>
      <c r="S202" s="323">
        <f t="shared" si="13"/>
        <v>9560</v>
      </c>
      <c r="T202" s="323" t="str">
        <f t="shared" si="14"/>
        <v/>
      </c>
      <c r="U202" s="323">
        <f>(M202*60)*(3.1415927*gradient!$E$8*gradient!$E$8*0.6/4)</f>
        <v>297.53035696161737</v>
      </c>
    </row>
    <row r="203" spans="12:21" x14ac:dyDescent="0.2">
      <c r="L203" s="323">
        <v>5.85</v>
      </c>
      <c r="M203" s="323">
        <f>(L203*$N$5)/(gradient!$E$9/1000000)*1000</f>
        <v>2.398463903111157</v>
      </c>
      <c r="N203" s="323">
        <f t="shared" si="12"/>
        <v>2.7781106336752495</v>
      </c>
      <c r="O203" s="323">
        <f>gradient!$E$7/(N203*gradient!$E$9/1000)</f>
        <v>10586.966677771436</v>
      </c>
      <c r="P203" s="323">
        <f t="shared" si="15"/>
        <v>10580</v>
      </c>
      <c r="Q203" s="323">
        <f>(M203*60)*(3.1415927*gradient!$E$8*gradient!$E$8*0.6/4)</f>
        <v>299.06401859544013</v>
      </c>
      <c r="R203" s="323">
        <f>1.1*(B$12*gradient!$E$7*0.001*$M203*0.001*$N$4*0.001/(gradient!$E$9*0.000001)^2/100000)</f>
        <v>273.18046716745727</v>
      </c>
      <c r="S203" s="323">
        <f t="shared" si="13"/>
        <v>9560</v>
      </c>
      <c r="T203" s="323" t="str">
        <f t="shared" si="14"/>
        <v/>
      </c>
      <c r="U203" s="323">
        <f>(M203*60)*(3.1415927*gradient!$E$8*gradient!$E$8*0.6/4)</f>
        <v>299.06401859544013</v>
      </c>
    </row>
    <row r="204" spans="12:21" x14ac:dyDescent="0.2">
      <c r="L204" s="323">
        <v>5.88</v>
      </c>
      <c r="M204" s="323">
        <f>(L204*$N$5)/(gradient!$E$9/1000000)*1000</f>
        <v>2.4107637179989068</v>
      </c>
      <c r="N204" s="323">
        <f t="shared" si="12"/>
        <v>2.7791968939885545</v>
      </c>
      <c r="O204" s="323">
        <f>gradient!$E$7/(N204*gradient!$E$9/1000)</f>
        <v>10582.828719152807</v>
      </c>
      <c r="P204" s="323">
        <f t="shared" si="15"/>
        <v>10580</v>
      </c>
      <c r="Q204" s="323">
        <f>(M204*60)*(3.1415927*gradient!$E$8*gradient!$E$8*0.6/4)</f>
        <v>300.59768022926295</v>
      </c>
      <c r="R204" s="323">
        <f>1.1*(B$12*gradient!$E$7*0.001*$M204*0.001*$N$4*0.001/(gradient!$E$9*0.000001)^2/100000)</f>
        <v>274.58139264011089</v>
      </c>
      <c r="S204" s="323">
        <f t="shared" si="13"/>
        <v>9560</v>
      </c>
      <c r="T204" s="323" t="str">
        <f t="shared" si="14"/>
        <v/>
      </c>
      <c r="U204" s="323">
        <f>(M204*60)*(3.1415927*gradient!$E$8*gradient!$E$8*0.6/4)</f>
        <v>300.59768022926295</v>
      </c>
    </row>
    <row r="205" spans="12:21" x14ac:dyDescent="0.2">
      <c r="L205" s="323">
        <v>5.91</v>
      </c>
      <c r="M205" s="323">
        <f>(L205*$N$5)/(gradient!$E$9/1000000)*1000</f>
        <v>2.4230635328866561</v>
      </c>
      <c r="N205" s="323">
        <f t="shared" si="12"/>
        <v>2.7803081303891921</v>
      </c>
      <c r="O205" s="323">
        <f>gradient!$E$7/(N205*gradient!$E$9/1000)</f>
        <v>10578.598963333337</v>
      </c>
      <c r="P205" s="323">
        <f t="shared" si="15"/>
        <v>10570</v>
      </c>
      <c r="Q205" s="323">
        <f>(M205*60)*(3.1415927*gradient!$E$8*gradient!$E$8*0.6/4)</f>
        <v>302.13134186308571</v>
      </c>
      <c r="R205" s="323">
        <f>1.1*(B$12*gradient!$E$7*0.001*$M205*0.001*$N$4*0.001/(gradient!$E$9*0.000001)^2/100000)</f>
        <v>275.98231811276452</v>
      </c>
      <c r="S205" s="323">
        <f t="shared" si="13"/>
        <v>9560</v>
      </c>
      <c r="T205" s="323" t="str">
        <f t="shared" si="14"/>
        <v/>
      </c>
      <c r="U205" s="323">
        <f>(M205*60)*(3.1415927*gradient!$E$8*gradient!$E$8*0.6/4)</f>
        <v>302.13134186308571</v>
      </c>
    </row>
    <row r="206" spans="12:21" x14ac:dyDescent="0.2">
      <c r="L206" s="323">
        <v>5.94</v>
      </c>
      <c r="M206" s="323">
        <f>(L206*$N$5)/(gradient!$E$9/1000000)*1000</f>
        <v>2.4353633477744063</v>
      </c>
      <c r="N206" s="323">
        <f t="shared" si="12"/>
        <v>2.7814438944399793</v>
      </c>
      <c r="O206" s="323">
        <f>gradient!$E$7/(N206*gradient!$E$9/1000)</f>
        <v>10574.279339114324</v>
      </c>
      <c r="P206" s="323">
        <f t="shared" si="15"/>
        <v>10570</v>
      </c>
      <c r="Q206" s="323">
        <f>(M206*60)*(3.1415927*gradient!$E$8*gradient!$E$8*0.6/4)</f>
        <v>303.66500349690858</v>
      </c>
      <c r="R206" s="323">
        <f>1.1*(B$12*gradient!$E$7*0.001*$M206*0.001*$N$4*0.001/(gradient!$E$9*0.000001)^2/100000)</f>
        <v>277.38324358541826</v>
      </c>
      <c r="S206" s="323">
        <f t="shared" si="13"/>
        <v>9560</v>
      </c>
      <c r="T206" s="323" t="str">
        <f t="shared" si="14"/>
        <v/>
      </c>
      <c r="U206" s="323">
        <f>(M206*60)*(3.1415927*gradient!$E$8*gradient!$E$8*0.6/4)</f>
        <v>303.66500349690858</v>
      </c>
    </row>
    <row r="207" spans="12:21" x14ac:dyDescent="0.2">
      <c r="L207" s="323">
        <v>5.97</v>
      </c>
      <c r="M207" s="323">
        <f>(L207*$N$5)/(gradient!$E$9/1000000)*1000</f>
        <v>2.4476631626621552</v>
      </c>
      <c r="N207" s="323">
        <f t="shared" si="12"/>
        <v>2.7826037473044103</v>
      </c>
      <c r="O207" s="323">
        <f>gradient!$E$7/(N207*gradient!$E$9/1000)</f>
        <v>10569.871737711268</v>
      </c>
      <c r="P207" s="323">
        <f t="shared" si="15"/>
        <v>10560</v>
      </c>
      <c r="Q207" s="323">
        <f>(M207*60)*(3.1415927*gradient!$E$8*gradient!$E$8*0.6/4)</f>
        <v>305.19866513073129</v>
      </c>
      <c r="R207" s="323">
        <f>1.1*(B$12*gradient!$E$7*0.001*$M207*0.001*$N$4*0.001/(gradient!$E$9*0.000001)^2/100000)</f>
        <v>278.78416905807183</v>
      </c>
      <c r="S207" s="323">
        <f t="shared" si="13"/>
        <v>9560</v>
      </c>
      <c r="T207" s="323" t="str">
        <f t="shared" si="14"/>
        <v/>
      </c>
      <c r="U207" s="323">
        <f>(M207*60)*(3.1415927*gradient!$E$8*gradient!$E$8*0.6/4)</f>
        <v>305.19866513073129</v>
      </c>
    </row>
    <row r="208" spans="12:21" x14ac:dyDescent="0.2">
      <c r="L208" s="323">
        <v>6</v>
      </c>
      <c r="M208" s="323">
        <f>(L208*$N$5)/(gradient!$E$9/1000000)*1000</f>
        <v>2.4599629775499046</v>
      </c>
      <c r="N208" s="323">
        <f t="shared" si="12"/>
        <v>2.7837872594988067</v>
      </c>
      <c r="O208" s="323">
        <f>gradient!$E$7/(N208*gradient!$E$9/1000)</f>
        <v>10565.378013540319</v>
      </c>
      <c r="P208" s="323">
        <f t="shared" si="15"/>
        <v>10560</v>
      </c>
      <c r="Q208" s="323">
        <f>(M208*60)*(3.1415927*gradient!$E$8*gradient!$E$8*0.6/4)</f>
        <v>306.73232676455399</v>
      </c>
      <c r="R208" s="323">
        <f>1.1*(B$12*gradient!$E$7*0.001*$M208*0.001*$N$4*0.001/(gradient!$E$9*0.000001)^2/100000)</f>
        <v>280.18509453072539</v>
      </c>
      <c r="S208" s="323">
        <f t="shared" si="13"/>
        <v>9560</v>
      </c>
      <c r="T208" s="323" t="str">
        <f t="shared" si="14"/>
        <v/>
      </c>
      <c r="U208" s="323">
        <f>(M208*60)*(3.1415927*gradient!$E$8*gradient!$E$8*0.6/4)</f>
        <v>306.73232676455399</v>
      </c>
    </row>
    <row r="209" spans="12:21" x14ac:dyDescent="0.2">
      <c r="L209" s="323">
        <v>6.03</v>
      </c>
      <c r="M209" s="323">
        <f>(L209*$N$5)/(gradient!$E$9/1000000)*1000</f>
        <v>2.4722627924376548</v>
      </c>
      <c r="N209" s="323">
        <f t="shared" si="12"/>
        <v>2.784994010652011</v>
      </c>
      <c r="O209" s="323">
        <f>gradient!$E$7/(N209*gradient!$E$9/1000)</f>
        <v>10560.799984986897</v>
      </c>
      <c r="P209" s="323">
        <f t="shared" si="15"/>
        <v>10560</v>
      </c>
      <c r="Q209" s="323">
        <f>(M209*60)*(3.1415927*gradient!$E$8*gradient!$E$8*0.6/4)</f>
        <v>308.26598839837686</v>
      </c>
      <c r="R209" s="323">
        <f>1.1*(B$12*gradient!$E$7*0.001*$M209*0.001*$N$4*0.001/(gradient!$E$9*0.000001)^2/100000)</f>
        <v>281.58602000337902</v>
      </c>
      <c r="S209" s="323">
        <f t="shared" si="13"/>
        <v>9560</v>
      </c>
      <c r="T209" s="323" t="str">
        <f t="shared" si="14"/>
        <v/>
      </c>
      <c r="U209" s="323">
        <f>(M209*60)*(3.1415927*gradient!$E$8*gradient!$E$8*0.6/4)</f>
        <v>308.26598839837686</v>
      </c>
    </row>
    <row r="210" spans="12:21" x14ac:dyDescent="0.2">
      <c r="L210" s="323">
        <v>6.06</v>
      </c>
      <c r="M210" s="323">
        <f>(L210*$N$5)/(gradient!$E$9/1000000)*1000</f>
        <v>2.4845626073254037</v>
      </c>
      <c r="N210" s="323">
        <f t="shared" ref="N210:N273" si="16">B$9*$L210^(1/3)+B$10/$L210+B$11*$L210</f>
        <v>2.7862235892723572</v>
      </c>
      <c r="O210" s="323">
        <f>gradient!$E$7/(N210*gradient!$E$9/1000)</f>
        <v>10556.139435156909</v>
      </c>
      <c r="P210" s="323">
        <f t="shared" si="15"/>
        <v>10550</v>
      </c>
      <c r="Q210" s="323">
        <f>(M210*60)*(3.1415927*gradient!$E$8*gradient!$E$8*0.6/4)</f>
        <v>309.79965003219957</v>
      </c>
      <c r="R210" s="323">
        <f>1.1*(B$12*gradient!$E$7*0.001*$M210*0.001*$N$4*0.001/(gradient!$E$9*0.000001)^2/100000)</f>
        <v>282.98694547603264</v>
      </c>
      <c r="S210" s="323">
        <f t="shared" ref="S210:S273" si="17">IF(P210&gt;$P$1017,S209,P210)</f>
        <v>9560</v>
      </c>
      <c r="T210" s="323" t="str">
        <f t="shared" ref="T210:T273" si="18">IF(S212-S211&gt;=0,"",P210)</f>
        <v/>
      </c>
      <c r="U210" s="323">
        <f>(M210*60)*(3.1415927*gradient!$E$8*gradient!$E$8*0.6/4)</f>
        <v>309.79965003219957</v>
      </c>
    </row>
    <row r="211" spans="12:21" x14ac:dyDescent="0.2">
      <c r="L211" s="323">
        <v>6.09</v>
      </c>
      <c r="M211" s="323">
        <f>(L211*$N$5)/(gradient!$E$9/1000000)*1000</f>
        <v>2.496862422213153</v>
      </c>
      <c r="N211" s="323">
        <f t="shared" si="16"/>
        <v>2.7874755925216621</v>
      </c>
      <c r="O211" s="323">
        <f>gradient!$E$7/(N211*gradient!$E$9/1000)</f>
        <v>10551.398112611021</v>
      </c>
      <c r="P211" s="323">
        <f t="shared" si="15"/>
        <v>10550</v>
      </c>
      <c r="Q211" s="323">
        <f>(M211*60)*(3.1415927*gradient!$E$8*gradient!$E$8*0.6/4)</f>
        <v>311.33331166602227</v>
      </c>
      <c r="R211" s="323">
        <f>1.1*(B$12*gradient!$E$7*0.001*$M211*0.001*$N$4*0.001/(gradient!$E$9*0.000001)^2/100000)</f>
        <v>284.38787094868627</v>
      </c>
      <c r="S211" s="323">
        <f t="shared" si="17"/>
        <v>9560</v>
      </c>
      <c r="T211" s="323" t="str">
        <f t="shared" si="18"/>
        <v/>
      </c>
      <c r="U211" s="323">
        <f>(M211*60)*(3.1415927*gradient!$E$8*gradient!$E$8*0.6/4)</f>
        <v>311.33331166602227</v>
      </c>
    </row>
    <row r="212" spans="12:21" x14ac:dyDescent="0.2">
      <c r="L212" s="323">
        <v>6.12</v>
      </c>
      <c r="M212" s="323">
        <f>(L212*$N$5)/(gradient!$E$9/1000000)*1000</f>
        <v>2.5091622371009032</v>
      </c>
      <c r="N212" s="323">
        <f t="shared" si="16"/>
        <v>2.7887496259959974</v>
      </c>
      <c r="O212" s="323">
        <f>gradient!$E$7/(N212*gradient!$E$9/1000)</f>
        <v>10546.577732082345</v>
      </c>
      <c r="P212" s="323">
        <f t="shared" si="15"/>
        <v>10540</v>
      </c>
      <c r="Q212" s="323">
        <f>(M212*60)*(3.1415927*gradient!$E$8*gradient!$E$8*0.6/4)</f>
        <v>312.86697329984514</v>
      </c>
      <c r="R212" s="323">
        <f>1.1*(B$12*gradient!$E$7*0.001*$M212*0.001*$N$4*0.001/(gradient!$E$9*0.000001)^2/100000)</f>
        <v>285.78879642133995</v>
      </c>
      <c r="S212" s="323">
        <f t="shared" si="17"/>
        <v>9560</v>
      </c>
      <c r="T212" s="323" t="str">
        <f t="shared" si="18"/>
        <v/>
      </c>
      <c r="U212" s="323">
        <f>(M212*60)*(3.1415927*gradient!$E$8*gradient!$E$8*0.6/4)</f>
        <v>312.86697329984514</v>
      </c>
    </row>
    <row r="213" spans="12:21" x14ac:dyDescent="0.2">
      <c r="L213" s="323">
        <v>6.15</v>
      </c>
      <c r="M213" s="323">
        <f>(L213*$N$5)/(gradient!$E$9/1000000)*1000</f>
        <v>2.5214620519886526</v>
      </c>
      <c r="N213" s="323">
        <f t="shared" si="16"/>
        <v>2.7900453035130024</v>
      </c>
      <c r="O213" s="323">
        <f>gradient!$E$7/(N213*gradient!$E$9/1000)</f>
        <v>10541.679975177969</v>
      </c>
      <c r="P213" s="323">
        <f t="shared" si="15"/>
        <v>10540</v>
      </c>
      <c r="Q213" s="323">
        <f>(M213*60)*(3.1415927*gradient!$E$8*gradient!$E$8*0.6/4)</f>
        <v>314.4006349336679</v>
      </c>
      <c r="R213" s="323">
        <f>1.1*(B$12*gradient!$E$7*0.001*$M213*0.001*$N$4*0.001/(gradient!$E$9*0.000001)^2/100000)</f>
        <v>287.18972189399358</v>
      </c>
      <c r="S213" s="323">
        <f t="shared" si="17"/>
        <v>9560</v>
      </c>
      <c r="T213" s="323" t="str">
        <f t="shared" si="18"/>
        <v/>
      </c>
      <c r="U213" s="323">
        <f>(M213*60)*(3.1415927*gradient!$E$8*gradient!$E$8*0.6/4)</f>
        <v>314.4006349336679</v>
      </c>
    </row>
    <row r="214" spans="12:21" x14ac:dyDescent="0.2">
      <c r="L214" s="323">
        <v>6.18</v>
      </c>
      <c r="M214" s="323">
        <f>(L214*$N$5)/(gradient!$E$9/1000000)*1000</f>
        <v>2.5337618668764015</v>
      </c>
      <c r="N214" s="323">
        <f t="shared" si="16"/>
        <v>2.791362246905523</v>
      </c>
      <c r="O214" s="323">
        <f>gradient!$E$7/(N214*gradient!$E$9/1000)</f>
        <v>10536.706491064693</v>
      </c>
      <c r="P214" s="323">
        <f t="shared" si="15"/>
        <v>10530</v>
      </c>
      <c r="Q214" s="323">
        <f>(M214*60)*(3.1415927*gradient!$E$8*gradient!$E$8*0.6/4)</f>
        <v>315.93429656749055</v>
      </c>
      <c r="R214" s="323">
        <f>1.1*(B$12*gradient!$E$7*0.001*$M214*0.001*$N$4*0.001/(gradient!$E$9*0.000001)^2/100000)</f>
        <v>288.59064736664709</v>
      </c>
      <c r="S214" s="323">
        <f t="shared" si="17"/>
        <v>9560</v>
      </c>
      <c r="T214" s="323" t="str">
        <f t="shared" si="18"/>
        <v/>
      </c>
      <c r="U214" s="323">
        <f>(M214*60)*(3.1415927*gradient!$E$8*gradient!$E$8*0.6/4)</f>
        <v>315.93429656749055</v>
      </c>
    </row>
    <row r="215" spans="12:21" x14ac:dyDescent="0.2">
      <c r="L215" s="323">
        <v>6.21</v>
      </c>
      <c r="M215" s="323">
        <f>(L215*$N$5)/(gradient!$E$9/1000000)*1000</f>
        <v>2.5460616817641517</v>
      </c>
      <c r="N215" s="323">
        <f t="shared" si="16"/>
        <v>2.7927000858213429</v>
      </c>
      <c r="O215" s="323">
        <f>gradient!$E$7/(N215*gradient!$E$9/1000)</f>
        <v>10531.658897139416</v>
      </c>
      <c r="P215" s="323">
        <f t="shared" si="15"/>
        <v>10530</v>
      </c>
      <c r="Q215" s="323">
        <f>(M215*60)*(3.1415927*gradient!$E$8*gradient!$E$8*0.6/4)</f>
        <v>317.46795820131348</v>
      </c>
      <c r="R215" s="323">
        <f>1.1*(B$12*gradient!$E$7*0.001*$M215*0.001*$N$4*0.001/(gradient!$E$9*0.000001)^2/100000)</f>
        <v>289.99157283930083</v>
      </c>
      <c r="S215" s="323">
        <f t="shared" si="17"/>
        <v>9560</v>
      </c>
      <c r="T215" s="323" t="str">
        <f t="shared" si="18"/>
        <v/>
      </c>
      <c r="U215" s="323">
        <f>(M215*60)*(3.1415927*gradient!$E$8*gradient!$E$8*0.6/4)</f>
        <v>317.46795820131348</v>
      </c>
    </row>
    <row r="216" spans="12:21" x14ac:dyDescent="0.2">
      <c r="L216" s="323">
        <v>6.24</v>
      </c>
      <c r="M216" s="323">
        <f>(L216*$N$5)/(gradient!$E$9/1000000)*1000</f>
        <v>2.558361496651901</v>
      </c>
      <c r="N216" s="323">
        <f t="shared" si="16"/>
        <v>2.794058457528819</v>
      </c>
      <c r="O216" s="323">
        <f>gradient!$E$7/(N216*gradient!$E$9/1000)</f>
        <v>10526.538779684422</v>
      </c>
      <c r="P216" s="323">
        <f t="shared" si="15"/>
        <v>10520</v>
      </c>
      <c r="Q216" s="323">
        <f>(M216*60)*(3.1415927*gradient!$E$8*gradient!$E$8*0.6/4)</f>
        <v>319.00161983513624</v>
      </c>
      <c r="R216" s="323">
        <f>1.1*(B$12*gradient!$E$7*0.001*$M216*0.001*$N$4*0.001/(gradient!$E$9*0.000001)^2/100000)</f>
        <v>291.39249831195451</v>
      </c>
      <c r="S216" s="323">
        <f t="shared" si="17"/>
        <v>9560</v>
      </c>
      <c r="T216" s="323" t="str">
        <f t="shared" si="18"/>
        <v/>
      </c>
      <c r="U216" s="323">
        <f>(M216*60)*(3.1415927*gradient!$E$8*gradient!$E$8*0.6/4)</f>
        <v>319.00161983513624</v>
      </c>
    </row>
    <row r="217" spans="12:21" x14ac:dyDescent="0.2">
      <c r="L217" s="323">
        <v>6.27</v>
      </c>
      <c r="M217" s="323">
        <f>(L217*$N$5)/(gradient!$E$9/1000000)*1000</f>
        <v>2.5706613115396499</v>
      </c>
      <c r="N217" s="323">
        <f t="shared" si="16"/>
        <v>2.7954370067282017</v>
      </c>
      <c r="O217" s="323">
        <f>gradient!$E$7/(N217*gradient!$E$9/1000)</f>
        <v>10521.347694508087</v>
      </c>
      <c r="P217" s="323">
        <f t="shared" si="15"/>
        <v>10520</v>
      </c>
      <c r="Q217" s="323">
        <f>(M217*60)*(3.1415927*gradient!$E$8*gradient!$E$8*0.6/4)</f>
        <v>320.53528146895889</v>
      </c>
      <c r="R217" s="323">
        <f>1.1*(B$12*gradient!$E$7*0.001*$M217*0.001*$N$4*0.001/(gradient!$E$9*0.000001)^2/100000)</f>
        <v>292.79342378460797</v>
      </c>
      <c r="S217" s="323">
        <f t="shared" si="17"/>
        <v>9560</v>
      </c>
      <c r="T217" s="323" t="str">
        <f t="shared" si="18"/>
        <v/>
      </c>
      <c r="U217" s="323">
        <f>(M217*60)*(3.1415927*gradient!$E$8*gradient!$E$8*0.6/4)</f>
        <v>320.53528146895889</v>
      </c>
    </row>
    <row r="218" spans="12:21" x14ac:dyDescent="0.2">
      <c r="L218" s="323">
        <v>6.3</v>
      </c>
      <c r="M218" s="323">
        <f>(L218*$N$5)/(gradient!$E$9/1000000)*1000</f>
        <v>2.5829611264274002</v>
      </c>
      <c r="N218" s="323">
        <f t="shared" si="16"/>
        <v>2.796835385368468</v>
      </c>
      <c r="O218" s="323">
        <f>gradient!$E$7/(N218*gradient!$E$9/1000)</f>
        <v>10516.087167571184</v>
      </c>
      <c r="P218" s="323">
        <f t="shared" si="15"/>
        <v>10510</v>
      </c>
      <c r="Q218" s="323">
        <f>(M218*60)*(3.1415927*gradient!$E$8*gradient!$E$8*0.6/4)</f>
        <v>322.06894310278176</v>
      </c>
      <c r="R218" s="323">
        <f>1.1*(B$12*gradient!$E$7*0.001*$M218*0.001*$N$4*0.001/(gradient!$E$9*0.000001)^2/100000)</f>
        <v>294.19434925726171</v>
      </c>
      <c r="S218" s="323">
        <f t="shared" si="17"/>
        <v>9560</v>
      </c>
      <c r="T218" s="323" t="str">
        <f t="shared" si="18"/>
        <v/>
      </c>
      <c r="U218" s="323">
        <f>(M218*60)*(3.1415927*gradient!$E$8*gradient!$E$8*0.6/4)</f>
        <v>322.06894310278176</v>
      </c>
    </row>
    <row r="219" spans="12:21" x14ac:dyDescent="0.2">
      <c r="L219" s="323">
        <v>6.33</v>
      </c>
      <c r="M219" s="323">
        <f>(L219*$N$5)/(gradient!$E$9/1000000)*1000</f>
        <v>2.5952609413151495</v>
      </c>
      <c r="N219" s="323">
        <f t="shared" si="16"/>
        <v>2.7982532524694608</v>
      </c>
      <c r="O219" s="323">
        <f>gradient!$E$7/(N219*gradient!$E$9/1000)</f>
        <v>10510.758695599281</v>
      </c>
      <c r="P219" s="323">
        <f t="shared" si="15"/>
        <v>10510</v>
      </c>
      <c r="Q219" s="323">
        <f>(M219*60)*(3.1415927*gradient!$E$8*gradient!$E$8*0.6/4)</f>
        <v>323.60260473660452</v>
      </c>
      <c r="R219" s="323">
        <f>1.1*(B$12*gradient!$E$7*0.001*$M219*0.001*$N$4*0.001/(gradient!$E$9*0.000001)^2/100000)</f>
        <v>295.59527472991527</v>
      </c>
      <c r="S219" s="323">
        <f t="shared" si="17"/>
        <v>9560</v>
      </c>
      <c r="T219" s="323" t="str">
        <f t="shared" si="18"/>
        <v/>
      </c>
      <c r="U219" s="323">
        <f>(M219*60)*(3.1415927*gradient!$E$8*gradient!$E$8*0.6/4)</f>
        <v>323.60260473660452</v>
      </c>
    </row>
    <row r="220" spans="12:21" x14ac:dyDescent="0.2">
      <c r="L220" s="323">
        <v>6.36</v>
      </c>
      <c r="M220" s="323">
        <f>(L220*$N$5)/(gradient!$E$9/1000000)*1000</f>
        <v>2.6075607562028993</v>
      </c>
      <c r="N220" s="323">
        <f t="shared" si="16"/>
        <v>2.7996902739491718</v>
      </c>
      <c r="O220" s="323">
        <f>gradient!$E$7/(N220*gradient!$E$9/1000)</f>
        <v>10505.363746681474</v>
      </c>
      <c r="P220" s="323">
        <f t="shared" si="15"/>
        <v>10500</v>
      </c>
      <c r="Q220" s="323">
        <f>(M220*60)*(3.1415927*gradient!$E$8*gradient!$E$8*0.6/4)</f>
        <v>325.13626637042728</v>
      </c>
      <c r="R220" s="323">
        <f>1.1*(B$12*gradient!$E$7*0.001*$M220*0.001*$N$4*0.001/(gradient!$E$9*0.000001)^2/100000)</f>
        <v>296.9962002025689</v>
      </c>
      <c r="S220" s="323">
        <f t="shared" si="17"/>
        <v>9560</v>
      </c>
      <c r="T220" s="323" t="str">
        <f t="shared" si="18"/>
        <v/>
      </c>
      <c r="U220" s="323">
        <f>(M220*60)*(3.1415927*gradient!$E$8*gradient!$E$8*0.6/4)</f>
        <v>325.13626637042728</v>
      </c>
    </row>
    <row r="221" spans="12:21" x14ac:dyDescent="0.2">
      <c r="L221" s="323">
        <v>6.39</v>
      </c>
      <c r="M221" s="323">
        <f>(L221*$N$5)/(gradient!$E$9/1000000)*1000</f>
        <v>2.6198605710906486</v>
      </c>
      <c r="N221" s="323">
        <f t="shared" si="16"/>
        <v>2.8011461224559961</v>
      </c>
      <c r="O221" s="323">
        <f>gradient!$E$7/(N221*gradient!$E$9/1000)</f>
        <v>10499.903760855799</v>
      </c>
      <c r="P221" s="323">
        <f t="shared" si="15"/>
        <v>10490</v>
      </c>
      <c r="Q221" s="323">
        <f>(M221*60)*(3.1415927*gradient!$E$8*gradient!$E$8*0.6/4)</f>
        <v>326.66992800425004</v>
      </c>
      <c r="R221" s="323">
        <f>1.1*(B$12*gradient!$E$7*0.001*$M221*0.001*$N$4*0.001/(gradient!$E$9*0.000001)^2/100000)</f>
        <v>298.39712567522258</v>
      </c>
      <c r="S221" s="323">
        <f t="shared" si="17"/>
        <v>9560</v>
      </c>
      <c r="T221" s="323" t="str">
        <f t="shared" si="18"/>
        <v/>
      </c>
      <c r="U221" s="323">
        <f>(M221*60)*(3.1415927*gradient!$E$8*gradient!$E$8*0.6/4)</f>
        <v>326.66992800425004</v>
      </c>
    </row>
    <row r="222" spans="12:21" x14ac:dyDescent="0.2">
      <c r="L222" s="323">
        <v>6.42</v>
      </c>
      <c r="M222" s="323">
        <f>(L222*$N$5)/(gradient!$E$9/1000000)*1000</f>
        <v>2.632160385978398</v>
      </c>
      <c r="N222" s="323">
        <f t="shared" si="16"/>
        <v>2.8026204772057834</v>
      </c>
      <c r="O222" s="323">
        <f>gradient!$E$7/(N222*gradient!$E$9/1000)</f>
        <v>10494.380150681667</v>
      </c>
      <c r="P222" s="323">
        <f t="shared" si="15"/>
        <v>10490</v>
      </c>
      <c r="Q222" s="323">
        <f>(M222*60)*(3.1415927*gradient!$E$8*gradient!$E$8*0.6/4)</f>
        <v>328.2035896380728</v>
      </c>
      <c r="R222" s="323">
        <f>1.1*(B$12*gradient!$E$7*0.001*$M222*0.001*$N$4*0.001/(gradient!$E$9*0.000001)^2/100000)</f>
        <v>299.79805114787621</v>
      </c>
      <c r="S222" s="323">
        <f t="shared" si="17"/>
        <v>9560</v>
      </c>
      <c r="T222" s="323" t="str">
        <f t="shared" si="18"/>
        <v/>
      </c>
      <c r="U222" s="323">
        <f>(M222*60)*(3.1415927*gradient!$E$8*gradient!$E$8*0.6/4)</f>
        <v>328.2035896380728</v>
      </c>
    </row>
    <row r="223" spans="12:21" x14ac:dyDescent="0.2">
      <c r="L223" s="323">
        <v>6.45</v>
      </c>
      <c r="M223" s="323">
        <f>(L223*$N$5)/(gradient!$E$9/1000000)*1000</f>
        <v>2.6444602008661477</v>
      </c>
      <c r="N223" s="323">
        <f t="shared" si="16"/>
        <v>2.8041130238235352</v>
      </c>
      <c r="O223" s="323">
        <f>gradient!$E$7/(N223*gradient!$E$9/1000)</f>
        <v>10488.794301799602</v>
      </c>
      <c r="P223" s="323">
        <f t="shared" si="15"/>
        <v>10480</v>
      </c>
      <c r="Q223" s="323">
        <f>(M223*60)*(3.1415927*gradient!$E$8*gradient!$E$8*0.6/4)</f>
        <v>329.73725127189556</v>
      </c>
      <c r="R223" s="323">
        <f>1.1*(B$12*gradient!$E$7*0.001*$M223*0.001*$N$4*0.001/(gradient!$E$9*0.000001)^2/100000)</f>
        <v>301.19897662052983</v>
      </c>
      <c r="S223" s="323">
        <f t="shared" si="17"/>
        <v>9560</v>
      </c>
      <c r="T223" s="323" t="str">
        <f t="shared" si="18"/>
        <v/>
      </c>
      <c r="U223" s="323">
        <f>(M223*60)*(3.1415927*gradient!$E$8*gradient!$E$8*0.6/4)</f>
        <v>329.73725127189556</v>
      </c>
    </row>
    <row r="224" spans="12:21" x14ac:dyDescent="0.2">
      <c r="L224" s="323">
        <v>6.48</v>
      </c>
      <c r="M224" s="323">
        <f>(L224*$N$5)/(gradient!$E$9/1000000)*1000</f>
        <v>2.6567600157538971</v>
      </c>
      <c r="N224" s="323">
        <f t="shared" si="16"/>
        <v>2.8056234541895995</v>
      </c>
      <c r="O224" s="323">
        <f>gradient!$E$7/(N224*gradient!$E$9/1000)</f>
        <v>10483.147573478602</v>
      </c>
      <c r="P224" s="323">
        <f t="shared" si="15"/>
        <v>10480</v>
      </c>
      <c r="Q224" s="323">
        <f>(M224*60)*(3.1415927*gradient!$E$8*gradient!$E$8*0.6/4)</f>
        <v>331.27091290571832</v>
      </c>
      <c r="R224" s="323">
        <f>1.1*(B$12*gradient!$E$7*0.001*$M224*0.001*$N$4*0.001/(gradient!$E$9*0.000001)^2/100000)</f>
        <v>302.5999020931834</v>
      </c>
      <c r="S224" s="323">
        <f t="shared" si="17"/>
        <v>9560</v>
      </c>
      <c r="T224" s="323" t="str">
        <f t="shared" si="18"/>
        <v/>
      </c>
      <c r="U224" s="323">
        <f>(M224*60)*(3.1415927*gradient!$E$8*gradient!$E$8*0.6/4)</f>
        <v>331.27091290571832</v>
      </c>
    </row>
    <row r="225" spans="12:21" x14ac:dyDescent="0.2">
      <c r="L225" s="323">
        <v>6.51</v>
      </c>
      <c r="M225" s="323">
        <f>(L225*$N$5)/(gradient!$E$9/1000000)*1000</f>
        <v>2.6690598306416469</v>
      </c>
      <c r="N225" s="323">
        <f t="shared" si="16"/>
        <v>2.8071514662901995</v>
      </c>
      <c r="O225" s="323">
        <f>gradient!$E$7/(N225*gradient!$E$9/1000)</f>
        <v>10477.441299151402</v>
      </c>
      <c r="P225" s="323">
        <f t="shared" si="15"/>
        <v>10470</v>
      </c>
      <c r="Q225" s="323">
        <f>(M225*60)*(3.1415927*gradient!$E$8*gradient!$E$8*0.6/4)</f>
        <v>332.80457453954119</v>
      </c>
      <c r="R225" s="323">
        <f>1.1*(B$12*gradient!$E$7*0.001*$M225*0.001*$N$4*0.001/(gradient!$E$9*0.000001)^2/100000)</f>
        <v>304.00082756583714</v>
      </c>
      <c r="S225" s="323">
        <f t="shared" si="17"/>
        <v>9560</v>
      </c>
      <c r="T225" s="323" t="str">
        <f t="shared" si="18"/>
        <v/>
      </c>
      <c r="U225" s="323">
        <f>(M225*60)*(3.1415927*gradient!$E$8*gradient!$E$8*0.6/4)</f>
        <v>332.80457453954119</v>
      </c>
    </row>
    <row r="226" spans="12:21" x14ac:dyDescent="0.2">
      <c r="L226" s="323">
        <v>6.54</v>
      </c>
      <c r="M226" s="323">
        <f>(L226*$N$5)/(gradient!$E$9/1000000)*1000</f>
        <v>2.6813596455293962</v>
      </c>
      <c r="N226" s="323">
        <f t="shared" si="16"/>
        <v>2.8086967640721801</v>
      </c>
      <c r="O226" s="323">
        <f>gradient!$E$7/(N226*gradient!$E$9/1000)</f>
        <v>10471.67678693794</v>
      </c>
      <c r="P226" s="323">
        <f t="shared" si="15"/>
        <v>10470</v>
      </c>
      <c r="Q226" s="323">
        <f>(M226*60)*(3.1415927*gradient!$E$8*gradient!$E$8*0.6/4)</f>
        <v>334.3382361733639</v>
      </c>
      <c r="R226" s="323">
        <f>1.1*(B$12*gradient!$E$7*0.001*$M226*0.001*$N$4*0.001/(gradient!$E$9*0.000001)^2/100000)</f>
        <v>305.40175303849065</v>
      </c>
      <c r="S226" s="323">
        <f t="shared" si="17"/>
        <v>9560</v>
      </c>
      <c r="T226" s="323" t="str">
        <f t="shared" si="18"/>
        <v/>
      </c>
      <c r="U226" s="323">
        <f>(M226*60)*(3.1415927*gradient!$E$8*gradient!$E$8*0.6/4)</f>
        <v>334.3382361733639</v>
      </c>
    </row>
    <row r="227" spans="12:21" x14ac:dyDescent="0.2">
      <c r="L227" s="323">
        <v>6.57</v>
      </c>
      <c r="M227" s="323">
        <f>(L227*$N$5)/(gradient!$E$9/1000000)*1000</f>
        <v>2.6936594604171455</v>
      </c>
      <c r="N227" s="323">
        <f t="shared" si="16"/>
        <v>2.8102590573018058</v>
      </c>
      <c r="O227" s="323">
        <f>gradient!$E$7/(N227*gradient!$E$9/1000)</f>
        <v>10465.855320157303</v>
      </c>
      <c r="P227" s="323">
        <f t="shared" si="15"/>
        <v>10460</v>
      </c>
      <c r="Q227" s="323">
        <f>(M227*60)*(3.1415927*gradient!$E$8*gradient!$E$8*0.6/4)</f>
        <v>335.87189780718666</v>
      </c>
      <c r="R227" s="323">
        <f>1.1*(B$12*gradient!$E$7*0.001*$M227*0.001*$N$4*0.001/(gradient!$E$9*0.000001)^2/100000)</f>
        <v>306.80267851114428</v>
      </c>
      <c r="S227" s="323">
        <f t="shared" si="17"/>
        <v>9560</v>
      </c>
      <c r="T227" s="323" t="str">
        <f t="shared" si="18"/>
        <v/>
      </c>
      <c r="U227" s="323">
        <f>(M227*60)*(3.1415927*gradient!$E$8*gradient!$E$8*0.6/4)</f>
        <v>335.87189780718666</v>
      </c>
    </row>
    <row r="228" spans="12:21" x14ac:dyDescent="0.2">
      <c r="L228" s="323">
        <v>6.6</v>
      </c>
      <c r="M228" s="323">
        <f>(L228*$N$5)/(gradient!$E$9/1000000)*1000</f>
        <v>2.7059592753048953</v>
      </c>
      <c r="N228" s="323">
        <f t="shared" si="16"/>
        <v>2.8118380614275096</v>
      </c>
      <c r="O228" s="323">
        <f>gradient!$E$7/(N228*gradient!$E$9/1000)</f>
        <v>10459.978157828418</v>
      </c>
      <c r="P228" s="323">
        <f t="shared" si="15"/>
        <v>10450</v>
      </c>
      <c r="Q228" s="323">
        <f>(M228*60)*(3.1415927*gradient!$E$8*gradient!$E$8*0.6/4)</f>
        <v>337.40555944100947</v>
      </c>
      <c r="R228" s="323">
        <f>1.1*(B$12*gradient!$E$7*0.001*$M228*0.001*$N$4*0.001/(gradient!$E$9*0.000001)^2/100000)</f>
        <v>308.20360398379796</v>
      </c>
      <c r="S228" s="323">
        <f t="shared" si="17"/>
        <v>9560</v>
      </c>
      <c r="T228" s="323" t="str">
        <f t="shared" si="18"/>
        <v/>
      </c>
      <c r="U228" s="323">
        <f>(M228*60)*(3.1415927*gradient!$E$8*gradient!$E$8*0.6/4)</f>
        <v>337.40555944100947</v>
      </c>
    </row>
    <row r="229" spans="12:21" x14ac:dyDescent="0.2">
      <c r="L229" s="323">
        <v>6.63</v>
      </c>
      <c r="M229" s="323">
        <f>(L229*$N$5)/(gradient!$E$9/1000000)*1000</f>
        <v>2.7182590901926447</v>
      </c>
      <c r="N229" s="323">
        <f t="shared" si="16"/>
        <v>2.813433497446439</v>
      </c>
      <c r="O229" s="323">
        <f>gradient!$E$7/(N229*gradient!$E$9/1000)</f>
        <v>10454.04653515976</v>
      </c>
      <c r="P229" s="323">
        <f t="shared" si="15"/>
        <v>10450</v>
      </c>
      <c r="Q229" s="323">
        <f>(M229*60)*(3.1415927*gradient!$E$8*gradient!$E$8*0.6/4)</f>
        <v>338.93922107483218</v>
      </c>
      <c r="R229" s="323">
        <f>1.1*(B$12*gradient!$E$7*0.001*$M229*0.001*$N$4*0.001/(gradient!$E$9*0.000001)^2/100000)</f>
        <v>309.60452945645153</v>
      </c>
      <c r="S229" s="323">
        <f t="shared" si="17"/>
        <v>9560</v>
      </c>
      <c r="T229" s="323" t="str">
        <f t="shared" si="18"/>
        <v/>
      </c>
      <c r="U229" s="323">
        <f>(M229*60)*(3.1415927*gradient!$E$8*gradient!$E$8*0.6/4)</f>
        <v>338.93922107483218</v>
      </c>
    </row>
    <row r="230" spans="12:21" x14ac:dyDescent="0.2">
      <c r="L230" s="323">
        <v>6.66</v>
      </c>
      <c r="M230" s="323">
        <f>(L230*$N$5)/(gradient!$E$9/1000000)*1000</f>
        <v>2.730558905080394</v>
      </c>
      <c r="N230" s="323">
        <f t="shared" si="16"/>
        <v>2.8150450917746981</v>
      </c>
      <c r="O230" s="323">
        <f>gradient!$E$7/(N230*gradient!$E$9/1000)</f>
        <v>10448.061664028337</v>
      </c>
      <c r="P230" s="323">
        <f t="shared" si="15"/>
        <v>10440</v>
      </c>
      <c r="Q230" s="323">
        <f>(M230*60)*(3.1415927*gradient!$E$8*gradient!$E$8*0.6/4)</f>
        <v>340.47288270865494</v>
      </c>
      <c r="R230" s="323">
        <f>1.1*(B$12*gradient!$E$7*0.001*$M230*0.001*$N$4*0.001/(gradient!$E$9*0.000001)^2/100000)</f>
        <v>311.00545492910516</v>
      </c>
      <c r="S230" s="323">
        <f t="shared" si="17"/>
        <v>9560</v>
      </c>
      <c r="T230" s="323" t="str">
        <f t="shared" si="18"/>
        <v/>
      </c>
      <c r="U230" s="323">
        <f>(M230*60)*(3.1415927*gradient!$E$8*gradient!$E$8*0.6/4)</f>
        <v>340.47288270865494</v>
      </c>
    </row>
    <row r="231" spans="12:21" x14ac:dyDescent="0.2">
      <c r="L231" s="323">
        <v>6.69</v>
      </c>
      <c r="M231" s="323">
        <f>(L231*$N$5)/(gradient!$E$9/1000000)*1000</f>
        <v>2.7428587199681442</v>
      </c>
      <c r="N231" s="323">
        <f t="shared" si="16"/>
        <v>2.8166725761211548</v>
      </c>
      <c r="O231" s="323">
        <f>gradient!$E$7/(N231*gradient!$E$9/1000)</f>
        <v>10442.024733448199</v>
      </c>
      <c r="P231" s="323">
        <f t="shared" si="15"/>
        <v>10440</v>
      </c>
      <c r="Q231" s="323">
        <f>(M231*60)*(3.1415927*gradient!$E$8*gradient!$E$8*0.6/4)</f>
        <v>342.00654434247775</v>
      </c>
      <c r="R231" s="323">
        <f>1.1*(B$12*gradient!$E$7*0.001*$M231*0.001*$N$4*0.001/(gradient!$E$9*0.000001)^2/100000)</f>
        <v>312.40638040175884</v>
      </c>
      <c r="S231" s="323">
        <f t="shared" si="17"/>
        <v>9560</v>
      </c>
      <c r="T231" s="323" t="str">
        <f t="shared" si="18"/>
        <v/>
      </c>
      <c r="U231" s="323">
        <f>(M231*60)*(3.1415927*gradient!$E$8*gradient!$E$8*0.6/4)</f>
        <v>342.00654434247775</v>
      </c>
    </row>
    <row r="232" spans="12:21" x14ac:dyDescent="0.2">
      <c r="L232" s="323">
        <v>6.72</v>
      </c>
      <c r="M232" s="323">
        <f>(L232*$N$5)/(gradient!$E$9/1000000)*1000</f>
        <v>2.7551585348558931</v>
      </c>
      <c r="N232" s="323">
        <f t="shared" si="16"/>
        <v>2.8183156873647084</v>
      </c>
      <c r="O232" s="323">
        <f>gradient!$E$7/(N232*gradient!$E$9/1000)</f>
        <v>10435.936910028729</v>
      </c>
      <c r="P232" s="323">
        <f t="shared" si="15"/>
        <v>10430</v>
      </c>
      <c r="Q232" s="323">
        <f>(M232*60)*(3.1415927*gradient!$E$8*gradient!$E$8*0.6/4)</f>
        <v>343.54020597630046</v>
      </c>
      <c r="R232" s="323">
        <f>1.1*(B$12*gradient!$E$7*0.001*$M232*0.001*$N$4*0.001/(gradient!$E$9*0.000001)^2/100000)</f>
        <v>313.80730587441246</v>
      </c>
      <c r="S232" s="323">
        <f t="shared" si="17"/>
        <v>9560</v>
      </c>
      <c r="T232" s="323" t="str">
        <f t="shared" si="18"/>
        <v/>
      </c>
      <c r="U232" s="323">
        <f>(M232*60)*(3.1415927*gradient!$E$8*gradient!$E$8*0.6/4)</f>
        <v>343.54020597630046</v>
      </c>
    </row>
    <row r="233" spans="12:21" x14ac:dyDescent="0.2">
      <c r="L233" s="323">
        <v>6.75</v>
      </c>
      <c r="M233" s="323">
        <f>(L233*$N$5)/(gradient!$E$9/1000000)*1000</f>
        <v>2.7674583497436429</v>
      </c>
      <c r="N233" s="323">
        <f t="shared" si="16"/>
        <v>2.8199741674349021</v>
      </c>
      <c r="O233" s="323">
        <f>gradient!$E$7/(N233*gradient!$E$9/1000)</f>
        <v>10429.799338422952</v>
      </c>
      <c r="P233" s="323">
        <f t="shared" si="15"/>
        <v>10420</v>
      </c>
      <c r="Q233" s="323">
        <f>(M233*60)*(3.1415927*gradient!$E$8*gradient!$E$8*0.6/4)</f>
        <v>345.07386761012327</v>
      </c>
      <c r="R233" s="323">
        <f>1.1*(B$12*gradient!$E$7*0.001*$M233*0.001*$N$4*0.001/(gradient!$E$9*0.000001)^2/100000)</f>
        <v>315.20823134706609</v>
      </c>
      <c r="S233" s="323">
        <f t="shared" si="17"/>
        <v>9560</v>
      </c>
      <c r="T233" s="323" t="str">
        <f t="shared" si="18"/>
        <v/>
      </c>
      <c r="U233" s="323">
        <f>(M233*60)*(3.1415927*gradient!$E$8*gradient!$E$8*0.6/4)</f>
        <v>345.07386761012327</v>
      </c>
    </row>
    <row r="234" spans="12:21" x14ac:dyDescent="0.2">
      <c r="L234" s="323">
        <v>6.78</v>
      </c>
      <c r="M234" s="323">
        <f>(L234*$N$5)/(gradient!$E$9/1000000)*1000</f>
        <v>2.7797581646313927</v>
      </c>
      <c r="N234" s="323">
        <f t="shared" si="16"/>
        <v>2.8216477631957799</v>
      </c>
      <c r="O234" s="323">
        <f>gradient!$E$7/(N234*gradient!$E$9/1000)</f>
        <v>10423.613141766065</v>
      </c>
      <c r="P234" s="323">
        <f t="shared" si="15"/>
        <v>10420</v>
      </c>
      <c r="Q234" s="323">
        <f>(M234*60)*(3.1415927*gradient!$E$8*gradient!$E$8*0.6/4)</f>
        <v>346.60752924394603</v>
      </c>
      <c r="R234" s="323">
        <f>1.1*(B$12*gradient!$E$7*0.001*$M234*0.001*$N$4*0.001/(gradient!$E$9*0.000001)^2/100000)</f>
        <v>316.60915681971977</v>
      </c>
      <c r="S234" s="323">
        <f t="shared" si="17"/>
        <v>9560</v>
      </c>
      <c r="T234" s="323" t="str">
        <f t="shared" si="18"/>
        <v/>
      </c>
      <c r="U234" s="323">
        <f>(M234*60)*(3.1415927*gradient!$E$8*gradient!$E$8*0.6/4)</f>
        <v>346.60752924394603</v>
      </c>
    </row>
    <row r="235" spans="12:21" x14ac:dyDescent="0.2">
      <c r="L235" s="323">
        <v>6.81</v>
      </c>
      <c r="M235" s="323">
        <f>(L235*$N$5)/(gradient!$E$9/1000000)*1000</f>
        <v>2.7920579795191416</v>
      </c>
      <c r="N235" s="323">
        <f t="shared" si="16"/>
        <v>2.8233362263328834</v>
      </c>
      <c r="O235" s="323">
        <f>gradient!$E$7/(N235*gradient!$E$9/1000)</f>
        <v>10417.379422104501</v>
      </c>
      <c r="P235" s="323">
        <f t="shared" si="15"/>
        <v>10410</v>
      </c>
      <c r="Q235" s="323">
        <f>(M235*60)*(3.1415927*gradient!$E$8*gradient!$E$8*0.6/4)</f>
        <v>348.14119087776874</v>
      </c>
      <c r="R235" s="323">
        <f>1.1*(B$12*gradient!$E$7*0.001*$M235*0.001*$N$4*0.001/(gradient!$E$9*0.000001)^2/100000)</f>
        <v>318.01008229237323</v>
      </c>
      <c r="S235" s="323">
        <f t="shared" si="17"/>
        <v>9560</v>
      </c>
      <c r="T235" s="323" t="str">
        <f t="shared" si="18"/>
        <v/>
      </c>
      <c r="U235" s="323">
        <f>(M235*60)*(3.1415927*gradient!$E$8*gradient!$E$8*0.6/4)</f>
        <v>348.14119087776874</v>
      </c>
    </row>
    <row r="236" spans="12:21" x14ac:dyDescent="0.2">
      <c r="L236" s="323">
        <v>6.84</v>
      </c>
      <c r="M236" s="323">
        <f>(L236*$N$5)/(gradient!$E$9/1000000)*1000</f>
        <v>2.8043577944068918</v>
      </c>
      <c r="N236" s="323">
        <f t="shared" si="16"/>
        <v>2.8250393132432929</v>
      </c>
      <c r="O236" s="323">
        <f>gradient!$E$7/(N236*gradient!$E$9/1000)</f>
        <v>10411.099260815634</v>
      </c>
      <c r="P236" s="323">
        <f t="shared" si="15"/>
        <v>10410</v>
      </c>
      <c r="Q236" s="323">
        <f>(M236*60)*(3.1415927*gradient!$E$8*gradient!$E$8*0.6/4)</f>
        <v>349.67485251159167</v>
      </c>
      <c r="R236" s="323">
        <f>1.1*(B$12*gradient!$E$7*0.001*$M236*0.001*$N$4*0.001/(gradient!$E$9*0.000001)^2/100000)</f>
        <v>319.41100776502697</v>
      </c>
      <c r="S236" s="323">
        <f t="shared" si="17"/>
        <v>9560</v>
      </c>
      <c r="T236" s="323" t="str">
        <f t="shared" si="18"/>
        <v/>
      </c>
      <c r="U236" s="323">
        <f>(M236*60)*(3.1415927*gradient!$E$8*gradient!$E$8*0.6/4)</f>
        <v>349.67485251159167</v>
      </c>
    </row>
    <row r="237" spans="12:21" x14ac:dyDescent="0.2">
      <c r="L237" s="323">
        <v>6.87</v>
      </c>
      <c r="M237" s="323">
        <f>(L237*$N$5)/(gradient!$E$9/1000000)*1000</f>
        <v>2.8166576092946412</v>
      </c>
      <c r="N237" s="323">
        <f t="shared" si="16"/>
        <v>2.8267567849286173</v>
      </c>
      <c r="O237" s="323">
        <f>gradient!$E$7/(N237*gradient!$E$9/1000)</f>
        <v>10404.773719018445</v>
      </c>
      <c r="P237" s="323">
        <f t="shared" si="15"/>
        <v>10400</v>
      </c>
      <c r="Q237" s="323">
        <f>(M237*60)*(3.1415927*gradient!$E$8*gradient!$E$8*0.6/4)</f>
        <v>351.20851414541437</v>
      </c>
      <c r="R237" s="323">
        <f>1.1*(B$12*gradient!$E$7*0.001*$M237*0.001*$N$4*0.001/(gradient!$E$9*0.000001)^2/100000)</f>
        <v>320.81193323768059</v>
      </c>
      <c r="S237" s="323">
        <f t="shared" si="17"/>
        <v>9560</v>
      </c>
      <c r="T237" s="323" t="str">
        <f t="shared" si="18"/>
        <v/>
      </c>
      <c r="U237" s="323">
        <f>(M237*60)*(3.1415927*gradient!$E$8*gradient!$E$8*0.6/4)</f>
        <v>351.20851414541437</v>
      </c>
    </row>
    <row r="238" spans="12:21" x14ac:dyDescent="0.2">
      <c r="L238" s="323">
        <v>6.9</v>
      </c>
      <c r="M238" s="323">
        <f>(L238*$N$5)/(gradient!$E$9/1000000)*1000</f>
        <v>2.8289574241823909</v>
      </c>
      <c r="N238" s="323">
        <f t="shared" si="16"/>
        <v>2.8284884068908398</v>
      </c>
      <c r="O238" s="323">
        <f>gradient!$E$7/(N238*gradient!$E$9/1000)</f>
        <v>10398.4038379753</v>
      </c>
      <c r="P238" s="323">
        <f t="shared" si="15"/>
        <v>10390</v>
      </c>
      <c r="Q238" s="323">
        <f>(M238*60)*(3.1415927*gradient!$E$8*gradient!$E$8*0.6/4)</f>
        <v>352.74217577923719</v>
      </c>
      <c r="R238" s="323">
        <f>1.1*(B$12*gradient!$E$7*0.001*$M238*0.001*$N$4*0.001/(gradient!$E$9*0.000001)^2/100000)</f>
        <v>322.21285871033433</v>
      </c>
      <c r="S238" s="323">
        <f t="shared" si="17"/>
        <v>9560</v>
      </c>
      <c r="T238" s="323" t="str">
        <f t="shared" si="18"/>
        <v/>
      </c>
      <c r="U238" s="323">
        <f>(M238*60)*(3.1415927*gradient!$E$8*gradient!$E$8*0.6/4)</f>
        <v>352.74217577923719</v>
      </c>
    </row>
    <row r="239" spans="12:21" x14ac:dyDescent="0.2">
      <c r="L239" s="323">
        <v>6.93</v>
      </c>
      <c r="M239" s="323">
        <f>(L239*$N$5)/(gradient!$E$9/1000000)*1000</f>
        <v>2.8412572390701403</v>
      </c>
      <c r="N239" s="323">
        <f t="shared" si="16"/>
        <v>2.8302339490309345</v>
      </c>
      <c r="O239" s="323">
        <f>gradient!$E$7/(N239*gradient!$E$9/1000)</f>
        <v>10391.990639485075</v>
      </c>
      <c r="P239" s="323">
        <f t="shared" si="15"/>
        <v>10390</v>
      </c>
      <c r="Q239" s="323">
        <f>(M239*60)*(3.1415927*gradient!$E$8*gradient!$E$8*0.6/4)</f>
        <v>354.27583741305995</v>
      </c>
      <c r="R239" s="323">
        <f>1.1*(B$12*gradient!$E$7*0.001*$M239*0.001*$N$4*0.001/(gradient!$E$9*0.000001)^2/100000)</f>
        <v>323.6137841829879</v>
      </c>
      <c r="S239" s="323">
        <f t="shared" si="17"/>
        <v>9560</v>
      </c>
      <c r="T239" s="323" t="str">
        <f t="shared" si="18"/>
        <v/>
      </c>
      <c r="U239" s="323">
        <f>(M239*60)*(3.1415927*gradient!$E$8*gradient!$E$8*0.6/4)</f>
        <v>354.27583741305995</v>
      </c>
    </row>
    <row r="240" spans="12:21" x14ac:dyDescent="0.2">
      <c r="L240" s="323">
        <v>6.96</v>
      </c>
      <c r="M240" s="323">
        <f>(L240*$N$5)/(gradient!$E$9/1000000)*1000</f>
        <v>2.8535570539578896</v>
      </c>
      <c r="N240" s="323">
        <f t="shared" si="16"/>
        <v>2.8319931855501688</v>
      </c>
      <c r="O240" s="323">
        <f>gradient!$E$7/(N240*gradient!$E$9/1000)</f>
        <v>10385.53512626781</v>
      </c>
      <c r="P240" s="323">
        <f t="shared" si="15"/>
        <v>10380</v>
      </c>
      <c r="Q240" s="323">
        <f>(M240*60)*(3.1415927*gradient!$E$8*gradient!$E$8*0.6/4)</f>
        <v>355.80949904688265</v>
      </c>
      <c r="R240" s="323">
        <f>1.1*(B$12*gradient!$E$7*0.001*$M240*0.001*$N$4*0.001/(gradient!$E$9*0.000001)^2/100000)</f>
        <v>325.01470965564141</v>
      </c>
      <c r="S240" s="323">
        <f t="shared" si="17"/>
        <v>9560</v>
      </c>
      <c r="T240" s="323" t="str">
        <f t="shared" si="18"/>
        <v/>
      </c>
      <c r="U240" s="323">
        <f>(M240*60)*(3.1415927*gradient!$E$8*gradient!$E$8*0.6/4)</f>
        <v>355.80949904688265</v>
      </c>
    </row>
    <row r="241" spans="12:21" x14ac:dyDescent="0.2">
      <c r="L241" s="323">
        <v>6.99</v>
      </c>
      <c r="M241" s="323">
        <f>(L241*$N$5)/(gradient!$E$9/1000000)*1000</f>
        <v>2.8658568688456394</v>
      </c>
      <c r="N241" s="323">
        <f t="shared" si="16"/>
        <v>2.8337658948540083</v>
      </c>
      <c r="O241" s="323">
        <f>gradient!$E$7/(N241*gradient!$E$9/1000)</f>
        <v>10379.038282341107</v>
      </c>
      <c r="P241" s="323">
        <f t="shared" si="15"/>
        <v>10370</v>
      </c>
      <c r="Q241" s="323">
        <f>(M241*60)*(3.1415927*gradient!$E$8*gradient!$E$8*0.6/4)</f>
        <v>357.34316068070547</v>
      </c>
      <c r="R241" s="323">
        <f>1.1*(B$12*gradient!$E$7*0.001*$M241*0.001*$N$4*0.001/(gradient!$E$9*0.000001)^2/100000)</f>
        <v>326.41563512829515</v>
      </c>
      <c r="S241" s="323">
        <f t="shared" si="17"/>
        <v>9560</v>
      </c>
      <c r="T241" s="323" t="str">
        <f t="shared" si="18"/>
        <v/>
      </c>
      <c r="U241" s="323">
        <f>(M241*60)*(3.1415927*gradient!$E$8*gradient!$E$8*0.6/4)</f>
        <v>357.34316068070547</v>
      </c>
    </row>
    <row r="242" spans="12:21" x14ac:dyDescent="0.2">
      <c r="L242" s="323">
        <v>7.02</v>
      </c>
      <c r="M242" s="323">
        <f>(L242*$N$5)/(gradient!$E$9/1000000)*1000</f>
        <v>2.8781566837333887</v>
      </c>
      <c r="N242" s="323">
        <f t="shared" si="16"/>
        <v>2.8355518594585418</v>
      </c>
      <c r="O242" s="323">
        <f>gradient!$E$7/(N242*gradient!$E$9/1000)</f>
        <v>10372.501073388456</v>
      </c>
      <c r="P242" s="323">
        <f t="shared" si="15"/>
        <v>10370</v>
      </c>
      <c r="Q242" s="323">
        <f>(M242*60)*(3.1415927*gradient!$E$8*gradient!$E$8*0.6/4)</f>
        <v>358.87682231452823</v>
      </c>
      <c r="R242" s="323">
        <f>1.1*(B$12*gradient!$E$7*0.001*$M242*0.001*$N$4*0.001/(gradient!$E$9*0.000001)^2/100000)</f>
        <v>327.81656060094872</v>
      </c>
      <c r="S242" s="323">
        <f t="shared" si="17"/>
        <v>9560</v>
      </c>
      <c r="T242" s="323" t="str">
        <f t="shared" si="18"/>
        <v/>
      </c>
      <c r="U242" s="323">
        <f>(M242*60)*(3.1415927*gradient!$E$8*gradient!$E$8*0.6/4)</f>
        <v>358.87682231452823</v>
      </c>
    </row>
    <row r="243" spans="12:21" x14ac:dyDescent="0.2">
      <c r="L243" s="323">
        <v>7.05</v>
      </c>
      <c r="M243" s="323">
        <f>(L243*$N$5)/(gradient!$E$9/1000000)*1000</f>
        <v>2.8904564986211381</v>
      </c>
      <c r="N243" s="323">
        <f t="shared" si="16"/>
        <v>2.8373508658993609</v>
      </c>
      <c r="O243" s="323">
        <f>gradient!$E$7/(N243*gradient!$E$9/1000)</f>
        <v>10365.924447119671</v>
      </c>
      <c r="P243" s="323">
        <f t="shared" si="15"/>
        <v>10360</v>
      </c>
      <c r="Q243" s="323">
        <f>(M243*60)*(3.1415927*gradient!$E$8*gradient!$E$8*0.6/4)</f>
        <v>360.41048394835093</v>
      </c>
      <c r="R243" s="323">
        <f>1.1*(B$12*gradient!$E$7*0.001*$M243*0.001*$N$4*0.001/(gradient!$E$9*0.000001)^2/100000)</f>
        <v>329.21748607360234</v>
      </c>
      <c r="S243" s="323">
        <f t="shared" si="17"/>
        <v>9560</v>
      </c>
      <c r="T243" s="323" t="str">
        <f t="shared" si="18"/>
        <v/>
      </c>
      <c r="U243" s="323">
        <f>(M243*60)*(3.1415927*gradient!$E$8*gradient!$E$8*0.6/4)</f>
        <v>360.41048394835093</v>
      </c>
    </row>
    <row r="244" spans="12:21" x14ac:dyDescent="0.2">
      <c r="L244" s="323">
        <v>7.08</v>
      </c>
      <c r="M244" s="323">
        <f>(L244*$N$5)/(gradient!$E$9/1000000)*1000</f>
        <v>2.9027563135088879</v>
      </c>
      <c r="N244" s="323">
        <f t="shared" si="16"/>
        <v>2.8391627046428054</v>
      </c>
      <c r="O244" s="323">
        <f>gradient!$E$7/(N244*gradient!$E$9/1000)</f>
        <v>10359.30933362364</v>
      </c>
      <c r="P244" s="323">
        <f t="shared" si="15"/>
        <v>10350</v>
      </c>
      <c r="Q244" s="323">
        <f>(M244*60)*(3.1415927*gradient!$E$8*gradient!$E$8*0.6/4)</f>
        <v>361.94414558217375</v>
      </c>
      <c r="R244" s="323">
        <f>1.1*(B$12*gradient!$E$7*0.001*$M244*0.001*$N$4*0.001/(gradient!$E$9*0.000001)^2/100000)</f>
        <v>330.61841154625603</v>
      </c>
      <c r="S244" s="323">
        <f t="shared" si="17"/>
        <v>9560</v>
      </c>
      <c r="T244" s="323" t="str">
        <f t="shared" si="18"/>
        <v/>
      </c>
      <c r="U244" s="323">
        <f>(M244*60)*(3.1415927*gradient!$E$8*gradient!$E$8*0.6/4)</f>
        <v>361.94414558217375</v>
      </c>
    </row>
    <row r="245" spans="12:21" x14ac:dyDescent="0.2">
      <c r="L245" s="323">
        <v>7.11</v>
      </c>
      <c r="M245" s="323">
        <f>(L245*$N$5)/(gradient!$E$9/1000000)*1000</f>
        <v>2.9150561283966372</v>
      </c>
      <c r="N245" s="323">
        <f t="shared" si="16"/>
        <v>2.8409871699995182</v>
      </c>
      <c r="O245" s="323">
        <f>gradient!$E$7/(N245*gradient!$E$9/1000)</f>
        <v>10352.656645713518</v>
      </c>
      <c r="P245" s="323">
        <f t="shared" si="15"/>
        <v>10350</v>
      </c>
      <c r="Q245" s="323">
        <f>(M245*60)*(3.1415927*gradient!$E$8*gradient!$E$8*0.6/4)</f>
        <v>363.47780721599656</v>
      </c>
      <c r="R245" s="323">
        <f>1.1*(B$12*gradient!$E$7*0.001*$M245*0.001*$N$4*0.001/(gradient!$E$9*0.000001)^2/100000)</f>
        <v>332.0193370189096</v>
      </c>
      <c r="S245" s="323">
        <f t="shared" si="17"/>
        <v>9560</v>
      </c>
      <c r="T245" s="323" t="str">
        <f t="shared" si="18"/>
        <v/>
      </c>
      <c r="U245" s="323">
        <f>(M245*60)*(3.1415927*gradient!$E$8*gradient!$E$8*0.6/4)</f>
        <v>363.47780721599656</v>
      </c>
    </row>
    <row r="246" spans="12:21" x14ac:dyDescent="0.2">
      <c r="L246" s="323">
        <v>7.14</v>
      </c>
      <c r="M246" s="323">
        <f>(L246*$N$5)/(gradient!$E$9/1000000)*1000</f>
        <v>2.9273559432843865</v>
      </c>
      <c r="N246" s="323">
        <f t="shared" si="16"/>
        <v>2.8428240600402281</v>
      </c>
      <c r="O246" s="323">
        <f>gradient!$E$7/(N246*gradient!$E$9/1000)</f>
        <v>10345.967279264603</v>
      </c>
      <c r="P246" s="323">
        <f t="shared" si="15"/>
        <v>10340</v>
      </c>
      <c r="Q246" s="323">
        <f>(M246*60)*(3.1415927*gradient!$E$8*gradient!$E$8*0.6/4)</f>
        <v>365.01146884981927</v>
      </c>
      <c r="R246" s="323">
        <f>1.1*(B$12*gradient!$E$7*0.001*$M246*0.001*$N$4*0.001/(gradient!$E$9*0.000001)^2/100000)</f>
        <v>333.42026249156322</v>
      </c>
      <c r="S246" s="323">
        <f t="shared" si="17"/>
        <v>9560</v>
      </c>
      <c r="T246" s="323" t="str">
        <f t="shared" si="18"/>
        <v/>
      </c>
      <c r="U246" s="323">
        <f>(M246*60)*(3.1415927*gradient!$E$8*gradient!$E$8*0.6/4)</f>
        <v>365.01146884981927</v>
      </c>
    </row>
    <row r="247" spans="12:21" x14ac:dyDescent="0.2">
      <c r="L247" s="323">
        <v>7.17</v>
      </c>
      <c r="M247" s="323">
        <f>(L247*$N$5)/(gradient!$E$9/1000000)*1000</f>
        <v>2.9396557581721363</v>
      </c>
      <c r="N247" s="323">
        <f t="shared" si="16"/>
        <v>2.8446731765137061</v>
      </c>
      <c r="O247" s="323">
        <f>gradient!$E$7/(N247*gradient!$E$9/1000)</f>
        <v>10339.242113545006</v>
      </c>
      <c r="P247" s="323">
        <f t="shared" si="15"/>
        <v>10330</v>
      </c>
      <c r="Q247" s="323">
        <f>(M247*60)*(3.1415927*gradient!$E$8*gradient!$E$8*0.6/4)</f>
        <v>366.54513048364208</v>
      </c>
      <c r="R247" s="323">
        <f>1.1*(B$12*gradient!$E$7*0.001*$M247*0.001*$N$4*0.001/(gradient!$E$9*0.000001)^2/100000)</f>
        <v>334.8211879642169</v>
      </c>
      <c r="S247" s="323">
        <f t="shared" si="17"/>
        <v>9560</v>
      </c>
      <c r="T247" s="323" t="str">
        <f t="shared" si="18"/>
        <v/>
      </c>
      <c r="U247" s="323">
        <f>(M247*60)*(3.1415927*gradient!$E$8*gradient!$E$8*0.6/4)</f>
        <v>366.54513048364208</v>
      </c>
    </row>
    <row r="248" spans="12:21" x14ac:dyDescent="0.2">
      <c r="L248" s="323">
        <v>7.2</v>
      </c>
      <c r="M248" s="323">
        <f>(L248*$N$5)/(gradient!$E$9/1000000)*1000</f>
        <v>2.9519555730598857</v>
      </c>
      <c r="N248" s="323">
        <f t="shared" si="16"/>
        <v>2.8465343247668149</v>
      </c>
      <c r="O248" s="323">
        <f>gradient!$E$7/(N248*gradient!$E$9/1000)</f>
        <v>10332.482011539325</v>
      </c>
      <c r="P248" s="323">
        <f t="shared" si="15"/>
        <v>10330</v>
      </c>
      <c r="Q248" s="323">
        <f>(M248*60)*(3.1415927*gradient!$E$8*gradient!$E$8*0.6/4)</f>
        <v>368.07879211746484</v>
      </c>
      <c r="R248" s="323">
        <f>1.1*(B$12*gradient!$E$7*0.001*$M248*0.001*$N$4*0.001/(gradient!$E$9*0.000001)^2/100000)</f>
        <v>336.22211343687047</v>
      </c>
      <c r="S248" s="323">
        <f t="shared" si="17"/>
        <v>9560</v>
      </c>
      <c r="T248" s="323" t="str">
        <f t="shared" si="18"/>
        <v/>
      </c>
      <c r="U248" s="323">
        <f>(M248*60)*(3.1415927*gradient!$E$8*gradient!$E$8*0.6/4)</f>
        <v>368.07879211746484</v>
      </c>
    </row>
    <row r="249" spans="12:21" x14ac:dyDescent="0.2">
      <c r="L249" s="323">
        <v>7.23</v>
      </c>
      <c r="M249" s="323">
        <f>(L249*$N$5)/(gradient!$E$9/1000000)*1000</f>
        <v>2.9642553879476359</v>
      </c>
      <c r="N249" s="323">
        <f t="shared" si="16"/>
        <v>2.8484073136666117</v>
      </c>
      <c r="O249" s="323">
        <f>gradient!$E$7/(N249*gradient!$E$9/1000)</f>
        <v>10325.687820265446</v>
      </c>
      <c r="P249" s="323">
        <f t="shared" si="15"/>
        <v>10320</v>
      </c>
      <c r="Q249" s="323">
        <f>(M249*60)*(3.1415927*gradient!$E$8*gradient!$E$8*0.6/4)</f>
        <v>369.61245375128766</v>
      </c>
      <c r="R249" s="323">
        <f>1.1*(B$12*gradient!$E$7*0.001*$M249*0.001*$N$4*0.001/(gradient!$E$9*0.000001)^2/100000)</f>
        <v>337.62303890952421</v>
      </c>
      <c r="S249" s="323">
        <f t="shared" si="17"/>
        <v>9560</v>
      </c>
      <c r="T249" s="323" t="str">
        <f t="shared" si="18"/>
        <v/>
      </c>
      <c r="U249" s="323">
        <f>(M249*60)*(3.1415927*gradient!$E$8*gradient!$E$8*0.6/4)</f>
        <v>369.61245375128766</v>
      </c>
    </row>
    <row r="250" spans="12:21" x14ac:dyDescent="0.2">
      <c r="L250" s="323">
        <v>7.26</v>
      </c>
      <c r="M250" s="323">
        <f>(L250*$N$5)/(gradient!$E$9/1000000)*1000</f>
        <v>2.9765552028353848</v>
      </c>
      <c r="N250" s="323">
        <f t="shared" si="16"/>
        <v>2.8502919555244213</v>
      </c>
      <c r="O250" s="323">
        <f>gradient!$E$7/(N250*gradient!$E$9/1000)</f>
        <v>10318.860371084662</v>
      </c>
      <c r="P250" s="323">
        <f t="shared" si="15"/>
        <v>10310</v>
      </c>
      <c r="Q250" s="323">
        <f>(M250*60)*(3.1415927*gradient!$E$8*gradient!$E$8*0.6/4)</f>
        <v>371.14611538511036</v>
      </c>
      <c r="R250" s="323">
        <f>1.1*(B$12*gradient!$E$7*0.001*$M250*0.001*$N$4*0.001/(gradient!$E$9*0.000001)^2/100000)</f>
        <v>339.02396438217772</v>
      </c>
      <c r="S250" s="323">
        <f t="shared" si="17"/>
        <v>9560</v>
      </c>
      <c r="T250" s="323" t="str">
        <f t="shared" si="18"/>
        <v/>
      </c>
      <c r="U250" s="323">
        <f>(M250*60)*(3.1415927*gradient!$E$8*gradient!$E$8*0.6/4)</f>
        <v>371.14611538511036</v>
      </c>
    </row>
    <row r="251" spans="12:21" x14ac:dyDescent="0.2">
      <c r="L251" s="323">
        <v>7.29</v>
      </c>
      <c r="M251" s="323">
        <f>(L251*$N$5)/(gradient!$E$9/1000000)*1000</f>
        <v>2.9888550177231341</v>
      </c>
      <c r="N251" s="323">
        <f t="shared" si="16"/>
        <v>2.8521880660218368</v>
      </c>
      <c r="O251" s="323">
        <f>gradient!$E$7/(N251*gradient!$E$9/1000)</f>
        <v>10312.000480005223</v>
      </c>
      <c r="P251" s="323">
        <f t="shared" si="15"/>
        <v>10310</v>
      </c>
      <c r="Q251" s="323">
        <f>(M251*60)*(3.1415927*gradient!$E$8*gradient!$E$8*0.6/4)</f>
        <v>372.67977701893312</v>
      </c>
      <c r="R251" s="323">
        <f>1.1*(B$12*gradient!$E$7*0.001*$M251*0.001*$N$4*0.001/(gradient!$E$9*0.000001)^2/100000)</f>
        <v>340.42488985483129</v>
      </c>
      <c r="S251" s="323">
        <f t="shared" si="17"/>
        <v>9560</v>
      </c>
      <c r="T251" s="323" t="str">
        <f t="shared" si="18"/>
        <v/>
      </c>
      <c r="U251" s="323">
        <f>(M251*60)*(3.1415927*gradient!$E$8*gradient!$E$8*0.6/4)</f>
        <v>372.67977701893312</v>
      </c>
    </row>
    <row r="252" spans="12:21" x14ac:dyDescent="0.2">
      <c r="L252" s="323">
        <v>7.32</v>
      </c>
      <c r="M252" s="323">
        <f>(L252*$N$5)/(gradient!$E$9/1000000)*1000</f>
        <v>3.0011548326108843</v>
      </c>
      <c r="N252" s="323">
        <f t="shared" si="16"/>
        <v>2.8540954641385867</v>
      </c>
      <c r="O252" s="323">
        <f>gradient!$E$7/(N252*gradient!$E$9/1000)</f>
        <v>10305.108947979536</v>
      </c>
      <c r="P252" s="323">
        <f t="shared" si="15"/>
        <v>10300</v>
      </c>
      <c r="Q252" s="323">
        <f>(M252*60)*(3.1415927*gradient!$E$8*gradient!$E$8*0.6/4)</f>
        <v>374.21343865275594</v>
      </c>
      <c r="R252" s="323">
        <f>1.1*(B$12*gradient!$E$7*0.001*$M252*0.001*$N$4*0.001/(gradient!$E$9*0.000001)^2/100000)</f>
        <v>341.82581532748509</v>
      </c>
      <c r="S252" s="323">
        <f t="shared" si="17"/>
        <v>9560</v>
      </c>
      <c r="T252" s="323" t="str">
        <f t="shared" si="18"/>
        <v/>
      </c>
      <c r="U252" s="323">
        <f>(M252*60)*(3.1415927*gradient!$E$8*gradient!$E$8*0.6/4)</f>
        <v>374.21343865275594</v>
      </c>
    </row>
    <row r="253" spans="12:21" x14ac:dyDescent="0.2">
      <c r="L253" s="323">
        <v>7.35</v>
      </c>
      <c r="M253" s="323">
        <f>(L253*$N$5)/(gradient!$E$9/1000000)*1000</f>
        <v>3.0134546474986332</v>
      </c>
      <c r="N253" s="323">
        <f t="shared" si="16"/>
        <v>2.8560139720822146</v>
      </c>
      <c r="O253" s="323">
        <f>gradient!$E$7/(N253*gradient!$E$9/1000)</f>
        <v>10298.186561195049</v>
      </c>
      <c r="P253" s="323">
        <f t="shared" si="15"/>
        <v>10290</v>
      </c>
      <c r="Q253" s="323">
        <f>(M253*60)*(3.1415927*gradient!$E$8*gradient!$E$8*0.6/4)</f>
        <v>375.74710028657864</v>
      </c>
      <c r="R253" s="323">
        <f>1.1*(B$12*gradient!$E$7*0.001*$M253*0.001*$N$4*0.001/(gradient!$E$9*0.000001)^2/100000)</f>
        <v>343.2267408001386</v>
      </c>
      <c r="S253" s="323">
        <f t="shared" si="17"/>
        <v>9560</v>
      </c>
      <c r="T253" s="323" t="str">
        <f t="shared" si="18"/>
        <v/>
      </c>
      <c r="U253" s="323">
        <f>(M253*60)*(3.1415927*gradient!$E$8*gradient!$E$8*0.6/4)</f>
        <v>375.74710028657864</v>
      </c>
    </row>
    <row r="254" spans="12:21" x14ac:dyDescent="0.2">
      <c r="L254" s="323">
        <v>7.38</v>
      </c>
      <c r="M254" s="323">
        <f>(L254*$N$5)/(gradient!$E$9/1000000)*1000</f>
        <v>3.0257544623863826</v>
      </c>
      <c r="N254" s="323">
        <f t="shared" si="16"/>
        <v>2.857943415219518</v>
      </c>
      <c r="O254" s="323">
        <f>gradient!$E$7/(N254*gradient!$E$9/1000)</f>
        <v>10291.234091359098</v>
      </c>
      <c r="P254" s="323">
        <f t="shared" si="15"/>
        <v>10290</v>
      </c>
      <c r="Q254" s="323">
        <f>(M254*60)*(3.1415927*gradient!$E$8*gradient!$E$8*0.6/4)</f>
        <v>377.2807619204014</v>
      </c>
      <c r="R254" s="323">
        <f>1.1*(B$12*gradient!$E$7*0.001*$M254*0.001*$N$4*0.001/(gradient!$E$9*0.000001)^2/100000)</f>
        <v>344.62766627279217</v>
      </c>
      <c r="S254" s="323">
        <f t="shared" si="17"/>
        <v>9560</v>
      </c>
      <c r="T254" s="323" t="str">
        <f t="shared" si="18"/>
        <v/>
      </c>
      <c r="U254" s="323">
        <f>(M254*60)*(3.1415927*gradient!$E$8*gradient!$E$8*0.6/4)</f>
        <v>377.2807619204014</v>
      </c>
    </row>
    <row r="255" spans="12:21" x14ac:dyDescent="0.2">
      <c r="L255" s="323">
        <v>7.41</v>
      </c>
      <c r="M255" s="323">
        <f>(L255*$N$5)/(gradient!$E$9/1000000)*1000</f>
        <v>3.0380542772741324</v>
      </c>
      <c r="N255" s="323">
        <f t="shared" si="16"/>
        <v>2.8598836220096979</v>
      </c>
      <c r="O255" s="323">
        <f>gradient!$E$7/(N255*gradient!$E$9/1000)</f>
        <v>10284.252295977734</v>
      </c>
      <c r="P255" s="323">
        <f t="shared" si="15"/>
        <v>10280</v>
      </c>
      <c r="Q255" s="323">
        <f>(M255*60)*(3.1415927*gradient!$E$8*gradient!$E$8*0.6/4)</f>
        <v>378.81442355422416</v>
      </c>
      <c r="R255" s="323">
        <f>1.1*(B$12*gradient!$E$7*0.001*$M255*0.001*$N$4*0.001/(gradient!$E$9*0.000001)^2/100000)</f>
        <v>346.02859174544579</v>
      </c>
      <c r="S255" s="323">
        <f t="shared" si="17"/>
        <v>9560</v>
      </c>
      <c r="T255" s="323" t="str">
        <f t="shared" si="18"/>
        <v/>
      </c>
      <c r="U255" s="323">
        <f>(M255*60)*(3.1415927*gradient!$E$8*gradient!$E$8*0.6/4)</f>
        <v>378.81442355422416</v>
      </c>
    </row>
    <row r="256" spans="12:21" x14ac:dyDescent="0.2">
      <c r="L256" s="323">
        <v>7.44</v>
      </c>
      <c r="M256" s="323">
        <f>(L256*$N$5)/(gradient!$E$9/1000000)*1000</f>
        <v>3.0503540921618821</v>
      </c>
      <c r="N256" s="323">
        <f t="shared" si="16"/>
        <v>2.8618344239391655</v>
      </c>
      <c r="O256" s="323">
        <f>gradient!$E$7/(N256*gradient!$E$9/1000)</f>
        <v>10277.241918628748</v>
      </c>
      <c r="P256" s="323">
        <f t="shared" si="15"/>
        <v>10270</v>
      </c>
      <c r="Q256" s="323">
        <f>(M256*60)*(3.1415927*gradient!$E$8*gradient!$E$8*0.6/4)</f>
        <v>380.34808518804704</v>
      </c>
      <c r="R256" s="323">
        <f>1.1*(B$12*gradient!$E$7*0.001*$M256*0.001*$N$4*0.001/(gradient!$E$9*0.000001)^2/100000)</f>
        <v>347.42951721809953</v>
      </c>
      <c r="S256" s="323">
        <f t="shared" si="17"/>
        <v>9560</v>
      </c>
      <c r="T256" s="323" t="str">
        <f t="shared" si="18"/>
        <v/>
      </c>
      <c r="U256" s="323">
        <f>(M256*60)*(3.1415927*gradient!$E$8*gradient!$E$8*0.6/4)</f>
        <v>380.34808518804704</v>
      </c>
    </row>
    <row r="257" spans="12:21" x14ac:dyDescent="0.2">
      <c r="L257" s="323">
        <v>7.47</v>
      </c>
      <c r="M257" s="323">
        <f>(L257*$N$5)/(gradient!$E$9/1000000)*1000</f>
        <v>3.0626539070496315</v>
      </c>
      <c r="N257" s="323">
        <f t="shared" si="16"/>
        <v>2.8637956554579658</v>
      </c>
      <c r="O257" s="323">
        <f>gradient!$E$7/(N257*gradient!$E$9/1000)</f>
        <v>10270.203689228991</v>
      </c>
      <c r="P257" s="323">
        <f t="shared" si="15"/>
        <v>10270</v>
      </c>
      <c r="Q257" s="323">
        <f>(M257*60)*(3.1415927*gradient!$E$8*gradient!$E$8*0.6/4)</f>
        <v>381.8817468218698</v>
      </c>
      <c r="R257" s="323">
        <f>1.1*(B$12*gradient!$E$7*0.001*$M257*0.001*$N$4*0.001/(gradient!$E$9*0.000001)^2/100000)</f>
        <v>348.83044269075316</v>
      </c>
      <c r="S257" s="323">
        <f t="shared" si="17"/>
        <v>9560</v>
      </c>
      <c r="T257" s="323" t="str">
        <f t="shared" si="18"/>
        <v/>
      </c>
      <c r="U257" s="323">
        <f>(M257*60)*(3.1415927*gradient!$E$8*gradient!$E$8*0.6/4)</f>
        <v>381.8817468218698</v>
      </c>
    </row>
    <row r="258" spans="12:21" x14ac:dyDescent="0.2">
      <c r="L258" s="323">
        <v>7.5</v>
      </c>
      <c r="M258" s="323">
        <f>(L258*$N$5)/(gradient!$E$9/1000000)*1000</f>
        <v>3.0749537219373808</v>
      </c>
      <c r="N258" s="323">
        <f t="shared" si="16"/>
        <v>2.8657671539177652</v>
      </c>
      <c r="O258" s="323">
        <f>gradient!$E$7/(N258*gradient!$E$9/1000)</f>
        <v>10263.138324296093</v>
      </c>
      <c r="P258" s="323">
        <f t="shared" si="15"/>
        <v>10260</v>
      </c>
      <c r="Q258" s="323">
        <f>(M258*60)*(3.1415927*gradient!$E$8*gradient!$E$8*0.6/4)</f>
        <v>383.4154084556925</v>
      </c>
      <c r="R258" s="323">
        <f>1.1*(B$12*gradient!$E$7*0.001*$M258*0.001*$N$4*0.001/(gradient!$E$9*0.000001)^2/100000)</f>
        <v>350.23136816340673</v>
      </c>
      <c r="S258" s="323">
        <f t="shared" si="17"/>
        <v>9560</v>
      </c>
      <c r="T258" s="323" t="str">
        <f t="shared" si="18"/>
        <v/>
      </c>
      <c r="U258" s="323">
        <f>(M258*60)*(3.1415927*gradient!$E$8*gradient!$E$8*0.6/4)</f>
        <v>383.4154084556925</v>
      </c>
    </row>
    <row r="259" spans="12:21" x14ac:dyDescent="0.2">
      <c r="L259" s="323">
        <v>7.53</v>
      </c>
      <c r="M259" s="323">
        <f>(L259*$N$5)/(gradient!$E$9/1000000)*1000</f>
        <v>3.0872535368251306</v>
      </c>
      <c r="N259" s="323">
        <f t="shared" si="16"/>
        <v>2.8677487595113633</v>
      </c>
      <c r="O259" s="323">
        <f>gradient!$E$7/(N259*gradient!$E$9/1000)</f>
        <v>10256.046527204786</v>
      </c>
      <c r="P259" s="323">
        <f t="shared" si="15"/>
        <v>10250</v>
      </c>
      <c r="Q259" s="323">
        <f>(M259*60)*(3.1415927*gradient!$E$8*gradient!$E$8*0.6/4)</f>
        <v>384.94907008951532</v>
      </c>
      <c r="R259" s="323">
        <f>1.1*(B$12*gradient!$E$7*0.001*$M259*0.001*$N$4*0.001/(gradient!$E$9*0.000001)^2/100000)</f>
        <v>351.63229363606041</v>
      </c>
      <c r="S259" s="323">
        <f t="shared" si="17"/>
        <v>9560</v>
      </c>
      <c r="T259" s="323" t="str">
        <f t="shared" si="18"/>
        <v/>
      </c>
      <c r="U259" s="323">
        <f>(M259*60)*(3.1415927*gradient!$E$8*gradient!$E$8*0.6/4)</f>
        <v>384.94907008951532</v>
      </c>
    </row>
    <row r="260" spans="12:21" x14ac:dyDescent="0.2">
      <c r="L260" s="323">
        <v>7.56</v>
      </c>
      <c r="M260" s="323">
        <f>(L260*$N$5)/(gradient!$E$9/1000000)*1000</f>
        <v>3.0995533517128799</v>
      </c>
      <c r="N260" s="323">
        <f t="shared" si="16"/>
        <v>2.8697403152136829</v>
      </c>
      <c r="O260" s="323">
        <f>gradient!$E$7/(N260*gradient!$E$9/1000)</f>
        <v>10248.928988437872</v>
      </c>
      <c r="P260" s="323">
        <f t="shared" si="15"/>
        <v>10240</v>
      </c>
      <c r="Q260" s="323">
        <f>(M260*60)*(3.1415927*gradient!$E$8*gradient!$E$8*0.6/4)</f>
        <v>386.48273172333808</v>
      </c>
      <c r="R260" s="323">
        <f>1.1*(B$12*gradient!$E$7*0.001*$M260*0.001*$N$4*0.001/(gradient!$E$9*0.000001)^2/100000)</f>
        <v>353.03321910871404</v>
      </c>
      <c r="S260" s="323">
        <f t="shared" si="17"/>
        <v>9560</v>
      </c>
      <c r="T260" s="323" t="str">
        <f t="shared" si="18"/>
        <v/>
      </c>
      <c r="U260" s="323">
        <f>(M260*60)*(3.1415927*gradient!$E$8*gradient!$E$8*0.6/4)</f>
        <v>386.48273172333808</v>
      </c>
    </row>
    <row r="261" spans="12:21" x14ac:dyDescent="0.2">
      <c r="L261" s="323">
        <v>7.59</v>
      </c>
      <c r="M261" s="323">
        <f>(L261*$N$5)/(gradient!$E$9/1000000)*1000</f>
        <v>3.1118531666006293</v>
      </c>
      <c r="N261" s="323">
        <f t="shared" si="16"/>
        <v>2.8717416667241973</v>
      </c>
      <c r="O261" s="323">
        <f>gradient!$E$7/(N261*gradient!$E$9/1000)</f>
        <v>10241.786385831991</v>
      </c>
      <c r="P261" s="323">
        <f t="shared" si="15"/>
        <v>10240</v>
      </c>
      <c r="Q261" s="323">
        <f>(M261*60)*(3.1415927*gradient!$E$8*gradient!$E$8*0.6/4)</f>
        <v>388.01639335716078</v>
      </c>
      <c r="R261" s="323">
        <f>1.1*(B$12*gradient!$E$7*0.001*$M261*0.001*$N$4*0.001/(gradient!$E$9*0.000001)^2/100000)</f>
        <v>354.43414458136766</v>
      </c>
      <c r="S261" s="323">
        <f t="shared" si="17"/>
        <v>9560</v>
      </c>
      <c r="T261" s="323" t="str">
        <f t="shared" si="18"/>
        <v/>
      </c>
      <c r="U261" s="323">
        <f>(M261*60)*(3.1415927*gradient!$E$8*gradient!$E$8*0.6/4)</f>
        <v>388.01639335716078</v>
      </c>
    </row>
    <row r="262" spans="12:21" x14ac:dyDescent="0.2">
      <c r="L262" s="323">
        <v>7.62</v>
      </c>
      <c r="M262" s="323">
        <f>(L262*$N$5)/(gradient!$E$9/1000000)*1000</f>
        <v>3.1241529814883795</v>
      </c>
      <c r="N262" s="323">
        <f t="shared" si="16"/>
        <v>2.8737526624107561</v>
      </c>
      <c r="O262" s="323">
        <f>gradient!$E$7/(N262*gradient!$E$9/1000)</f>
        <v>10234.61938481831</v>
      </c>
      <c r="P262" s="323">
        <f t="shared" si="15"/>
        <v>10230</v>
      </c>
      <c r="Q262" s="323">
        <f>(M262*60)*(3.1415927*gradient!$E$8*gradient!$E$8*0.6/4)</f>
        <v>389.55005499098365</v>
      </c>
      <c r="R262" s="323">
        <f>1.1*(B$12*gradient!$E$7*0.001*$M262*0.001*$N$4*0.001/(gradient!$E$9*0.000001)^2/100000)</f>
        <v>355.83507005402129</v>
      </c>
      <c r="S262" s="323">
        <f t="shared" si="17"/>
        <v>9560</v>
      </c>
      <c r="T262" s="323" t="str">
        <f t="shared" si="18"/>
        <v/>
      </c>
      <c r="U262" s="323">
        <f>(M262*60)*(3.1415927*gradient!$E$8*gradient!$E$8*0.6/4)</f>
        <v>389.55005499098365</v>
      </c>
    </row>
    <row r="263" spans="12:21" x14ac:dyDescent="0.2">
      <c r="L263" s="323">
        <v>7.65</v>
      </c>
      <c r="M263" s="323">
        <f>(L263*$N$5)/(gradient!$E$9/1000000)*1000</f>
        <v>3.1364527963761288</v>
      </c>
      <c r="N263" s="323">
        <f t="shared" si="16"/>
        <v>2.8757731532547686</v>
      </c>
      <c r="O263" s="323">
        <f>gradient!$E$7/(N263*gradient!$E$9/1000)</f>
        <v>10227.428638658246</v>
      </c>
      <c r="P263" s="323">
        <f t="shared" si="15"/>
        <v>10220</v>
      </c>
      <c r="Q263" s="323">
        <f>(M263*60)*(3.1415927*gradient!$E$8*gradient!$E$8*0.6/4)</f>
        <v>391.08371662480641</v>
      </c>
      <c r="R263" s="323">
        <f>1.1*(B$12*gradient!$E$7*0.001*$M263*0.001*$N$4*0.001/(gradient!$E$9*0.000001)^2/100000)</f>
        <v>357.23599552667491</v>
      </c>
      <c r="S263" s="323">
        <f t="shared" si="17"/>
        <v>9560</v>
      </c>
      <c r="T263" s="323" t="str">
        <f t="shared" si="18"/>
        <v/>
      </c>
      <c r="U263" s="323">
        <f>(M263*60)*(3.1415927*gradient!$E$8*gradient!$E$8*0.6/4)</f>
        <v>391.08371662480641</v>
      </c>
    </row>
    <row r="264" spans="12:21" x14ac:dyDescent="0.2">
      <c r="L264" s="323">
        <v>7.68</v>
      </c>
      <c r="M264" s="323">
        <f>(L264*$N$5)/(gradient!$E$9/1000000)*1000</f>
        <v>3.1487526112638777</v>
      </c>
      <c r="N264" s="323">
        <f t="shared" si="16"/>
        <v>2.8778029927977093</v>
      </c>
      <c r="O264" s="323">
        <f>gradient!$E$7/(N264*gradient!$E$9/1000)</f>
        <v>10220.214788674315</v>
      </c>
      <c r="P264" s="323">
        <f t="shared" si="15"/>
        <v>10220</v>
      </c>
      <c r="Q264" s="323">
        <f>(M264*60)*(3.1415927*gradient!$E$8*gradient!$E$8*0.6/4)</f>
        <v>392.61737825862906</v>
      </c>
      <c r="R264" s="323">
        <f>1.1*(B$12*gradient!$E$7*0.001*$M264*0.001*$N$4*0.001/(gradient!$E$9*0.000001)^2/100000)</f>
        <v>358.63692099932842</v>
      </c>
      <c r="S264" s="323">
        <f t="shared" si="17"/>
        <v>9560</v>
      </c>
      <c r="T264" s="323" t="str">
        <f t="shared" si="18"/>
        <v/>
      </c>
      <c r="U264" s="323">
        <f>(M264*60)*(3.1415927*gradient!$E$8*gradient!$E$8*0.6/4)</f>
        <v>392.61737825862906</v>
      </c>
    </row>
    <row r="265" spans="12:21" x14ac:dyDescent="0.2">
      <c r="L265" s="323">
        <v>7.71</v>
      </c>
      <c r="M265" s="323">
        <f>(L265*$N$5)/(gradient!$E$9/1000000)*1000</f>
        <v>3.161052426151628</v>
      </c>
      <c r="N265" s="323">
        <f t="shared" si="16"/>
        <v>2.879842037088904</v>
      </c>
      <c r="O265" s="323">
        <f>gradient!$E$7/(N265*gradient!$E$9/1000)</f>
        <v>10212.978464476237</v>
      </c>
      <c r="P265" s="323">
        <f t="shared" ref="P265:P328" si="19">FLOOR(O265,10)</f>
        <v>10210</v>
      </c>
      <c r="Q265" s="323">
        <f>(M265*60)*(3.1415927*gradient!$E$8*gradient!$E$8*0.6/4)</f>
        <v>394.15103989245199</v>
      </c>
      <c r="R265" s="323">
        <f>1.1*(B$12*gradient!$E$7*0.001*$M265*0.001*$N$4*0.001/(gradient!$E$9*0.000001)^2/100000)</f>
        <v>360.03784647198216</v>
      </c>
      <c r="S265" s="323">
        <f t="shared" si="17"/>
        <v>9560</v>
      </c>
      <c r="T265" s="323" t="str">
        <f t="shared" si="18"/>
        <v/>
      </c>
      <c r="U265" s="323">
        <f>(M265*60)*(3.1415927*gradient!$E$8*gradient!$E$8*0.6/4)</f>
        <v>394.15103989245199</v>
      </c>
    </row>
    <row r="266" spans="12:21" x14ac:dyDescent="0.2">
      <c r="L266" s="323">
        <v>7.74</v>
      </c>
      <c r="M266" s="323">
        <f>(L266*$N$5)/(gradient!$E$9/1000000)*1000</f>
        <v>3.1733522410393773</v>
      </c>
      <c r="N266" s="323">
        <f t="shared" si="16"/>
        <v>2.8818901446345673</v>
      </c>
      <c r="O266" s="323">
        <f>gradient!$E$7/(N266*gradient!$E$9/1000)</f>
        <v>10205.7202841824</v>
      </c>
      <c r="P266" s="323">
        <f t="shared" si="19"/>
        <v>10200</v>
      </c>
      <c r="Q266" s="323">
        <f>(M266*60)*(3.1415927*gradient!$E$8*gradient!$E$8*0.6/4)</f>
        <v>395.68470152627475</v>
      </c>
      <c r="R266" s="323">
        <f>1.1*(B$12*gradient!$E$7*0.001*$M266*0.001*$N$4*0.001/(gradient!$E$9*0.000001)^2/100000)</f>
        <v>361.43877194463579</v>
      </c>
      <c r="S266" s="323">
        <f t="shared" si="17"/>
        <v>9560</v>
      </c>
      <c r="T266" s="323" t="str">
        <f t="shared" si="18"/>
        <v/>
      </c>
      <c r="U266" s="323">
        <f>(M266*60)*(3.1415927*gradient!$E$8*gradient!$E$8*0.6/4)</f>
        <v>395.68470152627475</v>
      </c>
    </row>
    <row r="267" spans="12:21" x14ac:dyDescent="0.2">
      <c r="L267" s="323">
        <v>7.77</v>
      </c>
      <c r="M267" s="323">
        <f>(L267*$N$5)/(gradient!$E$9/1000000)*1000</f>
        <v>3.1856520559271262</v>
      </c>
      <c r="N267" s="323">
        <f t="shared" si="16"/>
        <v>2.8839471763480531</v>
      </c>
      <c r="O267" s="323">
        <f>gradient!$E$7/(N267*gradient!$E$9/1000)</f>
        <v>10198.440854636776</v>
      </c>
      <c r="P267" s="323">
        <f t="shared" si="19"/>
        <v>10190</v>
      </c>
      <c r="Q267" s="323">
        <f>(M267*60)*(3.1415927*gradient!$E$8*gradient!$E$8*0.6/4)</f>
        <v>397.2183631600974</v>
      </c>
      <c r="R267" s="323">
        <f>1.1*(B$12*gradient!$E$7*0.001*$M267*0.001*$N$4*0.001/(gradient!$E$9*0.000001)^2/100000)</f>
        <v>362.83969741728936</v>
      </c>
      <c r="S267" s="323">
        <f t="shared" si="17"/>
        <v>9560</v>
      </c>
      <c r="T267" s="323" t="str">
        <f t="shared" si="18"/>
        <v/>
      </c>
      <c r="U267" s="323">
        <f>(M267*60)*(3.1415927*gradient!$E$8*gradient!$E$8*0.6/4)</f>
        <v>397.2183631600974</v>
      </c>
    </row>
    <row r="268" spans="12:21" x14ac:dyDescent="0.2">
      <c r="L268" s="323">
        <v>7.8</v>
      </c>
      <c r="M268" s="323">
        <f>(L268*$N$5)/(gradient!$E$9/1000000)*1000</f>
        <v>3.1979518708148764</v>
      </c>
      <c r="N268" s="323">
        <f t="shared" si="16"/>
        <v>2.8860129955012876</v>
      </c>
      <c r="O268" s="323">
        <f>gradient!$E$7/(N268*gradient!$E$9/1000)</f>
        <v>10191.140771621391</v>
      </c>
      <c r="P268" s="323">
        <f t="shared" si="19"/>
        <v>10190</v>
      </c>
      <c r="Q268" s="323">
        <f>(M268*60)*(3.1415927*gradient!$E$8*gradient!$E$8*0.6/4)</f>
        <v>398.75202479392027</v>
      </c>
      <c r="R268" s="323">
        <f>1.1*(B$12*gradient!$E$7*0.001*$M268*0.001*$N$4*0.001/(gradient!$E$9*0.000001)^2/100000)</f>
        <v>364.24062288994304</v>
      </c>
      <c r="S268" s="323">
        <f t="shared" si="17"/>
        <v>9560</v>
      </c>
      <c r="T268" s="323" t="str">
        <f t="shared" si="18"/>
        <v/>
      </c>
      <c r="U268" s="323">
        <f>(M268*60)*(3.1415927*gradient!$E$8*gradient!$E$8*0.6/4)</f>
        <v>398.75202479392027</v>
      </c>
    </row>
    <row r="269" spans="12:21" x14ac:dyDescent="0.2">
      <c r="L269" s="323">
        <v>7.83</v>
      </c>
      <c r="M269" s="323">
        <f>(L269*$N$5)/(gradient!$E$9/1000000)*1000</f>
        <v>3.2102516857026258</v>
      </c>
      <c r="N269" s="323">
        <f t="shared" si="16"/>
        <v>2.8880874676773458</v>
      </c>
      <c r="O269" s="323">
        <f>gradient!$E$7/(N269*gradient!$E$9/1000)</f>
        <v>10183.820620064476</v>
      </c>
      <c r="P269" s="323">
        <f t="shared" si="19"/>
        <v>10180</v>
      </c>
      <c r="Q269" s="323">
        <f>(M269*60)*(3.1415927*gradient!$E$8*gradient!$E$8*0.6/4)</f>
        <v>400.28568642774303</v>
      </c>
      <c r="R269" s="323">
        <f>1.1*(B$12*gradient!$E$7*0.001*$M269*0.001*$N$4*0.001/(gradient!$E$9*0.000001)^2/100000)</f>
        <v>365.64154836259672</v>
      </c>
      <c r="S269" s="323">
        <f t="shared" si="17"/>
        <v>9560</v>
      </c>
      <c r="T269" s="323" t="str">
        <f t="shared" si="18"/>
        <v/>
      </c>
      <c r="U269" s="323">
        <f>(M269*60)*(3.1415927*gradient!$E$8*gradient!$E$8*0.6/4)</f>
        <v>400.28568642774303</v>
      </c>
    </row>
    <row r="270" spans="12:21" x14ac:dyDescent="0.2">
      <c r="L270" s="323">
        <v>7.86</v>
      </c>
      <c r="M270" s="323">
        <f>(L270*$N$5)/(gradient!$E$9/1000000)*1000</f>
        <v>3.2225515005903755</v>
      </c>
      <c r="N270" s="323">
        <f t="shared" si="16"/>
        <v>2.8901704607241498</v>
      </c>
      <c r="O270" s="323">
        <f>gradient!$E$7/(N270*gradient!$E$9/1000)</f>
        <v>10176.480974244354</v>
      </c>
      <c r="P270" s="323">
        <f t="shared" si="19"/>
        <v>10170</v>
      </c>
      <c r="Q270" s="323">
        <f>(M270*60)*(3.1415927*gradient!$E$8*gradient!$E$8*0.6/4)</f>
        <v>401.81934806156579</v>
      </c>
      <c r="R270" s="323">
        <f>1.1*(B$12*gradient!$E$7*0.001*$M270*0.001*$N$4*0.001/(gradient!$E$9*0.000001)^2/100000)</f>
        <v>367.04247383525035</v>
      </c>
      <c r="S270" s="323">
        <f t="shared" si="17"/>
        <v>9560</v>
      </c>
      <c r="T270" s="323" t="str">
        <f t="shared" si="18"/>
        <v/>
      </c>
      <c r="U270" s="323">
        <f>(M270*60)*(3.1415927*gradient!$E$8*gradient!$E$8*0.6/4)</f>
        <v>401.81934806156579</v>
      </c>
    </row>
    <row r="271" spans="12:21" x14ac:dyDescent="0.2">
      <c r="L271" s="323">
        <v>7.89</v>
      </c>
      <c r="M271" s="323">
        <f>(L271*$N$5)/(gradient!$E$9/1000000)*1000</f>
        <v>3.2348513154781249</v>
      </c>
      <c r="N271" s="323">
        <f t="shared" si="16"/>
        <v>2.8922618447092576</v>
      </c>
      <c r="O271" s="323">
        <f>gradient!$E$7/(N271*gradient!$E$9/1000)</f>
        <v>10169.12239798916</v>
      </c>
      <c r="P271" s="323">
        <f t="shared" si="19"/>
        <v>10160</v>
      </c>
      <c r="Q271" s="323">
        <f>(M271*60)*(3.1415927*gradient!$E$8*gradient!$E$8*0.6/4)</f>
        <v>403.35300969538855</v>
      </c>
      <c r="R271" s="323">
        <f>1.1*(B$12*gradient!$E$7*0.001*$M271*0.001*$N$4*0.001/(gradient!$E$9*0.000001)^2/100000)</f>
        <v>368.44339930790392</v>
      </c>
      <c r="S271" s="323">
        <f t="shared" si="17"/>
        <v>9560</v>
      </c>
      <c r="T271" s="323" t="str">
        <f t="shared" si="18"/>
        <v/>
      </c>
      <c r="U271" s="323">
        <f>(M271*60)*(3.1415927*gradient!$E$8*gradient!$E$8*0.6/4)</f>
        <v>403.35300969538855</v>
      </c>
    </row>
    <row r="272" spans="12:21" x14ac:dyDescent="0.2">
      <c r="L272" s="323">
        <v>7.92</v>
      </c>
      <c r="M272" s="323">
        <f>(L272*$N$5)/(gradient!$E$9/1000000)*1000</f>
        <v>3.2471511303658742</v>
      </c>
      <c r="N272" s="323">
        <f t="shared" si="16"/>
        <v>2.8943614918756979</v>
      </c>
      <c r="O272" s="323">
        <f>gradient!$E$7/(N272*gradient!$E$9/1000)</f>
        <v>10161.745444872538</v>
      </c>
      <c r="P272" s="323">
        <f t="shared" si="19"/>
        <v>10160</v>
      </c>
      <c r="Q272" s="323">
        <f>(M272*60)*(3.1415927*gradient!$E$8*gradient!$E$8*0.6/4)</f>
        <v>404.88667132921131</v>
      </c>
      <c r="R272" s="323">
        <f>1.1*(B$12*gradient!$E$7*0.001*$M272*0.001*$N$4*0.001/(gradient!$E$9*0.000001)^2/100000)</f>
        <v>369.84432478055749</v>
      </c>
      <c r="S272" s="323">
        <f t="shared" si="17"/>
        <v>9560</v>
      </c>
      <c r="T272" s="323" t="str">
        <f t="shared" si="18"/>
        <v/>
      </c>
      <c r="U272" s="323">
        <f>(M272*60)*(3.1415927*gradient!$E$8*gradient!$E$8*0.6/4)</f>
        <v>404.88667132921131</v>
      </c>
    </row>
    <row r="273" spans="12:21" x14ac:dyDescent="0.2">
      <c r="L273" s="323">
        <v>7.95</v>
      </c>
      <c r="M273" s="323">
        <f>(L273*$N$5)/(gradient!$E$9/1000000)*1000</f>
        <v>3.259450945253624</v>
      </c>
      <c r="N273" s="323">
        <f t="shared" si="16"/>
        <v>2.8964692765988449</v>
      </c>
      <c r="O273" s="323">
        <f>gradient!$E$7/(N273*gradient!$E$9/1000)</f>
        <v>10154.350658405352</v>
      </c>
      <c r="P273" s="323">
        <f t="shared" si="19"/>
        <v>10150</v>
      </c>
      <c r="Q273" s="323">
        <f>(M273*60)*(3.1415927*gradient!$E$8*gradient!$E$8*0.6/4)</f>
        <v>406.42033296303407</v>
      </c>
      <c r="R273" s="323">
        <f>1.1*(B$12*gradient!$E$7*0.001*$M273*0.001*$N$4*0.001/(gradient!$E$9*0.000001)^2/100000)</f>
        <v>371.24525025321122</v>
      </c>
      <c r="S273" s="323">
        <f t="shared" si="17"/>
        <v>9560</v>
      </c>
      <c r="T273" s="323" t="str">
        <f t="shared" si="18"/>
        <v/>
      </c>
      <c r="U273" s="323">
        <f>(M273*60)*(3.1415927*gradient!$E$8*gradient!$E$8*0.6/4)</f>
        <v>406.42033296303407</v>
      </c>
    </row>
    <row r="274" spans="12:21" x14ac:dyDescent="0.2">
      <c r="L274" s="323">
        <v>7.98</v>
      </c>
      <c r="M274" s="323">
        <f>(L274*$N$5)/(gradient!$E$9/1000000)*1000</f>
        <v>3.2717507601413733</v>
      </c>
      <c r="N274" s="323">
        <f t="shared" ref="N274:N337" si="20">B$9*$L274^(1/3)+B$10/$L274+B$11*$L274</f>
        <v>2.8985850753442914</v>
      </c>
      <c r="O274" s="323">
        <f>gradient!$E$7/(N274*gradient!$E$9/1000)</f>
        <v>10146.938572223502</v>
      </c>
      <c r="P274" s="323">
        <f t="shared" si="19"/>
        <v>10140</v>
      </c>
      <c r="Q274" s="323">
        <f>(M274*60)*(3.1415927*gradient!$E$8*gradient!$E$8*0.6/4)</f>
        <v>407.95399459685683</v>
      </c>
      <c r="R274" s="323">
        <f>1.1*(B$12*gradient!$E$7*0.001*$M274*0.001*$N$4*0.001/(gradient!$E$9*0.000001)^2/100000)</f>
        <v>372.64617572586479</v>
      </c>
      <c r="S274" s="323">
        <f t="shared" ref="S274:S337" si="21">IF(P274&gt;$P$1017,S273,P274)</f>
        <v>9560</v>
      </c>
      <c r="T274" s="323" t="str">
        <f t="shared" ref="T274:T337" si="22">IF(S276-S275&gt;=0,"",P274)</f>
        <v/>
      </c>
      <c r="U274" s="323">
        <f>(M274*60)*(3.1415927*gradient!$E$8*gradient!$E$8*0.6/4)</f>
        <v>407.95399459685683</v>
      </c>
    </row>
    <row r="275" spans="12:21" x14ac:dyDescent="0.2">
      <c r="L275" s="323">
        <v>8.01</v>
      </c>
      <c r="M275" s="323">
        <f>(L275*$N$5)/(gradient!$E$9/1000000)*1000</f>
        <v>3.2840505750291227</v>
      </c>
      <c r="N275" s="323">
        <f t="shared" si="20"/>
        <v>2.9007087666266935</v>
      </c>
      <c r="O275" s="323">
        <f>gradient!$E$7/(N275*gradient!$E$9/1000)</f>
        <v>10139.509710271957</v>
      </c>
      <c r="P275" s="323">
        <f t="shared" si="19"/>
        <v>10130</v>
      </c>
      <c r="Q275" s="323">
        <f>(M275*60)*(3.1415927*gradient!$E$8*gradient!$E$8*0.6/4)</f>
        <v>409.48765623067959</v>
      </c>
      <c r="R275" s="323">
        <f>1.1*(B$12*gradient!$E$7*0.001*$M275*0.001*$N$4*0.001/(gradient!$E$9*0.000001)^2/100000)</f>
        <v>374.04710119851848</v>
      </c>
      <c r="S275" s="323">
        <f t="shared" si="21"/>
        <v>9560</v>
      </c>
      <c r="T275" s="323" t="str">
        <f t="shared" si="22"/>
        <v/>
      </c>
      <c r="U275" s="323">
        <f>(M275*60)*(3.1415927*gradient!$E$8*gradient!$E$8*0.6/4)</f>
        <v>409.48765623067959</v>
      </c>
    </row>
    <row r="276" spans="12:21" x14ac:dyDescent="0.2">
      <c r="L276" s="323">
        <v>8.0399999999999991</v>
      </c>
      <c r="M276" s="323">
        <f>(L276*$N$5)/(gradient!$E$9/1000000)*1000</f>
        <v>3.296350389916872</v>
      </c>
      <c r="N276" s="323">
        <f t="shared" si="20"/>
        <v>2.9028402309695691</v>
      </c>
      <c r="O276" s="323">
        <f>gradient!$E$7/(N276*gradient!$E$9/1000)</f>
        <v>10132.064586985078</v>
      </c>
      <c r="P276" s="323">
        <f t="shared" si="19"/>
        <v>10130</v>
      </c>
      <c r="Q276" s="323">
        <f>(M276*60)*(3.1415927*gradient!$E$8*gradient!$E$8*0.6/4)</f>
        <v>411.02131786450235</v>
      </c>
      <c r="R276" s="323">
        <f>1.1*(B$12*gradient!$E$7*0.001*$M276*0.001*$N$4*0.001/(gradient!$E$9*0.000001)^2/100000)</f>
        <v>375.44802667117204</v>
      </c>
      <c r="S276" s="323">
        <f t="shared" si="21"/>
        <v>9560</v>
      </c>
      <c r="T276" s="323" t="str">
        <f t="shared" si="22"/>
        <v/>
      </c>
      <c r="U276" s="323">
        <f>(M276*60)*(3.1415927*gradient!$E$8*gradient!$E$8*0.6/4)</f>
        <v>411.02131786450235</v>
      </c>
    </row>
    <row r="277" spans="12:21" x14ac:dyDescent="0.2">
      <c r="L277" s="323">
        <v>8.07</v>
      </c>
      <c r="M277" s="323">
        <f>(L277*$N$5)/(gradient!$E$9/1000000)*1000</f>
        <v>3.3086502048046218</v>
      </c>
      <c r="N277" s="323">
        <f t="shared" si="20"/>
        <v>2.9049793508660171</v>
      </c>
      <c r="O277" s="323">
        <f>gradient!$E$7/(N277*gradient!$E$9/1000)</f>
        <v>10124.603707463282</v>
      </c>
      <c r="P277" s="323">
        <f t="shared" si="19"/>
        <v>10120</v>
      </c>
      <c r="Q277" s="323">
        <f>(M277*60)*(3.1415927*gradient!$E$8*gradient!$E$8*0.6/4)</f>
        <v>412.55497949832517</v>
      </c>
      <c r="R277" s="323">
        <f>1.1*(B$12*gradient!$E$7*0.001*$M277*0.001*$N$4*0.001/(gradient!$E$9*0.000001)^2/100000)</f>
        <v>376.84895214382567</v>
      </c>
      <c r="S277" s="323">
        <f t="shared" si="21"/>
        <v>9560</v>
      </c>
      <c r="T277" s="323" t="str">
        <f t="shared" si="22"/>
        <v/>
      </c>
      <c r="U277" s="323">
        <f>(M277*60)*(3.1415927*gradient!$E$8*gradient!$E$8*0.6/4)</f>
        <v>412.55497949832517</v>
      </c>
    </row>
    <row r="278" spans="12:21" x14ac:dyDescent="0.2">
      <c r="L278" s="323">
        <v>8.1</v>
      </c>
      <c r="M278" s="323">
        <f>(L278*$N$5)/(gradient!$E$9/1000000)*1000</f>
        <v>3.3209500196923711</v>
      </c>
      <c r="N278" s="323">
        <f t="shared" si="20"/>
        <v>2.9071260107403356</v>
      </c>
      <c r="O278" s="323">
        <f>gradient!$E$7/(N278*gradient!$E$9/1000)</f>
        <v>10117.127567646194</v>
      </c>
      <c r="P278" s="323">
        <f t="shared" si="19"/>
        <v>10110</v>
      </c>
      <c r="Q278" s="323">
        <f>(M278*60)*(3.1415927*gradient!$E$8*gradient!$E$8*0.6/4)</f>
        <v>414.08864113214793</v>
      </c>
      <c r="R278" s="323">
        <f>1.1*(B$12*gradient!$E$7*0.001*$M278*0.001*$N$4*0.001/(gradient!$E$9*0.000001)^2/100000)</f>
        <v>378.2498776164793</v>
      </c>
      <c r="S278" s="323">
        <f t="shared" si="21"/>
        <v>9560</v>
      </c>
      <c r="T278" s="323" t="str">
        <f t="shared" si="22"/>
        <v/>
      </c>
      <c r="U278" s="323">
        <f>(M278*60)*(3.1415927*gradient!$E$8*gradient!$E$8*0.6/4)</f>
        <v>414.08864113214793</v>
      </c>
    </row>
    <row r="279" spans="12:21" x14ac:dyDescent="0.2">
      <c r="L279" s="323">
        <v>8.1300000000000008</v>
      </c>
      <c r="M279" s="323">
        <f>(L279*$N$5)/(gradient!$E$9/1000000)*1000</f>
        <v>3.3332498345801214</v>
      </c>
      <c r="N279" s="323">
        <f t="shared" si="20"/>
        <v>2.9092800969105177</v>
      </c>
      <c r="O279" s="323">
        <f>gradient!$E$7/(N279*gradient!$E$9/1000)</f>
        <v>10109.636654482289</v>
      </c>
      <c r="P279" s="323">
        <f t="shared" si="19"/>
        <v>10100</v>
      </c>
      <c r="Q279" s="323">
        <f>(M279*60)*(3.1415927*gradient!$E$8*gradient!$E$8*0.6/4)</f>
        <v>415.62230276597074</v>
      </c>
      <c r="R279" s="323">
        <f>1.1*(B$12*gradient!$E$7*0.001*$M279*0.001*$N$4*0.001/(gradient!$E$9*0.000001)^2/100000)</f>
        <v>379.65080308913292</v>
      </c>
      <c r="S279" s="323">
        <f t="shared" si="21"/>
        <v>9560</v>
      </c>
      <c r="T279" s="323" t="str">
        <f t="shared" si="22"/>
        <v/>
      </c>
      <c r="U279" s="323">
        <f>(M279*60)*(3.1415927*gradient!$E$8*gradient!$E$8*0.6/4)</f>
        <v>415.62230276597074</v>
      </c>
    </row>
    <row r="280" spans="12:21" x14ac:dyDescent="0.2">
      <c r="L280" s="323">
        <v>8.16</v>
      </c>
      <c r="M280" s="323">
        <f>(L280*$N$5)/(gradient!$E$9/1000000)*1000</f>
        <v>3.3455496494678703</v>
      </c>
      <c r="N280" s="323">
        <f t="shared" si="20"/>
        <v>2.9114414975515981</v>
      </c>
      <c r="O280" s="323">
        <f>gradient!$E$7/(N280*gradient!$E$9/1000)</f>
        <v>10102.131446095149</v>
      </c>
      <c r="P280" s="323">
        <f t="shared" si="19"/>
        <v>10100</v>
      </c>
      <c r="Q280" s="323">
        <f>(M280*60)*(3.1415927*gradient!$E$8*gradient!$E$8*0.6/4)</f>
        <v>417.15596439979345</v>
      </c>
      <c r="R280" s="323">
        <f>1.1*(B$12*gradient!$E$7*0.001*$M280*0.001*$N$4*0.001/(gradient!$E$9*0.000001)^2/100000)</f>
        <v>381.05172856178649</v>
      </c>
      <c r="S280" s="323">
        <f t="shared" si="21"/>
        <v>9560</v>
      </c>
      <c r="T280" s="323" t="str">
        <f t="shared" si="22"/>
        <v/>
      </c>
      <c r="U280" s="323">
        <f>(M280*60)*(3.1415927*gradient!$E$8*gradient!$E$8*0.6/4)</f>
        <v>417.15596439979345</v>
      </c>
    </row>
    <row r="281" spans="12:21" x14ac:dyDescent="0.2">
      <c r="L281" s="323">
        <v>8.19</v>
      </c>
      <c r="M281" s="323">
        <f>(L281*$N$5)/(gradient!$E$9/1000000)*1000</f>
        <v>3.35784946435562</v>
      </c>
      <c r="N281" s="323">
        <f t="shared" si="20"/>
        <v>2.913610102659832</v>
      </c>
      <c r="O281" s="323">
        <f>gradient!$E$7/(N281*gradient!$E$9/1000)</f>
        <v>10094.612411946395</v>
      </c>
      <c r="P281" s="323">
        <f t="shared" si="19"/>
        <v>10090</v>
      </c>
      <c r="Q281" s="323">
        <f>(M281*60)*(3.1415927*gradient!$E$8*gradient!$E$8*0.6/4)</f>
        <v>418.68962603361626</v>
      </c>
      <c r="R281" s="323">
        <f>1.1*(B$12*gradient!$E$7*0.001*$M281*0.001*$N$4*0.001/(gradient!$E$9*0.000001)^2/100000)</f>
        <v>382.45265403444017</v>
      </c>
      <c r="S281" s="323">
        <f t="shared" si="21"/>
        <v>9560</v>
      </c>
      <c r="T281" s="323" t="str">
        <f t="shared" si="22"/>
        <v/>
      </c>
      <c r="U281" s="323">
        <f>(M281*60)*(3.1415927*gradient!$E$8*gradient!$E$8*0.6/4)</f>
        <v>418.68962603361626</v>
      </c>
    </row>
    <row r="282" spans="12:21" x14ac:dyDescent="0.2">
      <c r="L282" s="323">
        <v>8.2200000000000006</v>
      </c>
      <c r="M282" s="323">
        <f>(L282*$N$5)/(gradient!$E$9/1000000)*1000</f>
        <v>3.3701492792433698</v>
      </c>
      <c r="N282" s="323">
        <f t="shared" si="20"/>
        <v>2.9157858040176792</v>
      </c>
      <c r="O282" s="323">
        <f>gradient!$E$7/(N282*gradient!$E$9/1000)</f>
        <v>10087.080012995366</v>
      </c>
      <c r="P282" s="323">
        <f t="shared" si="19"/>
        <v>10080</v>
      </c>
      <c r="Q282" s="323">
        <f>(M282*60)*(3.1415927*gradient!$E$8*gradient!$E$8*0.6/4)</f>
        <v>420.22328766743902</v>
      </c>
      <c r="R282" s="323">
        <f>1.1*(B$12*gradient!$E$7*0.001*$M282*0.001*$N$4*0.001/(gradient!$E$9*0.000001)^2/100000)</f>
        <v>383.85357950709385</v>
      </c>
      <c r="S282" s="323">
        <f t="shared" si="21"/>
        <v>9560</v>
      </c>
      <c r="T282" s="323" t="str">
        <f t="shared" si="22"/>
        <v/>
      </c>
      <c r="U282" s="323">
        <f>(M282*60)*(3.1415927*gradient!$E$8*gradient!$E$8*0.6/4)</f>
        <v>420.22328766743902</v>
      </c>
    </row>
    <row r="283" spans="12:21" x14ac:dyDescent="0.2">
      <c r="L283" s="323">
        <v>8.25</v>
      </c>
      <c r="M283" s="323">
        <f>(L283*$N$5)/(gradient!$E$9/1000000)*1000</f>
        <v>3.3824490941311192</v>
      </c>
      <c r="N283" s="323">
        <f t="shared" si="20"/>
        <v>2.9179684951595797</v>
      </c>
      <c r="O283" s="323">
        <f>gradient!$E$7/(N283*gradient!$E$9/1000)</f>
        <v>10079.534701855602</v>
      </c>
      <c r="P283" s="323">
        <f t="shared" si="19"/>
        <v>10070</v>
      </c>
      <c r="Q283" s="323">
        <f>(M283*60)*(3.1415927*gradient!$E$8*gradient!$E$8*0.6/4)</f>
        <v>421.75694930126178</v>
      </c>
      <c r="R283" s="323">
        <f>1.1*(B$12*gradient!$E$7*0.001*$M283*0.001*$N$4*0.001/(gradient!$E$9*0.000001)^2/100000)</f>
        <v>385.25450497974742</v>
      </c>
      <c r="S283" s="323">
        <f t="shared" si="21"/>
        <v>9560</v>
      </c>
      <c r="T283" s="323" t="str">
        <f t="shared" si="22"/>
        <v/>
      </c>
      <c r="U283" s="323">
        <f>(M283*60)*(3.1415927*gradient!$E$8*gradient!$E$8*0.6/4)</f>
        <v>421.75694930126178</v>
      </c>
    </row>
    <row r="284" spans="12:21" x14ac:dyDescent="0.2">
      <c r="L284" s="323">
        <v>8.2799999999999994</v>
      </c>
      <c r="M284" s="323">
        <f>(L284*$N$5)/(gradient!$E$9/1000000)*1000</f>
        <v>3.3947489090188685</v>
      </c>
      <c r="N284" s="323">
        <f t="shared" si="20"/>
        <v>2.9201580713384954</v>
      </c>
      <c r="O284" s="323">
        <f>gradient!$E$7/(N284*gradient!$E$9/1000)</f>
        <v>10071.976922948235</v>
      </c>
      <c r="P284" s="323">
        <f t="shared" si="19"/>
        <v>10070</v>
      </c>
      <c r="Q284" s="323">
        <f>(M284*60)*(3.1415927*gradient!$E$8*gradient!$E$8*0.6/4)</f>
        <v>423.29061093508454</v>
      </c>
      <c r="R284" s="323">
        <f>1.1*(B$12*gradient!$E$7*0.001*$M284*0.001*$N$4*0.001/(gradient!$E$9*0.000001)^2/100000)</f>
        <v>386.65543045240105</v>
      </c>
      <c r="S284" s="323">
        <f t="shared" si="21"/>
        <v>9560</v>
      </c>
      <c r="T284" s="323" t="str">
        <f t="shared" si="22"/>
        <v/>
      </c>
      <c r="U284" s="323">
        <f>(M284*60)*(3.1415927*gradient!$E$8*gradient!$E$8*0.6/4)</f>
        <v>423.29061093508454</v>
      </c>
    </row>
    <row r="285" spans="12:21" x14ac:dyDescent="0.2">
      <c r="L285" s="323">
        <v>8.31</v>
      </c>
      <c r="M285" s="323">
        <f>(L285*$N$5)/(gradient!$E$9/1000000)*1000</f>
        <v>3.4070487239066183</v>
      </c>
      <c r="N285" s="323">
        <f t="shared" si="20"/>
        <v>2.9223544294931969</v>
      </c>
      <c r="O285" s="323">
        <f>gradient!$E$7/(N285*gradient!$E$9/1000)</f>
        <v>10064.407112652323</v>
      </c>
      <c r="P285" s="323">
        <f t="shared" si="19"/>
        <v>10060</v>
      </c>
      <c r="Q285" s="323">
        <f>(M285*60)*(3.1415927*gradient!$E$8*gradient!$E$8*0.6/4)</f>
        <v>424.8242725689073</v>
      </c>
      <c r="R285" s="323">
        <f>1.1*(B$12*gradient!$E$7*0.001*$M285*0.001*$N$4*0.001/(gradient!$E$9*0.000001)^2/100000)</f>
        <v>388.05635592505467</v>
      </c>
      <c r="S285" s="323">
        <f t="shared" si="21"/>
        <v>9560</v>
      </c>
      <c r="T285" s="323" t="str">
        <f t="shared" si="22"/>
        <v/>
      </c>
      <c r="U285" s="323">
        <f>(M285*60)*(3.1415927*gradient!$E$8*gradient!$E$8*0.6/4)</f>
        <v>424.8242725689073</v>
      </c>
    </row>
    <row r="286" spans="12:21" x14ac:dyDescent="0.2">
      <c r="L286" s="323">
        <v>8.34</v>
      </c>
      <c r="M286" s="323">
        <f>(L286*$N$5)/(gradient!$E$9/1000000)*1000</f>
        <v>3.4193485387943681</v>
      </c>
      <c r="N286" s="323">
        <f t="shared" si="20"/>
        <v>2.9245574682162818</v>
      </c>
      <c r="O286" s="323">
        <f>gradient!$E$7/(N286*gradient!$E$9/1000)</f>
        <v>10056.825699452196</v>
      </c>
      <c r="P286" s="323">
        <f t="shared" si="19"/>
        <v>10050</v>
      </c>
      <c r="Q286" s="323">
        <f>(M286*60)*(3.1415927*gradient!$E$8*gradient!$E$8*0.6/4)</f>
        <v>426.35793420273018</v>
      </c>
      <c r="R286" s="323">
        <f>1.1*(B$12*gradient!$E$7*0.001*$M286*0.001*$N$4*0.001/(gradient!$E$9*0.000001)^2/100000)</f>
        <v>389.45728139770847</v>
      </c>
      <c r="S286" s="323">
        <f t="shared" si="21"/>
        <v>9560</v>
      </c>
      <c r="T286" s="323" t="str">
        <f t="shared" si="22"/>
        <v/>
      </c>
      <c r="U286" s="323">
        <f>(M286*60)*(3.1415927*gradient!$E$8*gradient!$E$8*0.6/4)</f>
        <v>426.35793420273018</v>
      </c>
    </row>
    <row r="287" spans="12:21" x14ac:dyDescent="0.2">
      <c r="L287" s="323">
        <v>8.3699999999999992</v>
      </c>
      <c r="M287" s="323">
        <f>(L287*$N$5)/(gradient!$E$9/1000000)*1000</f>
        <v>3.431648353682117</v>
      </c>
      <c r="N287" s="323">
        <f t="shared" si="20"/>
        <v>2.9267670877229031</v>
      </c>
      <c r="O287" s="323">
        <f>gradient!$E$7/(N287*gradient!$E$9/1000)</f>
        <v>10049.233104081894</v>
      </c>
      <c r="P287" s="323">
        <f t="shared" si="19"/>
        <v>10040</v>
      </c>
      <c r="Q287" s="323">
        <f>(M287*60)*(3.1415927*gradient!$E$8*gradient!$E$8*0.6/4)</f>
        <v>427.89159583655288</v>
      </c>
      <c r="R287" s="323">
        <f>1.1*(B$12*gradient!$E$7*0.001*$M287*0.001*$N$4*0.001/(gradient!$E$9*0.000001)^2/100000)</f>
        <v>390.85820687036198</v>
      </c>
      <c r="S287" s="323">
        <f t="shared" si="21"/>
        <v>9560</v>
      </c>
      <c r="T287" s="323" t="str">
        <f t="shared" si="22"/>
        <v/>
      </c>
      <c r="U287" s="323">
        <f>(M287*60)*(3.1415927*gradient!$E$8*gradient!$E$8*0.6/4)</f>
        <v>427.89159583655288</v>
      </c>
    </row>
    <row r="288" spans="12:21" x14ac:dyDescent="0.2">
      <c r="L288" s="323">
        <v>8.4</v>
      </c>
      <c r="M288" s="323">
        <f>(L288*$N$5)/(gradient!$E$9/1000000)*1000</f>
        <v>3.4439481685698667</v>
      </c>
      <c r="N288" s="323">
        <f t="shared" si="20"/>
        <v>2.9289831898201828</v>
      </c>
      <c r="O288" s="323">
        <f>gradient!$E$7/(N288*gradient!$E$9/1000)</f>
        <v>10041.629739666758</v>
      </c>
      <c r="P288" s="323">
        <f t="shared" si="19"/>
        <v>10040</v>
      </c>
      <c r="Q288" s="323">
        <f>(M288*60)*(3.1415927*gradient!$E$8*gradient!$E$8*0.6/4)</f>
        <v>429.42525747037564</v>
      </c>
      <c r="R288" s="323">
        <f>1.1*(B$12*gradient!$E$7*0.001*$M288*0.001*$N$4*0.001/(gradient!$E$9*0.000001)^2/100000)</f>
        <v>392.25913234301555</v>
      </c>
      <c r="S288" s="323">
        <f t="shared" si="21"/>
        <v>9560</v>
      </c>
      <c r="T288" s="323" t="str">
        <f t="shared" si="22"/>
        <v/>
      </c>
      <c r="U288" s="323">
        <f>(M288*60)*(3.1415927*gradient!$E$8*gradient!$E$8*0.6/4)</f>
        <v>429.42525747037564</v>
      </c>
    </row>
    <row r="289" spans="12:21" x14ac:dyDescent="0.2">
      <c r="L289" s="323">
        <v>8.43</v>
      </c>
      <c r="M289" s="323">
        <f>(L289*$N$5)/(gradient!$E$9/1000000)*1000</f>
        <v>3.4562479834576165</v>
      </c>
      <c r="N289" s="323">
        <f t="shared" si="20"/>
        <v>2.931205677877311</v>
      </c>
      <c r="O289" s="323">
        <f>gradient!$E$7/(N289*gradient!$E$9/1000)</f>
        <v>10034.016011862208</v>
      </c>
      <c r="P289" s="323">
        <f t="shared" si="19"/>
        <v>10030</v>
      </c>
      <c r="Q289" s="323">
        <f>(M289*60)*(3.1415927*gradient!$E$8*gradient!$E$8*0.6/4)</f>
        <v>430.95891910419846</v>
      </c>
      <c r="R289" s="323">
        <f>1.1*(B$12*gradient!$E$7*0.001*$M289*0.001*$N$4*0.001/(gradient!$E$9*0.000001)^2/100000)</f>
        <v>393.66005781566923</v>
      </c>
      <c r="S289" s="323">
        <f t="shared" si="21"/>
        <v>9560</v>
      </c>
      <c r="T289" s="323" t="str">
        <f t="shared" si="22"/>
        <v/>
      </c>
      <c r="U289" s="323">
        <f>(M289*60)*(3.1415927*gradient!$E$8*gradient!$E$8*0.6/4)</f>
        <v>430.95891910419846</v>
      </c>
    </row>
    <row r="290" spans="12:21" x14ac:dyDescent="0.2">
      <c r="L290" s="323">
        <v>8.4600000000000009</v>
      </c>
      <c r="M290" s="323">
        <f>(L290*$N$5)/(gradient!$E$9/1000000)*1000</f>
        <v>3.4685477983453663</v>
      </c>
      <c r="N290" s="323">
        <f t="shared" si="20"/>
        <v>2.9334344567962889</v>
      </c>
      <c r="O290" s="323">
        <f>gradient!$E$7/(N290*gradient!$E$9/1000)</f>
        <v>10026.392318989811</v>
      </c>
      <c r="P290" s="323">
        <f t="shared" si="19"/>
        <v>10020</v>
      </c>
      <c r="Q290" s="323">
        <f>(M290*60)*(3.1415927*gradient!$E$8*gradient!$E$8*0.6/4)</f>
        <v>432.49258073802122</v>
      </c>
      <c r="R290" s="323">
        <f>1.1*(B$12*gradient!$E$7*0.001*$M290*0.001*$N$4*0.001/(gradient!$E$9*0.000001)^2/100000)</f>
        <v>395.06098328832286</v>
      </c>
      <c r="S290" s="323">
        <f t="shared" si="21"/>
        <v>9560</v>
      </c>
      <c r="T290" s="323" t="str">
        <f t="shared" si="22"/>
        <v/>
      </c>
      <c r="U290" s="323">
        <f>(M290*60)*(3.1415927*gradient!$E$8*gradient!$E$8*0.6/4)</f>
        <v>432.49258073802122</v>
      </c>
    </row>
    <row r="291" spans="12:21" x14ac:dyDescent="0.2">
      <c r="L291" s="323">
        <v>8.49</v>
      </c>
      <c r="M291" s="323">
        <f>(L291*$N$5)/(gradient!$E$9/1000000)*1000</f>
        <v>3.4808476132331152</v>
      </c>
      <c r="N291" s="323">
        <f t="shared" si="20"/>
        <v>2.9356694329833211</v>
      </c>
      <c r="O291" s="323">
        <f>gradient!$E$7/(N291*gradient!$E$9/1000)</f>
        <v>10018.759052170659</v>
      </c>
      <c r="P291" s="323">
        <f t="shared" si="19"/>
        <v>10010</v>
      </c>
      <c r="Q291" s="323">
        <f>(M291*60)*(3.1415927*gradient!$E$8*gradient!$E$8*0.6/4)</f>
        <v>434.02624237184392</v>
      </c>
      <c r="R291" s="323">
        <f>1.1*(B$12*gradient!$E$7*0.001*$M291*0.001*$N$4*0.001/(gradient!$E$9*0.000001)^2/100000)</f>
        <v>396.46190876097643</v>
      </c>
      <c r="S291" s="323">
        <f t="shared" si="21"/>
        <v>9560</v>
      </c>
      <c r="T291" s="323" t="str">
        <f t="shared" si="22"/>
        <v/>
      </c>
      <c r="U291" s="323">
        <f>(M291*60)*(3.1415927*gradient!$E$8*gradient!$E$8*0.6/4)</f>
        <v>434.02624237184392</v>
      </c>
    </row>
    <row r="292" spans="12:21" x14ac:dyDescent="0.2">
      <c r="L292" s="323">
        <v>8.52</v>
      </c>
      <c r="M292" s="323">
        <f>(L292*$N$5)/(gradient!$E$9/1000000)*1000</f>
        <v>3.493147428120865</v>
      </c>
      <c r="N292" s="323">
        <f t="shared" si="20"/>
        <v>2.9379105143208304</v>
      </c>
      <c r="O292" s="323">
        <f>gradient!$E$7/(N292*gradient!$E$9/1000)</f>
        <v>10011.116595456142</v>
      </c>
      <c r="P292" s="323">
        <f t="shared" si="19"/>
        <v>10010</v>
      </c>
      <c r="Q292" s="323">
        <f>(M292*60)*(3.1415927*gradient!$E$8*gradient!$E$8*0.6/4)</f>
        <v>435.55990400566674</v>
      </c>
      <c r="R292" s="323">
        <f>1.1*(B$12*gradient!$E$7*0.001*$M292*0.001*$N$4*0.001/(gradient!$E$9*0.000001)^2/100000)</f>
        <v>397.86283423363005</v>
      </c>
      <c r="S292" s="323">
        <f t="shared" si="21"/>
        <v>9560</v>
      </c>
      <c r="T292" s="323" t="str">
        <f t="shared" si="22"/>
        <v/>
      </c>
      <c r="U292" s="323">
        <f>(M292*60)*(3.1415927*gradient!$E$8*gradient!$E$8*0.6/4)</f>
        <v>435.55990400566674</v>
      </c>
    </row>
    <row r="293" spans="12:21" x14ac:dyDescent="0.2">
      <c r="L293" s="323">
        <v>8.5500000000000007</v>
      </c>
      <c r="M293" s="323">
        <f>(L293*$N$5)/(gradient!$E$9/1000000)*1000</f>
        <v>3.5054472430086148</v>
      </c>
      <c r="N293" s="323">
        <f t="shared" si="20"/>
        <v>2.9401576101400768</v>
      </c>
      <c r="O293" s="323">
        <f>gradient!$E$7/(N293*gradient!$E$9/1000)</f>
        <v>10003.465325956147</v>
      </c>
      <c r="P293" s="323">
        <f t="shared" si="19"/>
        <v>10000</v>
      </c>
      <c r="Q293" s="323">
        <f>(M293*60)*(3.1415927*gradient!$E$8*gradient!$E$8*0.6/4)</f>
        <v>437.0935656394895</v>
      </c>
      <c r="R293" s="323">
        <f>1.1*(B$12*gradient!$E$7*0.001*$M293*0.001*$N$4*0.001/(gradient!$E$9*0.000001)^2/100000)</f>
        <v>399.26375970628374</v>
      </c>
      <c r="S293" s="323">
        <f t="shared" si="21"/>
        <v>9560</v>
      </c>
      <c r="T293" s="323" t="str">
        <f t="shared" si="22"/>
        <v/>
      </c>
      <c r="U293" s="323">
        <f>(M293*60)*(3.1415927*gradient!$E$8*gradient!$E$8*0.6/4)</f>
        <v>437.0935656394895</v>
      </c>
    </row>
    <row r="294" spans="12:21" x14ac:dyDescent="0.2">
      <c r="L294" s="323">
        <v>8.58</v>
      </c>
      <c r="M294" s="323">
        <f>(L294*$N$5)/(gradient!$E$9/1000000)*1000</f>
        <v>3.5177470578963641</v>
      </c>
      <c r="N294" s="323">
        <f t="shared" si="20"/>
        <v>2.9424106311943756</v>
      </c>
      <c r="O294" s="323">
        <f>gradient!$E$7/(N294*gradient!$E$9/1000)</f>
        <v>9995.805613964767</v>
      </c>
      <c r="P294" s="323">
        <f t="shared" si="19"/>
        <v>9990</v>
      </c>
      <c r="Q294" s="323">
        <f>(M294*60)*(3.1415927*gradient!$E$8*gradient!$E$8*0.6/4)</f>
        <v>438.62722727331226</v>
      </c>
      <c r="R294" s="323">
        <f>1.1*(B$12*gradient!$E$7*0.001*$M294*0.001*$N$4*0.001/(gradient!$E$9*0.000001)^2/100000)</f>
        <v>400.66468517893736</v>
      </c>
      <c r="S294" s="323">
        <f t="shared" si="21"/>
        <v>9560</v>
      </c>
      <c r="T294" s="323" t="str">
        <f t="shared" si="22"/>
        <v/>
      </c>
      <c r="U294" s="323">
        <f>(M294*60)*(3.1415927*gradient!$E$8*gradient!$E$8*0.6/4)</f>
        <v>438.62722727331226</v>
      </c>
    </row>
    <row r="295" spans="12:21" x14ac:dyDescent="0.2">
      <c r="L295" s="323">
        <v>8.61</v>
      </c>
      <c r="M295" s="323">
        <f>(L295*$N$5)/(gradient!$E$9/1000000)*1000</f>
        <v>3.5300468727841134</v>
      </c>
      <c r="N295" s="323">
        <f t="shared" si="20"/>
        <v>2.9446694896328927</v>
      </c>
      <c r="O295" s="323">
        <f>gradient!$E$7/(N295*gradient!$E$9/1000)</f>
        <v>9988.1378230835235</v>
      </c>
      <c r="P295" s="323">
        <f t="shared" si="19"/>
        <v>9980</v>
      </c>
      <c r="Q295" s="323">
        <f>(M295*60)*(3.1415927*gradient!$E$8*gradient!$E$8*0.6/4)</f>
        <v>440.16088890713502</v>
      </c>
      <c r="R295" s="323">
        <f>1.1*(B$12*gradient!$E$7*0.001*$M295*0.001*$N$4*0.001/(gradient!$E$9*0.000001)^2/100000)</f>
        <v>402.06561065159104</v>
      </c>
      <c r="S295" s="323">
        <f t="shared" si="21"/>
        <v>9560</v>
      </c>
      <c r="T295" s="323" t="str">
        <f t="shared" si="22"/>
        <v/>
      </c>
      <c r="U295" s="323">
        <f>(M295*60)*(3.1415927*gradient!$E$8*gradient!$E$8*0.6/4)</f>
        <v>440.16088890713502</v>
      </c>
    </row>
    <row r="296" spans="12:21" x14ac:dyDescent="0.2">
      <c r="L296" s="323">
        <v>8.64</v>
      </c>
      <c r="M296" s="323">
        <f>(L296*$N$5)/(gradient!$E$9/1000000)*1000</f>
        <v>3.5423466876718632</v>
      </c>
      <c r="N296" s="323">
        <f t="shared" si="20"/>
        <v>2.946934098974999</v>
      </c>
      <c r="O296" s="323">
        <f>gradient!$E$7/(N296*gradient!$E$9/1000)</f>
        <v>9980.4623103422418</v>
      </c>
      <c r="P296" s="323">
        <f t="shared" si="19"/>
        <v>9980</v>
      </c>
      <c r="Q296" s="323">
        <f>(M296*60)*(3.1415927*gradient!$E$8*gradient!$E$8*0.6/4)</f>
        <v>441.69455054095783</v>
      </c>
      <c r="R296" s="323">
        <f>1.1*(B$12*gradient!$E$7*0.001*$M296*0.001*$N$4*0.001/(gradient!$E$9*0.000001)^2/100000)</f>
        <v>403.46653612424467</v>
      </c>
      <c r="S296" s="323">
        <f t="shared" si="21"/>
        <v>9560</v>
      </c>
      <c r="T296" s="323" t="str">
        <f t="shared" si="22"/>
        <v/>
      </c>
      <c r="U296" s="323">
        <f>(M296*60)*(3.1415927*gradient!$E$8*gradient!$E$8*0.6/4)</f>
        <v>441.69455054095783</v>
      </c>
    </row>
    <row r="297" spans="12:21" x14ac:dyDescent="0.2">
      <c r="L297" s="323">
        <v>8.67</v>
      </c>
      <c r="M297" s="323">
        <f>(L297*$N$5)/(gradient!$E$9/1000000)*1000</f>
        <v>3.5546465025596126</v>
      </c>
      <c r="N297" s="323">
        <f t="shared" si="20"/>
        <v>2.9492043740851828</v>
      </c>
      <c r="O297" s="323">
        <f>gradient!$E$7/(N297*gradient!$E$9/1000)</f>
        <v>9972.7794263175201</v>
      </c>
      <c r="P297" s="323">
        <f t="shared" si="19"/>
        <v>9970</v>
      </c>
      <c r="Q297" s="323">
        <f>(M297*60)*(3.1415927*gradient!$E$8*gradient!$E$8*0.6/4)</f>
        <v>443.22821217478059</v>
      </c>
      <c r="R297" s="323">
        <f>1.1*(B$12*gradient!$E$7*0.001*$M297*0.001*$N$4*0.001/(gradient!$E$9*0.000001)^2/100000)</f>
        <v>404.86746159689829</v>
      </c>
      <c r="S297" s="323">
        <f t="shared" si="21"/>
        <v>9560</v>
      </c>
      <c r="T297" s="323" t="str">
        <f t="shared" si="22"/>
        <v/>
      </c>
      <c r="U297" s="323">
        <f>(M297*60)*(3.1415927*gradient!$E$8*gradient!$E$8*0.6/4)</f>
        <v>443.22821217478059</v>
      </c>
    </row>
    <row r="298" spans="12:21" x14ac:dyDescent="0.2">
      <c r="L298" s="323">
        <v>8.6999999999999993</v>
      </c>
      <c r="M298" s="323">
        <f>(L298*$N$5)/(gradient!$E$9/1000000)*1000</f>
        <v>3.5669463174473619</v>
      </c>
      <c r="N298" s="323">
        <f t="shared" si="20"/>
        <v>2.951480231148492</v>
      </c>
      <c r="O298" s="323">
        <f>gradient!$E$7/(N298*gradient!$E$9/1000)</f>
        <v>9965.0895152489393</v>
      </c>
      <c r="P298" s="323">
        <f t="shared" si="19"/>
        <v>9960</v>
      </c>
      <c r="Q298" s="323">
        <f>(M298*60)*(3.1415927*gradient!$E$8*gradient!$E$8*0.6/4)</f>
        <v>444.76187380860335</v>
      </c>
      <c r="R298" s="323">
        <f>1.1*(B$12*gradient!$E$7*0.001*$M298*0.001*$N$4*0.001/(gradient!$E$9*0.000001)^2/100000)</f>
        <v>406.26838706955175</v>
      </c>
      <c r="S298" s="323">
        <f t="shared" si="21"/>
        <v>9560</v>
      </c>
      <c r="T298" s="323" t="str">
        <f t="shared" si="22"/>
        <v/>
      </c>
      <c r="U298" s="323">
        <f>(M298*60)*(3.1415927*gradient!$E$8*gradient!$E$8*0.6/4)</f>
        <v>444.76187380860335</v>
      </c>
    </row>
    <row r="299" spans="12:21" x14ac:dyDescent="0.2">
      <c r="L299" s="323">
        <v>8.73</v>
      </c>
      <c r="M299" s="323">
        <f>(L299*$N$5)/(gradient!$E$9/1000000)*1000</f>
        <v>3.5792461323351117</v>
      </c>
      <c r="N299" s="323">
        <f t="shared" si="20"/>
        <v>2.9537615876465058</v>
      </c>
      <c r="O299" s="323">
        <f>gradient!$E$7/(N299*gradient!$E$9/1000)</f>
        <v>9957.3929151529865</v>
      </c>
      <c r="P299" s="323">
        <f t="shared" si="19"/>
        <v>9950</v>
      </c>
      <c r="Q299" s="323">
        <f>(M299*60)*(3.1415927*gradient!$E$8*gradient!$E$8*0.6/4)</f>
        <v>446.29553544242611</v>
      </c>
      <c r="R299" s="323">
        <f>1.1*(B$12*gradient!$E$7*0.001*$M299*0.001*$N$4*0.001/(gradient!$E$9*0.000001)^2/100000)</f>
        <v>407.66931254220543</v>
      </c>
      <c r="S299" s="323">
        <f t="shared" si="21"/>
        <v>9560</v>
      </c>
      <c r="T299" s="323" t="str">
        <f t="shared" si="22"/>
        <v/>
      </c>
      <c r="U299" s="323">
        <f>(M299*60)*(3.1415927*gradient!$E$8*gradient!$E$8*0.6/4)</f>
        <v>446.29553544242611</v>
      </c>
    </row>
    <row r="300" spans="12:21" x14ac:dyDescent="0.2">
      <c r="L300" s="323">
        <v>8.76</v>
      </c>
      <c r="M300" s="323">
        <f>(L300*$N$5)/(gradient!$E$9/1000000)*1000</f>
        <v>3.591545947222861</v>
      </c>
      <c r="N300" s="323">
        <f t="shared" si="20"/>
        <v>2.9560483623338096</v>
      </c>
      <c r="O300" s="323">
        <f>gradient!$E$7/(N300*gradient!$E$9/1000)</f>
        <v>9949.6899579348119</v>
      </c>
      <c r="P300" s="323">
        <f t="shared" si="19"/>
        <v>9940</v>
      </c>
      <c r="Q300" s="323">
        <f>(M300*60)*(3.1415927*gradient!$E$8*gradient!$E$8*0.6/4)</f>
        <v>447.82919707624887</v>
      </c>
      <c r="R300" s="323">
        <f>1.1*(B$12*gradient!$E$7*0.001*$M300*0.001*$N$4*0.001/(gradient!$E$9*0.000001)^2/100000)</f>
        <v>409.07023801485906</v>
      </c>
      <c r="S300" s="323">
        <f t="shared" si="21"/>
        <v>9560</v>
      </c>
      <c r="T300" s="323" t="str">
        <f t="shared" si="22"/>
        <v/>
      </c>
      <c r="U300" s="323">
        <f>(M300*60)*(3.1415927*gradient!$E$8*gradient!$E$8*0.6/4)</f>
        <v>447.82919707624887</v>
      </c>
    </row>
    <row r="301" spans="12:21" x14ac:dyDescent="0.2">
      <c r="L301" s="323">
        <v>8.7899999999999991</v>
      </c>
      <c r="M301" s="323">
        <f>(L301*$N$5)/(gradient!$E$9/1000000)*1000</f>
        <v>3.6038457621106104</v>
      </c>
      <c r="N301" s="323">
        <f t="shared" si="20"/>
        <v>2.9583404752149791</v>
      </c>
      <c r="O301" s="323">
        <f>gradient!$E$7/(N301*gradient!$E$9/1000)</f>
        <v>9941.9809694977848</v>
      </c>
      <c r="P301" s="323">
        <f t="shared" si="19"/>
        <v>9940</v>
      </c>
      <c r="Q301" s="323">
        <f>(M301*60)*(3.1415927*gradient!$E$8*gradient!$E$8*0.6/4)</f>
        <v>449.36285871007163</v>
      </c>
      <c r="R301" s="323">
        <f>1.1*(B$12*gradient!$E$7*0.001*$M301*0.001*$N$4*0.001/(gradient!$E$9*0.000001)^2/100000)</f>
        <v>410.47116348751268</v>
      </c>
      <c r="S301" s="323">
        <f t="shared" si="21"/>
        <v>9560</v>
      </c>
      <c r="T301" s="323" t="str">
        <f t="shared" si="22"/>
        <v/>
      </c>
      <c r="U301" s="323">
        <f>(M301*60)*(3.1415927*gradient!$E$8*gradient!$E$8*0.6/4)</f>
        <v>449.36285871007163</v>
      </c>
    </row>
    <row r="302" spans="12:21" x14ac:dyDescent="0.2">
      <c r="L302" s="323">
        <v>8.82</v>
      </c>
      <c r="M302" s="323">
        <f>(L302*$N$5)/(gradient!$E$9/1000000)*1000</f>
        <v>3.6161455769983606</v>
      </c>
      <c r="N302" s="323">
        <f t="shared" si="20"/>
        <v>2.9606378475220385</v>
      </c>
      <c r="O302" s="323">
        <f>gradient!$E$7/(N302*gradient!$E$9/1000)</f>
        <v>9934.2662698509666</v>
      </c>
      <c r="P302" s="323">
        <f t="shared" si="19"/>
        <v>9930</v>
      </c>
      <c r="Q302" s="323">
        <f>(M302*60)*(3.1415927*gradient!$E$8*gradient!$E$8*0.6/4)</f>
        <v>450.89652034389445</v>
      </c>
      <c r="R302" s="323">
        <f>1.1*(B$12*gradient!$E$7*0.001*$M302*0.001*$N$4*0.001/(gradient!$E$9*0.000001)^2/100000)</f>
        <v>411.87208896016642</v>
      </c>
      <c r="S302" s="323">
        <f t="shared" si="21"/>
        <v>9560</v>
      </c>
      <c r="T302" s="323" t="str">
        <f t="shared" si="22"/>
        <v/>
      </c>
      <c r="U302" s="323">
        <f>(M302*60)*(3.1415927*gradient!$E$8*gradient!$E$8*0.6/4)</f>
        <v>450.89652034389445</v>
      </c>
    </row>
    <row r="303" spans="12:21" x14ac:dyDescent="0.2">
      <c r="L303" s="323">
        <v>8.85</v>
      </c>
      <c r="M303" s="323">
        <f>(L303*$N$5)/(gradient!$E$9/1000000)*1000</f>
        <v>3.6284453918861095</v>
      </c>
      <c r="N303" s="323">
        <f t="shared" si="20"/>
        <v>2.962940401692399</v>
      </c>
      <c r="O303" s="323">
        <f>gradient!$E$7/(N303*gradient!$E$9/1000)</f>
        <v>9926.5461732145141</v>
      </c>
      <c r="P303" s="323">
        <f t="shared" si="19"/>
        <v>9920</v>
      </c>
      <c r="Q303" s="323">
        <f>(M303*60)*(3.1415927*gradient!$E$8*gradient!$E$8*0.6/4)</f>
        <v>452.43018197771715</v>
      </c>
      <c r="R303" s="323">
        <f>1.1*(B$12*gradient!$E$7*0.001*$M303*0.001*$N$4*0.001/(gradient!$E$9*0.000001)^2/100000)</f>
        <v>413.27301443281999</v>
      </c>
      <c r="S303" s="323">
        <f t="shared" si="21"/>
        <v>9560</v>
      </c>
      <c r="T303" s="323" t="str">
        <f t="shared" si="22"/>
        <v/>
      </c>
      <c r="U303" s="323">
        <f>(M303*60)*(3.1415927*gradient!$E$8*gradient!$E$8*0.6/4)</f>
        <v>452.43018197771715</v>
      </c>
    </row>
    <row r="304" spans="12:21" x14ac:dyDescent="0.2">
      <c r="L304" s="323">
        <v>8.8800000000000008</v>
      </c>
      <c r="M304" s="323">
        <f>(L304*$N$5)/(gradient!$E$9/1000000)*1000</f>
        <v>3.6407452067738593</v>
      </c>
      <c r="N304" s="323">
        <f t="shared" si="20"/>
        <v>2.9652480613472627</v>
      </c>
      <c r="O304" s="323">
        <f>gradient!$E$7/(N304*gradient!$E$9/1000)</f>
        <v>9918.8209881230287</v>
      </c>
      <c r="P304" s="323">
        <f t="shared" si="19"/>
        <v>9910</v>
      </c>
      <c r="Q304" s="323">
        <f>(M304*60)*(3.1415927*gradient!$E$8*gradient!$E$8*0.6/4)</f>
        <v>453.96384361153997</v>
      </c>
      <c r="R304" s="323">
        <f>1.1*(B$12*gradient!$E$7*0.001*$M304*0.001*$N$4*0.001/(gradient!$E$9*0.000001)^2/100000)</f>
        <v>414.67393990547367</v>
      </c>
      <c r="S304" s="323">
        <f t="shared" si="21"/>
        <v>9560</v>
      </c>
      <c r="T304" s="323" t="str">
        <f t="shared" si="22"/>
        <v/>
      </c>
      <c r="U304" s="323">
        <f>(M304*60)*(3.1415927*gradient!$E$8*gradient!$E$8*0.6/4)</f>
        <v>453.96384361153997</v>
      </c>
    </row>
    <row r="305" spans="12:21" x14ac:dyDescent="0.2">
      <c r="L305" s="323">
        <v>8.91</v>
      </c>
      <c r="M305" s="323">
        <f>(L305*$N$5)/(gradient!$E$9/1000000)*1000</f>
        <v>3.653045021661609</v>
      </c>
      <c r="N305" s="323">
        <f t="shared" si="20"/>
        <v>2.9675607512704709</v>
      </c>
      <c r="O305" s="323">
        <f>gradient!$E$7/(N305*gradient!$E$9/1000)</f>
        <v>9911.091017526971</v>
      </c>
      <c r="P305" s="323">
        <f t="shared" si="19"/>
        <v>9910</v>
      </c>
      <c r="Q305" s="323">
        <f>(M305*60)*(3.1415927*gradient!$E$8*gradient!$E$8*0.6/4)</f>
        <v>455.49750524536273</v>
      </c>
      <c r="R305" s="323">
        <f>1.1*(B$12*gradient!$E$7*0.001*$M305*0.001*$N$4*0.001/(gradient!$E$9*0.000001)^2/100000)</f>
        <v>416.07486537812736</v>
      </c>
      <c r="S305" s="323">
        <f t="shared" si="21"/>
        <v>9560</v>
      </c>
      <c r="T305" s="323" t="str">
        <f t="shared" si="22"/>
        <v/>
      </c>
      <c r="U305" s="323">
        <f>(M305*60)*(3.1415927*gradient!$E$8*gradient!$E$8*0.6/4)</f>
        <v>455.49750524536273</v>
      </c>
    </row>
    <row r="306" spans="12:21" x14ac:dyDescent="0.2">
      <c r="L306" s="323">
        <v>8.94</v>
      </c>
      <c r="M306" s="323">
        <f>(L306*$N$5)/(gradient!$E$9/1000000)*1000</f>
        <v>3.6653448365493579</v>
      </c>
      <c r="N306" s="323">
        <f t="shared" si="20"/>
        <v>2.9698783973877987</v>
      </c>
      <c r="O306" s="323">
        <f>gradient!$E$7/(N306*gradient!$E$9/1000)</f>
        <v>9903.3565588920792</v>
      </c>
      <c r="P306" s="323">
        <f t="shared" si="19"/>
        <v>9900</v>
      </c>
      <c r="Q306" s="323">
        <f>(M306*60)*(3.1415927*gradient!$E$8*gradient!$E$8*0.6/4)</f>
        <v>457.03116687918549</v>
      </c>
      <c r="R306" s="323">
        <f>1.1*(B$12*gradient!$E$7*0.001*$M306*0.001*$N$4*0.001/(gradient!$E$9*0.000001)^2/100000)</f>
        <v>417.47579085078087</v>
      </c>
      <c r="S306" s="323">
        <f t="shared" si="21"/>
        <v>9560</v>
      </c>
      <c r="T306" s="323" t="str">
        <f t="shared" si="22"/>
        <v/>
      </c>
      <c r="U306" s="323">
        <f>(M306*60)*(3.1415927*gradient!$E$8*gradient!$E$8*0.6/4)</f>
        <v>457.03116687918549</v>
      </c>
    </row>
    <row r="307" spans="12:21" x14ac:dyDescent="0.2">
      <c r="L307" s="323">
        <v>8.9700000000000006</v>
      </c>
      <c r="M307" s="323">
        <f>(L307*$N$5)/(gradient!$E$9/1000000)*1000</f>
        <v>3.6776446514371077</v>
      </c>
      <c r="N307" s="323">
        <f t="shared" si="20"/>
        <v>2.9722009267466802</v>
      </c>
      <c r="O307" s="323">
        <f>gradient!$E$7/(N307*gradient!$E$9/1000)</f>
        <v>9895.6179042969234</v>
      </c>
      <c r="P307" s="323">
        <f t="shared" si="19"/>
        <v>9890</v>
      </c>
      <c r="Q307" s="323">
        <f>(M307*60)*(3.1415927*gradient!$E$8*gradient!$E$8*0.6/4)</f>
        <v>458.56482851300831</v>
      </c>
      <c r="R307" s="323">
        <f>1.1*(B$12*gradient!$E$7*0.001*$M307*0.001*$N$4*0.001/(gradient!$E$9*0.000001)^2/100000)</f>
        <v>418.87671632343449</v>
      </c>
      <c r="S307" s="323">
        <f t="shared" si="21"/>
        <v>9560</v>
      </c>
      <c r="T307" s="323" t="str">
        <f t="shared" si="22"/>
        <v/>
      </c>
      <c r="U307" s="323">
        <f>(M307*60)*(3.1415927*gradient!$E$8*gradient!$E$8*0.6/4)</f>
        <v>458.56482851300831</v>
      </c>
    </row>
    <row r="308" spans="12:21" x14ac:dyDescent="0.2">
      <c r="L308" s="323">
        <v>9</v>
      </c>
      <c r="M308" s="323">
        <f>(L308*$N$5)/(gradient!$E$9/1000000)*1000</f>
        <v>3.6899444663248575</v>
      </c>
      <c r="N308" s="323">
        <f t="shared" si="20"/>
        <v>2.9745282674963489</v>
      </c>
      <c r="O308" s="323">
        <f>gradient!$E$7/(N308*gradient!$E$9/1000)</f>
        <v>9887.8753405285806</v>
      </c>
      <c r="P308" s="323">
        <f t="shared" si="19"/>
        <v>9880</v>
      </c>
      <c r="Q308" s="323">
        <f>(M308*60)*(3.1415927*gradient!$E$8*gradient!$E$8*0.6/4)</f>
        <v>460.09849014683107</v>
      </c>
      <c r="R308" s="323">
        <f>1.1*(B$12*gradient!$E$7*0.001*$M308*0.001*$N$4*0.001/(gradient!$E$9*0.000001)^2/100000)</f>
        <v>420.27764179608812</v>
      </c>
      <c r="S308" s="323">
        <f t="shared" si="21"/>
        <v>9560</v>
      </c>
      <c r="T308" s="323" t="str">
        <f t="shared" si="22"/>
        <v/>
      </c>
      <c r="U308" s="323">
        <f>(M308*60)*(3.1415927*gradient!$E$8*gradient!$E$8*0.6/4)</f>
        <v>460.09849014683107</v>
      </c>
    </row>
    <row r="309" spans="12:21" x14ac:dyDescent="0.2">
      <c r="L309" s="323">
        <v>9.0299999999999994</v>
      </c>
      <c r="M309" s="323">
        <f>(L309*$N$5)/(gradient!$E$9/1000000)*1000</f>
        <v>3.7022442812126064</v>
      </c>
      <c r="N309" s="323">
        <f t="shared" si="20"/>
        <v>2.9768603488683922</v>
      </c>
      <c r="O309" s="323">
        <f>gradient!$E$7/(N309*gradient!$E$9/1000)</f>
        <v>9880.1291491765078</v>
      </c>
      <c r="P309" s="323">
        <f t="shared" si="19"/>
        <v>9880</v>
      </c>
      <c r="Q309" s="323">
        <f>(M309*60)*(3.1415927*gradient!$E$8*gradient!$E$8*0.6/4)</f>
        <v>461.63215178065377</v>
      </c>
      <c r="R309" s="323">
        <f>1.1*(B$12*gradient!$E$7*0.001*$M309*0.001*$N$4*0.001/(gradient!$E$9*0.000001)^2/100000)</f>
        <v>421.67856726874174</v>
      </c>
      <c r="S309" s="323">
        <f t="shared" si="21"/>
        <v>9560</v>
      </c>
      <c r="T309" s="323" t="str">
        <f t="shared" si="22"/>
        <v/>
      </c>
      <c r="U309" s="323">
        <f>(M309*60)*(3.1415927*gradient!$E$8*gradient!$E$8*0.6/4)</f>
        <v>461.63215178065377</v>
      </c>
    </row>
    <row r="310" spans="12:21" x14ac:dyDescent="0.2">
      <c r="L310" s="323">
        <v>9.06</v>
      </c>
      <c r="M310" s="323">
        <f>(L310*$N$5)/(gradient!$E$9/1000000)*1000</f>
        <v>3.7145440961003566</v>
      </c>
      <c r="N310" s="323">
        <f t="shared" si="20"/>
        <v>2.9791971011577054</v>
      </c>
      <c r="O310" s="323">
        <f>gradient!$E$7/(N310*gradient!$E$9/1000)</f>
        <v>9872.379606724593</v>
      </c>
      <c r="P310" s="323">
        <f t="shared" si="19"/>
        <v>9870</v>
      </c>
      <c r="Q310" s="323">
        <f>(M310*60)*(3.1415927*gradient!$E$8*gradient!$E$8*0.6/4)</f>
        <v>463.16581341447664</v>
      </c>
      <c r="R310" s="323">
        <f>1.1*(B$12*gradient!$E$7*0.001*$M310*0.001*$N$4*0.001/(gradient!$E$9*0.000001)^2/100000)</f>
        <v>423.07949274139543</v>
      </c>
      <c r="S310" s="323">
        <f t="shared" si="21"/>
        <v>9560</v>
      </c>
      <c r="T310" s="323" t="str">
        <f t="shared" si="22"/>
        <v/>
      </c>
      <c r="U310" s="323">
        <f>(M310*60)*(3.1415927*gradient!$E$8*gradient!$E$8*0.6/4)</f>
        <v>463.16581341447664</v>
      </c>
    </row>
    <row r="311" spans="12:21" x14ac:dyDescent="0.2">
      <c r="L311" s="323">
        <v>9.09</v>
      </c>
      <c r="M311" s="323">
        <f>(L311*$N$5)/(gradient!$E$9/1000000)*1000</f>
        <v>3.726843910988106</v>
      </c>
      <c r="N311" s="323">
        <f t="shared" si="20"/>
        <v>2.9815384557038351</v>
      </c>
      <c r="O311" s="323">
        <f>gradient!$E$7/(N311*gradient!$E$9/1000)</f>
        <v>9864.6269846414853</v>
      </c>
      <c r="P311" s="323">
        <f t="shared" si="19"/>
        <v>9860</v>
      </c>
      <c r="Q311" s="323">
        <f>(M311*60)*(3.1415927*gradient!$E$8*gradient!$E$8*0.6/4)</f>
        <v>464.69947504829935</v>
      </c>
      <c r="R311" s="323">
        <f>1.1*(B$12*gradient!$E$7*0.001*$M311*0.001*$N$4*0.001/(gradient!$E$9*0.000001)^2/100000)</f>
        <v>424.480418214049</v>
      </c>
      <c r="S311" s="323">
        <f t="shared" si="21"/>
        <v>9560</v>
      </c>
      <c r="T311" s="323" t="str">
        <f t="shared" si="22"/>
        <v/>
      </c>
      <c r="U311" s="323">
        <f>(M311*60)*(3.1415927*gradient!$E$8*gradient!$E$8*0.6/4)</f>
        <v>464.69947504829935</v>
      </c>
    </row>
    <row r="312" spans="12:21" x14ac:dyDescent="0.2">
      <c r="L312" s="323">
        <v>9.1199999999999992</v>
      </c>
      <c r="M312" s="323">
        <f>(L312*$N$5)/(gradient!$E$9/1000000)*1000</f>
        <v>3.7391437258758549</v>
      </c>
      <c r="N312" s="323">
        <f t="shared" si="20"/>
        <v>2.9838843448727075</v>
      </c>
      <c r="O312" s="323">
        <f>gradient!$E$7/(N312*gradient!$E$9/1000)</f>
        <v>9856.8715494692078</v>
      </c>
      <c r="P312" s="323">
        <f t="shared" si="19"/>
        <v>9850</v>
      </c>
      <c r="Q312" s="323">
        <f>(M312*60)*(3.1415927*gradient!$E$8*gradient!$E$8*0.6/4)</f>
        <v>466.23313668212205</v>
      </c>
      <c r="R312" s="323">
        <f>1.1*(B$12*gradient!$E$7*0.001*$M312*0.001*$N$4*0.001/(gradient!$E$9*0.000001)^2/100000)</f>
        <v>425.88134368670251</v>
      </c>
      <c r="S312" s="323">
        <f t="shared" si="21"/>
        <v>9560</v>
      </c>
      <c r="T312" s="323" t="str">
        <f t="shared" si="22"/>
        <v/>
      </c>
      <c r="U312" s="323">
        <f>(M312*60)*(3.1415927*gradient!$E$8*gradient!$E$8*0.6/4)</f>
        <v>466.23313668212205</v>
      </c>
    </row>
    <row r="313" spans="12:21" x14ac:dyDescent="0.2">
      <c r="L313" s="323">
        <v>9.15</v>
      </c>
      <c r="M313" s="323">
        <f>(L313*$N$5)/(gradient!$E$9/1000000)*1000</f>
        <v>3.7514435407636051</v>
      </c>
      <c r="N313" s="323">
        <f t="shared" si="20"/>
        <v>2.9862347020387223</v>
      </c>
      <c r="O313" s="323">
        <f>gradient!$E$7/(N313*gradient!$E$9/1000)</f>
        <v>9849.1135629100918</v>
      </c>
      <c r="P313" s="323">
        <f t="shared" si="19"/>
        <v>9840</v>
      </c>
      <c r="Q313" s="323">
        <f>(M313*60)*(3.1415927*gradient!$E$8*gradient!$E$8*0.6/4)</f>
        <v>467.76679831594492</v>
      </c>
      <c r="R313" s="323">
        <f>1.1*(B$12*gradient!$E$7*0.001*$M313*0.001*$N$4*0.001/(gradient!$E$9*0.000001)^2/100000)</f>
        <v>427.2822691593563</v>
      </c>
      <c r="S313" s="323">
        <f t="shared" si="21"/>
        <v>9560</v>
      </c>
      <c r="T313" s="323" t="str">
        <f t="shared" si="22"/>
        <v/>
      </c>
      <c r="U313" s="323">
        <f>(M313*60)*(3.1415927*gradient!$E$8*gradient!$E$8*0.6/4)</f>
        <v>467.76679831594492</v>
      </c>
    </row>
    <row r="314" spans="12:21" x14ac:dyDescent="0.2">
      <c r="L314" s="323">
        <v>9.18</v>
      </c>
      <c r="M314" s="323">
        <f>(L314*$N$5)/(gradient!$E$9/1000000)*1000</f>
        <v>3.7637433556513544</v>
      </c>
      <c r="N314" s="323">
        <f t="shared" si="20"/>
        <v>2.9885894615672197</v>
      </c>
      <c r="O314" s="323">
        <f>gradient!$E$7/(N314*gradient!$E$9/1000)</f>
        <v>9841.3532819120592</v>
      </c>
      <c r="P314" s="323">
        <f t="shared" si="19"/>
        <v>9840</v>
      </c>
      <c r="Q314" s="323">
        <f>(M314*60)*(3.1415927*gradient!$E$8*gradient!$E$8*0.6/4)</f>
        <v>469.30045994976763</v>
      </c>
      <c r="R314" s="323">
        <f>1.1*(B$12*gradient!$E$7*0.001*$M314*0.001*$N$4*0.001/(gradient!$E$9*0.000001)^2/100000)</f>
        <v>428.68319463200987</v>
      </c>
      <c r="S314" s="323">
        <f t="shared" si="21"/>
        <v>9560</v>
      </c>
      <c r="T314" s="323" t="str">
        <f t="shared" si="22"/>
        <v/>
      </c>
      <c r="U314" s="323">
        <f>(M314*60)*(3.1415927*gradient!$E$8*gradient!$E$8*0.6/4)</f>
        <v>469.30045994976763</v>
      </c>
    </row>
    <row r="315" spans="12:21" x14ac:dyDescent="0.2">
      <c r="L315" s="323">
        <v>9.2100000000000009</v>
      </c>
      <c r="M315" s="323">
        <f>(L315*$N$5)/(gradient!$E$9/1000000)*1000</f>
        <v>3.7760431705391038</v>
      </c>
      <c r="N315" s="323">
        <f t="shared" si="20"/>
        <v>2.9909485587972955</v>
      </c>
      <c r="O315" s="323">
        <f>gradient!$E$7/(N315*gradient!$E$9/1000)</f>
        <v>9833.5909587523165</v>
      </c>
      <c r="P315" s="323">
        <f t="shared" si="19"/>
        <v>9830</v>
      </c>
      <c r="Q315" s="323">
        <f>(M315*60)*(3.1415927*gradient!$E$8*gradient!$E$8*0.6/4)</f>
        <v>470.83412158359039</v>
      </c>
      <c r="R315" s="323">
        <f>1.1*(B$12*gradient!$E$7*0.001*$M315*0.001*$N$4*0.001/(gradient!$E$9*0.000001)^2/100000)</f>
        <v>430.08412010466361</v>
      </c>
      <c r="S315" s="323">
        <f t="shared" si="21"/>
        <v>9560</v>
      </c>
      <c r="T315" s="323" t="str">
        <f t="shared" si="22"/>
        <v/>
      </c>
      <c r="U315" s="323">
        <f>(M315*60)*(3.1415927*gradient!$E$8*gradient!$E$8*0.6/4)</f>
        <v>470.83412158359039</v>
      </c>
    </row>
    <row r="316" spans="12:21" x14ac:dyDescent="0.2">
      <c r="L316" s="323">
        <v>9.24</v>
      </c>
      <c r="M316" s="323">
        <f>(L316*$N$5)/(gradient!$E$9/1000000)*1000</f>
        <v>3.7883429854268535</v>
      </c>
      <c r="N316" s="323">
        <f t="shared" si="20"/>
        <v>2.9933119300249684</v>
      </c>
      <c r="O316" s="323">
        <f>gradient!$E$7/(N316*gradient!$E$9/1000)</f>
        <v>9825.8268411194349</v>
      </c>
      <c r="P316" s="323">
        <f t="shared" si="19"/>
        <v>9820</v>
      </c>
      <c r="Q316" s="323">
        <f>(M316*60)*(3.1415927*gradient!$E$8*gradient!$E$8*0.6/4)</f>
        <v>472.36778321741326</v>
      </c>
      <c r="R316" s="323">
        <f>1.1*(B$12*gradient!$E$7*0.001*$M316*0.001*$N$4*0.001/(gradient!$E$9*0.000001)^2/100000)</f>
        <v>431.48504557731707</v>
      </c>
      <c r="S316" s="323">
        <f t="shared" si="21"/>
        <v>9560</v>
      </c>
      <c r="T316" s="323" t="str">
        <f t="shared" si="22"/>
        <v/>
      </c>
      <c r="U316" s="323">
        <f>(M316*60)*(3.1415927*gradient!$E$8*gradient!$E$8*0.6/4)</f>
        <v>472.36778321741326</v>
      </c>
    </row>
    <row r="317" spans="12:21" x14ac:dyDescent="0.2">
      <c r="L317" s="323">
        <v>9.27</v>
      </c>
      <c r="M317" s="323">
        <f>(L317*$N$5)/(gradient!$E$9/1000000)*1000</f>
        <v>3.8006428003146029</v>
      </c>
      <c r="N317" s="323">
        <f t="shared" si="20"/>
        <v>2.9956795124866815</v>
      </c>
      <c r="O317" s="323">
        <f>gradient!$E$7/(N317*gradient!$E$9/1000)</f>
        <v>9818.0611721939385</v>
      </c>
      <c r="P317" s="323">
        <f t="shared" si="19"/>
        <v>9810</v>
      </c>
      <c r="Q317" s="323">
        <f>(M317*60)*(3.1415927*gradient!$E$8*gradient!$E$8*0.6/4)</f>
        <v>473.90144485123596</v>
      </c>
      <c r="R317" s="323">
        <f>1.1*(B$12*gradient!$E$7*0.001*$M317*0.001*$N$4*0.001/(gradient!$E$9*0.000001)^2/100000)</f>
        <v>432.88597104997086</v>
      </c>
      <c r="S317" s="323">
        <f t="shared" si="21"/>
        <v>9560</v>
      </c>
      <c r="T317" s="323" t="str">
        <f t="shared" si="22"/>
        <v/>
      </c>
      <c r="U317" s="323">
        <f>(M317*60)*(3.1415927*gradient!$E$8*gradient!$E$8*0.6/4)</f>
        <v>473.90144485123596</v>
      </c>
    </row>
    <row r="318" spans="12:21" x14ac:dyDescent="0.2">
      <c r="L318" s="323">
        <v>9.3000000000000007</v>
      </c>
      <c r="M318" s="323">
        <f>(L318*$N$5)/(gradient!$E$9/1000000)*1000</f>
        <v>3.8129426152023527</v>
      </c>
      <c r="N318" s="323">
        <f t="shared" si="20"/>
        <v>2.9980512443431415</v>
      </c>
      <c r="O318" s="323">
        <f>gradient!$E$7/(N318*gradient!$E$9/1000)</f>
        <v>9810.2941907273253</v>
      </c>
      <c r="P318" s="323">
        <f t="shared" si="19"/>
        <v>9810</v>
      </c>
      <c r="Q318" s="323">
        <f>(M318*60)*(3.1415927*gradient!$E$8*gradient!$E$8*0.6/4)</f>
        <v>475.43510648505878</v>
      </c>
      <c r="R318" s="323">
        <f>1.1*(B$12*gradient!$E$7*0.001*$M318*0.001*$N$4*0.001/(gradient!$E$9*0.000001)^2/100000)</f>
        <v>434.28689652262437</v>
      </c>
      <c r="S318" s="323">
        <f t="shared" si="21"/>
        <v>9560</v>
      </c>
      <c r="T318" s="323" t="str">
        <f t="shared" si="22"/>
        <v/>
      </c>
      <c r="U318" s="323">
        <f>(M318*60)*(3.1415927*gradient!$E$8*gradient!$E$8*0.6/4)</f>
        <v>475.43510648505878</v>
      </c>
    </row>
    <row r="319" spans="12:21" x14ac:dyDescent="0.2">
      <c r="L319" s="323">
        <v>9.33</v>
      </c>
      <c r="M319" s="323">
        <f>(L319*$N$5)/(gradient!$E$9/1000000)*1000</f>
        <v>3.825242430090102</v>
      </c>
      <c r="N319" s="323">
        <f t="shared" si="20"/>
        <v>3.0004270646634703</v>
      </c>
      <c r="O319" s="323">
        <f>gradient!$E$7/(N319*gradient!$E$9/1000)</f>
        <v>9802.52613111967</v>
      </c>
      <c r="P319" s="323">
        <f t="shared" si="19"/>
        <v>9800</v>
      </c>
      <c r="Q319" s="323">
        <f>(M319*60)*(3.1415927*gradient!$E$8*gradient!$E$8*0.6/4)</f>
        <v>476.96876811888154</v>
      </c>
      <c r="R319" s="323">
        <f>1.1*(B$12*gradient!$E$7*0.001*$M319*0.001*$N$4*0.001/(gradient!$E$9*0.000001)^2/100000)</f>
        <v>435.687821995278</v>
      </c>
      <c r="S319" s="323">
        <f t="shared" si="21"/>
        <v>9560</v>
      </c>
      <c r="T319" s="323" t="str">
        <f t="shared" si="22"/>
        <v/>
      </c>
      <c r="U319" s="323">
        <f>(M319*60)*(3.1415927*gradient!$E$8*gradient!$E$8*0.6/4)</f>
        <v>476.96876811888154</v>
      </c>
    </row>
    <row r="320" spans="12:21" x14ac:dyDescent="0.2">
      <c r="L320" s="323">
        <v>9.36</v>
      </c>
      <c r="M320" s="323">
        <f>(L320*$N$5)/(gradient!$E$9/1000000)*1000</f>
        <v>3.8375422449778513</v>
      </c>
      <c r="N320" s="323">
        <f t="shared" si="20"/>
        <v>3.0028069134096897</v>
      </c>
      <c r="O320" s="323">
        <f>gradient!$E$7/(N320*gradient!$E$9/1000)</f>
        <v>9794.7572234956879</v>
      </c>
      <c r="P320" s="323">
        <f t="shared" si="19"/>
        <v>9790</v>
      </c>
      <c r="Q320" s="323">
        <f>(M320*60)*(3.1415927*gradient!$E$8*gradient!$E$8*0.6/4)</f>
        <v>478.50242975270424</v>
      </c>
      <c r="R320" s="323">
        <f>1.1*(B$12*gradient!$E$7*0.001*$M320*0.001*$N$4*0.001/(gradient!$E$9*0.000001)^2/100000)</f>
        <v>437.08874746793157</v>
      </c>
      <c r="S320" s="323">
        <f t="shared" si="21"/>
        <v>9560</v>
      </c>
      <c r="T320" s="323" t="str">
        <f t="shared" si="22"/>
        <v/>
      </c>
      <c r="U320" s="323">
        <f>(M320*60)*(3.1415927*gradient!$E$8*gradient!$E$8*0.6/4)</f>
        <v>478.50242975270424</v>
      </c>
    </row>
    <row r="321" spans="12:21" x14ac:dyDescent="0.2">
      <c r="L321" s="323">
        <v>9.39</v>
      </c>
      <c r="M321" s="323">
        <f>(L321*$N$5)/(gradient!$E$9/1000000)*1000</f>
        <v>3.8498420598656011</v>
      </c>
      <c r="N321" s="323">
        <f t="shared" si="20"/>
        <v>3.0051907314214987</v>
      </c>
      <c r="O321" s="323">
        <f>gradient!$E$7/(N321*gradient!$E$9/1000)</f>
        <v>9786.9876937794761</v>
      </c>
      <c r="P321" s="323">
        <f t="shared" si="19"/>
        <v>9780</v>
      </c>
      <c r="Q321" s="323">
        <f>(M321*60)*(3.1415927*gradient!$E$8*gradient!$E$8*0.6/4)</f>
        <v>480.03609138652706</v>
      </c>
      <c r="R321" s="323">
        <f>1.1*(B$12*gradient!$E$7*0.001*$M321*0.001*$N$4*0.001/(gradient!$E$9*0.000001)^2/100000)</f>
        <v>438.48967294058531</v>
      </c>
      <c r="S321" s="323">
        <f t="shared" si="21"/>
        <v>9560</v>
      </c>
      <c r="T321" s="323" t="str">
        <f t="shared" si="22"/>
        <v/>
      </c>
      <c r="U321" s="323">
        <f>(M321*60)*(3.1415927*gradient!$E$8*gradient!$E$8*0.6/4)</f>
        <v>480.03609138652706</v>
      </c>
    </row>
    <row r="322" spans="12:21" x14ac:dyDescent="0.2">
      <c r="L322" s="323">
        <v>9.42</v>
      </c>
      <c r="M322" s="323">
        <f>(L322*$N$5)/(gradient!$E$9/1000000)*1000</f>
        <v>3.8621418747533505</v>
      </c>
      <c r="N322" s="323">
        <f t="shared" si="20"/>
        <v>3.0075784604013625</v>
      </c>
      <c r="O322" s="323">
        <f>gradient!$E$7/(N322*gradient!$E$9/1000)</f>
        <v>9779.2177637677796</v>
      </c>
      <c r="P322" s="323">
        <f t="shared" si="19"/>
        <v>9770</v>
      </c>
      <c r="Q322" s="323">
        <f>(M322*60)*(3.1415927*gradient!$E$8*gradient!$E$8*0.6/4)</f>
        <v>481.56975302034982</v>
      </c>
      <c r="R322" s="323">
        <f>1.1*(B$12*gradient!$E$7*0.001*$M322*0.001*$N$4*0.001/(gradient!$E$9*0.000001)^2/100000)</f>
        <v>439.89059841323882</v>
      </c>
      <c r="S322" s="323">
        <f t="shared" si="21"/>
        <v>9560</v>
      </c>
      <c r="T322" s="323" t="str">
        <f t="shared" si="22"/>
        <v/>
      </c>
      <c r="U322" s="323">
        <f>(M322*60)*(3.1415927*gradient!$E$8*gradient!$E$8*0.6/4)</f>
        <v>481.56975302034982</v>
      </c>
    </row>
    <row r="323" spans="12:21" x14ac:dyDescent="0.2">
      <c r="L323" s="323">
        <v>9.4499999999999993</v>
      </c>
      <c r="M323" s="323">
        <f>(L323*$N$5)/(gradient!$E$9/1000000)*1000</f>
        <v>3.8744416896410998</v>
      </c>
      <c r="N323" s="323">
        <f t="shared" si="20"/>
        <v>3.0099700428998908</v>
      </c>
      <c r="O323" s="323">
        <f>gradient!$E$7/(N323*gradient!$E$9/1000)</f>
        <v>9771.4476512019446</v>
      </c>
      <c r="P323" s="323">
        <f t="shared" si="19"/>
        <v>9770</v>
      </c>
      <c r="Q323" s="323">
        <f>(M323*60)*(3.1415927*gradient!$E$8*gradient!$E$8*0.6/4)</f>
        <v>483.10341465417252</v>
      </c>
      <c r="R323" s="323">
        <f>1.1*(B$12*gradient!$E$7*0.001*$M323*0.001*$N$4*0.001/(gradient!$E$9*0.000001)^2/100000)</f>
        <v>441.29152388589245</v>
      </c>
      <c r="S323" s="323">
        <f t="shared" si="21"/>
        <v>9560</v>
      </c>
      <c r="T323" s="323" t="str">
        <f t="shared" si="22"/>
        <v/>
      </c>
      <c r="U323" s="323">
        <f>(M323*60)*(3.1415927*gradient!$E$8*gradient!$E$8*0.6/4)</f>
        <v>483.10341465417252</v>
      </c>
    </row>
    <row r="324" spans="12:21" x14ac:dyDescent="0.2">
      <c r="L324" s="323">
        <v>9.48</v>
      </c>
      <c r="M324" s="323">
        <f>(L324*$N$5)/(gradient!$E$9/1000000)*1000</f>
        <v>3.8867415045288496</v>
      </c>
      <c r="N324" s="323">
        <f t="shared" si="20"/>
        <v>3.0123654223015111</v>
      </c>
      <c r="O324" s="323">
        <f>gradient!$E$7/(N324*gradient!$E$9/1000)</f>
        <v>9763.6775698385027</v>
      </c>
      <c r="P324" s="323">
        <f t="shared" si="19"/>
        <v>9760</v>
      </c>
      <c r="Q324" s="323">
        <f>(M324*60)*(3.1415927*gradient!$E$8*gradient!$E$8*0.6/4)</f>
        <v>484.63707628799534</v>
      </c>
      <c r="R324" s="323">
        <f>1.1*(B$12*gradient!$E$7*0.001*$M324*0.001*$N$4*0.001/(gradient!$E$9*0.000001)^2/100000)</f>
        <v>442.69244935854624</v>
      </c>
      <c r="S324" s="323">
        <f t="shared" si="21"/>
        <v>9560</v>
      </c>
      <c r="T324" s="323" t="str">
        <f t="shared" si="22"/>
        <v/>
      </c>
      <c r="U324" s="323">
        <f>(M324*60)*(3.1415927*gradient!$E$8*gradient!$E$8*0.6/4)</f>
        <v>484.63707628799534</v>
      </c>
    </row>
    <row r="325" spans="12:21" x14ac:dyDescent="0.2">
      <c r="L325" s="323">
        <v>9.51</v>
      </c>
      <c r="M325" s="323">
        <f>(L325*$N$5)/(gradient!$E$9/1000000)*1000</f>
        <v>3.8990413194165989</v>
      </c>
      <c r="N325" s="323">
        <f t="shared" si="20"/>
        <v>3.0147645428104148</v>
      </c>
      <c r="O325" s="323">
        <f>gradient!$E$7/(N325*gradient!$E$9/1000)</f>
        <v>9755.9077295184743</v>
      </c>
      <c r="P325" s="323">
        <f t="shared" si="19"/>
        <v>9750</v>
      </c>
      <c r="Q325" s="323">
        <f>(M325*60)*(3.1415927*gradient!$E$8*gradient!$E$8*0.6/4)</f>
        <v>486.1707379218181</v>
      </c>
      <c r="R325" s="323">
        <f>1.1*(B$12*gradient!$E$7*0.001*$M325*0.001*$N$4*0.001/(gradient!$E$9*0.000001)^2/100000)</f>
        <v>444.0933748311997</v>
      </c>
      <c r="S325" s="323">
        <f t="shared" si="21"/>
        <v>9560</v>
      </c>
      <c r="T325" s="323" t="str">
        <f t="shared" si="22"/>
        <v/>
      </c>
      <c r="U325" s="323">
        <f>(M325*60)*(3.1415927*gradient!$E$8*gradient!$E$8*0.6/4)</f>
        <v>486.1707379218181</v>
      </c>
    </row>
    <row r="326" spans="12:21" x14ac:dyDescent="0.2">
      <c r="L326" s="323">
        <v>9.5399999999999991</v>
      </c>
      <c r="M326" s="323">
        <f>(L326*$N$5)/(gradient!$E$9/1000000)*1000</f>
        <v>3.9113411343043487</v>
      </c>
      <c r="N326" s="323">
        <f t="shared" si="20"/>
        <v>3.0171673494367881</v>
      </c>
      <c r="O326" s="323">
        <f>gradient!$E$7/(N326*gradient!$E$9/1000)</f>
        <v>9748.1383362353499</v>
      </c>
      <c r="P326" s="323">
        <f t="shared" si="19"/>
        <v>9740</v>
      </c>
      <c r="Q326" s="323">
        <f>(M326*60)*(3.1415927*gradient!$E$8*gradient!$E$8*0.6/4)</f>
        <v>487.70439955564092</v>
      </c>
      <c r="R326" s="323">
        <f>1.1*(B$12*gradient!$E$7*0.001*$M326*0.001*$N$4*0.001/(gradient!$E$9*0.000001)^2/100000)</f>
        <v>445.49430030385344</v>
      </c>
      <c r="S326" s="323">
        <f t="shared" si="21"/>
        <v>9560</v>
      </c>
      <c r="T326" s="323" t="str">
        <f t="shared" si="22"/>
        <v/>
      </c>
      <c r="U326" s="323">
        <f>(M326*60)*(3.1415927*gradient!$E$8*gradient!$E$8*0.6/4)</f>
        <v>487.70439955564092</v>
      </c>
    </row>
    <row r="327" spans="12:21" x14ac:dyDescent="0.2">
      <c r="L327" s="323">
        <v>9.57</v>
      </c>
      <c r="M327" s="323">
        <f>(L327*$N$5)/(gradient!$E$9/1000000)*1000</f>
        <v>3.923640949192098</v>
      </c>
      <c r="N327" s="323">
        <f t="shared" si="20"/>
        <v>3.0195737879833051</v>
      </c>
      <c r="O327" s="323">
        <f>gradient!$E$7/(N327*gradient!$E$9/1000)</f>
        <v>9740.3695922018542</v>
      </c>
      <c r="P327" s="323">
        <f t="shared" si="19"/>
        <v>9740</v>
      </c>
      <c r="Q327" s="323">
        <f>(M327*60)*(3.1415927*gradient!$E$8*gradient!$E$8*0.6/4)</f>
        <v>489.23806118946368</v>
      </c>
      <c r="R327" s="323">
        <f>1.1*(B$12*gradient!$E$7*0.001*$M327*0.001*$N$4*0.001/(gradient!$E$9*0.000001)^2/100000)</f>
        <v>446.89522577650706</v>
      </c>
      <c r="S327" s="323">
        <f t="shared" si="21"/>
        <v>9560</v>
      </c>
      <c r="T327" s="323" t="str">
        <f t="shared" si="22"/>
        <v/>
      </c>
      <c r="U327" s="323">
        <f>(M327*60)*(3.1415927*gradient!$E$8*gradient!$E$8*0.6/4)</f>
        <v>489.23806118946368</v>
      </c>
    </row>
    <row r="328" spans="12:21" x14ac:dyDescent="0.2">
      <c r="L328" s="323">
        <v>9.6</v>
      </c>
      <c r="M328" s="323">
        <f>(L328*$N$5)/(gradient!$E$9/1000000)*1000</f>
        <v>3.9359407640798478</v>
      </c>
      <c r="N328" s="323">
        <f t="shared" si="20"/>
        <v>3.0219838050318888</v>
      </c>
      <c r="O328" s="323">
        <f>gradient!$E$7/(N328*gradient!$E$9/1000)</f>
        <v>9732.6016959154404</v>
      </c>
      <c r="P328" s="323">
        <f t="shared" si="19"/>
        <v>9730</v>
      </c>
      <c r="Q328" s="323">
        <f>(M328*60)*(3.1415927*gradient!$E$8*gradient!$E$8*0.6/4)</f>
        <v>490.7717228232865</v>
      </c>
      <c r="R328" s="323">
        <f>1.1*(B$12*gradient!$E$7*0.001*$M328*0.001*$N$4*0.001/(gradient!$E$9*0.000001)^2/100000)</f>
        <v>448.29615124916069</v>
      </c>
      <c r="S328" s="323">
        <f t="shared" si="21"/>
        <v>9560</v>
      </c>
      <c r="T328" s="323" t="str">
        <f t="shared" si="22"/>
        <v/>
      </c>
      <c r="U328" s="323">
        <f>(M328*60)*(3.1415927*gradient!$E$8*gradient!$E$8*0.6/4)</f>
        <v>490.7717228232865</v>
      </c>
    </row>
    <row r="329" spans="12:21" x14ac:dyDescent="0.2">
      <c r="L329" s="323">
        <v>9.6300000000000008</v>
      </c>
      <c r="M329" s="323">
        <f>(L329*$N$5)/(gradient!$E$9/1000000)*1000</f>
        <v>3.9482405789675972</v>
      </c>
      <c r="N329" s="323">
        <f t="shared" si="20"/>
        <v>3.0243973479307238</v>
      </c>
      <c r="O329" s="323">
        <f>gradient!$E$7/(N329*gradient!$E$9/1000)</f>
        <v>9724.8348422226081</v>
      </c>
      <c r="P329" s="323">
        <f t="shared" ref="P329:P392" si="23">FLOOR(O329,10)</f>
        <v>9720</v>
      </c>
      <c r="Q329" s="323">
        <f>(M329*60)*(3.1415927*gradient!$E$8*gradient!$E$8*0.6/4)</f>
        <v>492.3053844571092</v>
      </c>
      <c r="R329" s="323">
        <f>1.1*(B$12*gradient!$E$7*0.001*$M329*0.001*$N$4*0.001/(gradient!$E$9*0.000001)^2/100000)</f>
        <v>449.6970767218142</v>
      </c>
      <c r="S329" s="323">
        <f t="shared" si="21"/>
        <v>9560</v>
      </c>
      <c r="T329" s="323" t="str">
        <f t="shared" si="22"/>
        <v/>
      </c>
      <c r="U329" s="323">
        <f>(M329*60)*(3.1415927*gradient!$E$8*gradient!$E$8*0.6/4)</f>
        <v>492.3053844571092</v>
      </c>
    </row>
    <row r="330" spans="12:21" x14ac:dyDescent="0.2">
      <c r="L330" s="323">
        <v>9.66</v>
      </c>
      <c r="M330" s="323">
        <f>(L330*$N$5)/(gradient!$E$9/1000000)*1000</f>
        <v>3.9605403938553461</v>
      </c>
      <c r="N330" s="323">
        <f t="shared" si="20"/>
        <v>3.026814364781528</v>
      </c>
      <c r="O330" s="323">
        <f>gradient!$E$7/(N330*gradient!$E$9/1000)</f>
        <v>9717.0692223820151</v>
      </c>
      <c r="P330" s="323">
        <f t="shared" si="23"/>
        <v>9710</v>
      </c>
      <c r="Q330" s="323">
        <f>(M330*60)*(3.1415927*gradient!$E$8*gradient!$E$8*0.6/4)</f>
        <v>493.8390460909319</v>
      </c>
      <c r="R330" s="323">
        <f>1.1*(B$12*gradient!$E$7*0.001*$M330*0.001*$N$4*0.001/(gradient!$E$9*0.000001)^2/100000)</f>
        <v>451.09800219446782</v>
      </c>
      <c r="S330" s="323">
        <f t="shared" si="21"/>
        <v>9560</v>
      </c>
      <c r="T330" s="323" t="str">
        <f t="shared" si="22"/>
        <v/>
      </c>
      <c r="U330" s="323">
        <f>(M330*60)*(3.1415927*gradient!$E$8*gradient!$E$8*0.6/4)</f>
        <v>493.8390460909319</v>
      </c>
    </row>
    <row r="331" spans="12:21" x14ac:dyDescent="0.2">
      <c r="L331" s="323">
        <v>9.69</v>
      </c>
      <c r="M331" s="323">
        <f>(L331*$N$5)/(gradient!$E$9/1000000)*1000</f>
        <v>3.9728402087430958</v>
      </c>
      <c r="N331" s="323">
        <f t="shared" si="20"/>
        <v>3.0292348044270638</v>
      </c>
      <c r="O331" s="323">
        <f>gradient!$E$7/(N331*gradient!$E$9/1000)</f>
        <v>9709.3050241264355</v>
      </c>
      <c r="P331" s="323">
        <f t="shared" si="23"/>
        <v>9700</v>
      </c>
      <c r="Q331" s="323">
        <f>(M331*60)*(3.1415927*gradient!$E$8*gradient!$E$8*0.6/4)</f>
        <v>495.37270772475472</v>
      </c>
      <c r="R331" s="323">
        <f>1.1*(B$12*gradient!$E$7*0.001*$M331*0.001*$N$4*0.001/(gradient!$E$9*0.000001)^2/100000)</f>
        <v>452.49892766712151</v>
      </c>
      <c r="S331" s="323">
        <f t="shared" si="21"/>
        <v>9560</v>
      </c>
      <c r="T331" s="323" t="str">
        <f t="shared" si="22"/>
        <v/>
      </c>
      <c r="U331" s="323">
        <f>(M331*60)*(3.1415927*gradient!$E$8*gradient!$E$8*0.6/4)</f>
        <v>495.37270772475472</v>
      </c>
    </row>
    <row r="332" spans="12:21" x14ac:dyDescent="0.2">
      <c r="L332" s="323">
        <v>9.7200000000000006</v>
      </c>
      <c r="M332" s="323">
        <f>(L332*$N$5)/(gradient!$E$9/1000000)*1000</f>
        <v>3.9851400236308461</v>
      </c>
      <c r="N332" s="323">
        <f t="shared" si="20"/>
        <v>3.0316586164388934</v>
      </c>
      <c r="O332" s="323">
        <f>gradient!$E$7/(N332*gradient!$E$9/1000)</f>
        <v>9701.5424317235902</v>
      </c>
      <c r="P332" s="323">
        <f t="shared" si="23"/>
        <v>9700</v>
      </c>
      <c r="Q332" s="323">
        <f>(M332*60)*(3.1415927*gradient!$E$8*gradient!$E$8*0.6/4)</f>
        <v>496.90636935857754</v>
      </c>
      <c r="R332" s="323">
        <f>1.1*(B$12*gradient!$E$7*0.001*$M332*0.001*$N$4*0.001/(gradient!$E$9*0.000001)^2/100000)</f>
        <v>453.89985313977519</v>
      </c>
      <c r="S332" s="323">
        <f t="shared" si="21"/>
        <v>9560</v>
      </c>
      <c r="T332" s="323" t="str">
        <f t="shared" si="22"/>
        <v/>
      </c>
      <c r="U332" s="323">
        <f>(M332*60)*(3.1415927*gradient!$E$8*gradient!$E$8*0.6/4)</f>
        <v>496.90636935857754</v>
      </c>
    </row>
    <row r="333" spans="12:21" x14ac:dyDescent="0.2">
      <c r="L333" s="323">
        <v>9.75</v>
      </c>
      <c r="M333" s="323">
        <f>(L333*$N$5)/(gradient!$E$9/1000000)*1000</f>
        <v>3.997439838518595</v>
      </c>
      <c r="N333" s="323">
        <f t="shared" si="20"/>
        <v>3.0340857511053683</v>
      </c>
      <c r="O333" s="323">
        <f>gradient!$E$7/(N333*gradient!$E$9/1000)</f>
        <v>9693.7816260358341</v>
      </c>
      <c r="P333" s="323">
        <f t="shared" si="23"/>
        <v>9690</v>
      </c>
      <c r="Q333" s="323">
        <f>(M333*60)*(3.1415927*gradient!$E$8*gradient!$E$8*0.6/4)</f>
        <v>498.44003099240024</v>
      </c>
      <c r="R333" s="323">
        <f>1.1*(B$12*gradient!$E$7*0.001*$M333*0.001*$N$4*0.001/(gradient!$E$9*0.000001)^2/100000)</f>
        <v>455.30077861242876</v>
      </c>
      <c r="S333" s="323">
        <f t="shared" si="21"/>
        <v>9560</v>
      </c>
      <c r="T333" s="323" t="str">
        <f t="shared" si="22"/>
        <v/>
      </c>
      <c r="U333" s="323">
        <f>(M333*60)*(3.1415927*gradient!$E$8*gradient!$E$8*0.6/4)</f>
        <v>498.44003099240024</v>
      </c>
    </row>
    <row r="334" spans="12:21" x14ac:dyDescent="0.2">
      <c r="L334" s="323">
        <v>9.7799999999999994</v>
      </c>
      <c r="M334" s="323">
        <f>(L334*$N$5)/(gradient!$E$9/1000000)*1000</f>
        <v>4.0097396534063448</v>
      </c>
      <c r="N334" s="323">
        <f t="shared" si="20"/>
        <v>3.0365161594198486</v>
      </c>
      <c r="O334" s="323">
        <f>gradient!$E$7/(N334*gradient!$E$9/1000)</f>
        <v>9686.0227845787958</v>
      </c>
      <c r="P334" s="323">
        <f t="shared" si="23"/>
        <v>9680</v>
      </c>
      <c r="Q334" s="323">
        <f>(M334*60)*(3.1415927*gradient!$E$8*gradient!$E$8*0.6/4)</f>
        <v>499.97369262622306</v>
      </c>
      <c r="R334" s="323">
        <f>1.1*(B$12*gradient!$E$7*0.001*$M334*0.001*$N$4*0.001/(gradient!$E$9*0.000001)^2/100000)</f>
        <v>456.70170408508244</v>
      </c>
      <c r="S334" s="323">
        <f t="shared" si="21"/>
        <v>9560</v>
      </c>
      <c r="T334" s="323" t="str">
        <f t="shared" si="22"/>
        <v/>
      </c>
      <c r="U334" s="323">
        <f>(M334*60)*(3.1415927*gradient!$E$8*gradient!$E$8*0.6/4)</f>
        <v>499.97369262622306</v>
      </c>
    </row>
    <row r="335" spans="12:21" x14ac:dyDescent="0.2">
      <c r="L335" s="323">
        <v>9.81</v>
      </c>
      <c r="M335" s="323">
        <f>(L335*$N$5)/(gradient!$E$9/1000000)*1000</f>
        <v>4.0220394682940945</v>
      </c>
      <c r="N335" s="323">
        <f t="shared" si="20"/>
        <v>3.0389497930691478</v>
      </c>
      <c r="O335" s="323">
        <f>gradient!$E$7/(N335*gradient!$E$9/1000)</f>
        <v>9678.2660815789022</v>
      </c>
      <c r="P335" s="323">
        <f t="shared" si="23"/>
        <v>9670</v>
      </c>
      <c r="Q335" s="323">
        <f>(M335*60)*(3.1415927*gradient!$E$8*gradient!$E$8*0.6/4)</f>
        <v>501.50735426004582</v>
      </c>
      <c r="R335" s="323">
        <f>1.1*(B$12*gradient!$E$7*0.001*$M335*0.001*$N$4*0.001/(gradient!$E$9*0.000001)^2/100000)</f>
        <v>458.10262955773607</v>
      </c>
      <c r="S335" s="323">
        <f t="shared" si="21"/>
        <v>9560</v>
      </c>
      <c r="T335" s="323" t="str">
        <f t="shared" si="22"/>
        <v/>
      </c>
      <c r="U335" s="323">
        <f>(M335*60)*(3.1415927*gradient!$E$8*gradient!$E$8*0.6/4)</f>
        <v>501.50735426004582</v>
      </c>
    </row>
    <row r="336" spans="12:21" x14ac:dyDescent="0.2">
      <c r="L336" s="323">
        <v>9.84</v>
      </c>
      <c r="M336" s="323">
        <f>(L336*$N$5)/(gradient!$E$9/1000000)*1000</f>
        <v>4.0343392831818443</v>
      </c>
      <c r="N336" s="323">
        <f t="shared" si="20"/>
        <v>3.0413866044221969</v>
      </c>
      <c r="O336" s="323">
        <f>gradient!$E$7/(N336*gradient!$E$9/1000)</f>
        <v>9670.5116880298774</v>
      </c>
      <c r="P336" s="323">
        <f t="shared" si="23"/>
        <v>9670</v>
      </c>
      <c r="Q336" s="323">
        <f>(M336*60)*(3.1415927*gradient!$E$8*gradient!$E$8*0.6/4)</f>
        <v>503.04101589386869</v>
      </c>
      <c r="R336" s="323">
        <f>1.1*(B$12*gradient!$E$7*0.001*$M336*0.001*$N$4*0.001/(gradient!$E$9*0.000001)^2/100000)</f>
        <v>459.5035550303898</v>
      </c>
      <c r="S336" s="323">
        <f t="shared" si="21"/>
        <v>9560</v>
      </c>
      <c r="T336" s="323" t="str">
        <f t="shared" si="22"/>
        <v/>
      </c>
      <c r="U336" s="323">
        <f>(M336*60)*(3.1415927*gradient!$E$8*gradient!$E$8*0.6/4)</f>
        <v>503.04101589386869</v>
      </c>
    </row>
    <row r="337" spans="12:21" x14ac:dyDescent="0.2">
      <c r="L337" s="323">
        <v>9.8699999999999992</v>
      </c>
      <c r="M337" s="323">
        <f>(L337*$N$5)/(gradient!$E$9/1000000)*1000</f>
        <v>4.0466390980695923</v>
      </c>
      <c r="N337" s="323">
        <f t="shared" si="20"/>
        <v>3.0438265465189236</v>
      </c>
      <c r="O337" s="323">
        <f>gradient!$E$7/(N337*gradient!$E$9/1000)</f>
        <v>9662.7597717482167</v>
      </c>
      <c r="P337" s="323">
        <f t="shared" si="23"/>
        <v>9660</v>
      </c>
      <c r="Q337" s="323">
        <f>(M337*60)*(3.1415927*gradient!$E$8*gradient!$E$8*0.6/4)</f>
        <v>504.57467752769128</v>
      </c>
      <c r="R337" s="323">
        <f>1.1*(B$12*gradient!$E$7*0.001*$M337*0.001*$N$4*0.001/(gradient!$E$9*0.000001)^2/100000)</f>
        <v>460.9044805030432</v>
      </c>
      <c r="S337" s="323">
        <f t="shared" si="21"/>
        <v>9560</v>
      </c>
      <c r="T337" s="323" t="str">
        <f t="shared" si="22"/>
        <v/>
      </c>
      <c r="U337" s="323">
        <f>(M337*60)*(3.1415927*gradient!$E$8*gradient!$E$8*0.6/4)</f>
        <v>504.57467752769128</v>
      </c>
    </row>
    <row r="338" spans="12:21" x14ac:dyDescent="0.2">
      <c r="L338" s="323">
        <v>9.9</v>
      </c>
      <c r="M338" s="323">
        <f>(L338*$N$5)/(gradient!$E$9/1000000)*1000</f>
        <v>4.058938912957343</v>
      </c>
      <c r="N338" s="323">
        <f t="shared" ref="N338:N401" si="24">B$9*$L338^(1/3)+B$10/$L338+B$11*$L338</f>
        <v>3.0462695730593454</v>
      </c>
      <c r="O338" s="323">
        <f>gradient!$E$7/(N338*gradient!$E$9/1000)</f>
        <v>9655.0104974276255</v>
      </c>
      <c r="P338" s="323">
        <f t="shared" si="23"/>
        <v>9650</v>
      </c>
      <c r="Q338" s="323">
        <f>(M338*60)*(3.1415927*gradient!$E$8*gradient!$E$8*0.6/4)</f>
        <v>506.10833916151415</v>
      </c>
      <c r="R338" s="323">
        <f>1.1*(B$12*gradient!$E$7*0.001*$M338*0.001*$N$4*0.001/(gradient!$E$9*0.000001)^2/100000)</f>
        <v>462.30540597569689</v>
      </c>
      <c r="S338" s="323">
        <f t="shared" ref="S338:S401" si="25">IF(P338&gt;$P$1017,S337,P338)</f>
        <v>9560</v>
      </c>
      <c r="T338" s="323" t="str">
        <f t="shared" ref="T338:T401" si="26">IF(S340-S339&gt;=0,"",P338)</f>
        <v/>
      </c>
      <c r="U338" s="323">
        <f>(M338*60)*(3.1415927*gradient!$E$8*gradient!$E$8*0.6/4)</f>
        <v>506.10833916151415</v>
      </c>
    </row>
    <row r="339" spans="12:21" x14ac:dyDescent="0.2">
      <c r="L339" s="323">
        <v>9.93</v>
      </c>
      <c r="M339" s="323">
        <f>(L339*$N$5)/(gradient!$E$9/1000000)*1000</f>
        <v>4.0712387278450928</v>
      </c>
      <c r="N339" s="323">
        <f t="shared" si="24"/>
        <v>3.0487156383928626</v>
      </c>
      <c r="O339" s="323">
        <f>gradient!$E$7/(N339*gradient!$E$9/1000)</f>
        <v>9647.26402669251</v>
      </c>
      <c r="P339" s="323">
        <f t="shared" si="23"/>
        <v>9640</v>
      </c>
      <c r="Q339" s="323">
        <f>(M339*60)*(3.1415927*gradient!$E$8*gradient!$E$8*0.6/4)</f>
        <v>507.64200079533697</v>
      </c>
      <c r="R339" s="323">
        <f>1.1*(B$12*gradient!$E$7*0.001*$M339*0.001*$N$4*0.001/(gradient!$E$9*0.000001)^2/100000)</f>
        <v>463.70633144835051</v>
      </c>
      <c r="S339" s="323">
        <f t="shared" si="25"/>
        <v>9560</v>
      </c>
      <c r="T339" s="323" t="str">
        <f t="shared" si="26"/>
        <v/>
      </c>
      <c r="U339" s="323">
        <f>(M339*60)*(3.1415927*gradient!$E$8*gradient!$E$8*0.6/4)</f>
        <v>507.64200079533697</v>
      </c>
    </row>
    <row r="340" spans="12:21" x14ac:dyDescent="0.2">
      <c r="L340" s="323">
        <v>9.9600000000000009</v>
      </c>
      <c r="M340" s="323">
        <f>(L340*$N$5)/(gradient!$E$9/1000000)*1000</f>
        <v>4.0835385427328426</v>
      </c>
      <c r="N340" s="323">
        <f t="shared" si="24"/>
        <v>3.05116469750776</v>
      </c>
      <c r="O340" s="323">
        <f>gradient!$E$7/(N340*gradient!$E$9/1000)</f>
        <v>9639.5205181504462</v>
      </c>
      <c r="P340" s="323">
        <f t="shared" si="23"/>
        <v>9630</v>
      </c>
      <c r="Q340" s="323">
        <f>(M340*60)*(3.1415927*gradient!$E$8*gradient!$E$8*0.6/4)</f>
        <v>509.17566242915979</v>
      </c>
      <c r="R340" s="323">
        <f>1.1*(B$12*gradient!$E$7*0.001*$M340*0.001*$N$4*0.001/(gradient!$E$9*0.000001)^2/100000)</f>
        <v>465.10725692100414</v>
      </c>
      <c r="S340" s="323">
        <f t="shared" si="25"/>
        <v>9560</v>
      </c>
      <c r="T340" s="323" t="str">
        <f t="shared" si="26"/>
        <v/>
      </c>
      <c r="U340" s="323">
        <f>(M340*60)*(3.1415927*gradient!$E$8*gradient!$E$8*0.6/4)</f>
        <v>509.17566242915979</v>
      </c>
    </row>
    <row r="341" spans="12:21" x14ac:dyDescent="0.2">
      <c r="L341" s="323">
        <v>9.99</v>
      </c>
      <c r="M341" s="323">
        <f>(L341*$N$5)/(gradient!$E$9/1000000)*1000</f>
        <v>4.0958383576205923</v>
      </c>
      <c r="N341" s="323">
        <f t="shared" si="24"/>
        <v>3.0536167060208959</v>
      </c>
      <c r="O341" s="323">
        <f>gradient!$E$7/(N341*gradient!$E$9/1000)</f>
        <v>9631.7801274437643</v>
      </c>
      <c r="P341" s="323">
        <f t="shared" si="23"/>
        <v>9630</v>
      </c>
      <c r="Q341" s="323">
        <f>(M341*60)*(3.1415927*gradient!$E$8*gradient!$E$8*0.6/4)</f>
        <v>510.70932406298255</v>
      </c>
      <c r="R341" s="323">
        <f>1.1*(B$12*gradient!$E$7*0.001*$M341*0.001*$N$4*0.001/(gradient!$E$9*0.000001)^2/100000)</f>
        <v>466.50818239365788</v>
      </c>
      <c r="S341" s="323">
        <f t="shared" si="25"/>
        <v>9560</v>
      </c>
      <c r="T341" s="323" t="str">
        <f t="shared" si="26"/>
        <v/>
      </c>
      <c r="U341" s="323">
        <f>(M341*60)*(3.1415927*gradient!$E$8*gradient!$E$8*0.6/4)</f>
        <v>510.70932406298255</v>
      </c>
    </row>
    <row r="342" spans="12:21" x14ac:dyDescent="0.2">
      <c r="L342" s="323">
        <v>10.02</v>
      </c>
      <c r="M342" s="323">
        <f>(L342*$N$5)/(gradient!$E$9/1000000)*1000</f>
        <v>4.1081381725083412</v>
      </c>
      <c r="N342" s="323">
        <f t="shared" si="24"/>
        <v>3.0560716201675979</v>
      </c>
      <c r="O342" s="323">
        <f>gradient!$E$7/(N342*gradient!$E$9/1000)</f>
        <v>9624.0430073001316</v>
      </c>
      <c r="P342" s="323">
        <f t="shared" si="23"/>
        <v>9620</v>
      </c>
      <c r="Q342" s="323">
        <f>(M342*60)*(3.1415927*gradient!$E$8*gradient!$E$8*0.6/4)</f>
        <v>512.24298569680525</v>
      </c>
      <c r="R342" s="323">
        <f>1.1*(B$12*gradient!$E$7*0.001*$M342*0.001*$N$4*0.001/(gradient!$E$9*0.000001)^2/100000)</f>
        <v>467.90910786631144</v>
      </c>
      <c r="S342" s="323">
        <f t="shared" si="25"/>
        <v>9560</v>
      </c>
      <c r="T342" s="323" t="str">
        <f t="shared" si="26"/>
        <v/>
      </c>
      <c r="U342" s="323">
        <f>(M342*60)*(3.1415927*gradient!$E$8*gradient!$E$8*0.6/4)</f>
        <v>512.24298569680525</v>
      </c>
    </row>
    <row r="343" spans="12:21" x14ac:dyDescent="0.2">
      <c r="L343" s="323">
        <v>10.050000000000001</v>
      </c>
      <c r="M343" s="323">
        <f>(L343*$N$5)/(gradient!$E$9/1000000)*1000</f>
        <v>4.1204379873960901</v>
      </c>
      <c r="N343" s="323">
        <f t="shared" si="24"/>
        <v>3.0585293967917351</v>
      </c>
      <c r="O343" s="323">
        <f>gradient!$E$7/(N343*gradient!$E$9/1000)</f>
        <v>9616.3093075822726</v>
      </c>
      <c r="P343" s="323">
        <f t="shared" si="23"/>
        <v>9610</v>
      </c>
      <c r="Q343" s="323">
        <f>(M343*60)*(3.1415927*gradient!$E$8*gradient!$E$8*0.6/4)</f>
        <v>513.77664733062795</v>
      </c>
      <c r="R343" s="323">
        <f>1.1*(B$12*gradient!$E$7*0.001*$M343*0.001*$N$4*0.001/(gradient!$E$9*0.000001)^2/100000)</f>
        <v>469.31003333896507</v>
      </c>
      <c r="S343" s="323">
        <f t="shared" si="25"/>
        <v>9560</v>
      </c>
      <c r="T343" s="323" t="str">
        <f t="shared" si="26"/>
        <v/>
      </c>
      <c r="U343" s="323">
        <f>(M343*60)*(3.1415927*gradient!$E$8*gradient!$E$8*0.6/4)</f>
        <v>513.77664733062795</v>
      </c>
    </row>
    <row r="344" spans="12:21" x14ac:dyDescent="0.2">
      <c r="L344" s="323">
        <v>10.08</v>
      </c>
      <c r="M344" s="323">
        <f>(L344*$N$5)/(gradient!$E$9/1000000)*1000</f>
        <v>4.1327378022838399</v>
      </c>
      <c r="N344" s="323">
        <f t="shared" si="24"/>
        <v>3.0609899933359781</v>
      </c>
      <c r="O344" s="323">
        <f>gradient!$E$7/(N344*gradient!$E$9/1000)</f>
        <v>9608.5791753367812</v>
      </c>
      <c r="P344" s="323">
        <f t="shared" si="23"/>
        <v>9600</v>
      </c>
      <c r="Q344" s="323">
        <f>(M344*60)*(3.1415927*gradient!$E$8*gradient!$E$8*0.6/4)</f>
        <v>515.31030896445077</v>
      </c>
      <c r="R344" s="323">
        <f>1.1*(B$12*gradient!$E$7*0.001*$M344*0.001*$N$4*0.001/(gradient!$E$9*0.000001)^2/100000)</f>
        <v>470.7109588116187</v>
      </c>
      <c r="S344" s="323">
        <f t="shared" si="25"/>
        <v>9560</v>
      </c>
      <c r="T344" s="323" t="str">
        <f t="shared" si="26"/>
        <v/>
      </c>
      <c r="U344" s="323">
        <f>(M344*60)*(3.1415927*gradient!$E$8*gradient!$E$8*0.6/4)</f>
        <v>515.31030896445077</v>
      </c>
    </row>
    <row r="345" spans="12:21" x14ac:dyDescent="0.2">
      <c r="L345" s="323">
        <v>10.11</v>
      </c>
      <c r="M345" s="323">
        <f>(L345*$N$5)/(gradient!$E$9/1000000)*1000</f>
        <v>4.1450376171715897</v>
      </c>
      <c r="N345" s="323">
        <f t="shared" si="24"/>
        <v>3.0634533678322464</v>
      </c>
      <c r="O345" s="323">
        <f>gradient!$E$7/(N345*gradient!$E$9/1000)</f>
        <v>9600.8527548420425</v>
      </c>
      <c r="P345" s="323">
        <f t="shared" si="23"/>
        <v>9600</v>
      </c>
      <c r="Q345" s="323">
        <f>(M345*60)*(3.1415927*gradient!$E$8*gradient!$E$8*0.6/4)</f>
        <v>516.84397059827359</v>
      </c>
      <c r="R345" s="323">
        <f>1.1*(B$12*gradient!$E$7*0.001*$M345*0.001*$N$4*0.001/(gradient!$E$9*0.000001)^2/100000)</f>
        <v>472.11188428427232</v>
      </c>
      <c r="S345" s="323">
        <f t="shared" si="25"/>
        <v>9560</v>
      </c>
      <c r="T345" s="323" t="str">
        <f t="shared" si="26"/>
        <v/>
      </c>
      <c r="U345" s="323">
        <f>(M345*60)*(3.1415927*gradient!$E$8*gradient!$E$8*0.6/4)</f>
        <v>516.84397059827359</v>
      </c>
    </row>
    <row r="346" spans="12:21" x14ac:dyDescent="0.2">
      <c r="L346" s="323">
        <v>10.14</v>
      </c>
      <c r="M346" s="323">
        <f>(L346*$N$5)/(gradient!$E$9/1000000)*1000</f>
        <v>4.1573374320593395</v>
      </c>
      <c r="N346" s="323">
        <f t="shared" si="24"/>
        <v>3.0659194788923236</v>
      </c>
      <c r="O346" s="323">
        <f>gradient!$E$7/(N346*gradient!$E$9/1000)</f>
        <v>9593.1301876552989</v>
      </c>
      <c r="P346" s="323">
        <f t="shared" si="23"/>
        <v>9590</v>
      </c>
      <c r="Q346" s="323">
        <f>(M346*60)*(3.1415927*gradient!$E$8*gradient!$E$8*0.6/4)</f>
        <v>518.3776322320964</v>
      </c>
      <c r="R346" s="323">
        <f>1.1*(B$12*gradient!$E$7*0.001*$M346*0.001*$N$4*0.001/(gradient!$E$9*0.000001)^2/100000)</f>
        <v>473.512809756926</v>
      </c>
      <c r="S346" s="323">
        <f t="shared" si="25"/>
        <v>9560</v>
      </c>
      <c r="T346" s="323" t="str">
        <f t="shared" si="26"/>
        <v/>
      </c>
      <c r="U346" s="323">
        <f>(M346*60)*(3.1415927*gradient!$E$8*gradient!$E$8*0.6/4)</f>
        <v>518.3776322320964</v>
      </c>
    </row>
    <row r="347" spans="12:21" x14ac:dyDescent="0.2">
      <c r="L347" s="323">
        <v>10.17</v>
      </c>
      <c r="M347" s="323">
        <f>(L347*$N$5)/(gradient!$E$9/1000000)*1000</f>
        <v>4.1696372469470893</v>
      </c>
      <c r="N347" s="323">
        <f t="shared" si="24"/>
        <v>3.0683882856986524</v>
      </c>
      <c r="O347" s="323">
        <f>gradient!$E$7/(N347*gradient!$E$9/1000)</f>
        <v>9585.4116126588851</v>
      </c>
      <c r="P347" s="323">
        <f t="shared" si="23"/>
        <v>9580</v>
      </c>
      <c r="Q347" s="323">
        <f>(M347*60)*(3.1415927*gradient!$E$8*gradient!$E$8*0.6/4)</f>
        <v>519.91129386591911</v>
      </c>
      <c r="R347" s="323">
        <f>1.1*(B$12*gradient!$E$7*0.001*$M347*0.001*$N$4*0.001/(gradient!$E$9*0.000001)^2/100000)</f>
        <v>474.91373522957963</v>
      </c>
      <c r="S347" s="323">
        <f t="shared" si="25"/>
        <v>9560</v>
      </c>
      <c r="T347" s="323" t="str">
        <f t="shared" si="26"/>
        <v/>
      </c>
      <c r="U347" s="323">
        <f>(M347*60)*(3.1415927*gradient!$E$8*gradient!$E$8*0.6/4)</f>
        <v>519.91129386591911</v>
      </c>
    </row>
    <row r="348" spans="12:21" x14ac:dyDescent="0.2">
      <c r="L348" s="323">
        <v>10.199999999999999</v>
      </c>
      <c r="M348" s="323">
        <f>(L348*$N$5)/(gradient!$E$9/1000000)*1000</f>
        <v>4.1819370618348382</v>
      </c>
      <c r="N348" s="323">
        <f t="shared" si="24"/>
        <v>3.0708597479952946</v>
      </c>
      <c r="O348" s="323">
        <f>gradient!$E$7/(N348*gradient!$E$9/1000)</f>
        <v>9577.6971661056214</v>
      </c>
      <c r="P348" s="323">
        <f t="shared" si="23"/>
        <v>9570</v>
      </c>
      <c r="Q348" s="323">
        <f>(M348*60)*(3.1415927*gradient!$E$8*gradient!$E$8*0.6/4)</f>
        <v>521.44495549974181</v>
      </c>
      <c r="R348" s="323">
        <f>1.1*(B$12*gradient!$E$7*0.001*$M348*0.001*$N$4*0.001/(gradient!$E$9*0.000001)^2/100000)</f>
        <v>476.31466070223325</v>
      </c>
      <c r="S348" s="323">
        <f t="shared" si="25"/>
        <v>9560</v>
      </c>
      <c r="T348" s="323" t="str">
        <f t="shared" si="26"/>
        <v/>
      </c>
      <c r="U348" s="323">
        <f>(M348*60)*(3.1415927*gradient!$E$8*gradient!$E$8*0.6/4)</f>
        <v>521.44495549974181</v>
      </c>
    </row>
    <row r="349" spans="12:21" x14ac:dyDescent="0.2">
      <c r="L349" s="323">
        <v>10.23</v>
      </c>
      <c r="M349" s="323">
        <f>(L349*$N$5)/(gradient!$E$9/1000000)*1000</f>
        <v>4.1942368767225879</v>
      </c>
      <c r="N349" s="323">
        <f t="shared" si="24"/>
        <v>3.0733338260790628</v>
      </c>
      <c r="O349" s="323">
        <f>gradient!$E$7/(N349*gradient!$E$9/1000)</f>
        <v>9569.9869816633854</v>
      </c>
      <c r="P349" s="323">
        <f t="shared" si="23"/>
        <v>9560</v>
      </c>
      <c r="Q349" s="323">
        <f>(M349*60)*(3.1415927*gradient!$E$8*gradient!$E$8*0.6/4)</f>
        <v>522.97861713356463</v>
      </c>
      <c r="R349" s="323">
        <f>1.1*(B$12*gradient!$E$7*0.001*$M349*0.001*$N$4*0.001/(gradient!$E$9*0.000001)^2/100000)</f>
        <v>477.71558617488671</v>
      </c>
      <c r="S349" s="323">
        <f t="shared" si="25"/>
        <v>9560</v>
      </c>
      <c r="T349" s="323">
        <f t="shared" si="26"/>
        <v>9560</v>
      </c>
      <c r="U349" s="323">
        <f>(M349*60)*(3.1415927*gradient!$E$8*gradient!$E$8*0.6/4)</f>
        <v>522.97861713356463</v>
      </c>
    </row>
    <row r="350" spans="12:21" x14ac:dyDescent="0.2">
      <c r="L350" s="323">
        <v>10.26</v>
      </c>
      <c r="M350" s="323">
        <f>(L350*$N$5)/(gradient!$E$9/1000000)*1000</f>
        <v>4.2065366916103368</v>
      </c>
      <c r="N350" s="323">
        <f t="shared" si="24"/>
        <v>3.0758104807908069</v>
      </c>
      <c r="O350" s="323">
        <f>gradient!$E$7/(N350*gradient!$E$9/1000)</f>
        <v>9562.2811904589234</v>
      </c>
      <c r="P350" s="323">
        <f t="shared" si="23"/>
        <v>9560</v>
      </c>
      <c r="Q350" s="323">
        <f>(M350*60)*(3.1415927*gradient!$E$8*gradient!$E$8*0.6/4)</f>
        <v>524.51227876738733</v>
      </c>
      <c r="R350" s="323">
        <f>1.1*(B$12*gradient!$E$7*0.001*$M350*0.001*$N$4*0.001/(gradient!$E$9*0.000001)^2/100000)</f>
        <v>479.11651164754039</v>
      </c>
      <c r="S350" s="323">
        <f t="shared" si="25"/>
        <v>9560</v>
      </c>
      <c r="T350" s="323">
        <f t="shared" si="26"/>
        <v>9560</v>
      </c>
      <c r="U350" s="323">
        <f>(M350*60)*(3.1415927*gradient!$E$8*gradient!$E$8*0.6/4)</f>
        <v>524.51227876738733</v>
      </c>
    </row>
    <row r="351" spans="12:21" x14ac:dyDescent="0.2">
      <c r="L351" s="323">
        <v>10.29</v>
      </c>
      <c r="M351" s="323">
        <f>(L351*$N$5)/(gradient!$E$9/1000000)*1000</f>
        <v>4.2188365064980866</v>
      </c>
      <c r="N351" s="323">
        <f t="shared" si="24"/>
        <v>3.0782896735068652</v>
      </c>
      <c r="O351" s="323">
        <f>gradient!$E$7/(N351*gradient!$E$9/1000)</f>
        <v>9554.5799211208505</v>
      </c>
      <c r="P351" s="323">
        <f t="shared" si="23"/>
        <v>9550</v>
      </c>
      <c r="Q351" s="323">
        <f>(M351*60)*(3.1415927*gradient!$E$8*gradient!$E$8*0.6/4)</f>
        <v>526.04594040121015</v>
      </c>
      <c r="R351" s="323">
        <f>1.1*(B$12*gradient!$E$7*0.001*$M351*0.001*$N$4*0.001/(gradient!$E$9*0.000001)^2/100000)</f>
        <v>480.51743712019402</v>
      </c>
      <c r="S351" s="323">
        <f t="shared" si="25"/>
        <v>9550</v>
      </c>
      <c r="T351" s="323">
        <f t="shared" si="26"/>
        <v>9550</v>
      </c>
      <c r="U351" s="323">
        <f>(M351*60)*(3.1415927*gradient!$E$8*gradient!$E$8*0.6/4)</f>
        <v>526.04594040121015</v>
      </c>
    </row>
    <row r="352" spans="12:21" x14ac:dyDescent="0.2">
      <c r="L352" s="323">
        <v>10.32</v>
      </c>
      <c r="M352" s="323">
        <f>(L352*$N$5)/(gradient!$E$9/1000000)*1000</f>
        <v>4.2311363213858364</v>
      </c>
      <c r="N352" s="323">
        <f t="shared" si="24"/>
        <v>3.0807713661306719</v>
      </c>
      <c r="O352" s="323">
        <f>gradient!$E$7/(N352*gradient!$E$9/1000)</f>
        <v>9546.8832998218804</v>
      </c>
      <c r="P352" s="323">
        <f t="shared" si="23"/>
        <v>9540</v>
      </c>
      <c r="Q352" s="323">
        <f>(M352*60)*(3.1415927*gradient!$E$8*gradient!$E$8*0.6/4)</f>
        <v>527.57960203503296</v>
      </c>
      <c r="R352" s="323">
        <f>1.1*(B$12*gradient!$E$7*0.001*$M352*0.001*$N$4*0.001/(gradient!$E$9*0.000001)^2/100000)</f>
        <v>481.91836259284776</v>
      </c>
      <c r="S352" s="323">
        <f t="shared" si="25"/>
        <v>9540</v>
      </c>
      <c r="T352" s="323" t="str">
        <f t="shared" si="26"/>
        <v/>
      </c>
      <c r="U352" s="323">
        <f>(M352*60)*(3.1415927*gradient!$E$8*gradient!$E$8*0.6/4)</f>
        <v>527.57960203503296</v>
      </c>
    </row>
    <row r="353" spans="12:21" x14ac:dyDescent="0.2">
      <c r="L353" s="323">
        <v>10.35</v>
      </c>
      <c r="M353" s="323">
        <f>(L353*$N$5)/(gradient!$E$9/1000000)*1000</f>
        <v>4.2434361362735862</v>
      </c>
      <c r="N353" s="323">
        <f t="shared" si="24"/>
        <v>3.0832555210845118</v>
      </c>
      <c r="O353" s="323">
        <f>gradient!$E$7/(N353*gradient!$E$9/1000)</f>
        <v>9539.1914503203388</v>
      </c>
      <c r="P353" s="323">
        <f t="shared" si="23"/>
        <v>9530</v>
      </c>
      <c r="Q353" s="323">
        <f>(M353*60)*(3.1415927*gradient!$E$8*gradient!$E$8*0.6/4)</f>
        <v>529.11326366885578</v>
      </c>
      <c r="R353" s="323">
        <f>1.1*(B$12*gradient!$E$7*0.001*$M353*0.001*$N$4*0.001/(gradient!$E$9*0.000001)^2/100000)</f>
        <v>483.31928806550133</v>
      </c>
      <c r="S353" s="323">
        <f t="shared" si="25"/>
        <v>9530</v>
      </c>
      <c r="T353" s="323">
        <f t="shared" si="26"/>
        <v>9530</v>
      </c>
      <c r="U353" s="323">
        <f>(M353*60)*(3.1415927*gradient!$E$8*gradient!$E$8*0.6/4)</f>
        <v>529.11326366885578</v>
      </c>
    </row>
    <row r="354" spans="12:21" x14ac:dyDescent="0.2">
      <c r="L354" s="323">
        <v>10.38</v>
      </c>
      <c r="M354" s="323">
        <f>(L354*$N$5)/(gradient!$E$9/1000000)*1000</f>
        <v>4.255735951161336</v>
      </c>
      <c r="N354" s="323">
        <f t="shared" si="24"/>
        <v>3.0857421013014301</v>
      </c>
      <c r="O354" s="323">
        <f>gradient!$E$7/(N354*gradient!$E$9/1000)</f>
        <v>9531.5044940008975</v>
      </c>
      <c r="P354" s="323">
        <f t="shared" si="23"/>
        <v>9530</v>
      </c>
      <c r="Q354" s="323">
        <f>(M354*60)*(3.1415927*gradient!$E$8*gradient!$E$8*0.6/4)</f>
        <v>530.6469253026786</v>
      </c>
      <c r="R354" s="323">
        <f>1.1*(B$12*gradient!$E$7*0.001*$M354*0.001*$N$4*0.001/(gradient!$E$9*0.000001)^2/100000)</f>
        <v>484.72021353815506</v>
      </c>
      <c r="S354" s="323">
        <f t="shared" si="25"/>
        <v>9530</v>
      </c>
      <c r="T354" s="323">
        <f t="shared" si="26"/>
        <v>9530</v>
      </c>
      <c r="U354" s="323">
        <f>(M354*60)*(3.1415927*gradient!$E$8*gradient!$E$8*0.6/4)</f>
        <v>530.6469253026786</v>
      </c>
    </row>
    <row r="355" spans="12:21" x14ac:dyDescent="0.2">
      <c r="L355" s="323">
        <v>10.41</v>
      </c>
      <c r="M355" s="323">
        <f>(L355*$N$5)/(gradient!$E$9/1000000)*1000</f>
        <v>4.2680357660490849</v>
      </c>
      <c r="N355" s="323">
        <f t="shared" si="24"/>
        <v>3.088231070217283</v>
      </c>
      <c r="O355" s="323">
        <f>gradient!$E$7/(N355*gradient!$E$9/1000)</f>
        <v>9523.822549914632</v>
      </c>
      <c r="P355" s="323">
        <f t="shared" si="23"/>
        <v>9520</v>
      </c>
      <c r="Q355" s="323">
        <f>(M355*60)*(3.1415927*gradient!$E$8*gradient!$E$8*0.6/4)</f>
        <v>532.1805869365013</v>
      </c>
      <c r="R355" s="323">
        <f>1.1*(B$12*gradient!$E$7*0.001*$M355*0.001*$N$4*0.001/(gradient!$E$9*0.000001)^2/100000)</f>
        <v>486.12113901080869</v>
      </c>
      <c r="S355" s="323">
        <f t="shared" si="25"/>
        <v>9520</v>
      </c>
      <c r="T355" s="323">
        <f t="shared" si="26"/>
        <v>9520</v>
      </c>
      <c r="U355" s="323">
        <f>(M355*60)*(3.1415927*gradient!$E$8*gradient!$E$8*0.6/4)</f>
        <v>532.1805869365013</v>
      </c>
    </row>
    <row r="356" spans="12:21" x14ac:dyDescent="0.2">
      <c r="L356" s="323">
        <v>10.44</v>
      </c>
      <c r="M356" s="323">
        <f>(L356*$N$5)/(gradient!$E$9/1000000)*1000</f>
        <v>4.2803355809368338</v>
      </c>
      <c r="N356" s="323">
        <f t="shared" si="24"/>
        <v>3.0907223917629381</v>
      </c>
      <c r="O356" s="323">
        <f>gradient!$E$7/(N356*gradient!$E$9/1000)</f>
        <v>9516.1457348183176</v>
      </c>
      <c r="P356" s="323">
        <f t="shared" si="23"/>
        <v>9510</v>
      </c>
      <c r="Q356" s="323">
        <f>(M356*60)*(3.1415927*gradient!$E$8*gradient!$E$8*0.6/4)</f>
        <v>533.71424857032389</v>
      </c>
      <c r="R356" s="323">
        <f>1.1*(B$12*gradient!$E$7*0.001*$M356*0.001*$N$4*0.001/(gradient!$E$9*0.000001)^2/100000)</f>
        <v>487.52206448346209</v>
      </c>
      <c r="S356" s="323">
        <f t="shared" si="25"/>
        <v>9510</v>
      </c>
      <c r="T356" s="323" t="str">
        <f t="shared" si="26"/>
        <v/>
      </c>
      <c r="U356" s="323">
        <f>(M356*60)*(3.1415927*gradient!$E$8*gradient!$E$8*0.6/4)</f>
        <v>533.71424857032389</v>
      </c>
    </row>
    <row r="357" spans="12:21" x14ac:dyDescent="0.2">
      <c r="L357" s="323">
        <v>10.47</v>
      </c>
      <c r="M357" s="323">
        <f>(L357*$N$5)/(gradient!$E$9/1000000)*1000</f>
        <v>4.2926353958245844</v>
      </c>
      <c r="N357" s="323">
        <f t="shared" si="24"/>
        <v>3.0932160303566079</v>
      </c>
      <c r="O357" s="323">
        <f>gradient!$E$7/(N357*gradient!$E$9/1000)</f>
        <v>9508.4741632130863</v>
      </c>
      <c r="P357" s="323">
        <f t="shared" si="23"/>
        <v>9500</v>
      </c>
      <c r="Q357" s="323">
        <f>(M357*60)*(3.1415927*gradient!$E$8*gradient!$E$8*0.6/4)</f>
        <v>535.24791020414682</v>
      </c>
      <c r="R357" s="323">
        <f>1.1*(B$12*gradient!$E$7*0.001*$M357*0.001*$N$4*0.001/(gradient!$E$9*0.000001)^2/100000)</f>
        <v>488.92298995611594</v>
      </c>
      <c r="S357" s="323">
        <f t="shared" si="25"/>
        <v>9500</v>
      </c>
      <c r="T357" s="323">
        <f t="shared" si="26"/>
        <v>9500</v>
      </c>
      <c r="U357" s="323">
        <f>(M357*60)*(3.1415927*gradient!$E$8*gradient!$E$8*0.6/4)</f>
        <v>535.24791020414682</v>
      </c>
    </row>
    <row r="358" spans="12:21" x14ac:dyDescent="0.2">
      <c r="L358" s="323">
        <v>10.5</v>
      </c>
      <c r="M358" s="323">
        <f>(L358*$N$5)/(gradient!$E$9/1000000)*1000</f>
        <v>4.3049352107123333</v>
      </c>
      <c r="N358" s="323">
        <f t="shared" si="24"/>
        <v>3.0957119508963253</v>
      </c>
      <c r="O358" s="323">
        <f>gradient!$E$7/(N358*gradient!$E$9/1000)</f>
        <v>9500.8079473823582</v>
      </c>
      <c r="P358" s="323">
        <f t="shared" si="23"/>
        <v>9500</v>
      </c>
      <c r="Q358" s="323">
        <f>(M358*60)*(3.1415927*gradient!$E$8*gradient!$E$8*0.6/4)</f>
        <v>536.78157183796952</v>
      </c>
      <c r="R358" s="323">
        <f>1.1*(B$12*gradient!$E$7*0.001*$M358*0.001*$N$4*0.001/(gradient!$E$9*0.000001)^2/100000)</f>
        <v>490.32391542876951</v>
      </c>
      <c r="S358" s="323">
        <f t="shared" si="25"/>
        <v>9500</v>
      </c>
      <c r="T358" s="323">
        <f t="shared" si="26"/>
        <v>9500</v>
      </c>
      <c r="U358" s="323">
        <f>(M358*60)*(3.1415927*gradient!$E$8*gradient!$E$8*0.6/4)</f>
        <v>536.78157183796952</v>
      </c>
    </row>
    <row r="359" spans="12:21" x14ac:dyDescent="0.2">
      <c r="L359" s="323">
        <v>10.53</v>
      </c>
      <c r="M359" s="323">
        <f>(L359*$N$5)/(gradient!$E$9/1000000)*1000</f>
        <v>4.3172350256000831</v>
      </c>
      <c r="N359" s="323">
        <f t="shared" si="24"/>
        <v>3.0982101187525544</v>
      </c>
      <c r="O359" s="323">
        <f>gradient!$E$7/(N359*gradient!$E$9/1000)</f>
        <v>9493.1471974291198</v>
      </c>
      <c r="P359" s="323">
        <f t="shared" si="23"/>
        <v>9490</v>
      </c>
      <c r="Q359" s="323">
        <f>(M359*60)*(3.1415927*gradient!$E$8*gradient!$E$8*0.6/4)</f>
        <v>538.31523347179234</v>
      </c>
      <c r="R359" s="323">
        <f>1.1*(B$12*gradient!$E$7*0.001*$M359*0.001*$N$4*0.001/(gradient!$E$9*0.000001)^2/100000)</f>
        <v>491.72484090142314</v>
      </c>
      <c r="S359" s="323">
        <f t="shared" si="25"/>
        <v>9490</v>
      </c>
      <c r="T359" s="323">
        <f t="shared" si="26"/>
        <v>9490</v>
      </c>
      <c r="U359" s="323">
        <f>(M359*60)*(3.1415927*gradient!$E$8*gradient!$E$8*0.6/4)</f>
        <v>538.31523347179234</v>
      </c>
    </row>
    <row r="360" spans="12:21" x14ac:dyDescent="0.2">
      <c r="L360" s="323">
        <v>10.56</v>
      </c>
      <c r="M360" s="323">
        <f>(L360*$N$5)/(gradient!$E$9/1000000)*1000</f>
        <v>4.3295348404878329</v>
      </c>
      <c r="N360" s="323">
        <f t="shared" si="24"/>
        <v>3.1007104997609263</v>
      </c>
      <c r="O360" s="323">
        <f>gradient!$E$7/(N360*gradient!$E$9/1000)</f>
        <v>9485.4920213125624</v>
      </c>
      <c r="P360" s="323">
        <f t="shared" si="23"/>
        <v>9480</v>
      </c>
      <c r="Q360" s="323">
        <f>(M360*60)*(3.1415927*gradient!$E$8*gradient!$E$8*0.6/4)</f>
        <v>539.84889510561504</v>
      </c>
      <c r="R360" s="323">
        <f>1.1*(B$12*gradient!$E$7*0.001*$M360*0.001*$N$4*0.001/(gradient!$E$9*0.000001)^2/100000)</f>
        <v>493.12576637407676</v>
      </c>
      <c r="S360" s="323">
        <f t="shared" si="25"/>
        <v>9480</v>
      </c>
      <c r="T360" s="323" t="str">
        <f t="shared" si="26"/>
        <v/>
      </c>
      <c r="U360" s="323">
        <f>(M360*60)*(3.1415927*gradient!$E$8*gradient!$E$8*0.6/4)</f>
        <v>539.84889510561504</v>
      </c>
    </row>
    <row r="361" spans="12:21" x14ac:dyDescent="0.2">
      <c r="L361" s="323">
        <v>10.59</v>
      </c>
      <c r="M361" s="323">
        <f>(L361*$N$5)/(gradient!$E$9/1000000)*1000</f>
        <v>4.3418346553755818</v>
      </c>
      <c r="N361" s="323">
        <f t="shared" si="24"/>
        <v>3.1032130602151131</v>
      </c>
      <c r="O361" s="323">
        <f>gradient!$E$7/(N361*gradient!$E$9/1000)</f>
        <v>9477.8425248840449</v>
      </c>
      <c r="P361" s="323">
        <f t="shared" si="23"/>
        <v>9470</v>
      </c>
      <c r="Q361" s="323">
        <f>(M361*60)*(3.1415927*gradient!$E$8*gradient!$E$8*0.6/4)</f>
        <v>541.38255673943786</v>
      </c>
      <c r="R361" s="323">
        <f>1.1*(B$12*gradient!$E$7*0.001*$M361*0.001*$N$4*0.001/(gradient!$E$9*0.000001)^2/100000)</f>
        <v>494.52669184673039</v>
      </c>
      <c r="S361" s="323">
        <f t="shared" si="25"/>
        <v>9470</v>
      </c>
      <c r="T361" s="323">
        <f t="shared" si="26"/>
        <v>9470</v>
      </c>
      <c r="U361" s="323">
        <f>(M361*60)*(3.1415927*gradient!$E$8*gradient!$E$8*0.6/4)</f>
        <v>541.38255673943786</v>
      </c>
    </row>
    <row r="362" spans="12:21" x14ac:dyDescent="0.2">
      <c r="L362" s="323">
        <v>10.62</v>
      </c>
      <c r="M362" s="323">
        <f>(L362*$N$5)/(gradient!$E$9/1000000)*1000</f>
        <v>4.3541344702633307</v>
      </c>
      <c r="N362" s="323">
        <f t="shared" si="24"/>
        <v>3.105717766859823</v>
      </c>
      <c r="O362" s="323">
        <f>gradient!$E$7/(N362*gradient!$E$9/1000)</f>
        <v>9470.1988119224534</v>
      </c>
      <c r="P362" s="323">
        <f t="shared" si="23"/>
        <v>9470</v>
      </c>
      <c r="Q362" s="323">
        <f>(M362*60)*(3.1415927*gradient!$E$8*gradient!$E$8*0.6/4)</f>
        <v>542.91621837326056</v>
      </c>
      <c r="R362" s="323">
        <f>1.1*(B$12*gradient!$E$7*0.001*$M362*0.001*$N$4*0.001/(gradient!$E$9*0.000001)^2/100000)</f>
        <v>495.92761731938378</v>
      </c>
      <c r="S362" s="323">
        <f t="shared" si="25"/>
        <v>9470</v>
      </c>
      <c r="T362" s="323">
        <f t="shared" si="26"/>
        <v>9470</v>
      </c>
      <c r="U362" s="323">
        <f>(M362*60)*(3.1415927*gradient!$E$8*gradient!$E$8*0.6/4)</f>
        <v>542.91621837326056</v>
      </c>
    </row>
    <row r="363" spans="12:21" x14ac:dyDescent="0.2">
      <c r="L363" s="323">
        <v>10.65</v>
      </c>
      <c r="M363" s="323">
        <f>(L363*$N$5)/(gradient!$E$9/1000000)*1000</f>
        <v>4.3664342851510813</v>
      </c>
      <c r="N363" s="323">
        <f t="shared" si="24"/>
        <v>3.1082245868839187</v>
      </c>
      <c r="O363" s="323">
        <f>gradient!$E$7/(N363*gradient!$E$9/1000)</f>
        <v>9462.5609841689275</v>
      </c>
      <c r="P363" s="323">
        <f t="shared" si="23"/>
        <v>9460</v>
      </c>
      <c r="Q363" s="323">
        <f>(M363*60)*(3.1415927*gradient!$E$8*gradient!$E$8*0.6/4)</f>
        <v>544.44988000708338</v>
      </c>
      <c r="R363" s="323">
        <f>1.1*(B$12*gradient!$E$7*0.001*$M363*0.001*$N$4*0.001/(gradient!$E$9*0.000001)^2/100000)</f>
        <v>497.32854279203769</v>
      </c>
      <c r="S363" s="323">
        <f t="shared" si="25"/>
        <v>9460</v>
      </c>
      <c r="T363" s="323">
        <f t="shared" si="26"/>
        <v>9460</v>
      </c>
      <c r="U363" s="323">
        <f>(M363*60)*(3.1415927*gradient!$E$8*gradient!$E$8*0.6/4)</f>
        <v>544.44988000708338</v>
      </c>
    </row>
    <row r="364" spans="12:21" x14ac:dyDescent="0.2">
      <c r="L364" s="323">
        <v>10.68</v>
      </c>
      <c r="M364" s="323">
        <f>(L364*$N$5)/(gradient!$E$9/1000000)*1000</f>
        <v>4.3787341000388302</v>
      </c>
      <c r="N364" s="323">
        <f t="shared" si="24"/>
        <v>3.1107334879136594</v>
      </c>
      <c r="O364" s="323">
        <f>gradient!$E$7/(N364*gradient!$E$9/1000)</f>
        <v>9454.9291413609844</v>
      </c>
      <c r="P364" s="323">
        <f t="shared" si="23"/>
        <v>9450</v>
      </c>
      <c r="Q364" s="323">
        <f>(M364*60)*(3.1415927*gradient!$E$8*gradient!$E$8*0.6/4)</f>
        <v>545.9835416409062</v>
      </c>
      <c r="R364" s="323">
        <f>1.1*(B$12*gradient!$E$7*0.001*$M364*0.001*$N$4*0.001/(gradient!$E$9*0.000001)^2/100000)</f>
        <v>498.72946826469115</v>
      </c>
      <c r="S364" s="323">
        <f t="shared" si="25"/>
        <v>9450</v>
      </c>
      <c r="T364" s="323">
        <f t="shared" si="26"/>
        <v>9450</v>
      </c>
      <c r="U364" s="323">
        <f>(M364*60)*(3.1415927*gradient!$E$8*gradient!$E$8*0.6/4)</f>
        <v>545.9835416409062</v>
      </c>
    </row>
    <row r="365" spans="12:21" x14ac:dyDescent="0.2">
      <c r="L365" s="323">
        <v>10.71</v>
      </c>
      <c r="M365" s="323">
        <f>(L365*$N$5)/(gradient!$E$9/1000000)*1000</f>
        <v>4.3910339149265809</v>
      </c>
      <c r="N365" s="323">
        <f t="shared" si="24"/>
        <v>3.1132444380060642</v>
      </c>
      <c r="O365" s="323">
        <f>gradient!$E$7/(N365*gradient!$E$9/1000)</f>
        <v>9447.3033812660324</v>
      </c>
      <c r="P365" s="323">
        <f t="shared" si="23"/>
        <v>9440</v>
      </c>
      <c r="Q365" s="323">
        <f>(M365*60)*(3.1415927*gradient!$E$8*gradient!$E$8*0.6/4)</f>
        <v>547.51720327472901</v>
      </c>
      <c r="R365" s="323">
        <f>1.1*(B$12*gradient!$E$7*0.001*$M365*0.001*$N$4*0.001/(gradient!$E$9*0.000001)^2/100000)</f>
        <v>500.13039373734489</v>
      </c>
      <c r="S365" s="323">
        <f t="shared" si="25"/>
        <v>9440</v>
      </c>
      <c r="T365" s="323" t="str">
        <f t="shared" si="26"/>
        <v/>
      </c>
      <c r="U365" s="323">
        <f>(M365*60)*(3.1415927*gradient!$E$8*gradient!$E$8*0.6/4)</f>
        <v>547.51720327472901</v>
      </c>
    </row>
    <row r="366" spans="12:21" x14ac:dyDescent="0.2">
      <c r="L366" s="323">
        <v>10.74</v>
      </c>
      <c r="M366" s="323">
        <f>(L366*$N$5)/(gradient!$E$9/1000000)*1000</f>
        <v>4.4033337298143298</v>
      </c>
      <c r="N366" s="323">
        <f t="shared" si="24"/>
        <v>3.1157574056423831</v>
      </c>
      <c r="O366" s="323">
        <f>gradient!$E$7/(N366*gradient!$E$9/1000)</f>
        <v>9439.6837997143302</v>
      </c>
      <c r="P366" s="323">
        <f t="shared" si="23"/>
        <v>9430</v>
      </c>
      <c r="Q366" s="323">
        <f>(M366*60)*(3.1415927*gradient!$E$8*gradient!$E$8*0.6/4)</f>
        <v>549.05086490855172</v>
      </c>
      <c r="R366" s="323">
        <f>1.1*(B$12*gradient!$E$7*0.001*$M366*0.001*$N$4*0.001/(gradient!$E$9*0.000001)^2/100000)</f>
        <v>501.53131920999851</v>
      </c>
      <c r="S366" s="323">
        <f t="shared" si="25"/>
        <v>9430</v>
      </c>
      <c r="T366" s="323">
        <f t="shared" si="26"/>
        <v>9430</v>
      </c>
      <c r="U366" s="323">
        <f>(M366*60)*(3.1415927*gradient!$E$8*gradient!$E$8*0.6/4)</f>
        <v>549.05086490855172</v>
      </c>
    </row>
    <row r="367" spans="12:21" x14ac:dyDescent="0.2">
      <c r="L367" s="323">
        <v>10.77</v>
      </c>
      <c r="M367" s="323">
        <f>(L367*$N$5)/(gradient!$E$9/1000000)*1000</f>
        <v>4.4156335447020787</v>
      </c>
      <c r="N367" s="323">
        <f t="shared" si="24"/>
        <v>3.1182723597216939</v>
      </c>
      <c r="O367" s="323">
        <f>gradient!$E$7/(N367*gradient!$E$9/1000)</f>
        <v>9432.070490631344</v>
      </c>
      <c r="P367" s="323">
        <f t="shared" si="23"/>
        <v>9430</v>
      </c>
      <c r="Q367" s="323">
        <f>(M367*60)*(3.1415927*gradient!$E$8*gradient!$E$8*0.6/4)</f>
        <v>550.58452654237442</v>
      </c>
      <c r="R367" s="323">
        <f>1.1*(B$12*gradient!$E$7*0.001*$M367*0.001*$N$4*0.001/(gradient!$E$9*0.000001)^2/100000)</f>
        <v>502.93224468265214</v>
      </c>
      <c r="S367" s="323">
        <f t="shared" si="25"/>
        <v>9430</v>
      </c>
      <c r="T367" s="323">
        <f t="shared" si="26"/>
        <v>9430</v>
      </c>
      <c r="U367" s="323">
        <f>(M367*60)*(3.1415927*gradient!$E$8*gradient!$E$8*0.6/4)</f>
        <v>550.58452654237442</v>
      </c>
    </row>
    <row r="368" spans="12:21" x14ac:dyDescent="0.2">
      <c r="L368" s="323">
        <v>10.8</v>
      </c>
      <c r="M368" s="323">
        <f>(L368*$N$5)/(gradient!$E$9/1000000)*1000</f>
        <v>4.4279333595898294</v>
      </c>
      <c r="N368" s="323">
        <f t="shared" si="24"/>
        <v>3.120789269554602</v>
      </c>
      <c r="O368" s="323">
        <f>gradient!$E$7/(N368*gradient!$E$9/1000)</f>
        <v>9424.4635460695463</v>
      </c>
      <c r="P368" s="323">
        <f t="shared" si="23"/>
        <v>9420</v>
      </c>
      <c r="Q368" s="323">
        <f>(M368*60)*(3.1415927*gradient!$E$8*gradient!$E$8*0.6/4)</f>
        <v>552.11818817619735</v>
      </c>
      <c r="R368" s="323">
        <f>1.1*(B$12*gradient!$E$7*0.001*$M368*0.001*$N$4*0.001/(gradient!$E$9*0.000001)^2/100000)</f>
        <v>504.33317015530588</v>
      </c>
      <c r="S368" s="323">
        <f t="shared" si="25"/>
        <v>9420</v>
      </c>
      <c r="T368" s="323">
        <f t="shared" si="26"/>
        <v>9420</v>
      </c>
      <c r="U368" s="323">
        <f>(M368*60)*(3.1415927*gradient!$E$8*gradient!$E$8*0.6/4)</f>
        <v>552.11818817619735</v>
      </c>
    </row>
    <row r="369" spans="12:21" x14ac:dyDescent="0.2">
      <c r="L369" s="323">
        <v>10.83</v>
      </c>
      <c r="M369" s="323">
        <f>(L369*$N$5)/(gradient!$E$9/1000000)*1000</f>
        <v>4.4402331744775783</v>
      </c>
      <c r="N369" s="323">
        <f t="shared" si="24"/>
        <v>3.1233081048570535</v>
      </c>
      <c r="O369" s="323">
        <f>gradient!$E$7/(N369*gradient!$E$9/1000)</f>
        <v>9416.8630562396793</v>
      </c>
      <c r="P369" s="323">
        <f t="shared" si="23"/>
        <v>9410</v>
      </c>
      <c r="Q369" s="323">
        <f>(M369*60)*(3.1415927*gradient!$E$8*gradient!$E$8*0.6/4)</f>
        <v>553.65184981001994</v>
      </c>
      <c r="R369" s="323">
        <f>1.1*(B$12*gradient!$E$7*0.001*$M369*0.001*$N$4*0.001/(gradient!$E$9*0.000001)^2/100000)</f>
        <v>505.73409562795922</v>
      </c>
      <c r="S369" s="323">
        <f t="shared" si="25"/>
        <v>9410</v>
      </c>
      <c r="T369" s="323" t="str">
        <f t="shared" si="26"/>
        <v/>
      </c>
      <c r="U369" s="323">
        <f>(M369*60)*(3.1415927*gradient!$E$8*gradient!$E$8*0.6/4)</f>
        <v>553.65184981001994</v>
      </c>
    </row>
    <row r="370" spans="12:21" x14ac:dyDescent="0.2">
      <c r="L370" s="323">
        <v>10.86</v>
      </c>
      <c r="M370" s="323">
        <f>(L370*$N$5)/(gradient!$E$9/1000000)*1000</f>
        <v>4.452532989365328</v>
      </c>
      <c r="N370" s="323">
        <f t="shared" si="24"/>
        <v>3.125828835744255</v>
      </c>
      <c r="O370" s="323">
        <f>gradient!$E$7/(N370*gradient!$E$9/1000)</f>
        <v>9409.2691095414575</v>
      </c>
      <c r="P370" s="323">
        <f t="shared" si="23"/>
        <v>9400</v>
      </c>
      <c r="Q370" s="323">
        <f>(M370*60)*(3.1415927*gradient!$E$8*gradient!$E$8*0.6/4)</f>
        <v>555.18551144384287</v>
      </c>
      <c r="R370" s="323">
        <f>1.1*(B$12*gradient!$E$7*0.001*$M370*0.001*$N$4*0.001/(gradient!$E$9*0.000001)^2/100000)</f>
        <v>507.13502110061296</v>
      </c>
      <c r="S370" s="323">
        <f t="shared" si="25"/>
        <v>9400</v>
      </c>
      <c r="T370" s="323">
        <f t="shared" si="26"/>
        <v>9400</v>
      </c>
      <c r="U370" s="323">
        <f>(M370*60)*(3.1415927*gradient!$E$8*gradient!$E$8*0.6/4)</f>
        <v>555.18551144384287</v>
      </c>
    </row>
    <row r="371" spans="12:21" x14ac:dyDescent="0.2">
      <c r="L371" s="323">
        <v>10.89</v>
      </c>
      <c r="M371" s="323">
        <f>(L371*$N$5)/(gradient!$E$9/1000000)*1000</f>
        <v>4.4648328042530778</v>
      </c>
      <c r="N371" s="323">
        <f t="shared" si="24"/>
        <v>3.1283514327247008</v>
      </c>
      <c r="O371" s="323">
        <f>gradient!$E$7/(N371*gradient!$E$9/1000)</f>
        <v>9401.6817925937376</v>
      </c>
      <c r="P371" s="323">
        <f t="shared" si="23"/>
        <v>9400</v>
      </c>
      <c r="Q371" s="323">
        <f>(M371*60)*(3.1415927*gradient!$E$8*gradient!$E$8*0.6/4)</f>
        <v>556.71917307766569</v>
      </c>
      <c r="R371" s="323">
        <f>1.1*(B$12*gradient!$E$7*0.001*$M371*0.001*$N$4*0.001/(gradient!$E$9*0.000001)^2/100000)</f>
        <v>508.53594657326664</v>
      </c>
      <c r="S371" s="323">
        <f t="shared" si="25"/>
        <v>9400</v>
      </c>
      <c r="T371" s="323">
        <f t="shared" si="26"/>
        <v>9400</v>
      </c>
      <c r="U371" s="323">
        <f>(M371*60)*(3.1415927*gradient!$E$8*gradient!$E$8*0.6/4)</f>
        <v>556.71917307766569</v>
      </c>
    </row>
    <row r="372" spans="12:21" x14ac:dyDescent="0.2">
      <c r="L372" s="323">
        <v>10.92</v>
      </c>
      <c r="M372" s="323">
        <f>(L372*$N$5)/(gradient!$E$9/1000000)*1000</f>
        <v>4.4771326191408258</v>
      </c>
      <c r="N372" s="323">
        <f t="shared" si="24"/>
        <v>3.1308758666943008</v>
      </c>
      <c r="O372" s="323">
        <f>gradient!$E$7/(N372*gradient!$E$9/1000)</f>
        <v>9394.1011902641876</v>
      </c>
      <c r="P372" s="323">
        <f t="shared" si="23"/>
        <v>9390</v>
      </c>
      <c r="Q372" s="323">
        <f>(M372*60)*(3.1415927*gradient!$E$8*gradient!$E$8*0.6/4)</f>
        <v>558.25283471148816</v>
      </c>
      <c r="R372" s="323">
        <f>1.1*(B$12*gradient!$E$7*0.001*$M372*0.001*$N$4*0.001/(gradient!$E$9*0.000001)^2/100000)</f>
        <v>509.93687204592021</v>
      </c>
      <c r="S372" s="323">
        <f t="shared" si="25"/>
        <v>9390</v>
      </c>
      <c r="T372" s="323">
        <f t="shared" si="26"/>
        <v>9390</v>
      </c>
      <c r="U372" s="323">
        <f>(M372*60)*(3.1415927*gradient!$E$8*gradient!$E$8*0.6/4)</f>
        <v>558.25283471148816</v>
      </c>
    </row>
    <row r="373" spans="12:21" x14ac:dyDescent="0.2">
      <c r="L373" s="323">
        <v>10.95</v>
      </c>
      <c r="M373" s="323">
        <f>(L373*$N$5)/(gradient!$E$9/1000000)*1000</f>
        <v>4.4894324340285765</v>
      </c>
      <c r="N373" s="323">
        <f t="shared" si="24"/>
        <v>3.1334021089306092</v>
      </c>
      <c r="O373" s="323">
        <f>gradient!$E$7/(N373*gradient!$E$9/1000)</f>
        <v>9386.5273856984222</v>
      </c>
      <c r="P373" s="323">
        <f t="shared" si="23"/>
        <v>9380</v>
      </c>
      <c r="Q373" s="323">
        <f>(M373*60)*(3.1415927*gradient!$E$8*gradient!$E$8*0.6/4)</f>
        <v>559.78649634531121</v>
      </c>
      <c r="R373" s="323">
        <f>1.1*(B$12*gradient!$E$7*0.001*$M373*0.001*$N$4*0.001/(gradient!$E$9*0.000001)^2/100000)</f>
        <v>511.33779751857395</v>
      </c>
      <c r="S373" s="323">
        <f t="shared" si="25"/>
        <v>9380</v>
      </c>
      <c r="T373" s="323" t="str">
        <f t="shared" si="26"/>
        <v/>
      </c>
      <c r="U373" s="323">
        <f>(M373*60)*(3.1415927*gradient!$E$8*gradient!$E$8*0.6/4)</f>
        <v>559.78649634531121</v>
      </c>
    </row>
    <row r="374" spans="12:21" x14ac:dyDescent="0.2">
      <c r="L374" s="323">
        <v>10.98</v>
      </c>
      <c r="M374" s="323">
        <f>(L374*$N$5)/(gradient!$E$9/1000000)*1000</f>
        <v>4.5017322489163263</v>
      </c>
      <c r="N374" s="323">
        <f t="shared" si="24"/>
        <v>3.1359301310871568</v>
      </c>
      <c r="O374" s="323">
        <f>gradient!$E$7/(N374*gradient!$E$9/1000)</f>
        <v>9378.9604603486332</v>
      </c>
      <c r="P374" s="323">
        <f t="shared" si="23"/>
        <v>9370</v>
      </c>
      <c r="Q374" s="323">
        <f>(M374*60)*(3.1415927*gradient!$E$8*gradient!$E$8*0.6/4)</f>
        <v>561.32015797913391</v>
      </c>
      <c r="R374" s="323">
        <f>1.1*(B$12*gradient!$E$7*0.001*$M374*0.001*$N$4*0.001/(gradient!$E$9*0.000001)^2/100000)</f>
        <v>512.73872299122752</v>
      </c>
      <c r="S374" s="323">
        <f t="shared" si="25"/>
        <v>9370</v>
      </c>
      <c r="T374" s="323">
        <f t="shared" si="26"/>
        <v>9370</v>
      </c>
      <c r="U374" s="323">
        <f>(M374*60)*(3.1415927*gradient!$E$8*gradient!$E$8*0.6/4)</f>
        <v>561.32015797913391</v>
      </c>
    </row>
    <row r="375" spans="12:21" x14ac:dyDescent="0.2">
      <c r="L375" s="323">
        <v>11.01</v>
      </c>
      <c r="M375" s="323">
        <f>(L375*$N$5)/(gradient!$E$9/1000000)*1000</f>
        <v>4.5140320638040752</v>
      </c>
      <c r="N375" s="323">
        <f t="shared" si="24"/>
        <v>3.1384599051878737</v>
      </c>
      <c r="O375" s="323">
        <f>gradient!$E$7/(N375*gradient!$E$9/1000)</f>
        <v>9371.4004940017585</v>
      </c>
      <c r="P375" s="323">
        <f t="shared" si="23"/>
        <v>9370</v>
      </c>
      <c r="Q375" s="323">
        <f>(M375*60)*(3.1415927*gradient!$E$8*gradient!$E$8*0.6/4)</f>
        <v>562.85381961295661</v>
      </c>
      <c r="R375" s="323">
        <f>1.1*(B$12*gradient!$E$7*0.001*$M375*0.001*$N$4*0.001/(gradient!$E$9*0.000001)^2/100000)</f>
        <v>514.13964846388103</v>
      </c>
      <c r="S375" s="323">
        <f t="shared" si="25"/>
        <v>9370</v>
      </c>
      <c r="T375" s="323">
        <f t="shared" si="26"/>
        <v>9370</v>
      </c>
      <c r="U375" s="323">
        <f>(M375*60)*(3.1415927*gradient!$E$8*gradient!$E$8*0.6/4)</f>
        <v>562.85381961295661</v>
      </c>
    </row>
    <row r="376" spans="12:21" x14ac:dyDescent="0.2">
      <c r="L376" s="323">
        <v>11.04</v>
      </c>
      <c r="M376" s="323">
        <f>(L376*$N$5)/(gradient!$E$9/1000000)*1000</f>
        <v>4.526331878691825</v>
      </c>
      <c r="N376" s="323">
        <f t="shared" si="24"/>
        <v>3.1409914036216136</v>
      </c>
      <c r="O376" s="323">
        <f>gradient!$E$7/(N376*gradient!$E$9/1000)</f>
        <v>9363.8475648071235</v>
      </c>
      <c r="P376" s="323">
        <f t="shared" si="23"/>
        <v>9360</v>
      </c>
      <c r="Q376" s="323">
        <f>(M376*60)*(3.1415927*gradient!$E$8*gradient!$E$8*0.6/4)</f>
        <v>564.38748124677943</v>
      </c>
      <c r="R376" s="323">
        <f>1.1*(B$12*gradient!$E$7*0.001*$M376*0.001*$N$4*0.001/(gradient!$E$9*0.000001)^2/100000)</f>
        <v>515.54057393653466</v>
      </c>
      <c r="S376" s="323">
        <f t="shared" si="25"/>
        <v>9360</v>
      </c>
      <c r="T376" s="323">
        <f t="shared" si="26"/>
        <v>9360</v>
      </c>
      <c r="U376" s="323">
        <f>(M376*60)*(3.1415927*gradient!$E$8*gradient!$E$8*0.6/4)</f>
        <v>564.38748124677943</v>
      </c>
    </row>
    <row r="377" spans="12:21" x14ac:dyDescent="0.2">
      <c r="L377" s="323">
        <v>11.07</v>
      </c>
      <c r="M377" s="323">
        <f>(L377*$N$5)/(gradient!$E$9/1000000)*1000</f>
        <v>4.5386316935795747</v>
      </c>
      <c r="N377" s="323">
        <f t="shared" si="24"/>
        <v>3.1435245991367702</v>
      </c>
      <c r="O377" s="323">
        <f>gradient!$E$7/(N377*gradient!$E$9/1000)</f>
        <v>9356.3017493036295</v>
      </c>
      <c r="P377" s="323">
        <f t="shared" si="23"/>
        <v>9350</v>
      </c>
      <c r="Q377" s="323">
        <f>(M377*60)*(3.1415927*gradient!$E$8*gradient!$E$8*0.6/4)</f>
        <v>565.92114288060225</v>
      </c>
      <c r="R377" s="323">
        <f>1.1*(B$12*gradient!$E$7*0.001*$M377*0.001*$N$4*0.001/(gradient!$E$9*0.000001)^2/100000)</f>
        <v>516.9414994091884</v>
      </c>
      <c r="S377" s="323">
        <f t="shared" si="25"/>
        <v>9350</v>
      </c>
      <c r="T377" s="323" t="str">
        <f t="shared" si="26"/>
        <v/>
      </c>
      <c r="U377" s="323">
        <f>(M377*60)*(3.1415927*gradient!$E$8*gradient!$E$8*0.6/4)</f>
        <v>565.92114288060225</v>
      </c>
    </row>
    <row r="378" spans="12:21" x14ac:dyDescent="0.2">
      <c r="L378" s="323">
        <v>11.1</v>
      </c>
      <c r="M378" s="323">
        <f>(L378*$N$5)/(gradient!$E$9/1000000)*1000</f>
        <v>4.5509315084673228</v>
      </c>
      <c r="N378" s="323">
        <f t="shared" si="24"/>
        <v>3.1460594648359801</v>
      </c>
      <c r="O378" s="323">
        <f>gradient!$E$7/(N378*gradient!$E$9/1000)</f>
        <v>9348.7631224464913</v>
      </c>
      <c r="P378" s="323">
        <f t="shared" si="23"/>
        <v>9340</v>
      </c>
      <c r="Q378" s="323">
        <f>(M378*60)*(3.1415927*gradient!$E$8*gradient!$E$8*0.6/4)</f>
        <v>567.45480451442472</v>
      </c>
      <c r="R378" s="323">
        <f>1.1*(B$12*gradient!$E$7*0.001*$M378*0.001*$N$4*0.001/(gradient!$E$9*0.000001)^2/100000)</f>
        <v>518.34242488184202</v>
      </c>
      <c r="S378" s="323">
        <f t="shared" si="25"/>
        <v>9340</v>
      </c>
      <c r="T378" s="323">
        <f t="shared" si="26"/>
        <v>9340</v>
      </c>
      <c r="U378" s="323">
        <f>(M378*60)*(3.1415927*gradient!$E$8*gradient!$E$8*0.6/4)</f>
        <v>567.45480451442472</v>
      </c>
    </row>
    <row r="379" spans="12:21" x14ac:dyDescent="0.2">
      <c r="L379" s="323">
        <v>11.13</v>
      </c>
      <c r="M379" s="323">
        <f>(L379*$N$5)/(gradient!$E$9/1000000)*1000</f>
        <v>4.5632313233550734</v>
      </c>
      <c r="N379" s="323">
        <f t="shared" si="24"/>
        <v>3.148595974170926</v>
      </c>
      <c r="O379" s="323">
        <f>gradient!$E$7/(N379*gradient!$E$9/1000)</f>
        <v>9341.2317576334717</v>
      </c>
      <c r="P379" s="323">
        <f t="shared" si="23"/>
        <v>9340</v>
      </c>
      <c r="Q379" s="323">
        <f>(M379*60)*(3.1415927*gradient!$E$8*gradient!$E$8*0.6/4)</f>
        <v>568.98846614824777</v>
      </c>
      <c r="R379" s="323">
        <f>1.1*(B$12*gradient!$E$7*0.001*$M379*0.001*$N$4*0.001/(gradient!$E$9*0.000001)^2/100000)</f>
        <v>519.74335035449565</v>
      </c>
      <c r="S379" s="323">
        <f t="shared" si="25"/>
        <v>9340</v>
      </c>
      <c r="T379" s="323">
        <f t="shared" si="26"/>
        <v>9340</v>
      </c>
      <c r="U379" s="323">
        <f>(M379*60)*(3.1415927*gradient!$E$8*gradient!$E$8*0.6/4)</f>
        <v>568.98846614824777</v>
      </c>
    </row>
    <row r="380" spans="12:21" x14ac:dyDescent="0.2">
      <c r="L380" s="323">
        <v>11.16</v>
      </c>
      <c r="M380" s="323">
        <f>(L380*$N$5)/(gradient!$E$9/1000000)*1000</f>
        <v>4.5755311382428232</v>
      </c>
      <c r="N380" s="323">
        <f t="shared" si="24"/>
        <v>3.151134100937214</v>
      </c>
      <c r="O380" s="323">
        <f>gradient!$E$7/(N380*gradient!$E$9/1000)</f>
        <v>9333.7077267307268</v>
      </c>
      <c r="P380" s="323">
        <f t="shared" si="23"/>
        <v>9330</v>
      </c>
      <c r="Q380" s="323">
        <f>(M380*60)*(3.1415927*gradient!$E$8*gradient!$E$8*0.6/4)</f>
        <v>570.52212778207047</v>
      </c>
      <c r="R380" s="323">
        <f>1.1*(B$12*gradient!$E$7*0.001*$M380*0.001*$N$4*0.001/(gradient!$E$9*0.000001)^2/100000)</f>
        <v>521.14427582714927</v>
      </c>
      <c r="S380" s="323">
        <f t="shared" si="25"/>
        <v>9330</v>
      </c>
      <c r="T380" s="323">
        <f t="shared" si="26"/>
        <v>9330</v>
      </c>
      <c r="U380" s="323">
        <f>(M380*60)*(3.1415927*gradient!$E$8*gradient!$E$8*0.6/4)</f>
        <v>570.52212778207047</v>
      </c>
    </row>
    <row r="381" spans="12:21" x14ac:dyDescent="0.2">
      <c r="L381" s="323">
        <v>11.19</v>
      </c>
      <c r="M381" s="323">
        <f>(L381*$N$5)/(gradient!$E$9/1000000)*1000</f>
        <v>4.5878309531305721</v>
      </c>
      <c r="N381" s="323">
        <f t="shared" si="24"/>
        <v>3.1536738192693545</v>
      </c>
      <c r="O381" s="323">
        <f>gradient!$E$7/(N381*gradient!$E$9/1000)</f>
        <v>9326.1911000981381</v>
      </c>
      <c r="P381" s="323">
        <f t="shared" si="23"/>
        <v>9320</v>
      </c>
      <c r="Q381" s="323">
        <f>(M381*60)*(3.1415927*gradient!$E$8*gradient!$E$8*0.6/4)</f>
        <v>572.05578941589317</v>
      </c>
      <c r="R381" s="323">
        <f>1.1*(B$12*gradient!$E$7*0.001*$M381*0.001*$N$4*0.001/(gradient!$E$9*0.000001)^2/100000)</f>
        <v>522.5452012998029</v>
      </c>
      <c r="S381" s="323">
        <f t="shared" si="25"/>
        <v>9320</v>
      </c>
      <c r="T381" s="323" t="str">
        <f t="shared" si="26"/>
        <v/>
      </c>
      <c r="U381" s="323">
        <f>(M381*60)*(3.1415927*gradient!$E$8*gradient!$E$8*0.6/4)</f>
        <v>572.05578941589317</v>
      </c>
    </row>
    <row r="382" spans="12:21" x14ac:dyDescent="0.2">
      <c r="L382" s="323">
        <v>11.22</v>
      </c>
      <c r="M382" s="323">
        <f>(L382*$N$5)/(gradient!$E$9/1000000)*1000</f>
        <v>4.6001307680183219</v>
      </c>
      <c r="N382" s="323">
        <f t="shared" si="24"/>
        <v>3.1562151036358097</v>
      </c>
      <c r="O382" s="323">
        <f>gradient!$E$7/(N382*gradient!$E$9/1000)</f>
        <v>9318.6819466142842</v>
      </c>
      <c r="P382" s="323">
        <f t="shared" si="23"/>
        <v>9310</v>
      </c>
      <c r="Q382" s="323">
        <f>(M382*60)*(3.1415927*gradient!$E$8*gradient!$E$8*0.6/4)</f>
        <v>573.5894510497161</v>
      </c>
      <c r="R382" s="323">
        <f>1.1*(B$12*gradient!$E$7*0.001*$M382*0.001*$N$4*0.001/(gradient!$E$9*0.000001)^2/100000)</f>
        <v>523.94612677245652</v>
      </c>
      <c r="S382" s="323">
        <f t="shared" si="25"/>
        <v>9310</v>
      </c>
      <c r="T382" s="323">
        <f t="shared" si="26"/>
        <v>9310</v>
      </c>
      <c r="U382" s="323">
        <f>(M382*60)*(3.1415927*gradient!$E$8*gradient!$E$8*0.6/4)</f>
        <v>573.5894510497161</v>
      </c>
    </row>
    <row r="383" spans="12:21" x14ac:dyDescent="0.2">
      <c r="L383" s="323">
        <v>11.25</v>
      </c>
      <c r="M383" s="323">
        <f>(L383*$N$5)/(gradient!$E$9/1000000)*1000</f>
        <v>4.6124305829060726</v>
      </c>
      <c r="N383" s="323">
        <f t="shared" si="24"/>
        <v>3.1587579288341381</v>
      </c>
      <c r="O383" s="323">
        <f>gradient!$E$7/(N383*gradient!$E$9/1000)</f>
        <v>9311.180333700946</v>
      </c>
      <c r="P383" s="323">
        <f t="shared" si="23"/>
        <v>9310</v>
      </c>
      <c r="Q383" s="323">
        <f>(M383*60)*(3.1415927*gradient!$E$8*gradient!$E$8*0.6/4)</f>
        <v>575.12311268353892</v>
      </c>
      <c r="R383" s="323">
        <f>1.1*(B$12*gradient!$E$7*0.001*$M383*0.001*$N$4*0.001/(gradient!$E$9*0.000001)^2/100000)</f>
        <v>525.34705224511015</v>
      </c>
      <c r="S383" s="323">
        <f t="shared" si="25"/>
        <v>9310</v>
      </c>
      <c r="T383" s="323">
        <f t="shared" si="26"/>
        <v>9310</v>
      </c>
      <c r="U383" s="323">
        <f>(M383*60)*(3.1415927*gradient!$E$8*gradient!$E$8*0.6/4)</f>
        <v>575.12311268353892</v>
      </c>
    </row>
    <row r="384" spans="12:21" x14ac:dyDescent="0.2">
      <c r="L384" s="323">
        <v>11.28</v>
      </c>
      <c r="M384" s="323">
        <f>(L384*$N$5)/(gradient!$E$9/1000000)*1000</f>
        <v>4.6247303977938206</v>
      </c>
      <c r="N384" s="323">
        <f t="shared" si="24"/>
        <v>3.1613022699862134</v>
      </c>
      <c r="O384" s="323">
        <f>gradient!$E$7/(N384*gradient!$E$9/1000)</f>
        <v>9303.6863273471845</v>
      </c>
      <c r="P384" s="323">
        <f t="shared" si="23"/>
        <v>9300</v>
      </c>
      <c r="Q384" s="323">
        <f>(M384*60)*(3.1415927*gradient!$E$8*gradient!$E$8*0.6/4)</f>
        <v>576.65677431736151</v>
      </c>
      <c r="R384" s="323">
        <f>1.1*(B$12*gradient!$E$7*0.001*$M384*0.001*$N$4*0.001/(gradient!$E$9*0.000001)^2/100000)</f>
        <v>526.74797771776377</v>
      </c>
      <c r="S384" s="323">
        <f t="shared" si="25"/>
        <v>9300</v>
      </c>
      <c r="T384" s="323">
        <f t="shared" si="26"/>
        <v>9300</v>
      </c>
      <c r="U384" s="323">
        <f>(M384*60)*(3.1415927*gradient!$E$8*gradient!$E$8*0.6/4)</f>
        <v>576.65677431736151</v>
      </c>
    </row>
    <row r="385" spans="12:21" x14ac:dyDescent="0.2">
      <c r="L385" s="323">
        <v>11.31</v>
      </c>
      <c r="M385" s="323">
        <f>(L385*$N$5)/(gradient!$E$9/1000000)*1000</f>
        <v>4.6370302126815703</v>
      </c>
      <c r="N385" s="323">
        <f t="shared" si="24"/>
        <v>3.163848102533529</v>
      </c>
      <c r="O385" s="323">
        <f>gradient!$E$7/(N385*gradient!$E$9/1000)</f>
        <v>9296.199992133048</v>
      </c>
      <c r="P385" s="323">
        <f t="shared" si="23"/>
        <v>9290</v>
      </c>
      <c r="Q385" s="323">
        <f>(M385*60)*(3.1415927*gradient!$E$8*gradient!$E$8*0.6/4)</f>
        <v>578.19043595118433</v>
      </c>
      <c r="R385" s="323">
        <f>1.1*(B$12*gradient!$E$7*0.001*$M385*0.001*$N$4*0.001/(gradient!$E$9*0.000001)^2/100000)</f>
        <v>528.1489031904174</v>
      </c>
      <c r="S385" s="323">
        <f t="shared" si="25"/>
        <v>9290</v>
      </c>
      <c r="T385" s="323" t="str">
        <f t="shared" si="26"/>
        <v/>
      </c>
      <c r="U385" s="323">
        <f>(M385*60)*(3.1415927*gradient!$E$8*gradient!$E$8*0.6/4)</f>
        <v>578.19043595118433</v>
      </c>
    </row>
    <row r="386" spans="12:21" x14ac:dyDescent="0.2">
      <c r="L386" s="323">
        <v>11.34</v>
      </c>
      <c r="M386" s="323">
        <f>(L386*$N$5)/(gradient!$E$9/1000000)*1000</f>
        <v>4.6493300275693201</v>
      </c>
      <c r="N386" s="323">
        <f t="shared" si="24"/>
        <v>3.1663954022325718</v>
      </c>
      <c r="O386" s="323">
        <f>gradient!$E$7/(N386*gradient!$E$9/1000)</f>
        <v>9288.7213912528478</v>
      </c>
      <c r="P386" s="323">
        <f t="shared" si="23"/>
        <v>9280</v>
      </c>
      <c r="Q386" s="323">
        <f>(M386*60)*(3.1415927*gradient!$E$8*gradient!$E$8*0.6/4)</f>
        <v>579.72409758500714</v>
      </c>
      <c r="R386" s="323">
        <f>1.1*(B$12*gradient!$E$7*0.001*$M386*0.001*$N$4*0.001/(gradient!$E$9*0.000001)^2/100000)</f>
        <v>529.54982866307103</v>
      </c>
      <c r="S386" s="323">
        <f t="shared" si="25"/>
        <v>9280</v>
      </c>
      <c r="T386" s="323">
        <f t="shared" si="26"/>
        <v>9280</v>
      </c>
      <c r="U386" s="323">
        <f>(M386*60)*(3.1415927*gradient!$E$8*gradient!$E$8*0.6/4)</f>
        <v>579.72409758500714</v>
      </c>
    </row>
    <row r="387" spans="12:21" x14ac:dyDescent="0.2">
      <c r="L387" s="323">
        <v>11.37</v>
      </c>
      <c r="M387" s="323">
        <f>(L387*$N$5)/(gradient!$E$9/1000000)*1000</f>
        <v>4.661629842457069</v>
      </c>
      <c r="N387" s="323">
        <f t="shared" si="24"/>
        <v>3.1689441451502827</v>
      </c>
      <c r="O387" s="323">
        <f>gradient!$E$7/(N387*gradient!$E$9/1000)</f>
        <v>9281.2505865380408</v>
      </c>
      <c r="P387" s="323">
        <f t="shared" si="23"/>
        <v>9280</v>
      </c>
      <c r="Q387" s="323">
        <f>(M387*60)*(3.1415927*gradient!$E$8*gradient!$E$8*0.6/4)</f>
        <v>581.25775921882973</v>
      </c>
      <c r="R387" s="323">
        <f>1.1*(B$12*gradient!$E$7*0.001*$M387*0.001*$N$4*0.001/(gradient!$E$9*0.000001)^2/100000)</f>
        <v>530.95075413572454</v>
      </c>
      <c r="S387" s="323">
        <f t="shared" si="25"/>
        <v>9280</v>
      </c>
      <c r="T387" s="323">
        <f t="shared" si="26"/>
        <v>9280</v>
      </c>
      <c r="U387" s="323">
        <f>(M387*60)*(3.1415927*gradient!$E$8*gradient!$E$8*0.6/4)</f>
        <v>581.25775921882973</v>
      </c>
    </row>
    <row r="388" spans="12:21" x14ac:dyDescent="0.2">
      <c r="L388" s="323">
        <v>11.4</v>
      </c>
      <c r="M388" s="323">
        <f>(L388*$N$5)/(gradient!$E$9/1000000)*1000</f>
        <v>4.6739296573448188</v>
      </c>
      <c r="N388" s="323">
        <f t="shared" si="24"/>
        <v>3.1714943076595885</v>
      </c>
      <c r="O388" s="323">
        <f>gradient!$E$7/(N388*gradient!$E$9/1000)</f>
        <v>9273.7876384797401</v>
      </c>
      <c r="P388" s="323">
        <f t="shared" si="23"/>
        <v>9270</v>
      </c>
      <c r="Q388" s="323">
        <f>(M388*60)*(3.1415927*gradient!$E$8*gradient!$E$8*0.6/4)</f>
        <v>582.79142085265266</v>
      </c>
      <c r="R388" s="323">
        <f>1.1*(B$12*gradient!$E$7*0.001*$M388*0.001*$N$4*0.001/(gradient!$E$9*0.000001)^2/100000)</f>
        <v>532.35167960837839</v>
      </c>
      <c r="S388" s="323">
        <f t="shared" si="25"/>
        <v>9270</v>
      </c>
      <c r="T388" s="323">
        <f t="shared" si="26"/>
        <v>9270</v>
      </c>
      <c r="U388" s="323">
        <f>(M388*60)*(3.1415927*gradient!$E$8*gradient!$E$8*0.6/4)</f>
        <v>582.79142085265266</v>
      </c>
    </row>
    <row r="389" spans="12:21" x14ac:dyDescent="0.2">
      <c r="L389" s="323">
        <v>11.43</v>
      </c>
      <c r="M389" s="323">
        <f>(L389*$N$5)/(gradient!$E$9/1000000)*1000</f>
        <v>4.6862294722325695</v>
      </c>
      <c r="N389" s="323">
        <f t="shared" si="24"/>
        <v>3.1740458664350042</v>
      </c>
      <c r="O389" s="323">
        <f>gradient!$E$7/(N389*gradient!$E$9/1000)</f>
        <v>9266.3326062508331</v>
      </c>
      <c r="P389" s="323">
        <f t="shared" si="23"/>
        <v>9260</v>
      </c>
      <c r="Q389" s="323">
        <f>(M389*60)*(3.1415927*gradient!$E$8*gradient!$E$8*0.6/4)</f>
        <v>584.32508248647548</v>
      </c>
      <c r="R389" s="323">
        <f>1.1*(B$12*gradient!$E$7*0.001*$M389*0.001*$N$4*0.001/(gradient!$E$9*0.000001)^2/100000)</f>
        <v>533.7526050810319</v>
      </c>
      <c r="S389" s="323">
        <f t="shared" si="25"/>
        <v>9260</v>
      </c>
      <c r="T389" s="323" t="str">
        <f t="shared" si="26"/>
        <v/>
      </c>
      <c r="U389" s="323">
        <f>(M389*60)*(3.1415927*gradient!$E$8*gradient!$E$8*0.6/4)</f>
        <v>584.32508248647548</v>
      </c>
    </row>
    <row r="390" spans="12:21" x14ac:dyDescent="0.2">
      <c r="L390" s="323">
        <v>11.46</v>
      </c>
      <c r="M390" s="323">
        <f>(L390*$N$5)/(gradient!$E$9/1000000)*1000</f>
        <v>4.6985292871203184</v>
      </c>
      <c r="N390" s="323">
        <f t="shared" si="24"/>
        <v>3.1765987984483171</v>
      </c>
      <c r="O390" s="323">
        <f>gradient!$E$7/(N390*gradient!$E$9/1000)</f>
        <v>9258.8855477277175</v>
      </c>
      <c r="P390" s="323">
        <f t="shared" si="23"/>
        <v>9250</v>
      </c>
      <c r="Q390" s="323">
        <f>(M390*60)*(3.1415927*gradient!$E$8*gradient!$E$8*0.6/4)</f>
        <v>585.85874412029818</v>
      </c>
      <c r="R390" s="323">
        <f>1.1*(B$12*gradient!$E$7*0.001*$M390*0.001*$N$4*0.001/(gradient!$E$9*0.000001)^2/100000)</f>
        <v>535.15353055368553</v>
      </c>
      <c r="S390" s="323">
        <f t="shared" si="25"/>
        <v>9250</v>
      </c>
      <c r="T390" s="323">
        <f t="shared" si="26"/>
        <v>9250</v>
      </c>
      <c r="U390" s="323">
        <f>(M390*60)*(3.1415927*gradient!$E$8*gradient!$E$8*0.6/4)</f>
        <v>585.85874412029818</v>
      </c>
    </row>
    <row r="391" spans="12:21" x14ac:dyDescent="0.2">
      <c r="L391" s="323">
        <v>11.49</v>
      </c>
      <c r="M391" s="323">
        <f>(L391*$N$5)/(gradient!$E$9/1000000)*1000</f>
        <v>4.7108291020080673</v>
      </c>
      <c r="N391" s="323">
        <f t="shared" si="24"/>
        <v>3.1791530809643307</v>
      </c>
      <c r="O391" s="323">
        <f>gradient!$E$7/(N391*gradient!$E$9/1000)</f>
        <v>9251.4465195116991</v>
      </c>
      <c r="P391" s="323">
        <f t="shared" si="23"/>
        <v>9250</v>
      </c>
      <c r="Q391" s="323">
        <f>(M391*60)*(3.1415927*gradient!$E$8*gradient!$E$8*0.6/4)</f>
        <v>587.39240575412089</v>
      </c>
      <c r="R391" s="323">
        <f>1.1*(B$12*gradient!$E$7*0.001*$M391*0.001*$N$4*0.001/(gradient!$E$9*0.000001)^2/100000)</f>
        <v>536.55445602633915</v>
      </c>
      <c r="S391" s="323">
        <f t="shared" si="25"/>
        <v>9250</v>
      </c>
      <c r="T391" s="323">
        <f t="shared" si="26"/>
        <v>9250</v>
      </c>
      <c r="U391" s="323">
        <f>(M391*60)*(3.1415927*gradient!$E$8*gradient!$E$8*0.6/4)</f>
        <v>587.39240575412089</v>
      </c>
    </row>
    <row r="392" spans="12:21" x14ac:dyDescent="0.2">
      <c r="L392" s="323">
        <v>11.52</v>
      </c>
      <c r="M392" s="323">
        <f>(L392*$N$5)/(gradient!$E$9/1000000)*1000</f>
        <v>4.723128916895817</v>
      </c>
      <c r="N392" s="323">
        <f t="shared" si="24"/>
        <v>3.1817086915366906</v>
      </c>
      <c r="O392" s="323">
        <f>gradient!$E$7/(N392*gradient!$E$9/1000)</f>
        <v>9244.0155769499943</v>
      </c>
      <c r="P392" s="323">
        <f t="shared" si="23"/>
        <v>9240</v>
      </c>
      <c r="Q392" s="323">
        <f>(M392*60)*(3.1415927*gradient!$E$8*gradient!$E$8*0.6/4)</f>
        <v>588.9260673879437</v>
      </c>
      <c r="R392" s="323">
        <f>1.1*(B$12*gradient!$E$7*0.001*$M392*0.001*$N$4*0.001/(gradient!$E$9*0.000001)^2/100000)</f>
        <v>537.95538149899278</v>
      </c>
      <c r="S392" s="323">
        <f t="shared" si="25"/>
        <v>9240</v>
      </c>
      <c r="T392" s="323">
        <f t="shared" si="26"/>
        <v>9240</v>
      </c>
      <c r="U392" s="323">
        <f>(M392*60)*(3.1415927*gradient!$E$8*gradient!$E$8*0.6/4)</f>
        <v>588.9260673879437</v>
      </c>
    </row>
    <row r="393" spans="12:21" x14ac:dyDescent="0.2">
      <c r="L393" s="323">
        <v>11.55</v>
      </c>
      <c r="M393" s="323">
        <f>(L393*$N$5)/(gradient!$E$9/1000000)*1000</f>
        <v>4.7354287317835668</v>
      </c>
      <c r="N393" s="323">
        <f t="shared" si="24"/>
        <v>3.1842656080037663</v>
      </c>
      <c r="O393" s="323">
        <f>gradient!$E$7/(N393*gradient!$E$9/1000)</f>
        <v>9236.5927741564101</v>
      </c>
      <c r="P393" s="323">
        <f t="shared" ref="P393:P456" si="27">FLOOR(O393,10)</f>
        <v>9230</v>
      </c>
      <c r="Q393" s="323">
        <f>(M393*60)*(3.1415927*gradient!$E$8*gradient!$E$8*0.6/4)</f>
        <v>590.45972902176652</v>
      </c>
      <c r="R393" s="323">
        <f>1.1*(B$12*gradient!$E$7*0.001*$M393*0.001*$N$4*0.001/(gradient!$E$9*0.000001)^2/100000)</f>
        <v>539.35630697164652</v>
      </c>
      <c r="S393" s="323">
        <f t="shared" si="25"/>
        <v>9230</v>
      </c>
      <c r="T393" s="323" t="str">
        <f t="shared" si="26"/>
        <v/>
      </c>
      <c r="U393" s="323">
        <f>(M393*60)*(3.1415927*gradient!$E$8*gradient!$E$8*0.6/4)</f>
        <v>590.45972902176652</v>
      </c>
    </row>
    <row r="394" spans="12:21" x14ac:dyDescent="0.2">
      <c r="L394" s="323">
        <v>11.58</v>
      </c>
      <c r="M394" s="323">
        <f>(L394*$N$5)/(gradient!$E$9/1000000)*1000</f>
        <v>4.7477285466713157</v>
      </c>
      <c r="N394" s="323">
        <f t="shared" si="24"/>
        <v>3.186823808484613</v>
      </c>
      <c r="O394" s="323">
        <f>gradient!$E$7/(N394*gradient!$E$9/1000)</f>
        <v>9229.178164031644</v>
      </c>
      <c r="P394" s="323">
        <f t="shared" si="27"/>
        <v>9220</v>
      </c>
      <c r="Q394" s="323">
        <f>(M394*60)*(3.1415927*gradient!$E$8*gradient!$E$8*0.6/4)</f>
        <v>591.99339065558922</v>
      </c>
      <c r="R394" s="323">
        <f>1.1*(B$12*gradient!$E$7*0.001*$M394*0.001*$N$4*0.001/(gradient!$E$9*0.000001)^2/100000)</f>
        <v>540.75723244429992</v>
      </c>
      <c r="S394" s="323">
        <f t="shared" si="25"/>
        <v>9220</v>
      </c>
      <c r="T394" s="323">
        <f t="shared" si="26"/>
        <v>9220</v>
      </c>
      <c r="U394" s="323">
        <f>(M394*60)*(3.1415927*gradient!$E$8*gradient!$E$8*0.6/4)</f>
        <v>591.99339065558922</v>
      </c>
    </row>
    <row r="395" spans="12:21" x14ac:dyDescent="0.2">
      <c r="L395" s="323">
        <v>11.61</v>
      </c>
      <c r="M395" s="323">
        <f>(L395*$N$5)/(gradient!$E$9/1000000)*1000</f>
        <v>4.7600283615590664</v>
      </c>
      <c r="N395" s="323">
        <f t="shared" si="24"/>
        <v>3.1893832713749886</v>
      </c>
      <c r="O395" s="323">
        <f>gradient!$E$7/(N395*gradient!$E$9/1000)</f>
        <v>9221.7717982832855</v>
      </c>
      <c r="P395" s="323">
        <f t="shared" si="27"/>
        <v>9220</v>
      </c>
      <c r="Q395" s="323">
        <f>(M395*60)*(3.1415927*gradient!$E$8*gradient!$E$8*0.6/4)</f>
        <v>593.52705228941215</v>
      </c>
      <c r="R395" s="323">
        <f>1.1*(B$12*gradient!$E$7*0.001*$M395*0.001*$N$4*0.001/(gradient!$E$9*0.000001)^2/100000)</f>
        <v>542.15815791695377</v>
      </c>
      <c r="S395" s="323">
        <f t="shared" si="25"/>
        <v>9220</v>
      </c>
      <c r="T395" s="323">
        <f t="shared" si="26"/>
        <v>9220</v>
      </c>
      <c r="U395" s="323">
        <f>(M395*60)*(3.1415927*gradient!$E$8*gradient!$E$8*0.6/4)</f>
        <v>593.52705228941215</v>
      </c>
    </row>
    <row r="396" spans="12:21" x14ac:dyDescent="0.2">
      <c r="L396" s="323">
        <v>11.64</v>
      </c>
      <c r="M396" s="323">
        <f>(L396*$N$5)/(gradient!$E$9/1000000)*1000</f>
        <v>4.7723281764468153</v>
      </c>
      <c r="N396" s="323">
        <f t="shared" si="24"/>
        <v>3.1919439753434462</v>
      </c>
      <c r="O396" s="323">
        <f>gradient!$E$7/(N396*gradient!$E$9/1000)</f>
        <v>9214.3737274454234</v>
      </c>
      <c r="P396" s="323">
        <f t="shared" si="27"/>
        <v>9210</v>
      </c>
      <c r="Q396" s="323">
        <f>(M396*60)*(3.1415927*gradient!$E$8*gradient!$E$8*0.6/4)</f>
        <v>595.06071392323474</v>
      </c>
      <c r="R396" s="323">
        <f>1.1*(B$12*gradient!$E$7*0.001*$M396*0.001*$N$4*0.001/(gradient!$E$9*0.000001)^2/100000)</f>
        <v>543.55908338960728</v>
      </c>
      <c r="S396" s="323">
        <f t="shared" si="25"/>
        <v>9210</v>
      </c>
      <c r="T396" s="323">
        <f t="shared" si="26"/>
        <v>9210</v>
      </c>
      <c r="U396" s="323">
        <f>(M396*60)*(3.1415927*gradient!$E$8*gradient!$E$8*0.6/4)</f>
        <v>595.06071392323474</v>
      </c>
    </row>
    <row r="397" spans="12:21" x14ac:dyDescent="0.2">
      <c r="L397" s="323">
        <v>11.67</v>
      </c>
      <c r="M397" s="323">
        <f>(L397*$N$5)/(gradient!$E$9/1000000)*1000</f>
        <v>4.7846279913345642</v>
      </c>
      <c r="N397" s="323">
        <f t="shared" si="24"/>
        <v>3.1945058993274755</v>
      </c>
      <c r="O397" s="323">
        <f>gradient!$E$7/(N397*gradient!$E$9/1000)</f>
        <v>9206.9840008980009</v>
      </c>
      <c r="P397" s="323">
        <f t="shared" si="27"/>
        <v>9200</v>
      </c>
      <c r="Q397" s="323">
        <f>(M397*60)*(3.1415927*gradient!$E$8*gradient!$E$8*0.6/4)</f>
        <v>596.59437555705756</v>
      </c>
      <c r="R397" s="323">
        <f>1.1*(B$12*gradient!$E$7*0.001*$M397*0.001*$N$4*0.001/(gradient!$E$9*0.000001)^2/100000)</f>
        <v>544.96000886226091</v>
      </c>
      <c r="S397" s="323">
        <f t="shared" si="25"/>
        <v>9200</v>
      </c>
      <c r="T397" s="323" t="str">
        <f t="shared" si="26"/>
        <v/>
      </c>
      <c r="U397" s="323">
        <f>(M397*60)*(3.1415927*gradient!$E$8*gradient!$E$8*0.6/4)</f>
        <v>596.59437555705756</v>
      </c>
    </row>
    <row r="398" spans="12:21" x14ac:dyDescent="0.2">
      <c r="L398" s="323">
        <v>11.7</v>
      </c>
      <c r="M398" s="323">
        <f>(L398*$N$5)/(gradient!$E$9/1000000)*1000</f>
        <v>4.796927806222314</v>
      </c>
      <c r="N398" s="323">
        <f t="shared" si="24"/>
        <v>3.1970690225297265</v>
      </c>
      <c r="O398" s="323">
        <f>gradient!$E$7/(N398*gradient!$E$9/1000)</f>
        <v>9199.6026668857703</v>
      </c>
      <c r="P398" s="323">
        <f t="shared" si="27"/>
        <v>9190</v>
      </c>
      <c r="Q398" s="323">
        <f>(M398*60)*(3.1415927*gradient!$E$8*gradient!$E$8*0.6/4)</f>
        <v>598.12803719088026</v>
      </c>
      <c r="R398" s="323">
        <f>1.1*(B$12*gradient!$E$7*0.001*$M398*0.001*$N$4*0.001/(gradient!$E$9*0.000001)^2/100000)</f>
        <v>546.36093433491453</v>
      </c>
      <c r="S398" s="323">
        <f t="shared" si="25"/>
        <v>9190</v>
      </c>
      <c r="T398" s="323">
        <f t="shared" si="26"/>
        <v>9190</v>
      </c>
      <c r="U398" s="323">
        <f>(M398*60)*(3.1415927*gradient!$E$8*gradient!$E$8*0.6/4)</f>
        <v>598.12803719088026</v>
      </c>
    </row>
    <row r="399" spans="12:21" x14ac:dyDescent="0.2">
      <c r="L399" s="323">
        <v>11.73</v>
      </c>
      <c r="M399" s="323">
        <f>(L399*$N$5)/(gradient!$E$9/1000000)*1000</f>
        <v>4.8092276211100646</v>
      </c>
      <c r="N399" s="323">
        <f t="shared" si="24"/>
        <v>3.1996333244142741</v>
      </c>
      <c r="O399" s="323">
        <f>gradient!$E$7/(N399*gradient!$E$9/1000)</f>
        <v>9192.2297725369772</v>
      </c>
      <c r="P399" s="323">
        <f t="shared" si="27"/>
        <v>9190</v>
      </c>
      <c r="Q399" s="323">
        <f>(M399*60)*(3.1415927*gradient!$E$8*gradient!$E$8*0.6/4)</f>
        <v>599.66169882470319</v>
      </c>
      <c r="R399" s="323">
        <f>1.1*(B$12*gradient!$E$7*0.001*$M399*0.001*$N$4*0.001/(gradient!$E$9*0.000001)^2/100000)</f>
        <v>547.76185980756838</v>
      </c>
      <c r="S399" s="323">
        <f t="shared" si="25"/>
        <v>9190</v>
      </c>
      <c r="T399" s="323">
        <f t="shared" si="26"/>
        <v>9190</v>
      </c>
      <c r="U399" s="323">
        <f>(M399*60)*(3.1415927*gradient!$E$8*gradient!$E$8*0.6/4)</f>
        <v>599.66169882470319</v>
      </c>
    </row>
    <row r="400" spans="12:21" x14ac:dyDescent="0.2">
      <c r="L400" s="323">
        <v>11.76</v>
      </c>
      <c r="M400" s="323">
        <f>(L400*$N$5)/(gradient!$E$9/1000000)*1000</f>
        <v>4.8215274359978135</v>
      </c>
      <c r="N400" s="323">
        <f t="shared" si="24"/>
        <v>3.2021987847029569</v>
      </c>
      <c r="O400" s="323">
        <f>gradient!$E$7/(N400*gradient!$E$9/1000)</f>
        <v>9184.8653638817286</v>
      </c>
      <c r="P400" s="323">
        <f t="shared" si="27"/>
        <v>9180</v>
      </c>
      <c r="Q400" s="323">
        <f>(M400*60)*(3.1415927*gradient!$E$8*gradient!$E$8*0.6/4)</f>
        <v>601.1953604585259</v>
      </c>
      <c r="R400" s="323">
        <f>1.1*(B$12*gradient!$E$7*0.001*$M400*0.001*$N$4*0.001/(gradient!$E$9*0.000001)^2/100000)</f>
        <v>549.16278528022178</v>
      </c>
      <c r="S400" s="323">
        <f t="shared" si="25"/>
        <v>9180</v>
      </c>
      <c r="T400" s="323" t="str">
        <f t="shared" si="26"/>
        <v/>
      </c>
      <c r="U400" s="323">
        <f>(M400*60)*(3.1415927*gradient!$E$8*gradient!$E$8*0.6/4)</f>
        <v>601.1953604585259</v>
      </c>
    </row>
    <row r="401" spans="12:21" x14ac:dyDescent="0.2">
      <c r="L401" s="323">
        <v>11.79</v>
      </c>
      <c r="M401" s="323">
        <f>(L401*$N$5)/(gradient!$E$9/1000000)*1000</f>
        <v>4.8338272508855633</v>
      </c>
      <c r="N401" s="323">
        <f t="shared" si="24"/>
        <v>3.2047653833717713</v>
      </c>
      <c r="O401" s="323">
        <f>gradient!$E$7/(N401*gradient!$E$9/1000)</f>
        <v>9177.5094858700359</v>
      </c>
      <c r="P401" s="323">
        <f t="shared" si="27"/>
        <v>9170</v>
      </c>
      <c r="Q401" s="323">
        <f>(M401*60)*(3.1415927*gradient!$E$8*gradient!$E$8*0.6/4)</f>
        <v>602.72902209234871</v>
      </c>
      <c r="R401" s="323">
        <f>1.1*(B$12*gradient!$E$7*0.001*$M401*0.001*$N$4*0.001/(gradient!$E$9*0.000001)^2/100000)</f>
        <v>550.56371075287541</v>
      </c>
      <c r="S401" s="323">
        <f t="shared" si="25"/>
        <v>9170</v>
      </c>
      <c r="T401" s="323">
        <f t="shared" si="26"/>
        <v>9170</v>
      </c>
      <c r="U401" s="323">
        <f>(M401*60)*(3.1415927*gradient!$E$8*gradient!$E$8*0.6/4)</f>
        <v>602.72902209234871</v>
      </c>
    </row>
    <row r="402" spans="12:21" x14ac:dyDescent="0.2">
      <c r="L402" s="323">
        <v>11.82</v>
      </c>
      <c r="M402" s="323">
        <f>(L402*$N$5)/(gradient!$E$9/1000000)*1000</f>
        <v>4.8461270657733122</v>
      </c>
      <c r="N402" s="323">
        <f t="shared" ref="N402:N465" si="28">B$9*$L402^(1/3)+B$10/$L402+B$11*$L402</f>
        <v>3.2073331006473196</v>
      </c>
      <c r="O402" s="323">
        <f>gradient!$E$7/(N402*gradient!$E$9/1000)</f>
        <v>9170.1621823895784</v>
      </c>
      <c r="P402" s="323">
        <f t="shared" si="27"/>
        <v>9170</v>
      </c>
      <c r="Q402" s="323">
        <f>(M402*60)*(3.1415927*gradient!$E$8*gradient!$E$8*0.6/4)</f>
        <v>604.26268372617142</v>
      </c>
      <c r="R402" s="323">
        <f>1.1*(B$12*gradient!$E$7*0.001*$M402*0.001*$N$4*0.001/(gradient!$E$9*0.000001)^2/100000)</f>
        <v>551.96463622552903</v>
      </c>
      <c r="S402" s="323">
        <f t="shared" ref="S402:S465" si="29">IF(P402&gt;$P$1017,S401,P402)</f>
        <v>9170</v>
      </c>
      <c r="T402" s="323">
        <f t="shared" ref="T402:T465" si="30">IF(S404-S403&gt;=0,"",P402)</f>
        <v>9170</v>
      </c>
      <c r="U402" s="323">
        <f>(M402*60)*(3.1415927*gradient!$E$8*gradient!$E$8*0.6/4)</f>
        <v>604.26268372617142</v>
      </c>
    </row>
    <row r="403" spans="12:21" x14ac:dyDescent="0.2">
      <c r="L403" s="323">
        <v>11.85</v>
      </c>
      <c r="M403" s="323">
        <f>(L403*$N$5)/(gradient!$E$9/1000000)*1000</f>
        <v>4.8584268806610611</v>
      </c>
      <c r="N403" s="323">
        <f t="shared" si="28"/>
        <v>3.2099019170033198</v>
      </c>
      <c r="O403" s="323">
        <f>gradient!$E$7/(N403*gradient!$E$9/1000)</f>
        <v>9162.8234962831539</v>
      </c>
      <c r="P403" s="323">
        <f t="shared" si="27"/>
        <v>9160</v>
      </c>
      <c r="Q403" s="323">
        <f>(M403*60)*(3.1415927*gradient!$E$8*gradient!$E$8*0.6/4)</f>
        <v>605.79634535999412</v>
      </c>
      <c r="R403" s="323">
        <f>1.1*(B$12*gradient!$E$7*0.001*$M403*0.001*$N$4*0.001/(gradient!$E$9*0.000001)^2/100000)</f>
        <v>553.36556169818255</v>
      </c>
      <c r="S403" s="323">
        <f t="shared" si="29"/>
        <v>9160</v>
      </c>
      <c r="T403" s="323">
        <f t="shared" si="30"/>
        <v>9160</v>
      </c>
      <c r="U403" s="323">
        <f>(M403*60)*(3.1415927*gradient!$E$8*gradient!$E$8*0.6/4)</f>
        <v>605.79634535999412</v>
      </c>
    </row>
    <row r="404" spans="12:21" x14ac:dyDescent="0.2">
      <c r="L404" s="323">
        <v>11.88</v>
      </c>
      <c r="M404" s="323">
        <f>(L404*$N$5)/(gradient!$E$9/1000000)*1000</f>
        <v>4.8707266955488127</v>
      </c>
      <c r="N404" s="323">
        <f t="shared" si="28"/>
        <v>3.2124718131571717</v>
      </c>
      <c r="O404" s="323">
        <f>gradient!$E$7/(N404*gradient!$E$9/1000)</f>
        <v>9155.4934693658506</v>
      </c>
      <c r="P404" s="323">
        <f t="shared" si="27"/>
        <v>9150</v>
      </c>
      <c r="Q404" s="323">
        <f>(M404*60)*(3.1415927*gradient!$E$8*gradient!$E$8*0.6/4)</f>
        <v>607.33000699381716</v>
      </c>
      <c r="R404" s="323">
        <f>1.1*(B$12*gradient!$E$7*0.001*$M404*0.001*$N$4*0.001/(gradient!$E$9*0.000001)^2/100000)</f>
        <v>554.76648717083651</v>
      </c>
      <c r="S404" s="323">
        <f t="shared" si="29"/>
        <v>9150</v>
      </c>
      <c r="T404" s="323" t="str">
        <f t="shared" si="30"/>
        <v/>
      </c>
      <c r="U404" s="323">
        <f>(M404*60)*(3.1415927*gradient!$E$8*gradient!$E$8*0.6/4)</f>
        <v>607.33000699381716</v>
      </c>
    </row>
    <row r="405" spans="12:21" x14ac:dyDescent="0.2">
      <c r="L405" s="323">
        <v>11.91</v>
      </c>
      <c r="M405" s="323">
        <f>(L405*$N$5)/(gradient!$E$9/1000000)*1000</f>
        <v>4.8830265104365616</v>
      </c>
      <c r="N405" s="323">
        <f t="shared" si="28"/>
        <v>3.2150427700665705</v>
      </c>
      <c r="O405" s="323">
        <f>gradient!$E$7/(N405*gradient!$E$9/1000)</f>
        <v>9148.1721424419356</v>
      </c>
      <c r="P405" s="323">
        <f t="shared" si="27"/>
        <v>9140</v>
      </c>
      <c r="Q405" s="323">
        <f>(M405*60)*(3.1415927*gradient!$E$8*gradient!$E$8*0.6/4)</f>
        <v>608.86366862763975</v>
      </c>
      <c r="R405" s="323">
        <f>1.1*(B$12*gradient!$E$7*0.001*$M405*0.001*$N$4*0.001/(gradient!$E$9*0.000001)^2/100000)</f>
        <v>556.16741264349002</v>
      </c>
      <c r="S405" s="323">
        <f t="shared" si="29"/>
        <v>9140</v>
      </c>
      <c r="T405" s="323">
        <f t="shared" si="30"/>
        <v>9140</v>
      </c>
      <c r="U405" s="323">
        <f>(M405*60)*(3.1415927*gradient!$E$8*gradient!$E$8*0.6/4)</f>
        <v>608.86366862763975</v>
      </c>
    </row>
    <row r="406" spans="12:21" x14ac:dyDescent="0.2">
      <c r="L406" s="323">
        <v>11.94</v>
      </c>
      <c r="M406" s="323">
        <f>(L406*$N$5)/(gradient!$E$9/1000000)*1000</f>
        <v>4.8953263253243104</v>
      </c>
      <c r="N406" s="323">
        <f t="shared" si="28"/>
        <v>3.2176147689261851</v>
      </c>
      <c r="O406" s="323">
        <f>gradient!$E$7/(N406*gradient!$E$9/1000)</f>
        <v>9140.8595553214545</v>
      </c>
      <c r="P406" s="323">
        <f t="shared" si="27"/>
        <v>9140</v>
      </c>
      <c r="Q406" s="323">
        <f>(M406*60)*(3.1415927*gradient!$E$8*gradient!$E$8*0.6/4)</f>
        <v>610.39733026146257</v>
      </c>
      <c r="R406" s="323">
        <f>1.1*(B$12*gradient!$E$7*0.001*$M406*0.001*$N$4*0.001/(gradient!$E$9*0.000001)^2/100000)</f>
        <v>557.56833811614365</v>
      </c>
      <c r="S406" s="323">
        <f t="shared" si="29"/>
        <v>9140</v>
      </c>
      <c r="T406" s="323">
        <f t="shared" si="30"/>
        <v>9140</v>
      </c>
      <c r="U406" s="323">
        <f>(M406*60)*(3.1415927*gradient!$E$8*gradient!$E$8*0.6/4)</f>
        <v>610.39733026146257</v>
      </c>
    </row>
    <row r="407" spans="12:21" x14ac:dyDescent="0.2">
      <c r="L407" s="323">
        <v>11.97</v>
      </c>
      <c r="M407" s="323">
        <f>(L407*$N$5)/(gradient!$E$9/1000000)*1000</f>
        <v>4.9076261402120611</v>
      </c>
      <c r="N407" s="323">
        <f t="shared" si="28"/>
        <v>3.2201877911643813</v>
      </c>
      <c r="O407" s="323">
        <f>gradient!$E$7/(N407*gradient!$E$9/1000)</f>
        <v>9133.5557468365587</v>
      </c>
      <c r="P407" s="323">
        <f t="shared" si="27"/>
        <v>9130</v>
      </c>
      <c r="Q407" s="323">
        <f>(M407*60)*(3.1415927*gradient!$E$8*gradient!$E$8*0.6/4)</f>
        <v>611.93099189528539</v>
      </c>
      <c r="R407" s="323">
        <f>1.1*(B$12*gradient!$E$7*0.001*$M407*0.001*$N$4*0.001/(gradient!$E$9*0.000001)^2/100000)</f>
        <v>558.96926358879739</v>
      </c>
      <c r="S407" s="323">
        <f t="shared" si="29"/>
        <v>9130</v>
      </c>
      <c r="T407" s="323">
        <f t="shared" si="30"/>
        <v>9130</v>
      </c>
      <c r="U407" s="323">
        <f>(M407*60)*(3.1415927*gradient!$E$8*gradient!$E$8*0.6/4)</f>
        <v>611.93099189528539</v>
      </c>
    </row>
    <row r="408" spans="12:21" x14ac:dyDescent="0.2">
      <c r="L408" s="323">
        <v>12</v>
      </c>
      <c r="M408" s="323">
        <f>(L408*$N$5)/(gradient!$E$9/1000000)*1000</f>
        <v>4.9199259550998091</v>
      </c>
      <c r="N408" s="323">
        <f t="shared" si="28"/>
        <v>3.2227618184399973</v>
      </c>
      <c r="O408" s="323">
        <f>gradient!$E$7/(N408*gradient!$E$9/1000)</f>
        <v>9126.260754857567</v>
      </c>
      <c r="P408" s="323">
        <f t="shared" si="27"/>
        <v>9120</v>
      </c>
      <c r="Q408" s="323">
        <f>(M408*60)*(3.1415927*gradient!$E$8*gradient!$E$8*0.6/4)</f>
        <v>613.46465352910798</v>
      </c>
      <c r="R408" s="323">
        <f>1.1*(B$12*gradient!$E$7*0.001*$M408*0.001*$N$4*0.001/(gradient!$E$9*0.000001)^2/100000)</f>
        <v>560.37018906145079</v>
      </c>
      <c r="S408" s="323">
        <f t="shared" si="29"/>
        <v>9120</v>
      </c>
      <c r="T408" s="323" t="str">
        <f t="shared" si="30"/>
        <v/>
      </c>
      <c r="U408" s="323">
        <f>(M408*60)*(3.1415927*gradient!$E$8*gradient!$E$8*0.6/4)</f>
        <v>613.46465352910798</v>
      </c>
    </row>
    <row r="409" spans="12:21" x14ac:dyDescent="0.2">
      <c r="L409" s="323">
        <v>12.03</v>
      </c>
      <c r="M409" s="323">
        <f>(L409*$N$5)/(gradient!$E$9/1000000)*1000</f>
        <v>4.932225769987558</v>
      </c>
      <c r="N409" s="323">
        <f t="shared" si="28"/>
        <v>3.2253368326391763</v>
      </c>
      <c r="O409" s="323">
        <f>gradient!$E$7/(N409*gradient!$E$9/1000)</f>
        <v>9118.9746163087639</v>
      </c>
      <c r="P409" s="323">
        <f t="shared" si="27"/>
        <v>9110</v>
      </c>
      <c r="Q409" s="323">
        <f>(M409*60)*(3.1415927*gradient!$E$8*gradient!$E$8*0.6/4)</f>
        <v>614.99831516293068</v>
      </c>
      <c r="R409" s="323">
        <f>1.1*(B$12*gradient!$E$7*0.001*$M409*0.001*$N$4*0.001/(gradient!$E$9*0.000001)^2/100000)</f>
        <v>561.7711145341043</v>
      </c>
      <c r="S409" s="323">
        <f t="shared" si="29"/>
        <v>9110</v>
      </c>
      <c r="T409" s="323">
        <f t="shared" si="30"/>
        <v>9110</v>
      </c>
      <c r="U409" s="323">
        <f>(M409*60)*(3.1415927*gradient!$E$8*gradient!$E$8*0.6/4)</f>
        <v>614.99831516293068</v>
      </c>
    </row>
    <row r="410" spans="12:21" x14ac:dyDescent="0.2">
      <c r="L410" s="323">
        <v>12.06</v>
      </c>
      <c r="M410" s="323">
        <f>(L410*$N$5)/(gradient!$E$9/1000000)*1000</f>
        <v>4.9445255848753096</v>
      </c>
      <c r="N410" s="323">
        <f t="shared" si="28"/>
        <v>3.2279128158722425</v>
      </c>
      <c r="O410" s="323">
        <f>gradient!$E$7/(N410*gradient!$E$9/1000)</f>
        <v>9111.6973671839223</v>
      </c>
      <c r="P410" s="323">
        <f t="shared" si="27"/>
        <v>9110</v>
      </c>
      <c r="Q410" s="323">
        <f>(M410*60)*(3.1415927*gradient!$E$8*gradient!$E$8*0.6/4)</f>
        <v>616.53197679675372</v>
      </c>
      <c r="R410" s="323">
        <f>1.1*(B$12*gradient!$E$7*0.001*$M410*0.001*$N$4*0.001/(gradient!$E$9*0.000001)^2/100000)</f>
        <v>563.17204000675804</v>
      </c>
      <c r="S410" s="323">
        <f t="shared" si="29"/>
        <v>9110</v>
      </c>
      <c r="T410" s="323">
        <f t="shared" si="30"/>
        <v>9110</v>
      </c>
      <c r="U410" s="323">
        <f>(M410*60)*(3.1415927*gradient!$E$8*gradient!$E$8*0.6/4)</f>
        <v>616.53197679675372</v>
      </c>
    </row>
    <row r="411" spans="12:21" x14ac:dyDescent="0.2">
      <c r="L411" s="323">
        <v>12.09</v>
      </c>
      <c r="M411" s="323">
        <f>(L411*$N$5)/(gradient!$E$9/1000000)*1000</f>
        <v>4.9568253997630585</v>
      </c>
      <c r="N411" s="323">
        <f t="shared" si="28"/>
        <v>3.2304897504706291</v>
      </c>
      <c r="O411" s="323">
        <f>gradient!$E$7/(N411*gradient!$E$9/1000)</f>
        <v>9104.4290425615945</v>
      </c>
      <c r="P411" s="323">
        <f t="shared" si="27"/>
        <v>9100</v>
      </c>
      <c r="Q411" s="323">
        <f>(M411*60)*(3.1415927*gradient!$E$8*gradient!$E$8*0.6/4)</f>
        <v>618.06563843057631</v>
      </c>
      <c r="R411" s="323">
        <f>1.1*(B$12*gradient!$E$7*0.001*$M411*0.001*$N$4*0.001/(gradient!$E$9*0.000001)^2/100000)</f>
        <v>564.57296547941166</v>
      </c>
      <c r="S411" s="323">
        <f t="shared" si="29"/>
        <v>9100</v>
      </c>
      <c r="T411" s="323">
        <f t="shared" si="30"/>
        <v>9100</v>
      </c>
      <c r="U411" s="323">
        <f>(M411*60)*(3.1415927*gradient!$E$8*gradient!$E$8*0.6/4)</f>
        <v>618.06563843057631</v>
      </c>
    </row>
    <row r="412" spans="12:21" x14ac:dyDescent="0.2">
      <c r="L412" s="323">
        <v>12.12</v>
      </c>
      <c r="M412" s="323">
        <f>(L412*$N$5)/(gradient!$E$9/1000000)*1000</f>
        <v>4.9691252146508074</v>
      </c>
      <c r="N412" s="323">
        <f t="shared" si="28"/>
        <v>3.2330676189838536</v>
      </c>
      <c r="O412" s="323">
        <f>gradient!$E$7/(N412*gradient!$E$9/1000)</f>
        <v>9097.1696766201294</v>
      </c>
      <c r="P412" s="323">
        <f t="shared" si="27"/>
        <v>9090</v>
      </c>
      <c r="Q412" s="323">
        <f>(M412*60)*(3.1415927*gradient!$E$8*gradient!$E$8*0.6/4)</f>
        <v>619.59930006439913</v>
      </c>
      <c r="R412" s="323">
        <f>1.1*(B$12*gradient!$E$7*0.001*$M412*0.001*$N$4*0.001/(gradient!$E$9*0.000001)^2/100000)</f>
        <v>565.97389095206529</v>
      </c>
      <c r="S412" s="323">
        <f t="shared" si="29"/>
        <v>9090</v>
      </c>
      <c r="T412" s="323" t="str">
        <f t="shared" si="30"/>
        <v/>
      </c>
      <c r="U412" s="323">
        <f>(M412*60)*(3.1415927*gradient!$E$8*gradient!$E$8*0.6/4)</f>
        <v>619.59930006439913</v>
      </c>
    </row>
    <row r="413" spans="12:21" x14ac:dyDescent="0.2">
      <c r="L413" s="323">
        <v>12.15</v>
      </c>
      <c r="M413" s="323">
        <f>(L413*$N$5)/(gradient!$E$9/1000000)*1000</f>
        <v>4.981425029538558</v>
      </c>
      <c r="N413" s="323">
        <f t="shared" si="28"/>
        <v>3.2356464041765438</v>
      </c>
      <c r="O413" s="323">
        <f>gradient!$E$7/(N413*gradient!$E$9/1000)</f>
        <v>9089.9193026524499</v>
      </c>
      <c r="P413" s="323">
        <f t="shared" si="27"/>
        <v>9080</v>
      </c>
      <c r="Q413" s="323">
        <f>(M413*60)*(3.1415927*gradient!$E$8*gradient!$E$8*0.6/4)</f>
        <v>621.13296169822206</v>
      </c>
      <c r="R413" s="323">
        <f>1.1*(B$12*gradient!$E$7*0.001*$M413*0.001*$N$4*0.001/(gradient!$E$9*0.000001)^2/100000)</f>
        <v>567.37481642471914</v>
      </c>
      <c r="S413" s="323">
        <f t="shared" si="29"/>
        <v>9080</v>
      </c>
      <c r="T413" s="323">
        <f t="shared" si="30"/>
        <v>9080</v>
      </c>
      <c r="U413" s="323">
        <f>(M413*60)*(3.1415927*gradient!$E$8*gradient!$E$8*0.6/4)</f>
        <v>621.13296169822206</v>
      </c>
    </row>
    <row r="414" spans="12:21" x14ac:dyDescent="0.2">
      <c r="L414" s="323">
        <v>12.18</v>
      </c>
      <c r="M414" s="323">
        <f>(L414*$N$5)/(gradient!$E$9/1000000)*1000</f>
        <v>4.993724844426306</v>
      </c>
      <c r="N414" s="323">
        <f t="shared" si="28"/>
        <v>3.2382260890255048</v>
      </c>
      <c r="O414" s="323">
        <f>gradient!$E$7/(N414*gradient!$E$9/1000)</f>
        <v>9082.6779530805943</v>
      </c>
      <c r="P414" s="323">
        <f t="shared" si="27"/>
        <v>9080</v>
      </c>
      <c r="Q414" s="323">
        <f>(M414*60)*(3.1415927*gradient!$E$8*gradient!$E$8*0.6/4)</f>
        <v>622.66662333204454</v>
      </c>
      <c r="R414" s="323">
        <f>1.1*(B$12*gradient!$E$7*0.001*$M414*0.001*$N$4*0.001/(gradient!$E$9*0.000001)^2/100000)</f>
        <v>568.77574189737254</v>
      </c>
      <c r="S414" s="323">
        <f t="shared" si="29"/>
        <v>9080</v>
      </c>
      <c r="T414" s="323">
        <f t="shared" si="30"/>
        <v>9080</v>
      </c>
      <c r="U414" s="323">
        <f>(M414*60)*(3.1415927*gradient!$E$8*gradient!$E$8*0.6/4)</f>
        <v>622.66662333204454</v>
      </c>
    </row>
    <row r="415" spans="12:21" x14ac:dyDescent="0.2">
      <c r="L415" s="323">
        <v>12.21</v>
      </c>
      <c r="M415" s="323">
        <f>(L415*$N$5)/(gradient!$E$9/1000000)*1000</f>
        <v>5.0060246593140567</v>
      </c>
      <c r="N415" s="323">
        <f t="shared" si="28"/>
        <v>3.2408066567168352</v>
      </c>
      <c r="O415" s="323">
        <f>gradient!$E$7/(N415*gradient!$E$9/1000)</f>
        <v>9075.4456594700205</v>
      </c>
      <c r="P415" s="323">
        <f t="shared" si="27"/>
        <v>9070</v>
      </c>
      <c r="Q415" s="323">
        <f>(M415*60)*(3.1415927*gradient!$E$8*gradient!$E$8*0.6/4)</f>
        <v>624.20028496586758</v>
      </c>
      <c r="R415" s="323">
        <f>1.1*(B$12*gradient!$E$7*0.001*$M415*0.001*$N$4*0.001/(gradient!$E$9*0.000001)^2/100000)</f>
        <v>570.17666737002628</v>
      </c>
      <c r="S415" s="323">
        <f t="shared" si="29"/>
        <v>9070</v>
      </c>
      <c r="T415" s="323" t="str">
        <f t="shared" si="30"/>
        <v/>
      </c>
      <c r="U415" s="323">
        <f>(M415*60)*(3.1415927*gradient!$E$8*gradient!$E$8*0.6/4)</f>
        <v>624.20028496586758</v>
      </c>
    </row>
    <row r="416" spans="12:21" x14ac:dyDescent="0.2">
      <c r="L416" s="323">
        <v>12.24</v>
      </c>
      <c r="M416" s="323">
        <f>(L416*$N$5)/(gradient!$E$9/1000000)*1000</f>
        <v>5.0183244742018065</v>
      </c>
      <c r="N416" s="323">
        <f t="shared" si="28"/>
        <v>3.2433880906430899</v>
      </c>
      <c r="O416" s="323">
        <f>gradient!$E$7/(N416*gradient!$E$9/1000)</f>
        <v>9068.2224525436523</v>
      </c>
      <c r="P416" s="323">
        <f t="shared" si="27"/>
        <v>9060</v>
      </c>
      <c r="Q416" s="323">
        <f>(M416*60)*(3.1415927*gradient!$E$8*gradient!$E$8*0.6/4)</f>
        <v>625.73394659969028</v>
      </c>
      <c r="R416" s="323">
        <f>1.1*(B$12*gradient!$E$7*0.001*$M416*0.001*$N$4*0.001/(gradient!$E$9*0.000001)^2/100000)</f>
        <v>571.57759284267991</v>
      </c>
      <c r="S416" s="323">
        <f t="shared" si="29"/>
        <v>9060</v>
      </c>
      <c r="T416" s="323">
        <f t="shared" si="30"/>
        <v>9060</v>
      </c>
      <c r="U416" s="323">
        <f>(M416*60)*(3.1415927*gradient!$E$8*gradient!$E$8*0.6/4)</f>
        <v>625.73394659969028</v>
      </c>
    </row>
    <row r="417" spans="12:21" x14ac:dyDescent="0.2">
      <c r="L417" s="323">
        <v>12.27</v>
      </c>
      <c r="M417" s="323">
        <f>(L417*$N$5)/(gradient!$E$9/1000000)*1000</f>
        <v>5.0306242890895554</v>
      </c>
      <c r="N417" s="323">
        <f t="shared" si="28"/>
        <v>3.2459703744004806</v>
      </c>
      <c r="O417" s="323">
        <f>gradient!$E$7/(N417*gradient!$E$9/1000)</f>
        <v>9061.0083621957292</v>
      </c>
      <c r="P417" s="323">
        <f t="shared" si="27"/>
        <v>9060</v>
      </c>
      <c r="Q417" s="323">
        <f>(M417*60)*(3.1415927*gradient!$E$8*gradient!$E$8*0.6/4)</f>
        <v>627.26760823351299</v>
      </c>
      <c r="R417" s="323">
        <f>1.1*(B$12*gradient!$E$7*0.001*$M417*0.001*$N$4*0.001/(gradient!$E$9*0.000001)^2/100000)</f>
        <v>572.97851831533353</v>
      </c>
      <c r="S417" s="323">
        <f t="shared" si="29"/>
        <v>9060</v>
      </c>
      <c r="T417" s="323">
        <f t="shared" si="30"/>
        <v>9060</v>
      </c>
      <c r="U417" s="323">
        <f>(M417*60)*(3.1415927*gradient!$E$8*gradient!$E$8*0.6/4)</f>
        <v>627.26760823351299</v>
      </c>
    </row>
    <row r="418" spans="12:21" x14ac:dyDescent="0.2">
      <c r="L418" s="323">
        <v>12.3</v>
      </c>
      <c r="M418" s="323">
        <f>(L418*$N$5)/(gradient!$E$9/1000000)*1000</f>
        <v>5.0429241039773052</v>
      </c>
      <c r="N418" s="323">
        <f t="shared" si="28"/>
        <v>3.2485534917861294</v>
      </c>
      <c r="O418" s="323">
        <f>gradient!$E$7/(N418*gradient!$E$9/1000)</f>
        <v>9053.8034175053981</v>
      </c>
      <c r="P418" s="323">
        <f t="shared" si="27"/>
        <v>9050</v>
      </c>
      <c r="Q418" s="323">
        <f>(M418*60)*(3.1415927*gradient!$E$8*gradient!$E$8*0.6/4)</f>
        <v>628.8012698673358</v>
      </c>
      <c r="R418" s="323">
        <f>1.1*(B$12*gradient!$E$7*0.001*$M418*0.001*$N$4*0.001/(gradient!$E$9*0.000001)^2/100000)</f>
        <v>574.37944378798716</v>
      </c>
      <c r="S418" s="323">
        <f t="shared" si="29"/>
        <v>9050</v>
      </c>
      <c r="T418" s="323">
        <f t="shared" si="30"/>
        <v>9050</v>
      </c>
      <c r="U418" s="323">
        <f>(M418*60)*(3.1415927*gradient!$E$8*gradient!$E$8*0.6/4)</f>
        <v>628.8012698673358</v>
      </c>
    </row>
    <row r="419" spans="12:21" x14ac:dyDescent="0.2">
      <c r="L419" s="323">
        <v>12.33</v>
      </c>
      <c r="M419" s="323">
        <f>(L419*$N$5)/(gradient!$E$9/1000000)*1000</f>
        <v>5.055223918865055</v>
      </c>
      <c r="N419" s="323">
        <f t="shared" si="28"/>
        <v>3.2511374267953537</v>
      </c>
      <c r="O419" s="323">
        <f>gradient!$E$7/(N419*gradient!$E$9/1000)</f>
        <v>9046.6076467501207</v>
      </c>
      <c r="P419" s="323">
        <f t="shared" si="27"/>
        <v>9040</v>
      </c>
      <c r="Q419" s="323">
        <f>(M419*60)*(3.1415927*gradient!$E$8*gradient!$E$8*0.6/4)</f>
        <v>630.33493150115862</v>
      </c>
      <c r="R419" s="323">
        <f>1.1*(B$12*gradient!$E$7*0.001*$M419*0.001*$N$4*0.001/(gradient!$E$9*0.000001)^2/100000)</f>
        <v>575.78036926064078</v>
      </c>
      <c r="S419" s="323">
        <f t="shared" si="29"/>
        <v>9040</v>
      </c>
      <c r="T419" s="323" t="str">
        <f t="shared" si="30"/>
        <v/>
      </c>
      <c r="U419" s="323">
        <f>(M419*60)*(3.1415927*gradient!$E$8*gradient!$E$8*0.6/4)</f>
        <v>630.33493150115862</v>
      </c>
    </row>
    <row r="420" spans="12:21" x14ac:dyDescent="0.2">
      <c r="L420" s="323">
        <v>12.36</v>
      </c>
      <c r="M420" s="323">
        <f>(L420*$N$5)/(gradient!$E$9/1000000)*1000</f>
        <v>5.067523733752803</v>
      </c>
      <c r="N420" s="323">
        <f t="shared" si="28"/>
        <v>3.2537221636190021</v>
      </c>
      <c r="O420" s="323">
        <f>gradient!$E$7/(N420*gradient!$E$9/1000)</f>
        <v>9039.4210774188141</v>
      </c>
      <c r="P420" s="323">
        <f t="shared" si="27"/>
        <v>9030</v>
      </c>
      <c r="Q420" s="323">
        <f>(M420*60)*(3.1415927*gradient!$E$8*gradient!$E$8*0.6/4)</f>
        <v>631.8685931349811</v>
      </c>
      <c r="R420" s="323">
        <f>1.1*(B$12*gradient!$E$7*0.001*$M420*0.001*$N$4*0.001/(gradient!$E$9*0.000001)^2/100000)</f>
        <v>577.18129473329418</v>
      </c>
      <c r="S420" s="323">
        <f t="shared" si="29"/>
        <v>9030</v>
      </c>
      <c r="T420" s="323">
        <f t="shared" si="30"/>
        <v>9030</v>
      </c>
      <c r="U420" s="323">
        <f>(M420*60)*(3.1415927*gradient!$E$8*gradient!$E$8*0.6/4)</f>
        <v>631.8685931349811</v>
      </c>
    </row>
    <row r="421" spans="12:21" x14ac:dyDescent="0.2">
      <c r="L421" s="323">
        <v>12.39</v>
      </c>
      <c r="M421" s="323">
        <f>(L421*$N$5)/(gradient!$E$9/1000000)*1000</f>
        <v>5.0798235486405536</v>
      </c>
      <c r="N421" s="323">
        <f t="shared" si="28"/>
        <v>3.2563076866408278</v>
      </c>
      <c r="O421" s="323">
        <f>gradient!$E$7/(N421*gradient!$E$9/1000)</f>
        <v>9032.243736224822</v>
      </c>
      <c r="P421" s="323">
        <f t="shared" si="27"/>
        <v>9030</v>
      </c>
      <c r="Q421" s="323">
        <f>(M421*60)*(3.1415927*gradient!$E$8*gradient!$E$8*0.6/4)</f>
        <v>633.40225476880414</v>
      </c>
      <c r="R421" s="323">
        <f>1.1*(B$12*gradient!$E$7*0.001*$M421*0.001*$N$4*0.001/(gradient!$E$9*0.000001)^2/100000)</f>
        <v>578.58222020594792</v>
      </c>
      <c r="S421" s="323">
        <f t="shared" si="29"/>
        <v>9030</v>
      </c>
      <c r="T421" s="323">
        <f t="shared" si="30"/>
        <v>9030</v>
      </c>
      <c r="U421" s="323">
        <f>(M421*60)*(3.1415927*gradient!$E$8*gradient!$E$8*0.6/4)</f>
        <v>633.40225476880414</v>
      </c>
    </row>
    <row r="422" spans="12:21" x14ac:dyDescent="0.2">
      <c r="L422" s="323">
        <v>12.42</v>
      </c>
      <c r="M422" s="323">
        <f>(L422*$N$5)/(gradient!$E$9/1000000)*1000</f>
        <v>5.0921233635283034</v>
      </c>
      <c r="N422" s="323">
        <f t="shared" si="28"/>
        <v>3.2588939804349017</v>
      </c>
      <c r="O422" s="323">
        <f>gradient!$E$7/(N422*gradient!$E$9/1000)</f>
        <v>9025.0756491186403</v>
      </c>
      <c r="P422" s="323">
        <f t="shared" si="27"/>
        <v>9020</v>
      </c>
      <c r="Q422" s="323">
        <f>(M422*60)*(3.1415927*gradient!$E$8*gradient!$E$8*0.6/4)</f>
        <v>634.93591640262696</v>
      </c>
      <c r="R422" s="323">
        <f>1.1*(B$12*gradient!$E$7*0.001*$M422*0.001*$N$4*0.001/(gradient!$E$9*0.000001)^2/100000)</f>
        <v>579.98314567860166</v>
      </c>
      <c r="S422" s="323">
        <f t="shared" si="29"/>
        <v>9020</v>
      </c>
      <c r="T422" s="323" t="str">
        <f t="shared" si="30"/>
        <v/>
      </c>
      <c r="U422" s="323">
        <f>(M422*60)*(3.1415927*gradient!$E$8*gradient!$E$8*0.6/4)</f>
        <v>634.93591640262696</v>
      </c>
    </row>
    <row r="423" spans="12:21" x14ac:dyDescent="0.2">
      <c r="L423" s="323">
        <v>12.45</v>
      </c>
      <c r="M423" s="323">
        <f>(L423*$N$5)/(gradient!$E$9/1000000)*1000</f>
        <v>5.1044231784160523</v>
      </c>
      <c r="N423" s="323">
        <f t="shared" si="28"/>
        <v>3.2614810297630634</v>
      </c>
      <c r="O423" s="323">
        <f>gradient!$E$7/(N423*gradient!$E$9/1000)</f>
        <v>9017.9168413004772</v>
      </c>
      <c r="P423" s="323">
        <f t="shared" si="27"/>
        <v>9010</v>
      </c>
      <c r="Q423" s="323">
        <f>(M423*60)*(3.1415927*gradient!$E$8*gradient!$E$8*0.6/4)</f>
        <v>636.46957803644955</v>
      </c>
      <c r="R423" s="323">
        <f>1.1*(B$12*gradient!$E$7*0.001*$M423*0.001*$N$4*0.001/(gradient!$E$9*0.000001)^2/100000)</f>
        <v>581.38407115125517</v>
      </c>
      <c r="S423" s="323">
        <f t="shared" si="29"/>
        <v>9010</v>
      </c>
      <c r="T423" s="323">
        <f t="shared" si="30"/>
        <v>9010</v>
      </c>
      <c r="U423" s="323">
        <f>(M423*60)*(3.1415927*gradient!$E$8*gradient!$E$8*0.6/4)</f>
        <v>636.46957803644955</v>
      </c>
    </row>
    <row r="424" spans="12:21" x14ac:dyDescent="0.2">
      <c r="L424" s="323">
        <v>12.48</v>
      </c>
      <c r="M424" s="323">
        <f>(L424*$N$5)/(gradient!$E$9/1000000)*1000</f>
        <v>5.1167229933038021</v>
      </c>
      <c r="N424" s="323">
        <f t="shared" si="28"/>
        <v>3.2640688195724192</v>
      </c>
      <c r="O424" s="323">
        <f>gradient!$E$7/(N424*gradient!$E$9/1000)</f>
        <v>9010.7673372325462</v>
      </c>
      <c r="P424" s="323">
        <f t="shared" si="27"/>
        <v>9010</v>
      </c>
      <c r="Q424" s="323">
        <f>(M424*60)*(3.1415927*gradient!$E$8*gradient!$E$8*0.6/4)</f>
        <v>638.00323967027248</v>
      </c>
      <c r="R424" s="323">
        <f>1.1*(B$12*gradient!$E$7*0.001*$M424*0.001*$N$4*0.001/(gradient!$E$9*0.000001)^2/100000)</f>
        <v>582.78499662390902</v>
      </c>
      <c r="S424" s="323">
        <f t="shared" si="29"/>
        <v>9010</v>
      </c>
      <c r="T424" s="323">
        <f t="shared" si="30"/>
        <v>9010</v>
      </c>
      <c r="U424" s="323">
        <f>(M424*60)*(3.1415927*gradient!$E$8*gradient!$E$8*0.6/4)</f>
        <v>638.00323967027248</v>
      </c>
    </row>
    <row r="425" spans="12:21" x14ac:dyDescent="0.2">
      <c r="L425" s="323">
        <v>12.51</v>
      </c>
      <c r="M425" s="323">
        <f>(L425*$N$5)/(gradient!$E$9/1000000)*1000</f>
        <v>5.1290228081915519</v>
      </c>
      <c r="N425" s="323">
        <f t="shared" si="28"/>
        <v>3.2666573349928689</v>
      </c>
      <c r="O425" s="323">
        <f>gradient!$E$7/(N425*gradient!$E$9/1000)</f>
        <v>9003.6271606512291</v>
      </c>
      <c r="P425" s="323">
        <f t="shared" si="27"/>
        <v>9000</v>
      </c>
      <c r="Q425" s="323">
        <f>(M425*60)*(3.1415927*gradient!$E$8*gradient!$E$8*0.6/4)</f>
        <v>639.53690130409518</v>
      </c>
      <c r="R425" s="323">
        <f>1.1*(B$12*gradient!$E$7*0.001*$M425*0.001*$N$4*0.001/(gradient!$E$9*0.000001)^2/100000)</f>
        <v>584.18592209656254</v>
      </c>
      <c r="S425" s="323">
        <f t="shared" si="29"/>
        <v>9000</v>
      </c>
      <c r="T425" s="323">
        <f t="shared" si="30"/>
        <v>9000</v>
      </c>
      <c r="U425" s="323">
        <f>(M425*60)*(3.1415927*gradient!$E$8*gradient!$E$8*0.6/4)</f>
        <v>639.53690130409518</v>
      </c>
    </row>
    <row r="426" spans="12:21" x14ac:dyDescent="0.2">
      <c r="L426" s="323">
        <v>12.54</v>
      </c>
      <c r="M426" s="323">
        <f>(L426*$N$5)/(gradient!$E$9/1000000)*1000</f>
        <v>5.1413226230792999</v>
      </c>
      <c r="N426" s="323">
        <f t="shared" si="28"/>
        <v>3.2692465613346728</v>
      </c>
      <c r="O426" s="323">
        <f>gradient!$E$7/(N426*gradient!$E$9/1000)</f>
        <v>8996.4963345789911</v>
      </c>
      <c r="P426" s="323">
        <f t="shared" si="27"/>
        <v>8990</v>
      </c>
      <c r="Q426" s="323">
        <f>(M426*60)*(3.1415927*gradient!$E$8*gradient!$E$8*0.6/4)</f>
        <v>641.07056293791777</v>
      </c>
      <c r="R426" s="323">
        <f>1.1*(B$12*gradient!$E$7*0.001*$M426*0.001*$N$4*0.001/(gradient!$E$9*0.000001)^2/100000)</f>
        <v>585.58684756921593</v>
      </c>
      <c r="S426" s="323">
        <f t="shared" si="29"/>
        <v>8990</v>
      </c>
      <c r="T426" s="323" t="str">
        <f t="shared" si="30"/>
        <v/>
      </c>
      <c r="U426" s="323">
        <f>(M426*60)*(3.1415927*gradient!$E$8*gradient!$E$8*0.6/4)</f>
        <v>641.07056293791777</v>
      </c>
    </row>
    <row r="427" spans="12:21" x14ac:dyDescent="0.2">
      <c r="L427" s="323">
        <v>12.57</v>
      </c>
      <c r="M427" s="323">
        <f>(L427*$N$5)/(gradient!$E$9/1000000)*1000</f>
        <v>5.1536224379670506</v>
      </c>
      <c r="N427" s="323">
        <f t="shared" si="28"/>
        <v>3.2718364840860632</v>
      </c>
      <c r="O427" s="323">
        <f>gradient!$E$7/(N427*gradient!$E$9/1000)</f>
        <v>8989.3748813361235</v>
      </c>
      <c r="P427" s="323">
        <f t="shared" si="27"/>
        <v>8980</v>
      </c>
      <c r="Q427" s="323">
        <f>(M427*60)*(3.1415927*gradient!$E$8*gradient!$E$8*0.6/4)</f>
        <v>642.6042245717407</v>
      </c>
      <c r="R427" s="323">
        <f>1.1*(B$12*gradient!$E$7*0.001*$M427*0.001*$N$4*0.001/(gradient!$E$9*0.000001)^2/100000)</f>
        <v>586.98777304186979</v>
      </c>
      <c r="S427" s="323">
        <f t="shared" si="29"/>
        <v>8980</v>
      </c>
      <c r="T427" s="323">
        <f t="shared" si="30"/>
        <v>8980</v>
      </c>
      <c r="U427" s="323">
        <f>(M427*60)*(3.1415927*gradient!$E$8*gradient!$E$8*0.6/4)</f>
        <v>642.6042245717407</v>
      </c>
    </row>
    <row r="428" spans="12:21" x14ac:dyDescent="0.2">
      <c r="L428" s="323">
        <v>12.6</v>
      </c>
      <c r="M428" s="323">
        <f>(L428*$N$5)/(gradient!$E$9/1000000)*1000</f>
        <v>5.1659222528548003</v>
      </c>
      <c r="N428" s="323">
        <f t="shared" si="28"/>
        <v>3.2744270889108789</v>
      </c>
      <c r="O428" s="323">
        <f>gradient!$E$7/(N428*gradient!$E$9/1000)</f>
        <v>8982.262822552304</v>
      </c>
      <c r="P428" s="323">
        <f t="shared" si="27"/>
        <v>8980</v>
      </c>
      <c r="Q428" s="323">
        <f>(M428*60)*(3.1415927*gradient!$E$8*gradient!$E$8*0.6/4)</f>
        <v>644.13788620556352</v>
      </c>
      <c r="R428" s="323">
        <f>1.1*(B$12*gradient!$E$7*0.001*$M428*0.001*$N$4*0.001/(gradient!$E$9*0.000001)^2/100000)</f>
        <v>588.38869851452341</v>
      </c>
      <c r="S428" s="323">
        <f t="shared" si="29"/>
        <v>8980</v>
      </c>
      <c r="T428" s="323">
        <f t="shared" si="30"/>
        <v>8980</v>
      </c>
      <c r="U428" s="323">
        <f>(M428*60)*(3.1415927*gradient!$E$8*gradient!$E$8*0.6/4)</f>
        <v>644.13788620556352</v>
      </c>
    </row>
    <row r="429" spans="12:21" x14ac:dyDescent="0.2">
      <c r="L429" s="323">
        <v>12.63</v>
      </c>
      <c r="M429" s="323">
        <f>(L429*$N$5)/(gradient!$E$9/1000000)*1000</f>
        <v>5.1782220677425501</v>
      </c>
      <c r="N429" s="323">
        <f t="shared" si="28"/>
        <v>3.2770183616462485</v>
      </c>
      <c r="O429" s="323">
        <f>gradient!$E$7/(N429*gradient!$E$9/1000)</f>
        <v>8975.1601791779431</v>
      </c>
      <c r="P429" s="323">
        <f t="shared" si="27"/>
        <v>8970</v>
      </c>
      <c r="Q429" s="323">
        <f>(M429*60)*(3.1415927*gradient!$E$8*gradient!$E$8*0.6/4)</f>
        <v>645.67154783938622</v>
      </c>
      <c r="R429" s="323">
        <f>1.1*(B$12*gradient!$E$7*0.001*$M429*0.001*$N$4*0.001/(gradient!$E$9*0.000001)^2/100000)</f>
        <v>589.78962398717715</v>
      </c>
      <c r="S429" s="323">
        <f t="shared" si="29"/>
        <v>8970</v>
      </c>
      <c r="T429" s="323" t="str">
        <f t="shared" si="30"/>
        <v/>
      </c>
      <c r="U429" s="323">
        <f>(M429*60)*(3.1415927*gradient!$E$8*gradient!$E$8*0.6/4)</f>
        <v>645.67154783938622</v>
      </c>
    </row>
    <row r="430" spans="12:21" x14ac:dyDescent="0.2">
      <c r="L430" s="323">
        <v>12.66</v>
      </c>
      <c r="M430" s="323">
        <f>(L430*$N$5)/(gradient!$E$9/1000000)*1000</f>
        <v>5.190521882630299</v>
      </c>
      <c r="N430" s="323">
        <f t="shared" si="28"/>
        <v>3.2796102883002973</v>
      </c>
      <c r="O430" s="323">
        <f>gradient!$E$7/(N430*gradient!$E$9/1000)</f>
        <v>8968.0669714953838</v>
      </c>
      <c r="P430" s="323">
        <f t="shared" si="27"/>
        <v>8960</v>
      </c>
      <c r="Q430" s="323">
        <f>(M430*60)*(3.1415927*gradient!$E$8*gradient!$E$8*0.6/4)</f>
        <v>647.20520947320904</v>
      </c>
      <c r="R430" s="323">
        <f>1.1*(B$12*gradient!$E$7*0.001*$M430*0.001*$N$4*0.001/(gradient!$E$9*0.000001)^2/100000)</f>
        <v>591.19054945983055</v>
      </c>
      <c r="S430" s="323">
        <f t="shared" si="29"/>
        <v>8960</v>
      </c>
      <c r="T430" s="323">
        <f t="shared" si="30"/>
        <v>8960</v>
      </c>
      <c r="U430" s="323">
        <f>(M430*60)*(3.1415927*gradient!$E$8*gradient!$E$8*0.6/4)</f>
        <v>647.20520947320904</v>
      </c>
    </row>
    <row r="431" spans="12:21" x14ac:dyDescent="0.2">
      <c r="L431" s="323">
        <v>12.69</v>
      </c>
      <c r="M431" s="323">
        <f>(L431*$N$5)/(gradient!$E$9/1000000)*1000</f>
        <v>5.2028216975180488</v>
      </c>
      <c r="N431" s="323">
        <f t="shared" si="28"/>
        <v>3.2822028550498996</v>
      </c>
      <c r="O431" s="323">
        <f>gradient!$E$7/(N431*gradient!$E$9/1000)</f>
        <v>8960.9832191298865</v>
      </c>
      <c r="P431" s="323">
        <f t="shared" si="27"/>
        <v>8960</v>
      </c>
      <c r="Q431" s="323">
        <f>(M431*60)*(3.1415927*gradient!$E$8*gradient!$E$8*0.6/4)</f>
        <v>648.73887110703174</v>
      </c>
      <c r="R431" s="323">
        <f>1.1*(B$12*gradient!$E$7*0.001*$M431*0.001*$N$4*0.001/(gradient!$E$9*0.000001)^2/100000)</f>
        <v>592.5914749324844</v>
      </c>
      <c r="S431" s="323">
        <f t="shared" si="29"/>
        <v>8960</v>
      </c>
      <c r="T431" s="323">
        <f t="shared" si="30"/>
        <v>8960</v>
      </c>
      <c r="U431" s="323">
        <f>(M431*60)*(3.1415927*gradient!$E$8*gradient!$E$8*0.6/4)</f>
        <v>648.73887110703174</v>
      </c>
    </row>
    <row r="432" spans="12:21" x14ac:dyDescent="0.2">
      <c r="L432" s="323">
        <v>12.72</v>
      </c>
      <c r="M432" s="323">
        <f>(L432*$N$5)/(gradient!$E$9/1000000)*1000</f>
        <v>5.2151215124057986</v>
      </c>
      <c r="N432" s="323">
        <f t="shared" si="28"/>
        <v>3.2847960482384559</v>
      </c>
      <c r="O432" s="323">
        <f>gradient!$E$7/(N432*gradient!$E$9/1000)</f>
        <v>8953.908941060452</v>
      </c>
      <c r="P432" s="323">
        <f t="shared" si="27"/>
        <v>8950</v>
      </c>
      <c r="Q432" s="323">
        <f>(M432*60)*(3.1415927*gradient!$E$8*gradient!$E$8*0.6/4)</f>
        <v>650.27253274085456</v>
      </c>
      <c r="R432" s="323">
        <f>1.1*(B$12*gradient!$E$7*0.001*$M432*0.001*$N$4*0.001/(gradient!$E$9*0.000001)^2/100000)</f>
        <v>593.9924004051378</v>
      </c>
      <c r="S432" s="323">
        <f t="shared" si="29"/>
        <v>8950</v>
      </c>
      <c r="T432" s="323">
        <f t="shared" si="30"/>
        <v>8950</v>
      </c>
      <c r="U432" s="323">
        <f>(M432*60)*(3.1415927*gradient!$E$8*gradient!$E$8*0.6/4)</f>
        <v>650.27253274085456</v>
      </c>
    </row>
    <row r="433" spans="12:21" x14ac:dyDescent="0.2">
      <c r="L433" s="323">
        <v>12.75</v>
      </c>
      <c r="M433" s="323">
        <f>(L433*$N$5)/(gradient!$E$9/1000000)*1000</f>
        <v>5.2274213272935475</v>
      </c>
      <c r="N433" s="323">
        <f t="shared" si="28"/>
        <v>3.2873898543737088</v>
      </c>
      <c r="O433" s="323">
        <f>gradient!$E$7/(N433*gradient!$E$9/1000)</f>
        <v>8946.8441556304806</v>
      </c>
      <c r="P433" s="323">
        <f t="shared" si="27"/>
        <v>8940</v>
      </c>
      <c r="Q433" s="323">
        <f>(M433*60)*(3.1415927*gradient!$E$8*gradient!$E$8*0.6/4)</f>
        <v>651.80619437467737</v>
      </c>
      <c r="R433" s="323">
        <f>1.1*(B$12*gradient!$E$7*0.001*$M433*0.001*$N$4*0.001/(gradient!$E$9*0.000001)^2/100000)</f>
        <v>595.39332587779143</v>
      </c>
      <c r="S433" s="323">
        <f t="shared" si="29"/>
        <v>8940</v>
      </c>
      <c r="T433" s="323" t="str">
        <f t="shared" si="30"/>
        <v/>
      </c>
      <c r="U433" s="323">
        <f>(M433*60)*(3.1415927*gradient!$E$8*gradient!$E$8*0.6/4)</f>
        <v>651.80619437467737</v>
      </c>
    </row>
    <row r="434" spans="12:21" x14ac:dyDescent="0.2">
      <c r="L434" s="323">
        <v>12.78</v>
      </c>
      <c r="M434" s="323">
        <f>(L434*$N$5)/(gradient!$E$9/1000000)*1000</f>
        <v>5.2397211421812973</v>
      </c>
      <c r="N434" s="323">
        <f t="shared" si="28"/>
        <v>3.2899842601255873</v>
      </c>
      <c r="O434" s="323">
        <f>gradient!$E$7/(N434*gradient!$E$9/1000)</f>
        <v>8939.7888805582406</v>
      </c>
      <c r="P434" s="323">
        <f t="shared" si="27"/>
        <v>8930</v>
      </c>
      <c r="Q434" s="323">
        <f>(M434*60)*(3.1415927*gradient!$E$8*gradient!$E$8*0.6/4)</f>
        <v>653.33985600850008</v>
      </c>
      <c r="R434" s="323">
        <f>1.1*(B$12*gradient!$E$7*0.001*$M434*0.001*$N$4*0.001/(gradient!$E$9*0.000001)^2/100000)</f>
        <v>596.79425135044517</v>
      </c>
      <c r="S434" s="323">
        <f t="shared" si="29"/>
        <v>8930</v>
      </c>
      <c r="T434" s="323">
        <f t="shared" si="30"/>
        <v>8930</v>
      </c>
      <c r="U434" s="323">
        <f>(M434*60)*(3.1415927*gradient!$E$8*gradient!$E$8*0.6/4)</f>
        <v>653.33985600850008</v>
      </c>
    </row>
    <row r="435" spans="12:21" x14ac:dyDescent="0.2">
      <c r="L435" s="323">
        <v>12.81</v>
      </c>
      <c r="M435" s="323">
        <f>(L435*$N$5)/(gradient!$E$9/1000000)*1000</f>
        <v>5.252020957069047</v>
      </c>
      <c r="N435" s="323">
        <f t="shared" si="28"/>
        <v>3.2925792523240913</v>
      </c>
      <c r="O435" s="323">
        <f>gradient!$E$7/(N435*gradient!$E$9/1000)</f>
        <v>8932.7431329471692</v>
      </c>
      <c r="P435" s="323">
        <f t="shared" si="27"/>
        <v>8930</v>
      </c>
      <c r="Q435" s="323">
        <f>(M435*60)*(3.1415927*gradient!$E$8*gradient!$E$8*0.6/4)</f>
        <v>654.87351764232289</v>
      </c>
      <c r="R435" s="323">
        <f>1.1*(B$12*gradient!$E$7*0.001*$M435*0.001*$N$4*0.001/(gradient!$E$9*0.000001)^2/100000)</f>
        <v>598.1951768230989</v>
      </c>
      <c r="S435" s="323">
        <f t="shared" si="29"/>
        <v>8930</v>
      </c>
      <c r="T435" s="323">
        <f t="shared" si="30"/>
        <v>8930</v>
      </c>
      <c r="U435" s="323">
        <f>(M435*60)*(3.1415927*gradient!$E$8*gradient!$E$8*0.6/4)</f>
        <v>654.87351764232289</v>
      </c>
    </row>
    <row r="436" spans="12:21" x14ac:dyDescent="0.2">
      <c r="L436" s="323">
        <v>12.84</v>
      </c>
      <c r="M436" s="323">
        <f>(L436*$N$5)/(gradient!$E$9/1000000)*1000</f>
        <v>5.2643207719567959</v>
      </c>
      <c r="N436" s="323">
        <f t="shared" si="28"/>
        <v>3.2951748179571947</v>
      </c>
      <c r="O436" s="323">
        <f>gradient!$E$7/(N436*gradient!$E$9/1000)</f>
        <v>8925.7069292960423</v>
      </c>
      <c r="P436" s="323">
        <f t="shared" si="27"/>
        <v>8920</v>
      </c>
      <c r="Q436" s="323">
        <f>(M436*60)*(3.1415927*gradient!$E$8*gradient!$E$8*0.6/4)</f>
        <v>656.4071792761456</v>
      </c>
      <c r="R436" s="323">
        <f>1.1*(B$12*gradient!$E$7*0.001*$M436*0.001*$N$4*0.001/(gradient!$E$9*0.000001)^2/100000)</f>
        <v>599.59610229575242</v>
      </c>
      <c r="S436" s="323">
        <f t="shared" si="29"/>
        <v>8920</v>
      </c>
      <c r="T436" s="323" t="str">
        <f t="shared" si="30"/>
        <v/>
      </c>
      <c r="U436" s="323">
        <f>(M436*60)*(3.1415927*gradient!$E$8*gradient!$E$8*0.6/4)</f>
        <v>656.4071792761456</v>
      </c>
    </row>
    <row r="437" spans="12:21" x14ac:dyDescent="0.2">
      <c r="L437" s="323">
        <v>12.87</v>
      </c>
      <c r="M437" s="323">
        <f>(L437*$N$5)/(gradient!$E$9/1000000)*1000</f>
        <v>5.2766205868445457</v>
      </c>
      <c r="N437" s="323">
        <f t="shared" si="28"/>
        <v>3.297770944168795</v>
      </c>
      <c r="O437" s="323">
        <f>gradient!$E$7/(N437*gradient!$E$9/1000)</f>
        <v>8918.6802855089154</v>
      </c>
      <c r="P437" s="323">
        <f t="shared" si="27"/>
        <v>8910</v>
      </c>
      <c r="Q437" s="323">
        <f>(M437*60)*(3.1415927*gradient!$E$8*gradient!$E$8*0.6/4)</f>
        <v>657.94084090996841</v>
      </c>
      <c r="R437" s="323">
        <f>1.1*(B$12*gradient!$E$7*0.001*$M437*0.001*$N$4*0.001/(gradient!$E$9*0.000001)^2/100000)</f>
        <v>600.99702776840604</v>
      </c>
      <c r="S437" s="323">
        <f t="shared" si="29"/>
        <v>8910</v>
      </c>
      <c r="T437" s="323">
        <f t="shared" si="30"/>
        <v>8910</v>
      </c>
      <c r="U437" s="323">
        <f>(M437*60)*(3.1415927*gradient!$E$8*gradient!$E$8*0.6/4)</f>
        <v>657.94084090996841</v>
      </c>
    </row>
    <row r="438" spans="12:21" x14ac:dyDescent="0.2">
      <c r="L438" s="323">
        <v>12.9</v>
      </c>
      <c r="M438" s="323">
        <f>(L438*$N$5)/(gradient!$E$9/1000000)*1000</f>
        <v>5.2889204017322955</v>
      </c>
      <c r="N438" s="323">
        <f t="shared" si="28"/>
        <v>3.3003676182566806</v>
      </c>
      <c r="O438" s="323">
        <f>gradient!$E$7/(N438*gradient!$E$9/1000)</f>
        <v>8911.663216904979</v>
      </c>
      <c r="P438" s="323">
        <f t="shared" si="27"/>
        <v>8910</v>
      </c>
      <c r="Q438" s="323">
        <f>(M438*60)*(3.1415927*gradient!$E$8*gradient!$E$8*0.6/4)</f>
        <v>659.47450254379112</v>
      </c>
      <c r="R438" s="323">
        <f>1.1*(B$12*gradient!$E$7*0.001*$M438*0.001*$N$4*0.001/(gradient!$E$9*0.000001)^2/100000)</f>
        <v>602.39795324105967</v>
      </c>
      <c r="S438" s="323">
        <f t="shared" si="29"/>
        <v>8910</v>
      </c>
      <c r="T438" s="323">
        <f t="shared" si="30"/>
        <v>8910</v>
      </c>
      <c r="U438" s="323">
        <f>(M438*60)*(3.1415927*gradient!$E$8*gradient!$E$8*0.6/4)</f>
        <v>659.47450254379112</v>
      </c>
    </row>
    <row r="439" spans="12:21" x14ac:dyDescent="0.2">
      <c r="L439" s="323">
        <v>12.93</v>
      </c>
      <c r="M439" s="323">
        <f>(L439*$N$5)/(gradient!$E$9/1000000)*1000</f>
        <v>5.3012202166200444</v>
      </c>
      <c r="N439" s="323">
        <f t="shared" si="28"/>
        <v>3.3029648276705323</v>
      </c>
      <c r="O439" s="323">
        <f>gradient!$E$7/(N439*gradient!$E$9/1000)</f>
        <v>8904.6557382282081</v>
      </c>
      <c r="P439" s="323">
        <f t="shared" si="27"/>
        <v>8900</v>
      </c>
      <c r="Q439" s="323">
        <f>(M439*60)*(3.1415927*gradient!$E$8*gradient!$E$8*0.6/4)</f>
        <v>661.00816417761393</v>
      </c>
      <c r="R439" s="323">
        <f>1.1*(B$12*gradient!$E$7*0.001*$M439*0.001*$N$4*0.001/(gradient!$E$9*0.000001)^2/100000)</f>
        <v>603.79887871371318</v>
      </c>
      <c r="S439" s="323">
        <f t="shared" si="29"/>
        <v>8900</v>
      </c>
      <c r="T439" s="323" t="str">
        <f t="shared" si="30"/>
        <v/>
      </c>
      <c r="U439" s="323">
        <f>(M439*60)*(3.1415927*gradient!$E$8*gradient!$E$8*0.6/4)</f>
        <v>661.00816417761393</v>
      </c>
    </row>
    <row r="440" spans="12:21" x14ac:dyDescent="0.2">
      <c r="L440" s="323">
        <v>12.96</v>
      </c>
      <c r="M440" s="323">
        <f>(L440*$N$5)/(gradient!$E$9/1000000)*1000</f>
        <v>5.3135200315077942</v>
      </c>
      <c r="N440" s="323">
        <f t="shared" si="28"/>
        <v>3.3055625600099607</v>
      </c>
      <c r="O440" s="323">
        <f>gradient!$E$7/(N440*gradient!$E$9/1000)</f>
        <v>8897.6578636568684</v>
      </c>
      <c r="P440" s="323">
        <f t="shared" si="27"/>
        <v>8890</v>
      </c>
      <c r="Q440" s="323">
        <f>(M440*60)*(3.1415927*gradient!$E$8*gradient!$E$8*0.6/4)</f>
        <v>662.54182581143664</v>
      </c>
      <c r="R440" s="323">
        <f>1.1*(B$12*gradient!$E$7*0.001*$M440*0.001*$N$4*0.001/(gradient!$E$9*0.000001)^2/100000)</f>
        <v>605.1998041863668</v>
      </c>
      <c r="S440" s="323">
        <f t="shared" si="29"/>
        <v>8890</v>
      </c>
      <c r="T440" s="323">
        <f t="shared" si="30"/>
        <v>8890</v>
      </c>
      <c r="U440" s="323">
        <f>(M440*60)*(3.1415927*gradient!$E$8*gradient!$E$8*0.6/4)</f>
        <v>662.54182581143664</v>
      </c>
    </row>
    <row r="441" spans="12:21" x14ac:dyDescent="0.2">
      <c r="L441" s="323">
        <v>12.99</v>
      </c>
      <c r="M441" s="323">
        <f>(L441*$N$5)/(gradient!$E$9/1000000)*1000</f>
        <v>5.325819846395544</v>
      </c>
      <c r="N441" s="323">
        <f t="shared" si="28"/>
        <v>3.3081608030225609</v>
      </c>
      <c r="O441" s="323">
        <f>gradient!$E$7/(N441*gradient!$E$9/1000)</f>
        <v>8890.6696068128749</v>
      </c>
      <c r="P441" s="323">
        <f t="shared" si="27"/>
        <v>8890</v>
      </c>
      <c r="Q441" s="323">
        <f>(M441*60)*(3.1415927*gradient!$E$8*gradient!$E$8*0.6/4)</f>
        <v>664.07548744525945</v>
      </c>
      <c r="R441" s="323">
        <f>1.1*(B$12*gradient!$E$7*0.001*$M441*0.001*$N$4*0.001/(gradient!$E$9*0.000001)^2/100000)</f>
        <v>606.60072965902054</v>
      </c>
      <c r="S441" s="323">
        <f t="shared" si="29"/>
        <v>8890</v>
      </c>
      <c r="T441" s="323">
        <f t="shared" si="30"/>
        <v>8890</v>
      </c>
      <c r="U441" s="323">
        <f>(M441*60)*(3.1415927*gradient!$E$8*gradient!$E$8*0.6/4)</f>
        <v>664.07548744525945</v>
      </c>
    </row>
    <row r="442" spans="12:21" x14ac:dyDescent="0.2">
      <c r="L442" s="323">
        <v>13.02</v>
      </c>
      <c r="M442" s="323">
        <f>(L442*$N$5)/(gradient!$E$9/1000000)*1000</f>
        <v>5.3381196612832937</v>
      </c>
      <c r="N442" s="323">
        <f t="shared" si="28"/>
        <v>3.3107595446020079</v>
      </c>
      <c r="O442" s="323">
        <f>gradient!$E$7/(N442*gradient!$E$9/1000)</f>
        <v>8883.6909807709981</v>
      </c>
      <c r="P442" s="323">
        <f t="shared" si="27"/>
        <v>8880</v>
      </c>
      <c r="Q442" s="323">
        <f>(M442*60)*(3.1415927*gradient!$E$8*gradient!$E$8*0.6/4)</f>
        <v>665.60914907908239</v>
      </c>
      <c r="R442" s="323">
        <f>1.1*(B$12*gradient!$E$7*0.001*$M442*0.001*$N$4*0.001/(gradient!$E$9*0.000001)^2/100000)</f>
        <v>608.00165513167428</v>
      </c>
      <c r="S442" s="323">
        <f t="shared" si="29"/>
        <v>8880</v>
      </c>
      <c r="T442" s="323">
        <f t="shared" si="30"/>
        <v>8880</v>
      </c>
      <c r="U442" s="323">
        <f>(M442*60)*(3.1415927*gradient!$E$8*gradient!$E$8*0.6/4)</f>
        <v>665.60914907908239</v>
      </c>
    </row>
    <row r="443" spans="12:21" x14ac:dyDescent="0.2">
      <c r="L443" s="323">
        <v>13.05</v>
      </c>
      <c r="M443" s="323">
        <f>(L443*$N$5)/(gradient!$E$9/1000000)*1000</f>
        <v>5.3504194761710426</v>
      </c>
      <c r="N443" s="323">
        <f t="shared" si="28"/>
        <v>3.3133587727861702</v>
      </c>
      <c r="O443" s="323">
        <f>gradient!$E$7/(N443*gradient!$E$9/1000)</f>
        <v>8876.7219980679274</v>
      </c>
      <c r="P443" s="323">
        <f t="shared" si="27"/>
        <v>8870</v>
      </c>
      <c r="Q443" s="323">
        <f>(M443*60)*(3.1415927*gradient!$E$8*gradient!$E$8*0.6/4)</f>
        <v>667.14281071290497</v>
      </c>
      <c r="R443" s="323">
        <f>1.1*(B$12*gradient!$E$7*0.001*$M443*0.001*$N$4*0.001/(gradient!$E$9*0.000001)^2/100000)</f>
        <v>609.40258060432768</v>
      </c>
      <c r="S443" s="323">
        <f t="shared" si="29"/>
        <v>8870</v>
      </c>
      <c r="T443" s="323" t="str">
        <f t="shared" si="30"/>
        <v/>
      </c>
      <c r="U443" s="323">
        <f>(M443*60)*(3.1415927*gradient!$E$8*gradient!$E$8*0.6/4)</f>
        <v>667.14281071290497</v>
      </c>
    </row>
    <row r="444" spans="12:21" x14ac:dyDescent="0.2">
      <c r="L444" s="323">
        <v>13.08</v>
      </c>
      <c r="M444" s="323">
        <f>(L444*$N$5)/(gradient!$E$9/1000000)*1000</f>
        <v>5.3627192910587924</v>
      </c>
      <c r="N444" s="323">
        <f t="shared" si="28"/>
        <v>3.3159584757552558</v>
      </c>
      <c r="O444" s="323">
        <f>gradient!$E$7/(N444*gradient!$E$9/1000)</f>
        <v>8869.7626707111922</v>
      </c>
      <c r="P444" s="323">
        <f t="shared" si="27"/>
        <v>8860</v>
      </c>
      <c r="Q444" s="323">
        <f>(M444*60)*(3.1415927*gradient!$E$8*gradient!$E$8*0.6/4)</f>
        <v>668.67647234672779</v>
      </c>
      <c r="R444" s="323">
        <f>1.1*(B$12*gradient!$E$7*0.001*$M444*0.001*$N$4*0.001/(gradient!$E$9*0.000001)^2/100000)</f>
        <v>610.80350607698131</v>
      </c>
      <c r="S444" s="323">
        <f t="shared" si="29"/>
        <v>8860</v>
      </c>
      <c r="T444" s="323">
        <f t="shared" si="30"/>
        <v>8860</v>
      </c>
      <c r="U444" s="323">
        <f>(M444*60)*(3.1415927*gradient!$E$8*gradient!$E$8*0.6/4)</f>
        <v>668.67647234672779</v>
      </c>
    </row>
    <row r="445" spans="12:21" x14ac:dyDescent="0.2">
      <c r="L445" s="323">
        <v>13.11</v>
      </c>
      <c r="M445" s="323">
        <f>(L445*$N$5)/(gradient!$E$9/1000000)*1000</f>
        <v>5.3750191059465413</v>
      </c>
      <c r="N445" s="323">
        <f t="shared" si="28"/>
        <v>3.3185586418299864</v>
      </c>
      <c r="O445" s="323">
        <f>gradient!$E$7/(N445*gradient!$E$9/1000)</f>
        <v>8862.8130101879196</v>
      </c>
      <c r="P445" s="323">
        <f t="shared" si="27"/>
        <v>8860</v>
      </c>
      <c r="Q445" s="323">
        <f>(M445*60)*(3.1415927*gradient!$E$8*gradient!$E$8*0.6/4)</f>
        <v>670.21013398055049</v>
      </c>
      <c r="R445" s="323">
        <f>1.1*(B$12*gradient!$E$7*0.001*$M445*0.001*$N$4*0.001/(gradient!$E$9*0.000001)^2/100000)</f>
        <v>612.20443154963505</v>
      </c>
      <c r="S445" s="323">
        <f t="shared" si="29"/>
        <v>8860</v>
      </c>
      <c r="T445" s="323">
        <f t="shared" si="30"/>
        <v>8860</v>
      </c>
      <c r="U445" s="323">
        <f>(M445*60)*(3.1415927*gradient!$E$8*gradient!$E$8*0.6/4)</f>
        <v>670.21013398055049</v>
      </c>
    </row>
    <row r="446" spans="12:21" x14ac:dyDescent="0.2">
      <c r="L446" s="323">
        <v>13.14</v>
      </c>
      <c r="M446" s="323">
        <f>(L446*$N$5)/(gradient!$E$9/1000000)*1000</f>
        <v>5.3873189208342911</v>
      </c>
      <c r="N446" s="323">
        <f t="shared" si="28"/>
        <v>3.3211592594697943</v>
      </c>
      <c r="O446" s="323">
        <f>gradient!$E$7/(N446*gradient!$E$9/1000)</f>
        <v>8855.8730274734808</v>
      </c>
      <c r="P446" s="323">
        <f t="shared" si="27"/>
        <v>8850</v>
      </c>
      <c r="Q446" s="323">
        <f>(M446*60)*(3.1415927*gradient!$E$8*gradient!$E$8*0.6/4)</f>
        <v>671.74379561437331</v>
      </c>
      <c r="R446" s="323">
        <f>1.1*(B$12*gradient!$E$7*0.001*$M446*0.001*$N$4*0.001/(gradient!$E$9*0.000001)^2/100000)</f>
        <v>613.60535702228856</v>
      </c>
      <c r="S446" s="323">
        <f t="shared" si="29"/>
        <v>8850</v>
      </c>
      <c r="T446" s="323" t="str">
        <f t="shared" si="30"/>
        <v/>
      </c>
      <c r="U446" s="323">
        <f>(M446*60)*(3.1415927*gradient!$E$8*gradient!$E$8*0.6/4)</f>
        <v>671.74379561437331</v>
      </c>
    </row>
    <row r="447" spans="12:21" x14ac:dyDescent="0.2">
      <c r="L447" s="323">
        <v>13.17</v>
      </c>
      <c r="M447" s="323">
        <f>(L447*$N$5)/(gradient!$E$9/1000000)*1000</f>
        <v>5.3996187357220418</v>
      </c>
      <c r="N447" s="323">
        <f t="shared" si="28"/>
        <v>3.3237603172710477</v>
      </c>
      <c r="O447" s="323">
        <f>gradient!$E$7/(N447*gradient!$E$9/1000)</f>
        <v>8848.9427330399976</v>
      </c>
      <c r="P447" s="323">
        <f t="shared" si="27"/>
        <v>8840</v>
      </c>
      <c r="Q447" s="323">
        <f>(M447*60)*(3.1415927*gradient!$E$8*gradient!$E$8*0.6/4)</f>
        <v>673.27745724819613</v>
      </c>
      <c r="R447" s="323">
        <f>1.1*(B$12*gradient!$E$7*0.001*$M447*0.001*$N$4*0.001/(gradient!$E$9*0.000001)^2/100000)</f>
        <v>615.0062824949423</v>
      </c>
      <c r="S447" s="323">
        <f t="shared" si="29"/>
        <v>8840</v>
      </c>
      <c r="T447" s="323">
        <f t="shared" si="30"/>
        <v>8840</v>
      </c>
      <c r="U447" s="323">
        <f>(M447*60)*(3.1415927*gradient!$E$8*gradient!$E$8*0.6/4)</f>
        <v>673.27745724819613</v>
      </c>
    </row>
    <row r="448" spans="12:21" x14ac:dyDescent="0.2">
      <c r="L448" s="323">
        <v>13.2</v>
      </c>
      <c r="M448" s="323">
        <f>(L448*$N$5)/(gradient!$E$9/1000000)*1000</f>
        <v>5.4119185506097907</v>
      </c>
      <c r="N448" s="323">
        <f t="shared" si="28"/>
        <v>3.3263618039653058</v>
      </c>
      <c r="O448" s="323">
        <f>gradient!$E$7/(N448*gradient!$E$9/1000)</f>
        <v>8842.0221368646762</v>
      </c>
      <c r="P448" s="323">
        <f t="shared" si="27"/>
        <v>8840</v>
      </c>
      <c r="Q448" s="323">
        <f>(M448*60)*(3.1415927*gradient!$E$8*gradient!$E$8*0.6/4)</f>
        <v>674.81111888201895</v>
      </c>
      <c r="R448" s="323">
        <f>1.1*(B$12*gradient!$E$7*0.001*$M448*0.001*$N$4*0.001/(gradient!$E$9*0.000001)^2/100000)</f>
        <v>616.40720796759592</v>
      </c>
      <c r="S448" s="323">
        <f t="shared" si="29"/>
        <v>8840</v>
      </c>
      <c r="T448" s="323">
        <f t="shared" si="30"/>
        <v>8840</v>
      </c>
      <c r="U448" s="323">
        <f>(M448*60)*(3.1415927*gradient!$E$8*gradient!$E$8*0.6/4)</f>
        <v>674.81111888201895</v>
      </c>
    </row>
    <row r="449" spans="12:21" x14ac:dyDescent="0.2">
      <c r="L449" s="323">
        <v>13.23</v>
      </c>
      <c r="M449" s="323">
        <f>(L449*$N$5)/(gradient!$E$9/1000000)*1000</f>
        <v>5.4242183654975396</v>
      </c>
      <c r="N449" s="323">
        <f t="shared" si="28"/>
        <v>3.3289637084175894</v>
      </c>
      <c r="O449" s="323">
        <f>gradient!$E$7/(N449*gradient!$E$9/1000)</f>
        <v>8835.1112484380701</v>
      </c>
      <c r="P449" s="323">
        <f t="shared" si="27"/>
        <v>8830</v>
      </c>
      <c r="Q449" s="323">
        <f>(M449*60)*(3.1415927*gradient!$E$8*gradient!$E$8*0.6/4)</f>
        <v>676.34478051584153</v>
      </c>
      <c r="R449" s="323">
        <f>1.1*(B$12*gradient!$E$7*0.001*$M449*0.001*$N$4*0.001/(gradient!$E$9*0.000001)^2/100000)</f>
        <v>617.80813344024966</v>
      </c>
      <c r="S449" s="323">
        <f t="shared" si="29"/>
        <v>8830</v>
      </c>
      <c r="T449" s="323" t="str">
        <f t="shared" si="30"/>
        <v/>
      </c>
      <c r="U449" s="323">
        <f>(M449*60)*(3.1415927*gradient!$E$8*gradient!$E$8*0.6/4)</f>
        <v>676.34478051584153</v>
      </c>
    </row>
    <row r="450" spans="12:21" x14ac:dyDescent="0.2">
      <c r="L450" s="323">
        <v>13.26</v>
      </c>
      <c r="M450" s="323">
        <f>(L450*$N$5)/(gradient!$E$9/1000000)*1000</f>
        <v>5.4365181803852893</v>
      </c>
      <c r="N450" s="323">
        <f t="shared" si="28"/>
        <v>3.3315660196246872</v>
      </c>
      <c r="O450" s="323">
        <f>gradient!$E$7/(N450*gradient!$E$9/1000)</f>
        <v>8828.2100767721513</v>
      </c>
      <c r="P450" s="323">
        <f t="shared" si="27"/>
        <v>8820</v>
      </c>
      <c r="Q450" s="323">
        <f>(M450*60)*(3.1415927*gradient!$E$8*gradient!$E$8*0.6/4)</f>
        <v>677.87844214966435</v>
      </c>
      <c r="R450" s="323">
        <f>1.1*(B$12*gradient!$E$7*0.001*$M450*0.001*$N$4*0.001/(gradient!$E$9*0.000001)^2/100000)</f>
        <v>619.20905891290306</v>
      </c>
      <c r="S450" s="323">
        <f t="shared" si="29"/>
        <v>8820</v>
      </c>
      <c r="T450" s="323">
        <f t="shared" si="30"/>
        <v>8820</v>
      </c>
      <c r="U450" s="323">
        <f>(M450*60)*(3.1415927*gradient!$E$8*gradient!$E$8*0.6/4)</f>
        <v>677.87844214966435</v>
      </c>
    </row>
    <row r="451" spans="12:21" x14ac:dyDescent="0.2">
      <c r="L451" s="323">
        <v>13.29</v>
      </c>
      <c r="M451" s="323">
        <f>(L451*$N$5)/(gradient!$E$9/1000000)*1000</f>
        <v>5.4488179952730382</v>
      </c>
      <c r="N451" s="323">
        <f t="shared" si="28"/>
        <v>3.3341687267134814</v>
      </c>
      <c r="O451" s="323">
        <f>gradient!$E$7/(N451*gradient!$E$9/1000)</f>
        <v>8821.318630408301</v>
      </c>
      <c r="P451" s="323">
        <f t="shared" si="27"/>
        <v>8820</v>
      </c>
      <c r="Q451" s="323">
        <f>(M451*60)*(3.1415927*gradient!$E$8*gradient!$E$8*0.6/4)</f>
        <v>679.41210378348705</v>
      </c>
      <c r="R451" s="323">
        <f>1.1*(B$12*gradient!$E$7*0.001*$M451*0.001*$N$4*0.001/(gradient!$E$9*0.000001)^2/100000)</f>
        <v>620.60998438555669</v>
      </c>
      <c r="S451" s="323">
        <f t="shared" si="29"/>
        <v>8820</v>
      </c>
      <c r="T451" s="323">
        <f t="shared" si="30"/>
        <v>8820</v>
      </c>
      <c r="U451" s="323">
        <f>(M451*60)*(3.1415927*gradient!$E$8*gradient!$E$8*0.6/4)</f>
        <v>679.41210378348705</v>
      </c>
    </row>
    <row r="452" spans="12:21" x14ac:dyDescent="0.2">
      <c r="L452" s="323">
        <v>13.32</v>
      </c>
      <c r="M452" s="323">
        <f>(L452*$N$5)/(gradient!$E$9/1000000)*1000</f>
        <v>5.461117810160788</v>
      </c>
      <c r="N452" s="323">
        <f t="shared" si="28"/>
        <v>3.3367718189392939</v>
      </c>
      <c r="O452" s="323">
        <f>gradient!$E$7/(N452*gradient!$E$9/1000)</f>
        <v>8814.4369174251406</v>
      </c>
      <c r="P452" s="323">
        <f t="shared" si="27"/>
        <v>8810</v>
      </c>
      <c r="Q452" s="323">
        <f>(M452*60)*(3.1415927*gradient!$E$8*gradient!$E$8*0.6/4)</f>
        <v>680.94576541730987</v>
      </c>
      <c r="R452" s="323">
        <f>1.1*(B$12*gradient!$E$7*0.001*$M452*0.001*$N$4*0.001/(gradient!$E$9*0.000001)^2/100000)</f>
        <v>622.01090985821031</v>
      </c>
      <c r="S452" s="323">
        <f t="shared" si="29"/>
        <v>8810</v>
      </c>
      <c r="T452" s="323" t="str">
        <f t="shared" si="30"/>
        <v/>
      </c>
      <c r="U452" s="323">
        <f>(M452*60)*(3.1415927*gradient!$E$8*gradient!$E$8*0.6/4)</f>
        <v>680.94576541730987</v>
      </c>
    </row>
    <row r="453" spans="12:21" x14ac:dyDescent="0.2">
      <c r="L453" s="323">
        <v>13.35</v>
      </c>
      <c r="M453" s="323">
        <f>(L453*$N$5)/(gradient!$E$9/1000000)*1000</f>
        <v>5.4734176250485387</v>
      </c>
      <c r="N453" s="323">
        <f t="shared" si="28"/>
        <v>3.339375285684266</v>
      </c>
      <c r="O453" s="323">
        <f>gradient!$E$7/(N453*gradient!$E$9/1000)</f>
        <v>8807.5649454462655</v>
      </c>
      <c r="P453" s="323">
        <f t="shared" si="27"/>
        <v>8800</v>
      </c>
      <c r="Q453" s="323">
        <f>(M453*60)*(3.1415927*gradient!$E$8*gradient!$E$8*0.6/4)</f>
        <v>682.4794270511328</v>
      </c>
      <c r="R453" s="323">
        <f>1.1*(B$12*gradient!$E$7*0.001*$M453*0.001*$N$4*0.001/(gradient!$E$9*0.000001)^2/100000)</f>
        <v>623.41183533086428</v>
      </c>
      <c r="S453" s="323">
        <f t="shared" si="29"/>
        <v>8800</v>
      </c>
      <c r="T453" s="323">
        <f t="shared" si="30"/>
        <v>8800</v>
      </c>
      <c r="U453" s="323">
        <f>(M453*60)*(3.1415927*gradient!$E$8*gradient!$E$8*0.6/4)</f>
        <v>682.4794270511328</v>
      </c>
    </row>
    <row r="454" spans="12:21" x14ac:dyDescent="0.2">
      <c r="L454" s="323">
        <v>13.38</v>
      </c>
      <c r="M454" s="323">
        <f>(L454*$N$5)/(gradient!$E$9/1000000)*1000</f>
        <v>5.4857174399362885</v>
      </c>
      <c r="N454" s="323">
        <f t="shared" si="28"/>
        <v>3.3419791164557524</v>
      </c>
      <c r="O454" s="323">
        <f>gradient!$E$7/(N454*gradient!$E$9/1000)</f>
        <v>8800.7027216478309</v>
      </c>
      <c r="P454" s="323">
        <f t="shared" si="27"/>
        <v>8800</v>
      </c>
      <c r="Q454" s="323">
        <f>(M454*60)*(3.1415927*gradient!$E$8*gradient!$E$8*0.6/4)</f>
        <v>684.01308868495551</v>
      </c>
      <c r="R454" s="323">
        <f>1.1*(B$12*gradient!$E$7*0.001*$M454*0.001*$N$4*0.001/(gradient!$E$9*0.000001)^2/100000)</f>
        <v>624.81276080351768</v>
      </c>
      <c r="S454" s="323">
        <f t="shared" si="29"/>
        <v>8800</v>
      </c>
      <c r="T454" s="323">
        <f t="shared" si="30"/>
        <v>8800</v>
      </c>
      <c r="U454" s="323">
        <f>(M454*60)*(3.1415927*gradient!$E$8*gradient!$E$8*0.6/4)</f>
        <v>684.01308868495551</v>
      </c>
    </row>
    <row r="455" spans="12:21" x14ac:dyDescent="0.2">
      <c r="L455" s="323">
        <v>13.41</v>
      </c>
      <c r="M455" s="323">
        <f>(L455*$N$5)/(gradient!$E$9/1000000)*1000</f>
        <v>5.4980172548240365</v>
      </c>
      <c r="N455" s="323">
        <f t="shared" si="28"/>
        <v>3.3445833008847408</v>
      </c>
      <c r="O455" s="323">
        <f>gradient!$E$7/(N455*gradient!$E$9/1000)</f>
        <v>8793.8502527660403</v>
      </c>
      <c r="P455" s="323">
        <f t="shared" si="27"/>
        <v>8790</v>
      </c>
      <c r="Q455" s="323">
        <f>(M455*60)*(3.1415927*gradient!$E$8*gradient!$E$8*0.6/4)</f>
        <v>685.54675031877821</v>
      </c>
      <c r="R455" s="323">
        <f>1.1*(B$12*gradient!$E$7*0.001*$M455*0.001*$N$4*0.001/(gradient!$E$9*0.000001)^2/100000)</f>
        <v>626.21368627617119</v>
      </c>
      <c r="S455" s="323">
        <f t="shared" si="29"/>
        <v>8790</v>
      </c>
      <c r="T455" s="323" t="str">
        <f t="shared" si="30"/>
        <v/>
      </c>
      <c r="U455" s="323">
        <f>(M455*60)*(3.1415927*gradient!$E$8*gradient!$E$8*0.6/4)</f>
        <v>685.54675031877821</v>
      </c>
    </row>
    <row r="456" spans="12:21" x14ac:dyDescent="0.2">
      <c r="L456" s="323">
        <v>13.44</v>
      </c>
      <c r="M456" s="323">
        <f>(L456*$N$5)/(gradient!$E$9/1000000)*1000</f>
        <v>5.5103170697117863</v>
      </c>
      <c r="N456" s="323">
        <f t="shared" si="28"/>
        <v>3.3471878287242998</v>
      </c>
      <c r="O456" s="323">
        <f>gradient!$E$7/(N456*gradient!$E$9/1000)</f>
        <v>8787.0075451044941</v>
      </c>
      <c r="P456" s="323">
        <f t="shared" si="27"/>
        <v>8780</v>
      </c>
      <c r="Q456" s="323">
        <f>(M456*60)*(3.1415927*gradient!$E$8*gradient!$E$8*0.6/4)</f>
        <v>687.08041195260091</v>
      </c>
      <c r="R456" s="323">
        <f>1.1*(B$12*gradient!$E$7*0.001*$M456*0.001*$N$4*0.001/(gradient!$E$9*0.000001)^2/100000)</f>
        <v>627.61461174882493</v>
      </c>
      <c r="S456" s="323">
        <f t="shared" si="29"/>
        <v>8780</v>
      </c>
      <c r="T456" s="323">
        <f t="shared" si="30"/>
        <v>8780</v>
      </c>
      <c r="U456" s="323">
        <f>(M456*60)*(3.1415927*gradient!$E$8*gradient!$E$8*0.6/4)</f>
        <v>687.08041195260091</v>
      </c>
    </row>
    <row r="457" spans="12:21" x14ac:dyDescent="0.2">
      <c r="L457" s="323">
        <v>13.47</v>
      </c>
      <c r="M457" s="323">
        <f>(L457*$N$5)/(gradient!$E$9/1000000)*1000</f>
        <v>5.522616884599536</v>
      </c>
      <c r="N457" s="323">
        <f t="shared" si="28"/>
        <v>3.3497926898480377</v>
      </c>
      <c r="O457" s="323">
        <f>gradient!$E$7/(N457*gradient!$E$9/1000)</f>
        <v>8780.1746045414566</v>
      </c>
      <c r="P457" s="323">
        <f t="shared" ref="P457:P520" si="31">FLOOR(O457,10)</f>
        <v>8780</v>
      </c>
      <c r="Q457" s="323">
        <f>(M457*60)*(3.1415927*gradient!$E$8*gradient!$E$8*0.6/4)</f>
        <v>688.61407358642384</v>
      </c>
      <c r="R457" s="323">
        <f>1.1*(B$12*gradient!$E$7*0.001*$M457*0.001*$N$4*0.001/(gradient!$E$9*0.000001)^2/100000)</f>
        <v>629.01553722147844</v>
      </c>
      <c r="S457" s="323">
        <f t="shared" si="29"/>
        <v>8780</v>
      </c>
      <c r="T457" s="323">
        <f t="shared" si="30"/>
        <v>8780</v>
      </c>
      <c r="U457" s="323">
        <f>(M457*60)*(3.1415927*gradient!$E$8*gradient!$E$8*0.6/4)</f>
        <v>688.61407358642384</v>
      </c>
    </row>
    <row r="458" spans="12:21" x14ac:dyDescent="0.2">
      <c r="L458" s="323">
        <v>13.5</v>
      </c>
      <c r="M458" s="323">
        <f>(L458*$N$5)/(gradient!$E$9/1000000)*1000</f>
        <v>5.5349166994872858</v>
      </c>
      <c r="N458" s="323">
        <f t="shared" si="28"/>
        <v>3.3523978742485951</v>
      </c>
      <c r="O458" s="323">
        <f>gradient!$E$7/(N458*gradient!$E$9/1000)</f>
        <v>8773.3514365369574</v>
      </c>
      <c r="P458" s="323">
        <f t="shared" si="31"/>
        <v>8770</v>
      </c>
      <c r="Q458" s="323">
        <f>(M458*60)*(3.1415927*gradient!$E$8*gradient!$E$8*0.6/4)</f>
        <v>690.14773522024655</v>
      </c>
      <c r="R458" s="323">
        <f>1.1*(B$12*gradient!$E$7*0.001*$M458*0.001*$N$4*0.001/(gradient!$E$9*0.000001)^2/100000)</f>
        <v>630.41646269413218</v>
      </c>
      <c r="S458" s="323">
        <f t="shared" si="29"/>
        <v>8770</v>
      </c>
      <c r="T458" s="323">
        <f t="shared" si="30"/>
        <v>8770</v>
      </c>
      <c r="U458" s="323">
        <f>(M458*60)*(3.1415927*gradient!$E$8*gradient!$E$8*0.6/4)</f>
        <v>690.14773522024655</v>
      </c>
    </row>
    <row r="459" spans="12:21" x14ac:dyDescent="0.2">
      <c r="L459" s="323">
        <v>13.53</v>
      </c>
      <c r="M459" s="323">
        <f>(L459*$N$5)/(gradient!$E$9/1000000)*1000</f>
        <v>5.5472165143750356</v>
      </c>
      <c r="N459" s="323">
        <f t="shared" si="28"/>
        <v>3.3550033720361521</v>
      </c>
      <c r="O459" s="323">
        <f>gradient!$E$7/(N459*gradient!$E$9/1000)</f>
        <v>8766.5380461398308</v>
      </c>
      <c r="P459" s="323">
        <f t="shared" si="31"/>
        <v>8760</v>
      </c>
      <c r="Q459" s="323">
        <f>(M459*60)*(3.1415927*gradient!$E$8*gradient!$E$8*0.6/4)</f>
        <v>691.68139685406936</v>
      </c>
      <c r="R459" s="323">
        <f>1.1*(B$12*gradient!$E$7*0.001*$M459*0.001*$N$4*0.001/(gradient!$E$9*0.000001)^2/100000)</f>
        <v>631.8173881667858</v>
      </c>
      <c r="S459" s="323">
        <f t="shared" si="29"/>
        <v>8760</v>
      </c>
      <c r="T459" s="323" t="str">
        <f t="shared" si="30"/>
        <v/>
      </c>
      <c r="U459" s="323">
        <f>(M459*60)*(3.1415927*gradient!$E$8*gradient!$E$8*0.6/4)</f>
        <v>691.68139685406936</v>
      </c>
    </row>
    <row r="460" spans="12:21" x14ac:dyDescent="0.2">
      <c r="L460" s="323">
        <v>13.56</v>
      </c>
      <c r="M460" s="323">
        <f>(L460*$N$5)/(gradient!$E$9/1000000)*1000</f>
        <v>5.5595163292627854</v>
      </c>
      <c r="N460" s="323">
        <f t="shared" si="28"/>
        <v>3.3576091734369546</v>
      </c>
      <c r="O460" s="323">
        <f>gradient!$E$7/(N460*gradient!$E$9/1000)</f>
        <v>8759.7344379946226</v>
      </c>
      <c r="P460" s="323">
        <f t="shared" si="31"/>
        <v>8750</v>
      </c>
      <c r="Q460" s="323">
        <f>(M460*60)*(3.1415927*gradient!$E$8*gradient!$E$8*0.6/4)</f>
        <v>693.21505848789207</v>
      </c>
      <c r="R460" s="323">
        <f>1.1*(B$12*gradient!$E$7*0.001*$M460*0.001*$N$4*0.001/(gradient!$E$9*0.000001)^2/100000)</f>
        <v>633.21831363943954</v>
      </c>
      <c r="S460" s="323">
        <f t="shared" si="29"/>
        <v>8750</v>
      </c>
      <c r="T460" s="323">
        <f t="shared" si="30"/>
        <v>8750</v>
      </c>
      <c r="U460" s="323">
        <f>(M460*60)*(3.1415927*gradient!$E$8*gradient!$E$8*0.6/4)</f>
        <v>693.21505848789207</v>
      </c>
    </row>
    <row r="461" spans="12:21" x14ac:dyDescent="0.2">
      <c r="L461" s="323">
        <v>13.59</v>
      </c>
      <c r="M461" s="323">
        <f>(L461*$N$5)/(gradient!$E$9/1000000)*1000</f>
        <v>5.5718161441505343</v>
      </c>
      <c r="N461" s="323">
        <f t="shared" si="28"/>
        <v>3.3602152687918712</v>
      </c>
      <c r="O461" s="323">
        <f>gradient!$E$7/(N461*gradient!$E$9/1000)</f>
        <v>8752.9406163483782</v>
      </c>
      <c r="P461" s="323">
        <f t="shared" si="31"/>
        <v>8750</v>
      </c>
      <c r="Q461" s="323">
        <f>(M461*60)*(3.1415927*gradient!$E$8*gradient!$E$8*0.6/4)</f>
        <v>694.74872012171488</v>
      </c>
      <c r="R461" s="323">
        <f>1.1*(B$12*gradient!$E$7*0.001*$M461*0.001*$N$4*0.001/(gradient!$E$9*0.000001)^2/100000)</f>
        <v>634.61923911209306</v>
      </c>
      <c r="S461" s="323">
        <f t="shared" si="29"/>
        <v>8750</v>
      </c>
      <c r="T461" s="323">
        <f t="shared" si="30"/>
        <v>8750</v>
      </c>
      <c r="U461" s="323">
        <f>(M461*60)*(3.1415927*gradient!$E$8*gradient!$E$8*0.6/4)</f>
        <v>694.74872012171488</v>
      </c>
    </row>
    <row r="462" spans="12:21" x14ac:dyDescent="0.2">
      <c r="L462" s="323">
        <v>13.62</v>
      </c>
      <c r="M462" s="323">
        <f>(L462*$N$5)/(gradient!$E$9/1000000)*1000</f>
        <v>5.5841159590382832</v>
      </c>
      <c r="N462" s="323">
        <f t="shared" si="28"/>
        <v>3.3628216485549602</v>
      </c>
      <c r="O462" s="323">
        <f>gradient!$E$7/(N462*gradient!$E$9/1000)</f>
        <v>8746.1565850573425</v>
      </c>
      <c r="P462" s="323">
        <f t="shared" si="31"/>
        <v>8740</v>
      </c>
      <c r="Q462" s="323">
        <f>(M462*60)*(3.1415927*gradient!$E$8*gradient!$E$8*0.6/4)</f>
        <v>696.28238175553747</v>
      </c>
      <c r="R462" s="323">
        <f>1.1*(B$12*gradient!$E$7*0.001*$M462*0.001*$N$4*0.001/(gradient!$E$9*0.000001)^2/100000)</f>
        <v>636.02016458474645</v>
      </c>
      <c r="S462" s="323">
        <f t="shared" si="29"/>
        <v>8740</v>
      </c>
      <c r="T462" s="323" t="str">
        <f t="shared" si="30"/>
        <v/>
      </c>
      <c r="U462" s="323">
        <f>(M462*60)*(3.1415927*gradient!$E$8*gradient!$E$8*0.6/4)</f>
        <v>696.28238175553747</v>
      </c>
    </row>
    <row r="463" spans="12:21" x14ac:dyDescent="0.2">
      <c r="L463" s="323">
        <v>13.65</v>
      </c>
      <c r="M463" s="323">
        <f>(L463*$N$5)/(gradient!$E$9/1000000)*1000</f>
        <v>5.5964157739260338</v>
      </c>
      <c r="N463" s="323">
        <f t="shared" si="28"/>
        <v>3.3654283032920622</v>
      </c>
      <c r="O463" s="323">
        <f>gradient!$E$7/(N463*gradient!$E$9/1000)</f>
        <v>8739.3823475935478</v>
      </c>
      <c r="P463" s="323">
        <f t="shared" si="31"/>
        <v>8730</v>
      </c>
      <c r="Q463" s="323">
        <f>(M463*60)*(3.1415927*gradient!$E$8*gradient!$E$8*0.6/4)</f>
        <v>697.8160433893604</v>
      </c>
      <c r="R463" s="323">
        <f>1.1*(B$12*gradient!$E$7*0.001*$M463*0.001*$N$4*0.001/(gradient!$E$9*0.000001)^2/100000)</f>
        <v>637.42109005740042</v>
      </c>
      <c r="S463" s="323">
        <f t="shared" si="29"/>
        <v>8730</v>
      </c>
      <c r="T463" s="323">
        <f t="shared" si="30"/>
        <v>8730</v>
      </c>
      <c r="U463" s="323">
        <f>(M463*60)*(3.1415927*gradient!$E$8*gradient!$E$8*0.6/4)</f>
        <v>697.8160433893604</v>
      </c>
    </row>
    <row r="464" spans="12:21" x14ac:dyDescent="0.2">
      <c r="L464" s="323">
        <v>13.68</v>
      </c>
      <c r="M464" s="323">
        <f>(L464*$N$5)/(gradient!$E$9/1000000)*1000</f>
        <v>5.6087155888137836</v>
      </c>
      <c r="N464" s="323">
        <f t="shared" si="28"/>
        <v>3.3680352236794109</v>
      </c>
      <c r="O464" s="323">
        <f>gradient!$E$7/(N464*gradient!$E$9/1000)</f>
        <v>8732.617907051299</v>
      </c>
      <c r="P464" s="323">
        <f t="shared" si="31"/>
        <v>8730</v>
      </c>
      <c r="Q464" s="323">
        <f>(M464*60)*(3.1415927*gradient!$E$8*gradient!$E$8*0.6/4)</f>
        <v>699.34970502318333</v>
      </c>
      <c r="R464" s="323">
        <f>1.1*(B$12*gradient!$E$7*0.001*$M464*0.001*$N$4*0.001/(gradient!$E$9*0.000001)^2/100000)</f>
        <v>638.82201553005393</v>
      </c>
      <c r="S464" s="323">
        <f t="shared" si="29"/>
        <v>8730</v>
      </c>
      <c r="T464" s="323">
        <f t="shared" si="30"/>
        <v>8730</v>
      </c>
      <c r="U464" s="323">
        <f>(M464*60)*(3.1415927*gradient!$E$8*gradient!$E$8*0.6/4)</f>
        <v>699.34970502318333</v>
      </c>
    </row>
    <row r="465" spans="12:21" x14ac:dyDescent="0.2">
      <c r="L465" s="323">
        <v>13.71</v>
      </c>
      <c r="M465" s="323">
        <f>(L465*$N$5)/(gradient!$E$9/1000000)*1000</f>
        <v>5.6210154037015334</v>
      </c>
      <c r="N465" s="323">
        <f t="shared" si="28"/>
        <v>3.3706424005022662</v>
      </c>
      <c r="O465" s="323">
        <f>gradient!$E$7/(N465*gradient!$E$9/1000)</f>
        <v>8725.8632661535521</v>
      </c>
      <c r="P465" s="323">
        <f t="shared" si="31"/>
        <v>8720</v>
      </c>
      <c r="Q465" s="323">
        <f>(M465*60)*(3.1415927*gradient!$E$8*gradient!$E$8*0.6/4)</f>
        <v>700.88336665700604</v>
      </c>
      <c r="R465" s="323">
        <f>1.1*(B$12*gradient!$E$7*0.001*$M465*0.001*$N$4*0.001/(gradient!$E$9*0.000001)^2/100000)</f>
        <v>640.22294100270756</v>
      </c>
      <c r="S465" s="323">
        <f t="shared" si="29"/>
        <v>8720</v>
      </c>
      <c r="T465" s="323" t="str">
        <f t="shared" si="30"/>
        <v/>
      </c>
      <c r="U465" s="323">
        <f>(M465*60)*(3.1415927*gradient!$E$8*gradient!$E$8*0.6/4)</f>
        <v>700.88336665700604</v>
      </c>
    </row>
    <row r="466" spans="12:21" x14ac:dyDescent="0.2">
      <c r="L466" s="323">
        <v>13.74</v>
      </c>
      <c r="M466" s="323">
        <f>(L466*$N$5)/(gradient!$E$9/1000000)*1000</f>
        <v>5.6333152185892823</v>
      </c>
      <c r="N466" s="323">
        <f t="shared" ref="N466:N529" si="32">B$9*$L466^(1/3)+B$10/$L466+B$11*$L466</f>
        <v>3.3732498246535609</v>
      </c>
      <c r="O466" s="323">
        <f>gradient!$E$7/(N466*gradient!$E$9/1000)</f>
        <v>8719.1184272581995</v>
      </c>
      <c r="P466" s="323">
        <f t="shared" si="31"/>
        <v>8710</v>
      </c>
      <c r="Q466" s="323">
        <f>(M466*60)*(3.1415927*gradient!$E$8*gradient!$E$8*0.6/4)</f>
        <v>702.41702829082874</v>
      </c>
      <c r="R466" s="323">
        <f>1.1*(B$12*gradient!$E$7*0.001*$M466*0.001*$N$4*0.001/(gradient!$E$9*0.000001)^2/100000)</f>
        <v>641.62386647536118</v>
      </c>
      <c r="S466" s="323">
        <f t="shared" ref="S466:S529" si="33">IF(P466&gt;$P$1017,S465,P466)</f>
        <v>8710</v>
      </c>
      <c r="T466" s="323">
        <f t="shared" ref="T466:T529" si="34">IF(S468-S467&gt;=0,"",P466)</f>
        <v>8710</v>
      </c>
      <c r="U466" s="323">
        <f>(M466*60)*(3.1415927*gradient!$E$8*gradient!$E$8*0.6/4)</f>
        <v>702.41702829082874</v>
      </c>
    </row>
    <row r="467" spans="12:21" x14ac:dyDescent="0.2">
      <c r="L467" s="323">
        <v>13.77</v>
      </c>
      <c r="M467" s="323">
        <f>(L467*$N$5)/(gradient!$E$9/1000000)*1000</f>
        <v>5.6456150334770312</v>
      </c>
      <c r="N467" s="323">
        <f t="shared" si="32"/>
        <v>3.3758574871325724</v>
      </c>
      <c r="O467" s="323">
        <f>gradient!$E$7/(N467*gradient!$E$9/1000)</f>
        <v>8712.383392364256</v>
      </c>
      <c r="P467" s="323">
        <f t="shared" si="31"/>
        <v>8710</v>
      </c>
      <c r="Q467" s="323">
        <f>(M467*60)*(3.1415927*gradient!$E$8*gradient!$E$8*0.6/4)</f>
        <v>703.95068992465144</v>
      </c>
      <c r="R467" s="323">
        <f>1.1*(B$12*gradient!$E$7*0.001*$M467*0.001*$N$4*0.001/(gradient!$E$9*0.000001)^2/100000)</f>
        <v>643.02479194801492</v>
      </c>
      <c r="S467" s="323">
        <f t="shared" si="33"/>
        <v>8710</v>
      </c>
      <c r="T467" s="323">
        <f t="shared" si="34"/>
        <v>8710</v>
      </c>
      <c r="U467" s="323">
        <f>(M467*60)*(3.1415927*gradient!$E$8*gradient!$E$8*0.6/4)</f>
        <v>703.95068992465144</v>
      </c>
    </row>
    <row r="468" spans="12:21" x14ac:dyDescent="0.2">
      <c r="L468" s="323">
        <v>13.8</v>
      </c>
      <c r="M468" s="323">
        <f>(L468*$N$5)/(gradient!$E$9/1000000)*1000</f>
        <v>5.6579148483647819</v>
      </c>
      <c r="N468" s="323">
        <f t="shared" si="32"/>
        <v>3.3784653790436101</v>
      </c>
      <c r="O468" s="323">
        <f>gradient!$E$7/(N468*gradient!$E$9/1000)</f>
        <v>8705.6581631179415</v>
      </c>
      <c r="P468" s="323">
        <f t="shared" si="31"/>
        <v>8700</v>
      </c>
      <c r="Q468" s="323">
        <f>(M468*60)*(3.1415927*gradient!$E$8*gradient!$E$8*0.6/4)</f>
        <v>705.48435155847437</v>
      </c>
      <c r="R468" s="323">
        <f>1.1*(B$12*gradient!$E$7*0.001*$M468*0.001*$N$4*0.001/(gradient!$E$9*0.000001)^2/100000)</f>
        <v>644.42571742066866</v>
      </c>
      <c r="S468" s="323">
        <f t="shared" si="33"/>
        <v>8700</v>
      </c>
      <c r="T468" s="323" t="str">
        <f t="shared" si="34"/>
        <v/>
      </c>
      <c r="U468" s="323">
        <f>(M468*60)*(3.1415927*gradient!$E$8*gradient!$E$8*0.6/4)</f>
        <v>705.48435155847437</v>
      </c>
    </row>
    <row r="469" spans="12:21" x14ac:dyDescent="0.2">
      <c r="L469" s="323">
        <v>13.83</v>
      </c>
      <c r="M469" s="323">
        <f>(L469*$N$5)/(gradient!$E$9/1000000)*1000</f>
        <v>5.6702146632525308</v>
      </c>
      <c r="N469" s="323">
        <f t="shared" si="32"/>
        <v>3.381073491594718</v>
      </c>
      <c r="O469" s="323">
        <f>gradient!$E$7/(N469*gradient!$E$9/1000)</f>
        <v>8698.9427408186839</v>
      </c>
      <c r="P469" s="323">
        <f t="shared" si="31"/>
        <v>8690</v>
      </c>
      <c r="Q469" s="323">
        <f>(M469*60)*(3.1415927*gradient!$E$8*gradient!$E$8*0.6/4)</f>
        <v>707.01801319229696</v>
      </c>
      <c r="R469" s="323">
        <f>1.1*(B$12*gradient!$E$7*0.001*$M469*0.001*$N$4*0.001/(gradient!$E$9*0.000001)^2/100000)</f>
        <v>645.82664289332217</v>
      </c>
      <c r="S469" s="323">
        <f t="shared" si="33"/>
        <v>8690</v>
      </c>
      <c r="T469" s="323">
        <f t="shared" si="34"/>
        <v>8690</v>
      </c>
      <c r="U469" s="323">
        <f>(M469*60)*(3.1415927*gradient!$E$8*gradient!$E$8*0.6/4)</f>
        <v>707.01801319229696</v>
      </c>
    </row>
    <row r="470" spans="12:21" x14ac:dyDescent="0.2">
      <c r="L470" s="323">
        <v>13.86</v>
      </c>
      <c r="M470" s="323">
        <f>(L470*$N$5)/(gradient!$E$9/1000000)*1000</f>
        <v>5.6825144781402805</v>
      </c>
      <c r="N470" s="323">
        <f t="shared" si="32"/>
        <v>3.3836818160964048</v>
      </c>
      <c r="O470" s="323">
        <f>gradient!$E$7/(N470*gradient!$E$9/1000)</f>
        <v>8692.237126425005</v>
      </c>
      <c r="P470" s="323">
        <f t="shared" si="31"/>
        <v>8690</v>
      </c>
      <c r="Q470" s="323">
        <f>(M470*60)*(3.1415927*gradient!$E$8*gradient!$E$8*0.6/4)</f>
        <v>708.55167482611989</v>
      </c>
      <c r="R470" s="323">
        <f>1.1*(B$12*gradient!$E$7*0.001*$M470*0.001*$N$4*0.001/(gradient!$E$9*0.000001)^2/100000)</f>
        <v>647.2275683659758</v>
      </c>
      <c r="S470" s="323">
        <f t="shared" si="33"/>
        <v>8690</v>
      </c>
      <c r="T470" s="323">
        <f t="shared" si="34"/>
        <v>8690</v>
      </c>
      <c r="U470" s="323">
        <f>(M470*60)*(3.1415927*gradient!$E$8*gradient!$E$8*0.6/4)</f>
        <v>708.55167482611989</v>
      </c>
    </row>
    <row r="471" spans="12:21" x14ac:dyDescent="0.2">
      <c r="L471" s="323">
        <v>13.89</v>
      </c>
      <c r="M471" s="323">
        <f>(L471*$N$5)/(gradient!$E$9/1000000)*1000</f>
        <v>5.6948142930280303</v>
      </c>
      <c r="N471" s="323">
        <f t="shared" si="32"/>
        <v>3.3862903439603786</v>
      </c>
      <c r="O471" s="323">
        <f>gradient!$E$7/(N471*gradient!$E$9/1000)</f>
        <v>8685.54132056034</v>
      </c>
      <c r="P471" s="323">
        <f t="shared" si="31"/>
        <v>8680</v>
      </c>
      <c r="Q471" s="323">
        <f>(M471*60)*(3.1415927*gradient!$E$8*gradient!$E$8*0.6/4)</f>
        <v>710.0853364599426</v>
      </c>
      <c r="R471" s="323">
        <f>1.1*(B$12*gradient!$E$7*0.001*$M471*0.001*$N$4*0.001/(gradient!$E$9*0.000001)^2/100000)</f>
        <v>648.62849383862931</v>
      </c>
      <c r="S471" s="323">
        <f t="shared" si="33"/>
        <v>8680</v>
      </c>
      <c r="T471" s="323" t="str">
        <f t="shared" si="34"/>
        <v/>
      </c>
      <c r="U471" s="323">
        <f>(M471*60)*(3.1415927*gradient!$E$8*gradient!$E$8*0.6/4)</f>
        <v>710.0853364599426</v>
      </c>
    </row>
    <row r="472" spans="12:21" x14ac:dyDescent="0.2">
      <c r="L472" s="323">
        <v>13.92</v>
      </c>
      <c r="M472" s="323">
        <f>(L472*$N$5)/(gradient!$E$9/1000000)*1000</f>
        <v>5.7071141079157792</v>
      </c>
      <c r="N472" s="323">
        <f t="shared" si="32"/>
        <v>3.3888990666983134</v>
      </c>
      <c r="O472" s="323">
        <f>gradient!$E$7/(N472*gradient!$E$9/1000)</f>
        <v>8678.8553235187428</v>
      </c>
      <c r="P472" s="323">
        <f t="shared" si="31"/>
        <v>8670</v>
      </c>
      <c r="Q472" s="323">
        <f>(M472*60)*(3.1415927*gradient!$E$8*gradient!$E$8*0.6/4)</f>
        <v>711.6189980937653</v>
      </c>
      <c r="R472" s="323">
        <f>1.1*(B$12*gradient!$E$7*0.001*$M472*0.001*$N$4*0.001/(gradient!$E$9*0.000001)^2/100000)</f>
        <v>650.02941931128282</v>
      </c>
      <c r="S472" s="323">
        <f t="shared" si="33"/>
        <v>8670</v>
      </c>
      <c r="T472" s="323">
        <f t="shared" si="34"/>
        <v>8670</v>
      </c>
      <c r="U472" s="323">
        <f>(M472*60)*(3.1415927*gradient!$E$8*gradient!$E$8*0.6/4)</f>
        <v>711.6189980937653</v>
      </c>
    </row>
    <row r="473" spans="12:21" x14ac:dyDescent="0.2">
      <c r="L473" s="323">
        <v>13.95</v>
      </c>
      <c r="M473" s="323">
        <f>(L473*$N$5)/(gradient!$E$9/1000000)*1000</f>
        <v>5.7194139228035281</v>
      </c>
      <c r="N473" s="323">
        <f t="shared" si="32"/>
        <v>3.3915079759206179</v>
      </c>
      <c r="O473" s="323">
        <f>gradient!$E$7/(N473*gradient!$E$9/1000)</f>
        <v>8672.1791352705241</v>
      </c>
      <c r="P473" s="323">
        <f t="shared" si="31"/>
        <v>8670</v>
      </c>
      <c r="Q473" s="323">
        <f>(M473*60)*(3.1415927*gradient!$E$8*gradient!$E$8*0.6/4)</f>
        <v>713.15265972758812</v>
      </c>
      <c r="R473" s="323">
        <f>1.1*(B$12*gradient!$E$7*0.001*$M473*0.001*$N$4*0.001/(gradient!$E$9*0.000001)^2/100000)</f>
        <v>651.43034478393645</v>
      </c>
      <c r="S473" s="323">
        <f t="shared" si="33"/>
        <v>8670</v>
      </c>
      <c r="T473" s="323">
        <f t="shared" si="34"/>
        <v>8670</v>
      </c>
      <c r="U473" s="323">
        <f>(M473*60)*(3.1415927*gradient!$E$8*gradient!$E$8*0.6/4)</f>
        <v>713.15265972758812</v>
      </c>
    </row>
    <row r="474" spans="12:21" x14ac:dyDescent="0.2">
      <c r="L474" s="323">
        <v>13.98</v>
      </c>
      <c r="M474" s="323">
        <f>(L474*$N$5)/(gradient!$E$9/1000000)*1000</f>
        <v>5.7317137376912788</v>
      </c>
      <c r="N474" s="323">
        <f t="shared" si="32"/>
        <v>3.3941170633352362</v>
      </c>
      <c r="O474" s="323">
        <f>gradient!$E$7/(N474*gradient!$E$9/1000)</f>
        <v>8665.5127554677856</v>
      </c>
      <c r="P474" s="323">
        <f t="shared" si="31"/>
        <v>8660</v>
      </c>
      <c r="Q474" s="323">
        <f>(M474*60)*(3.1415927*gradient!$E$8*gradient!$E$8*0.6/4)</f>
        <v>714.68632136141093</v>
      </c>
      <c r="R474" s="323">
        <f>1.1*(B$12*gradient!$E$7*0.001*$M474*0.001*$N$4*0.001/(gradient!$E$9*0.000001)^2/100000)</f>
        <v>652.8312702565903</v>
      </c>
      <c r="S474" s="323">
        <f t="shared" si="33"/>
        <v>8660</v>
      </c>
      <c r="T474" s="323" t="str">
        <f t="shared" si="34"/>
        <v/>
      </c>
      <c r="U474" s="323">
        <f>(M474*60)*(3.1415927*gradient!$E$8*gradient!$E$8*0.6/4)</f>
        <v>714.68632136141093</v>
      </c>
    </row>
    <row r="475" spans="12:21" x14ac:dyDescent="0.2">
      <c r="L475" s="323">
        <v>14.01</v>
      </c>
      <c r="M475" s="323">
        <f>(L475*$N$5)/(gradient!$E$9/1000000)*1000</f>
        <v>5.7440135525790277</v>
      </c>
      <c r="N475" s="323">
        <f t="shared" si="32"/>
        <v>3.3967263207464526</v>
      </c>
      <c r="O475" s="323">
        <f>gradient!$E$7/(N475*gradient!$E$9/1000)</f>
        <v>8658.8561834498723</v>
      </c>
      <c r="P475" s="323">
        <f t="shared" si="31"/>
        <v>8650</v>
      </c>
      <c r="Q475" s="323">
        <f>(M475*60)*(3.1415927*gradient!$E$8*gradient!$E$8*0.6/4)</f>
        <v>716.21998299523364</v>
      </c>
      <c r="R475" s="323">
        <f>1.1*(B$12*gradient!$E$7*0.001*$M475*0.001*$N$4*0.001/(gradient!$E$9*0.000001)^2/100000)</f>
        <v>654.23219572924393</v>
      </c>
      <c r="S475" s="323">
        <f t="shared" si="33"/>
        <v>8650</v>
      </c>
      <c r="T475" s="323">
        <f t="shared" si="34"/>
        <v>8650</v>
      </c>
      <c r="U475" s="323">
        <f>(M475*60)*(3.1415927*gradient!$E$8*gradient!$E$8*0.6/4)</f>
        <v>716.21998299523364</v>
      </c>
    </row>
    <row r="476" spans="12:21" x14ac:dyDescent="0.2">
      <c r="L476" s="323">
        <v>14.04</v>
      </c>
      <c r="M476" s="323">
        <f>(L476*$N$5)/(gradient!$E$9/1000000)*1000</f>
        <v>5.7563133674667775</v>
      </c>
      <c r="N476" s="323">
        <f t="shared" si="32"/>
        <v>3.3993357400537194</v>
      </c>
      <c r="O476" s="323">
        <f>gradient!$E$7/(N476*gradient!$E$9/1000)</f>
        <v>8652.2094182487435</v>
      </c>
      <c r="P476" s="323">
        <f t="shared" si="31"/>
        <v>8650</v>
      </c>
      <c r="Q476" s="323">
        <f>(M476*60)*(3.1415927*gradient!$E$8*gradient!$E$8*0.6/4)</f>
        <v>717.75364462905645</v>
      </c>
      <c r="R476" s="323">
        <f>1.1*(B$12*gradient!$E$7*0.001*$M476*0.001*$N$4*0.001/(gradient!$E$9*0.000001)^2/100000)</f>
        <v>655.63312120189744</v>
      </c>
      <c r="S476" s="323">
        <f t="shared" si="33"/>
        <v>8650</v>
      </c>
      <c r="T476" s="323">
        <f t="shared" si="34"/>
        <v>8650</v>
      </c>
      <c r="U476" s="323">
        <f>(M476*60)*(3.1415927*gradient!$E$8*gradient!$E$8*0.6/4)</f>
        <v>717.75364462905645</v>
      </c>
    </row>
    <row r="477" spans="12:21" x14ac:dyDescent="0.2">
      <c r="L477" s="323">
        <v>14.07</v>
      </c>
      <c r="M477" s="323">
        <f>(L477*$N$5)/(gradient!$E$9/1000000)*1000</f>
        <v>5.7686131823545272</v>
      </c>
      <c r="N477" s="323">
        <f t="shared" si="32"/>
        <v>3.4019453132505011</v>
      </c>
      <c r="O477" s="323">
        <f>gradient!$E$7/(N477*gradient!$E$9/1000)</f>
        <v>8645.5724585942589</v>
      </c>
      <c r="P477" s="323">
        <f t="shared" si="31"/>
        <v>8640</v>
      </c>
      <c r="Q477" s="323">
        <f>(M477*60)*(3.1415927*gradient!$E$8*gradient!$E$8*0.6/4)</f>
        <v>719.28730626287927</v>
      </c>
      <c r="R477" s="323">
        <f>1.1*(B$12*gradient!$E$7*0.001*$M477*0.001*$N$4*0.001/(gradient!$E$9*0.000001)^2/100000)</f>
        <v>657.03404667455106</v>
      </c>
      <c r="S477" s="323">
        <f t="shared" si="33"/>
        <v>8640</v>
      </c>
      <c r="T477" s="323" t="str">
        <f t="shared" si="34"/>
        <v/>
      </c>
      <c r="U477" s="323">
        <f>(M477*60)*(3.1415927*gradient!$E$8*gradient!$E$8*0.6/4)</f>
        <v>719.28730626287927</v>
      </c>
    </row>
    <row r="478" spans="12:21" x14ac:dyDescent="0.2">
      <c r="L478" s="323">
        <v>14.1</v>
      </c>
      <c r="M478" s="323">
        <f>(L478*$N$5)/(gradient!$E$9/1000000)*1000</f>
        <v>5.7809129972422761</v>
      </c>
      <c r="N478" s="323">
        <f t="shared" si="32"/>
        <v>3.4045550324231297</v>
      </c>
      <c r="O478" s="323">
        <f>gradient!$E$7/(N478*gradient!$E$9/1000)</f>
        <v>8638.9453029193864</v>
      </c>
      <c r="P478" s="323">
        <f t="shared" si="31"/>
        <v>8630</v>
      </c>
      <c r="Q478" s="323">
        <f>(M478*60)*(3.1415927*gradient!$E$8*gradient!$E$8*0.6/4)</f>
        <v>720.82096789670186</v>
      </c>
      <c r="R478" s="323">
        <f>1.1*(B$12*gradient!$E$7*0.001*$M478*0.001*$N$4*0.001/(gradient!$E$9*0.000001)^2/100000)</f>
        <v>658.43497214720469</v>
      </c>
      <c r="S478" s="323">
        <f t="shared" si="33"/>
        <v>8630</v>
      </c>
      <c r="T478" s="323">
        <f t="shared" si="34"/>
        <v>8630</v>
      </c>
      <c r="U478" s="323">
        <f>(M478*60)*(3.1415927*gradient!$E$8*gradient!$E$8*0.6/4)</f>
        <v>720.82096789670186</v>
      </c>
    </row>
    <row r="479" spans="12:21" x14ac:dyDescent="0.2">
      <c r="L479" s="323">
        <v>14.13</v>
      </c>
      <c r="M479" s="323">
        <f>(L479*$N$5)/(gradient!$E$9/1000000)*1000</f>
        <v>5.7932128121300259</v>
      </c>
      <c r="N479" s="323">
        <f t="shared" si="32"/>
        <v>3.4071648897496827</v>
      </c>
      <c r="O479" s="323">
        <f>gradient!$E$7/(N479*gradient!$E$9/1000)</f>
        <v>8632.3279493653081</v>
      </c>
      <c r="P479" s="323">
        <f t="shared" si="31"/>
        <v>8630</v>
      </c>
      <c r="Q479" s="323">
        <f>(M479*60)*(3.1415927*gradient!$E$8*gradient!$E$8*0.6/4)</f>
        <v>722.35462953052479</v>
      </c>
      <c r="R479" s="323">
        <f>1.1*(B$12*gradient!$E$7*0.001*$M479*0.001*$N$4*0.001/(gradient!$E$9*0.000001)^2/100000)</f>
        <v>659.83589761985843</v>
      </c>
      <c r="S479" s="323">
        <f t="shared" si="33"/>
        <v>8630</v>
      </c>
      <c r="T479" s="323">
        <f t="shared" si="34"/>
        <v>8630</v>
      </c>
      <c r="U479" s="323">
        <f>(M479*60)*(3.1415927*gradient!$E$8*gradient!$E$8*0.6/4)</f>
        <v>722.35462953052479</v>
      </c>
    </row>
    <row r="480" spans="12:21" x14ac:dyDescent="0.2">
      <c r="L480" s="323">
        <v>14.16</v>
      </c>
      <c r="M480" s="323">
        <f>(L480*$N$5)/(gradient!$E$9/1000000)*1000</f>
        <v>5.8055126270177757</v>
      </c>
      <c r="N480" s="323">
        <f t="shared" si="32"/>
        <v>3.409774877498867</v>
      </c>
      <c r="O480" s="323">
        <f>gradient!$E$7/(N480*gradient!$E$9/1000)</f>
        <v>8625.7203957864876</v>
      </c>
      <c r="P480" s="323">
        <f t="shared" si="31"/>
        <v>8620</v>
      </c>
      <c r="Q480" s="323">
        <f>(M480*60)*(3.1415927*gradient!$E$8*gradient!$E$8*0.6/4)</f>
        <v>723.88829116434749</v>
      </c>
      <c r="R480" s="323">
        <f>1.1*(B$12*gradient!$E$7*0.001*$M480*0.001*$N$4*0.001/(gradient!$E$9*0.000001)^2/100000)</f>
        <v>661.23682309251205</v>
      </c>
      <c r="S480" s="323">
        <f t="shared" si="33"/>
        <v>8620</v>
      </c>
      <c r="T480" s="323" t="str">
        <f t="shared" si="34"/>
        <v/>
      </c>
      <c r="U480" s="323">
        <f>(M480*60)*(3.1415927*gradient!$E$8*gradient!$E$8*0.6/4)</f>
        <v>723.88829116434749</v>
      </c>
    </row>
    <row r="481" spans="12:21" x14ac:dyDescent="0.2">
      <c r="L481" s="323">
        <v>14.19</v>
      </c>
      <c r="M481" s="323">
        <f>(L481*$N$5)/(gradient!$E$9/1000000)*1000</f>
        <v>5.8178124419055246</v>
      </c>
      <c r="N481" s="323">
        <f t="shared" si="32"/>
        <v>3.4123849880289319</v>
      </c>
      <c r="O481" s="323">
        <f>gradient!$E$7/(N481*gradient!$E$9/1000)</f>
        <v>8619.1226397556129</v>
      </c>
      <c r="P481" s="323">
        <f t="shared" si="31"/>
        <v>8610</v>
      </c>
      <c r="Q481" s="323">
        <f>(M481*60)*(3.1415927*gradient!$E$8*gradient!$E$8*0.6/4)</f>
        <v>725.4219527981702</v>
      </c>
      <c r="R481" s="323">
        <f>1.1*(B$12*gradient!$E$7*0.001*$M481*0.001*$N$4*0.001/(gradient!$E$9*0.000001)^2/100000)</f>
        <v>662.63774856516568</v>
      </c>
      <c r="S481" s="323">
        <f t="shared" si="33"/>
        <v>8610</v>
      </c>
      <c r="T481" s="323">
        <f t="shared" si="34"/>
        <v>8610</v>
      </c>
      <c r="U481" s="323">
        <f>(M481*60)*(3.1415927*gradient!$E$8*gradient!$E$8*0.6/4)</f>
        <v>725.4219527981702</v>
      </c>
    </row>
    <row r="482" spans="12:21" x14ac:dyDescent="0.2">
      <c r="L482" s="323">
        <v>14.22</v>
      </c>
      <c r="M482" s="323">
        <f>(L482*$N$5)/(gradient!$E$9/1000000)*1000</f>
        <v>5.8301122567932744</v>
      </c>
      <c r="N482" s="323">
        <f t="shared" si="32"/>
        <v>3.4149952137865789</v>
      </c>
      <c r="O482" s="323">
        <f>gradient!$E$7/(N482*gradient!$E$9/1000)</f>
        <v>8612.5346785684978</v>
      </c>
      <c r="P482" s="323">
        <f t="shared" si="31"/>
        <v>8610</v>
      </c>
      <c r="Q482" s="323">
        <f>(M482*60)*(3.1415927*gradient!$E$8*gradient!$E$8*0.6/4)</f>
        <v>726.95561443199313</v>
      </c>
      <c r="R482" s="323">
        <f>1.1*(B$12*gradient!$E$7*0.001*$M482*0.001*$N$4*0.001/(gradient!$E$9*0.000001)^2/100000)</f>
        <v>664.03867403781919</v>
      </c>
      <c r="S482" s="323">
        <f t="shared" si="33"/>
        <v>8610</v>
      </c>
      <c r="T482" s="323">
        <f t="shared" si="34"/>
        <v>8610</v>
      </c>
      <c r="U482" s="323">
        <f>(M482*60)*(3.1415927*gradient!$E$8*gradient!$E$8*0.6/4)</f>
        <v>726.95561443199313</v>
      </c>
    </row>
    <row r="483" spans="12:21" x14ac:dyDescent="0.2">
      <c r="L483" s="323">
        <v>14.25</v>
      </c>
      <c r="M483" s="323">
        <f>(L483*$N$5)/(gradient!$E$9/1000000)*1000</f>
        <v>5.8424120716810242</v>
      </c>
      <c r="N483" s="323">
        <f t="shared" si="32"/>
        <v>3.4176055473059042</v>
      </c>
      <c r="O483" s="323">
        <f>gradient!$E$7/(N483*gradient!$E$9/1000)</f>
        <v>8605.9565092488883</v>
      </c>
      <c r="P483" s="323">
        <f t="shared" si="31"/>
        <v>8600</v>
      </c>
      <c r="Q483" s="323">
        <f>(M483*60)*(3.1415927*gradient!$E$8*gradient!$E$8*0.6/4)</f>
        <v>728.48927606581583</v>
      </c>
      <c r="R483" s="323">
        <f>1.1*(B$12*gradient!$E$7*0.001*$M483*0.001*$N$4*0.001/(gradient!$E$9*0.000001)^2/100000)</f>
        <v>665.43959951047282</v>
      </c>
      <c r="S483" s="323">
        <f t="shared" si="33"/>
        <v>8600</v>
      </c>
      <c r="T483" s="323" t="str">
        <f t="shared" si="34"/>
        <v/>
      </c>
      <c r="U483" s="323">
        <f>(M483*60)*(3.1415927*gradient!$E$8*gradient!$E$8*0.6/4)</f>
        <v>728.48927606581583</v>
      </c>
    </row>
    <row r="484" spans="12:21" x14ac:dyDescent="0.2">
      <c r="L484" s="323">
        <v>14.28</v>
      </c>
      <c r="M484" s="323">
        <f>(L484*$N$5)/(gradient!$E$9/1000000)*1000</f>
        <v>5.8547118865687731</v>
      </c>
      <c r="N484" s="323">
        <f t="shared" si="32"/>
        <v>3.4202159812073423</v>
      </c>
      <c r="O484" s="323">
        <f>gradient!$E$7/(N484*gradient!$E$9/1000)</f>
        <v>8599.3881285532007</v>
      </c>
      <c r="P484" s="323">
        <f t="shared" si="31"/>
        <v>8590</v>
      </c>
      <c r="Q484" s="323">
        <f>(M484*60)*(3.1415927*gradient!$E$8*gradient!$E$8*0.6/4)</f>
        <v>730.02293769963853</v>
      </c>
      <c r="R484" s="323">
        <f>1.1*(B$12*gradient!$E$7*0.001*$M484*0.001*$N$4*0.001/(gradient!$E$9*0.000001)^2/100000)</f>
        <v>666.84052498312644</v>
      </c>
      <c r="S484" s="323">
        <f t="shared" si="33"/>
        <v>8590</v>
      </c>
      <c r="T484" s="323">
        <f t="shared" si="34"/>
        <v>8590</v>
      </c>
      <c r="U484" s="323">
        <f>(M484*60)*(3.1415927*gradient!$E$8*gradient!$E$8*0.6/4)</f>
        <v>730.02293769963853</v>
      </c>
    </row>
    <row r="485" spans="12:21" x14ac:dyDescent="0.2">
      <c r="L485" s="323">
        <v>14.31</v>
      </c>
      <c r="M485" s="323">
        <f>(L485*$N$5)/(gradient!$E$9/1000000)*1000</f>
        <v>5.8670117014565228</v>
      </c>
      <c r="N485" s="323">
        <f t="shared" si="32"/>
        <v>3.4228265081966316</v>
      </c>
      <c r="O485" s="323">
        <f>gradient!$E$7/(N485*gradient!$E$9/1000)</f>
        <v>8592.8295329751872</v>
      </c>
      <c r="P485" s="323">
        <f t="shared" si="31"/>
        <v>8590</v>
      </c>
      <c r="Q485" s="323">
        <f>(M485*60)*(3.1415927*gradient!$E$8*gradient!$E$8*0.6/4)</f>
        <v>731.55659933346135</v>
      </c>
      <c r="R485" s="323">
        <f>1.1*(B$12*gradient!$E$7*0.001*$M485*0.001*$N$4*0.001/(gradient!$E$9*0.000001)^2/100000)</f>
        <v>668.24145045578018</v>
      </c>
      <c r="S485" s="323">
        <f t="shared" si="33"/>
        <v>8590</v>
      </c>
      <c r="T485" s="323">
        <f t="shared" si="34"/>
        <v>8590</v>
      </c>
      <c r="U485" s="323">
        <f>(M485*60)*(3.1415927*gradient!$E$8*gradient!$E$8*0.6/4)</f>
        <v>731.55659933346135</v>
      </c>
    </row>
    <row r="486" spans="12:21" x14ac:dyDescent="0.2">
      <c r="L486" s="323">
        <v>14.34</v>
      </c>
      <c r="M486" s="323">
        <f>(L486*$N$5)/(gradient!$E$9/1000000)*1000</f>
        <v>5.8793115163442726</v>
      </c>
      <c r="N486" s="323">
        <f t="shared" si="32"/>
        <v>3.4254371210637884</v>
      </c>
      <c r="O486" s="323">
        <f>gradient!$E$7/(N486*gradient!$E$9/1000)</f>
        <v>8586.2807187505368</v>
      </c>
      <c r="P486" s="323">
        <f t="shared" si="31"/>
        <v>8580</v>
      </c>
      <c r="Q486" s="323">
        <f>(M486*60)*(3.1415927*gradient!$E$8*gradient!$E$8*0.6/4)</f>
        <v>733.09026096728417</v>
      </c>
      <c r="R486" s="323">
        <f>1.1*(B$12*gradient!$E$7*0.001*$M486*0.001*$N$4*0.001/(gradient!$E$9*0.000001)^2/100000)</f>
        <v>669.64237592843381</v>
      </c>
      <c r="S486" s="323">
        <f t="shared" si="33"/>
        <v>8580</v>
      </c>
      <c r="T486" s="323" t="str">
        <f t="shared" si="34"/>
        <v/>
      </c>
      <c r="U486" s="323">
        <f>(M486*60)*(3.1415927*gradient!$E$8*gradient!$E$8*0.6/4)</f>
        <v>733.09026096728417</v>
      </c>
    </row>
    <row r="487" spans="12:21" x14ac:dyDescent="0.2">
      <c r="L487" s="323">
        <v>14.37</v>
      </c>
      <c r="M487" s="323">
        <f>(L487*$N$5)/(gradient!$E$9/1000000)*1000</f>
        <v>5.8916113312320215</v>
      </c>
      <c r="N487" s="323">
        <f t="shared" si="32"/>
        <v>3.4280478126821023</v>
      </c>
      <c r="O487" s="323">
        <f>gradient!$E$7/(N487*gradient!$E$9/1000)</f>
        <v>8579.7416818613765</v>
      </c>
      <c r="P487" s="323">
        <f t="shared" si="31"/>
        <v>8570</v>
      </c>
      <c r="Q487" s="323">
        <f>(M487*60)*(3.1415927*gradient!$E$8*gradient!$E$8*0.6/4)</f>
        <v>734.62392260110676</v>
      </c>
      <c r="R487" s="323">
        <f>1.1*(B$12*gradient!$E$7*0.001*$M487*0.001*$N$4*0.001/(gradient!$E$9*0.000001)^2/100000)</f>
        <v>671.04330140108743</v>
      </c>
      <c r="S487" s="323">
        <f t="shared" si="33"/>
        <v>8570</v>
      </c>
      <c r="T487" s="323">
        <f t="shared" si="34"/>
        <v>8570</v>
      </c>
      <c r="U487" s="323">
        <f>(M487*60)*(3.1415927*gradient!$E$8*gradient!$E$8*0.6/4)</f>
        <v>734.62392260110676</v>
      </c>
    </row>
    <row r="488" spans="12:21" x14ac:dyDescent="0.2">
      <c r="L488" s="323">
        <v>14.4</v>
      </c>
      <c r="M488" s="323">
        <f>(L488*$N$5)/(gradient!$E$9/1000000)*1000</f>
        <v>5.9039111461197713</v>
      </c>
      <c r="N488" s="323">
        <f t="shared" si="32"/>
        <v>3.4306585760071377</v>
      </c>
      <c r="O488" s="323">
        <f>gradient!$E$7/(N488*gradient!$E$9/1000)</f>
        <v>8573.2124180407391</v>
      </c>
      <c r="P488" s="323">
        <f t="shared" si="31"/>
        <v>8570</v>
      </c>
      <c r="Q488" s="323">
        <f>(M488*60)*(3.1415927*gradient!$E$8*gradient!$E$8*0.6/4)</f>
        <v>736.15758423492969</v>
      </c>
      <c r="R488" s="323">
        <f>1.1*(B$12*gradient!$E$7*0.001*$M488*0.001*$N$4*0.001/(gradient!$E$9*0.000001)^2/100000)</f>
        <v>672.44422687374094</v>
      </c>
      <c r="S488" s="323">
        <f t="shared" si="33"/>
        <v>8570</v>
      </c>
      <c r="T488" s="323" t="str">
        <f t="shared" si="34"/>
        <v/>
      </c>
      <c r="U488" s="323">
        <f>(M488*60)*(3.1415927*gradient!$E$8*gradient!$E$8*0.6/4)</f>
        <v>736.15758423492969</v>
      </c>
    </row>
    <row r="489" spans="12:21" x14ac:dyDescent="0.2">
      <c r="L489" s="323">
        <v>14.43</v>
      </c>
      <c r="M489" s="323">
        <f>(L489*$N$5)/(gradient!$E$9/1000000)*1000</f>
        <v>5.9162109610075211</v>
      </c>
      <c r="N489" s="323">
        <f t="shared" si="32"/>
        <v>3.4332694040757508</v>
      </c>
      <c r="O489" s="323">
        <f>gradient!$E$7/(N489*gradient!$E$9/1000)</f>
        <v>8566.6929227769451</v>
      </c>
      <c r="P489" s="323">
        <f t="shared" si="31"/>
        <v>8560</v>
      </c>
      <c r="Q489" s="323">
        <f>(M489*60)*(3.1415927*gradient!$E$8*gradient!$E$8*0.6/4)</f>
        <v>737.69124586875239</v>
      </c>
      <c r="R489" s="323">
        <f>1.1*(B$12*gradient!$E$7*0.001*$M489*0.001*$N$4*0.001/(gradient!$E$9*0.000001)^2/100000)</f>
        <v>673.84515234639457</v>
      </c>
      <c r="S489" s="323">
        <f t="shared" si="33"/>
        <v>8560</v>
      </c>
      <c r="T489" s="323">
        <f t="shared" si="34"/>
        <v>8560</v>
      </c>
      <c r="U489" s="323">
        <f>(M489*60)*(3.1415927*gradient!$E$8*gradient!$E$8*0.6/4)</f>
        <v>737.69124586875239</v>
      </c>
    </row>
    <row r="490" spans="12:21" x14ac:dyDescent="0.2">
      <c r="L490" s="323">
        <v>14.46</v>
      </c>
      <c r="M490" s="323">
        <f>(L490*$N$5)/(gradient!$E$9/1000000)*1000</f>
        <v>5.9285107758952718</v>
      </c>
      <c r="N490" s="323">
        <f t="shared" si="32"/>
        <v>3.4358802900051231</v>
      </c>
      <c r="O490" s="323">
        <f>gradient!$E$7/(N490*gradient!$E$9/1000)</f>
        <v>8560.1831913179085</v>
      </c>
      <c r="P490" s="323">
        <f t="shared" si="31"/>
        <v>8560</v>
      </c>
      <c r="Q490" s="323">
        <f>(M490*60)*(3.1415927*gradient!$E$8*gradient!$E$8*0.6/4)</f>
        <v>739.22490750257532</v>
      </c>
      <c r="R490" s="323">
        <f>1.1*(B$12*gradient!$E$7*0.001*$M490*0.001*$N$4*0.001/(gradient!$E$9*0.000001)^2/100000)</f>
        <v>675.24607781904842</v>
      </c>
      <c r="S490" s="323">
        <f t="shared" si="33"/>
        <v>8560</v>
      </c>
      <c r="T490" s="323">
        <f t="shared" si="34"/>
        <v>8560</v>
      </c>
      <c r="U490" s="323">
        <f>(M490*60)*(3.1415927*gradient!$E$8*gradient!$E$8*0.6/4)</f>
        <v>739.22490750257532</v>
      </c>
    </row>
    <row r="491" spans="12:21" x14ac:dyDescent="0.2">
      <c r="L491" s="323">
        <v>14.49</v>
      </c>
      <c r="M491" s="323">
        <f>(L491*$N$5)/(gradient!$E$9/1000000)*1000</f>
        <v>5.9408105907830198</v>
      </c>
      <c r="N491" s="323">
        <f t="shared" si="32"/>
        <v>3.4384912269918027</v>
      </c>
      <c r="O491" s="323">
        <f>gradient!$E$7/(N491*gradient!$E$9/1000)</f>
        <v>8553.6832186753963</v>
      </c>
      <c r="P491" s="323">
        <f t="shared" si="31"/>
        <v>8550</v>
      </c>
      <c r="Q491" s="323">
        <f>(M491*60)*(3.1415927*gradient!$E$8*gradient!$E$8*0.6/4)</f>
        <v>740.75856913639791</v>
      </c>
      <c r="R491" s="323">
        <f>1.1*(B$12*gradient!$E$7*0.001*$M491*0.001*$N$4*0.001/(gradient!$E$9*0.000001)^2/100000)</f>
        <v>676.64700329170171</v>
      </c>
      <c r="S491" s="323">
        <f t="shared" si="33"/>
        <v>8550</v>
      </c>
      <c r="T491" s="323" t="str">
        <f t="shared" si="34"/>
        <v/>
      </c>
      <c r="U491" s="323">
        <f>(M491*60)*(3.1415927*gradient!$E$8*gradient!$E$8*0.6/4)</f>
        <v>740.75856913639791</v>
      </c>
    </row>
    <row r="492" spans="12:21" x14ac:dyDescent="0.2">
      <c r="L492" s="323">
        <v>14.52</v>
      </c>
      <c r="M492" s="323">
        <f>(L492*$N$5)/(gradient!$E$9/1000000)*1000</f>
        <v>5.9531104056707695</v>
      </c>
      <c r="N492" s="323">
        <f t="shared" si="32"/>
        <v>3.4411022083107654</v>
      </c>
      <c r="O492" s="323">
        <f>gradient!$E$7/(N492*gradient!$E$9/1000)</f>
        <v>8547.1929996292001</v>
      </c>
      <c r="P492" s="323">
        <f t="shared" si="31"/>
        <v>8540</v>
      </c>
      <c r="Q492" s="323">
        <f>(M492*60)*(3.1415927*gradient!$E$8*gradient!$E$8*0.6/4)</f>
        <v>742.29223077022073</v>
      </c>
      <c r="R492" s="323">
        <f>1.1*(B$12*gradient!$E$7*0.001*$M492*0.001*$N$4*0.001/(gradient!$E$9*0.000001)^2/100000)</f>
        <v>678.04792876435545</v>
      </c>
      <c r="S492" s="323">
        <f t="shared" si="33"/>
        <v>8540</v>
      </c>
      <c r="T492" s="323">
        <f t="shared" si="34"/>
        <v>8540</v>
      </c>
      <c r="U492" s="323">
        <f>(M492*60)*(3.1415927*gradient!$E$8*gradient!$E$8*0.6/4)</f>
        <v>742.29223077022073</v>
      </c>
    </row>
    <row r="493" spans="12:21" x14ac:dyDescent="0.2">
      <c r="L493" s="323">
        <v>14.55</v>
      </c>
      <c r="M493" s="323">
        <f>(L493*$N$5)/(gradient!$E$9/1000000)*1000</f>
        <v>5.9654102205585193</v>
      </c>
      <c r="N493" s="323">
        <f t="shared" si="32"/>
        <v>3.4437132273144786</v>
      </c>
      <c r="O493" s="323">
        <f>gradient!$E$7/(N493*gradient!$E$9/1000)</f>
        <v>8540.7125287312665</v>
      </c>
      <c r="P493" s="323">
        <f t="shared" si="31"/>
        <v>8540</v>
      </c>
      <c r="Q493" s="323">
        <f>(M493*60)*(3.1415927*gradient!$E$8*gradient!$E$8*0.6/4)</f>
        <v>743.82589240404354</v>
      </c>
      <c r="R493" s="323">
        <f>1.1*(B$12*gradient!$E$7*0.001*$M493*0.001*$N$4*0.001/(gradient!$E$9*0.000001)^2/100000)</f>
        <v>679.44885423700919</v>
      </c>
      <c r="S493" s="323">
        <f t="shared" si="33"/>
        <v>8540</v>
      </c>
      <c r="T493" s="323">
        <f t="shared" si="34"/>
        <v>8540</v>
      </c>
      <c r="U493" s="323">
        <f>(M493*60)*(3.1415927*gradient!$E$8*gradient!$E$8*0.6/4)</f>
        <v>743.82589240404354</v>
      </c>
    </row>
    <row r="494" spans="12:21" x14ac:dyDescent="0.2">
      <c r="L494" s="323">
        <v>14.58</v>
      </c>
      <c r="M494" s="323">
        <f>(L494*$N$5)/(gradient!$E$9/1000000)*1000</f>
        <v>5.9777100354462682</v>
      </c>
      <c r="N494" s="323">
        <f t="shared" si="32"/>
        <v>3.4463242774319864</v>
      </c>
      <c r="O494" s="323">
        <f>gradient!$E$7/(N494*gradient!$E$9/1000)</f>
        <v>8534.24180030975</v>
      </c>
      <c r="P494" s="323">
        <f t="shared" si="31"/>
        <v>8530</v>
      </c>
      <c r="Q494" s="323">
        <f>(M494*60)*(3.1415927*gradient!$E$8*gradient!$E$8*0.6/4)</f>
        <v>745.35955403786625</v>
      </c>
      <c r="R494" s="323">
        <f>1.1*(B$12*gradient!$E$7*0.001*$M494*0.001*$N$4*0.001/(gradient!$E$9*0.000001)^2/100000)</f>
        <v>680.84977970966258</v>
      </c>
      <c r="S494" s="323">
        <f t="shared" si="33"/>
        <v>8530</v>
      </c>
      <c r="T494" s="323" t="str">
        <f t="shared" si="34"/>
        <v/>
      </c>
      <c r="U494" s="323">
        <f>(M494*60)*(3.1415927*gradient!$E$8*gradient!$E$8*0.6/4)</f>
        <v>745.35955403786625</v>
      </c>
    </row>
    <row r="495" spans="12:21" x14ac:dyDescent="0.2">
      <c r="L495" s="323">
        <v>14.61</v>
      </c>
      <c r="M495" s="323">
        <f>(L495*$N$5)/(gradient!$E$9/1000000)*1000</f>
        <v>5.9900098503340189</v>
      </c>
      <c r="N495" s="323">
        <f t="shared" si="32"/>
        <v>3.4489353521680037</v>
      </c>
      <c r="O495" s="323">
        <f>gradient!$E$7/(N495*gradient!$E$9/1000)</f>
        <v>8527.7808084729968</v>
      </c>
      <c r="P495" s="323">
        <f t="shared" si="31"/>
        <v>8520</v>
      </c>
      <c r="Q495" s="323">
        <f>(M495*60)*(3.1415927*gradient!$E$8*gradient!$E$8*0.6/4)</f>
        <v>746.89321567168918</v>
      </c>
      <c r="R495" s="323">
        <f>1.1*(B$12*gradient!$E$7*0.001*$M495*0.001*$N$4*0.001/(gradient!$E$9*0.000001)^2/100000)</f>
        <v>682.25070518231644</v>
      </c>
      <c r="S495" s="323">
        <f t="shared" si="33"/>
        <v>8520</v>
      </c>
      <c r="T495" s="323">
        <f t="shared" si="34"/>
        <v>8520</v>
      </c>
      <c r="U495" s="323">
        <f>(M495*60)*(3.1415927*gradient!$E$8*gradient!$E$8*0.6/4)</f>
        <v>746.89321567168918</v>
      </c>
    </row>
    <row r="496" spans="12:21" x14ac:dyDescent="0.2">
      <c r="L496" s="323">
        <v>14.64</v>
      </c>
      <c r="M496" s="323">
        <f>(L496*$N$5)/(gradient!$E$9/1000000)*1000</f>
        <v>6.0023096652217687</v>
      </c>
      <c r="N496" s="323">
        <f t="shared" si="32"/>
        <v>3.4515464451020215</v>
      </c>
      <c r="O496" s="323">
        <f>gradient!$E$7/(N496*gradient!$E$9/1000)</f>
        <v>8521.3295471134807</v>
      </c>
      <c r="P496" s="323">
        <f t="shared" si="31"/>
        <v>8520</v>
      </c>
      <c r="Q496" s="323">
        <f>(M496*60)*(3.1415927*gradient!$E$8*gradient!$E$8*0.6/4)</f>
        <v>748.42687730551188</v>
      </c>
      <c r="R496" s="323">
        <f>1.1*(B$12*gradient!$E$7*0.001*$M496*0.001*$N$4*0.001/(gradient!$E$9*0.000001)^2/100000)</f>
        <v>683.65163065497018</v>
      </c>
      <c r="S496" s="323">
        <f t="shared" si="33"/>
        <v>8520</v>
      </c>
      <c r="T496" s="323">
        <f t="shared" si="34"/>
        <v>8520</v>
      </c>
      <c r="U496" s="323">
        <f>(M496*60)*(3.1415927*gradient!$E$8*gradient!$E$8*0.6/4)</f>
        <v>748.42687730551188</v>
      </c>
    </row>
    <row r="497" spans="12:21" x14ac:dyDescent="0.2">
      <c r="L497" s="323">
        <v>14.67</v>
      </c>
      <c r="M497" s="323">
        <f>(L497*$N$5)/(gradient!$E$9/1000000)*1000</f>
        <v>6.0146094801095167</v>
      </c>
      <c r="N497" s="323">
        <f t="shared" si="32"/>
        <v>3.454157549887424</v>
      </c>
      <c r="O497" s="323">
        <f>gradient!$E$7/(N497*gradient!$E$9/1000)</f>
        <v>8514.8880099116868</v>
      </c>
      <c r="P497" s="323">
        <f t="shared" si="31"/>
        <v>8510</v>
      </c>
      <c r="Q497" s="323">
        <f>(M497*60)*(3.1415927*gradient!$E$8*gradient!$E$8*0.6/4)</f>
        <v>749.96053893933458</v>
      </c>
      <c r="R497" s="323">
        <f>1.1*(B$12*gradient!$E$7*0.001*$M497*0.001*$N$4*0.001/(gradient!$E$9*0.000001)^2/100000)</f>
        <v>685.05255612762357</v>
      </c>
      <c r="S497" s="323">
        <f t="shared" si="33"/>
        <v>8510</v>
      </c>
      <c r="T497" s="323" t="str">
        <f t="shared" si="34"/>
        <v/>
      </c>
      <c r="U497" s="323">
        <f>(M497*60)*(3.1415927*gradient!$E$8*gradient!$E$8*0.6/4)</f>
        <v>749.96053893933458</v>
      </c>
    </row>
    <row r="498" spans="12:21" x14ac:dyDescent="0.2">
      <c r="L498" s="323">
        <v>14.7</v>
      </c>
      <c r="M498" s="323">
        <f>(L498*$N$5)/(gradient!$E$9/1000000)*1000</f>
        <v>6.0269092949972665</v>
      </c>
      <c r="N498" s="323">
        <f t="shared" si="32"/>
        <v>3.4567686602506202</v>
      </c>
      <c r="O498" s="323">
        <f>gradient!$E$7/(N498*gradient!$E$9/1000)</f>
        <v>8508.4561903399008</v>
      </c>
      <c r="P498" s="323">
        <f t="shared" si="31"/>
        <v>8500</v>
      </c>
      <c r="Q498" s="323">
        <f>(M498*60)*(3.1415927*gradient!$E$8*gradient!$E$8*0.6/4)</f>
        <v>751.49420057315729</v>
      </c>
      <c r="R498" s="323">
        <f>1.1*(B$12*gradient!$E$7*0.001*$M498*0.001*$N$4*0.001/(gradient!$E$9*0.000001)^2/100000)</f>
        <v>686.4534816002772</v>
      </c>
      <c r="S498" s="323">
        <f t="shared" si="33"/>
        <v>8500</v>
      </c>
      <c r="T498" s="323">
        <f t="shared" si="34"/>
        <v>8500</v>
      </c>
      <c r="U498" s="323">
        <f>(M498*60)*(3.1415927*gradient!$E$8*gradient!$E$8*0.6/4)</f>
        <v>751.49420057315729</v>
      </c>
    </row>
    <row r="499" spans="12:21" x14ac:dyDescent="0.2">
      <c r="L499" s="323">
        <v>14.73</v>
      </c>
      <c r="M499" s="323">
        <f>(L499*$N$5)/(gradient!$E$9/1000000)*1000</f>
        <v>6.0392091098850162</v>
      </c>
      <c r="N499" s="323">
        <f t="shared" si="32"/>
        <v>3.4593797699901847</v>
      </c>
      <c r="O499" s="323">
        <f>gradient!$E$7/(N499*gradient!$E$9/1000)</f>
        <v>8502.0340816659755</v>
      </c>
      <c r="P499" s="323">
        <f t="shared" si="31"/>
        <v>8500</v>
      </c>
      <c r="Q499" s="323">
        <f>(M499*60)*(3.1415927*gradient!$E$8*gradient!$E$8*0.6/4)</f>
        <v>753.0278622069801</v>
      </c>
      <c r="R499" s="323">
        <f>1.1*(B$12*gradient!$E$7*0.001*$M499*0.001*$N$4*0.001/(gradient!$E$9*0.000001)^2/100000)</f>
        <v>687.85440707293094</v>
      </c>
      <c r="S499" s="323">
        <f t="shared" si="33"/>
        <v>8500</v>
      </c>
      <c r="T499" s="323">
        <f t="shared" si="34"/>
        <v>8500</v>
      </c>
      <c r="U499" s="323">
        <f>(M499*60)*(3.1415927*gradient!$E$8*gradient!$E$8*0.6/4)</f>
        <v>753.0278622069801</v>
      </c>
    </row>
    <row r="500" spans="12:21" x14ac:dyDescent="0.2">
      <c r="L500" s="323">
        <v>14.76</v>
      </c>
      <c r="M500" s="323">
        <f>(L500*$N$5)/(gradient!$E$9/1000000)*1000</f>
        <v>6.0515089247727651</v>
      </c>
      <c r="N500" s="323">
        <f t="shared" si="32"/>
        <v>3.4619908729760076</v>
      </c>
      <c r="O500" s="323">
        <f>gradient!$E$7/(N500*gradient!$E$9/1000)</f>
        <v>8495.6216769570274</v>
      </c>
      <c r="P500" s="323">
        <f t="shared" si="31"/>
        <v>8490</v>
      </c>
      <c r="Q500" s="323">
        <f>(M500*60)*(3.1415927*gradient!$E$8*gradient!$E$8*0.6/4)</f>
        <v>754.56152384080281</v>
      </c>
      <c r="R500" s="323">
        <f>1.1*(B$12*gradient!$E$7*0.001*$M500*0.001*$N$4*0.001/(gradient!$E$9*0.000001)^2/100000)</f>
        <v>689.25533254558434</v>
      </c>
      <c r="S500" s="323">
        <f t="shared" si="33"/>
        <v>8490</v>
      </c>
      <c r="T500" s="323" t="str">
        <f t="shared" si="34"/>
        <v/>
      </c>
      <c r="U500" s="323">
        <f>(M500*60)*(3.1415927*gradient!$E$8*gradient!$E$8*0.6/4)</f>
        <v>754.56152384080281</v>
      </c>
    </row>
    <row r="501" spans="12:21" x14ac:dyDescent="0.2">
      <c r="L501" s="323">
        <v>14.79</v>
      </c>
      <c r="M501" s="323">
        <f>(L501*$N$5)/(gradient!$E$9/1000000)*1000</f>
        <v>6.0638087396605158</v>
      </c>
      <c r="N501" s="323">
        <f t="shared" si="32"/>
        <v>3.4646019631484601</v>
      </c>
      <c r="O501" s="323">
        <f>gradient!$E$7/(N501*gradient!$E$9/1000)</f>
        <v>8489.218969083071</v>
      </c>
      <c r="P501" s="323">
        <f t="shared" si="31"/>
        <v>8480</v>
      </c>
      <c r="Q501" s="323">
        <f>(M501*60)*(3.1415927*gradient!$E$8*gradient!$E$8*0.6/4)</f>
        <v>756.09518547462574</v>
      </c>
      <c r="R501" s="323">
        <f>1.1*(B$12*gradient!$E$7*0.001*$M501*0.001*$N$4*0.001/(gradient!$E$9*0.000001)^2/100000)</f>
        <v>690.65625801823796</v>
      </c>
      <c r="S501" s="323">
        <f t="shared" si="33"/>
        <v>8480</v>
      </c>
      <c r="T501" s="323">
        <f t="shared" si="34"/>
        <v>8480</v>
      </c>
      <c r="U501" s="323">
        <f>(M501*60)*(3.1415927*gradient!$E$8*gradient!$E$8*0.6/4)</f>
        <v>756.09518547462574</v>
      </c>
    </row>
    <row r="502" spans="12:21" x14ac:dyDescent="0.2">
      <c r="L502" s="323">
        <v>14.82</v>
      </c>
      <c r="M502" s="323">
        <f>(L502*$N$5)/(gradient!$E$9/1000000)*1000</f>
        <v>6.0761085545482647</v>
      </c>
      <c r="N502" s="323">
        <f t="shared" si="32"/>
        <v>3.4672130345175702</v>
      </c>
      <c r="O502" s="323">
        <f>gradient!$E$7/(N502*gradient!$E$9/1000)</f>
        <v>8482.8259507205967</v>
      </c>
      <c r="P502" s="323">
        <f t="shared" si="31"/>
        <v>8480</v>
      </c>
      <c r="Q502" s="323">
        <f>(M502*60)*(3.1415927*gradient!$E$8*gradient!$E$8*0.6/4)</f>
        <v>757.62884710844833</v>
      </c>
      <c r="R502" s="323">
        <f>1.1*(B$12*gradient!$E$7*0.001*$M502*0.001*$N$4*0.001/(gradient!$E$9*0.000001)^2/100000)</f>
        <v>692.05718349089159</v>
      </c>
      <c r="S502" s="323">
        <f t="shared" si="33"/>
        <v>8480</v>
      </c>
      <c r="T502" s="323" t="str">
        <f t="shared" si="34"/>
        <v/>
      </c>
      <c r="U502" s="323">
        <f>(M502*60)*(3.1415927*gradient!$E$8*gradient!$E$8*0.6/4)</f>
        <v>757.62884710844833</v>
      </c>
    </row>
    <row r="503" spans="12:21" x14ac:dyDescent="0.2">
      <c r="L503" s="323">
        <v>14.85</v>
      </c>
      <c r="M503" s="323">
        <f>(L503*$N$5)/(gradient!$E$9/1000000)*1000</f>
        <v>6.0884083694360136</v>
      </c>
      <c r="N503" s="323">
        <f t="shared" si="32"/>
        <v>3.4698240811622072</v>
      </c>
      <c r="O503" s="323">
        <f>gradient!$E$7/(N503*gradient!$E$9/1000)</f>
        <v>8476.442614356105</v>
      </c>
      <c r="P503" s="323">
        <f t="shared" si="31"/>
        <v>8470</v>
      </c>
      <c r="Q503" s="323">
        <f>(M503*60)*(3.1415927*gradient!$E$8*gradient!$E$8*0.6/4)</f>
        <v>759.16250874227114</v>
      </c>
      <c r="R503" s="323">
        <f>1.1*(B$12*gradient!$E$7*0.001*$M503*0.001*$N$4*0.001/(gradient!$E$9*0.000001)^2/100000)</f>
        <v>693.45810896354533</v>
      </c>
      <c r="S503" s="323">
        <f t="shared" si="33"/>
        <v>8470</v>
      </c>
      <c r="T503" s="323">
        <f t="shared" si="34"/>
        <v>8470</v>
      </c>
      <c r="U503" s="323">
        <f>(M503*60)*(3.1415927*gradient!$E$8*gradient!$E$8*0.6/4)</f>
        <v>759.16250874227114</v>
      </c>
    </row>
    <row r="504" spans="12:21" x14ac:dyDescent="0.2">
      <c r="L504" s="323">
        <v>14.88</v>
      </c>
      <c r="M504" s="323">
        <f>(L504*$N$5)/(gradient!$E$9/1000000)*1000</f>
        <v>6.1007081843237643</v>
      </c>
      <c r="N504" s="323">
        <f t="shared" si="32"/>
        <v>3.4724350972292757</v>
      </c>
      <c r="O504" s="323">
        <f>gradient!$E$7/(N504*gradient!$E$9/1000)</f>
        <v>8470.0689522895846</v>
      </c>
      <c r="P504" s="323">
        <f t="shared" si="31"/>
        <v>8470</v>
      </c>
      <c r="Q504" s="323">
        <f>(M504*60)*(3.1415927*gradient!$E$8*gradient!$E$8*0.6/4)</f>
        <v>760.69617037609407</v>
      </c>
      <c r="R504" s="323">
        <f>1.1*(B$12*gradient!$E$7*0.001*$M504*0.001*$N$4*0.001/(gradient!$E$9*0.000001)^2/100000)</f>
        <v>694.85903443619907</v>
      </c>
      <c r="S504" s="323">
        <f t="shared" si="33"/>
        <v>8470</v>
      </c>
      <c r="T504" s="323">
        <f t="shared" si="34"/>
        <v>8470</v>
      </c>
      <c r="U504" s="323">
        <f>(M504*60)*(3.1415927*gradient!$E$8*gradient!$E$8*0.6/4)</f>
        <v>760.69617037609407</v>
      </c>
    </row>
    <row r="505" spans="12:21" x14ac:dyDescent="0.2">
      <c r="L505" s="323">
        <v>14.91</v>
      </c>
      <c r="M505" s="323">
        <f>(L505*$N$5)/(gradient!$E$9/1000000)*1000</f>
        <v>6.1130079992115132</v>
      </c>
      <c r="N505" s="323">
        <f t="shared" si="32"/>
        <v>3.4750460769329248</v>
      </c>
      <c r="O505" s="323">
        <f>gradient!$E$7/(N505*gradient!$E$9/1000)</f>
        <v>8463.704956637921</v>
      </c>
      <c r="P505" s="323">
        <f t="shared" si="31"/>
        <v>8460</v>
      </c>
      <c r="Q505" s="323">
        <f>(M505*60)*(3.1415927*gradient!$E$8*gradient!$E$8*0.6/4)</f>
        <v>762.22983200991666</v>
      </c>
      <c r="R505" s="323">
        <f>1.1*(B$12*gradient!$E$7*0.001*$M505*0.001*$N$4*0.001/(gradient!$E$9*0.000001)^2/100000)</f>
        <v>696.25995990885258</v>
      </c>
      <c r="S505" s="323">
        <f t="shared" si="33"/>
        <v>8460</v>
      </c>
      <c r="T505" s="323" t="str">
        <f t="shared" si="34"/>
        <v/>
      </c>
      <c r="U505" s="323">
        <f>(M505*60)*(3.1415927*gradient!$E$8*gradient!$E$8*0.6/4)</f>
        <v>762.22983200991666</v>
      </c>
    </row>
    <row r="506" spans="12:21" x14ac:dyDescent="0.2">
      <c r="L506" s="323">
        <v>14.94</v>
      </c>
      <c r="M506" s="323">
        <f>(L506*$N$5)/(gradient!$E$9/1000000)*1000</f>
        <v>6.1253078140992629</v>
      </c>
      <c r="N506" s="323">
        <f t="shared" si="32"/>
        <v>3.4776570145537642</v>
      </c>
      <c r="O506" s="323">
        <f>gradient!$E$7/(N506*gradient!$E$9/1000)</f>
        <v>8457.3506193382673</v>
      </c>
      <c r="P506" s="323">
        <f t="shared" si="31"/>
        <v>8450</v>
      </c>
      <c r="Q506" s="323">
        <f>(M506*60)*(3.1415927*gradient!$E$8*gradient!$E$8*0.6/4)</f>
        <v>763.76349364373959</v>
      </c>
      <c r="R506" s="323">
        <f>1.1*(B$12*gradient!$E$7*0.001*$M506*0.001*$N$4*0.001/(gradient!$E$9*0.000001)^2/100000)</f>
        <v>697.66088538150632</v>
      </c>
      <c r="S506" s="323">
        <f t="shared" si="33"/>
        <v>8450</v>
      </c>
      <c r="T506" s="323">
        <f t="shared" si="34"/>
        <v>8450</v>
      </c>
      <c r="U506" s="323">
        <f>(M506*60)*(3.1415927*gradient!$E$8*gradient!$E$8*0.6/4)</f>
        <v>763.76349364373959</v>
      </c>
    </row>
    <row r="507" spans="12:21" x14ac:dyDescent="0.2">
      <c r="L507" s="323">
        <v>14.97</v>
      </c>
      <c r="M507" s="323">
        <f>(L507*$N$5)/(gradient!$E$9/1000000)*1000</f>
        <v>6.1376076289870136</v>
      </c>
      <c r="N507" s="323">
        <f t="shared" si="32"/>
        <v>3.4802679044380942</v>
      </c>
      <c r="O507" s="323">
        <f>gradient!$E$7/(N507*gradient!$E$9/1000)</f>
        <v>8451.0059321513709</v>
      </c>
      <c r="P507" s="323">
        <f t="shared" si="31"/>
        <v>8450</v>
      </c>
      <c r="Q507" s="323">
        <f>(M507*60)*(3.1415927*gradient!$E$8*gradient!$E$8*0.6/4)</f>
        <v>765.29715527756241</v>
      </c>
      <c r="R507" s="323">
        <f>1.1*(B$12*gradient!$E$7*0.001*$M507*0.001*$N$4*0.001/(gradient!$E$9*0.000001)^2/100000)</f>
        <v>699.06181085416017</v>
      </c>
      <c r="S507" s="323">
        <f t="shared" si="33"/>
        <v>8450</v>
      </c>
      <c r="T507" s="323">
        <f t="shared" si="34"/>
        <v>8450</v>
      </c>
      <c r="U507" s="323">
        <f>(M507*60)*(3.1415927*gradient!$E$8*gradient!$E$8*0.6/4)</f>
        <v>765.29715527756241</v>
      </c>
    </row>
    <row r="508" spans="12:21" x14ac:dyDescent="0.2">
      <c r="L508" s="323">
        <v>15</v>
      </c>
      <c r="M508" s="323">
        <f>(L508*$N$5)/(gradient!$E$9/1000000)*1000</f>
        <v>6.1499074438747616</v>
      </c>
      <c r="N508" s="323">
        <f t="shared" si="32"/>
        <v>3.4828787409971369</v>
      </c>
      <c r="O508" s="323">
        <f>gradient!$E$7/(N508*gradient!$E$9/1000)</f>
        <v>8444.6708866648223</v>
      </c>
      <c r="P508" s="323">
        <f t="shared" si="31"/>
        <v>8440</v>
      </c>
      <c r="Q508" s="323">
        <f>(M508*60)*(3.1415927*gradient!$E$8*gradient!$E$8*0.6/4)</f>
        <v>766.830816911385</v>
      </c>
      <c r="R508" s="323">
        <f>1.1*(B$12*gradient!$E$7*0.001*$M508*0.001*$N$4*0.001/(gradient!$E$9*0.000001)^2/100000)</f>
        <v>700.46273632681346</v>
      </c>
      <c r="S508" s="323">
        <f t="shared" si="33"/>
        <v>8440</v>
      </c>
      <c r="T508" s="323" t="str">
        <f t="shared" si="34"/>
        <v/>
      </c>
      <c r="U508" s="323">
        <f>(M508*60)*(3.1415927*gradient!$E$8*gradient!$E$8*0.6/4)</f>
        <v>766.830816911385</v>
      </c>
    </row>
    <row r="509" spans="12:21" x14ac:dyDescent="0.2">
      <c r="L509" s="323">
        <v>15.03</v>
      </c>
      <c r="M509" s="323">
        <f>(L509*$N$5)/(gradient!$E$9/1000000)*1000</f>
        <v>6.1622072587625105</v>
      </c>
      <c r="N509" s="323">
        <f t="shared" si="32"/>
        <v>3.4854895187062875</v>
      </c>
      <c r="O509" s="323">
        <f>gradient!$E$7/(N509*gradient!$E$9/1000)</f>
        <v>8438.3454742962895</v>
      </c>
      <c r="P509" s="323">
        <f t="shared" si="31"/>
        <v>8430</v>
      </c>
      <c r="Q509" s="323">
        <f>(M509*60)*(3.1415927*gradient!$E$8*gradient!$E$8*0.6/4)</f>
        <v>768.3644785452077</v>
      </c>
      <c r="R509" s="323">
        <f>1.1*(B$12*gradient!$E$7*0.001*$M509*0.001*$N$4*0.001/(gradient!$E$9*0.000001)^2/100000)</f>
        <v>701.86366179946708</v>
      </c>
      <c r="S509" s="323">
        <f t="shared" si="33"/>
        <v>8430</v>
      </c>
      <c r="T509" s="323">
        <f t="shared" si="34"/>
        <v>8430</v>
      </c>
      <c r="U509" s="323">
        <f>(M509*60)*(3.1415927*gradient!$E$8*gradient!$E$8*0.6/4)</f>
        <v>768.3644785452077</v>
      </c>
    </row>
    <row r="510" spans="12:21" x14ac:dyDescent="0.2">
      <c r="L510" s="323">
        <v>15.06</v>
      </c>
      <c r="M510" s="323">
        <f>(L510*$N$5)/(gradient!$E$9/1000000)*1000</f>
        <v>6.1745070736502612</v>
      </c>
      <c r="N510" s="323">
        <f t="shared" si="32"/>
        <v>3.4881002321043724</v>
      </c>
      <c r="O510" s="323">
        <f>gradient!$E$7/(N510*gradient!$E$9/1000)</f>
        <v>8432.0296862966661</v>
      </c>
      <c r="P510" s="323">
        <f t="shared" si="31"/>
        <v>8430</v>
      </c>
      <c r="Q510" s="323">
        <f>(M510*60)*(3.1415927*gradient!$E$8*gradient!$E$8*0.6/4)</f>
        <v>769.89814017903063</v>
      </c>
      <c r="R510" s="323">
        <f>1.1*(B$12*gradient!$E$7*0.001*$M510*0.001*$N$4*0.001/(gradient!$E$9*0.000001)^2/100000)</f>
        <v>703.26458727212082</v>
      </c>
      <c r="S510" s="323">
        <f t="shared" si="33"/>
        <v>8430</v>
      </c>
      <c r="T510" s="323">
        <f t="shared" si="34"/>
        <v>8430</v>
      </c>
      <c r="U510" s="323">
        <f>(M510*60)*(3.1415927*gradient!$E$8*gradient!$E$8*0.6/4)</f>
        <v>769.89814017903063</v>
      </c>
    </row>
    <row r="511" spans="12:21" x14ac:dyDescent="0.2">
      <c r="L511" s="323">
        <v>15.09</v>
      </c>
      <c r="M511" s="323">
        <f>(L511*$N$5)/(gradient!$E$9/1000000)*1000</f>
        <v>6.186806888538011</v>
      </c>
      <c r="N511" s="323">
        <f t="shared" si="32"/>
        <v>3.4907108757929115</v>
      </c>
      <c r="O511" s="323">
        <f>gradient!$E$7/(N511*gradient!$E$9/1000)</f>
        <v>8425.723513753197</v>
      </c>
      <c r="P511" s="323">
        <f t="shared" si="31"/>
        <v>8420</v>
      </c>
      <c r="Q511" s="323">
        <f>(M511*60)*(3.1415927*gradient!$E$8*gradient!$E$8*0.6/4)</f>
        <v>771.43180181285334</v>
      </c>
      <c r="R511" s="323">
        <f>1.1*(B$12*gradient!$E$7*0.001*$M511*0.001*$N$4*0.001/(gradient!$E$9*0.000001)^2/100000)</f>
        <v>704.66551274477433</v>
      </c>
      <c r="S511" s="323">
        <f t="shared" si="33"/>
        <v>8420</v>
      </c>
      <c r="T511" s="323" t="str">
        <f t="shared" si="34"/>
        <v/>
      </c>
      <c r="U511" s="323">
        <f>(M511*60)*(3.1415927*gradient!$E$8*gradient!$E$8*0.6/4)</f>
        <v>771.43180181285334</v>
      </c>
    </row>
    <row r="512" spans="12:21" x14ac:dyDescent="0.2">
      <c r="L512" s="323">
        <v>15.12</v>
      </c>
      <c r="M512" s="323">
        <f>(L512*$N$5)/(gradient!$E$9/1000000)*1000</f>
        <v>6.1991067034257599</v>
      </c>
      <c r="N512" s="323">
        <f t="shared" si="32"/>
        <v>3.4933214444353986</v>
      </c>
      <c r="O512" s="323">
        <f>gradient!$E$7/(N512*gradient!$E$9/1000)</f>
        <v>8419.4269475925576</v>
      </c>
      <c r="P512" s="323">
        <f t="shared" si="31"/>
        <v>8410</v>
      </c>
      <c r="Q512" s="323">
        <f>(M512*60)*(3.1415927*gradient!$E$8*gradient!$E$8*0.6/4)</f>
        <v>772.96546344667615</v>
      </c>
      <c r="R512" s="323">
        <f>1.1*(B$12*gradient!$E$7*0.001*$M512*0.001*$N$4*0.001/(gradient!$E$9*0.000001)^2/100000)</f>
        <v>706.06643821742807</v>
      </c>
      <c r="S512" s="323">
        <f t="shared" si="33"/>
        <v>8410</v>
      </c>
      <c r="T512" s="323">
        <f t="shared" si="34"/>
        <v>8410</v>
      </c>
      <c r="U512" s="323">
        <f>(M512*60)*(3.1415927*gradient!$E$8*gradient!$E$8*0.6/4)</f>
        <v>772.96546344667615</v>
      </c>
    </row>
    <row r="513" spans="12:21" x14ac:dyDescent="0.2">
      <c r="L513" s="323">
        <v>15.15</v>
      </c>
      <c r="M513" s="323">
        <f>(L513*$N$5)/(gradient!$E$9/1000000)*1000</f>
        <v>6.2114065183135105</v>
      </c>
      <c r="N513" s="323">
        <f t="shared" si="32"/>
        <v>3.4959319327565836</v>
      </c>
      <c r="O513" s="323">
        <f>gradient!$E$7/(N513*gradient!$E$9/1000)</f>
        <v>8413.1399785838585</v>
      </c>
      <c r="P513" s="323">
        <f t="shared" si="31"/>
        <v>8410</v>
      </c>
      <c r="Q513" s="323">
        <f>(M513*60)*(3.1415927*gradient!$E$8*gradient!$E$8*0.6/4)</f>
        <v>774.49912508049908</v>
      </c>
      <c r="R513" s="323">
        <f>1.1*(B$12*gradient!$E$7*0.001*$M513*0.001*$N$4*0.001/(gradient!$E$9*0.000001)^2/100000)</f>
        <v>707.4673636900817</v>
      </c>
      <c r="S513" s="323">
        <f t="shared" si="33"/>
        <v>8410</v>
      </c>
      <c r="T513" s="323" t="str">
        <f t="shared" si="34"/>
        <v/>
      </c>
      <c r="U513" s="323">
        <f>(M513*60)*(3.1415927*gradient!$E$8*gradient!$E$8*0.6/4)</f>
        <v>774.49912508049908</v>
      </c>
    </row>
    <row r="514" spans="12:21" x14ac:dyDescent="0.2">
      <c r="L514" s="323">
        <v>15.18</v>
      </c>
      <c r="M514" s="323">
        <f>(L514*$N$5)/(gradient!$E$9/1000000)*1000</f>
        <v>6.2237063332012585</v>
      </c>
      <c r="N514" s="323">
        <f t="shared" si="32"/>
        <v>3.4985423355417695</v>
      </c>
      <c r="O514" s="323">
        <f>gradient!$E$7/(N514*gradient!$E$9/1000)</f>
        <v>8406.8625973416365</v>
      </c>
      <c r="P514" s="323">
        <f t="shared" si="31"/>
        <v>8400</v>
      </c>
      <c r="Q514" s="323">
        <f>(M514*60)*(3.1415927*gradient!$E$8*gradient!$E$8*0.6/4)</f>
        <v>776.03278671432156</v>
      </c>
      <c r="R514" s="323">
        <f>1.1*(B$12*gradient!$E$7*0.001*$M514*0.001*$N$4*0.001/(gradient!$E$9*0.000001)^2/100000)</f>
        <v>708.86828916273532</v>
      </c>
      <c r="S514" s="323">
        <f t="shared" si="33"/>
        <v>8400</v>
      </c>
      <c r="T514" s="323">
        <f t="shared" si="34"/>
        <v>8400</v>
      </c>
      <c r="U514" s="323">
        <f>(M514*60)*(3.1415927*gradient!$E$8*gradient!$E$8*0.6/4)</f>
        <v>776.03278671432156</v>
      </c>
    </row>
    <row r="515" spans="12:21" x14ac:dyDescent="0.2">
      <c r="L515" s="323">
        <v>15.21</v>
      </c>
      <c r="M515" s="323">
        <f>(L515*$N$5)/(gradient!$E$9/1000000)*1000</f>
        <v>6.2360061480890083</v>
      </c>
      <c r="N515" s="323">
        <f t="shared" si="32"/>
        <v>3.5011526476361139</v>
      </c>
      <c r="O515" s="323">
        <f>gradient!$E$7/(N515*gradient!$E$9/1000)</f>
        <v>8400.5947943287756</v>
      </c>
      <c r="P515" s="323">
        <f t="shared" si="31"/>
        <v>8400</v>
      </c>
      <c r="Q515" s="323">
        <f>(M515*60)*(3.1415927*gradient!$E$8*gradient!$E$8*0.6/4)</f>
        <v>777.56644834814449</v>
      </c>
      <c r="R515" s="323">
        <f>1.1*(B$12*gradient!$E$7*0.001*$M515*0.001*$N$4*0.001/(gradient!$E$9*0.000001)^2/100000)</f>
        <v>710.26921463538895</v>
      </c>
      <c r="S515" s="323">
        <f t="shared" si="33"/>
        <v>8400</v>
      </c>
      <c r="T515" s="323">
        <f t="shared" si="34"/>
        <v>8400</v>
      </c>
      <c r="U515" s="323">
        <f>(M515*60)*(3.1415927*gradient!$E$8*gradient!$E$8*0.6/4)</f>
        <v>777.56644834814449</v>
      </c>
    </row>
    <row r="516" spans="12:21" x14ac:dyDescent="0.2">
      <c r="L516" s="323">
        <v>15.24</v>
      </c>
      <c r="M516" s="323">
        <f>(L516*$N$5)/(gradient!$E$9/1000000)*1000</f>
        <v>6.248305962976759</v>
      </c>
      <c r="N516" s="323">
        <f t="shared" si="32"/>
        <v>3.5037628639439422</v>
      </c>
      <c r="O516" s="323">
        <f>gradient!$E$7/(N516*gradient!$E$9/1000)</f>
        <v>8394.3365598594119</v>
      </c>
      <c r="P516" s="323">
        <f t="shared" si="31"/>
        <v>8390</v>
      </c>
      <c r="Q516" s="323">
        <f>(M516*60)*(3.1415927*gradient!$E$8*gradient!$E$8*0.6/4)</f>
        <v>779.10010998196731</v>
      </c>
      <c r="R516" s="323">
        <f>1.1*(B$12*gradient!$E$7*0.001*$M516*0.001*$N$4*0.001/(gradient!$E$9*0.000001)^2/100000)</f>
        <v>711.67014010804257</v>
      </c>
      <c r="S516" s="323">
        <f t="shared" si="33"/>
        <v>8390</v>
      </c>
      <c r="T516" s="323" t="str">
        <f t="shared" si="34"/>
        <v/>
      </c>
      <c r="U516" s="323">
        <f>(M516*60)*(3.1415927*gradient!$E$8*gradient!$E$8*0.6/4)</f>
        <v>779.10010998196731</v>
      </c>
    </row>
    <row r="517" spans="12:21" x14ac:dyDescent="0.2">
      <c r="L517" s="323">
        <v>15.27</v>
      </c>
      <c r="M517" s="323">
        <f>(L517*$N$5)/(gradient!$E$9/1000000)*1000</f>
        <v>6.2606057778645079</v>
      </c>
      <c r="N517" s="323">
        <f t="shared" si="32"/>
        <v>3.5063729794280714</v>
      </c>
      <c r="O517" s="323">
        <f>gradient!$E$7/(N517*gradient!$E$9/1000)</f>
        <v>8388.0878841017493</v>
      </c>
      <c r="P517" s="323">
        <f t="shared" si="31"/>
        <v>8380</v>
      </c>
      <c r="Q517" s="323">
        <f>(M517*60)*(3.1415927*gradient!$E$8*gradient!$E$8*0.6/4)</f>
        <v>780.63377161579001</v>
      </c>
      <c r="R517" s="323">
        <f>1.1*(B$12*gradient!$E$7*0.001*$M517*0.001*$N$4*0.001/(gradient!$E$9*0.000001)^2/100000)</f>
        <v>713.07106558069631</v>
      </c>
      <c r="S517" s="323">
        <f t="shared" si="33"/>
        <v>8380</v>
      </c>
      <c r="T517" s="323">
        <f t="shared" si="34"/>
        <v>8380</v>
      </c>
      <c r="U517" s="323">
        <f>(M517*60)*(3.1415927*gradient!$E$8*gradient!$E$8*0.6/4)</f>
        <v>780.63377161579001</v>
      </c>
    </row>
    <row r="518" spans="12:21" x14ac:dyDescent="0.2">
      <c r="L518" s="323">
        <v>15.3</v>
      </c>
      <c r="M518" s="323">
        <f>(L518*$N$5)/(gradient!$E$9/1000000)*1000</f>
        <v>6.2729055927522577</v>
      </c>
      <c r="N518" s="323">
        <f t="shared" si="32"/>
        <v>3.5089829891091364</v>
      </c>
      <c r="O518" s="323">
        <f>gradient!$E$7/(N518*gradient!$E$9/1000)</f>
        <v>8381.8487570808775</v>
      </c>
      <c r="P518" s="323">
        <f t="shared" si="31"/>
        <v>8380</v>
      </c>
      <c r="Q518" s="323">
        <f>(M518*60)*(3.1415927*gradient!$E$8*gradient!$E$8*0.6/4)</f>
        <v>782.16743324961283</v>
      </c>
      <c r="R518" s="323">
        <f>1.1*(B$12*gradient!$E$7*0.001*$M518*0.001*$N$4*0.001/(gradient!$E$9*0.000001)^2/100000)</f>
        <v>714.47199105334983</v>
      </c>
      <c r="S518" s="323">
        <f t="shared" si="33"/>
        <v>8380</v>
      </c>
      <c r="T518" s="323">
        <f t="shared" si="34"/>
        <v>8380</v>
      </c>
      <c r="U518" s="323">
        <f>(M518*60)*(3.1415927*gradient!$E$8*gradient!$E$8*0.6/4)</f>
        <v>782.16743324961283</v>
      </c>
    </row>
    <row r="519" spans="12:21" x14ac:dyDescent="0.2">
      <c r="L519" s="323">
        <v>15.33</v>
      </c>
      <c r="M519" s="323">
        <f>(L519*$N$5)/(gradient!$E$9/1000000)*1000</f>
        <v>6.2852054076400075</v>
      </c>
      <c r="N519" s="323">
        <f t="shared" si="32"/>
        <v>3.5115928880649308</v>
      </c>
      <c r="O519" s="323">
        <f>gradient!$E$7/(N519*gradient!$E$9/1000)</f>
        <v>8375.6191686815255</v>
      </c>
      <c r="P519" s="323">
        <f t="shared" si="31"/>
        <v>8370</v>
      </c>
      <c r="Q519" s="323">
        <f>(M519*60)*(3.1415927*gradient!$E$8*gradient!$E$8*0.6/4)</f>
        <v>783.70109488343564</v>
      </c>
      <c r="R519" s="323">
        <f>1.1*(B$12*gradient!$E$7*0.001*$M519*0.001*$N$4*0.001/(gradient!$E$9*0.000001)^2/100000)</f>
        <v>715.87291652600356</v>
      </c>
      <c r="S519" s="323">
        <f t="shared" si="33"/>
        <v>8370</v>
      </c>
      <c r="T519" s="323" t="str">
        <f t="shared" si="34"/>
        <v/>
      </c>
      <c r="U519" s="323">
        <f>(M519*60)*(3.1415927*gradient!$E$8*gradient!$E$8*0.6/4)</f>
        <v>783.70109488343564</v>
      </c>
    </row>
    <row r="520" spans="12:21" x14ac:dyDescent="0.2">
      <c r="L520" s="323">
        <v>15.36</v>
      </c>
      <c r="M520" s="323">
        <f>(L520*$N$5)/(gradient!$E$9/1000000)*1000</f>
        <v>6.2975052225277555</v>
      </c>
      <c r="N520" s="323">
        <f t="shared" si="32"/>
        <v>3.5142026714297536</v>
      </c>
      <c r="O520" s="323">
        <f>gradient!$E$7/(N520*gradient!$E$9/1000)</f>
        <v>8369.3991086507758</v>
      </c>
      <c r="P520" s="323">
        <f t="shared" si="31"/>
        <v>8360</v>
      </c>
      <c r="Q520" s="323">
        <f>(M520*60)*(3.1415927*gradient!$E$8*gradient!$E$8*0.6/4)</f>
        <v>785.23475651725812</v>
      </c>
      <c r="R520" s="323">
        <f>1.1*(B$12*gradient!$E$7*0.001*$M520*0.001*$N$4*0.001/(gradient!$E$9*0.000001)^2/100000)</f>
        <v>717.27384199865685</v>
      </c>
      <c r="S520" s="323">
        <f t="shared" si="33"/>
        <v>8360</v>
      </c>
      <c r="T520" s="323">
        <f t="shared" si="34"/>
        <v>8360</v>
      </c>
      <c r="U520" s="323">
        <f>(M520*60)*(3.1415927*gradient!$E$8*gradient!$E$8*0.6/4)</f>
        <v>785.23475651725812</v>
      </c>
    </row>
    <row r="521" spans="12:21" x14ac:dyDescent="0.2">
      <c r="L521" s="323">
        <v>15.39</v>
      </c>
      <c r="M521" s="323">
        <f>(L521*$N$5)/(gradient!$E$9/1000000)*1000</f>
        <v>6.3098050374155052</v>
      </c>
      <c r="N521" s="323">
        <f t="shared" si="32"/>
        <v>3.5168123343937658</v>
      </c>
      <c r="O521" s="323">
        <f>gradient!$E$7/(N521*gradient!$E$9/1000)</f>
        <v>8363.1885666007274</v>
      </c>
      <c r="P521" s="323">
        <f t="shared" ref="P521:P584" si="35">FLOOR(O521,10)</f>
        <v>8360</v>
      </c>
      <c r="Q521" s="323">
        <f>(M521*60)*(3.1415927*gradient!$E$8*gradient!$E$8*0.6/4)</f>
        <v>786.76841815108105</v>
      </c>
      <c r="R521" s="323">
        <f>1.1*(B$12*gradient!$E$7*0.001*$M521*0.001*$N$4*0.001/(gradient!$E$9*0.000001)^2/100000)</f>
        <v>718.67476747131059</v>
      </c>
      <c r="S521" s="323">
        <f t="shared" si="33"/>
        <v>8360</v>
      </c>
      <c r="T521" s="323" t="str">
        <f t="shared" si="34"/>
        <v/>
      </c>
      <c r="U521" s="323">
        <f>(M521*60)*(3.1415927*gradient!$E$8*gradient!$E$8*0.6/4)</f>
        <v>786.76841815108105</v>
      </c>
    </row>
    <row r="522" spans="12:21" x14ac:dyDescent="0.2">
      <c r="L522" s="323">
        <v>15.42</v>
      </c>
      <c r="M522" s="323">
        <f>(L522*$N$5)/(gradient!$E$9/1000000)*1000</f>
        <v>6.3221048523032559</v>
      </c>
      <c r="N522" s="323">
        <f t="shared" si="32"/>
        <v>3.5194218722023507</v>
      </c>
      <c r="O522" s="323">
        <f>gradient!$E$7/(N522*gradient!$E$9/1000)</f>
        <v>8356.9875320111405</v>
      </c>
      <c r="P522" s="323">
        <f t="shared" si="35"/>
        <v>8350</v>
      </c>
      <c r="Q522" s="323">
        <f>(M522*60)*(3.1415927*gradient!$E$8*gradient!$E$8*0.6/4)</f>
        <v>788.30207978490398</v>
      </c>
      <c r="R522" s="323">
        <f>1.1*(B$12*gradient!$E$7*0.001*$M522*0.001*$N$4*0.001/(gradient!$E$9*0.000001)^2/100000)</f>
        <v>720.07569294396433</v>
      </c>
      <c r="S522" s="323">
        <f t="shared" si="33"/>
        <v>8350</v>
      </c>
      <c r="T522" s="323">
        <f t="shared" si="34"/>
        <v>8350</v>
      </c>
      <c r="U522" s="323">
        <f>(M522*60)*(3.1415927*gradient!$E$8*gradient!$E$8*0.6/4)</f>
        <v>788.30207978490398</v>
      </c>
    </row>
    <row r="523" spans="12:21" x14ac:dyDescent="0.2">
      <c r="L523" s="323">
        <v>15.45</v>
      </c>
      <c r="M523" s="323">
        <f>(L523*$N$5)/(gradient!$E$9/1000000)*1000</f>
        <v>6.3344046671910048</v>
      </c>
      <c r="N523" s="323">
        <f t="shared" si="32"/>
        <v>3.5220312801554901</v>
      </c>
      <c r="O523" s="323">
        <f>gradient!$E$7/(N523*gradient!$E$9/1000)</f>
        <v>8350.7959942320231</v>
      </c>
      <c r="P523" s="323">
        <f t="shared" si="35"/>
        <v>8350</v>
      </c>
      <c r="Q523" s="323">
        <f>(M523*60)*(3.1415927*gradient!$E$8*gradient!$E$8*0.6/4)</f>
        <v>789.83574141872657</v>
      </c>
      <c r="R523" s="323">
        <f>1.1*(B$12*gradient!$E$7*0.001*$M523*0.001*$N$4*0.001/(gradient!$E$9*0.000001)^2/100000)</f>
        <v>721.47661841661795</v>
      </c>
      <c r="S523" s="323">
        <f t="shared" si="33"/>
        <v>8350</v>
      </c>
      <c r="T523" s="323">
        <f t="shared" si="34"/>
        <v>8350</v>
      </c>
      <c r="U523" s="323">
        <f>(M523*60)*(3.1415927*gradient!$E$8*gradient!$E$8*0.6/4)</f>
        <v>789.83574141872657</v>
      </c>
    </row>
    <row r="524" spans="12:21" x14ac:dyDescent="0.2">
      <c r="L524" s="323">
        <v>15.48</v>
      </c>
      <c r="M524" s="323">
        <f>(L524*$N$5)/(gradient!$E$9/1000000)*1000</f>
        <v>6.3467044820787546</v>
      </c>
      <c r="N524" s="323">
        <f t="shared" si="32"/>
        <v>3.5246405536071395</v>
      </c>
      <c r="O524" s="323">
        <f>gradient!$E$7/(N524*gradient!$E$9/1000)</f>
        <v>8344.6139424861813</v>
      </c>
      <c r="P524" s="323">
        <f t="shared" si="35"/>
        <v>8340</v>
      </c>
      <c r="Q524" s="323">
        <f>(M524*60)*(3.1415927*gradient!$E$8*gradient!$E$8*0.6/4)</f>
        <v>791.3694030525495</v>
      </c>
      <c r="R524" s="323">
        <f>1.1*(B$12*gradient!$E$7*0.001*$M524*0.001*$N$4*0.001/(gradient!$E$9*0.000001)^2/100000)</f>
        <v>722.87754388927158</v>
      </c>
      <c r="S524" s="323">
        <f t="shared" si="33"/>
        <v>8340</v>
      </c>
      <c r="T524" s="323" t="str">
        <f t="shared" si="34"/>
        <v/>
      </c>
      <c r="U524" s="323">
        <f>(M524*60)*(3.1415927*gradient!$E$8*gradient!$E$8*0.6/4)</f>
        <v>791.3694030525495</v>
      </c>
    </row>
    <row r="525" spans="12:21" x14ac:dyDescent="0.2">
      <c r="L525" s="323">
        <v>15.51</v>
      </c>
      <c r="M525" s="323">
        <f>(L525*$N$5)/(gradient!$E$9/1000000)*1000</f>
        <v>6.3590042969665044</v>
      </c>
      <c r="N525" s="323">
        <f t="shared" si="32"/>
        <v>3.5272496879646198</v>
      </c>
      <c r="O525" s="323">
        <f>gradient!$E$7/(N525*gradient!$E$9/1000)</f>
        <v>8338.4413658717331</v>
      </c>
      <c r="P525" s="323">
        <f t="shared" si="35"/>
        <v>8330</v>
      </c>
      <c r="Q525" s="323">
        <f>(M525*60)*(3.1415927*gradient!$E$8*gradient!$E$8*0.6/4)</f>
        <v>792.9030646863722</v>
      </c>
      <c r="R525" s="323">
        <f>1.1*(B$12*gradient!$E$7*0.001*$M525*0.001*$N$4*0.001/(gradient!$E$9*0.000001)^2/100000)</f>
        <v>724.2784693619252</v>
      </c>
      <c r="S525" s="323">
        <f t="shared" si="33"/>
        <v>8330</v>
      </c>
      <c r="T525" s="323">
        <f t="shared" si="34"/>
        <v>8330</v>
      </c>
      <c r="U525" s="323">
        <f>(M525*60)*(3.1415927*gradient!$E$8*gradient!$E$8*0.6/4)</f>
        <v>792.9030646863722</v>
      </c>
    </row>
    <row r="526" spans="12:21" x14ac:dyDescent="0.2">
      <c r="L526" s="323">
        <v>15.54</v>
      </c>
      <c r="M526" s="323">
        <f>(L526*$N$5)/(gradient!$E$9/1000000)*1000</f>
        <v>6.3713041118542524</v>
      </c>
      <c r="N526" s="323">
        <f t="shared" si="32"/>
        <v>3.529858678688008</v>
      </c>
      <c r="O526" s="323">
        <f>gradient!$E$7/(N526*gradient!$E$9/1000)</f>
        <v>8332.2782533645895</v>
      </c>
      <c r="P526" s="323">
        <f t="shared" si="35"/>
        <v>8330</v>
      </c>
      <c r="Q526" s="323">
        <f>(M526*60)*(3.1415927*gradient!$E$8*gradient!$E$8*0.6/4)</f>
        <v>794.43672632019479</v>
      </c>
      <c r="R526" s="323">
        <f>1.1*(B$12*gradient!$E$7*0.001*$M526*0.001*$N$4*0.001/(gradient!$E$9*0.000001)^2/100000)</f>
        <v>725.67939483457872</v>
      </c>
      <c r="S526" s="323">
        <f t="shared" si="33"/>
        <v>8330</v>
      </c>
      <c r="T526" s="323">
        <f t="shared" si="34"/>
        <v>8330</v>
      </c>
      <c r="U526" s="323">
        <f>(M526*60)*(3.1415927*gradient!$E$8*gradient!$E$8*0.6/4)</f>
        <v>794.43672632019479</v>
      </c>
    </row>
    <row r="527" spans="12:21" x14ac:dyDescent="0.2">
      <c r="L527" s="323">
        <v>15.57</v>
      </c>
      <c r="M527" s="323">
        <f>(L527*$N$5)/(gradient!$E$9/1000000)*1000</f>
        <v>6.3836039267420031</v>
      </c>
      <c r="N527" s="323">
        <f t="shared" si="32"/>
        <v>3.5324675212895436</v>
      </c>
      <c r="O527" s="323">
        <f>gradient!$E$7/(N527*gradient!$E$9/1000)</f>
        <v>8326.1245938208813</v>
      </c>
      <c r="P527" s="323">
        <f t="shared" si="35"/>
        <v>8320</v>
      </c>
      <c r="Q527" s="323">
        <f>(M527*60)*(3.1415927*gradient!$E$8*gradient!$E$8*0.6/4)</f>
        <v>795.97038795401772</v>
      </c>
      <c r="R527" s="323">
        <f>1.1*(B$12*gradient!$E$7*0.001*$M527*0.001*$N$4*0.001/(gradient!$E$9*0.000001)^2/100000)</f>
        <v>727.08032030723245</v>
      </c>
      <c r="S527" s="323">
        <f t="shared" si="33"/>
        <v>8320</v>
      </c>
      <c r="T527" s="323" t="str">
        <f t="shared" si="34"/>
        <v/>
      </c>
      <c r="U527" s="323">
        <f>(M527*60)*(3.1415927*gradient!$E$8*gradient!$E$8*0.6/4)</f>
        <v>795.97038795401772</v>
      </c>
    </row>
    <row r="528" spans="12:21" x14ac:dyDescent="0.2">
      <c r="L528" s="323">
        <v>15.6</v>
      </c>
      <c r="M528" s="323">
        <f>(L528*$N$5)/(gradient!$E$9/1000000)*1000</f>
        <v>6.3959037416297528</v>
      </c>
      <c r="N528" s="323">
        <f t="shared" si="32"/>
        <v>3.5350762113330383</v>
      </c>
      <c r="O528" s="323">
        <f>gradient!$E$7/(N528*gradient!$E$9/1000)</f>
        <v>8319.9803759793631</v>
      </c>
      <c r="P528" s="323">
        <f t="shared" si="35"/>
        <v>8310</v>
      </c>
      <c r="Q528" s="323">
        <f>(M528*60)*(3.1415927*gradient!$E$8*gradient!$E$8*0.6/4)</f>
        <v>797.50404958784054</v>
      </c>
      <c r="R528" s="323">
        <f>1.1*(B$12*gradient!$E$7*0.001*$M528*0.001*$N$4*0.001/(gradient!$E$9*0.000001)^2/100000)</f>
        <v>728.48124577988608</v>
      </c>
      <c r="S528" s="323">
        <f t="shared" si="33"/>
        <v>8310</v>
      </c>
      <c r="T528" s="323">
        <f t="shared" si="34"/>
        <v>8310</v>
      </c>
      <c r="U528" s="323">
        <f>(M528*60)*(3.1415927*gradient!$E$8*gradient!$E$8*0.6/4)</f>
        <v>797.50404958784054</v>
      </c>
    </row>
    <row r="529" spans="12:21" x14ac:dyDescent="0.2">
      <c r="L529" s="323">
        <v>15.63</v>
      </c>
      <c r="M529" s="323">
        <f>(L529*$N$5)/(gradient!$E$9/1000000)*1000</f>
        <v>6.4082035565175026</v>
      </c>
      <c r="N529" s="323">
        <f t="shared" si="32"/>
        <v>3.5376847444332924</v>
      </c>
      <c r="O529" s="323">
        <f>gradient!$E$7/(N529*gradient!$E$9/1000)</f>
        <v>8313.8455884637842</v>
      </c>
      <c r="P529" s="323">
        <f t="shared" si="35"/>
        <v>8310</v>
      </c>
      <c r="Q529" s="323">
        <f>(M529*60)*(3.1415927*gradient!$E$8*gradient!$E$8*0.6/4)</f>
        <v>799.03771122166324</v>
      </c>
      <c r="R529" s="323">
        <f>1.1*(B$12*gradient!$E$7*0.001*$M529*0.001*$N$4*0.001/(gradient!$E$9*0.000001)^2/100000)</f>
        <v>729.88217125253982</v>
      </c>
      <c r="S529" s="323">
        <f t="shared" si="33"/>
        <v>8310</v>
      </c>
      <c r="T529" s="323" t="str">
        <f t="shared" si="34"/>
        <v/>
      </c>
      <c r="U529" s="323">
        <f>(M529*60)*(3.1415927*gradient!$E$8*gradient!$E$8*0.6/4)</f>
        <v>799.03771122166324</v>
      </c>
    </row>
    <row r="530" spans="12:21" x14ac:dyDescent="0.2">
      <c r="L530" s="323">
        <v>15.66</v>
      </c>
      <c r="M530" s="323">
        <f>(L530*$N$5)/(gradient!$E$9/1000000)*1000</f>
        <v>6.4205033714052515</v>
      </c>
      <c r="N530" s="323">
        <f t="shared" ref="N530:N593" si="36">B$9*$L530^(1/3)+B$10/$L530+B$11*$L530</f>
        <v>3.5402931162555196</v>
      </c>
      <c r="O530" s="323">
        <f>gradient!$E$7/(N530*gradient!$E$9/1000)</f>
        <v>8307.7202197852057</v>
      </c>
      <c r="P530" s="323">
        <f t="shared" si="35"/>
        <v>8300</v>
      </c>
      <c r="Q530" s="323">
        <f>(M530*60)*(3.1415927*gradient!$E$8*gradient!$E$8*0.6/4)</f>
        <v>800.57137285548606</v>
      </c>
      <c r="R530" s="323">
        <f>1.1*(B$12*gradient!$E$7*0.001*$M530*0.001*$N$4*0.001/(gradient!$E$9*0.000001)^2/100000)</f>
        <v>731.28309672519345</v>
      </c>
      <c r="S530" s="323">
        <f t="shared" ref="S530:S593" si="37">IF(P530&gt;$P$1017,S529,P530)</f>
        <v>8300</v>
      </c>
      <c r="T530" s="323">
        <f t="shared" ref="T530:T593" si="38">IF(S532-S531&gt;=0,"",P530)</f>
        <v>8300</v>
      </c>
      <c r="U530" s="323">
        <f>(M530*60)*(3.1415927*gradient!$E$8*gradient!$E$8*0.6/4)</f>
        <v>800.57137285548606</v>
      </c>
    </row>
    <row r="531" spans="12:21" x14ac:dyDescent="0.2">
      <c r="L531" s="323">
        <v>15.69</v>
      </c>
      <c r="M531" s="323">
        <f>(L531*$N$5)/(gradient!$E$9/1000000)*1000</f>
        <v>6.4328031862930013</v>
      </c>
      <c r="N531" s="323">
        <f t="shared" si="36"/>
        <v>3.5429013225147838</v>
      </c>
      <c r="O531" s="323">
        <f>gradient!$E$7/(N531*gradient!$E$9/1000)</f>
        <v>8301.6042583442922</v>
      </c>
      <c r="P531" s="323">
        <f t="shared" si="35"/>
        <v>8300</v>
      </c>
      <c r="Q531" s="323">
        <f>(M531*60)*(3.1415927*gradient!$E$8*gradient!$E$8*0.6/4)</f>
        <v>802.10503448930876</v>
      </c>
      <c r="R531" s="323">
        <f>1.1*(B$12*gradient!$E$7*0.001*$M531*0.001*$N$4*0.001/(gradient!$E$9*0.000001)^2/100000)</f>
        <v>732.68402219784707</v>
      </c>
      <c r="S531" s="323">
        <f t="shared" si="37"/>
        <v>8300</v>
      </c>
      <c r="T531" s="323">
        <f t="shared" si="38"/>
        <v>8300</v>
      </c>
      <c r="U531" s="323">
        <f>(M531*60)*(3.1415927*gradient!$E$8*gradient!$E$8*0.6/4)</f>
        <v>802.10503448930876</v>
      </c>
    </row>
    <row r="532" spans="12:21" x14ac:dyDescent="0.2">
      <c r="L532" s="323">
        <v>15.72</v>
      </c>
      <c r="M532" s="323">
        <f>(L532*$N$5)/(gradient!$E$9/1000000)*1000</f>
        <v>6.4451030011807511</v>
      </c>
      <c r="N532" s="323">
        <f t="shared" si="36"/>
        <v>3.545509358975433</v>
      </c>
      <c r="O532" s="323">
        <f>gradient!$E$7/(N532*gradient!$E$9/1000)</f>
        <v>8295.497692433577</v>
      </c>
      <c r="P532" s="323">
        <f t="shared" si="35"/>
        <v>8290</v>
      </c>
      <c r="Q532" s="323">
        <f>(M532*60)*(3.1415927*gradient!$E$8*gradient!$E$8*0.6/4)</f>
        <v>803.63869612313158</v>
      </c>
      <c r="R532" s="323">
        <f>1.1*(B$12*gradient!$E$7*0.001*$M532*0.001*$N$4*0.001/(gradient!$E$9*0.000001)^2/100000)</f>
        <v>734.0849476705007</v>
      </c>
      <c r="S532" s="323">
        <f t="shared" si="37"/>
        <v>8290</v>
      </c>
      <c r="T532" s="323" t="str">
        <f t="shared" si="38"/>
        <v/>
      </c>
      <c r="U532" s="323">
        <f>(M532*60)*(3.1415927*gradient!$E$8*gradient!$E$8*0.6/4)</f>
        <v>803.63869612313158</v>
      </c>
    </row>
    <row r="533" spans="12:21" x14ac:dyDescent="0.2">
      <c r="L533" s="323">
        <v>15.75</v>
      </c>
      <c r="M533" s="323">
        <f>(L533*$N$5)/(gradient!$E$9/1000000)*1000</f>
        <v>6.4574028160685</v>
      </c>
      <c r="N533" s="323">
        <f t="shared" si="36"/>
        <v>3.5481172214505463</v>
      </c>
      <c r="O533" s="323">
        <f>gradient!$E$7/(N533*gradient!$E$9/1000)</f>
        <v>8289.4005102396786</v>
      </c>
      <c r="P533" s="323">
        <f t="shared" si="35"/>
        <v>8280</v>
      </c>
      <c r="Q533" s="323">
        <f>(M533*60)*(3.1415927*gradient!$E$8*gradient!$E$8*0.6/4)</f>
        <v>805.1723577569544</v>
      </c>
      <c r="R533" s="323">
        <f>1.1*(B$12*gradient!$E$7*0.001*$M533*0.001*$N$4*0.001/(gradient!$E$9*0.000001)^2/100000)</f>
        <v>735.48587314315409</v>
      </c>
      <c r="S533" s="323">
        <f t="shared" si="37"/>
        <v>8280</v>
      </c>
      <c r="T533" s="323">
        <f t="shared" si="38"/>
        <v>8280</v>
      </c>
      <c r="U533" s="323">
        <f>(M533*60)*(3.1415927*gradient!$E$8*gradient!$E$8*0.6/4)</f>
        <v>805.1723577569544</v>
      </c>
    </row>
    <row r="534" spans="12:21" x14ac:dyDescent="0.2">
      <c r="L534" s="323">
        <v>15.78</v>
      </c>
      <c r="M534" s="323">
        <f>(L534*$N$5)/(gradient!$E$9/1000000)*1000</f>
        <v>6.4697026309562498</v>
      </c>
      <c r="N534" s="323">
        <f t="shared" si="36"/>
        <v>3.5507249058013906</v>
      </c>
      <c r="O534" s="323">
        <f>gradient!$E$7/(N534*gradient!$E$9/1000)</f>
        <v>8283.3126998454936</v>
      </c>
      <c r="P534" s="323">
        <f t="shared" si="35"/>
        <v>8280</v>
      </c>
      <c r="Q534" s="323">
        <f>(M534*60)*(3.1415927*gradient!$E$8*gradient!$E$8*0.6/4)</f>
        <v>806.7060193907771</v>
      </c>
      <c r="R534" s="323">
        <f>1.1*(B$12*gradient!$E$7*0.001*$M534*0.001*$N$4*0.001/(gradient!$E$9*0.000001)^2/100000)</f>
        <v>736.88679861580783</v>
      </c>
      <c r="S534" s="323">
        <f t="shared" si="37"/>
        <v>8280</v>
      </c>
      <c r="T534" s="323" t="str">
        <f t="shared" si="38"/>
        <v/>
      </c>
      <c r="U534" s="323">
        <f>(M534*60)*(3.1415927*gradient!$E$8*gradient!$E$8*0.6/4)</f>
        <v>806.7060193907771</v>
      </c>
    </row>
    <row r="535" spans="12:21" x14ac:dyDescent="0.2">
      <c r="L535" s="323">
        <v>15.81</v>
      </c>
      <c r="M535" s="323">
        <f>(L535*$N$5)/(gradient!$E$9/1000000)*1000</f>
        <v>6.4820024458439995</v>
      </c>
      <c r="N535" s="323">
        <f t="shared" si="36"/>
        <v>3.5533324079368787</v>
      </c>
      <c r="O535" s="323">
        <f>gradient!$E$7/(N535*gradient!$E$9/1000)</f>
        <v>8277.2342492323405</v>
      </c>
      <c r="P535" s="323">
        <f t="shared" si="35"/>
        <v>8270</v>
      </c>
      <c r="Q535" s="323">
        <f>(M535*60)*(3.1415927*gradient!$E$8*gradient!$E$8*0.6/4)</f>
        <v>808.23968102459992</v>
      </c>
      <c r="R535" s="323">
        <f>1.1*(B$12*gradient!$E$7*0.001*$M535*0.001*$N$4*0.001/(gradient!$E$9*0.000001)^2/100000)</f>
        <v>738.28772408846135</v>
      </c>
      <c r="S535" s="323">
        <f t="shared" si="37"/>
        <v>8270</v>
      </c>
      <c r="T535" s="323">
        <f t="shared" si="38"/>
        <v>8270</v>
      </c>
      <c r="U535" s="323">
        <f>(M535*60)*(3.1415927*gradient!$E$8*gradient!$E$8*0.6/4)</f>
        <v>808.23968102459992</v>
      </c>
    </row>
    <row r="536" spans="12:21" x14ac:dyDescent="0.2">
      <c r="L536" s="323">
        <v>15.84</v>
      </c>
      <c r="M536" s="323">
        <f>(L536*$N$5)/(gradient!$E$9/1000000)*1000</f>
        <v>6.4943022607317484</v>
      </c>
      <c r="N536" s="323">
        <f t="shared" si="36"/>
        <v>3.5559397238130348</v>
      </c>
      <c r="O536" s="323">
        <f>gradient!$E$7/(N536*gradient!$E$9/1000)</f>
        <v>8271.1651462820955</v>
      </c>
      <c r="P536" s="323">
        <f t="shared" si="35"/>
        <v>8270</v>
      </c>
      <c r="Q536" s="323">
        <f>(M536*60)*(3.1415927*gradient!$E$8*gradient!$E$8*0.6/4)</f>
        <v>809.77334265842262</v>
      </c>
      <c r="R536" s="323">
        <f>1.1*(B$12*gradient!$E$7*0.001*$M536*0.001*$N$4*0.001/(gradient!$E$9*0.000001)^2/100000)</f>
        <v>739.68864956111497</v>
      </c>
      <c r="S536" s="323">
        <f t="shared" si="37"/>
        <v>8270</v>
      </c>
      <c r="T536" s="323">
        <f t="shared" si="38"/>
        <v>8270</v>
      </c>
      <c r="U536" s="323">
        <f>(M536*60)*(3.1415927*gradient!$E$8*gradient!$E$8*0.6/4)</f>
        <v>809.77334265842262</v>
      </c>
    </row>
    <row r="537" spans="12:21" x14ac:dyDescent="0.2">
      <c r="L537" s="323">
        <v>15.87</v>
      </c>
      <c r="M537" s="323">
        <f>(L537*$N$5)/(gradient!$E$9/1000000)*1000</f>
        <v>6.5066020756194982</v>
      </c>
      <c r="N537" s="323">
        <f t="shared" si="36"/>
        <v>3.5585468494324708</v>
      </c>
      <c r="O537" s="323">
        <f>gradient!$E$7/(N537*gradient!$E$9/1000)</f>
        <v>8265.1053787792753</v>
      </c>
      <c r="P537" s="323">
        <f t="shared" si="35"/>
        <v>8260</v>
      </c>
      <c r="Q537" s="323">
        <f>(M537*60)*(3.1415927*gradient!$E$8*gradient!$E$8*0.6/4)</f>
        <v>811.30700429224544</v>
      </c>
      <c r="R537" s="323">
        <f>1.1*(B$12*gradient!$E$7*0.001*$M537*0.001*$N$4*0.001/(gradient!$E$9*0.000001)^2/100000)</f>
        <v>741.08957503376871</v>
      </c>
      <c r="S537" s="323">
        <f t="shared" si="37"/>
        <v>8260</v>
      </c>
      <c r="T537" s="323" t="str">
        <f t="shared" si="38"/>
        <v/>
      </c>
      <c r="U537" s="323">
        <f>(M537*60)*(3.1415927*gradient!$E$8*gradient!$E$8*0.6/4)</f>
        <v>811.30700429224544</v>
      </c>
    </row>
    <row r="538" spans="12:21" x14ac:dyDescent="0.2">
      <c r="L538" s="323">
        <v>15.9</v>
      </c>
      <c r="M538" s="323">
        <f>(L538*$N$5)/(gradient!$E$9/1000000)*1000</f>
        <v>6.518901890507248</v>
      </c>
      <c r="N538" s="323">
        <f t="shared" si="36"/>
        <v>3.5611537808438642</v>
      </c>
      <c r="O538" s="323">
        <f>gradient!$E$7/(N538*gradient!$E$9/1000)</f>
        <v>8259.0549344130923</v>
      </c>
      <c r="P538" s="323">
        <f t="shared" si="35"/>
        <v>8250</v>
      </c>
      <c r="Q538" s="323">
        <f>(M538*60)*(3.1415927*gradient!$E$8*gradient!$E$8*0.6/4)</f>
        <v>812.84066592606814</v>
      </c>
      <c r="R538" s="323">
        <f>1.1*(B$12*gradient!$E$7*0.001*$M538*0.001*$N$4*0.001/(gradient!$E$9*0.000001)^2/100000)</f>
        <v>742.49050050642245</v>
      </c>
      <c r="S538" s="323">
        <f t="shared" si="37"/>
        <v>8250</v>
      </c>
      <c r="T538" s="323">
        <f t="shared" si="38"/>
        <v>8250</v>
      </c>
      <c r="U538" s="323">
        <f>(M538*60)*(3.1415927*gradient!$E$8*gradient!$E$8*0.6/4)</f>
        <v>812.84066592606814</v>
      </c>
    </row>
    <row r="539" spans="12:21" x14ac:dyDescent="0.2">
      <c r="L539" s="323">
        <v>15.93</v>
      </c>
      <c r="M539" s="323">
        <f>(L539*$N$5)/(gradient!$E$9/1000000)*1000</f>
        <v>6.5312017053949969</v>
      </c>
      <c r="N539" s="323">
        <f t="shared" si="36"/>
        <v>3.5637605141414443</v>
      </c>
      <c r="O539" s="323">
        <f>gradient!$E$7/(N539*gradient!$E$9/1000)</f>
        <v>8253.0138007794903</v>
      </c>
      <c r="P539" s="323">
        <f t="shared" si="35"/>
        <v>8250</v>
      </c>
      <c r="Q539" s="323">
        <f>(M539*60)*(3.1415927*gradient!$E$8*gradient!$E$8*0.6/4)</f>
        <v>814.37432755989096</v>
      </c>
      <c r="R539" s="323">
        <f>1.1*(B$12*gradient!$E$7*0.001*$M539*0.001*$N$4*0.001/(gradient!$E$9*0.000001)^2/100000)</f>
        <v>743.89142597907585</v>
      </c>
      <c r="S539" s="323">
        <f t="shared" si="37"/>
        <v>8250</v>
      </c>
      <c r="T539" s="323" t="str">
        <f t="shared" si="38"/>
        <v/>
      </c>
      <c r="U539" s="323">
        <f>(M539*60)*(3.1415927*gradient!$E$8*gradient!$E$8*0.6/4)</f>
        <v>814.37432755989096</v>
      </c>
    </row>
    <row r="540" spans="12:21" x14ac:dyDescent="0.2">
      <c r="L540" s="323">
        <v>15.96</v>
      </c>
      <c r="M540" s="323">
        <f>(L540*$N$5)/(gradient!$E$9/1000000)*1000</f>
        <v>6.5435015202827467</v>
      </c>
      <c r="N540" s="323">
        <f t="shared" si="36"/>
        <v>3.5663670454644869</v>
      </c>
      <c r="O540" s="323">
        <f>gradient!$E$7/(N540*gradient!$E$9/1000)</f>
        <v>8246.9819653831328</v>
      </c>
      <c r="P540" s="323">
        <f t="shared" si="35"/>
        <v>8240</v>
      </c>
      <c r="Q540" s="323">
        <f>(M540*60)*(3.1415927*gradient!$E$8*gradient!$E$8*0.6/4)</f>
        <v>815.90798919371366</v>
      </c>
      <c r="R540" s="323">
        <f>1.1*(B$12*gradient!$E$7*0.001*$M540*0.001*$N$4*0.001/(gradient!$E$9*0.000001)^2/100000)</f>
        <v>745.29235145172959</v>
      </c>
      <c r="S540" s="323">
        <f t="shared" si="37"/>
        <v>8240</v>
      </c>
      <c r="T540" s="323">
        <f t="shared" si="38"/>
        <v>8240</v>
      </c>
      <c r="U540" s="323">
        <f>(M540*60)*(3.1415927*gradient!$E$8*gradient!$E$8*0.6/4)</f>
        <v>815.90798919371366</v>
      </c>
    </row>
    <row r="541" spans="12:21" x14ac:dyDescent="0.2">
      <c r="L541" s="323">
        <v>15.99</v>
      </c>
      <c r="M541" s="323">
        <f>(L541*$N$5)/(gradient!$E$9/1000000)*1000</f>
        <v>6.5558013351704965</v>
      </c>
      <c r="N541" s="323">
        <f t="shared" si="36"/>
        <v>3.5689733709968094</v>
      </c>
      <c r="O541" s="323">
        <f>gradient!$E$7/(N541*gradient!$E$9/1000)</f>
        <v>8240.9594156393741</v>
      </c>
      <c r="P541" s="323">
        <f t="shared" si="35"/>
        <v>8240</v>
      </c>
      <c r="Q541" s="323">
        <f>(M541*60)*(3.1415927*gradient!$E$8*gradient!$E$8*0.6/4)</f>
        <v>817.44165082753648</v>
      </c>
      <c r="R541" s="323">
        <f>1.1*(B$12*gradient!$E$7*0.001*$M541*0.001*$N$4*0.001/(gradient!$E$9*0.000001)^2/100000)</f>
        <v>746.69327692438333</v>
      </c>
      <c r="S541" s="323">
        <f t="shared" si="37"/>
        <v>8240</v>
      </c>
      <c r="T541" s="323">
        <f t="shared" si="38"/>
        <v>8240</v>
      </c>
      <c r="U541" s="323">
        <f>(M541*60)*(3.1415927*gradient!$E$8*gradient!$E$8*0.6/4)</f>
        <v>817.44165082753648</v>
      </c>
    </row>
    <row r="542" spans="12:21" x14ac:dyDescent="0.2">
      <c r="L542" s="323">
        <v>16.02</v>
      </c>
      <c r="M542" s="323">
        <f>(L542*$N$5)/(gradient!$E$9/1000000)*1000</f>
        <v>6.5681011500582454</v>
      </c>
      <c r="N542" s="323">
        <f t="shared" si="36"/>
        <v>3.5715794869662814</v>
      </c>
      <c r="O542" s="323">
        <f>gradient!$E$7/(N542*gradient!$E$9/1000)</f>
        <v>8234.9461388761811</v>
      </c>
      <c r="P542" s="323">
        <f t="shared" si="35"/>
        <v>8230</v>
      </c>
      <c r="Q542" s="323">
        <f>(M542*60)*(3.1415927*gradient!$E$8*gradient!$E$8*0.6/4)</f>
        <v>818.97531246135918</v>
      </c>
      <c r="R542" s="323">
        <f>1.1*(B$12*gradient!$E$7*0.001*$M542*0.001*$N$4*0.001/(gradient!$E$9*0.000001)^2/100000)</f>
        <v>748.09420239703695</v>
      </c>
      <c r="S542" s="323">
        <f t="shared" si="37"/>
        <v>8230</v>
      </c>
      <c r="T542" s="323" t="str">
        <f t="shared" si="38"/>
        <v/>
      </c>
      <c r="U542" s="323">
        <f>(M542*60)*(3.1415927*gradient!$E$8*gradient!$E$8*0.6/4)</f>
        <v>818.97531246135918</v>
      </c>
    </row>
    <row r="543" spans="12:21" x14ac:dyDescent="0.2">
      <c r="L543" s="323">
        <v>16.05</v>
      </c>
      <c r="M543" s="323">
        <f>(L543*$N$5)/(gradient!$E$9/1000000)*1000</f>
        <v>6.580400964945996</v>
      </c>
      <c r="N543" s="323">
        <f t="shared" si="36"/>
        <v>3.574185389644331</v>
      </c>
      <c r="O543" s="323">
        <f>gradient!$E$7/(N543*gradient!$E$9/1000)</f>
        <v>8228.9421223360587</v>
      </c>
      <c r="P543" s="323">
        <f t="shared" si="35"/>
        <v>8220</v>
      </c>
      <c r="Q543" s="323">
        <f>(M543*60)*(3.1415927*gradient!$E$8*gradient!$E$8*0.6/4)</f>
        <v>820.50897409518211</v>
      </c>
      <c r="R543" s="323">
        <f>1.1*(B$12*gradient!$E$7*0.001*$M543*0.001*$N$4*0.001/(gradient!$E$9*0.000001)^2/100000)</f>
        <v>749.49512786969046</v>
      </c>
      <c r="S543" s="323">
        <f t="shared" si="37"/>
        <v>8220</v>
      </c>
      <c r="T543" s="323">
        <f t="shared" si="38"/>
        <v>8220</v>
      </c>
      <c r="U543" s="323">
        <f>(M543*60)*(3.1415927*gradient!$E$8*gradient!$E$8*0.6/4)</f>
        <v>820.50897409518211</v>
      </c>
    </row>
    <row r="544" spans="12:21" x14ac:dyDescent="0.2">
      <c r="L544" s="323">
        <v>16.079999999999998</v>
      </c>
      <c r="M544" s="323">
        <f>(L544*$N$5)/(gradient!$E$9/1000000)*1000</f>
        <v>6.592700779833744</v>
      </c>
      <c r="N544" s="323">
        <f t="shared" si="36"/>
        <v>3.576791075345465</v>
      </c>
      <c r="O544" s="323">
        <f>gradient!$E$7/(N544*gradient!$E$9/1000)</f>
        <v>8222.9473531779076</v>
      </c>
      <c r="P544" s="323">
        <f t="shared" si="35"/>
        <v>8220</v>
      </c>
      <c r="Q544" s="323">
        <f>(M544*60)*(3.1415927*gradient!$E$8*gradient!$E$8*0.6/4)</f>
        <v>822.0426357290047</v>
      </c>
      <c r="R544" s="323">
        <f>1.1*(B$12*gradient!$E$7*0.001*$M544*0.001*$N$4*0.001/(gradient!$E$9*0.000001)^2/100000)</f>
        <v>750.89605334234409</v>
      </c>
      <c r="S544" s="323">
        <f t="shared" si="37"/>
        <v>8220</v>
      </c>
      <c r="T544" s="323" t="str">
        <f t="shared" si="38"/>
        <v/>
      </c>
      <c r="U544" s="323">
        <f>(M544*60)*(3.1415927*gradient!$E$8*gradient!$E$8*0.6/4)</f>
        <v>822.0426357290047</v>
      </c>
    </row>
    <row r="545" spans="12:21" x14ac:dyDescent="0.2">
      <c r="L545" s="323">
        <v>16.11</v>
      </c>
      <c r="M545" s="323">
        <f>(L545*$N$5)/(gradient!$E$9/1000000)*1000</f>
        <v>6.6050005947214938</v>
      </c>
      <c r="N545" s="323">
        <f t="shared" si="36"/>
        <v>3.5793965404267927</v>
      </c>
      <c r="O545" s="323">
        <f>gradient!$E$7/(N545*gradient!$E$9/1000)</f>
        <v>8216.9618184788815</v>
      </c>
      <c r="P545" s="323">
        <f t="shared" si="35"/>
        <v>8210</v>
      </c>
      <c r="Q545" s="323">
        <f>(M545*60)*(3.1415927*gradient!$E$8*gradient!$E$8*0.6/4)</f>
        <v>823.57629736282752</v>
      </c>
      <c r="R545" s="323">
        <f>1.1*(B$12*gradient!$E$7*0.001*$M545*0.001*$N$4*0.001/(gradient!$E$9*0.000001)^2/100000)</f>
        <v>752.2969788149976</v>
      </c>
      <c r="S545" s="323">
        <f t="shared" si="37"/>
        <v>8210</v>
      </c>
      <c r="T545" s="323">
        <f t="shared" si="38"/>
        <v>8210</v>
      </c>
      <c r="U545" s="323">
        <f>(M545*60)*(3.1415927*gradient!$E$8*gradient!$E$8*0.6/4)</f>
        <v>823.57629736282752</v>
      </c>
    </row>
    <row r="546" spans="12:21" x14ac:dyDescent="0.2">
      <c r="L546" s="323">
        <v>16.14</v>
      </c>
      <c r="M546" s="323">
        <f>(L546*$N$5)/(gradient!$E$9/1000000)*1000</f>
        <v>6.6173004096092436</v>
      </c>
      <c r="N546" s="323">
        <f t="shared" si="36"/>
        <v>3.582001781287548</v>
      </c>
      <c r="O546" s="323">
        <f>gradient!$E$7/(N546*gradient!$E$9/1000)</f>
        <v>8210.9855052362127</v>
      </c>
      <c r="P546" s="323">
        <f t="shared" si="35"/>
        <v>8210</v>
      </c>
      <c r="Q546" s="323">
        <f>(M546*60)*(3.1415927*gradient!$E$8*gradient!$E$8*0.6/4)</f>
        <v>825.10995899665033</v>
      </c>
      <c r="R546" s="323">
        <f>1.1*(B$12*gradient!$E$7*0.001*$M546*0.001*$N$4*0.001/(gradient!$E$9*0.000001)^2/100000)</f>
        <v>753.69790428765134</v>
      </c>
      <c r="S546" s="323">
        <f t="shared" si="37"/>
        <v>8210</v>
      </c>
      <c r="T546" s="323">
        <f t="shared" si="38"/>
        <v>8210</v>
      </c>
      <c r="U546" s="323">
        <f>(M546*60)*(3.1415927*gradient!$E$8*gradient!$E$8*0.6/4)</f>
        <v>825.10995899665033</v>
      </c>
    </row>
    <row r="547" spans="12:21" x14ac:dyDescent="0.2">
      <c r="L547" s="323">
        <v>16.170000000000002</v>
      </c>
      <c r="M547" s="323">
        <f>(L547*$N$5)/(gradient!$E$9/1000000)*1000</f>
        <v>6.6296002244969943</v>
      </c>
      <c r="N547" s="323">
        <f t="shared" si="36"/>
        <v>3.5846067943686357</v>
      </c>
      <c r="O547" s="323">
        <f>gradient!$E$7/(N547*gradient!$E$9/1000)</f>
        <v>8205.0184003689883</v>
      </c>
      <c r="P547" s="323">
        <f t="shared" si="35"/>
        <v>8200</v>
      </c>
      <c r="Q547" s="323">
        <f>(M547*60)*(3.1415927*gradient!$E$8*gradient!$E$8*0.6/4)</f>
        <v>826.64362063047315</v>
      </c>
      <c r="R547" s="323">
        <f>1.1*(B$12*gradient!$E$7*0.001*$M547*0.001*$N$4*0.001/(gradient!$E$9*0.000001)^2/100000)</f>
        <v>755.09882976030508</v>
      </c>
      <c r="S547" s="323">
        <f t="shared" si="37"/>
        <v>8200</v>
      </c>
      <c r="T547" s="323" t="str">
        <f t="shared" si="38"/>
        <v/>
      </c>
      <c r="U547" s="323">
        <f>(M547*60)*(3.1415927*gradient!$E$8*gradient!$E$8*0.6/4)</f>
        <v>826.64362063047315</v>
      </c>
    </row>
    <row r="548" spans="12:21" x14ac:dyDescent="0.2">
      <c r="L548" s="323">
        <v>16.2</v>
      </c>
      <c r="M548" s="323">
        <f>(L548*$N$5)/(gradient!$E$9/1000000)*1000</f>
        <v>6.6419000393847423</v>
      </c>
      <c r="N548" s="323">
        <f t="shared" si="36"/>
        <v>3.587211576152161</v>
      </c>
      <c r="O548" s="323">
        <f>gradient!$E$7/(N548*gradient!$E$9/1000)</f>
        <v>8199.0604907199304</v>
      </c>
      <c r="P548" s="323">
        <f t="shared" si="35"/>
        <v>8190</v>
      </c>
      <c r="Q548" s="323">
        <f>(M548*60)*(3.1415927*gradient!$E$8*gradient!$E$8*0.6/4)</f>
        <v>828.17728226429585</v>
      </c>
      <c r="R548" s="323">
        <f>1.1*(B$12*gradient!$E$7*0.001*$M548*0.001*$N$4*0.001/(gradient!$E$9*0.000001)^2/100000)</f>
        <v>756.49975523295859</v>
      </c>
      <c r="S548" s="323">
        <f t="shared" si="37"/>
        <v>8190</v>
      </c>
      <c r="T548" s="323">
        <f t="shared" si="38"/>
        <v>8190</v>
      </c>
      <c r="U548" s="323">
        <f>(M548*60)*(3.1415927*gradient!$E$8*gradient!$E$8*0.6/4)</f>
        <v>828.17728226429585</v>
      </c>
    </row>
    <row r="549" spans="12:21" x14ac:dyDescent="0.2">
      <c r="L549" s="323">
        <v>16.23</v>
      </c>
      <c r="M549" s="323">
        <f>(L549*$N$5)/(gradient!$E$9/1000000)*1000</f>
        <v>6.6541998542724929</v>
      </c>
      <c r="N549" s="323">
        <f t="shared" si="36"/>
        <v>3.5898161231609831</v>
      </c>
      <c r="O549" s="323">
        <f>gradient!$E$7/(N549*gradient!$E$9/1000)</f>
        <v>8193.1117630571189</v>
      </c>
      <c r="P549" s="323">
        <f t="shared" si="35"/>
        <v>8190</v>
      </c>
      <c r="Q549" s="323">
        <f>(M549*60)*(3.1415927*gradient!$E$8*gradient!$E$8*0.6/4)</f>
        <v>829.71094389811867</v>
      </c>
      <c r="R549" s="323">
        <f>1.1*(B$12*gradient!$E$7*0.001*$M549*0.001*$N$4*0.001/(gradient!$E$9*0.000001)^2/100000)</f>
        <v>757.90068070561222</v>
      </c>
      <c r="S549" s="323">
        <f t="shared" si="37"/>
        <v>8190</v>
      </c>
      <c r="T549" s="323" t="str">
        <f t="shared" si="38"/>
        <v/>
      </c>
      <c r="U549" s="323">
        <f>(M549*60)*(3.1415927*gradient!$E$8*gradient!$E$8*0.6/4)</f>
        <v>829.71094389811867</v>
      </c>
    </row>
    <row r="550" spans="12:21" x14ac:dyDescent="0.2">
      <c r="L550" s="323">
        <v>16.260000000000002</v>
      </c>
      <c r="M550" s="323">
        <f>(L550*$N$5)/(gradient!$E$9/1000000)*1000</f>
        <v>6.6664996691602427</v>
      </c>
      <c r="N550" s="323">
        <f t="shared" si="36"/>
        <v>3.5924204319582604</v>
      </c>
      <c r="O550" s="323">
        <f>gradient!$E$7/(N550*gradient!$E$9/1000)</f>
        <v>8187.1722040757186</v>
      </c>
      <c r="P550" s="323">
        <f t="shared" si="35"/>
        <v>8180</v>
      </c>
      <c r="Q550" s="323">
        <f>(M550*60)*(3.1415927*gradient!$E$8*gradient!$E$8*0.6/4)</f>
        <v>831.24460553194149</v>
      </c>
      <c r="R550" s="323">
        <f>1.1*(B$12*gradient!$E$7*0.001*$M550*0.001*$N$4*0.001/(gradient!$E$9*0.000001)^2/100000)</f>
        <v>759.30160617826584</v>
      </c>
      <c r="S550" s="323">
        <f t="shared" si="37"/>
        <v>8180</v>
      </c>
      <c r="T550" s="323">
        <f t="shared" si="38"/>
        <v>8180</v>
      </c>
      <c r="U550" s="323">
        <f>(M550*60)*(3.1415927*gradient!$E$8*gradient!$E$8*0.6/4)</f>
        <v>831.24460553194149</v>
      </c>
    </row>
    <row r="551" spans="12:21" x14ac:dyDescent="0.2">
      <c r="L551" s="323">
        <v>16.29</v>
      </c>
      <c r="M551" s="323">
        <f>(L551*$N$5)/(gradient!$E$9/1000000)*1000</f>
        <v>6.6787994840479907</v>
      </c>
      <c r="N551" s="323">
        <f t="shared" si="36"/>
        <v>3.5950244991470139</v>
      </c>
      <c r="O551" s="323">
        <f>gradient!$E$7/(N551*gradient!$E$9/1000)</f>
        <v>8181.2418003996463</v>
      </c>
      <c r="P551" s="323">
        <f t="shared" si="35"/>
        <v>8180</v>
      </c>
      <c r="Q551" s="323">
        <f>(M551*60)*(3.1415927*gradient!$E$8*gradient!$E$8*0.6/4)</f>
        <v>832.77826716576408</v>
      </c>
      <c r="R551" s="323">
        <f>1.1*(B$12*gradient!$E$7*0.001*$M551*0.001*$N$4*0.001/(gradient!$E$9*0.000001)^2/100000)</f>
        <v>760.70253165091947</v>
      </c>
      <c r="S551" s="323">
        <f t="shared" si="37"/>
        <v>8180</v>
      </c>
      <c r="T551" s="323">
        <f t="shared" si="38"/>
        <v>8180</v>
      </c>
      <c r="U551" s="323">
        <f>(M551*60)*(3.1415927*gradient!$E$8*gradient!$E$8*0.6/4)</f>
        <v>832.77826716576408</v>
      </c>
    </row>
    <row r="552" spans="12:21" x14ac:dyDescent="0.2">
      <c r="L552" s="323">
        <v>16.32</v>
      </c>
      <c r="M552" s="323">
        <f>(L552*$N$5)/(gradient!$E$9/1000000)*1000</f>
        <v>6.6910992989357405</v>
      </c>
      <c r="N552" s="323">
        <f t="shared" si="36"/>
        <v>3.5976283213696849</v>
      </c>
      <c r="O552" s="323">
        <f>gradient!$E$7/(N552*gradient!$E$9/1000)</f>
        <v>8175.3205385832462</v>
      </c>
      <c r="P552" s="323">
        <f t="shared" si="35"/>
        <v>8170</v>
      </c>
      <c r="Q552" s="323">
        <f>(M552*60)*(3.1415927*gradient!$E$8*gradient!$E$8*0.6/4)</f>
        <v>834.31192879958689</v>
      </c>
      <c r="R552" s="323">
        <f>1.1*(B$12*gradient!$E$7*0.001*$M552*0.001*$N$4*0.001/(gradient!$E$9*0.000001)^2/100000)</f>
        <v>762.10345712357298</v>
      </c>
      <c r="S552" s="323">
        <f t="shared" si="37"/>
        <v>8170</v>
      </c>
      <c r="T552" s="323" t="str">
        <f t="shared" si="38"/>
        <v/>
      </c>
      <c r="U552" s="323">
        <f>(M552*60)*(3.1415927*gradient!$E$8*gradient!$E$8*0.6/4)</f>
        <v>834.31192879958689</v>
      </c>
    </row>
    <row r="553" spans="12:21" x14ac:dyDescent="0.2">
      <c r="L553" s="323">
        <v>16.350000000000001</v>
      </c>
      <c r="M553" s="323">
        <f>(L553*$N$5)/(gradient!$E$9/1000000)*1000</f>
        <v>6.7033991138234921</v>
      </c>
      <c r="N553" s="323">
        <f t="shared" si="36"/>
        <v>3.6002318953077053</v>
      </c>
      <c r="O553" s="323">
        <f>gradient!$E$7/(N553*gradient!$E$9/1000)</f>
        <v>8169.4084051129112</v>
      </c>
      <c r="P553" s="323">
        <f t="shared" si="35"/>
        <v>8160</v>
      </c>
      <c r="Q553" s="323">
        <f>(M553*60)*(3.1415927*gradient!$E$8*gradient!$E$8*0.6/4)</f>
        <v>835.84559043340994</v>
      </c>
      <c r="R553" s="323">
        <f>1.1*(B$12*gradient!$E$7*0.001*$M553*0.001*$N$4*0.001/(gradient!$E$9*0.000001)^2/100000)</f>
        <v>763.50438259622695</v>
      </c>
      <c r="S553" s="323">
        <f t="shared" si="37"/>
        <v>8160</v>
      </c>
      <c r="T553" s="323">
        <f t="shared" si="38"/>
        <v>8160</v>
      </c>
      <c r="U553" s="323">
        <f>(M553*60)*(3.1415927*gradient!$E$8*gradient!$E$8*0.6/4)</f>
        <v>835.84559043340994</v>
      </c>
    </row>
    <row r="554" spans="12:21" x14ac:dyDescent="0.2">
      <c r="L554" s="323">
        <v>16.38</v>
      </c>
      <c r="M554" s="323">
        <f>(L554*$N$5)/(gradient!$E$9/1000000)*1000</f>
        <v>6.7156989287112401</v>
      </c>
      <c r="N554" s="323">
        <f t="shared" si="36"/>
        <v>3.6028352176810663</v>
      </c>
      <c r="O554" s="323">
        <f>gradient!$E$7/(N554*gradient!$E$9/1000)</f>
        <v>8163.5053864087013</v>
      </c>
      <c r="P554" s="323">
        <f t="shared" si="35"/>
        <v>8160</v>
      </c>
      <c r="Q554" s="323">
        <f>(M554*60)*(3.1415927*gradient!$E$8*gradient!$E$8*0.6/4)</f>
        <v>837.37925206723253</v>
      </c>
      <c r="R554" s="323">
        <f>1.1*(B$12*gradient!$E$7*0.001*$M554*0.001*$N$4*0.001/(gradient!$E$9*0.000001)^2/100000)</f>
        <v>764.90530806888034</v>
      </c>
      <c r="S554" s="323">
        <f t="shared" si="37"/>
        <v>8160</v>
      </c>
      <c r="T554" s="323" t="str">
        <f t="shared" si="38"/>
        <v/>
      </c>
      <c r="U554" s="323">
        <f>(M554*60)*(3.1415927*gradient!$E$8*gradient!$E$8*0.6/4)</f>
        <v>837.37925206723253</v>
      </c>
    </row>
    <row r="555" spans="12:21" x14ac:dyDescent="0.2">
      <c r="L555" s="323">
        <v>16.41</v>
      </c>
      <c r="M555" s="323">
        <f>(L555*$N$5)/(gradient!$E$9/1000000)*1000</f>
        <v>6.7279987435989899</v>
      </c>
      <c r="N555" s="323">
        <f t="shared" si="36"/>
        <v>3.605438285247903</v>
      </c>
      <c r="O555" s="323">
        <f>gradient!$E$7/(N555*gradient!$E$9/1000)</f>
        <v>8157.6114688259195</v>
      </c>
      <c r="P555" s="323">
        <f t="shared" si="35"/>
        <v>8150</v>
      </c>
      <c r="Q555" s="323">
        <f>(M555*60)*(3.1415927*gradient!$E$8*gradient!$E$8*0.6/4)</f>
        <v>838.91291370105534</v>
      </c>
      <c r="R555" s="323">
        <f>1.1*(B$12*gradient!$E$7*0.001*$M555*0.001*$N$4*0.001/(gradient!$E$9*0.000001)^2/100000)</f>
        <v>766.3062335415342</v>
      </c>
      <c r="S555" s="323">
        <f t="shared" si="37"/>
        <v>8150</v>
      </c>
      <c r="T555" s="323">
        <f t="shared" si="38"/>
        <v>8150</v>
      </c>
      <c r="U555" s="323">
        <f>(M555*60)*(3.1415927*gradient!$E$8*gradient!$E$8*0.6/4)</f>
        <v>838.91291370105534</v>
      </c>
    </row>
    <row r="556" spans="12:21" x14ac:dyDescent="0.2">
      <c r="L556" s="323">
        <v>16.440000000000001</v>
      </c>
      <c r="M556" s="323">
        <f>(L556*$N$5)/(gradient!$E$9/1000000)*1000</f>
        <v>6.7402985584867396</v>
      </c>
      <c r="N556" s="323">
        <f t="shared" si="36"/>
        <v>3.6080410948040726</v>
      </c>
      <c r="O556" s="323">
        <f>gradient!$E$7/(N556*gradient!$E$9/1000)</f>
        <v>8151.7266386566762</v>
      </c>
      <c r="P556" s="323">
        <f t="shared" si="35"/>
        <v>8150</v>
      </c>
      <c r="Q556" s="323">
        <f>(M556*60)*(3.1415927*gradient!$E$8*gradient!$E$8*0.6/4)</f>
        <v>840.44657533487805</v>
      </c>
      <c r="R556" s="323">
        <f>1.1*(B$12*gradient!$E$7*0.001*$M556*0.001*$N$4*0.001/(gradient!$E$9*0.000001)^2/100000)</f>
        <v>767.70715901418771</v>
      </c>
      <c r="S556" s="323">
        <f t="shared" si="37"/>
        <v>8150</v>
      </c>
      <c r="T556" s="323">
        <f t="shared" si="38"/>
        <v>8150</v>
      </c>
      <c r="U556" s="323">
        <f>(M556*60)*(3.1415927*gradient!$E$8*gradient!$E$8*0.6/4)</f>
        <v>840.44657533487805</v>
      </c>
    </row>
    <row r="557" spans="12:21" x14ac:dyDescent="0.2">
      <c r="L557" s="323">
        <v>16.47</v>
      </c>
      <c r="M557" s="323">
        <f>(L557*$N$5)/(gradient!$E$9/1000000)*1000</f>
        <v>6.7525983733744877</v>
      </c>
      <c r="N557" s="323">
        <f t="shared" si="36"/>
        <v>3.6106436431827422</v>
      </c>
      <c r="O557" s="323">
        <f>gradient!$E$7/(N557*gradient!$E$9/1000)</f>
        <v>8145.8508821314226</v>
      </c>
      <c r="P557" s="323">
        <f t="shared" si="35"/>
        <v>8140</v>
      </c>
      <c r="Q557" s="323">
        <f>(M557*60)*(3.1415927*gradient!$E$8*gradient!$E$8*0.6/4)</f>
        <v>841.98023696870075</v>
      </c>
      <c r="R557" s="323">
        <f>1.1*(B$12*gradient!$E$7*0.001*$M557*0.001*$N$4*0.001/(gradient!$E$9*0.000001)^2/100000)</f>
        <v>769.10808448684099</v>
      </c>
      <c r="S557" s="323">
        <f t="shared" si="37"/>
        <v>8140</v>
      </c>
      <c r="T557" s="323" t="str">
        <f t="shared" si="38"/>
        <v/>
      </c>
      <c r="U557" s="323">
        <f>(M557*60)*(3.1415927*gradient!$E$8*gradient!$E$8*0.6/4)</f>
        <v>841.98023696870075</v>
      </c>
    </row>
    <row r="558" spans="12:21" x14ac:dyDescent="0.2">
      <c r="L558" s="323">
        <v>16.5</v>
      </c>
      <c r="M558" s="323">
        <f>(L558*$N$5)/(gradient!$E$9/1000000)*1000</f>
        <v>6.7648981882622383</v>
      </c>
      <c r="N558" s="323">
        <f t="shared" si="36"/>
        <v>3.6132459272539865</v>
      </c>
      <c r="O558" s="323">
        <f>gradient!$E$7/(N558*gradient!$E$9/1000)</f>
        <v>8139.9841854204642</v>
      </c>
      <c r="P558" s="323">
        <f t="shared" si="35"/>
        <v>8130</v>
      </c>
      <c r="Q558" s="323">
        <f>(M558*60)*(3.1415927*gradient!$E$8*gradient!$E$8*0.6/4)</f>
        <v>843.51389860252357</v>
      </c>
      <c r="R558" s="323">
        <f>1.1*(B$12*gradient!$E$7*0.001*$M558*0.001*$N$4*0.001/(gradient!$E$9*0.000001)^2/100000)</f>
        <v>770.50900995949485</v>
      </c>
      <c r="S558" s="323">
        <f t="shared" si="37"/>
        <v>8130</v>
      </c>
      <c r="T558" s="323">
        <f t="shared" si="38"/>
        <v>8130</v>
      </c>
      <c r="U558" s="323">
        <f>(M558*60)*(3.1415927*gradient!$E$8*gradient!$E$8*0.6/4)</f>
        <v>843.51389860252357</v>
      </c>
    </row>
    <row r="559" spans="12:21" x14ac:dyDescent="0.2">
      <c r="L559" s="323">
        <v>16.53</v>
      </c>
      <c r="M559" s="323">
        <f>(L559*$N$5)/(gradient!$E$9/1000000)*1000</f>
        <v>6.777198003149989</v>
      </c>
      <c r="N559" s="323">
        <f t="shared" si="36"/>
        <v>3.6158479439243814</v>
      </c>
      <c r="O559" s="323">
        <f>gradient!$E$7/(N559*gradient!$E$9/1000)</f>
        <v>8134.126534635453</v>
      </c>
      <c r="P559" s="323">
        <f t="shared" si="35"/>
        <v>8130</v>
      </c>
      <c r="Q559" s="323">
        <f>(M559*60)*(3.1415927*gradient!$E$8*gradient!$E$8*0.6/4)</f>
        <v>845.0475602363465</v>
      </c>
      <c r="R559" s="323">
        <f>1.1*(B$12*gradient!$E$7*0.001*$M559*0.001*$N$4*0.001/(gradient!$E$9*0.000001)^2/100000)</f>
        <v>771.9099354321487</v>
      </c>
      <c r="S559" s="323">
        <f t="shared" si="37"/>
        <v>8130</v>
      </c>
      <c r="T559" s="323" t="str">
        <f t="shared" si="38"/>
        <v/>
      </c>
      <c r="U559" s="323">
        <f>(M559*60)*(3.1415927*gradient!$E$8*gradient!$E$8*0.6/4)</f>
        <v>845.0475602363465</v>
      </c>
    </row>
    <row r="560" spans="12:21" x14ac:dyDescent="0.2">
      <c r="L560" s="323">
        <v>16.559999999999999</v>
      </c>
      <c r="M560" s="323">
        <f>(L560*$N$5)/(gradient!$E$9/1000000)*1000</f>
        <v>6.789497818037737</v>
      </c>
      <c r="N560" s="323">
        <f t="shared" si="36"/>
        <v>3.6184496901366057</v>
      </c>
      <c r="O560" s="323">
        <f>gradient!$E$7/(N560*gradient!$E$9/1000)</f>
        <v>8128.2779158308495</v>
      </c>
      <c r="P560" s="323">
        <f t="shared" si="35"/>
        <v>8120</v>
      </c>
      <c r="Q560" s="323">
        <f>(M560*60)*(3.1415927*gradient!$E$8*gradient!$E$8*0.6/4)</f>
        <v>846.58122187016909</v>
      </c>
      <c r="R560" s="323">
        <f>1.1*(B$12*gradient!$E$7*0.001*$M560*0.001*$N$4*0.001/(gradient!$E$9*0.000001)^2/100000)</f>
        <v>773.3108609048021</v>
      </c>
      <c r="S560" s="323">
        <f t="shared" si="37"/>
        <v>8120</v>
      </c>
      <c r="T560" s="323">
        <f t="shared" si="38"/>
        <v>8120</v>
      </c>
      <c r="U560" s="323">
        <f>(M560*60)*(3.1415927*gradient!$E$8*gradient!$E$8*0.6/4)</f>
        <v>846.58122187016909</v>
      </c>
    </row>
    <row r="561" spans="12:21" x14ac:dyDescent="0.2">
      <c r="L561" s="323">
        <v>16.59</v>
      </c>
      <c r="M561" s="323">
        <f>(L561*$N$5)/(gradient!$E$9/1000000)*1000</f>
        <v>6.8017976329254877</v>
      </c>
      <c r="N561" s="323">
        <f t="shared" si="36"/>
        <v>3.6210511628690552</v>
      </c>
      <c r="O561" s="323">
        <f>gradient!$E$7/(N561*gradient!$E$9/1000)</f>
        <v>8122.4383150053682</v>
      </c>
      <c r="P561" s="323">
        <f t="shared" si="35"/>
        <v>8120</v>
      </c>
      <c r="Q561" s="323">
        <f>(M561*60)*(3.1415927*gradient!$E$8*gradient!$E$8*0.6/4)</f>
        <v>848.11488350399202</v>
      </c>
      <c r="R561" s="323">
        <f>1.1*(B$12*gradient!$E$7*0.001*$M561*0.001*$N$4*0.001/(gradient!$E$9*0.000001)^2/100000)</f>
        <v>774.71178637745584</v>
      </c>
      <c r="S561" s="323">
        <f t="shared" si="37"/>
        <v>8120</v>
      </c>
      <c r="T561" s="323" t="str">
        <f t="shared" si="38"/>
        <v/>
      </c>
      <c r="U561" s="323">
        <f>(M561*60)*(3.1415927*gradient!$E$8*gradient!$E$8*0.6/4)</f>
        <v>848.11488350399202</v>
      </c>
    </row>
    <row r="562" spans="12:21" x14ac:dyDescent="0.2">
      <c r="L562" s="323">
        <v>16.62</v>
      </c>
      <c r="M562" s="323">
        <f>(L562*$N$5)/(gradient!$E$9/1000000)*1000</f>
        <v>6.8140974478132366</v>
      </c>
      <c r="N562" s="323">
        <f t="shared" si="36"/>
        <v>3.6236523591354479</v>
      </c>
      <c r="O562" s="323">
        <f>gradient!$E$7/(N562*gradient!$E$9/1000)</f>
        <v>8116.6077181033952</v>
      </c>
      <c r="P562" s="323">
        <f t="shared" si="35"/>
        <v>8110</v>
      </c>
      <c r="Q562" s="323">
        <f>(M562*60)*(3.1415927*gradient!$E$8*gradient!$E$8*0.6/4)</f>
        <v>849.64854513781461</v>
      </c>
      <c r="R562" s="323">
        <f>1.1*(B$12*gradient!$E$7*0.001*$M562*0.001*$N$4*0.001/(gradient!$E$9*0.000001)^2/100000)</f>
        <v>776.11271185010935</v>
      </c>
      <c r="S562" s="323">
        <f t="shared" si="37"/>
        <v>8110</v>
      </c>
      <c r="T562" s="323">
        <f t="shared" si="38"/>
        <v>8110</v>
      </c>
      <c r="U562" s="323">
        <f>(M562*60)*(3.1415927*gradient!$E$8*gradient!$E$8*0.6/4)</f>
        <v>849.64854513781461</v>
      </c>
    </row>
    <row r="563" spans="12:21" x14ac:dyDescent="0.2">
      <c r="L563" s="323">
        <v>16.649999999999999</v>
      </c>
      <c r="M563" s="323">
        <f>(L563*$N$5)/(gradient!$E$9/1000000)*1000</f>
        <v>6.8263972627009846</v>
      </c>
      <c r="N563" s="323">
        <f t="shared" si="36"/>
        <v>3.6262532759844448</v>
      </c>
      <c r="O563" s="323">
        <f>gradient!$E$7/(N563*gradient!$E$9/1000)</f>
        <v>8110.7861110163994</v>
      </c>
      <c r="P563" s="323">
        <f t="shared" si="35"/>
        <v>8110</v>
      </c>
      <c r="Q563" s="323">
        <f>(M563*60)*(3.1415927*gradient!$E$8*gradient!$E$8*0.6/4)</f>
        <v>851.18220677163731</v>
      </c>
      <c r="R563" s="323">
        <f>1.1*(B$12*gradient!$E$7*0.001*$M563*0.001*$N$4*0.001/(gradient!$E$9*0.000001)^2/100000)</f>
        <v>777.51363732276286</v>
      </c>
      <c r="S563" s="323">
        <f t="shared" si="37"/>
        <v>8110</v>
      </c>
      <c r="T563" s="323">
        <f t="shared" si="38"/>
        <v>8110</v>
      </c>
      <c r="U563" s="323">
        <f>(M563*60)*(3.1415927*gradient!$E$8*gradient!$E$8*0.6/4)</f>
        <v>851.18220677163731</v>
      </c>
    </row>
    <row r="564" spans="12:21" x14ac:dyDescent="0.2">
      <c r="L564" s="323">
        <v>16.68</v>
      </c>
      <c r="M564" s="323">
        <f>(L564*$N$5)/(gradient!$E$9/1000000)*1000</f>
        <v>6.8386970775887361</v>
      </c>
      <c r="N564" s="323">
        <f t="shared" si="36"/>
        <v>3.6288539104992705</v>
      </c>
      <c r="O564" s="323">
        <f>gradient!$E$7/(N564*gradient!$E$9/1000)</f>
        <v>8104.973479584296</v>
      </c>
      <c r="P564" s="323">
        <f t="shared" si="35"/>
        <v>8100</v>
      </c>
      <c r="Q564" s="323">
        <f>(M564*60)*(3.1415927*gradient!$E$8*gradient!$E$8*0.6/4)</f>
        <v>852.71586840546036</v>
      </c>
      <c r="R564" s="323">
        <f>1.1*(B$12*gradient!$E$7*0.001*$M564*0.001*$N$4*0.001/(gradient!$E$9*0.000001)^2/100000)</f>
        <v>778.91456279541694</v>
      </c>
      <c r="S564" s="323">
        <f t="shared" si="37"/>
        <v>8100</v>
      </c>
      <c r="T564" s="323" t="str">
        <f t="shared" si="38"/>
        <v/>
      </c>
      <c r="U564" s="323">
        <f>(M564*60)*(3.1415927*gradient!$E$8*gradient!$E$8*0.6/4)</f>
        <v>852.71586840546036</v>
      </c>
    </row>
    <row r="565" spans="12:21" x14ac:dyDescent="0.2">
      <c r="L565" s="323">
        <v>16.71</v>
      </c>
      <c r="M565" s="323">
        <f>(L565*$N$5)/(gradient!$E$9/1000000)*1000</f>
        <v>6.8509968924764859</v>
      </c>
      <c r="N565" s="323">
        <f t="shared" si="36"/>
        <v>3.631454259797338</v>
      </c>
      <c r="O565" s="323">
        <f>gradient!$E$7/(N565*gradient!$E$9/1000)</f>
        <v>8099.1698095968168</v>
      </c>
      <c r="P565" s="323">
        <f t="shared" si="35"/>
        <v>8090</v>
      </c>
      <c r="Q565" s="323">
        <f>(M565*60)*(3.1415927*gradient!$E$8*gradient!$E$8*0.6/4)</f>
        <v>854.24953003928306</v>
      </c>
      <c r="R565" s="323">
        <f>1.1*(B$12*gradient!$E$7*0.001*$M565*0.001*$N$4*0.001/(gradient!$E$9*0.000001)^2/100000)</f>
        <v>780.31548826807023</v>
      </c>
      <c r="S565" s="323">
        <f t="shared" si="37"/>
        <v>8090</v>
      </c>
      <c r="T565" s="323">
        <f t="shared" si="38"/>
        <v>8090</v>
      </c>
      <c r="U565" s="323">
        <f>(M565*60)*(3.1415927*gradient!$E$8*gradient!$E$8*0.6/4)</f>
        <v>854.24953003928306</v>
      </c>
    </row>
    <row r="566" spans="12:21" x14ac:dyDescent="0.2">
      <c r="L566" s="323">
        <v>16.739999999999998</v>
      </c>
      <c r="M566" s="323">
        <f>(L566*$N$5)/(gradient!$E$9/1000000)*1000</f>
        <v>6.8632967073642339</v>
      </c>
      <c r="N566" s="323">
        <f t="shared" si="36"/>
        <v>3.634054321029879</v>
      </c>
      <c r="O566" s="323">
        <f>gradient!$E$7/(N566*gradient!$E$9/1000)</f>
        <v>8093.3750867948384</v>
      </c>
      <c r="P566" s="323">
        <f t="shared" si="35"/>
        <v>8090</v>
      </c>
      <c r="Q566" s="323">
        <f>(M566*60)*(3.1415927*gradient!$E$8*gradient!$E$8*0.6/4)</f>
        <v>855.78319167310576</v>
      </c>
      <c r="R566" s="323">
        <f>1.1*(B$12*gradient!$E$7*0.001*$M566*0.001*$N$4*0.001/(gradient!$E$9*0.000001)^2/100000)</f>
        <v>781.71641374072397</v>
      </c>
      <c r="S566" s="323">
        <f t="shared" si="37"/>
        <v>8090</v>
      </c>
      <c r="T566" s="323" t="str">
        <f t="shared" si="38"/>
        <v/>
      </c>
      <c r="U566" s="323">
        <f>(M566*60)*(3.1415927*gradient!$E$8*gradient!$E$8*0.6/4)</f>
        <v>855.78319167310576</v>
      </c>
    </row>
    <row r="567" spans="12:21" x14ac:dyDescent="0.2">
      <c r="L567" s="323">
        <v>16.77</v>
      </c>
      <c r="M567" s="323">
        <f>(L567*$N$5)/(gradient!$E$9/1000000)*1000</f>
        <v>6.8755965222519846</v>
      </c>
      <c r="N567" s="323">
        <f t="shared" si="36"/>
        <v>3.6366540913815824</v>
      </c>
      <c r="O567" s="323">
        <f>gradient!$E$7/(N567*gradient!$E$9/1000)</f>
        <v>8087.5892968716971</v>
      </c>
      <c r="P567" s="323">
        <f t="shared" si="35"/>
        <v>8080</v>
      </c>
      <c r="Q567" s="323">
        <f>(M567*60)*(3.1415927*gradient!$E$8*gradient!$E$8*0.6/4)</f>
        <v>857.31685330692858</v>
      </c>
      <c r="R567" s="323">
        <f>1.1*(B$12*gradient!$E$7*0.001*$M567*0.001*$N$4*0.001/(gradient!$E$9*0.000001)^2/100000)</f>
        <v>783.1173392133777</v>
      </c>
      <c r="S567" s="323">
        <f t="shared" si="37"/>
        <v>8080</v>
      </c>
      <c r="T567" s="323">
        <f t="shared" si="38"/>
        <v>8080</v>
      </c>
      <c r="U567" s="323">
        <f>(M567*60)*(3.1415927*gradient!$E$8*gradient!$E$8*0.6/4)</f>
        <v>857.31685330692858</v>
      </c>
    </row>
    <row r="568" spans="12:21" x14ac:dyDescent="0.2">
      <c r="L568" s="323">
        <v>16.8</v>
      </c>
      <c r="M568" s="323">
        <f>(L568*$N$5)/(gradient!$E$9/1000000)*1000</f>
        <v>6.8878963371397335</v>
      </c>
      <c r="N568" s="323">
        <f t="shared" si="36"/>
        <v>3.6392535680702265</v>
      </c>
      <c r="O568" s="323">
        <f>gradient!$E$7/(N568*gradient!$E$9/1000)</f>
        <v>8081.8124254744971</v>
      </c>
      <c r="P568" s="323">
        <f t="shared" si="35"/>
        <v>8080</v>
      </c>
      <c r="Q568" s="323">
        <f>(M568*60)*(3.1415927*gradient!$E$8*gradient!$E$8*0.6/4)</f>
        <v>858.85051494075128</v>
      </c>
      <c r="R568" s="323">
        <f>1.1*(B$12*gradient!$E$7*0.001*$M568*0.001*$N$4*0.001/(gradient!$E$9*0.000001)^2/100000)</f>
        <v>784.5182646860311</v>
      </c>
      <c r="S568" s="323">
        <f t="shared" si="37"/>
        <v>8080</v>
      </c>
      <c r="T568" s="323" t="str">
        <f t="shared" si="38"/>
        <v/>
      </c>
      <c r="U568" s="323">
        <f>(M568*60)*(3.1415927*gradient!$E$8*gradient!$E$8*0.6/4)</f>
        <v>858.85051494075128</v>
      </c>
    </row>
    <row r="569" spans="12:21" x14ac:dyDescent="0.2">
      <c r="L569" s="323">
        <v>16.829999999999998</v>
      </c>
      <c r="M569" s="323">
        <f>(L569*$N$5)/(gradient!$E$9/1000000)*1000</f>
        <v>6.9001961520274815</v>
      </c>
      <c r="N569" s="323">
        <f t="shared" si="36"/>
        <v>3.641852748346329</v>
      </c>
      <c r="O569" s="323">
        <f>gradient!$E$7/(N569*gradient!$E$9/1000)</f>
        <v>8076.044458205366</v>
      </c>
      <c r="P569" s="323">
        <f t="shared" si="35"/>
        <v>8070</v>
      </c>
      <c r="Q569" s="323">
        <f>(M569*60)*(3.1415927*gradient!$E$8*gradient!$E$8*0.6/4)</f>
        <v>860.38417657457387</v>
      </c>
      <c r="R569" s="323">
        <f>1.1*(B$12*gradient!$E$7*0.001*$M569*0.001*$N$4*0.001/(gradient!$E$9*0.000001)^2/100000)</f>
        <v>785.91919015868473</v>
      </c>
      <c r="S569" s="323">
        <f t="shared" si="37"/>
        <v>8070</v>
      </c>
      <c r="T569" s="323">
        <f t="shared" si="38"/>
        <v>8070</v>
      </c>
      <c r="U569" s="323">
        <f>(M569*60)*(3.1415927*gradient!$E$8*gradient!$E$8*0.6/4)</f>
        <v>860.38417657457387</v>
      </c>
    </row>
    <row r="570" spans="12:21" x14ac:dyDescent="0.2">
      <c r="L570" s="323">
        <v>16.86</v>
      </c>
      <c r="M570" s="323">
        <f>(L570*$N$5)/(gradient!$E$9/1000000)*1000</f>
        <v>6.912495966915233</v>
      </c>
      <c r="N570" s="323">
        <f t="shared" si="36"/>
        <v>3.6444516294927909</v>
      </c>
      <c r="O570" s="323">
        <f>gradient!$E$7/(N570*gradient!$E$9/1000)</f>
        <v>8070.2853806227295</v>
      </c>
      <c r="P570" s="323">
        <f t="shared" si="35"/>
        <v>8070</v>
      </c>
      <c r="Q570" s="323">
        <f>(M570*60)*(3.1415927*gradient!$E$8*gradient!$E$8*0.6/4)</f>
        <v>861.91783820839692</v>
      </c>
      <c r="R570" s="323">
        <f>1.1*(B$12*gradient!$E$7*0.001*$M570*0.001*$N$4*0.001/(gradient!$E$9*0.000001)^2/100000)</f>
        <v>787.32011563133847</v>
      </c>
      <c r="S570" s="323">
        <f t="shared" si="37"/>
        <v>8070</v>
      </c>
      <c r="T570" s="323">
        <f t="shared" si="38"/>
        <v>8070</v>
      </c>
      <c r="U570" s="323">
        <f>(M570*60)*(3.1415927*gradient!$E$8*gradient!$E$8*0.6/4)</f>
        <v>861.91783820839692</v>
      </c>
    </row>
    <row r="571" spans="12:21" x14ac:dyDescent="0.2">
      <c r="L571" s="323">
        <v>16.89</v>
      </c>
      <c r="M571" s="323">
        <f>(L571*$N$5)/(gradient!$E$9/1000000)*1000</f>
        <v>6.9247957818029828</v>
      </c>
      <c r="N571" s="323">
        <f t="shared" si="36"/>
        <v>3.6470502088245489</v>
      </c>
      <c r="O571" s="323">
        <f>gradient!$E$7/(N571*gradient!$E$9/1000)</f>
        <v>8064.5351782425341</v>
      </c>
      <c r="P571" s="323">
        <f t="shared" si="35"/>
        <v>8060</v>
      </c>
      <c r="Q571" s="323">
        <f>(M571*60)*(3.1415927*gradient!$E$8*gradient!$E$8*0.6/4)</f>
        <v>863.45149984221962</v>
      </c>
      <c r="R571" s="323">
        <f>1.1*(B$12*gradient!$E$7*0.001*$M571*0.001*$N$4*0.001/(gradient!$E$9*0.000001)^2/100000)</f>
        <v>788.72104110399221</v>
      </c>
      <c r="S571" s="323">
        <f t="shared" si="37"/>
        <v>8060</v>
      </c>
      <c r="T571" s="323" t="str">
        <f t="shared" si="38"/>
        <v/>
      </c>
      <c r="U571" s="323">
        <f>(M571*60)*(3.1415927*gradient!$E$8*gradient!$E$8*0.6/4)</f>
        <v>863.45149984221962</v>
      </c>
    </row>
    <row r="572" spans="12:21" x14ac:dyDescent="0.2">
      <c r="L572" s="323">
        <v>16.920000000000002</v>
      </c>
      <c r="M572" s="323">
        <f>(L572*$N$5)/(gradient!$E$9/1000000)*1000</f>
        <v>6.9370955966907326</v>
      </c>
      <c r="N572" s="323">
        <f t="shared" si="36"/>
        <v>3.6496484836882312</v>
      </c>
      <c r="O572" s="323">
        <f>gradient!$E$7/(N572*gradient!$E$9/1000)</f>
        <v>8058.7938365394739</v>
      </c>
      <c r="P572" s="323">
        <f t="shared" si="35"/>
        <v>8050</v>
      </c>
      <c r="Q572" s="323">
        <f>(M572*60)*(3.1415927*gradient!$E$8*gradient!$E$8*0.6/4)</f>
        <v>864.98516147604244</v>
      </c>
      <c r="R572" s="323">
        <f>1.1*(B$12*gradient!$E$7*0.001*$M572*0.001*$N$4*0.001/(gradient!$E$9*0.000001)^2/100000)</f>
        <v>790.12196657664572</v>
      </c>
      <c r="S572" s="323">
        <f t="shared" si="37"/>
        <v>8050</v>
      </c>
      <c r="T572" s="323">
        <f t="shared" si="38"/>
        <v>8050</v>
      </c>
      <c r="U572" s="323">
        <f>(M572*60)*(3.1415927*gradient!$E$8*gradient!$E$8*0.6/4)</f>
        <v>864.98516147604244</v>
      </c>
    </row>
    <row r="573" spans="12:21" x14ac:dyDescent="0.2">
      <c r="L573" s="323">
        <v>16.95</v>
      </c>
      <c r="M573" s="323">
        <f>(L573*$N$5)/(gradient!$E$9/1000000)*1000</f>
        <v>6.9493954115784815</v>
      </c>
      <c r="N573" s="323">
        <f t="shared" si="36"/>
        <v>3.6522464514618171</v>
      </c>
      <c r="O573" s="323">
        <f>gradient!$E$7/(N573*gradient!$E$9/1000)</f>
        <v>8053.0613409481857</v>
      </c>
      <c r="P573" s="323">
        <f t="shared" si="35"/>
        <v>8050</v>
      </c>
      <c r="Q573" s="323">
        <f>(M573*60)*(3.1415927*gradient!$E$8*gradient!$E$8*0.6/4)</f>
        <v>866.51882310986525</v>
      </c>
      <c r="R573" s="323">
        <f>1.1*(B$12*gradient!$E$7*0.001*$M573*0.001*$N$4*0.001/(gradient!$E$9*0.000001)^2/100000)</f>
        <v>791.52289204929946</v>
      </c>
      <c r="S573" s="323">
        <f t="shared" si="37"/>
        <v>8050</v>
      </c>
      <c r="T573" s="323" t="str">
        <f t="shared" si="38"/>
        <v/>
      </c>
      <c r="U573" s="323">
        <f>(M573*60)*(3.1415927*gradient!$E$8*gradient!$E$8*0.6/4)</f>
        <v>866.51882310986525</v>
      </c>
    </row>
    <row r="574" spans="12:21" x14ac:dyDescent="0.2">
      <c r="L574" s="323">
        <v>16.98</v>
      </c>
      <c r="M574" s="323">
        <f>(L574*$N$5)/(gradient!$E$9/1000000)*1000</f>
        <v>6.9616952264662304</v>
      </c>
      <c r="N574" s="323">
        <f t="shared" si="36"/>
        <v>3.6548441095543027</v>
      </c>
      <c r="O574" s="323">
        <f>gradient!$E$7/(N574*gradient!$E$9/1000)</f>
        <v>8047.3376768644266</v>
      </c>
      <c r="P574" s="323">
        <f t="shared" si="35"/>
        <v>8040</v>
      </c>
      <c r="Q574" s="323">
        <f>(M574*60)*(3.1415927*gradient!$E$8*gradient!$E$8*0.6/4)</f>
        <v>868.05248474368784</v>
      </c>
      <c r="R574" s="323">
        <f>1.1*(B$12*gradient!$E$7*0.001*$M574*0.001*$N$4*0.001/(gradient!$E$9*0.000001)^2/100000)</f>
        <v>792.92381752195286</v>
      </c>
      <c r="S574" s="323">
        <f t="shared" si="37"/>
        <v>8040</v>
      </c>
      <c r="T574" s="323">
        <f t="shared" si="38"/>
        <v>8040</v>
      </c>
      <c r="U574" s="323">
        <f>(M574*60)*(3.1415927*gradient!$E$8*gradient!$E$8*0.6/4)</f>
        <v>868.05248474368784</v>
      </c>
    </row>
    <row r="575" spans="12:21" x14ac:dyDescent="0.2">
      <c r="L575" s="323">
        <v>17.010000000000002</v>
      </c>
      <c r="M575" s="323">
        <f>(L575*$N$5)/(gradient!$E$9/1000000)*1000</f>
        <v>6.9739950413539811</v>
      </c>
      <c r="N575" s="323">
        <f t="shared" si="36"/>
        <v>3.6574414554053654</v>
      </c>
      <c r="O575" s="323">
        <f>gradient!$E$7/(N575*gradient!$E$9/1000)</f>
        <v>8041.6228296462396</v>
      </c>
      <c r="P575" s="323">
        <f t="shared" si="35"/>
        <v>8040</v>
      </c>
      <c r="Q575" s="323">
        <f>(M575*60)*(3.1415927*gradient!$E$8*gradient!$E$8*0.6/4)</f>
        <v>869.58614637751077</v>
      </c>
      <c r="R575" s="323">
        <f>1.1*(B$12*gradient!$E$7*0.001*$M575*0.001*$N$4*0.001/(gradient!$E$9*0.000001)^2/100000)</f>
        <v>794.32474299460682</v>
      </c>
      <c r="S575" s="323">
        <f t="shared" si="37"/>
        <v>8040</v>
      </c>
      <c r="T575" s="323" t="str">
        <f t="shared" si="38"/>
        <v/>
      </c>
      <c r="U575" s="323">
        <f>(M575*60)*(3.1415927*gradient!$E$8*gradient!$E$8*0.6/4)</f>
        <v>869.58614637751077</v>
      </c>
    </row>
    <row r="576" spans="12:21" x14ac:dyDescent="0.2">
      <c r="L576" s="323">
        <v>17.04</v>
      </c>
      <c r="M576" s="323">
        <f>(L576*$N$5)/(gradient!$E$9/1000000)*1000</f>
        <v>6.98629485624173</v>
      </c>
      <c r="N576" s="323">
        <f t="shared" si="36"/>
        <v>3.6600384864850359</v>
      </c>
      <c r="O576" s="323">
        <f>gradient!$E$7/(N576*gradient!$E$9/1000)</f>
        <v>8035.9167846151013</v>
      </c>
      <c r="P576" s="323">
        <f t="shared" si="35"/>
        <v>8030</v>
      </c>
      <c r="Q576" s="323">
        <f>(M576*60)*(3.1415927*gradient!$E$8*gradient!$E$8*0.6/4)</f>
        <v>871.11980801133348</v>
      </c>
      <c r="R576" s="323">
        <f>1.1*(B$12*gradient!$E$7*0.001*$M576*0.001*$N$4*0.001/(gradient!$E$9*0.000001)^2/100000)</f>
        <v>795.72566846726011</v>
      </c>
      <c r="S576" s="323">
        <f t="shared" si="37"/>
        <v>8030</v>
      </c>
      <c r="T576" s="323">
        <f t="shared" si="38"/>
        <v>8030</v>
      </c>
      <c r="U576" s="323">
        <f>(M576*60)*(3.1415927*gradient!$E$8*gradient!$E$8*0.6/4)</f>
        <v>871.11980801133348</v>
      </c>
    </row>
    <row r="577" spans="12:21" x14ac:dyDescent="0.2">
      <c r="L577" s="323">
        <v>17.07</v>
      </c>
      <c r="M577" s="323">
        <f>(L577*$N$5)/(gradient!$E$9/1000000)*1000</f>
        <v>6.9985946711294797</v>
      </c>
      <c r="N577" s="323">
        <f t="shared" si="36"/>
        <v>3.6626352002933804</v>
      </c>
      <c r="O577" s="323">
        <f>gradient!$E$7/(N577*gradient!$E$9/1000)</f>
        <v>8030.2195270570346</v>
      </c>
      <c r="P577" s="323">
        <f t="shared" si="35"/>
        <v>8030</v>
      </c>
      <c r="Q577" s="323">
        <f>(M577*60)*(3.1415927*gradient!$E$8*gradient!$E$8*0.6/4)</f>
        <v>872.65346964515629</v>
      </c>
      <c r="R577" s="323">
        <f>1.1*(B$12*gradient!$E$7*0.001*$M577*0.001*$N$4*0.001/(gradient!$E$9*0.000001)^2/100000)</f>
        <v>797.12659393991385</v>
      </c>
      <c r="S577" s="323">
        <f t="shared" si="37"/>
        <v>8030</v>
      </c>
      <c r="T577" s="323">
        <f t="shared" si="38"/>
        <v>8030</v>
      </c>
      <c r="U577" s="323">
        <f>(M577*60)*(3.1415927*gradient!$E$8*gradient!$E$8*0.6/4)</f>
        <v>872.65346964515629</v>
      </c>
    </row>
    <row r="578" spans="12:21" x14ac:dyDescent="0.2">
      <c r="L578" s="323">
        <v>17.100000000000001</v>
      </c>
      <c r="M578" s="323">
        <f>(L578*$N$5)/(gradient!$E$9/1000000)*1000</f>
        <v>7.0108944860172295</v>
      </c>
      <c r="N578" s="323">
        <f t="shared" si="36"/>
        <v>3.665231594360169</v>
      </c>
      <c r="O578" s="323">
        <f>gradient!$E$7/(N578*gradient!$E$9/1000)</f>
        <v>8024.5310422237308</v>
      </c>
      <c r="P578" s="323">
        <f t="shared" si="35"/>
        <v>8020</v>
      </c>
      <c r="Q578" s="323">
        <f>(M578*60)*(3.1415927*gradient!$E$8*gradient!$E$8*0.6/4)</f>
        <v>874.187131278979</v>
      </c>
      <c r="R578" s="323">
        <f>1.1*(B$12*gradient!$E$7*0.001*$M578*0.001*$N$4*0.001/(gradient!$E$9*0.000001)^2/100000)</f>
        <v>798.52751941256747</v>
      </c>
      <c r="S578" s="323">
        <f t="shared" si="37"/>
        <v>8020</v>
      </c>
      <c r="T578" s="323" t="str">
        <f t="shared" si="38"/>
        <v/>
      </c>
      <c r="U578" s="323">
        <f>(M578*60)*(3.1415927*gradient!$E$8*gradient!$E$8*0.6/4)</f>
        <v>874.187131278979</v>
      </c>
    </row>
    <row r="579" spans="12:21" x14ac:dyDescent="0.2">
      <c r="L579" s="323">
        <v>17.13</v>
      </c>
      <c r="M579" s="323">
        <f>(L579*$N$5)/(gradient!$E$9/1000000)*1000</f>
        <v>7.0231943009049775</v>
      </c>
      <c r="N579" s="323">
        <f t="shared" si="36"/>
        <v>3.6678276662445666</v>
      </c>
      <c r="O579" s="323">
        <f>gradient!$E$7/(N579*gradient!$E$9/1000)</f>
        <v>8018.8513153336389</v>
      </c>
      <c r="P579" s="323">
        <f t="shared" si="35"/>
        <v>8010</v>
      </c>
      <c r="Q579" s="323">
        <f>(M579*60)*(3.1415927*gradient!$E$8*gradient!$E$8*0.6/4)</f>
        <v>875.7207929128017</v>
      </c>
      <c r="R579" s="323">
        <f>1.1*(B$12*gradient!$E$7*0.001*$M579*0.001*$N$4*0.001/(gradient!$E$9*0.000001)^2/100000)</f>
        <v>799.92844488522087</v>
      </c>
      <c r="S579" s="323">
        <f t="shared" si="37"/>
        <v>8010</v>
      </c>
      <c r="T579" s="323">
        <f t="shared" si="38"/>
        <v>8010</v>
      </c>
      <c r="U579" s="323">
        <f>(M579*60)*(3.1415927*gradient!$E$8*gradient!$E$8*0.6/4)</f>
        <v>875.7207929128017</v>
      </c>
    </row>
    <row r="580" spans="12:21" x14ac:dyDescent="0.2">
      <c r="L580" s="323">
        <v>17.16</v>
      </c>
      <c r="M580" s="323">
        <f>(L580*$N$5)/(gradient!$E$9/1000000)*1000</f>
        <v>7.0354941157927282</v>
      </c>
      <c r="N580" s="323">
        <f t="shared" si="36"/>
        <v>3.6704234135348166</v>
      </c>
      <c r="O580" s="323">
        <f>gradient!$E$7/(N580*gradient!$E$9/1000)</f>
        <v>8013.1803315730349</v>
      </c>
      <c r="P580" s="323">
        <f t="shared" si="35"/>
        <v>8010</v>
      </c>
      <c r="Q580" s="323">
        <f>(M580*60)*(3.1415927*gradient!$E$8*gradient!$E$8*0.6/4)</f>
        <v>877.25445454662452</v>
      </c>
      <c r="R580" s="323">
        <f>1.1*(B$12*gradient!$E$7*0.001*$M580*0.001*$N$4*0.001/(gradient!$E$9*0.000001)^2/100000)</f>
        <v>801.32937035787472</v>
      </c>
      <c r="S580" s="323">
        <f t="shared" si="37"/>
        <v>8010</v>
      </c>
      <c r="T580" s="323" t="str">
        <f t="shared" si="38"/>
        <v/>
      </c>
      <c r="U580" s="323">
        <f>(M580*60)*(3.1415927*gradient!$E$8*gradient!$E$8*0.6/4)</f>
        <v>877.25445454662452</v>
      </c>
    </row>
    <row r="581" spans="12:21" x14ac:dyDescent="0.2">
      <c r="L581" s="323">
        <v>17.190000000000001</v>
      </c>
      <c r="M581" s="323">
        <f>(L581*$N$5)/(gradient!$E$9/1000000)*1000</f>
        <v>7.047793930680478</v>
      </c>
      <c r="N581" s="323">
        <f t="shared" si="36"/>
        <v>3.6730188338479319</v>
      </c>
      <c r="O581" s="323">
        <f>gradient!$E$7/(N581*gradient!$E$9/1000)</f>
        <v>8007.5180760970861</v>
      </c>
      <c r="P581" s="323">
        <f t="shared" si="35"/>
        <v>8000</v>
      </c>
      <c r="Q581" s="323">
        <f>(M581*60)*(3.1415927*gradient!$E$8*gradient!$E$8*0.6/4)</f>
        <v>878.78811618044733</v>
      </c>
      <c r="R581" s="323">
        <f>1.1*(B$12*gradient!$E$7*0.001*$M581*0.001*$N$4*0.001/(gradient!$E$9*0.000001)^2/100000)</f>
        <v>802.73029583052835</v>
      </c>
      <c r="S581" s="323">
        <f t="shared" si="37"/>
        <v>8000</v>
      </c>
      <c r="T581" s="323">
        <f t="shared" si="38"/>
        <v>8000</v>
      </c>
      <c r="U581" s="323">
        <f>(M581*60)*(3.1415927*gradient!$E$8*gradient!$E$8*0.6/4)</f>
        <v>878.78811618044733</v>
      </c>
    </row>
    <row r="582" spans="12:21" x14ac:dyDescent="0.2">
      <c r="L582" s="323">
        <v>17.22</v>
      </c>
      <c r="M582" s="323">
        <f>(L582*$N$5)/(gradient!$E$9/1000000)*1000</f>
        <v>7.0600937455682269</v>
      </c>
      <c r="N582" s="323">
        <f t="shared" si="36"/>
        <v>3.6756139248293884</v>
      </c>
      <c r="O582" s="323">
        <f>gradient!$E$7/(N582*gradient!$E$9/1000)</f>
        <v>8001.8645340308867</v>
      </c>
      <c r="P582" s="323">
        <f t="shared" si="35"/>
        <v>8000</v>
      </c>
      <c r="Q582" s="323">
        <f>(M582*60)*(3.1415927*gradient!$E$8*gradient!$E$8*0.6/4)</f>
        <v>880.32177781427004</v>
      </c>
      <c r="R582" s="323">
        <f>1.1*(B$12*gradient!$E$7*0.001*$M582*0.001*$N$4*0.001/(gradient!$E$9*0.000001)^2/100000)</f>
        <v>804.13122130318209</v>
      </c>
      <c r="S582" s="323">
        <f t="shared" si="37"/>
        <v>8000</v>
      </c>
      <c r="T582" s="323" t="str">
        <f t="shared" si="38"/>
        <v/>
      </c>
      <c r="U582" s="323">
        <f>(M582*60)*(3.1415927*gradient!$E$8*gradient!$E$8*0.6/4)</f>
        <v>880.32177781427004</v>
      </c>
    </row>
    <row r="583" spans="12:21" x14ac:dyDescent="0.2">
      <c r="L583" s="323">
        <v>17.25</v>
      </c>
      <c r="M583" s="323">
        <f>(L583*$N$5)/(gradient!$E$9/1000000)*1000</f>
        <v>7.0723935604559767</v>
      </c>
      <c r="N583" s="323">
        <f t="shared" si="36"/>
        <v>3.6782086841528265</v>
      </c>
      <c r="O583" s="323">
        <f>gradient!$E$7/(N583*gradient!$E$9/1000)</f>
        <v>7996.2196904704824</v>
      </c>
      <c r="P583" s="323">
        <f t="shared" si="35"/>
        <v>7990</v>
      </c>
      <c r="Q583" s="323">
        <f>(M583*60)*(3.1415927*gradient!$E$8*gradient!$E$8*0.6/4)</f>
        <v>881.85543944809285</v>
      </c>
      <c r="R583" s="323">
        <f>1.1*(B$12*gradient!$E$7*0.001*$M583*0.001*$N$4*0.001/(gradient!$E$9*0.000001)^2/100000)</f>
        <v>805.53214677583549</v>
      </c>
      <c r="S583" s="323">
        <f t="shared" si="37"/>
        <v>7990</v>
      </c>
      <c r="T583" s="323">
        <f t="shared" si="38"/>
        <v>7990</v>
      </c>
      <c r="U583" s="323">
        <f>(M583*60)*(3.1415927*gradient!$E$8*gradient!$E$8*0.6/4)</f>
        <v>881.85543944809285</v>
      </c>
    </row>
    <row r="584" spans="12:21" x14ac:dyDescent="0.2">
      <c r="L584" s="323">
        <v>17.28</v>
      </c>
      <c r="M584" s="323">
        <f>(L584*$N$5)/(gradient!$E$9/1000000)*1000</f>
        <v>7.0846933753437265</v>
      </c>
      <c r="N584" s="323">
        <f t="shared" si="36"/>
        <v>3.6808031095197418</v>
      </c>
      <c r="O584" s="323">
        <f>gradient!$E$7/(N584*gradient!$E$9/1000)</f>
        <v>7990.5835304838947</v>
      </c>
      <c r="P584" s="323">
        <f t="shared" si="35"/>
        <v>7990</v>
      </c>
      <c r="Q584" s="323">
        <f>(M584*60)*(3.1415927*gradient!$E$8*gradient!$E$8*0.6/4)</f>
        <v>883.38910108191567</v>
      </c>
      <c r="R584" s="323">
        <f>1.1*(B$12*gradient!$E$7*0.001*$M584*0.001*$N$4*0.001/(gradient!$E$9*0.000001)^2/100000)</f>
        <v>806.93307224848934</v>
      </c>
      <c r="S584" s="323">
        <f t="shared" si="37"/>
        <v>7990</v>
      </c>
      <c r="T584" s="323">
        <f t="shared" si="38"/>
        <v>7990</v>
      </c>
      <c r="U584" s="323">
        <f>(M584*60)*(3.1415927*gradient!$E$8*gradient!$E$8*0.6/4)</f>
        <v>883.38910108191567</v>
      </c>
    </row>
    <row r="585" spans="12:21" x14ac:dyDescent="0.2">
      <c r="L585" s="323">
        <v>17.309999999999999</v>
      </c>
      <c r="M585" s="323">
        <f>(L585*$N$5)/(gradient!$E$9/1000000)*1000</f>
        <v>7.0969931902314745</v>
      </c>
      <c r="N585" s="323">
        <f t="shared" si="36"/>
        <v>3.6833971986592022</v>
      </c>
      <c r="O585" s="323">
        <f>gradient!$E$7/(N585*gradient!$E$9/1000)</f>
        <v>7984.9560391120913</v>
      </c>
      <c r="P585" s="323">
        <f t="shared" ref="P585:P648" si="39">FLOOR(O585,10)</f>
        <v>7980</v>
      </c>
      <c r="Q585" s="323">
        <f>(M585*60)*(3.1415927*gradient!$E$8*gradient!$E$8*0.6/4)</f>
        <v>884.92276271573826</v>
      </c>
      <c r="R585" s="323">
        <f>1.1*(B$12*gradient!$E$7*0.001*$M585*0.001*$N$4*0.001/(gradient!$E$9*0.000001)^2/100000)</f>
        <v>808.33399772114262</v>
      </c>
      <c r="S585" s="323">
        <f t="shared" si="37"/>
        <v>7980</v>
      </c>
      <c r="T585" s="323" t="str">
        <f t="shared" si="38"/>
        <v/>
      </c>
      <c r="U585" s="323">
        <f>(M585*60)*(3.1415927*gradient!$E$8*gradient!$E$8*0.6/4)</f>
        <v>884.92276271573826</v>
      </c>
    </row>
    <row r="586" spans="12:21" x14ac:dyDescent="0.2">
      <c r="L586" s="323">
        <v>17.34</v>
      </c>
      <c r="M586" s="323">
        <f>(L586*$N$5)/(gradient!$E$9/1000000)*1000</f>
        <v>7.1092930051192251</v>
      </c>
      <c r="N586" s="323">
        <f t="shared" si="36"/>
        <v>3.6859909493275462</v>
      </c>
      <c r="O586" s="323">
        <f>gradient!$E$7/(N586*gradient!$E$9/1000)</f>
        <v>7979.3372013699845</v>
      </c>
      <c r="P586" s="323">
        <f t="shared" si="39"/>
        <v>7970</v>
      </c>
      <c r="Q586" s="323">
        <f>(M586*60)*(3.1415927*gradient!$E$8*gradient!$E$8*0.6/4)</f>
        <v>886.45642434956119</v>
      </c>
      <c r="R586" s="323">
        <f>1.1*(B$12*gradient!$E$7*0.001*$M586*0.001*$N$4*0.001/(gradient!$E$9*0.000001)^2/100000)</f>
        <v>809.73492319379659</v>
      </c>
      <c r="S586" s="323">
        <f t="shared" si="37"/>
        <v>7970</v>
      </c>
      <c r="T586" s="323">
        <f t="shared" si="38"/>
        <v>7970</v>
      </c>
      <c r="U586" s="323">
        <f>(M586*60)*(3.1415927*gradient!$E$8*gradient!$E$8*0.6/4)</f>
        <v>886.45642434956119</v>
      </c>
    </row>
    <row r="587" spans="12:21" x14ac:dyDescent="0.2">
      <c r="L587" s="323">
        <v>17.37</v>
      </c>
      <c r="M587" s="323">
        <f>(L587*$N$5)/(gradient!$E$9/1000000)*1000</f>
        <v>7.1215928200069749</v>
      </c>
      <c r="N587" s="323">
        <f t="shared" si="36"/>
        <v>3.6885843593081007</v>
      </c>
      <c r="O587" s="323">
        <f>gradient!$E$7/(N587*gradient!$E$9/1000)</f>
        <v>7973.7270022473795</v>
      </c>
      <c r="P587" s="323">
        <f t="shared" si="39"/>
        <v>7970</v>
      </c>
      <c r="Q587" s="323">
        <f>(M587*60)*(3.1415927*gradient!$E$8*gradient!$E$8*0.6/4)</f>
        <v>887.99008598338389</v>
      </c>
      <c r="R587" s="323">
        <f>1.1*(B$12*gradient!$E$7*0.001*$M587*0.001*$N$4*0.001/(gradient!$E$9*0.000001)^2/100000)</f>
        <v>811.13584866645022</v>
      </c>
      <c r="S587" s="323">
        <f t="shared" si="37"/>
        <v>7970</v>
      </c>
      <c r="T587" s="323" t="str">
        <f t="shared" si="38"/>
        <v/>
      </c>
      <c r="U587" s="323">
        <f>(M587*60)*(3.1415927*gradient!$E$8*gradient!$E$8*0.6/4)</f>
        <v>887.99008598338389</v>
      </c>
    </row>
    <row r="588" spans="12:21" x14ac:dyDescent="0.2">
      <c r="L588" s="323">
        <v>17.399999999999999</v>
      </c>
      <c r="M588" s="323">
        <f>(L588*$N$5)/(gradient!$E$9/1000000)*1000</f>
        <v>7.1338926348947238</v>
      </c>
      <c r="N588" s="323">
        <f t="shared" si="36"/>
        <v>3.6911774264108881</v>
      </c>
      <c r="O588" s="323">
        <f>gradient!$E$7/(N588*gradient!$E$9/1000)</f>
        <v>7968.1254267099393</v>
      </c>
      <c r="P588" s="323">
        <f t="shared" si="39"/>
        <v>7960</v>
      </c>
      <c r="Q588" s="323">
        <f>(M588*60)*(3.1415927*gradient!$E$8*gradient!$E$8*0.6/4)</f>
        <v>889.52374761720671</v>
      </c>
      <c r="R588" s="323">
        <f>1.1*(B$12*gradient!$E$7*0.001*$M588*0.001*$N$4*0.001/(gradient!$E$9*0.000001)^2/100000)</f>
        <v>812.5367741391035</v>
      </c>
      <c r="S588" s="323">
        <f t="shared" si="37"/>
        <v>7960</v>
      </c>
      <c r="T588" s="323">
        <f t="shared" si="38"/>
        <v>7960</v>
      </c>
      <c r="U588" s="323">
        <f>(M588*60)*(3.1415927*gradient!$E$8*gradient!$E$8*0.6/4)</f>
        <v>889.52374761720671</v>
      </c>
    </row>
    <row r="589" spans="12:21" x14ac:dyDescent="0.2">
      <c r="L589" s="323">
        <v>17.43</v>
      </c>
      <c r="M589" s="323">
        <f>(L589*$N$5)/(gradient!$E$9/1000000)*1000</f>
        <v>7.1461924497824736</v>
      </c>
      <c r="N589" s="323">
        <f t="shared" si="36"/>
        <v>3.6937701484723537</v>
      </c>
      <c r="O589" s="323">
        <f>gradient!$E$7/(N589*gradient!$E$9/1000)</f>
        <v>7962.5324597000945</v>
      </c>
      <c r="P589" s="323">
        <f t="shared" si="39"/>
        <v>7960</v>
      </c>
      <c r="Q589" s="323">
        <f>(M589*60)*(3.1415927*gradient!$E$8*gradient!$E$8*0.6/4)</f>
        <v>891.05740925102941</v>
      </c>
      <c r="R589" s="323">
        <f>1.1*(B$12*gradient!$E$7*0.001*$M589*0.001*$N$4*0.001/(gradient!$E$9*0.000001)^2/100000)</f>
        <v>813.93769961175735</v>
      </c>
      <c r="S589" s="323">
        <f t="shared" si="37"/>
        <v>7960</v>
      </c>
      <c r="T589" s="323" t="str">
        <f t="shared" si="38"/>
        <v/>
      </c>
      <c r="U589" s="323">
        <f>(M589*60)*(3.1415927*gradient!$E$8*gradient!$E$8*0.6/4)</f>
        <v>891.05740925102941</v>
      </c>
    </row>
    <row r="590" spans="12:21" x14ac:dyDescent="0.2">
      <c r="L590" s="323">
        <v>17.46</v>
      </c>
      <c r="M590" s="323">
        <f>(L590*$N$5)/(gradient!$E$9/1000000)*1000</f>
        <v>7.1584922646702234</v>
      </c>
      <c r="N590" s="323">
        <f t="shared" si="36"/>
        <v>3.6963625233550781</v>
      </c>
      <c r="O590" s="323">
        <f>gradient!$E$7/(N590*gradient!$E$9/1000)</f>
        <v>7956.9480861379825</v>
      </c>
      <c r="P590" s="323">
        <f t="shared" si="39"/>
        <v>7950</v>
      </c>
      <c r="Q590" s="323">
        <f>(M590*60)*(3.1415927*gradient!$E$8*gradient!$E$8*0.6/4)</f>
        <v>892.59107088485223</v>
      </c>
      <c r="R590" s="323">
        <f>1.1*(B$12*gradient!$E$7*0.001*$M590*0.001*$N$4*0.001/(gradient!$E$9*0.000001)^2/100000)</f>
        <v>815.33862508441086</v>
      </c>
      <c r="S590" s="323">
        <f t="shared" si="37"/>
        <v>7950</v>
      </c>
      <c r="T590" s="323">
        <f t="shared" si="38"/>
        <v>7950</v>
      </c>
      <c r="U590" s="323">
        <f>(M590*60)*(3.1415927*gradient!$E$8*gradient!$E$8*0.6/4)</f>
        <v>892.59107088485223</v>
      </c>
    </row>
    <row r="591" spans="12:21" x14ac:dyDescent="0.2">
      <c r="L591" s="323">
        <v>17.489999999999998</v>
      </c>
      <c r="M591" s="323">
        <f>(L591*$N$5)/(gradient!$E$9/1000000)*1000</f>
        <v>7.1707920795579723</v>
      </c>
      <c r="N591" s="323">
        <f t="shared" si="36"/>
        <v>3.6989545489475053</v>
      </c>
      <c r="O591" s="323">
        <f>gradient!$E$7/(N591*gradient!$E$9/1000)</f>
        <v>7951.3722909223443</v>
      </c>
      <c r="P591" s="323">
        <f t="shared" si="39"/>
        <v>7950</v>
      </c>
      <c r="Q591" s="323">
        <f>(M591*60)*(3.1415927*gradient!$E$8*gradient!$E$8*0.6/4)</f>
        <v>894.12473251867493</v>
      </c>
      <c r="R591" s="323">
        <f>1.1*(B$12*gradient!$E$7*0.001*$M591*0.001*$N$4*0.001/(gradient!$E$9*0.000001)^2/100000)</f>
        <v>816.7395505570646</v>
      </c>
      <c r="S591" s="323">
        <f t="shared" si="37"/>
        <v>7950</v>
      </c>
      <c r="T591" s="323" t="str">
        <f t="shared" si="38"/>
        <v/>
      </c>
      <c r="U591" s="323">
        <f>(M591*60)*(3.1415927*gradient!$E$8*gradient!$E$8*0.6/4)</f>
        <v>894.12473251867493</v>
      </c>
    </row>
    <row r="592" spans="12:21" x14ac:dyDescent="0.2">
      <c r="L592" s="323">
        <v>17.52</v>
      </c>
      <c r="M592" s="323">
        <f>(L592*$N$5)/(gradient!$E$9/1000000)*1000</f>
        <v>7.183091894445722</v>
      </c>
      <c r="N592" s="323">
        <f t="shared" si="36"/>
        <v>3.7015462231636729</v>
      </c>
      <c r="O592" s="323">
        <f>gradient!$E$7/(N592*gradient!$E$9/1000)</f>
        <v>7945.8050589314062</v>
      </c>
      <c r="P592" s="323">
        <f t="shared" si="39"/>
        <v>7940</v>
      </c>
      <c r="Q592" s="323">
        <f>(M592*60)*(3.1415927*gradient!$E$8*gradient!$E$8*0.6/4)</f>
        <v>895.65839415249775</v>
      </c>
      <c r="R592" s="323">
        <f>1.1*(B$12*gradient!$E$7*0.001*$M592*0.001*$N$4*0.001/(gradient!$E$9*0.000001)^2/100000)</f>
        <v>818.14047602971812</v>
      </c>
      <c r="S592" s="323">
        <f t="shared" si="37"/>
        <v>7940</v>
      </c>
      <c r="T592" s="323">
        <f t="shared" si="38"/>
        <v>7940</v>
      </c>
      <c r="U592" s="323">
        <f>(M592*60)*(3.1415927*gradient!$E$8*gradient!$E$8*0.6/4)</f>
        <v>895.65839415249775</v>
      </c>
    </row>
    <row r="593" spans="12:21" x14ac:dyDescent="0.2">
      <c r="L593" s="323">
        <v>17.55</v>
      </c>
      <c r="M593" s="323">
        <f>(L593*$N$5)/(gradient!$E$9/1000000)*1000</f>
        <v>7.1953917093334718</v>
      </c>
      <c r="N593" s="323">
        <f t="shared" si="36"/>
        <v>3.7041375439429358</v>
      </c>
      <c r="O593" s="323">
        <f>gradient!$E$7/(N593*gradient!$E$9/1000)</f>
        <v>7940.2463750237712</v>
      </c>
      <c r="P593" s="323">
        <f t="shared" si="39"/>
        <v>7940</v>
      </c>
      <c r="Q593" s="323">
        <f>(M593*60)*(3.1415927*gradient!$E$8*gradient!$E$8*0.6/4)</f>
        <v>897.19205578632057</v>
      </c>
      <c r="R593" s="323">
        <f>1.1*(B$12*gradient!$E$7*0.001*$M593*0.001*$N$4*0.001/(gradient!$E$9*0.000001)^2/100000)</f>
        <v>819.54140150237185</v>
      </c>
      <c r="S593" s="323">
        <f t="shared" si="37"/>
        <v>7940</v>
      </c>
      <c r="T593" s="323">
        <f t="shared" si="38"/>
        <v>7940</v>
      </c>
      <c r="U593" s="323">
        <f>(M593*60)*(3.1415927*gradient!$E$8*gradient!$E$8*0.6/4)</f>
        <v>897.19205578632057</v>
      </c>
    </row>
    <row r="594" spans="12:21" x14ac:dyDescent="0.2">
      <c r="L594" s="323">
        <v>17.579999999999998</v>
      </c>
      <c r="M594" s="323">
        <f>(L594*$N$5)/(gradient!$E$9/1000000)*1000</f>
        <v>7.2076915242212207</v>
      </c>
      <c r="N594" s="323">
        <f t="shared" ref="N594:N657" si="40">B$9*$L594^(1/3)+B$10/$L594+B$11*$L594</f>
        <v>3.7067285092497055</v>
      </c>
      <c r="O594" s="323">
        <f>gradient!$E$7/(N594*gradient!$E$9/1000)</f>
        <v>7934.6962240392704</v>
      </c>
      <c r="P594" s="323">
        <f t="shared" si="39"/>
        <v>7930</v>
      </c>
      <c r="Q594" s="323">
        <f>(M594*60)*(3.1415927*gradient!$E$8*gradient!$E$8*0.6/4)</f>
        <v>898.72571742014327</v>
      </c>
      <c r="R594" s="323">
        <f>1.1*(B$12*gradient!$E$7*0.001*$M594*0.001*$N$4*0.001/(gradient!$E$9*0.000001)^2/100000)</f>
        <v>820.94232697502537</v>
      </c>
      <c r="S594" s="323">
        <f t="shared" ref="S594:S657" si="41">IF(P594&gt;$P$1017,S593,P594)</f>
        <v>7930</v>
      </c>
      <c r="T594" s="323" t="str">
        <f t="shared" ref="T594:T657" si="42">IF(S596-S595&gt;=0,"",P594)</f>
        <v/>
      </c>
      <c r="U594" s="323">
        <f>(M594*60)*(3.1415927*gradient!$E$8*gradient!$E$8*0.6/4)</f>
        <v>898.72571742014327</v>
      </c>
    </row>
    <row r="595" spans="12:21" x14ac:dyDescent="0.2">
      <c r="L595" s="323">
        <v>17.61</v>
      </c>
      <c r="M595" s="323">
        <f>(L595*$N$5)/(gradient!$E$9/1000000)*1000</f>
        <v>7.2199913391089705</v>
      </c>
      <c r="N595" s="323">
        <f t="shared" si="40"/>
        <v>3.7093191170731838</v>
      </c>
      <c r="O595" s="323">
        <f>gradient!$E$7/(N595*gradient!$E$9/1000)</f>
        <v>7929.1545907998161</v>
      </c>
      <c r="P595" s="323">
        <f t="shared" si="39"/>
        <v>7920</v>
      </c>
      <c r="Q595" s="323">
        <f>(M595*60)*(3.1415927*gradient!$E$8*gradient!$E$8*0.6/4)</f>
        <v>900.25937905396609</v>
      </c>
      <c r="R595" s="323">
        <f>1.1*(B$12*gradient!$E$7*0.001*$M595*0.001*$N$4*0.001/(gradient!$E$9*0.000001)^2/100000)</f>
        <v>822.34325244767922</v>
      </c>
      <c r="S595" s="323">
        <f t="shared" si="41"/>
        <v>7920</v>
      </c>
      <c r="T595" s="323">
        <f t="shared" si="42"/>
        <v>7920</v>
      </c>
      <c r="U595" s="323">
        <f>(M595*60)*(3.1415927*gradient!$E$8*gradient!$E$8*0.6/4)</f>
        <v>900.25937905396609</v>
      </c>
    </row>
    <row r="596" spans="12:21" x14ac:dyDescent="0.2">
      <c r="L596" s="323">
        <v>17.64</v>
      </c>
      <c r="M596" s="323">
        <f>(L596*$N$5)/(gradient!$E$9/1000000)*1000</f>
        <v>7.2322911539967212</v>
      </c>
      <c r="N596" s="323">
        <f t="shared" si="40"/>
        <v>3.7119093654271049</v>
      </c>
      <c r="O596" s="323">
        <f>gradient!$E$7/(N596*gradient!$E$9/1000)</f>
        <v>7923.6214601102292</v>
      </c>
      <c r="P596" s="323">
        <f t="shared" si="39"/>
        <v>7920</v>
      </c>
      <c r="Q596" s="323">
        <f>(M596*60)*(3.1415927*gradient!$E$8*gradient!$E$8*0.6/4)</f>
        <v>901.7930406877889</v>
      </c>
      <c r="R596" s="323">
        <f>1.1*(B$12*gradient!$E$7*0.001*$M596*0.001*$N$4*0.001/(gradient!$E$9*0.000001)^2/100000)</f>
        <v>823.74417792033285</v>
      </c>
      <c r="S596" s="323">
        <f t="shared" si="41"/>
        <v>7920</v>
      </c>
      <c r="T596" s="323" t="str">
        <f t="shared" si="42"/>
        <v/>
      </c>
      <c r="U596" s="323">
        <f>(M596*60)*(3.1415927*gradient!$E$8*gradient!$E$8*0.6/4)</f>
        <v>901.7930406877889</v>
      </c>
    </row>
    <row r="597" spans="12:21" x14ac:dyDescent="0.2">
      <c r="L597" s="323">
        <v>17.670000000000002</v>
      </c>
      <c r="M597" s="323">
        <f>(L597*$N$5)/(gradient!$E$9/1000000)*1000</f>
        <v>7.2445909688844701</v>
      </c>
      <c r="N597" s="323">
        <f t="shared" si="40"/>
        <v>3.7144992523494755</v>
      </c>
      <c r="O597" s="323">
        <f>gradient!$E$7/(N597*gradient!$E$9/1000)</f>
        <v>7918.0968167590763</v>
      </c>
      <c r="P597" s="323">
        <f t="shared" si="39"/>
        <v>7910</v>
      </c>
      <c r="Q597" s="323">
        <f>(M597*60)*(3.1415927*gradient!$E$8*gradient!$E$8*0.6/4)</f>
        <v>903.32670232161172</v>
      </c>
      <c r="R597" s="323">
        <f>1.1*(B$12*gradient!$E$7*0.001*$M597*0.001*$N$4*0.001/(gradient!$E$9*0.000001)^2/100000)</f>
        <v>825.14510339298658</v>
      </c>
      <c r="S597" s="323">
        <f t="shared" si="41"/>
        <v>7910</v>
      </c>
      <c r="T597" s="323">
        <f t="shared" si="42"/>
        <v>7910</v>
      </c>
      <c r="U597" s="323">
        <f>(M597*60)*(3.1415927*gradient!$E$8*gradient!$E$8*0.6/4)</f>
        <v>903.32670232161172</v>
      </c>
    </row>
    <row r="598" spans="12:21" x14ac:dyDescent="0.2">
      <c r="L598" s="323">
        <v>17.7</v>
      </c>
      <c r="M598" s="323">
        <f>(L598*$N$5)/(gradient!$E$9/1000000)*1000</f>
        <v>7.256890783772219</v>
      </c>
      <c r="N598" s="323">
        <f t="shared" si="40"/>
        <v>3.7170887759023215</v>
      </c>
      <c r="O598" s="323">
        <f>gradient!$E$7/(N598*gradient!$E$9/1000)</f>
        <v>7912.5806455194661</v>
      </c>
      <c r="P598" s="323">
        <f t="shared" si="39"/>
        <v>7910</v>
      </c>
      <c r="Q598" s="323">
        <f>(M598*60)*(3.1415927*gradient!$E$8*gradient!$E$8*0.6/4)</f>
        <v>904.86036395543431</v>
      </c>
      <c r="R598" s="323">
        <f>1.1*(B$12*gradient!$E$7*0.001*$M598*0.001*$N$4*0.001/(gradient!$E$9*0.000001)^2/100000)</f>
        <v>826.54602886563998</v>
      </c>
      <c r="S598" s="323">
        <f t="shared" si="41"/>
        <v>7910</v>
      </c>
      <c r="T598" s="323" t="str">
        <f t="shared" si="42"/>
        <v/>
      </c>
      <c r="U598" s="323">
        <f>(M598*60)*(3.1415927*gradient!$E$8*gradient!$E$8*0.6/4)</f>
        <v>904.86036395543431</v>
      </c>
    </row>
    <row r="599" spans="12:21" x14ac:dyDescent="0.2">
      <c r="L599" s="323">
        <v>17.73</v>
      </c>
      <c r="M599" s="323">
        <f>(L599*$N$5)/(gradient!$E$9/1000000)*1000</f>
        <v>7.2691905986599687</v>
      </c>
      <c r="N599" s="323">
        <f t="shared" si="40"/>
        <v>3.7196779341714361</v>
      </c>
      <c r="O599" s="323">
        <f>gradient!$E$7/(N599*gradient!$E$9/1000)</f>
        <v>7907.072931149849</v>
      </c>
      <c r="P599" s="323">
        <f t="shared" si="39"/>
        <v>7900</v>
      </c>
      <c r="Q599" s="323">
        <f>(M599*60)*(3.1415927*gradient!$E$8*gradient!$E$8*0.6/4)</f>
        <v>906.39402558925713</v>
      </c>
      <c r="R599" s="323">
        <f>1.1*(B$12*gradient!$E$7*0.001*$M599*0.001*$N$4*0.001/(gradient!$E$9*0.000001)^2/100000)</f>
        <v>827.94695433829349</v>
      </c>
      <c r="S599" s="323">
        <f t="shared" si="41"/>
        <v>7900</v>
      </c>
      <c r="T599" s="323">
        <f t="shared" si="42"/>
        <v>7900</v>
      </c>
      <c r="U599" s="323">
        <f>(M599*60)*(3.1415927*gradient!$E$8*gradient!$E$8*0.6/4)</f>
        <v>906.39402558925713</v>
      </c>
    </row>
    <row r="600" spans="12:21" x14ac:dyDescent="0.2">
      <c r="L600" s="323">
        <v>17.760000000000002</v>
      </c>
      <c r="M600" s="323">
        <f>(L600*$N$5)/(gradient!$E$9/1000000)*1000</f>
        <v>7.2814904135477185</v>
      </c>
      <c r="N600" s="323">
        <f t="shared" si="40"/>
        <v>3.7222667252661328</v>
      </c>
      <c r="O600" s="323">
        <f>gradient!$E$7/(N600*gradient!$E$9/1000)</f>
        <v>7901.5736583948019</v>
      </c>
      <c r="P600" s="323">
        <f t="shared" si="39"/>
        <v>7900</v>
      </c>
      <c r="Q600" s="323">
        <f>(M600*60)*(3.1415927*gradient!$E$8*gradient!$E$8*0.6/4)</f>
        <v>907.92768722307994</v>
      </c>
      <c r="R600" s="323">
        <f>1.1*(B$12*gradient!$E$7*0.001*$M600*0.001*$N$4*0.001/(gradient!$E$9*0.000001)^2/100000)</f>
        <v>829.34787981094735</v>
      </c>
      <c r="S600" s="323">
        <f t="shared" si="41"/>
        <v>7900</v>
      </c>
      <c r="T600" s="323" t="str">
        <f t="shared" si="42"/>
        <v/>
      </c>
      <c r="U600" s="323">
        <f>(M600*60)*(3.1415927*gradient!$E$8*gradient!$E$8*0.6/4)</f>
        <v>907.92768722307994</v>
      </c>
    </row>
    <row r="601" spans="12:21" x14ac:dyDescent="0.2">
      <c r="L601" s="323">
        <v>17.79</v>
      </c>
      <c r="M601" s="323">
        <f>(L601*$N$5)/(gradient!$E$9/1000000)*1000</f>
        <v>7.2937902284354674</v>
      </c>
      <c r="N601" s="323">
        <f t="shared" si="40"/>
        <v>3.7248551473189955</v>
      </c>
      <c r="O601" s="323">
        <f>gradient!$E$7/(N601*gradient!$E$9/1000)</f>
        <v>7896.0828119857997</v>
      </c>
      <c r="P601" s="323">
        <f t="shared" si="39"/>
        <v>7890</v>
      </c>
      <c r="Q601" s="323">
        <f>(M601*60)*(3.1415927*gradient!$E$8*gradient!$E$8*0.6/4)</f>
        <v>909.46134885690265</v>
      </c>
      <c r="R601" s="323">
        <f>1.1*(B$12*gradient!$E$7*0.001*$M601*0.001*$N$4*0.001/(gradient!$E$9*0.000001)^2/100000)</f>
        <v>830.74880528360063</v>
      </c>
      <c r="S601" s="323">
        <f t="shared" si="41"/>
        <v>7890</v>
      </c>
      <c r="T601" s="323">
        <f t="shared" si="42"/>
        <v>7890</v>
      </c>
      <c r="U601" s="323">
        <f>(M601*60)*(3.1415927*gradient!$E$8*gradient!$E$8*0.6/4)</f>
        <v>909.46134885690265</v>
      </c>
    </row>
    <row r="602" spans="12:21" x14ac:dyDescent="0.2">
      <c r="L602" s="323">
        <v>17.82</v>
      </c>
      <c r="M602" s="323">
        <f>(L602*$N$5)/(gradient!$E$9/1000000)*1000</f>
        <v>7.3060900433232181</v>
      </c>
      <c r="N602" s="323">
        <f t="shared" si="40"/>
        <v>3.7274431984856413</v>
      </c>
      <c r="O602" s="323">
        <f>gradient!$E$7/(N602*gradient!$E$9/1000)</f>
        <v>7890.6003766419708</v>
      </c>
      <c r="P602" s="323">
        <f t="shared" si="39"/>
        <v>7890</v>
      </c>
      <c r="Q602" s="323">
        <f>(M602*60)*(3.1415927*gradient!$E$8*gradient!$E$8*0.6/4)</f>
        <v>910.99501049072546</v>
      </c>
      <c r="R602" s="323">
        <f>1.1*(B$12*gradient!$E$7*0.001*$M602*0.001*$N$4*0.001/(gradient!$E$9*0.000001)^2/100000)</f>
        <v>832.14973075625471</v>
      </c>
      <c r="S602" s="323">
        <f t="shared" si="41"/>
        <v>7890</v>
      </c>
      <c r="T602" s="323">
        <f t="shared" si="42"/>
        <v>7890</v>
      </c>
      <c r="U602" s="323">
        <f>(M602*60)*(3.1415927*gradient!$E$8*gradient!$E$8*0.6/4)</f>
        <v>910.99501049072546</v>
      </c>
    </row>
    <row r="603" spans="12:21" x14ac:dyDescent="0.2">
      <c r="L603" s="323">
        <v>17.850000000000001</v>
      </c>
      <c r="M603" s="323">
        <f>(L603*$N$5)/(gradient!$E$9/1000000)*1000</f>
        <v>7.318389858210967</v>
      </c>
      <c r="N603" s="323">
        <f t="shared" si="40"/>
        <v>3.7300308769444737</v>
      </c>
      <c r="O603" s="323">
        <f>gradient!$E$7/(N603*gradient!$E$9/1000)</f>
        <v>7885.1263370708512</v>
      </c>
      <c r="P603" s="323">
        <f t="shared" si="39"/>
        <v>7880</v>
      </c>
      <c r="Q603" s="323">
        <f>(M603*60)*(3.1415927*gradient!$E$8*gradient!$E$8*0.6/4)</f>
        <v>912.52867212454828</v>
      </c>
      <c r="R603" s="323">
        <f>1.1*(B$12*gradient!$E$7*0.001*$M603*0.001*$N$4*0.001/(gradient!$E$9*0.000001)^2/100000)</f>
        <v>833.550656228908</v>
      </c>
      <c r="S603" s="323">
        <f t="shared" si="41"/>
        <v>7880</v>
      </c>
      <c r="T603" s="323" t="str">
        <f t="shared" si="42"/>
        <v/>
      </c>
      <c r="U603" s="323">
        <f>(M603*60)*(3.1415927*gradient!$E$8*gradient!$E$8*0.6/4)</f>
        <v>912.52867212454828</v>
      </c>
    </row>
    <row r="604" spans="12:21" x14ac:dyDescent="0.2">
      <c r="L604" s="323">
        <v>17.88</v>
      </c>
      <c r="M604" s="323">
        <f>(L604*$N$5)/(gradient!$E$9/1000000)*1000</f>
        <v>7.3306896730987159</v>
      </c>
      <c r="N604" s="323">
        <f t="shared" si="40"/>
        <v>3.732618180896448</v>
      </c>
      <c r="O604" s="323">
        <f>gradient!$E$7/(N604*gradient!$E$9/1000)</f>
        <v>7879.6606779691165</v>
      </c>
      <c r="P604" s="323">
        <f t="shared" si="39"/>
        <v>7870</v>
      </c>
      <c r="Q604" s="323">
        <f>(M604*60)*(3.1415927*gradient!$E$8*gradient!$E$8*0.6/4)</f>
        <v>914.06233375837098</v>
      </c>
      <c r="R604" s="323">
        <f>1.1*(B$12*gradient!$E$7*0.001*$M604*0.001*$N$4*0.001/(gradient!$E$9*0.000001)^2/100000)</f>
        <v>834.95158170156174</v>
      </c>
      <c r="S604" s="323">
        <f t="shared" si="41"/>
        <v>7870</v>
      </c>
      <c r="T604" s="323">
        <f t="shared" si="42"/>
        <v>7870</v>
      </c>
      <c r="U604" s="323">
        <f>(M604*60)*(3.1415927*gradient!$E$8*gradient!$E$8*0.6/4)</f>
        <v>914.06233375837098</v>
      </c>
    </row>
    <row r="605" spans="12:21" x14ac:dyDescent="0.2">
      <c r="L605" s="323">
        <v>17.91</v>
      </c>
      <c r="M605" s="323">
        <f>(L605*$N$5)/(gradient!$E$9/1000000)*1000</f>
        <v>7.3429894879864657</v>
      </c>
      <c r="N605" s="323">
        <f t="shared" si="40"/>
        <v>3.7352051085648386</v>
      </c>
      <c r="O605" s="323">
        <f>gradient!$E$7/(N605*gradient!$E$9/1000)</f>
        <v>7874.2033840232962</v>
      </c>
      <c r="P605" s="323">
        <f t="shared" si="39"/>
        <v>7870</v>
      </c>
      <c r="Q605" s="323">
        <f>(M605*60)*(3.1415927*gradient!$E$8*gradient!$E$8*0.6/4)</f>
        <v>915.59599539219369</v>
      </c>
      <c r="R605" s="323">
        <f>1.1*(B$12*gradient!$E$7*0.001*$M605*0.001*$N$4*0.001/(gradient!$E$9*0.000001)^2/100000)</f>
        <v>836.35250717421525</v>
      </c>
      <c r="S605" s="323">
        <f t="shared" si="41"/>
        <v>7870</v>
      </c>
      <c r="T605" s="323" t="str">
        <f t="shared" si="42"/>
        <v/>
      </c>
      <c r="U605" s="323">
        <f>(M605*60)*(3.1415927*gradient!$E$8*gradient!$E$8*0.6/4)</f>
        <v>915.59599539219369</v>
      </c>
    </row>
    <row r="606" spans="12:21" x14ac:dyDescent="0.2">
      <c r="L606" s="323">
        <v>17.940000000000001</v>
      </c>
      <c r="M606" s="323">
        <f>(L606*$N$5)/(gradient!$E$9/1000000)*1000</f>
        <v>7.3552893028742155</v>
      </c>
      <c r="N606" s="323">
        <f t="shared" si="40"/>
        <v>3.7377916581950017</v>
      </c>
      <c r="O606" s="323">
        <f>gradient!$E$7/(N606*gradient!$E$9/1000)</f>
        <v>7868.7544399105009</v>
      </c>
      <c r="P606" s="323">
        <f t="shared" si="39"/>
        <v>7860</v>
      </c>
      <c r="Q606" s="323">
        <f>(M606*60)*(3.1415927*gradient!$E$8*gradient!$E$8*0.6/4)</f>
        <v>917.12965702601662</v>
      </c>
      <c r="R606" s="323">
        <f>1.1*(B$12*gradient!$E$7*0.001*$M606*0.001*$N$4*0.001/(gradient!$E$9*0.000001)^2/100000)</f>
        <v>837.75343264686899</v>
      </c>
      <c r="S606" s="323">
        <f t="shared" si="41"/>
        <v>7860</v>
      </c>
      <c r="T606" s="323">
        <f t="shared" si="42"/>
        <v>7860</v>
      </c>
      <c r="U606" s="323">
        <f>(M606*60)*(3.1415927*gradient!$E$8*gradient!$E$8*0.6/4)</f>
        <v>917.12965702601662</v>
      </c>
    </row>
    <row r="607" spans="12:21" x14ac:dyDescent="0.2">
      <c r="L607" s="323">
        <v>17.97</v>
      </c>
      <c r="M607" s="323">
        <f>(L607*$N$5)/(gradient!$E$9/1000000)*1000</f>
        <v>7.3675891177619652</v>
      </c>
      <c r="N607" s="323">
        <f t="shared" si="40"/>
        <v>3.740377828054148</v>
      </c>
      <c r="O607" s="323">
        <f>gradient!$E$7/(N607*gradient!$E$9/1000)</f>
        <v>7863.3138302991174</v>
      </c>
      <c r="P607" s="323">
        <f t="shared" si="39"/>
        <v>7860</v>
      </c>
      <c r="Q607" s="323">
        <f>(M607*60)*(3.1415927*gradient!$E$8*gradient!$E$8*0.6/4)</f>
        <v>918.66331865983932</v>
      </c>
      <c r="R607" s="323">
        <f>1.1*(B$12*gradient!$E$7*0.001*$M607*0.001*$N$4*0.001/(gradient!$E$9*0.000001)^2/100000)</f>
        <v>839.15435811952261</v>
      </c>
      <c r="S607" s="323">
        <f t="shared" si="41"/>
        <v>7860</v>
      </c>
      <c r="T607" s="323" t="str">
        <f t="shared" si="42"/>
        <v/>
      </c>
      <c r="U607" s="323">
        <f>(M607*60)*(3.1415927*gradient!$E$8*gradient!$E$8*0.6/4)</f>
        <v>918.66331865983932</v>
      </c>
    </row>
    <row r="608" spans="12:21" x14ac:dyDescent="0.2">
      <c r="L608" s="323">
        <v>18</v>
      </c>
      <c r="M608" s="323">
        <f>(L608*$N$5)/(gradient!$E$9/1000000)*1000</f>
        <v>7.379888932649715</v>
      </c>
      <c r="N608" s="323">
        <f t="shared" si="40"/>
        <v>3.7429636164311186</v>
      </c>
      <c r="O608" s="323">
        <f>gradient!$E$7/(N608*gradient!$E$9/1000)</f>
        <v>7857.8815398494844</v>
      </c>
      <c r="P608" s="323">
        <f t="shared" si="39"/>
        <v>7850</v>
      </c>
      <c r="Q608" s="323">
        <f>(M608*60)*(3.1415927*gradient!$E$8*gradient!$E$8*0.6/4)</f>
        <v>920.19698029366214</v>
      </c>
      <c r="R608" s="323">
        <f>1.1*(B$12*gradient!$E$7*0.001*$M608*0.001*$N$4*0.001/(gradient!$E$9*0.000001)^2/100000)</f>
        <v>840.55528359217624</v>
      </c>
      <c r="S608" s="323">
        <f t="shared" si="41"/>
        <v>7850</v>
      </c>
      <c r="T608" s="323">
        <f t="shared" si="42"/>
        <v>7850</v>
      </c>
      <c r="U608" s="323">
        <f>(M608*60)*(3.1415927*gradient!$E$8*gradient!$E$8*0.6/4)</f>
        <v>920.19698029366214</v>
      </c>
    </row>
    <row r="609" spans="12:21" x14ac:dyDescent="0.2">
      <c r="L609" s="323">
        <v>18.03</v>
      </c>
      <c r="M609" s="323">
        <f>(L609*$N$5)/(gradient!$E$9/1000000)*1000</f>
        <v>7.3921887475374639</v>
      </c>
      <c r="N609" s="323">
        <f t="shared" si="40"/>
        <v>3.7455490216361538</v>
      </c>
      <c r="O609" s="323">
        <f>gradient!$E$7/(N609*gradient!$E$9/1000)</f>
        <v>7852.4575532145946</v>
      </c>
      <c r="P609" s="323">
        <f t="shared" si="39"/>
        <v>7850</v>
      </c>
      <c r="Q609" s="323">
        <f>(M609*60)*(3.1415927*gradient!$E$8*gradient!$E$8*0.6/4)</f>
        <v>921.73064192748484</v>
      </c>
      <c r="R609" s="323">
        <f>1.1*(B$12*gradient!$E$7*0.001*$M609*0.001*$N$4*0.001/(gradient!$E$9*0.000001)^2/100000)</f>
        <v>841.95620906482986</v>
      </c>
      <c r="S609" s="323">
        <f t="shared" si="41"/>
        <v>7850</v>
      </c>
      <c r="T609" s="323" t="str">
        <f t="shared" si="42"/>
        <v/>
      </c>
      <c r="U609" s="323">
        <f>(M609*60)*(3.1415927*gradient!$E$8*gradient!$E$8*0.6/4)</f>
        <v>921.73064192748484</v>
      </c>
    </row>
    <row r="610" spans="12:21" x14ac:dyDescent="0.2">
      <c r="L610" s="323">
        <v>18.059999999999999</v>
      </c>
      <c r="M610" s="323">
        <f>(L610*$N$5)/(gradient!$E$9/1000000)*1000</f>
        <v>7.4044885624252128</v>
      </c>
      <c r="N610" s="323">
        <f t="shared" si="40"/>
        <v>3.7481340420006761</v>
      </c>
      <c r="O610" s="323">
        <f>gradient!$E$7/(N610*gradient!$E$9/1000)</f>
        <v>7847.0418550407458</v>
      </c>
      <c r="P610" s="323">
        <f t="shared" si="39"/>
        <v>7840</v>
      </c>
      <c r="Q610" s="323">
        <f>(M610*60)*(3.1415927*gradient!$E$8*gradient!$E$8*0.6/4)</f>
        <v>923.26430356130754</v>
      </c>
      <c r="R610" s="323">
        <f>1.1*(B$12*gradient!$E$7*0.001*$M610*0.001*$N$4*0.001/(gradient!$E$9*0.000001)^2/100000)</f>
        <v>843.35713453748349</v>
      </c>
      <c r="S610" s="323">
        <f t="shared" si="41"/>
        <v>7840</v>
      </c>
      <c r="T610" s="323">
        <f t="shared" si="42"/>
        <v>7840</v>
      </c>
      <c r="U610" s="323">
        <f>(M610*60)*(3.1415927*gradient!$E$8*gradient!$E$8*0.6/4)</f>
        <v>923.26430356130754</v>
      </c>
    </row>
    <row r="611" spans="12:21" x14ac:dyDescent="0.2">
      <c r="L611" s="323">
        <v>18.09</v>
      </c>
      <c r="M611" s="323">
        <f>(L611*$N$5)/(gradient!$E$9/1000000)*1000</f>
        <v>7.4167883773129626</v>
      </c>
      <c r="N611" s="323">
        <f t="shared" si="40"/>
        <v>3.750718675877069</v>
      </c>
      <c r="O611" s="323">
        <f>gradient!$E$7/(N611*gradient!$E$9/1000)</f>
        <v>7841.6344299681978</v>
      </c>
      <c r="P611" s="323">
        <f t="shared" si="39"/>
        <v>7840</v>
      </c>
      <c r="Q611" s="323">
        <f>(M611*60)*(3.1415927*gradient!$E$8*gradient!$E$8*0.6/4)</f>
        <v>924.79796519513025</v>
      </c>
      <c r="R611" s="323">
        <f>1.1*(B$12*gradient!$E$7*0.001*$M611*0.001*$N$4*0.001/(gradient!$E$9*0.000001)^2/100000)</f>
        <v>844.75806001013723</v>
      </c>
      <c r="S611" s="323">
        <f t="shared" si="41"/>
        <v>7840</v>
      </c>
      <c r="T611" s="323" t="str">
        <f t="shared" si="42"/>
        <v/>
      </c>
      <c r="U611" s="323">
        <f>(M611*60)*(3.1415927*gradient!$E$8*gradient!$E$8*0.6/4)</f>
        <v>924.79796519513025</v>
      </c>
    </row>
    <row r="612" spans="12:21" x14ac:dyDescent="0.2">
      <c r="L612" s="323">
        <v>18.12</v>
      </c>
      <c r="M612" s="323">
        <f>(L612*$N$5)/(gradient!$E$9/1000000)*1000</f>
        <v>7.4290881922007133</v>
      </c>
      <c r="N612" s="323">
        <f t="shared" si="40"/>
        <v>3.7533029216384586</v>
      </c>
      <c r="O612" s="323">
        <f>gradient!$E$7/(N612*gradient!$E$9/1000)</f>
        <v>7836.2352626318288</v>
      </c>
      <c r="P612" s="323">
        <f t="shared" si="39"/>
        <v>7830</v>
      </c>
      <c r="Q612" s="323">
        <f>(M612*60)*(3.1415927*gradient!$E$8*gradient!$E$8*0.6/4)</f>
        <v>926.33162682895329</v>
      </c>
      <c r="R612" s="323">
        <f>1.1*(B$12*gradient!$E$7*0.001*$M612*0.001*$N$4*0.001/(gradient!$E$9*0.000001)^2/100000)</f>
        <v>846.15898548279085</v>
      </c>
      <c r="S612" s="323">
        <f t="shared" si="41"/>
        <v>7830</v>
      </c>
      <c r="T612" s="323">
        <f t="shared" si="42"/>
        <v>7830</v>
      </c>
      <c r="U612" s="323">
        <f>(M612*60)*(3.1415927*gradient!$E$8*gradient!$E$8*0.6/4)</f>
        <v>926.33162682895329</v>
      </c>
    </row>
    <row r="613" spans="12:21" x14ac:dyDescent="0.2">
      <c r="L613" s="323">
        <v>18.149999999999999</v>
      </c>
      <c r="M613" s="323">
        <f>(L613*$N$5)/(gradient!$E$9/1000000)*1000</f>
        <v>7.4413880070884622</v>
      </c>
      <c r="N613" s="323">
        <f t="shared" si="40"/>
        <v>3.7558867776785005</v>
      </c>
      <c r="O613" s="323">
        <f>gradient!$E$7/(N613*gradient!$E$9/1000)</f>
        <v>7830.8443376617588</v>
      </c>
      <c r="P613" s="323">
        <f t="shared" si="39"/>
        <v>7830</v>
      </c>
      <c r="Q613" s="323">
        <f>(M613*60)*(3.1415927*gradient!$E$8*gradient!$E$8*0.6/4)</f>
        <v>927.86528846277599</v>
      </c>
      <c r="R613" s="323">
        <f>1.1*(B$12*gradient!$E$7*0.001*$M613*0.001*$N$4*0.001/(gradient!$E$9*0.000001)^2/100000)</f>
        <v>847.55991095544448</v>
      </c>
      <c r="S613" s="323">
        <f t="shared" si="41"/>
        <v>7830</v>
      </c>
      <c r="T613" s="323" t="str">
        <f t="shared" si="42"/>
        <v/>
      </c>
      <c r="U613" s="323">
        <f>(M613*60)*(3.1415927*gradient!$E$8*gradient!$E$8*0.6/4)</f>
        <v>927.86528846277599</v>
      </c>
    </row>
    <row r="614" spans="12:21" x14ac:dyDescent="0.2">
      <c r="L614" s="323">
        <v>18.18</v>
      </c>
      <c r="M614" s="323">
        <f>(L614*$N$5)/(gradient!$E$9/1000000)*1000</f>
        <v>7.4536878219762119</v>
      </c>
      <c r="N614" s="323">
        <f t="shared" si="40"/>
        <v>3.7584702424111684</v>
      </c>
      <c r="O614" s="323">
        <f>gradient!$E$7/(N614*gradient!$E$9/1000)</f>
        <v>7825.461639683981</v>
      </c>
      <c r="P614" s="323">
        <f t="shared" si="39"/>
        <v>7820</v>
      </c>
      <c r="Q614" s="323">
        <f>(M614*60)*(3.1415927*gradient!$E$8*gradient!$E$8*0.6/4)</f>
        <v>929.3989500965987</v>
      </c>
      <c r="R614" s="323">
        <f>1.1*(B$12*gradient!$E$7*0.001*$M614*0.001*$N$4*0.001/(gradient!$E$9*0.000001)^2/100000)</f>
        <v>848.96083642809799</v>
      </c>
      <c r="S614" s="323">
        <f t="shared" si="41"/>
        <v>7820</v>
      </c>
      <c r="T614" s="323">
        <f t="shared" si="42"/>
        <v>7820</v>
      </c>
      <c r="U614" s="323">
        <f>(M614*60)*(3.1415927*gradient!$E$8*gradient!$E$8*0.6/4)</f>
        <v>929.3989500965987</v>
      </c>
    </row>
    <row r="615" spans="12:21" x14ac:dyDescent="0.2">
      <c r="L615" s="323">
        <v>18.21</v>
      </c>
      <c r="M615" s="323">
        <f>(L615*$N$5)/(gradient!$E$9/1000000)*1000</f>
        <v>7.4659876368639608</v>
      </c>
      <c r="N615" s="323">
        <f t="shared" si="40"/>
        <v>3.7610533142705398</v>
      </c>
      <c r="O615" s="323">
        <f>gradient!$E$7/(N615*gradient!$E$9/1000)</f>
        <v>7820.087153320982</v>
      </c>
      <c r="P615" s="323">
        <f t="shared" si="39"/>
        <v>7820</v>
      </c>
      <c r="Q615" s="323">
        <f>(M615*60)*(3.1415927*gradient!$E$8*gradient!$E$8*0.6/4)</f>
        <v>930.93261173042151</v>
      </c>
      <c r="R615" s="323">
        <f>1.1*(B$12*gradient!$E$7*0.001*$M615*0.001*$N$4*0.001/(gradient!$E$9*0.000001)^2/100000)</f>
        <v>850.36176190075162</v>
      </c>
      <c r="S615" s="323">
        <f t="shared" si="41"/>
        <v>7820</v>
      </c>
      <c r="T615" s="323">
        <f t="shared" si="42"/>
        <v>7820</v>
      </c>
      <c r="U615" s="323">
        <f>(M615*60)*(3.1415927*gradient!$E$8*gradient!$E$8*0.6/4)</f>
        <v>930.93261173042151</v>
      </c>
    </row>
    <row r="616" spans="12:21" x14ac:dyDescent="0.2">
      <c r="L616" s="323">
        <v>18.239999999999998</v>
      </c>
      <c r="M616" s="323">
        <f>(L616*$N$5)/(gradient!$E$9/1000000)*1000</f>
        <v>7.4782874517517097</v>
      </c>
      <c r="N616" s="323">
        <f t="shared" si="40"/>
        <v>3.7636359917105926</v>
      </c>
      <c r="O616" s="323">
        <f>gradient!$E$7/(N616*gradient!$E$9/1000)</f>
        <v>7814.7208631923386</v>
      </c>
      <c r="P616" s="323">
        <f t="shared" si="39"/>
        <v>7810</v>
      </c>
      <c r="Q616" s="323">
        <f>(M616*60)*(3.1415927*gradient!$E$8*gradient!$E$8*0.6/4)</f>
        <v>932.4662733642441</v>
      </c>
      <c r="R616" s="323">
        <f>1.1*(B$12*gradient!$E$7*0.001*$M616*0.001*$N$4*0.001/(gradient!$E$9*0.000001)^2/100000)</f>
        <v>851.76268737340502</v>
      </c>
      <c r="S616" s="323">
        <f t="shared" si="41"/>
        <v>7810</v>
      </c>
      <c r="T616" s="323" t="str">
        <f t="shared" si="42"/>
        <v/>
      </c>
      <c r="U616" s="323">
        <f>(M616*60)*(3.1415927*gradient!$E$8*gradient!$E$8*0.6/4)</f>
        <v>932.4662733642441</v>
      </c>
    </row>
    <row r="617" spans="12:21" x14ac:dyDescent="0.2">
      <c r="L617" s="323">
        <v>18.27</v>
      </c>
      <c r="M617" s="323">
        <f>(L617*$N$5)/(gradient!$E$9/1000000)*1000</f>
        <v>7.4905872666394595</v>
      </c>
      <c r="N617" s="323">
        <f t="shared" si="40"/>
        <v>3.7662182732049971</v>
      </c>
      <c r="O617" s="323">
        <f>gradient!$E$7/(N617*gradient!$E$9/1000)</f>
        <v>7809.362753915314</v>
      </c>
      <c r="P617" s="323">
        <f t="shared" si="39"/>
        <v>7800</v>
      </c>
      <c r="Q617" s="323">
        <f>(M617*60)*(3.1415927*gradient!$E$8*gradient!$E$8*0.6/4)</f>
        <v>933.99993499806692</v>
      </c>
      <c r="R617" s="323">
        <f>1.1*(B$12*gradient!$E$7*0.001*$M617*0.001*$N$4*0.001/(gradient!$E$9*0.000001)^2/100000)</f>
        <v>853.16361284605864</v>
      </c>
      <c r="S617" s="323">
        <f t="shared" si="41"/>
        <v>7800</v>
      </c>
      <c r="T617" s="323">
        <f t="shared" si="42"/>
        <v>7800</v>
      </c>
      <c r="U617" s="323">
        <f>(M617*60)*(3.1415927*gradient!$E$8*gradient!$E$8*0.6/4)</f>
        <v>933.99993499806692</v>
      </c>
    </row>
    <row r="618" spans="12:21" x14ac:dyDescent="0.2">
      <c r="L618" s="323">
        <v>18.3</v>
      </c>
      <c r="M618" s="323">
        <f>(L618*$N$5)/(gradient!$E$9/1000000)*1000</f>
        <v>7.5028870815272102</v>
      </c>
      <c r="N618" s="323">
        <f t="shared" si="40"/>
        <v>3.7688001572469156</v>
      </c>
      <c r="O618" s="323">
        <f>gradient!$E$7/(N618*gradient!$E$9/1000)</f>
        <v>7804.012810105447</v>
      </c>
      <c r="P618" s="323">
        <f t="shared" si="39"/>
        <v>7800</v>
      </c>
      <c r="Q618" s="323">
        <f>(M618*60)*(3.1415927*gradient!$E$8*gradient!$E$8*0.6/4)</f>
        <v>935.53359663188985</v>
      </c>
      <c r="R618" s="323">
        <f>1.1*(B$12*gradient!$E$7*0.001*$M618*0.001*$N$4*0.001/(gradient!$E$9*0.000001)^2/100000)</f>
        <v>854.56453831871261</v>
      </c>
      <c r="S618" s="323">
        <f t="shared" si="41"/>
        <v>7800</v>
      </c>
      <c r="T618" s="323" t="str">
        <f t="shared" si="42"/>
        <v/>
      </c>
      <c r="U618" s="323">
        <f>(M618*60)*(3.1415927*gradient!$E$8*gradient!$E$8*0.6/4)</f>
        <v>935.53359663188985</v>
      </c>
    </row>
    <row r="619" spans="12:21" x14ac:dyDescent="0.2">
      <c r="L619" s="323">
        <v>18.329999999999998</v>
      </c>
      <c r="M619" s="323">
        <f>(L619*$N$5)/(gradient!$E$9/1000000)*1000</f>
        <v>7.5151868964149591</v>
      </c>
      <c r="N619" s="323">
        <f t="shared" si="40"/>
        <v>3.7713816423487971</v>
      </c>
      <c r="O619" s="323">
        <f>gradient!$E$7/(N619*gradient!$E$9/1000)</f>
        <v>7798.6710163771322</v>
      </c>
      <c r="P619" s="323">
        <f t="shared" si="39"/>
        <v>7790</v>
      </c>
      <c r="Q619" s="323">
        <f>(M619*60)*(3.1415927*gradient!$E$8*gradient!$E$8*0.6/4)</f>
        <v>937.06725826571255</v>
      </c>
      <c r="R619" s="323">
        <f>1.1*(B$12*gradient!$E$7*0.001*$M619*0.001*$N$4*0.001/(gradient!$E$9*0.000001)^2/100000)</f>
        <v>855.96546379136612</v>
      </c>
      <c r="S619" s="323">
        <f t="shared" si="41"/>
        <v>7790</v>
      </c>
      <c r="T619" s="323">
        <f t="shared" si="42"/>
        <v>7790</v>
      </c>
      <c r="U619" s="323">
        <f>(M619*60)*(3.1415927*gradient!$E$8*gradient!$E$8*0.6/4)</f>
        <v>937.06725826571255</v>
      </c>
    </row>
    <row r="620" spans="12:21" x14ac:dyDescent="0.2">
      <c r="L620" s="323">
        <v>18.36</v>
      </c>
      <c r="M620" s="323">
        <f>(L620*$N$5)/(gradient!$E$9/1000000)*1000</f>
        <v>7.5274867113027089</v>
      </c>
      <c r="N620" s="323">
        <f t="shared" si="40"/>
        <v>3.7739627270421843</v>
      </c>
      <c r="O620" s="323">
        <f>gradient!$E$7/(N620*gradient!$E$9/1000)</f>
        <v>7793.337357344175</v>
      </c>
      <c r="P620" s="323">
        <f t="shared" si="39"/>
        <v>7790</v>
      </c>
      <c r="Q620" s="323">
        <f>(M620*60)*(3.1415927*gradient!$E$8*gradient!$E$8*0.6/4)</f>
        <v>938.60091989953526</v>
      </c>
      <c r="R620" s="323">
        <f>1.1*(B$12*gradient!$E$7*0.001*$M620*0.001*$N$4*0.001/(gradient!$E$9*0.000001)^2/100000)</f>
        <v>857.36638926401974</v>
      </c>
      <c r="S620" s="323">
        <f t="shared" si="41"/>
        <v>7790</v>
      </c>
      <c r="T620" s="323" t="str">
        <f t="shared" si="42"/>
        <v/>
      </c>
      <c r="U620" s="323">
        <f>(M620*60)*(3.1415927*gradient!$E$8*gradient!$E$8*0.6/4)</f>
        <v>938.60091989953526</v>
      </c>
    </row>
    <row r="621" spans="12:21" x14ac:dyDescent="0.2">
      <c r="L621" s="323">
        <v>18.39</v>
      </c>
      <c r="M621" s="323">
        <f>(L621*$N$5)/(gradient!$E$9/1000000)*1000</f>
        <v>7.5397865261904577</v>
      </c>
      <c r="N621" s="323">
        <f t="shared" si="40"/>
        <v>3.7765434098775112</v>
      </c>
      <c r="O621" s="323">
        <f>gradient!$E$7/(N621*gradient!$E$9/1000)</f>
        <v>7788.0118176203614</v>
      </c>
      <c r="P621" s="323">
        <f t="shared" si="39"/>
        <v>7780</v>
      </c>
      <c r="Q621" s="323">
        <f>(M621*60)*(3.1415927*gradient!$E$8*gradient!$E$8*0.6/4)</f>
        <v>940.13458153335807</v>
      </c>
      <c r="R621" s="323">
        <f>1.1*(B$12*gradient!$E$7*0.001*$M621*0.001*$N$4*0.001/(gradient!$E$9*0.000001)^2/100000)</f>
        <v>858.76731473667337</v>
      </c>
      <c r="S621" s="323">
        <f t="shared" si="41"/>
        <v>7780</v>
      </c>
      <c r="T621" s="323">
        <f t="shared" si="42"/>
        <v>7780</v>
      </c>
      <c r="U621" s="323">
        <f>(M621*60)*(3.1415927*gradient!$E$8*gradient!$E$8*0.6/4)</f>
        <v>940.13458153335807</v>
      </c>
    </row>
    <row r="622" spans="12:21" x14ac:dyDescent="0.2">
      <c r="L622" s="323">
        <v>18.420000000000002</v>
      </c>
      <c r="M622" s="323">
        <f>(L622*$N$5)/(gradient!$E$9/1000000)*1000</f>
        <v>7.5520863410782075</v>
      </c>
      <c r="N622" s="323">
        <f t="shared" si="40"/>
        <v>3.7791236894239142</v>
      </c>
      <c r="O622" s="323">
        <f>gradient!$E$7/(N622*gradient!$E$9/1000)</f>
        <v>7782.6943818199961</v>
      </c>
      <c r="P622" s="323">
        <f t="shared" si="39"/>
        <v>7780</v>
      </c>
      <c r="Q622" s="323">
        <f>(M622*60)*(3.1415927*gradient!$E$8*gradient!$E$8*0.6/4)</f>
        <v>941.66824316718078</v>
      </c>
      <c r="R622" s="323">
        <f>1.1*(B$12*gradient!$E$7*0.001*$M622*0.001*$N$4*0.001/(gradient!$E$9*0.000001)^2/100000)</f>
        <v>860.16824020932722</v>
      </c>
      <c r="S622" s="323">
        <f t="shared" si="41"/>
        <v>7780</v>
      </c>
      <c r="T622" s="323" t="str">
        <f t="shared" si="42"/>
        <v/>
      </c>
      <c r="U622" s="323">
        <f>(M622*60)*(3.1415927*gradient!$E$8*gradient!$E$8*0.6/4)</f>
        <v>941.66824316718078</v>
      </c>
    </row>
    <row r="623" spans="12:21" x14ac:dyDescent="0.2">
      <c r="L623" s="323">
        <v>18.45</v>
      </c>
      <c r="M623" s="323">
        <f>(L623*$N$5)/(gradient!$E$9/1000000)*1000</f>
        <v>7.5643861559659573</v>
      </c>
      <c r="N623" s="323">
        <f t="shared" si="40"/>
        <v>3.781703564269034</v>
      </c>
      <c r="O623" s="323">
        <f>gradient!$E$7/(N623*gradient!$E$9/1000)</f>
        <v>7777.3850345584551</v>
      </c>
      <c r="P623" s="323">
        <f t="shared" si="39"/>
        <v>7770</v>
      </c>
      <c r="Q623" s="323">
        <f>(M623*60)*(3.1415927*gradient!$E$8*gradient!$E$8*0.6/4)</f>
        <v>943.20190480100359</v>
      </c>
      <c r="R623" s="323">
        <f>1.1*(B$12*gradient!$E$7*0.001*$M623*0.001*$N$4*0.001/(gradient!$E$9*0.000001)^2/100000)</f>
        <v>861.56916568198039</v>
      </c>
      <c r="S623" s="323">
        <f t="shared" si="41"/>
        <v>7770</v>
      </c>
      <c r="T623" s="323">
        <f t="shared" si="42"/>
        <v>7770</v>
      </c>
      <c r="U623" s="323">
        <f>(M623*60)*(3.1415927*gradient!$E$8*gradient!$E$8*0.6/4)</f>
        <v>943.20190480100359</v>
      </c>
    </row>
    <row r="624" spans="12:21" x14ac:dyDescent="0.2">
      <c r="L624" s="323">
        <v>18.48</v>
      </c>
      <c r="M624" s="323">
        <f>(L624*$N$5)/(gradient!$E$9/1000000)*1000</f>
        <v>7.5766859708537071</v>
      </c>
      <c r="N624" s="323">
        <f t="shared" si="40"/>
        <v>3.7842830330188337</v>
      </c>
      <c r="O624" s="323">
        <f>gradient!$E$7/(N624*gradient!$E$9/1000)</f>
        <v>7772.083760452696</v>
      </c>
      <c r="P624" s="323">
        <f t="shared" si="39"/>
        <v>7770</v>
      </c>
      <c r="Q624" s="323">
        <f>(M624*60)*(3.1415927*gradient!$E$8*gradient!$E$8*0.6/4)</f>
        <v>944.73556643482652</v>
      </c>
      <c r="R624" s="323">
        <f>1.1*(B$12*gradient!$E$7*0.001*$M624*0.001*$N$4*0.001/(gradient!$E$9*0.000001)^2/100000)</f>
        <v>862.97009115463413</v>
      </c>
      <c r="S624" s="323">
        <f t="shared" si="41"/>
        <v>7770</v>
      </c>
      <c r="T624" s="323" t="str">
        <f t="shared" si="42"/>
        <v/>
      </c>
      <c r="U624" s="323">
        <f>(M624*60)*(3.1415927*gradient!$E$8*gradient!$E$8*0.6/4)</f>
        <v>944.73556643482652</v>
      </c>
    </row>
    <row r="625" spans="12:21" x14ac:dyDescent="0.2">
      <c r="L625" s="323">
        <v>18.510000000000002</v>
      </c>
      <c r="M625" s="323">
        <f>(L625*$N$5)/(gradient!$E$9/1000000)*1000</f>
        <v>7.5889857857414569</v>
      </c>
      <c r="N625" s="323">
        <f t="shared" si="40"/>
        <v>3.7868620942974029</v>
      </c>
      <c r="O625" s="323">
        <f>gradient!$E$7/(N625*gradient!$E$9/1000)</f>
        <v>7766.7905441218018</v>
      </c>
      <c r="P625" s="323">
        <f t="shared" si="39"/>
        <v>7760</v>
      </c>
      <c r="Q625" s="323">
        <f>(M625*60)*(3.1415927*gradient!$E$8*gradient!$E$8*0.6/4)</f>
        <v>946.26922806864923</v>
      </c>
      <c r="R625" s="323">
        <f>1.1*(B$12*gradient!$E$7*0.001*$M625*0.001*$N$4*0.001/(gradient!$E$9*0.000001)^2/100000)</f>
        <v>864.37101662728799</v>
      </c>
      <c r="S625" s="323">
        <f t="shared" si="41"/>
        <v>7760</v>
      </c>
      <c r="T625" s="323">
        <f t="shared" si="42"/>
        <v>7760</v>
      </c>
      <c r="U625" s="323">
        <f>(M625*60)*(3.1415927*gradient!$E$8*gradient!$E$8*0.6/4)</f>
        <v>946.26922806864923</v>
      </c>
    </row>
    <row r="626" spans="12:21" x14ac:dyDescent="0.2">
      <c r="L626" s="323">
        <v>18.54</v>
      </c>
      <c r="M626" s="323">
        <f>(L626*$N$5)/(gradient!$E$9/1000000)*1000</f>
        <v>7.6012856006292058</v>
      </c>
      <c r="N626" s="323">
        <f t="shared" si="40"/>
        <v>3.7894407467467746</v>
      </c>
      <c r="O626" s="323">
        <f>gradient!$E$7/(N626*gradient!$E$9/1000)</f>
        <v>7761.5053701874813</v>
      </c>
      <c r="P626" s="323">
        <f t="shared" si="39"/>
        <v>7760</v>
      </c>
      <c r="Q626" s="323">
        <f>(M626*60)*(3.1415927*gradient!$E$8*gradient!$E$8*0.6/4)</f>
        <v>947.80288970247193</v>
      </c>
      <c r="R626" s="323">
        <f>1.1*(B$12*gradient!$E$7*0.001*$M626*0.001*$N$4*0.001/(gradient!$E$9*0.000001)^2/100000)</f>
        <v>865.77194209994173</v>
      </c>
      <c r="S626" s="323">
        <f t="shared" si="41"/>
        <v>7760</v>
      </c>
      <c r="T626" s="323" t="str">
        <f t="shared" si="42"/>
        <v/>
      </c>
      <c r="U626" s="323">
        <f>(M626*60)*(3.1415927*gradient!$E$8*gradient!$E$8*0.6/4)</f>
        <v>947.80288970247193</v>
      </c>
    </row>
    <row r="627" spans="12:21" x14ac:dyDescent="0.2">
      <c r="L627" s="323">
        <v>18.57</v>
      </c>
      <c r="M627" s="323">
        <f>(L627*$N$5)/(gradient!$E$9/1000000)*1000</f>
        <v>7.6135854155169547</v>
      </c>
      <c r="N627" s="323">
        <f t="shared" si="40"/>
        <v>3.7920189890267433</v>
      </c>
      <c r="O627" s="323">
        <f>gradient!$E$7/(N627*gradient!$E$9/1000)</f>
        <v>7756.2282232745774</v>
      </c>
      <c r="P627" s="323">
        <f t="shared" si="39"/>
        <v>7750</v>
      </c>
      <c r="Q627" s="323">
        <f>(M627*60)*(3.1415927*gradient!$E$8*gradient!$E$8*0.6/4)</f>
        <v>949.33655133629463</v>
      </c>
      <c r="R627" s="323">
        <f>1.1*(B$12*gradient!$E$7*0.001*$M627*0.001*$N$4*0.001/(gradient!$E$9*0.000001)^2/100000)</f>
        <v>867.17286757259501</v>
      </c>
      <c r="S627" s="323">
        <f t="shared" si="41"/>
        <v>7750</v>
      </c>
      <c r="T627" s="323">
        <f t="shared" si="42"/>
        <v>7750</v>
      </c>
      <c r="U627" s="323">
        <f>(M627*60)*(3.1415927*gradient!$E$8*gradient!$E$8*0.6/4)</f>
        <v>949.33655133629463</v>
      </c>
    </row>
    <row r="628" spans="12:21" x14ac:dyDescent="0.2">
      <c r="L628" s="323">
        <v>18.600000000000001</v>
      </c>
      <c r="M628" s="323">
        <f>(L628*$N$5)/(gradient!$E$9/1000000)*1000</f>
        <v>7.6258852304047053</v>
      </c>
      <c r="N628" s="323">
        <f t="shared" si="40"/>
        <v>3.7945968198146809</v>
      </c>
      <c r="O628" s="323">
        <f>gradient!$E$7/(N628*gradient!$E$9/1000)</f>
        <v>7750.9590880115575</v>
      </c>
      <c r="P628" s="323">
        <f t="shared" si="39"/>
        <v>7750</v>
      </c>
      <c r="Q628" s="323">
        <f>(M628*60)*(3.1415927*gradient!$E$8*gradient!$E$8*0.6/4)</f>
        <v>950.87021297011756</v>
      </c>
      <c r="R628" s="323">
        <f>1.1*(B$12*gradient!$E$7*0.001*$M628*0.001*$N$4*0.001/(gradient!$E$9*0.000001)^2/100000)</f>
        <v>868.57379304524875</v>
      </c>
      <c r="S628" s="323">
        <f t="shared" si="41"/>
        <v>7750</v>
      </c>
      <c r="T628" s="323" t="str">
        <f t="shared" si="42"/>
        <v/>
      </c>
      <c r="U628" s="323">
        <f>(M628*60)*(3.1415927*gradient!$E$8*gradient!$E$8*0.6/4)</f>
        <v>950.87021297011756</v>
      </c>
    </row>
    <row r="629" spans="12:21" x14ac:dyDescent="0.2">
      <c r="L629" s="323">
        <v>18.63</v>
      </c>
      <c r="M629" s="323">
        <f>(L629*$N$5)/(gradient!$E$9/1000000)*1000</f>
        <v>7.6381850452924542</v>
      </c>
      <c r="N629" s="323">
        <f t="shared" si="40"/>
        <v>3.7971742378053559</v>
      </c>
      <c r="O629" s="323">
        <f>gradient!$E$7/(N629*gradient!$E$9/1000)</f>
        <v>7745.697949031015</v>
      </c>
      <c r="P629" s="323">
        <f t="shared" si="39"/>
        <v>7740</v>
      </c>
      <c r="Q629" s="323">
        <f>(M629*60)*(3.1415927*gradient!$E$8*gradient!$E$8*0.6/4)</f>
        <v>952.40387460394015</v>
      </c>
      <c r="R629" s="323">
        <f>1.1*(B$12*gradient!$E$7*0.001*$M629*0.001*$N$4*0.001/(gradient!$E$9*0.000001)^2/100000)</f>
        <v>869.97471851790237</v>
      </c>
      <c r="S629" s="323">
        <f t="shared" si="41"/>
        <v>7740</v>
      </c>
      <c r="T629" s="323">
        <f t="shared" si="42"/>
        <v>7740</v>
      </c>
      <c r="U629" s="323">
        <f>(M629*60)*(3.1415927*gradient!$E$8*gradient!$E$8*0.6/4)</f>
        <v>952.40387460394015</v>
      </c>
    </row>
    <row r="630" spans="12:21" x14ac:dyDescent="0.2">
      <c r="L630" s="323">
        <v>18.66</v>
      </c>
      <c r="M630" s="323">
        <f>(L630*$N$5)/(gradient!$E$9/1000000)*1000</f>
        <v>7.650484860180204</v>
      </c>
      <c r="N630" s="323">
        <f t="shared" si="40"/>
        <v>3.7997512417107604</v>
      </c>
      <c r="O630" s="323">
        <f>gradient!$E$7/(N630*gradient!$E$9/1000)</f>
        <v>7740.4447909701339</v>
      </c>
      <c r="P630" s="323">
        <f t="shared" si="39"/>
        <v>7740</v>
      </c>
      <c r="Q630" s="323">
        <f>(M630*60)*(3.1415927*gradient!$E$8*gradient!$E$8*0.6/4)</f>
        <v>953.93753623776308</v>
      </c>
      <c r="R630" s="323">
        <f>1.1*(B$12*gradient!$E$7*0.001*$M630*0.001*$N$4*0.001/(gradient!$E$9*0.000001)^2/100000)</f>
        <v>871.375643990556</v>
      </c>
      <c r="S630" s="323">
        <f t="shared" si="41"/>
        <v>7740</v>
      </c>
      <c r="T630" s="323">
        <f t="shared" si="42"/>
        <v>7740</v>
      </c>
      <c r="U630" s="323">
        <f>(M630*60)*(3.1415927*gradient!$E$8*gradient!$E$8*0.6/4)</f>
        <v>953.93753623776308</v>
      </c>
    </row>
    <row r="631" spans="12:21" x14ac:dyDescent="0.2">
      <c r="L631" s="323">
        <v>18.690000000000001</v>
      </c>
      <c r="M631" s="323">
        <f>(L631*$N$5)/(gradient!$E$9/1000000)*1000</f>
        <v>7.6627846750679538</v>
      </c>
      <c r="N631" s="323">
        <f t="shared" si="40"/>
        <v>3.8023278302599266</v>
      </c>
      <c r="O631" s="323">
        <f>gradient!$E$7/(N631*gradient!$E$9/1000)</f>
        <v>7735.1995984711739</v>
      </c>
      <c r="P631" s="323">
        <f t="shared" si="39"/>
        <v>7730</v>
      </c>
      <c r="Q631" s="323">
        <f>(M631*60)*(3.1415927*gradient!$E$8*gradient!$E$8*0.6/4)</f>
        <v>955.47119787158579</v>
      </c>
      <c r="R631" s="323">
        <f>1.1*(B$12*gradient!$E$7*0.001*$M631*0.001*$N$4*0.001/(gradient!$E$9*0.000001)^2/100000)</f>
        <v>872.77656946320985</v>
      </c>
      <c r="S631" s="323">
        <f t="shared" si="41"/>
        <v>7730</v>
      </c>
      <c r="T631" s="323" t="str">
        <f t="shared" si="42"/>
        <v/>
      </c>
      <c r="U631" s="323">
        <f>(M631*60)*(3.1415927*gradient!$E$8*gradient!$E$8*0.6/4)</f>
        <v>955.47119787158579</v>
      </c>
    </row>
    <row r="632" spans="12:21" x14ac:dyDescent="0.2">
      <c r="L632" s="323">
        <v>18.72</v>
      </c>
      <c r="M632" s="323">
        <f>(L632*$N$5)/(gradient!$E$9/1000000)*1000</f>
        <v>7.6750844899557027</v>
      </c>
      <c r="N632" s="323">
        <f t="shared" si="40"/>
        <v>3.8049040021987595</v>
      </c>
      <c r="O632" s="323">
        <f>gradient!$E$7/(N632*gradient!$E$9/1000)</f>
        <v>7729.9623561819235</v>
      </c>
      <c r="P632" s="323">
        <f t="shared" si="39"/>
        <v>7720</v>
      </c>
      <c r="Q632" s="323">
        <f>(M632*60)*(3.1415927*gradient!$E$8*gradient!$E$8*0.6/4)</f>
        <v>957.00485950540849</v>
      </c>
      <c r="R632" s="323">
        <f>1.1*(B$12*gradient!$E$7*0.001*$M632*0.001*$N$4*0.001/(gradient!$E$9*0.000001)^2/100000)</f>
        <v>874.17749493586314</v>
      </c>
      <c r="S632" s="323">
        <f t="shared" si="41"/>
        <v>7720</v>
      </c>
      <c r="T632" s="323">
        <f t="shared" si="42"/>
        <v>7720</v>
      </c>
      <c r="U632" s="323">
        <f>(M632*60)*(3.1415927*gradient!$E$8*gradient!$E$8*0.6/4)</f>
        <v>957.00485950540849</v>
      </c>
    </row>
    <row r="633" spans="12:21" x14ac:dyDescent="0.2">
      <c r="L633" s="323">
        <v>18.75</v>
      </c>
      <c r="M633" s="323">
        <f>(L633*$N$5)/(gradient!$E$9/1000000)*1000</f>
        <v>7.6873843048434516</v>
      </c>
      <c r="N633" s="323">
        <f t="shared" si="40"/>
        <v>3.8074797562898608</v>
      </c>
      <c r="O633" s="323">
        <f>gradient!$E$7/(N633*gradient!$E$9/1000)</f>
        <v>7724.733048756164</v>
      </c>
      <c r="P633" s="323">
        <f t="shared" si="39"/>
        <v>7720</v>
      </c>
      <c r="Q633" s="323">
        <f>(M633*60)*(3.1415927*gradient!$E$8*gradient!$E$8*0.6/4)</f>
        <v>958.53852113923119</v>
      </c>
      <c r="R633" s="323">
        <f>1.1*(B$12*gradient!$E$7*0.001*$M633*0.001*$N$4*0.001/(gradient!$E$9*0.000001)^2/100000)</f>
        <v>875.57842040851688</v>
      </c>
      <c r="S633" s="323">
        <f t="shared" si="41"/>
        <v>7720</v>
      </c>
      <c r="T633" s="323" t="str">
        <f t="shared" si="42"/>
        <v/>
      </c>
      <c r="U633" s="323">
        <f>(M633*60)*(3.1415927*gradient!$E$8*gradient!$E$8*0.6/4)</f>
        <v>958.53852113923119</v>
      </c>
    </row>
    <row r="634" spans="12:21" x14ac:dyDescent="0.2">
      <c r="L634" s="323">
        <v>18.78</v>
      </c>
      <c r="M634" s="323">
        <f>(L634*$N$5)/(gradient!$E$9/1000000)*1000</f>
        <v>7.6996841197312023</v>
      </c>
      <c r="N634" s="323">
        <f t="shared" si="40"/>
        <v>3.8100550913123605</v>
      </c>
      <c r="O634" s="323">
        <f>gradient!$E$7/(N634*gradient!$E$9/1000)</f>
        <v>7719.5116608541148</v>
      </c>
      <c r="P634" s="323">
        <f t="shared" si="39"/>
        <v>7710</v>
      </c>
      <c r="Q634" s="323">
        <f>(M634*60)*(3.1415927*gradient!$E$8*gradient!$E$8*0.6/4)</f>
        <v>960.07218277305412</v>
      </c>
      <c r="R634" s="323">
        <f>1.1*(B$12*gradient!$E$7*0.001*$M634*0.001*$N$4*0.001/(gradient!$E$9*0.000001)^2/100000)</f>
        <v>876.97934588117062</v>
      </c>
      <c r="S634" s="323">
        <f t="shared" si="41"/>
        <v>7710</v>
      </c>
      <c r="T634" s="323">
        <f t="shared" si="42"/>
        <v>7710</v>
      </c>
      <c r="U634" s="323">
        <f>(M634*60)*(3.1415927*gradient!$E$8*gradient!$E$8*0.6/4)</f>
        <v>960.07218277305412</v>
      </c>
    </row>
    <row r="635" spans="12:21" x14ac:dyDescent="0.2">
      <c r="L635" s="323">
        <v>18.809999999999999</v>
      </c>
      <c r="M635" s="323">
        <f>(L635*$N$5)/(gradient!$E$9/1000000)*1000</f>
        <v>7.7119839346189512</v>
      </c>
      <c r="N635" s="323">
        <f t="shared" si="40"/>
        <v>3.8126300060617471</v>
      </c>
      <c r="O635" s="323">
        <f>gradient!$E$7/(N635*gradient!$E$9/1000)</f>
        <v>7714.2981771428713</v>
      </c>
      <c r="P635" s="323">
        <f t="shared" si="39"/>
        <v>7710</v>
      </c>
      <c r="Q635" s="323">
        <f>(M635*60)*(3.1415927*gradient!$E$8*gradient!$E$8*0.6/4)</f>
        <v>961.60584440687683</v>
      </c>
      <c r="R635" s="323">
        <f>1.1*(B$12*gradient!$E$7*0.001*$M635*0.001*$N$4*0.001/(gradient!$E$9*0.000001)^2/100000)</f>
        <v>878.3802713538239</v>
      </c>
      <c r="S635" s="323">
        <f t="shared" si="41"/>
        <v>7710</v>
      </c>
      <c r="T635" s="323" t="str">
        <f t="shared" si="42"/>
        <v/>
      </c>
      <c r="U635" s="323">
        <f>(M635*60)*(3.1415927*gradient!$E$8*gradient!$E$8*0.6/4)</f>
        <v>961.60584440687683</v>
      </c>
    </row>
    <row r="636" spans="12:21" x14ac:dyDescent="0.2">
      <c r="L636" s="323">
        <v>18.84</v>
      </c>
      <c r="M636" s="323">
        <f>(L636*$N$5)/(gradient!$E$9/1000000)*1000</f>
        <v>7.7242837495067009</v>
      </c>
      <c r="N636" s="323">
        <f t="shared" si="40"/>
        <v>3.8152044993497016</v>
      </c>
      <c r="O636" s="323">
        <f>gradient!$E$7/(N636*gradient!$E$9/1000)</f>
        <v>7709.0925822968511</v>
      </c>
      <c r="P636" s="323">
        <f t="shared" si="39"/>
        <v>7700</v>
      </c>
      <c r="Q636" s="323">
        <f>(M636*60)*(3.1415927*gradient!$E$8*gradient!$E$8*0.6/4)</f>
        <v>963.13950604069964</v>
      </c>
      <c r="R636" s="323">
        <f>1.1*(B$12*gradient!$E$7*0.001*$M636*0.001*$N$4*0.001/(gradient!$E$9*0.000001)^2/100000)</f>
        <v>879.78119682647764</v>
      </c>
      <c r="S636" s="323">
        <f t="shared" si="41"/>
        <v>7700</v>
      </c>
      <c r="T636" s="323">
        <f t="shared" si="42"/>
        <v>7700</v>
      </c>
      <c r="U636" s="323">
        <f>(M636*60)*(3.1415927*gradient!$E$8*gradient!$E$8*0.6/4)</f>
        <v>963.13950604069964</v>
      </c>
    </row>
    <row r="637" spans="12:21" x14ac:dyDescent="0.2">
      <c r="L637" s="323">
        <v>18.87</v>
      </c>
      <c r="M637" s="323">
        <f>(L637*$N$5)/(gradient!$E$9/1000000)*1000</f>
        <v>7.7365835643944507</v>
      </c>
      <c r="N637" s="323">
        <f t="shared" si="40"/>
        <v>3.8177785700039326</v>
      </c>
      <c r="O637" s="323">
        <f>gradient!$E$7/(N637*gradient!$E$9/1000)</f>
        <v>7703.8948609981999</v>
      </c>
      <c r="P637" s="323">
        <f t="shared" si="39"/>
        <v>7700</v>
      </c>
      <c r="Q637" s="323">
        <f>(M637*60)*(3.1415927*gradient!$E$8*gradient!$E$8*0.6/4)</f>
        <v>964.67316767452246</v>
      </c>
      <c r="R637" s="323">
        <f>1.1*(B$12*gradient!$E$7*0.001*$M637*0.001*$N$4*0.001/(gradient!$E$9*0.000001)^2/100000)</f>
        <v>881.18212229913149</v>
      </c>
      <c r="S637" s="323">
        <f t="shared" si="41"/>
        <v>7700</v>
      </c>
      <c r="T637" s="323" t="str">
        <f t="shared" si="42"/>
        <v/>
      </c>
      <c r="U637" s="323">
        <f>(M637*60)*(3.1415927*gradient!$E$8*gradient!$E$8*0.6/4)</f>
        <v>964.67316767452246</v>
      </c>
    </row>
    <row r="638" spans="12:21" x14ac:dyDescent="0.2">
      <c r="L638" s="323">
        <v>18.899999999999999</v>
      </c>
      <c r="M638" s="323">
        <f>(L638*$N$5)/(gradient!$E$9/1000000)*1000</f>
        <v>7.7488833792821996</v>
      </c>
      <c r="N638" s="323">
        <f t="shared" si="40"/>
        <v>3.8203522168680135</v>
      </c>
      <c r="O638" s="323">
        <f>gradient!$E$7/(N638*gradient!$E$9/1000)</f>
        <v>7698.7049979372314</v>
      </c>
      <c r="P638" s="323">
        <f t="shared" si="39"/>
        <v>7690</v>
      </c>
      <c r="Q638" s="323">
        <f>(M638*60)*(3.1415927*gradient!$E$8*gradient!$E$8*0.6/4)</f>
        <v>966.20682930834505</v>
      </c>
      <c r="R638" s="323">
        <f>1.1*(B$12*gradient!$E$7*0.001*$M638*0.001*$N$4*0.001/(gradient!$E$9*0.000001)^2/100000)</f>
        <v>882.58304777178489</v>
      </c>
      <c r="S638" s="323">
        <f t="shared" si="41"/>
        <v>7690</v>
      </c>
      <c r="T638" s="323">
        <f t="shared" si="42"/>
        <v>7690</v>
      </c>
      <c r="U638" s="323">
        <f>(M638*60)*(3.1415927*gradient!$E$8*gradient!$E$8*0.6/4)</f>
        <v>966.20682930834505</v>
      </c>
    </row>
    <row r="639" spans="12:21" x14ac:dyDescent="0.2">
      <c r="L639" s="323">
        <v>18.93</v>
      </c>
      <c r="M639" s="323">
        <f>(L639*$N$5)/(gradient!$E$9/1000000)*1000</f>
        <v>7.7611831941699494</v>
      </c>
      <c r="N639" s="323">
        <f t="shared" si="40"/>
        <v>3.8229254388012208</v>
      </c>
      <c r="O639" s="323">
        <f>gradient!$E$7/(N639*gradient!$E$9/1000)</f>
        <v>7693.5229778128205</v>
      </c>
      <c r="P639" s="323">
        <f t="shared" si="39"/>
        <v>7690</v>
      </c>
      <c r="Q639" s="323">
        <f>(M639*60)*(3.1415927*gradient!$E$8*gradient!$E$8*0.6/4)</f>
        <v>967.74049094216798</v>
      </c>
      <c r="R639" s="323">
        <f>1.1*(B$12*gradient!$E$7*0.001*$M639*0.001*$N$4*0.001/(gradient!$E$9*0.000001)^2/100000)</f>
        <v>883.98397324443852</v>
      </c>
      <c r="S639" s="323">
        <f t="shared" si="41"/>
        <v>7690</v>
      </c>
      <c r="T639" s="323" t="str">
        <f t="shared" si="42"/>
        <v/>
      </c>
      <c r="U639" s="323">
        <f>(M639*60)*(3.1415927*gradient!$E$8*gradient!$E$8*0.6/4)</f>
        <v>967.74049094216798</v>
      </c>
    </row>
    <row r="640" spans="12:21" x14ac:dyDescent="0.2">
      <c r="L640" s="323">
        <v>18.96</v>
      </c>
      <c r="M640" s="323">
        <f>(L640*$N$5)/(gradient!$E$9/1000000)*1000</f>
        <v>7.7734830090576992</v>
      </c>
      <c r="N640" s="323">
        <f t="shared" si="40"/>
        <v>3.8254982346783746</v>
      </c>
      <c r="O640" s="323">
        <f>gradient!$E$7/(N640*gradient!$E$9/1000)</f>
        <v>7688.348785332827</v>
      </c>
      <c r="P640" s="323">
        <f t="shared" si="39"/>
        <v>7680</v>
      </c>
      <c r="Q640" s="323">
        <f>(M640*60)*(3.1415927*gradient!$E$8*gradient!$E$8*0.6/4)</f>
        <v>969.27415257599068</v>
      </c>
      <c r="R640" s="323">
        <f>1.1*(B$12*gradient!$E$7*0.001*$M640*0.001*$N$4*0.001/(gradient!$E$9*0.000001)^2/100000)</f>
        <v>885.38489871709248</v>
      </c>
      <c r="S640" s="323">
        <f t="shared" si="41"/>
        <v>7680</v>
      </c>
      <c r="T640" s="323">
        <f t="shared" si="42"/>
        <v>7680</v>
      </c>
      <c r="U640" s="323">
        <f>(M640*60)*(3.1415927*gradient!$E$8*gradient!$E$8*0.6/4)</f>
        <v>969.27415257599068</v>
      </c>
    </row>
    <row r="641" spans="12:21" x14ac:dyDescent="0.2">
      <c r="L641" s="323">
        <v>18.989999999999998</v>
      </c>
      <c r="M641" s="323">
        <f>(L641*$N$5)/(gradient!$E$9/1000000)*1000</f>
        <v>7.7857828239454481</v>
      </c>
      <c r="N641" s="323">
        <f t="shared" si="40"/>
        <v>3.8280706033896799</v>
      </c>
      <c r="O641" s="323">
        <f>gradient!$E$7/(N641*gradient!$E$9/1000)</f>
        <v>7683.1824052144766</v>
      </c>
      <c r="P641" s="323">
        <f t="shared" si="39"/>
        <v>7680</v>
      </c>
      <c r="Q641" s="323">
        <f>(M641*60)*(3.1415927*gradient!$E$8*gradient!$E$8*0.6/4)</f>
        <v>970.80781420981339</v>
      </c>
      <c r="R641" s="323">
        <f>1.1*(B$12*gradient!$E$7*0.001*$M641*0.001*$N$4*0.001/(gradient!$E$9*0.000001)^2/100000)</f>
        <v>886.78582418974588</v>
      </c>
      <c r="S641" s="323">
        <f t="shared" si="41"/>
        <v>7680</v>
      </c>
      <c r="T641" s="323" t="str">
        <f t="shared" si="42"/>
        <v/>
      </c>
      <c r="U641" s="323">
        <f>(M641*60)*(3.1415927*gradient!$E$8*gradient!$E$8*0.6/4)</f>
        <v>970.80781420981339</v>
      </c>
    </row>
    <row r="642" spans="12:21" x14ac:dyDescent="0.2">
      <c r="L642" s="323">
        <v>19.02</v>
      </c>
      <c r="M642" s="323">
        <f>(L642*$N$5)/(gradient!$E$9/1000000)*1000</f>
        <v>7.7980826388331979</v>
      </c>
      <c r="N642" s="323">
        <f t="shared" si="40"/>
        <v>3.830642543840574</v>
      </c>
      <c r="O642" s="323">
        <f>gradient!$E$7/(N642*gradient!$E$9/1000)</f>
        <v>7678.0238221847594</v>
      </c>
      <c r="P642" s="323">
        <f t="shared" si="39"/>
        <v>7670</v>
      </c>
      <c r="Q642" s="323">
        <f>(M642*60)*(3.1415927*gradient!$E$8*gradient!$E$8*0.6/4)</f>
        <v>972.3414758436362</v>
      </c>
      <c r="R642" s="323">
        <f>1.1*(B$12*gradient!$E$7*0.001*$M642*0.001*$N$4*0.001/(gradient!$E$9*0.000001)^2/100000)</f>
        <v>888.18674966239939</v>
      </c>
      <c r="S642" s="323">
        <f t="shared" si="41"/>
        <v>7670</v>
      </c>
      <c r="T642" s="323">
        <f t="shared" si="42"/>
        <v>7670</v>
      </c>
      <c r="U642" s="323">
        <f>(M642*60)*(3.1415927*gradient!$E$8*gradient!$E$8*0.6/4)</f>
        <v>972.3414758436362</v>
      </c>
    </row>
    <row r="643" spans="12:21" x14ac:dyDescent="0.2">
      <c r="L643" s="323">
        <v>19.05</v>
      </c>
      <c r="M643" s="323">
        <f>(L643*$N$5)/(gradient!$E$9/1000000)*1000</f>
        <v>7.8103824537209476</v>
      </c>
      <c r="N643" s="323">
        <f t="shared" si="40"/>
        <v>3.8332140549515654</v>
      </c>
      <c r="O643" s="323">
        <f>gradient!$E$7/(N643*gradient!$E$9/1000)</f>
        <v>7672.87302098082</v>
      </c>
      <c r="P643" s="323">
        <f t="shared" si="39"/>
        <v>7670</v>
      </c>
      <c r="Q643" s="323">
        <f>(M643*60)*(3.1415927*gradient!$E$8*gradient!$E$8*0.6/4)</f>
        <v>973.87513747745902</v>
      </c>
      <c r="R643" s="323">
        <f>1.1*(B$12*gradient!$E$7*0.001*$M643*0.001*$N$4*0.001/(gradient!$E$9*0.000001)^2/100000)</f>
        <v>889.58767513505313</v>
      </c>
      <c r="S643" s="323">
        <f t="shared" si="41"/>
        <v>7670</v>
      </c>
      <c r="T643" s="323" t="str">
        <f t="shared" si="42"/>
        <v/>
      </c>
      <c r="U643" s="323">
        <f>(M643*60)*(3.1415927*gradient!$E$8*gradient!$E$8*0.6/4)</f>
        <v>973.87513747745902</v>
      </c>
    </row>
    <row r="644" spans="12:21" x14ac:dyDescent="0.2">
      <c r="L644" s="323">
        <v>19.079999999999998</v>
      </c>
      <c r="M644" s="323">
        <f>(L644*$N$5)/(gradient!$E$9/1000000)*1000</f>
        <v>7.8226822686086974</v>
      </c>
      <c r="N644" s="323">
        <f t="shared" si="40"/>
        <v>3.8357851356580879</v>
      </c>
      <c r="O644" s="323">
        <f>gradient!$E$7/(N644*gradient!$E$9/1000)</f>
        <v>7667.7299863503213</v>
      </c>
      <c r="P644" s="323">
        <f t="shared" si="39"/>
        <v>7660</v>
      </c>
      <c r="Q644" s="323">
        <f>(M644*60)*(3.1415927*gradient!$E$8*gradient!$E$8*0.6/4)</f>
        <v>975.40879911128184</v>
      </c>
      <c r="R644" s="323">
        <f>1.1*(B$12*gradient!$E$7*0.001*$M644*0.001*$N$4*0.001/(gradient!$E$9*0.000001)^2/100000)</f>
        <v>890.98860060770687</v>
      </c>
      <c r="S644" s="323">
        <f t="shared" si="41"/>
        <v>7660</v>
      </c>
      <c r="T644" s="323">
        <f t="shared" si="42"/>
        <v>7660</v>
      </c>
      <c r="U644" s="323">
        <f>(M644*60)*(3.1415927*gradient!$E$8*gradient!$E$8*0.6/4)</f>
        <v>975.40879911128184</v>
      </c>
    </row>
    <row r="645" spans="12:21" x14ac:dyDescent="0.2">
      <c r="L645" s="323">
        <v>19.11</v>
      </c>
      <c r="M645" s="323">
        <f>(L645*$N$5)/(gradient!$E$9/1000000)*1000</f>
        <v>7.8349820834964463</v>
      </c>
      <c r="N645" s="323">
        <f t="shared" si="40"/>
        <v>3.8383557849103465</v>
      </c>
      <c r="O645" s="323">
        <f>gradient!$E$7/(N645*gradient!$E$9/1000)</f>
        <v>7662.5947030518255</v>
      </c>
      <c r="P645" s="323">
        <f t="shared" si="39"/>
        <v>7660</v>
      </c>
      <c r="Q645" s="323">
        <f>(M645*60)*(3.1415927*gradient!$E$8*gradient!$E$8*0.6/4)</f>
        <v>976.94246074510454</v>
      </c>
      <c r="R645" s="323">
        <f>1.1*(B$12*gradient!$E$7*0.001*$M645*0.001*$N$4*0.001/(gradient!$E$9*0.000001)^2/100000)</f>
        <v>892.3895260803605</v>
      </c>
      <c r="S645" s="323">
        <f t="shared" si="41"/>
        <v>7660</v>
      </c>
      <c r="T645" s="323" t="str">
        <f t="shared" si="42"/>
        <v/>
      </c>
      <c r="U645" s="323">
        <f>(M645*60)*(3.1415927*gradient!$E$8*gradient!$E$8*0.6/4)</f>
        <v>976.94246074510454</v>
      </c>
    </row>
    <row r="646" spans="12:21" x14ac:dyDescent="0.2">
      <c r="L646" s="323">
        <v>19.14</v>
      </c>
      <c r="M646" s="323">
        <f>(L646*$N$5)/(gradient!$E$9/1000000)*1000</f>
        <v>7.8472818983841961</v>
      </c>
      <c r="N646" s="323">
        <f t="shared" si="40"/>
        <v>3.8409260016731661</v>
      </c>
      <c r="O646" s="323">
        <f>gradient!$E$7/(N646*gradient!$E$9/1000)</f>
        <v>7657.4671558551599</v>
      </c>
      <c r="P646" s="323">
        <f t="shared" si="39"/>
        <v>7650</v>
      </c>
      <c r="Q646" s="323">
        <f>(M646*60)*(3.1415927*gradient!$E$8*gradient!$E$8*0.6/4)</f>
        <v>978.47612237892736</v>
      </c>
      <c r="R646" s="323">
        <f>1.1*(B$12*gradient!$E$7*0.001*$M646*0.001*$N$4*0.001/(gradient!$E$9*0.000001)^2/100000)</f>
        <v>893.79045155301412</v>
      </c>
      <c r="S646" s="323">
        <f t="shared" si="41"/>
        <v>7650</v>
      </c>
      <c r="T646" s="323">
        <f t="shared" si="42"/>
        <v>7650</v>
      </c>
      <c r="U646" s="323">
        <f>(M646*60)*(3.1415927*gradient!$E$8*gradient!$E$8*0.6/4)</f>
        <v>978.47612237892736</v>
      </c>
    </row>
    <row r="647" spans="12:21" x14ac:dyDescent="0.2">
      <c r="L647" s="323">
        <v>19.170000000000002</v>
      </c>
      <c r="M647" s="323">
        <f>(L647*$N$5)/(gradient!$E$9/1000000)*1000</f>
        <v>7.8595817132719477</v>
      </c>
      <c r="N647" s="323">
        <f t="shared" si="40"/>
        <v>3.8434957849258451</v>
      </c>
      <c r="O647" s="323">
        <f>gradient!$E$7/(N647*gradient!$E$9/1000)</f>
        <v>7652.3473295417725</v>
      </c>
      <c r="P647" s="323">
        <f t="shared" si="39"/>
        <v>7650</v>
      </c>
      <c r="Q647" s="323">
        <f>(M647*60)*(3.1415927*gradient!$E$8*gradient!$E$8*0.6/4)</f>
        <v>980.00978401275029</v>
      </c>
      <c r="R647" s="323">
        <f>1.1*(B$12*gradient!$E$7*0.001*$M647*0.001*$N$4*0.001/(gradient!$E$9*0.000001)^2/100000)</f>
        <v>895.19137702566786</v>
      </c>
      <c r="S647" s="323">
        <f t="shared" si="41"/>
        <v>7650</v>
      </c>
      <c r="T647" s="323" t="str">
        <f t="shared" si="42"/>
        <v/>
      </c>
      <c r="U647" s="323">
        <f>(M647*60)*(3.1415927*gradient!$E$8*gradient!$E$8*0.6/4)</f>
        <v>980.00978401275029</v>
      </c>
    </row>
    <row r="648" spans="12:21" x14ac:dyDescent="0.2">
      <c r="L648" s="323">
        <v>19.2</v>
      </c>
      <c r="M648" s="323">
        <f>(L648*$N$5)/(gradient!$E$9/1000000)*1000</f>
        <v>7.8718815281596957</v>
      </c>
      <c r="N648" s="323">
        <f t="shared" si="40"/>
        <v>3.8460651336620115</v>
      </c>
      <c r="O648" s="323">
        <f>gradient!$E$7/(N648*gradient!$E$9/1000)</f>
        <v>7647.2352089050792</v>
      </c>
      <c r="P648" s="323">
        <f t="shared" si="39"/>
        <v>7640</v>
      </c>
      <c r="Q648" s="323">
        <f>(M648*60)*(3.1415927*gradient!$E$8*gradient!$E$8*0.6/4)</f>
        <v>981.54344564657299</v>
      </c>
      <c r="R648" s="323">
        <f>1.1*(B$12*gradient!$E$7*0.001*$M648*0.001*$N$4*0.001/(gradient!$E$9*0.000001)^2/100000)</f>
        <v>896.59230249832137</v>
      </c>
      <c r="S648" s="323">
        <f t="shared" si="41"/>
        <v>7640</v>
      </c>
      <c r="T648" s="323">
        <f t="shared" si="42"/>
        <v>7640</v>
      </c>
      <c r="U648" s="323">
        <f>(M648*60)*(3.1415927*gradient!$E$8*gradient!$E$8*0.6/4)</f>
        <v>981.54344564657299</v>
      </c>
    </row>
    <row r="649" spans="12:21" x14ac:dyDescent="0.2">
      <c r="L649" s="323">
        <v>19.23</v>
      </c>
      <c r="M649" s="323">
        <f>(L649*$N$5)/(gradient!$E$9/1000000)*1000</f>
        <v>7.8841813430474454</v>
      </c>
      <c r="N649" s="323">
        <f t="shared" si="40"/>
        <v>3.8486340468894733</v>
      </c>
      <c r="O649" s="323">
        <f>gradient!$E$7/(N649*gradient!$E$9/1000)</f>
        <v>7642.1307787508158</v>
      </c>
      <c r="P649" s="323">
        <f t="shared" ref="P649:P712" si="43">FLOOR(O649,10)</f>
        <v>7640</v>
      </c>
      <c r="Q649" s="323">
        <f>(M649*60)*(3.1415927*gradient!$E$8*gradient!$E$8*0.6/4)</f>
        <v>983.07710728039569</v>
      </c>
      <c r="R649" s="323">
        <f>1.1*(B$12*gradient!$E$7*0.001*$M649*0.001*$N$4*0.001/(gradient!$E$9*0.000001)^2/100000)</f>
        <v>897.99322797097511</v>
      </c>
      <c r="S649" s="323">
        <f t="shared" si="41"/>
        <v>7640</v>
      </c>
      <c r="T649" s="323" t="str">
        <f t="shared" si="42"/>
        <v/>
      </c>
      <c r="U649" s="323">
        <f>(M649*60)*(3.1415927*gradient!$E$8*gradient!$E$8*0.6/4)</f>
        <v>983.07710728039569</v>
      </c>
    </row>
    <row r="650" spans="12:21" x14ac:dyDescent="0.2">
      <c r="L650" s="323">
        <v>19.260000000000002</v>
      </c>
      <c r="M650" s="323">
        <f>(L650*$N$5)/(gradient!$E$9/1000000)*1000</f>
        <v>7.8964811579351943</v>
      </c>
      <c r="N650" s="323">
        <f t="shared" si="40"/>
        <v>3.8512025236300786</v>
      </c>
      <c r="O650" s="323">
        <f>gradient!$E$7/(N650*gradient!$E$9/1000)</f>
        <v>7637.0340238973768</v>
      </c>
      <c r="P650" s="323">
        <f t="shared" si="43"/>
        <v>7630</v>
      </c>
      <c r="Q650" s="323">
        <f>(M650*60)*(3.1415927*gradient!$E$8*gradient!$E$8*0.6/4)</f>
        <v>984.6107689142184</v>
      </c>
      <c r="R650" s="323">
        <f>1.1*(B$12*gradient!$E$7*0.001*$M650*0.001*$N$4*0.001/(gradient!$E$9*0.000001)^2/100000)</f>
        <v>899.3941534436284</v>
      </c>
      <c r="S650" s="323">
        <f t="shared" si="41"/>
        <v>7630</v>
      </c>
      <c r="T650" s="323">
        <f t="shared" si="42"/>
        <v>7630</v>
      </c>
      <c r="U650" s="323">
        <f>(M650*60)*(3.1415927*gradient!$E$8*gradient!$E$8*0.6/4)</f>
        <v>984.6107689142184</v>
      </c>
    </row>
    <row r="651" spans="12:21" x14ac:dyDescent="0.2">
      <c r="L651" s="323">
        <v>19.29</v>
      </c>
      <c r="M651" s="323">
        <f>(L651*$N$5)/(gradient!$E$9/1000000)*1000</f>
        <v>7.9087809728229423</v>
      </c>
      <c r="N651" s="323">
        <f t="shared" si="40"/>
        <v>3.8537705629195731</v>
      </c>
      <c r="O651" s="323">
        <f>gradient!$E$7/(N651*gradient!$E$9/1000)</f>
        <v>7631.9449291761493</v>
      </c>
      <c r="P651" s="323">
        <f t="shared" si="43"/>
        <v>7630</v>
      </c>
      <c r="Q651" s="323">
        <f>(M651*60)*(3.1415927*gradient!$E$8*gradient!$E$8*0.6/4)</f>
        <v>986.14443054804099</v>
      </c>
      <c r="R651" s="323">
        <f>1.1*(B$12*gradient!$E$7*0.001*$M651*0.001*$N$4*0.001/(gradient!$E$9*0.000001)^2/100000)</f>
        <v>900.79507891628202</v>
      </c>
      <c r="S651" s="323">
        <f t="shared" si="41"/>
        <v>7630</v>
      </c>
      <c r="T651" s="323" t="str">
        <f t="shared" si="42"/>
        <v/>
      </c>
      <c r="U651" s="323">
        <f>(M651*60)*(3.1415927*gradient!$E$8*gradient!$E$8*0.6/4)</f>
        <v>986.14443054804099</v>
      </c>
    </row>
    <row r="652" spans="12:21" x14ac:dyDescent="0.2">
      <c r="L652" s="323">
        <v>19.32</v>
      </c>
      <c r="M652" s="323">
        <f>(L652*$N$5)/(gradient!$E$9/1000000)*1000</f>
        <v>7.9210807877106921</v>
      </c>
      <c r="N652" s="323">
        <f t="shared" si="40"/>
        <v>3.8563381638074588</v>
      </c>
      <c r="O652" s="323">
        <f>gradient!$E$7/(N652*gradient!$E$9/1000)</f>
        <v>7626.8634794318405</v>
      </c>
      <c r="P652" s="323">
        <f t="shared" si="43"/>
        <v>7620</v>
      </c>
      <c r="Q652" s="323">
        <f>(M652*60)*(3.1415927*gradient!$E$8*gradient!$E$8*0.6/4)</f>
        <v>987.6780921818638</v>
      </c>
      <c r="R652" s="323">
        <f>1.1*(B$12*gradient!$E$7*0.001*$M652*0.001*$N$4*0.001/(gradient!$E$9*0.000001)^2/100000)</f>
        <v>902.19600438893565</v>
      </c>
      <c r="S652" s="323">
        <f t="shared" si="41"/>
        <v>7620</v>
      </c>
      <c r="T652" s="323">
        <f t="shared" si="42"/>
        <v>7620</v>
      </c>
      <c r="U652" s="323">
        <f>(M652*60)*(3.1415927*gradient!$E$8*gradient!$E$8*0.6/4)</f>
        <v>987.6780921818638</v>
      </c>
    </row>
    <row r="653" spans="12:21" x14ac:dyDescent="0.2">
      <c r="L653" s="323">
        <v>19.350000000000001</v>
      </c>
      <c r="M653" s="323">
        <f>(L653*$N$5)/(gradient!$E$9/1000000)*1000</f>
        <v>7.9333806025984437</v>
      </c>
      <c r="N653" s="323">
        <f t="shared" si="40"/>
        <v>3.8589053253568562</v>
      </c>
      <c r="O653" s="323">
        <f>gradient!$E$7/(N653*gradient!$E$9/1000)</f>
        <v>7621.7896595227994</v>
      </c>
      <c r="P653" s="323">
        <f t="shared" si="43"/>
        <v>7620</v>
      </c>
      <c r="Q653" s="323">
        <f>(M653*60)*(3.1415927*gradient!$E$8*gradient!$E$8*0.6/4)</f>
        <v>989.21175381568685</v>
      </c>
      <c r="R653" s="323">
        <f>1.1*(B$12*gradient!$E$7*0.001*$M653*0.001*$N$4*0.001/(gradient!$E$9*0.000001)^2/100000)</f>
        <v>903.59692986158939</v>
      </c>
      <c r="S653" s="323">
        <f t="shared" si="41"/>
        <v>7620</v>
      </c>
      <c r="T653" s="323" t="str">
        <f t="shared" si="42"/>
        <v/>
      </c>
      <c r="U653" s="323">
        <f>(M653*60)*(3.1415927*gradient!$E$8*gradient!$E$8*0.6/4)</f>
        <v>989.21175381568685</v>
      </c>
    </row>
    <row r="654" spans="12:21" x14ac:dyDescent="0.2">
      <c r="L654" s="323">
        <v>19.38</v>
      </c>
      <c r="M654" s="323">
        <f>(L654*$N$5)/(gradient!$E$9/1000000)*1000</f>
        <v>7.9456804174861917</v>
      </c>
      <c r="N654" s="323">
        <f t="shared" si="40"/>
        <v>3.8614720466443657</v>
      </c>
      <c r="O654" s="323">
        <f>gradient!$E$7/(N654*gradient!$E$9/1000)</f>
        <v>7616.7234543213372</v>
      </c>
      <c r="P654" s="323">
        <f t="shared" si="43"/>
        <v>7610</v>
      </c>
      <c r="Q654" s="323">
        <f>(M654*60)*(3.1415927*gradient!$E$8*gradient!$E$8*0.6/4)</f>
        <v>990.74541544950944</v>
      </c>
      <c r="R654" s="323">
        <f>1.1*(B$12*gradient!$E$7*0.001*$M654*0.001*$N$4*0.001/(gradient!$E$9*0.000001)^2/100000)</f>
        <v>904.99785533424301</v>
      </c>
      <c r="S654" s="323">
        <f t="shared" si="41"/>
        <v>7610</v>
      </c>
      <c r="T654" s="323">
        <f t="shared" si="42"/>
        <v>7610</v>
      </c>
      <c r="U654" s="323">
        <f>(M654*60)*(3.1415927*gradient!$E$8*gradient!$E$8*0.6/4)</f>
        <v>990.74541544950944</v>
      </c>
    </row>
    <row r="655" spans="12:21" x14ac:dyDescent="0.2">
      <c r="L655" s="323">
        <v>19.41</v>
      </c>
      <c r="M655" s="323">
        <f>(L655*$N$5)/(gradient!$E$9/1000000)*1000</f>
        <v>7.9579802323739415</v>
      </c>
      <c r="N655" s="323">
        <f t="shared" si="40"/>
        <v>3.8640383267599372</v>
      </c>
      <c r="O655" s="323">
        <f>gradient!$E$7/(N655*gradient!$E$9/1000)</f>
        <v>7611.6648487140201</v>
      </c>
      <c r="P655" s="323">
        <f t="shared" si="43"/>
        <v>7610</v>
      </c>
      <c r="Q655" s="323">
        <f>(M655*60)*(3.1415927*gradient!$E$8*gradient!$E$8*0.6/4)</f>
        <v>992.27907708333225</v>
      </c>
      <c r="R655" s="323">
        <f>1.1*(B$12*gradient!$E$7*0.001*$M655*0.001*$N$4*0.001/(gradient!$E$9*0.000001)^2/100000)</f>
        <v>906.39878080689675</v>
      </c>
      <c r="S655" s="323">
        <f t="shared" si="41"/>
        <v>7610</v>
      </c>
      <c r="T655" s="323" t="str">
        <f t="shared" si="42"/>
        <v/>
      </c>
      <c r="U655" s="323">
        <f>(M655*60)*(3.1415927*gradient!$E$8*gradient!$E$8*0.6/4)</f>
        <v>992.27907708333225</v>
      </c>
    </row>
    <row r="656" spans="12:21" x14ac:dyDescent="0.2">
      <c r="L656" s="323">
        <v>19.440000000000001</v>
      </c>
      <c r="M656" s="323">
        <f>(L656*$N$5)/(gradient!$E$9/1000000)*1000</f>
        <v>7.9702800472616921</v>
      </c>
      <c r="N656" s="323">
        <f t="shared" si="40"/>
        <v>3.8666041648067271</v>
      </c>
      <c r="O656" s="323">
        <f>gradient!$E$7/(N656*gradient!$E$9/1000)</f>
        <v>7606.6138276020056</v>
      </c>
      <c r="P656" s="323">
        <f t="shared" si="43"/>
        <v>7600</v>
      </c>
      <c r="Q656" s="323">
        <f>(M656*60)*(3.1415927*gradient!$E$8*gradient!$E$8*0.6/4)</f>
        <v>993.81273871715507</v>
      </c>
      <c r="R656" s="323">
        <f>1.1*(B$12*gradient!$E$7*0.001*$M656*0.001*$N$4*0.001/(gradient!$E$9*0.000001)^2/100000)</f>
        <v>907.79970627955038</v>
      </c>
      <c r="S656" s="323">
        <f t="shared" si="41"/>
        <v>7600</v>
      </c>
      <c r="T656" s="323">
        <f t="shared" si="42"/>
        <v>7600</v>
      </c>
      <c r="U656" s="323">
        <f>(M656*60)*(3.1415927*gradient!$E$8*gradient!$E$8*0.6/4)</f>
        <v>993.81273871715507</v>
      </c>
    </row>
    <row r="657" spans="12:21" x14ac:dyDescent="0.2">
      <c r="L657" s="323">
        <v>19.47</v>
      </c>
      <c r="M657" s="323">
        <f>(L657*$N$5)/(gradient!$E$9/1000000)*1000</f>
        <v>7.9825798621494402</v>
      </c>
      <c r="N657" s="323">
        <f t="shared" si="40"/>
        <v>3.869169559900969</v>
      </c>
      <c r="O657" s="323">
        <f>gradient!$E$7/(N657*gradient!$E$9/1000)</f>
        <v>7601.5703759013195</v>
      </c>
      <c r="P657" s="323">
        <f t="shared" si="43"/>
        <v>7600</v>
      </c>
      <c r="Q657" s="323">
        <f>(M657*60)*(3.1415927*gradient!$E$8*gradient!$E$8*0.6/4)</f>
        <v>995.34640035097777</v>
      </c>
      <c r="R657" s="323">
        <f>1.1*(B$12*gradient!$E$7*0.001*$M657*0.001*$N$4*0.001/(gradient!$E$9*0.000001)^2/100000)</f>
        <v>909.20063175220389</v>
      </c>
      <c r="S657" s="323">
        <f t="shared" si="41"/>
        <v>7600</v>
      </c>
      <c r="T657" s="323" t="str">
        <f t="shared" si="42"/>
        <v/>
      </c>
      <c r="U657" s="323">
        <f>(M657*60)*(3.1415927*gradient!$E$8*gradient!$E$8*0.6/4)</f>
        <v>995.34640035097777</v>
      </c>
    </row>
    <row r="658" spans="12:21" x14ac:dyDescent="0.2">
      <c r="L658" s="323">
        <v>19.5</v>
      </c>
      <c r="M658" s="323">
        <f>(L658*$N$5)/(gradient!$E$9/1000000)*1000</f>
        <v>7.9948796770371899</v>
      </c>
      <c r="N658" s="323">
        <f t="shared" ref="N658:N721" si="44">B$9*$L658^(1/3)+B$10/$L658+B$11*$L658</f>
        <v>3.8717345111718471</v>
      </c>
      <c r="O658" s="323">
        <f>gradient!$E$7/(N658*gradient!$E$9/1000)</f>
        <v>7596.5344785431525</v>
      </c>
      <c r="P658" s="323">
        <f t="shared" si="43"/>
        <v>7590</v>
      </c>
      <c r="Q658" s="323">
        <f>(M658*60)*(3.1415927*gradient!$E$8*gradient!$E$8*0.6/4)</f>
        <v>996.88006198480048</v>
      </c>
      <c r="R658" s="323">
        <f>1.1*(B$12*gradient!$E$7*0.001*$M658*0.001*$N$4*0.001/(gradient!$E$9*0.000001)^2/100000)</f>
        <v>910.60155722485752</v>
      </c>
      <c r="S658" s="323">
        <f t="shared" ref="S658:S721" si="45">IF(P658&gt;$P$1017,S657,P658)</f>
        <v>7590</v>
      </c>
      <c r="T658" s="323">
        <f t="shared" ref="T658:T721" si="46">IF(S660-S659&gt;=0,"",P658)</f>
        <v>7590</v>
      </c>
      <c r="U658" s="323">
        <f>(M658*60)*(3.1415927*gradient!$E$8*gradient!$E$8*0.6/4)</f>
        <v>996.88006198480048</v>
      </c>
    </row>
    <row r="659" spans="12:21" x14ac:dyDescent="0.2">
      <c r="L659" s="323">
        <v>19.53</v>
      </c>
      <c r="M659" s="323">
        <f>(L659*$N$5)/(gradient!$E$9/1000000)*1000</f>
        <v>8.0071794919249406</v>
      </c>
      <c r="N659" s="323">
        <f t="shared" si="44"/>
        <v>3.8742990177613574</v>
      </c>
      <c r="O659" s="323">
        <f>gradient!$E$7/(N659*gradient!$E$9/1000)</f>
        <v>7591.5061204741551</v>
      </c>
      <c r="P659" s="323">
        <f t="shared" si="43"/>
        <v>7590</v>
      </c>
      <c r="Q659" s="323">
        <f>(M659*60)*(3.1415927*gradient!$E$8*gradient!$E$8*0.6/4)</f>
        <v>998.41372361862341</v>
      </c>
      <c r="R659" s="323">
        <f>1.1*(B$12*gradient!$E$7*0.001*$M659*0.001*$N$4*0.001/(gradient!$E$9*0.000001)^2/100000)</f>
        <v>912.00248269751125</v>
      </c>
      <c r="S659" s="323">
        <f t="shared" si="45"/>
        <v>7590</v>
      </c>
      <c r="T659" s="323" t="str">
        <f t="shared" si="46"/>
        <v/>
      </c>
      <c r="U659" s="323">
        <f>(M659*60)*(3.1415927*gradient!$E$8*gradient!$E$8*0.6/4)</f>
        <v>998.41372361862341</v>
      </c>
    </row>
    <row r="660" spans="12:21" x14ac:dyDescent="0.2">
      <c r="L660" s="323">
        <v>19.559999999999999</v>
      </c>
      <c r="M660" s="323">
        <f>(L660*$N$5)/(gradient!$E$9/1000000)*1000</f>
        <v>8.0194793068126895</v>
      </c>
      <c r="N660" s="323">
        <f t="shared" si="44"/>
        <v>3.8768630788241847</v>
      </c>
      <c r="O660" s="323">
        <f>gradient!$E$7/(N660*gradient!$E$9/1000)</f>
        <v>7586.4852866567217</v>
      </c>
      <c r="P660" s="323">
        <f t="shared" si="43"/>
        <v>7580</v>
      </c>
      <c r="Q660" s="323">
        <f>(M660*60)*(3.1415927*gradient!$E$8*gradient!$E$8*0.6/4)</f>
        <v>999.94738525244611</v>
      </c>
      <c r="R660" s="323">
        <f>1.1*(B$12*gradient!$E$7*0.001*$M660*0.001*$N$4*0.001/(gradient!$E$9*0.000001)^2/100000)</f>
        <v>913.40340817016488</v>
      </c>
      <c r="S660" s="323">
        <f t="shared" si="45"/>
        <v>7580</v>
      </c>
      <c r="T660" s="323">
        <f t="shared" si="46"/>
        <v>7580</v>
      </c>
      <c r="U660" s="323">
        <f>(M660*60)*(3.1415927*gradient!$E$8*gradient!$E$8*0.6/4)</f>
        <v>999.94738525244611</v>
      </c>
    </row>
    <row r="661" spans="12:21" x14ac:dyDescent="0.2">
      <c r="L661" s="323">
        <v>19.59</v>
      </c>
      <c r="M661" s="323">
        <f>(L661*$N$5)/(gradient!$E$9/1000000)*1000</f>
        <v>8.0317791217004384</v>
      </c>
      <c r="N661" s="323">
        <f t="shared" si="44"/>
        <v>3.8794266935275745</v>
      </c>
      <c r="O661" s="323">
        <f>gradient!$E$7/(N661*gradient!$E$9/1000)</f>
        <v>7581.4719620692576</v>
      </c>
      <c r="P661" s="323">
        <f t="shared" si="43"/>
        <v>7580</v>
      </c>
      <c r="Q661" s="323">
        <f>(M661*60)*(3.1415927*gradient!$E$8*gradient!$E$8*0.6/4)</f>
        <v>1001.4810468862688</v>
      </c>
      <c r="R661" s="323">
        <f>1.1*(B$12*gradient!$E$7*0.001*$M661*0.001*$N$4*0.001/(gradient!$E$9*0.000001)^2/100000)</f>
        <v>914.80433364281839</v>
      </c>
      <c r="S661" s="323">
        <f t="shared" si="45"/>
        <v>7580</v>
      </c>
      <c r="T661" s="323" t="str">
        <f t="shared" si="46"/>
        <v/>
      </c>
      <c r="U661" s="323">
        <f>(M661*60)*(3.1415927*gradient!$E$8*gradient!$E$8*0.6/4)</f>
        <v>1001.4810468862688</v>
      </c>
    </row>
    <row r="662" spans="12:21" x14ac:dyDescent="0.2">
      <c r="L662" s="323">
        <v>19.62</v>
      </c>
      <c r="M662" s="323">
        <f>(L662*$N$5)/(gradient!$E$9/1000000)*1000</f>
        <v>8.0440789365881891</v>
      </c>
      <c r="N662" s="323">
        <f t="shared" si="44"/>
        <v>3.8819898610512036</v>
      </c>
      <c r="O662" s="323">
        <f>gradient!$E$7/(N662*gradient!$E$9/1000)</f>
        <v>7576.4661317064702</v>
      </c>
      <c r="P662" s="323">
        <f t="shared" si="43"/>
        <v>7570</v>
      </c>
      <c r="Q662" s="323">
        <f>(M662*60)*(3.1415927*gradient!$E$8*gradient!$E$8*0.6/4)</f>
        <v>1003.0147085200916</v>
      </c>
      <c r="R662" s="323">
        <f>1.1*(B$12*gradient!$E$7*0.001*$M662*0.001*$N$4*0.001/(gradient!$E$9*0.000001)^2/100000)</f>
        <v>916.20525911547213</v>
      </c>
      <c r="S662" s="323">
        <f t="shared" si="45"/>
        <v>7570</v>
      </c>
      <c r="T662" s="323">
        <f t="shared" si="46"/>
        <v>7570</v>
      </c>
      <c r="U662" s="323">
        <f>(M662*60)*(3.1415927*gradient!$E$8*gradient!$E$8*0.6/4)</f>
        <v>1003.0147085200916</v>
      </c>
    </row>
    <row r="663" spans="12:21" x14ac:dyDescent="0.2">
      <c r="L663" s="323">
        <v>19.649999999999999</v>
      </c>
      <c r="M663" s="323">
        <f>(L663*$N$5)/(gradient!$E$9/1000000)*1000</f>
        <v>8.0563787514759362</v>
      </c>
      <c r="N663" s="323">
        <f t="shared" si="44"/>
        <v>3.88455258058706</v>
      </c>
      <c r="O663" s="323">
        <f>gradient!$E$7/(N663*gradient!$E$9/1000)</f>
        <v>7571.4677805796236</v>
      </c>
      <c r="P663" s="323">
        <f t="shared" si="43"/>
        <v>7570</v>
      </c>
      <c r="Q663" s="323">
        <f>(M663*60)*(3.1415927*gradient!$E$8*gradient!$E$8*0.6/4)</f>
        <v>1004.5483701539142</v>
      </c>
      <c r="R663" s="323">
        <f>1.1*(B$12*gradient!$E$7*0.001*$M663*0.001*$N$4*0.001/(gradient!$E$9*0.000001)^2/100000)</f>
        <v>917.60618458812553</v>
      </c>
      <c r="S663" s="323">
        <f t="shared" si="45"/>
        <v>7570</v>
      </c>
      <c r="T663" s="323" t="str">
        <f t="shared" si="46"/>
        <v/>
      </c>
      <c r="U663" s="323">
        <f>(M663*60)*(3.1415927*gradient!$E$8*gradient!$E$8*0.6/4)</f>
        <v>1004.5483701539142</v>
      </c>
    </row>
    <row r="664" spans="12:21" x14ac:dyDescent="0.2">
      <c r="L664" s="323">
        <v>19.68</v>
      </c>
      <c r="M664" s="323">
        <f>(L664*$N$5)/(gradient!$E$9/1000000)*1000</f>
        <v>8.0686785663636886</v>
      </c>
      <c r="N664" s="323">
        <f t="shared" si="44"/>
        <v>3.8871148513393146</v>
      </c>
      <c r="O664" s="323">
        <f>gradient!$E$7/(N664*gradient!$E$9/1000)</f>
        <v>7566.4768937168046</v>
      </c>
      <c r="P664" s="323">
        <f t="shared" si="43"/>
        <v>7560</v>
      </c>
      <c r="Q664" s="323">
        <f>(M664*60)*(3.1415927*gradient!$E$8*gradient!$E$8*0.6/4)</f>
        <v>1006.0820317877374</v>
      </c>
      <c r="R664" s="323">
        <f>1.1*(B$12*gradient!$E$7*0.001*$M664*0.001*$N$4*0.001/(gradient!$E$9*0.000001)^2/100000)</f>
        <v>919.00711006077961</v>
      </c>
      <c r="S664" s="323">
        <f t="shared" si="45"/>
        <v>7560</v>
      </c>
      <c r="T664" s="323">
        <f t="shared" si="46"/>
        <v>7560</v>
      </c>
      <c r="U664" s="323">
        <f>(M664*60)*(3.1415927*gradient!$E$8*gradient!$E$8*0.6/4)</f>
        <v>1006.0820317877374</v>
      </c>
    </row>
    <row r="665" spans="12:21" x14ac:dyDescent="0.2">
      <c r="L665" s="323">
        <v>19.71</v>
      </c>
      <c r="M665" s="323">
        <f>(L665*$N$5)/(gradient!$E$9/1000000)*1000</f>
        <v>8.0809783812514375</v>
      </c>
      <c r="N665" s="323">
        <f t="shared" si="44"/>
        <v>3.8896766725242036</v>
      </c>
      <c r="O665" s="323">
        <f>gradient!$E$7/(N665*gradient!$E$9/1000)</f>
        <v>7561.4934561631844</v>
      </c>
      <c r="P665" s="323">
        <f t="shared" si="43"/>
        <v>7560</v>
      </c>
      <c r="Q665" s="323">
        <f>(M665*60)*(3.1415927*gradient!$E$8*gradient!$E$8*0.6/4)</f>
        <v>1007.61569342156</v>
      </c>
      <c r="R665" s="323">
        <f>1.1*(B$12*gradient!$E$7*0.001*$M665*0.001*$N$4*0.001/(gradient!$E$9*0.000001)^2/100000)</f>
        <v>920.40803553343289</v>
      </c>
      <c r="S665" s="323">
        <f t="shared" si="45"/>
        <v>7560</v>
      </c>
      <c r="T665" s="323" t="str">
        <f t="shared" si="46"/>
        <v/>
      </c>
      <c r="U665" s="323">
        <f>(M665*60)*(3.1415927*gradient!$E$8*gradient!$E$8*0.6/4)</f>
        <v>1007.61569342156</v>
      </c>
    </row>
    <row r="666" spans="12:21" x14ac:dyDescent="0.2">
      <c r="L666" s="323">
        <v>19.739999999999998</v>
      </c>
      <c r="M666" s="323">
        <f>(L666*$N$5)/(gradient!$E$9/1000000)*1000</f>
        <v>8.0932781961391846</v>
      </c>
      <c r="N666" s="323">
        <f t="shared" si="44"/>
        <v>3.892238043369904</v>
      </c>
      <c r="O666" s="323">
        <f>gradient!$E$7/(N666*gradient!$E$9/1000)</f>
        <v>7556.5174529812721</v>
      </c>
      <c r="P666" s="323">
        <f t="shared" si="43"/>
        <v>7550</v>
      </c>
      <c r="Q666" s="323">
        <f>(M666*60)*(3.1415927*gradient!$E$8*gradient!$E$8*0.6/4)</f>
        <v>1009.1493550553826</v>
      </c>
      <c r="R666" s="323">
        <f>1.1*(B$12*gradient!$E$7*0.001*$M666*0.001*$N$4*0.001/(gradient!$E$9*0.000001)^2/100000)</f>
        <v>921.80896100608641</v>
      </c>
      <c r="S666" s="323">
        <f t="shared" si="45"/>
        <v>7550</v>
      </c>
      <c r="T666" s="323">
        <f t="shared" si="46"/>
        <v>7550</v>
      </c>
      <c r="U666" s="323">
        <f>(M666*60)*(3.1415927*gradient!$E$8*gradient!$E$8*0.6/4)</f>
        <v>1009.1493550553826</v>
      </c>
    </row>
    <row r="667" spans="12:21" x14ac:dyDescent="0.2">
      <c r="L667" s="323">
        <v>19.77</v>
      </c>
      <c r="M667" s="323">
        <f>(L667*$N$5)/(gradient!$E$9/1000000)*1000</f>
        <v>8.1055780110269371</v>
      </c>
      <c r="N667" s="323">
        <f t="shared" si="44"/>
        <v>3.8947989631164157</v>
      </c>
      <c r="O667" s="323">
        <f>gradient!$E$7/(N667*gradient!$E$9/1000)</f>
        <v>7551.5488692511581</v>
      </c>
      <c r="P667" s="323">
        <f t="shared" si="43"/>
        <v>7550</v>
      </c>
      <c r="Q667" s="323">
        <f>(M667*60)*(3.1415927*gradient!$E$8*gradient!$E$8*0.6/4)</f>
        <v>1010.6830166892056</v>
      </c>
      <c r="R667" s="323">
        <f>1.1*(B$12*gradient!$E$7*0.001*$M667*0.001*$N$4*0.001/(gradient!$E$9*0.000001)^2/100000)</f>
        <v>923.20988647874049</v>
      </c>
      <c r="S667" s="323">
        <f t="shared" si="45"/>
        <v>7550</v>
      </c>
      <c r="T667" s="323" t="str">
        <f t="shared" si="46"/>
        <v/>
      </c>
      <c r="U667" s="323">
        <f>(M667*60)*(3.1415927*gradient!$E$8*gradient!$E$8*0.6/4)</f>
        <v>1010.6830166892056</v>
      </c>
    </row>
    <row r="668" spans="12:21" x14ac:dyDescent="0.2">
      <c r="L668" s="323">
        <v>19.8</v>
      </c>
      <c r="M668" s="323">
        <f>(L668*$N$5)/(gradient!$E$9/1000000)*1000</f>
        <v>8.117877825914686</v>
      </c>
      <c r="N668" s="323">
        <f t="shared" si="44"/>
        <v>3.8973594310154427</v>
      </c>
      <c r="O668" s="323">
        <f>gradient!$E$7/(N668*gradient!$E$9/1000)</f>
        <v>7546.587690070769</v>
      </c>
      <c r="P668" s="323">
        <f t="shared" si="43"/>
        <v>7540</v>
      </c>
      <c r="Q668" s="323">
        <f>(M668*60)*(3.1415927*gradient!$E$8*gradient!$E$8*0.6/4)</f>
        <v>1012.2166783230283</v>
      </c>
      <c r="R668" s="323">
        <f>1.1*(B$12*gradient!$E$7*0.001*$M668*0.001*$N$4*0.001/(gradient!$E$9*0.000001)^2/100000)</f>
        <v>924.61081195139377</v>
      </c>
      <c r="S668" s="323">
        <f t="shared" si="45"/>
        <v>7540</v>
      </c>
      <c r="T668" s="323">
        <f t="shared" si="46"/>
        <v>7540</v>
      </c>
      <c r="U668" s="323">
        <f>(M668*60)*(3.1415927*gradient!$E$8*gradient!$E$8*0.6/4)</f>
        <v>1012.2166783230283</v>
      </c>
    </row>
    <row r="669" spans="12:21" x14ac:dyDescent="0.2">
      <c r="L669" s="323">
        <v>19.829999999999998</v>
      </c>
      <c r="M669" s="323">
        <f>(L669*$N$5)/(gradient!$E$9/1000000)*1000</f>
        <v>8.1301776408024349</v>
      </c>
      <c r="N669" s="323">
        <f t="shared" si="44"/>
        <v>3.8999194463302751</v>
      </c>
      <c r="O669" s="323">
        <f>gradient!$E$7/(N669*gradient!$E$9/1000)</f>
        <v>7541.6339005560949</v>
      </c>
      <c r="P669" s="323">
        <f t="shared" si="43"/>
        <v>7540</v>
      </c>
      <c r="Q669" s="323">
        <f>(M669*60)*(3.1415927*gradient!$E$8*gradient!$E$8*0.6/4)</f>
        <v>1013.750339956851</v>
      </c>
      <c r="R669" s="323">
        <f>1.1*(B$12*gradient!$E$7*0.001*$M669*0.001*$N$4*0.001/(gradient!$E$9*0.000001)^2/100000)</f>
        <v>926.0117374240474</v>
      </c>
      <c r="S669" s="323">
        <f t="shared" si="45"/>
        <v>7540</v>
      </c>
      <c r="T669" s="323" t="str">
        <f t="shared" si="46"/>
        <v/>
      </c>
      <c r="U669" s="323">
        <f>(M669*60)*(3.1415927*gradient!$E$8*gradient!$E$8*0.6/4)</f>
        <v>1013.750339956851</v>
      </c>
    </row>
    <row r="670" spans="12:21" x14ac:dyDescent="0.2">
      <c r="L670" s="323">
        <v>19.86</v>
      </c>
      <c r="M670" s="323">
        <f>(L670*$N$5)/(gradient!$E$9/1000000)*1000</f>
        <v>8.1424774556901856</v>
      </c>
      <c r="N670" s="323">
        <f t="shared" si="44"/>
        <v>3.9024790083356757</v>
      </c>
      <c r="O670" s="323">
        <f>gradient!$E$7/(N670*gradient!$E$9/1000)</f>
        <v>7536.6874858414276</v>
      </c>
      <c r="P670" s="323">
        <f t="shared" si="43"/>
        <v>7530</v>
      </c>
      <c r="Q670" s="323">
        <f>(M670*60)*(3.1415927*gradient!$E$8*gradient!$E$8*0.6/4)</f>
        <v>1015.2840015906739</v>
      </c>
      <c r="R670" s="323">
        <f>1.1*(B$12*gradient!$E$7*0.001*$M670*0.001*$N$4*0.001/(gradient!$E$9*0.000001)^2/100000)</f>
        <v>927.41266289670102</v>
      </c>
      <c r="S670" s="323">
        <f t="shared" si="45"/>
        <v>7530</v>
      </c>
      <c r="T670" s="323">
        <f t="shared" si="46"/>
        <v>7530</v>
      </c>
      <c r="U670" s="323">
        <f>(M670*60)*(3.1415927*gradient!$E$8*gradient!$E$8*0.6/4)</f>
        <v>1015.2840015906739</v>
      </c>
    </row>
    <row r="671" spans="12:21" x14ac:dyDescent="0.2">
      <c r="L671" s="323">
        <v>19.89</v>
      </c>
      <c r="M671" s="323">
        <f>(L671*$N$5)/(gradient!$E$9/1000000)*1000</f>
        <v>8.1547772705779344</v>
      </c>
      <c r="N671" s="323">
        <f t="shared" si="44"/>
        <v>3.9050381163177619</v>
      </c>
      <c r="O671" s="323">
        <f>gradient!$E$7/(N671*gradient!$E$9/1000)</f>
        <v>7531.7484310796026</v>
      </c>
      <c r="P671" s="323">
        <f t="shared" si="43"/>
        <v>7530</v>
      </c>
      <c r="Q671" s="323">
        <f>(M671*60)*(3.1415927*gradient!$E$8*gradient!$E$8*0.6/4)</f>
        <v>1016.8176632244965</v>
      </c>
      <c r="R671" s="323">
        <f>1.1*(B$12*gradient!$E$7*0.001*$M671*0.001*$N$4*0.001/(gradient!$E$9*0.000001)^2/100000)</f>
        <v>928.81358836935487</v>
      </c>
      <c r="S671" s="323">
        <f t="shared" si="45"/>
        <v>7530</v>
      </c>
      <c r="T671" s="323" t="str">
        <f t="shared" si="46"/>
        <v/>
      </c>
      <c r="U671" s="323">
        <f>(M671*60)*(3.1415927*gradient!$E$8*gradient!$E$8*0.6/4)</f>
        <v>1016.8176632244965</v>
      </c>
    </row>
    <row r="672" spans="12:21" x14ac:dyDescent="0.2">
      <c r="L672" s="323">
        <v>19.920000000000002</v>
      </c>
      <c r="M672" s="323">
        <f>(L672*$N$5)/(gradient!$E$9/1000000)*1000</f>
        <v>8.1670770854656851</v>
      </c>
      <c r="N672" s="323">
        <f t="shared" si="44"/>
        <v>3.9075967695738947</v>
      </c>
      <c r="O672" s="323">
        <f>gradient!$E$7/(N672*gradient!$E$9/1000)</f>
        <v>7526.8167214422101</v>
      </c>
      <c r="P672" s="323">
        <f t="shared" si="43"/>
        <v>7520</v>
      </c>
      <c r="Q672" s="323">
        <f>(M672*60)*(3.1415927*gradient!$E$8*gradient!$E$8*0.6/4)</f>
        <v>1018.3513248583196</v>
      </c>
      <c r="R672" s="323">
        <f>1.1*(B$12*gradient!$E$7*0.001*$M672*0.001*$N$4*0.001/(gradient!$E$9*0.000001)^2/100000)</f>
        <v>930.21451384200827</v>
      </c>
      <c r="S672" s="323">
        <f t="shared" si="45"/>
        <v>7520</v>
      </c>
      <c r="T672" s="323">
        <f t="shared" si="46"/>
        <v>7520</v>
      </c>
      <c r="U672" s="323">
        <f>(M672*60)*(3.1415927*gradient!$E$8*gradient!$E$8*0.6/4)</f>
        <v>1018.3513248583196</v>
      </c>
    </row>
    <row r="673" spans="12:21" x14ac:dyDescent="0.2">
      <c r="L673" s="323">
        <v>19.95</v>
      </c>
      <c r="M673" s="323">
        <f>(L673*$N$5)/(gradient!$E$9/1000000)*1000</f>
        <v>8.1793769003534322</v>
      </c>
      <c r="N673" s="323">
        <f t="shared" si="44"/>
        <v>3.9101549674125651</v>
      </c>
      <c r="O673" s="323">
        <f>gradient!$E$7/(N673*gradient!$E$9/1000)</f>
        <v>7521.8923421198215</v>
      </c>
      <c r="P673" s="323">
        <f t="shared" si="43"/>
        <v>7520</v>
      </c>
      <c r="Q673" s="323">
        <f>(M673*60)*(3.1415927*gradient!$E$8*gradient!$E$8*0.6/4)</f>
        <v>1019.8849864921419</v>
      </c>
      <c r="R673" s="323">
        <f>1.1*(B$12*gradient!$E$7*0.001*$M673*0.001*$N$4*0.001/(gradient!$E$9*0.000001)^2/100000)</f>
        <v>931.61543931466178</v>
      </c>
      <c r="S673" s="323">
        <f t="shared" si="45"/>
        <v>7520</v>
      </c>
      <c r="T673" s="323" t="str">
        <f t="shared" si="46"/>
        <v/>
      </c>
      <c r="U673" s="323">
        <f>(M673*60)*(3.1415927*gradient!$E$8*gradient!$E$8*0.6/4)</f>
        <v>1019.8849864921419</v>
      </c>
    </row>
    <row r="674" spans="12:21" x14ac:dyDescent="0.2">
      <c r="L674" s="323">
        <v>19.98</v>
      </c>
      <c r="M674" s="323">
        <f>(L674*$N$5)/(gradient!$E$9/1000000)*1000</f>
        <v>8.1916767152411847</v>
      </c>
      <c r="N674" s="323">
        <f t="shared" si="44"/>
        <v>3.9127127091532827</v>
      </c>
      <c r="O674" s="323">
        <f>gradient!$E$7/(N674*gradient!$E$9/1000)</f>
        <v>7516.9752783222129</v>
      </c>
      <c r="P674" s="323">
        <f t="shared" si="43"/>
        <v>7510</v>
      </c>
      <c r="Q674" s="323">
        <f>(M674*60)*(3.1415927*gradient!$E$8*gradient!$E$8*0.6/4)</f>
        <v>1021.4186481259651</v>
      </c>
      <c r="R674" s="323">
        <f>1.1*(B$12*gradient!$E$7*0.001*$M674*0.001*$N$4*0.001/(gradient!$E$9*0.000001)^2/100000)</f>
        <v>933.01636478731575</v>
      </c>
      <c r="S674" s="323">
        <f t="shared" si="45"/>
        <v>7510</v>
      </c>
      <c r="T674" s="323">
        <f t="shared" si="46"/>
        <v>7510</v>
      </c>
      <c r="U674" s="323">
        <f>(M674*60)*(3.1415927*gradient!$E$8*gradient!$E$8*0.6/4)</f>
        <v>1021.4186481259651</v>
      </c>
    </row>
    <row r="675" spans="12:21" x14ac:dyDescent="0.2">
      <c r="L675" s="323">
        <v>20.010000000000002</v>
      </c>
      <c r="M675" s="323">
        <f>(L675*$N$5)/(gradient!$E$9/1000000)*1000</f>
        <v>8.2039765301289336</v>
      </c>
      <c r="N675" s="323">
        <f t="shared" si="44"/>
        <v>3.9152699941264668</v>
      </c>
      <c r="O675" s="323">
        <f>gradient!$E$7/(N675*gradient!$E$9/1000)</f>
        <v>7512.0655152785675</v>
      </c>
      <c r="P675" s="323">
        <f t="shared" si="43"/>
        <v>7510</v>
      </c>
      <c r="Q675" s="323">
        <f>(M675*60)*(3.1415927*gradient!$E$8*gradient!$E$8*0.6/4)</f>
        <v>1022.9523097597879</v>
      </c>
      <c r="R675" s="323">
        <f>1.1*(B$12*gradient!$E$7*0.001*$M675*0.001*$N$4*0.001/(gradient!$E$9*0.000001)^2/100000)</f>
        <v>934.41729025996938</v>
      </c>
      <c r="S675" s="323">
        <f t="shared" si="45"/>
        <v>7510</v>
      </c>
      <c r="T675" s="323" t="str">
        <f t="shared" si="46"/>
        <v/>
      </c>
      <c r="U675" s="323">
        <f>(M675*60)*(3.1415927*gradient!$E$8*gradient!$E$8*0.6/4)</f>
        <v>1022.9523097597879</v>
      </c>
    </row>
    <row r="676" spans="12:21" x14ac:dyDescent="0.2">
      <c r="L676" s="323">
        <v>20.04</v>
      </c>
      <c r="M676" s="323">
        <f>(L676*$N$5)/(gradient!$E$9/1000000)*1000</f>
        <v>8.2162763450166825</v>
      </c>
      <c r="N676" s="323">
        <f t="shared" si="44"/>
        <v>3.9178268216733354</v>
      </c>
      <c r="O676" s="323">
        <f>gradient!$E$7/(N676*gradient!$E$9/1000)</f>
        <v>7507.1630382377016</v>
      </c>
      <c r="P676" s="323">
        <f t="shared" si="43"/>
        <v>7500</v>
      </c>
      <c r="Q676" s="323">
        <f>(M676*60)*(3.1415927*gradient!$E$8*gradient!$E$8*0.6/4)</f>
        <v>1024.4859713936105</v>
      </c>
      <c r="R676" s="323">
        <f>1.1*(B$12*gradient!$E$7*0.001*$M676*0.001*$N$4*0.001/(gradient!$E$9*0.000001)^2/100000)</f>
        <v>935.81821573262289</v>
      </c>
      <c r="S676" s="323">
        <f t="shared" si="45"/>
        <v>7500</v>
      </c>
      <c r="T676" s="323">
        <f t="shared" si="46"/>
        <v>7500</v>
      </c>
      <c r="U676" s="323">
        <f>(M676*60)*(3.1415927*gradient!$E$8*gradient!$E$8*0.6/4)</f>
        <v>1024.4859713936105</v>
      </c>
    </row>
    <row r="677" spans="12:21" x14ac:dyDescent="0.2">
      <c r="L677" s="323">
        <v>20.07</v>
      </c>
      <c r="M677" s="323">
        <f>(L677*$N$5)/(gradient!$E$9/1000000)*1000</f>
        <v>8.2285761599044314</v>
      </c>
      <c r="N677" s="323">
        <f t="shared" si="44"/>
        <v>3.9203831911458016</v>
      </c>
      <c r="O677" s="323">
        <f>gradient!$E$7/(N677*gradient!$E$9/1000)</f>
        <v>7502.2678324682438</v>
      </c>
      <c r="P677" s="323">
        <f t="shared" si="43"/>
        <v>7500</v>
      </c>
      <c r="Q677" s="323">
        <f>(M677*60)*(3.1415927*gradient!$E$8*gradient!$E$8*0.6/4)</f>
        <v>1026.0196330274332</v>
      </c>
      <c r="R677" s="323">
        <f>1.1*(B$12*gradient!$E$7*0.001*$M677*0.001*$N$4*0.001/(gradient!$E$9*0.000001)^2/100000)</f>
        <v>937.2191412052764</v>
      </c>
      <c r="S677" s="323">
        <f t="shared" si="45"/>
        <v>7500</v>
      </c>
      <c r="T677" s="323" t="str">
        <f t="shared" si="46"/>
        <v/>
      </c>
      <c r="U677" s="323">
        <f>(M677*60)*(3.1415927*gradient!$E$8*gradient!$E$8*0.6/4)</f>
        <v>1026.0196330274332</v>
      </c>
    </row>
    <row r="678" spans="12:21" x14ac:dyDescent="0.2">
      <c r="L678" s="323">
        <v>20.100000000000001</v>
      </c>
      <c r="M678" s="323">
        <f>(L678*$N$5)/(gradient!$E$9/1000000)*1000</f>
        <v>8.2408759747921803</v>
      </c>
      <c r="N678" s="323">
        <f t="shared" si="44"/>
        <v>3.9229391019063611</v>
      </c>
      <c r="O678" s="323">
        <f>gradient!$E$7/(N678*gradient!$E$9/1000)</f>
        <v>7497.3798832588654</v>
      </c>
      <c r="P678" s="323">
        <f t="shared" si="43"/>
        <v>7490</v>
      </c>
      <c r="Q678" s="323">
        <f>(M678*60)*(3.1415927*gradient!$E$8*gradient!$E$8*0.6/4)</f>
        <v>1027.5532946612559</v>
      </c>
      <c r="R678" s="323">
        <f>1.1*(B$12*gradient!$E$7*0.001*$M678*0.001*$N$4*0.001/(gradient!$E$9*0.000001)^2/100000)</f>
        <v>938.62006667793014</v>
      </c>
      <c r="S678" s="323">
        <f t="shared" si="45"/>
        <v>7490</v>
      </c>
      <c r="T678" s="323">
        <f t="shared" si="46"/>
        <v>7490</v>
      </c>
      <c r="U678" s="323">
        <f>(M678*60)*(3.1415927*gradient!$E$8*gradient!$E$8*0.6/4)</f>
        <v>1027.5532946612559</v>
      </c>
    </row>
    <row r="679" spans="12:21" x14ac:dyDescent="0.2">
      <c r="L679" s="323">
        <v>20.13</v>
      </c>
      <c r="M679" s="323">
        <f>(L679*$N$5)/(gradient!$E$9/1000000)*1000</f>
        <v>8.2531757896799309</v>
      </c>
      <c r="N679" s="323">
        <f t="shared" si="44"/>
        <v>3.9254945533279915</v>
      </c>
      <c r="O679" s="323">
        <f>gradient!$E$7/(N679*gradient!$E$9/1000)</f>
        <v>7492.4991759184531</v>
      </c>
      <c r="P679" s="323">
        <f t="shared" si="43"/>
        <v>7490</v>
      </c>
      <c r="Q679" s="323">
        <f>(M679*60)*(3.1415927*gradient!$E$8*gradient!$E$8*0.6/4)</f>
        <v>1029.0869562950788</v>
      </c>
      <c r="R679" s="323">
        <f>1.1*(B$12*gradient!$E$7*0.001*$M679*0.001*$N$4*0.001/(gradient!$E$9*0.000001)^2/100000)</f>
        <v>940.02099215058365</v>
      </c>
      <c r="S679" s="323">
        <f t="shared" si="45"/>
        <v>7490</v>
      </c>
      <c r="T679" s="323" t="str">
        <f t="shared" si="46"/>
        <v/>
      </c>
      <c r="U679" s="323">
        <f>(M679*60)*(3.1415927*gradient!$E$8*gradient!$E$8*0.6/4)</f>
        <v>1029.0869562950788</v>
      </c>
    </row>
    <row r="680" spans="12:21" x14ac:dyDescent="0.2">
      <c r="L680" s="323">
        <v>20.16</v>
      </c>
      <c r="M680" s="323">
        <f>(L680*$N$5)/(gradient!$E$9/1000000)*1000</f>
        <v>8.2654756045676798</v>
      </c>
      <c r="N680" s="323">
        <f t="shared" si="44"/>
        <v>3.9280495447940456</v>
      </c>
      <c r="O680" s="323">
        <f>gradient!$E$7/(N680*gradient!$E$9/1000)</f>
        <v>7487.6256957763144</v>
      </c>
      <c r="P680" s="323">
        <f t="shared" si="43"/>
        <v>7480</v>
      </c>
      <c r="Q680" s="323">
        <f>(M680*60)*(3.1415927*gradient!$E$8*gradient!$E$8*0.6/4)</f>
        <v>1030.6206179289015</v>
      </c>
      <c r="R680" s="323">
        <f>1.1*(B$12*gradient!$E$7*0.001*$M680*0.001*$N$4*0.001/(gradient!$E$9*0.000001)^2/100000)</f>
        <v>941.42191762323739</v>
      </c>
      <c r="S680" s="323">
        <f t="shared" si="45"/>
        <v>7480</v>
      </c>
      <c r="T680" s="323">
        <f t="shared" si="46"/>
        <v>7480</v>
      </c>
      <c r="U680" s="323">
        <f>(M680*60)*(3.1415927*gradient!$E$8*gradient!$E$8*0.6/4)</f>
        <v>1030.6206179289015</v>
      </c>
    </row>
    <row r="681" spans="12:21" x14ac:dyDescent="0.2">
      <c r="L681" s="323">
        <v>20.190000000000001</v>
      </c>
      <c r="M681" s="323">
        <f>(L681*$N$5)/(gradient!$E$9/1000000)*1000</f>
        <v>8.2777754194554305</v>
      </c>
      <c r="N681" s="323">
        <f t="shared" si="44"/>
        <v>3.9306040756981466</v>
      </c>
      <c r="O681" s="323">
        <f>gradient!$E$7/(N681*gradient!$E$9/1000)</f>
        <v>7482.7594281823694</v>
      </c>
      <c r="P681" s="323">
        <f t="shared" si="43"/>
        <v>7480</v>
      </c>
      <c r="Q681" s="323">
        <f>(M681*60)*(3.1415927*gradient!$E$8*gradient!$E$8*0.6/4)</f>
        <v>1032.1542795627245</v>
      </c>
      <c r="R681" s="323">
        <f>1.1*(B$12*gradient!$E$7*0.001*$M681*0.001*$N$4*0.001/(gradient!$E$9*0.000001)^2/100000)</f>
        <v>942.82284309589124</v>
      </c>
      <c r="S681" s="323">
        <f t="shared" si="45"/>
        <v>7480</v>
      </c>
      <c r="T681" s="323" t="str">
        <f t="shared" si="46"/>
        <v/>
      </c>
      <c r="U681" s="323">
        <f>(M681*60)*(3.1415927*gradient!$E$8*gradient!$E$8*0.6/4)</f>
        <v>1032.1542795627245</v>
      </c>
    </row>
    <row r="682" spans="12:21" x14ac:dyDescent="0.2">
      <c r="L682" s="323">
        <v>20.22</v>
      </c>
      <c r="M682" s="323">
        <f>(L682*$N$5)/(gradient!$E$9/1000000)*1000</f>
        <v>8.2900752343431794</v>
      </c>
      <c r="N682" s="323">
        <f t="shared" si="44"/>
        <v>3.9331581454440903</v>
      </c>
      <c r="O682" s="323">
        <f>gradient!$E$7/(N682*gradient!$E$9/1000)</f>
        <v>7477.9003585073215</v>
      </c>
      <c r="P682" s="323">
        <f t="shared" si="43"/>
        <v>7470</v>
      </c>
      <c r="Q682" s="323">
        <f>(M682*60)*(3.1415927*gradient!$E$8*gradient!$E$8*0.6/4)</f>
        <v>1033.6879411965472</v>
      </c>
      <c r="R682" s="323">
        <f>1.1*(B$12*gradient!$E$7*0.001*$M682*0.001*$N$4*0.001/(gradient!$E$9*0.000001)^2/100000)</f>
        <v>944.22376856854464</v>
      </c>
      <c r="S682" s="323">
        <f t="shared" si="45"/>
        <v>7470</v>
      </c>
      <c r="T682" s="323">
        <f t="shared" si="46"/>
        <v>7470</v>
      </c>
      <c r="U682" s="323">
        <f>(M682*60)*(3.1415927*gradient!$E$8*gradient!$E$8*0.6/4)</f>
        <v>1033.6879411965472</v>
      </c>
    </row>
    <row r="683" spans="12:21" x14ac:dyDescent="0.2">
      <c r="L683" s="323">
        <v>20.25</v>
      </c>
      <c r="M683" s="323">
        <f>(L683*$N$5)/(gradient!$E$9/1000000)*1000</f>
        <v>8.3023750492309283</v>
      </c>
      <c r="N683" s="323">
        <f t="shared" si="44"/>
        <v>3.9357117534457409</v>
      </c>
      <c r="O683" s="323">
        <f>gradient!$E$7/(N683*gradient!$E$9/1000)</f>
        <v>7473.0484721428511</v>
      </c>
      <c r="P683" s="323">
        <f t="shared" si="43"/>
        <v>7470</v>
      </c>
      <c r="Q683" s="323">
        <f>(M683*60)*(3.1415927*gradient!$E$8*gradient!$E$8*0.6/4)</f>
        <v>1035.2216028303696</v>
      </c>
      <c r="R683" s="323">
        <f>1.1*(B$12*gradient!$E$7*0.001*$M683*0.001*$N$4*0.001/(gradient!$E$9*0.000001)^2/100000)</f>
        <v>945.62469404119815</v>
      </c>
      <c r="S683" s="323">
        <f t="shared" si="45"/>
        <v>7470</v>
      </c>
      <c r="T683" s="323" t="str">
        <f t="shared" si="46"/>
        <v/>
      </c>
      <c r="U683" s="323">
        <f>(M683*60)*(3.1415927*gradient!$E$8*gradient!$E$8*0.6/4)</f>
        <v>1035.2216028303696</v>
      </c>
    </row>
    <row r="684" spans="12:21" x14ac:dyDescent="0.2">
      <c r="L684" s="323">
        <v>20.28</v>
      </c>
      <c r="M684" s="323">
        <f>(L684*$N$5)/(gradient!$E$9/1000000)*1000</f>
        <v>8.314674864118679</v>
      </c>
      <c r="N684" s="323">
        <f t="shared" si="44"/>
        <v>3.938264899126926</v>
      </c>
      <c r="O684" s="323">
        <f>gradient!$E$7/(N684*gradient!$E$9/1000)</f>
        <v>7468.2037545017984</v>
      </c>
      <c r="P684" s="323">
        <f t="shared" si="43"/>
        <v>7460</v>
      </c>
      <c r="Q684" s="323">
        <f>(M684*60)*(3.1415927*gradient!$E$8*gradient!$E$8*0.6/4)</f>
        <v>1036.7552644641928</v>
      </c>
      <c r="R684" s="323">
        <f>1.1*(B$12*gradient!$E$7*0.001*$M684*0.001*$N$4*0.001/(gradient!$E$9*0.000001)^2/100000)</f>
        <v>947.02561951385201</v>
      </c>
      <c r="S684" s="323">
        <f t="shared" si="45"/>
        <v>7460</v>
      </c>
      <c r="T684" s="323">
        <f t="shared" si="46"/>
        <v>7460</v>
      </c>
      <c r="U684" s="323">
        <f>(M684*60)*(3.1415927*gradient!$E$8*gradient!$E$8*0.6/4)</f>
        <v>1036.7552644641928</v>
      </c>
    </row>
    <row r="685" spans="12:21" x14ac:dyDescent="0.2">
      <c r="L685" s="323">
        <v>20.309999999999999</v>
      </c>
      <c r="M685" s="323">
        <f>(L685*$N$5)/(gradient!$E$9/1000000)*1000</f>
        <v>8.3269746790064278</v>
      </c>
      <c r="N685" s="323">
        <f t="shared" si="44"/>
        <v>3.9408175819213485</v>
      </c>
      <c r="O685" s="323">
        <f>gradient!$E$7/(N685*gradient!$E$9/1000)</f>
        <v>7463.3661910183182</v>
      </c>
      <c r="P685" s="323">
        <f t="shared" si="43"/>
        <v>7460</v>
      </c>
      <c r="Q685" s="323">
        <f>(M685*60)*(3.1415927*gradient!$E$8*gradient!$E$8*0.6/4)</f>
        <v>1038.2889260980155</v>
      </c>
      <c r="R685" s="323">
        <f>1.1*(B$12*gradient!$E$7*0.001*$M685*0.001*$N$4*0.001/(gradient!$E$9*0.000001)^2/100000)</f>
        <v>948.42654498650563</v>
      </c>
      <c r="S685" s="323">
        <f t="shared" si="45"/>
        <v>7460</v>
      </c>
      <c r="T685" s="323" t="str">
        <f t="shared" si="46"/>
        <v/>
      </c>
      <c r="U685" s="323">
        <f>(M685*60)*(3.1415927*gradient!$E$8*gradient!$E$8*0.6/4)</f>
        <v>1038.2889260980155</v>
      </c>
    </row>
    <row r="686" spans="12:21" x14ac:dyDescent="0.2">
      <c r="L686" s="323">
        <v>20.34</v>
      </c>
      <c r="M686" s="323">
        <f>(L686*$N$5)/(gradient!$E$9/1000000)*1000</f>
        <v>8.3392744938941785</v>
      </c>
      <c r="N686" s="323">
        <f t="shared" si="44"/>
        <v>3.9433698012724792</v>
      </c>
      <c r="O686" s="323">
        <f>gradient!$E$7/(N686*gradient!$E$9/1000)</f>
        <v>7458.535767148067</v>
      </c>
      <c r="P686" s="323">
        <f t="shared" si="43"/>
        <v>7450</v>
      </c>
      <c r="Q686" s="323">
        <f>(M686*60)*(3.1415927*gradient!$E$8*gradient!$E$8*0.6/4)</f>
        <v>1039.8225877318382</v>
      </c>
      <c r="R686" s="323">
        <f>1.1*(B$12*gradient!$E$7*0.001*$M686*0.001*$N$4*0.001/(gradient!$E$9*0.000001)^2/100000)</f>
        <v>949.82747045915926</v>
      </c>
      <c r="S686" s="323">
        <f t="shared" si="45"/>
        <v>7450</v>
      </c>
      <c r="T686" s="323">
        <f t="shared" si="46"/>
        <v>7450</v>
      </c>
      <c r="U686" s="323">
        <f>(M686*60)*(3.1415927*gradient!$E$8*gradient!$E$8*0.6/4)</f>
        <v>1039.8225877318382</v>
      </c>
    </row>
    <row r="687" spans="12:21" x14ac:dyDescent="0.2">
      <c r="L687" s="323">
        <v>20.37</v>
      </c>
      <c r="M687" s="323">
        <f>(L687*$N$5)/(gradient!$E$9/1000000)*1000</f>
        <v>8.3515743087819274</v>
      </c>
      <c r="N687" s="323">
        <f t="shared" si="44"/>
        <v>3.9459215566334613</v>
      </c>
      <c r="O687" s="323">
        <f>gradient!$E$7/(N687*gradient!$E$9/1000)</f>
        <v>7453.7124683683687</v>
      </c>
      <c r="P687" s="323">
        <f t="shared" si="43"/>
        <v>7450</v>
      </c>
      <c r="Q687" s="323">
        <f>(M687*60)*(3.1415927*gradient!$E$8*gradient!$E$8*0.6/4)</f>
        <v>1041.3562493656611</v>
      </c>
      <c r="R687" s="323">
        <f>1.1*(B$12*gradient!$E$7*0.001*$M687*0.001*$N$4*0.001/(gradient!$E$9*0.000001)^2/100000)</f>
        <v>951.22839593181277</v>
      </c>
      <c r="S687" s="323">
        <f t="shared" si="45"/>
        <v>7450</v>
      </c>
      <c r="T687" s="323" t="str">
        <f t="shared" si="46"/>
        <v/>
      </c>
      <c r="U687" s="323">
        <f>(M687*60)*(3.1415927*gradient!$E$8*gradient!$E$8*0.6/4)</f>
        <v>1041.3562493656611</v>
      </c>
    </row>
    <row r="688" spans="12:21" x14ac:dyDescent="0.2">
      <c r="L688" s="323">
        <v>20.399999999999999</v>
      </c>
      <c r="M688" s="323">
        <f>(L688*$N$5)/(gradient!$E$9/1000000)*1000</f>
        <v>8.3638741236696763</v>
      </c>
      <c r="N688" s="323">
        <f t="shared" si="44"/>
        <v>3.9484728474670172</v>
      </c>
      <c r="O688" s="323">
        <f>gradient!$E$7/(N688*gradient!$E$9/1000)</f>
        <v>7448.8962801783682</v>
      </c>
      <c r="P688" s="323">
        <f t="shared" si="43"/>
        <v>7440</v>
      </c>
      <c r="Q688" s="323">
        <f>(M688*60)*(3.1415927*gradient!$E$8*gradient!$E$8*0.6/4)</f>
        <v>1042.8899109994836</v>
      </c>
      <c r="R688" s="323">
        <f>1.1*(B$12*gradient!$E$7*0.001*$M688*0.001*$N$4*0.001/(gradient!$E$9*0.000001)^2/100000)</f>
        <v>952.62932140446651</v>
      </c>
      <c r="S688" s="323">
        <f t="shared" si="45"/>
        <v>7440</v>
      </c>
      <c r="T688" s="323">
        <f t="shared" si="46"/>
        <v>7440</v>
      </c>
      <c r="U688" s="323">
        <f>(M688*60)*(3.1415927*gradient!$E$8*gradient!$E$8*0.6/4)</f>
        <v>1042.8899109994836</v>
      </c>
    </row>
    <row r="689" spans="12:21" x14ac:dyDescent="0.2">
      <c r="L689" s="323">
        <v>20.43</v>
      </c>
      <c r="M689" s="323">
        <f>(L689*$N$5)/(gradient!$E$9/1000000)*1000</f>
        <v>8.3761739385574252</v>
      </c>
      <c r="N689" s="323">
        <f t="shared" si="44"/>
        <v>3.9510236732453516</v>
      </c>
      <c r="O689" s="323">
        <f>gradient!$E$7/(N689*gradient!$E$9/1000)</f>
        <v>7444.0871880991972</v>
      </c>
      <c r="P689" s="323">
        <f t="shared" si="43"/>
        <v>7440</v>
      </c>
      <c r="Q689" s="323">
        <f>(M689*60)*(3.1415927*gradient!$E$8*gradient!$E$8*0.6/4)</f>
        <v>1044.4235726333063</v>
      </c>
      <c r="R689" s="323">
        <f>1.1*(B$12*gradient!$E$7*0.001*$M689*0.001*$N$4*0.001/(gradient!$E$9*0.000001)^2/100000)</f>
        <v>954.03024687712013</v>
      </c>
      <c r="S689" s="323">
        <f t="shared" si="45"/>
        <v>7440</v>
      </c>
      <c r="T689" s="323" t="str">
        <f t="shared" si="46"/>
        <v/>
      </c>
      <c r="U689" s="323">
        <f>(M689*60)*(3.1415927*gradient!$E$8*gradient!$E$8*0.6/4)</f>
        <v>1044.4235726333063</v>
      </c>
    </row>
    <row r="690" spans="12:21" x14ac:dyDescent="0.2">
      <c r="L690" s="323">
        <v>20.46</v>
      </c>
      <c r="M690" s="323">
        <f>(L690*$N$5)/(gradient!$E$9/1000000)*1000</f>
        <v>8.3884737534451759</v>
      </c>
      <c r="N690" s="323">
        <f t="shared" si="44"/>
        <v>3.9535740334500558</v>
      </c>
      <c r="O690" s="323">
        <f>gradient!$E$7/(N690*gradient!$E$9/1000)</f>
        <v>7439.2851776741372</v>
      </c>
      <c r="P690" s="323">
        <f t="shared" si="43"/>
        <v>7430</v>
      </c>
      <c r="Q690" s="323">
        <f>(M690*60)*(3.1415927*gradient!$E$8*gradient!$E$8*0.6/4)</f>
        <v>1045.9572342671293</v>
      </c>
      <c r="R690" s="323">
        <f>1.1*(B$12*gradient!$E$7*0.001*$M690*0.001*$N$4*0.001/(gradient!$E$9*0.000001)^2/100000)</f>
        <v>955.43117234977342</v>
      </c>
      <c r="S690" s="323">
        <f t="shared" si="45"/>
        <v>7430</v>
      </c>
      <c r="T690" s="323">
        <f t="shared" si="46"/>
        <v>7430</v>
      </c>
      <c r="U690" s="323">
        <f>(M690*60)*(3.1415927*gradient!$E$8*gradient!$E$8*0.6/4)</f>
        <v>1045.9572342671293</v>
      </c>
    </row>
    <row r="691" spans="12:21" x14ac:dyDescent="0.2">
      <c r="L691" s="323">
        <v>20.49</v>
      </c>
      <c r="M691" s="323">
        <f>(L691*$N$5)/(gradient!$E$9/1000000)*1000</f>
        <v>8.4007735683329248</v>
      </c>
      <c r="N691" s="323">
        <f t="shared" si="44"/>
        <v>3.9561239275720164</v>
      </c>
      <c r="O691" s="323">
        <f>gradient!$E$7/(N691*gradient!$E$9/1000)</f>
        <v>7434.4902344687607</v>
      </c>
      <c r="P691" s="323">
        <f t="shared" si="43"/>
        <v>7430</v>
      </c>
      <c r="Q691" s="323">
        <f>(M691*60)*(3.1415927*gradient!$E$8*gradient!$E$8*0.6/4)</f>
        <v>1047.490895900952</v>
      </c>
      <c r="R691" s="323">
        <f>1.1*(B$12*gradient!$E$7*0.001*$M691*0.001*$N$4*0.001/(gradient!$E$9*0.000001)^2/100000)</f>
        <v>956.83209782242716</v>
      </c>
      <c r="S691" s="323">
        <f t="shared" si="45"/>
        <v>7430</v>
      </c>
      <c r="T691" s="323" t="str">
        <f t="shared" si="46"/>
        <v/>
      </c>
      <c r="U691" s="323">
        <f>(M691*60)*(3.1415927*gradient!$E$8*gradient!$E$8*0.6/4)</f>
        <v>1047.490895900952</v>
      </c>
    </row>
    <row r="692" spans="12:21" x14ac:dyDescent="0.2">
      <c r="L692" s="323">
        <v>20.52</v>
      </c>
      <c r="M692" s="323">
        <f>(L692*$N$5)/(gradient!$E$9/1000000)*1000</f>
        <v>8.4130733832206737</v>
      </c>
      <c r="N692" s="323">
        <f t="shared" si="44"/>
        <v>3.9586733551113227</v>
      </c>
      <c r="O692" s="323">
        <f>gradient!$E$7/(N692*gradient!$E$9/1000)</f>
        <v>7429.7023440710882</v>
      </c>
      <c r="P692" s="323">
        <f t="shared" si="43"/>
        <v>7420</v>
      </c>
      <c r="Q692" s="323">
        <f>(M692*60)*(3.1415927*gradient!$E$8*gradient!$E$8*0.6/4)</f>
        <v>1049.0245575347747</v>
      </c>
      <c r="R692" s="323">
        <f>1.1*(B$12*gradient!$E$7*0.001*$M692*0.001*$N$4*0.001/(gradient!$E$9*0.000001)^2/100000)</f>
        <v>958.23302329508078</v>
      </c>
      <c r="S692" s="323">
        <f t="shared" si="45"/>
        <v>7420</v>
      </c>
      <c r="T692" s="323" t="str">
        <f t="shared" si="46"/>
        <v/>
      </c>
      <c r="U692" s="323">
        <f>(M692*60)*(3.1415927*gradient!$E$8*gradient!$E$8*0.6/4)</f>
        <v>1049.0245575347747</v>
      </c>
    </row>
    <row r="693" spans="12:21" x14ac:dyDescent="0.2">
      <c r="L693" s="323">
        <v>20.55</v>
      </c>
      <c r="M693" s="323">
        <f>(L693*$N$5)/(gradient!$E$9/1000000)*1000</f>
        <v>8.4253731981084243</v>
      </c>
      <c r="N693" s="323">
        <f t="shared" si="44"/>
        <v>3.9612223155771717</v>
      </c>
      <c r="O693" s="323">
        <f>gradient!$E$7/(N693*gradient!$E$9/1000)</f>
        <v>7424.9214920917402</v>
      </c>
      <c r="P693" s="323">
        <f t="shared" si="43"/>
        <v>7420</v>
      </c>
      <c r="Q693" s="323">
        <f>(M693*60)*(3.1415927*gradient!$E$8*gradient!$E$8*0.6/4)</f>
        <v>1050.5582191685976</v>
      </c>
      <c r="R693" s="323">
        <f>1.1*(B$12*gradient!$E$7*0.001*$M693*0.001*$N$4*0.001/(gradient!$E$9*0.000001)^2/100000)</f>
        <v>959.63394876773475</v>
      </c>
      <c r="S693" s="323">
        <f t="shared" si="45"/>
        <v>7420</v>
      </c>
      <c r="T693" s="323">
        <f t="shared" si="46"/>
        <v>7420</v>
      </c>
      <c r="U693" s="323">
        <f>(M693*60)*(3.1415927*gradient!$E$8*gradient!$E$8*0.6/4)</f>
        <v>1050.5582191685976</v>
      </c>
    </row>
    <row r="694" spans="12:21" x14ac:dyDescent="0.2">
      <c r="L694" s="323">
        <v>20.58</v>
      </c>
      <c r="M694" s="323">
        <f>(L694*$N$5)/(gradient!$E$9/1000000)*1000</f>
        <v>8.4376730129961732</v>
      </c>
      <c r="N694" s="323">
        <f t="shared" si="44"/>
        <v>3.9637708084877858</v>
      </c>
      <c r="O694" s="323">
        <f>gradient!$E$7/(N694*gradient!$E$9/1000)</f>
        <v>7420.1476641640647</v>
      </c>
      <c r="P694" s="323">
        <f t="shared" si="43"/>
        <v>7420</v>
      </c>
      <c r="Q694" s="323">
        <f>(M694*60)*(3.1415927*gradient!$E$8*gradient!$E$8*0.6/4)</f>
        <v>1052.0918808024203</v>
      </c>
      <c r="R694" s="323">
        <f>1.1*(B$12*gradient!$E$7*0.001*$M694*0.001*$N$4*0.001/(gradient!$E$9*0.000001)^2/100000)</f>
        <v>961.03487424038804</v>
      </c>
      <c r="S694" s="323">
        <f t="shared" si="45"/>
        <v>7420</v>
      </c>
      <c r="T694" s="323" t="str">
        <f t="shared" si="46"/>
        <v/>
      </c>
      <c r="U694" s="323">
        <f>(M694*60)*(3.1415927*gradient!$E$8*gradient!$E$8*0.6/4)</f>
        <v>1052.0918808024203</v>
      </c>
    </row>
    <row r="695" spans="12:21" x14ac:dyDescent="0.2">
      <c r="L695" s="323">
        <v>20.61</v>
      </c>
      <c r="M695" s="323">
        <f>(L695*$N$5)/(gradient!$E$9/1000000)*1000</f>
        <v>8.4499728278839221</v>
      </c>
      <c r="N695" s="323">
        <f t="shared" si="44"/>
        <v>3.9663188333703152</v>
      </c>
      <c r="O695" s="323">
        <f>gradient!$E$7/(N695*gradient!$E$9/1000)</f>
        <v>7415.3808459442944</v>
      </c>
      <c r="P695" s="323">
        <f t="shared" si="43"/>
        <v>7410</v>
      </c>
      <c r="Q695" s="323">
        <f>(M695*60)*(3.1415927*gradient!$E$8*gradient!$E$8*0.6/4)</f>
        <v>1053.625542436243</v>
      </c>
      <c r="R695" s="323">
        <f>1.1*(B$12*gradient!$E$7*0.001*$M695*0.001*$N$4*0.001/(gradient!$E$9*0.000001)^2/100000)</f>
        <v>962.43579971304177</v>
      </c>
      <c r="S695" s="323">
        <f t="shared" si="45"/>
        <v>7410</v>
      </c>
      <c r="T695" s="323">
        <f t="shared" si="46"/>
        <v>7410</v>
      </c>
      <c r="U695" s="323">
        <f>(M695*60)*(3.1415927*gradient!$E$8*gradient!$E$8*0.6/4)</f>
        <v>1053.625542436243</v>
      </c>
    </row>
    <row r="696" spans="12:21" x14ac:dyDescent="0.2">
      <c r="L696" s="323">
        <v>20.64</v>
      </c>
      <c r="M696" s="323">
        <f>(L696*$N$5)/(gradient!$E$9/1000000)*1000</f>
        <v>8.4622726427716728</v>
      </c>
      <c r="N696" s="323">
        <f t="shared" si="44"/>
        <v>3.9688663897607523</v>
      </c>
      <c r="O696" s="323">
        <f>gradient!$E$7/(N696*gradient!$E$9/1000)</f>
        <v>7410.621023111672</v>
      </c>
      <c r="P696" s="323">
        <f t="shared" si="43"/>
        <v>7410</v>
      </c>
      <c r="Q696" s="323">
        <f>(M696*60)*(3.1415927*gradient!$E$8*gradient!$E$8*0.6/4)</f>
        <v>1055.1592040700659</v>
      </c>
      <c r="R696" s="323">
        <f>1.1*(B$12*gradient!$E$7*0.001*$M696*0.001*$N$4*0.001/(gradient!$E$9*0.000001)^2/100000)</f>
        <v>963.83672518569551</v>
      </c>
      <c r="S696" s="323">
        <f t="shared" si="45"/>
        <v>7410</v>
      </c>
      <c r="T696" s="323" t="str">
        <f t="shared" si="46"/>
        <v/>
      </c>
      <c r="U696" s="323">
        <f>(M696*60)*(3.1415927*gradient!$E$8*gradient!$E$8*0.6/4)</f>
        <v>1055.1592040700659</v>
      </c>
    </row>
    <row r="697" spans="12:21" x14ac:dyDescent="0.2">
      <c r="L697" s="323">
        <v>20.67</v>
      </c>
      <c r="M697" s="323">
        <f>(L697*$N$5)/(gradient!$E$9/1000000)*1000</f>
        <v>8.4745724576594217</v>
      </c>
      <c r="N697" s="323">
        <f t="shared" si="44"/>
        <v>3.9714134772038436</v>
      </c>
      <c r="O697" s="323">
        <f>gradient!$E$7/(N697*gradient!$E$9/1000)</f>
        <v>7405.8681813685944</v>
      </c>
      <c r="P697" s="323">
        <f t="shared" si="43"/>
        <v>7400</v>
      </c>
      <c r="Q697" s="323">
        <f>(M697*60)*(3.1415927*gradient!$E$8*gradient!$E$8*0.6/4)</f>
        <v>1056.6928657038886</v>
      </c>
      <c r="R697" s="323">
        <f>1.1*(B$12*gradient!$E$7*0.001*$M697*0.001*$N$4*0.001/(gradient!$E$9*0.000001)^2/100000)</f>
        <v>965.23765065834914</v>
      </c>
      <c r="S697" s="323">
        <f t="shared" si="45"/>
        <v>7400</v>
      </c>
      <c r="T697" s="323">
        <f t="shared" si="46"/>
        <v>7400</v>
      </c>
      <c r="U697" s="323">
        <f>(M697*60)*(3.1415927*gradient!$E$8*gradient!$E$8*0.6/4)</f>
        <v>1056.6928657038886</v>
      </c>
    </row>
    <row r="698" spans="12:21" x14ac:dyDescent="0.2">
      <c r="L698" s="323">
        <v>20.7</v>
      </c>
      <c r="M698" s="323">
        <f>(L698*$N$5)/(gradient!$E$9/1000000)*1000</f>
        <v>8.4868722725471724</v>
      </c>
      <c r="N698" s="323">
        <f t="shared" si="44"/>
        <v>3.9739600952530036</v>
      </c>
      <c r="O698" s="323">
        <f>gradient!$E$7/(N698*gradient!$E$9/1000)</f>
        <v>7401.122306440735</v>
      </c>
      <c r="P698" s="323">
        <f t="shared" si="43"/>
        <v>7400</v>
      </c>
      <c r="Q698" s="323">
        <f>(M698*60)*(3.1415927*gradient!$E$8*gradient!$E$8*0.6/4)</f>
        <v>1058.2265273377116</v>
      </c>
      <c r="R698" s="323">
        <f>1.1*(B$12*gradient!$E$7*0.001*$M698*0.001*$N$4*0.001/(gradient!$E$9*0.000001)^2/100000)</f>
        <v>966.63857613100265</v>
      </c>
      <c r="S698" s="323">
        <f t="shared" si="45"/>
        <v>7400</v>
      </c>
      <c r="T698" s="323" t="str">
        <f t="shared" si="46"/>
        <v/>
      </c>
      <c r="U698" s="323">
        <f>(M698*60)*(3.1415927*gradient!$E$8*gradient!$E$8*0.6/4)</f>
        <v>1058.2265273377116</v>
      </c>
    </row>
    <row r="699" spans="12:21" x14ac:dyDescent="0.2">
      <c r="L699" s="323">
        <v>20.73</v>
      </c>
      <c r="M699" s="323">
        <f>(L699*$N$5)/(gradient!$E$9/1000000)*1000</f>
        <v>8.4991720874349213</v>
      </c>
      <c r="N699" s="323">
        <f t="shared" si="44"/>
        <v>3.9765062434702303</v>
      </c>
      <c r="O699" s="323">
        <f>gradient!$E$7/(N699*gradient!$E$9/1000)</f>
        <v>7396.383384077174</v>
      </c>
      <c r="P699" s="323">
        <f t="shared" si="43"/>
        <v>7390</v>
      </c>
      <c r="Q699" s="323">
        <f>(M699*60)*(3.1415927*gradient!$E$8*gradient!$E$8*0.6/4)</f>
        <v>1059.7601889715343</v>
      </c>
      <c r="R699" s="323">
        <f>1.1*(B$12*gradient!$E$7*0.001*$M699*0.001*$N$4*0.001/(gradient!$E$9*0.000001)^2/100000)</f>
        <v>968.03950160365605</v>
      </c>
      <c r="S699" s="323">
        <f t="shared" si="45"/>
        <v>7390</v>
      </c>
      <c r="T699" s="323">
        <f t="shared" si="46"/>
        <v>7390</v>
      </c>
      <c r="U699" s="323">
        <f>(M699*60)*(3.1415927*gradient!$E$8*gradient!$E$8*0.6/4)</f>
        <v>1059.7601889715343</v>
      </c>
    </row>
    <row r="700" spans="12:21" x14ac:dyDescent="0.2">
      <c r="L700" s="323">
        <v>20.76</v>
      </c>
      <c r="M700" s="323">
        <f>(L700*$N$5)/(gradient!$E$9/1000000)*1000</f>
        <v>8.5114719023226719</v>
      </c>
      <c r="N700" s="323">
        <f t="shared" si="44"/>
        <v>3.9790519214260129</v>
      </c>
      <c r="O700" s="323">
        <f>gradient!$E$7/(N700*gradient!$E$9/1000)</f>
        <v>7391.6514000505331</v>
      </c>
      <c r="P700" s="323">
        <f t="shared" si="43"/>
        <v>7390</v>
      </c>
      <c r="Q700" s="323">
        <f>(M700*60)*(3.1415927*gradient!$E$8*gradient!$E$8*0.6/4)</f>
        <v>1061.2938506053572</v>
      </c>
      <c r="R700" s="323">
        <f>1.1*(B$12*gradient!$E$7*0.001*$M700*0.001*$N$4*0.001/(gradient!$E$9*0.000001)^2/100000)</f>
        <v>969.44042707631013</v>
      </c>
      <c r="S700" s="323">
        <f t="shared" si="45"/>
        <v>7390</v>
      </c>
      <c r="T700" s="323" t="str">
        <f t="shared" si="46"/>
        <v/>
      </c>
      <c r="U700" s="323">
        <f>(M700*60)*(3.1415927*gradient!$E$8*gradient!$E$8*0.6/4)</f>
        <v>1061.2938506053572</v>
      </c>
    </row>
    <row r="701" spans="12:21" x14ac:dyDescent="0.2">
      <c r="L701" s="323">
        <v>20.79</v>
      </c>
      <c r="M701" s="323">
        <f>(L701*$N$5)/(gradient!$E$9/1000000)*1000</f>
        <v>8.5237717172104208</v>
      </c>
      <c r="N701" s="323">
        <f t="shared" si="44"/>
        <v>3.9815971286992591</v>
      </c>
      <c r="O701" s="323">
        <f>gradient!$E$7/(N701*gradient!$E$9/1000)</f>
        <v>7386.9263401570797</v>
      </c>
      <c r="P701" s="323">
        <f t="shared" si="43"/>
        <v>7380</v>
      </c>
      <c r="Q701" s="323">
        <f>(M701*60)*(3.1415927*gradient!$E$8*gradient!$E$8*0.6/4)</f>
        <v>1062.8275122391797</v>
      </c>
      <c r="R701" s="323">
        <f>1.1*(B$12*gradient!$E$7*0.001*$M701*0.001*$N$4*0.001/(gradient!$E$9*0.000001)^2/100000)</f>
        <v>970.8413525489633</v>
      </c>
      <c r="S701" s="323">
        <f t="shared" si="45"/>
        <v>7380</v>
      </c>
      <c r="T701" s="323">
        <f t="shared" si="46"/>
        <v>7380</v>
      </c>
      <c r="U701" s="323">
        <f>(M701*60)*(3.1415927*gradient!$E$8*gradient!$E$8*0.6/4)</f>
        <v>1062.8275122391797</v>
      </c>
    </row>
    <row r="702" spans="12:21" x14ac:dyDescent="0.2">
      <c r="L702" s="323">
        <v>20.82</v>
      </c>
      <c r="M702" s="323">
        <f>(L702*$N$5)/(gradient!$E$9/1000000)*1000</f>
        <v>8.5360715320981697</v>
      </c>
      <c r="N702" s="323">
        <f t="shared" si="44"/>
        <v>3.9841418648772002</v>
      </c>
      <c r="O702" s="323">
        <f>gradient!$E$7/(N702*gradient!$E$9/1000)</f>
        <v>7382.2081902168629</v>
      </c>
      <c r="P702" s="323">
        <f t="shared" si="43"/>
        <v>7380</v>
      </c>
      <c r="Q702" s="323">
        <f>(M702*60)*(3.1415927*gradient!$E$8*gradient!$E$8*0.6/4)</f>
        <v>1064.3611738730026</v>
      </c>
      <c r="R702" s="323">
        <f>1.1*(B$12*gradient!$E$7*0.001*$M702*0.001*$N$4*0.001/(gradient!$E$9*0.000001)^2/100000)</f>
        <v>972.24227802161738</v>
      </c>
      <c r="S702" s="323">
        <f t="shared" si="45"/>
        <v>7380</v>
      </c>
      <c r="T702" s="323" t="str">
        <f t="shared" si="46"/>
        <v/>
      </c>
      <c r="U702" s="323">
        <f>(M702*60)*(3.1415927*gradient!$E$8*gradient!$E$8*0.6/4)</f>
        <v>1064.3611738730026</v>
      </c>
    </row>
    <row r="703" spans="12:21" x14ac:dyDescent="0.2">
      <c r="L703" s="323">
        <v>20.85</v>
      </c>
      <c r="M703" s="323">
        <f>(L703*$N$5)/(gradient!$E$9/1000000)*1000</f>
        <v>8.5483713469859204</v>
      </c>
      <c r="N703" s="323">
        <f t="shared" si="44"/>
        <v>3.9866861295553182</v>
      </c>
      <c r="O703" s="323">
        <f>gradient!$E$7/(N703*gradient!$E$9/1000)</f>
        <v>7377.4969360738196</v>
      </c>
      <c r="P703" s="323">
        <f t="shared" si="43"/>
        <v>7370</v>
      </c>
      <c r="Q703" s="323">
        <f>(M703*60)*(3.1415927*gradient!$E$8*gradient!$E$8*0.6/4)</f>
        <v>1065.8948355068253</v>
      </c>
      <c r="R703" s="323">
        <f>1.1*(B$12*gradient!$E$7*0.001*$M703*0.001*$N$4*0.001/(gradient!$E$9*0.000001)^2/100000)</f>
        <v>973.64320349427089</v>
      </c>
      <c r="S703" s="323">
        <f t="shared" si="45"/>
        <v>7370</v>
      </c>
      <c r="T703" s="323">
        <f t="shared" si="46"/>
        <v>7370</v>
      </c>
      <c r="U703" s="323">
        <f>(M703*60)*(3.1415927*gradient!$E$8*gradient!$E$8*0.6/4)</f>
        <v>1065.8948355068253</v>
      </c>
    </row>
    <row r="704" spans="12:21" x14ac:dyDescent="0.2">
      <c r="L704" s="323">
        <v>20.88</v>
      </c>
      <c r="M704" s="323">
        <f>(L704*$N$5)/(gradient!$E$9/1000000)*1000</f>
        <v>8.5606711618736675</v>
      </c>
      <c r="N704" s="323">
        <f t="shared" si="44"/>
        <v>3.9892299223372532</v>
      </c>
      <c r="O704" s="323">
        <f>gradient!$E$7/(N704*gradient!$E$9/1000)</f>
        <v>7372.7925635959009</v>
      </c>
      <c r="P704" s="323">
        <f t="shared" si="43"/>
        <v>7370</v>
      </c>
      <c r="Q704" s="323">
        <f>(M704*60)*(3.1415927*gradient!$E$8*gradient!$E$8*0.6/4)</f>
        <v>1067.4284971406478</v>
      </c>
      <c r="R704" s="323">
        <f>1.1*(B$12*gradient!$E$7*0.001*$M704*0.001*$N$4*0.001/(gradient!$E$9*0.000001)^2/100000)</f>
        <v>975.04412896692418</v>
      </c>
      <c r="S704" s="323">
        <f t="shared" si="45"/>
        <v>7370</v>
      </c>
      <c r="T704" s="323" t="str">
        <f t="shared" si="46"/>
        <v/>
      </c>
      <c r="U704" s="323">
        <f>(M704*60)*(3.1415927*gradient!$E$8*gradient!$E$8*0.6/4)</f>
        <v>1067.4284971406478</v>
      </c>
    </row>
    <row r="705" spans="12:21" x14ac:dyDescent="0.2">
      <c r="L705" s="323">
        <v>20.91</v>
      </c>
      <c r="M705" s="323">
        <f>(L705*$N$5)/(gradient!$E$9/1000000)*1000</f>
        <v>8.5729709767614182</v>
      </c>
      <c r="N705" s="323">
        <f t="shared" si="44"/>
        <v>3.9917732428347352</v>
      </c>
      <c r="O705" s="323">
        <f>gradient!$E$7/(N705*gradient!$E$9/1000)</f>
        <v>7368.0950586751651</v>
      </c>
      <c r="P705" s="323">
        <f t="shared" si="43"/>
        <v>7360</v>
      </c>
      <c r="Q705" s="323">
        <f>(M705*60)*(3.1415927*gradient!$E$8*gradient!$E$8*0.6/4)</f>
        <v>1068.9621587744709</v>
      </c>
      <c r="R705" s="323">
        <f>1.1*(B$12*gradient!$E$7*0.001*$M705*0.001*$N$4*0.001/(gradient!$E$9*0.000001)^2/100000)</f>
        <v>976.44505443957792</v>
      </c>
      <c r="S705" s="323">
        <f t="shared" si="45"/>
        <v>7360</v>
      </c>
      <c r="T705" s="323">
        <f t="shared" si="46"/>
        <v>7360</v>
      </c>
      <c r="U705" s="323">
        <f>(M705*60)*(3.1415927*gradient!$E$8*gradient!$E$8*0.6/4)</f>
        <v>1068.9621587744709</v>
      </c>
    </row>
    <row r="706" spans="12:21" x14ac:dyDescent="0.2">
      <c r="L706" s="323">
        <v>20.94</v>
      </c>
      <c r="M706" s="323">
        <f>(L706*$N$5)/(gradient!$E$9/1000000)*1000</f>
        <v>8.5852707916491688</v>
      </c>
      <c r="N706" s="323">
        <f t="shared" si="44"/>
        <v>3.9943160906674953</v>
      </c>
      <c r="O706" s="323">
        <f>gradient!$E$7/(N706*gradient!$E$9/1000)</f>
        <v>7363.4044072279003</v>
      </c>
      <c r="P706" s="323">
        <f t="shared" si="43"/>
        <v>7360</v>
      </c>
      <c r="Q706" s="323">
        <f>(M706*60)*(3.1415927*gradient!$E$8*gradient!$E$8*0.6/4)</f>
        <v>1070.4958204082936</v>
      </c>
      <c r="R706" s="323">
        <f>1.1*(B$12*gradient!$E$7*0.001*$M706*0.001*$N$4*0.001/(gradient!$E$9*0.000001)^2/100000)</f>
        <v>977.84597991223188</v>
      </c>
      <c r="S706" s="323">
        <f t="shared" si="45"/>
        <v>7360</v>
      </c>
      <c r="T706" s="323" t="str">
        <f t="shared" si="46"/>
        <v/>
      </c>
      <c r="U706" s="323">
        <f>(M706*60)*(3.1415927*gradient!$E$8*gradient!$E$8*0.6/4)</f>
        <v>1070.4958204082936</v>
      </c>
    </row>
    <row r="707" spans="12:21" x14ac:dyDescent="0.2">
      <c r="L707" s="323">
        <v>20.97</v>
      </c>
      <c r="M707" s="323">
        <f>(L707*$N$5)/(gradient!$E$9/1000000)*1000</f>
        <v>8.597570606536916</v>
      </c>
      <c r="N707" s="323">
        <f t="shared" si="44"/>
        <v>3.9968584654631867</v>
      </c>
      <c r="O707" s="323">
        <f>gradient!$E$7/(N707*gradient!$E$9/1000)</f>
        <v>7358.720595194729</v>
      </c>
      <c r="P707" s="323">
        <f t="shared" si="43"/>
        <v>7350</v>
      </c>
      <c r="Q707" s="323">
        <f>(M707*60)*(3.1415927*gradient!$E$8*gradient!$E$8*0.6/4)</f>
        <v>1072.0294820421161</v>
      </c>
      <c r="R707" s="323">
        <f>1.1*(B$12*gradient!$E$7*0.001*$M707*0.001*$N$4*0.001/(gradient!$E$9*0.000001)^2/100000)</f>
        <v>979.24690538488528</v>
      </c>
      <c r="S707" s="323">
        <f t="shared" si="45"/>
        <v>7350</v>
      </c>
      <c r="T707" s="323">
        <f t="shared" si="46"/>
        <v>7350</v>
      </c>
      <c r="U707" s="323">
        <f>(M707*60)*(3.1415927*gradient!$E$8*gradient!$E$8*0.6/4)</f>
        <v>1072.0294820421161</v>
      </c>
    </row>
    <row r="708" spans="12:21" x14ac:dyDescent="0.2">
      <c r="L708" s="323">
        <v>21</v>
      </c>
      <c r="M708" s="323">
        <f>(L708*$N$5)/(gradient!$E$9/1000000)*1000</f>
        <v>8.6098704214246666</v>
      </c>
      <c r="N708" s="323">
        <f t="shared" si="44"/>
        <v>3.9994003668573113</v>
      </c>
      <c r="O708" s="323">
        <f>gradient!$E$7/(N708*gradient!$E$9/1000)</f>
        <v>7354.0436085407027</v>
      </c>
      <c r="P708" s="323">
        <f t="shared" si="43"/>
        <v>7350</v>
      </c>
      <c r="Q708" s="323">
        <f>(M708*60)*(3.1415927*gradient!$E$8*gradient!$E$8*0.6/4)</f>
        <v>1073.563143675939</v>
      </c>
      <c r="R708" s="323">
        <f>1.1*(B$12*gradient!$E$7*0.001*$M708*0.001*$N$4*0.001/(gradient!$E$9*0.000001)^2/100000)</f>
        <v>980.64783085753902</v>
      </c>
      <c r="S708" s="323">
        <f t="shared" si="45"/>
        <v>7350</v>
      </c>
      <c r="T708" s="323" t="str">
        <f t="shared" si="46"/>
        <v/>
      </c>
      <c r="U708" s="323">
        <f>(M708*60)*(3.1415927*gradient!$E$8*gradient!$E$8*0.6/4)</f>
        <v>1073.563143675939</v>
      </c>
    </row>
    <row r="709" spans="12:21" x14ac:dyDescent="0.2">
      <c r="L709" s="323">
        <v>21.03</v>
      </c>
      <c r="M709" s="323">
        <f>(L709*$N$5)/(gradient!$E$9/1000000)*1000</f>
        <v>8.6221702363124155</v>
      </c>
      <c r="N709" s="323">
        <f t="shared" si="44"/>
        <v>4.0019417944931366</v>
      </c>
      <c r="O709" s="323">
        <f>gradient!$E$7/(N709*gradient!$E$9/1000)</f>
        <v>7349.3734332554131</v>
      </c>
      <c r="P709" s="323">
        <f t="shared" si="43"/>
        <v>7340</v>
      </c>
      <c r="Q709" s="323">
        <f>(M709*60)*(3.1415927*gradient!$E$8*gradient!$E$8*0.6/4)</f>
        <v>1075.0968053097617</v>
      </c>
      <c r="R709" s="323">
        <f>1.1*(B$12*gradient!$E$7*0.001*$M709*0.001*$N$4*0.001/(gradient!$E$9*0.000001)^2/100000)</f>
        <v>982.04875633019242</v>
      </c>
      <c r="S709" s="323">
        <f t="shared" si="45"/>
        <v>7340</v>
      </c>
      <c r="T709" s="323" t="str">
        <f t="shared" si="46"/>
        <v/>
      </c>
      <c r="U709" s="323">
        <f>(M709*60)*(3.1415927*gradient!$E$8*gradient!$E$8*0.6/4)</f>
        <v>1075.0968053097617</v>
      </c>
    </row>
    <row r="710" spans="12:21" x14ac:dyDescent="0.2">
      <c r="L710" s="323">
        <v>21.06</v>
      </c>
      <c r="M710" s="323">
        <f>(L710*$N$5)/(gradient!$E$9/1000000)*1000</f>
        <v>8.6344700512001662</v>
      </c>
      <c r="N710" s="323">
        <f t="shared" si="44"/>
        <v>4.0044827480216227</v>
      </c>
      <c r="O710" s="323">
        <f>gradient!$E$7/(N710*gradient!$E$9/1000)</f>
        <v>7344.7100553530818</v>
      </c>
      <c r="P710" s="323">
        <f t="shared" si="43"/>
        <v>7340</v>
      </c>
      <c r="Q710" s="323">
        <f>(M710*60)*(3.1415927*gradient!$E$8*gradient!$E$8*0.6/4)</f>
        <v>1076.6304669435847</v>
      </c>
      <c r="R710" s="323">
        <f>1.1*(B$12*gradient!$E$7*0.001*$M710*0.001*$N$4*0.001/(gradient!$E$9*0.000001)^2/100000)</f>
        <v>983.44968180284627</v>
      </c>
      <c r="S710" s="323">
        <f t="shared" si="45"/>
        <v>7340</v>
      </c>
      <c r="T710" s="323">
        <f t="shared" si="46"/>
        <v>7340</v>
      </c>
      <c r="U710" s="323">
        <f>(M710*60)*(3.1415927*gradient!$E$8*gradient!$E$8*0.6/4)</f>
        <v>1076.6304669435847</v>
      </c>
    </row>
    <row r="711" spans="12:21" x14ac:dyDescent="0.2">
      <c r="L711" s="323">
        <v>21.09</v>
      </c>
      <c r="M711" s="323">
        <f>(L711*$N$5)/(gradient!$E$9/1000000)*1000</f>
        <v>8.6467698660879151</v>
      </c>
      <c r="N711" s="323">
        <f t="shared" si="44"/>
        <v>4.0070232271013442</v>
      </c>
      <c r="O711" s="323">
        <f>gradient!$E$7/(N711*gradient!$E$9/1000)</f>
        <v>7340.0534608726593</v>
      </c>
      <c r="P711" s="323">
        <f t="shared" si="43"/>
        <v>7340</v>
      </c>
      <c r="Q711" s="323">
        <f>(M711*60)*(3.1415927*gradient!$E$8*gradient!$E$8*0.6/4)</f>
        <v>1078.1641285774074</v>
      </c>
      <c r="R711" s="323">
        <f>1.1*(B$12*gradient!$E$7*0.001*$M711*0.001*$N$4*0.001/(gradient!$E$9*0.000001)^2/100000)</f>
        <v>984.85060727549944</v>
      </c>
      <c r="S711" s="323">
        <f t="shared" si="45"/>
        <v>7340</v>
      </c>
      <c r="T711" s="323" t="str">
        <f t="shared" si="46"/>
        <v/>
      </c>
      <c r="U711" s="323">
        <f>(M711*60)*(3.1415927*gradient!$E$8*gradient!$E$8*0.6/4)</f>
        <v>1078.1641285774074</v>
      </c>
    </row>
    <row r="712" spans="12:21" x14ac:dyDescent="0.2">
      <c r="L712" s="323">
        <v>21.12</v>
      </c>
      <c r="M712" s="323">
        <f>(L712*$N$5)/(gradient!$E$9/1000000)*1000</f>
        <v>8.6590696809756658</v>
      </c>
      <c r="N712" s="323">
        <f t="shared" si="44"/>
        <v>4.0095632313984133</v>
      </c>
      <c r="O712" s="323">
        <f>gradient!$E$7/(N712*gradient!$E$9/1000)</f>
        <v>7335.4036358779222</v>
      </c>
      <c r="P712" s="323">
        <f t="shared" si="43"/>
        <v>7330</v>
      </c>
      <c r="Q712" s="323">
        <f>(M712*60)*(3.1415927*gradient!$E$8*gradient!$E$8*0.6/4)</f>
        <v>1079.6977902112301</v>
      </c>
      <c r="R712" s="323">
        <f>1.1*(B$12*gradient!$E$7*0.001*$M712*0.001*$N$4*0.001/(gradient!$E$9*0.000001)^2/100000)</f>
        <v>986.25153274815352</v>
      </c>
      <c r="S712" s="323">
        <f t="shared" si="45"/>
        <v>7330</v>
      </c>
      <c r="T712" s="323">
        <f t="shared" si="46"/>
        <v>7330</v>
      </c>
      <c r="U712" s="323">
        <f>(M712*60)*(3.1415927*gradient!$E$8*gradient!$E$8*0.6/4)</f>
        <v>1079.6977902112301</v>
      </c>
    </row>
    <row r="713" spans="12:21" x14ac:dyDescent="0.2">
      <c r="L713" s="323">
        <v>21.15</v>
      </c>
      <c r="M713" s="323">
        <f>(L713*$N$5)/(gradient!$E$9/1000000)*1000</f>
        <v>8.6713694958634147</v>
      </c>
      <c r="N713" s="323">
        <f t="shared" si="44"/>
        <v>4.0121027605864077</v>
      </c>
      <c r="O713" s="323">
        <f>gradient!$E$7/(N713*gradient!$E$9/1000)</f>
        <v>7330.7605664575603</v>
      </c>
      <c r="P713" s="323">
        <f t="shared" ref="P713:P776" si="47">FLOOR(O713,10)</f>
        <v>7330</v>
      </c>
      <c r="Q713" s="323">
        <f>(M713*60)*(3.1415927*gradient!$E$8*gradient!$E$8*0.6/4)</f>
        <v>1081.231451845053</v>
      </c>
      <c r="R713" s="323">
        <f>1.1*(B$12*gradient!$E$7*0.001*$M713*0.001*$N$4*0.001/(gradient!$E$9*0.000001)^2/100000)</f>
        <v>987.65245822080703</v>
      </c>
      <c r="S713" s="323">
        <f t="shared" si="45"/>
        <v>7330</v>
      </c>
      <c r="T713" s="323" t="str">
        <f t="shared" si="46"/>
        <v/>
      </c>
      <c r="U713" s="323">
        <f>(M713*60)*(3.1415927*gradient!$E$8*gradient!$E$8*0.6/4)</f>
        <v>1081.231451845053</v>
      </c>
    </row>
    <row r="714" spans="12:21" x14ac:dyDescent="0.2">
      <c r="L714" s="323">
        <v>21.18</v>
      </c>
      <c r="M714" s="323">
        <f>(L714*$N$5)/(gradient!$E$9/1000000)*1000</f>
        <v>8.6836693107511636</v>
      </c>
      <c r="N714" s="323">
        <f t="shared" si="44"/>
        <v>4.014641814346299</v>
      </c>
      <c r="O714" s="323">
        <f>gradient!$E$7/(N714*gradient!$E$9/1000)</f>
        <v>7326.1242387252551</v>
      </c>
      <c r="P714" s="323">
        <f t="shared" si="47"/>
        <v>7320</v>
      </c>
      <c r="Q714" s="323">
        <f>(M714*60)*(3.1415927*gradient!$E$8*gradient!$E$8*0.6/4)</f>
        <v>1082.7651134788757</v>
      </c>
      <c r="R714" s="323">
        <f>1.1*(B$12*gradient!$E$7*0.001*$M714*0.001*$N$4*0.001/(gradient!$E$9*0.000001)^2/100000)</f>
        <v>989.05338369346077</v>
      </c>
      <c r="S714" s="323">
        <f t="shared" si="45"/>
        <v>7320</v>
      </c>
      <c r="T714" s="323">
        <f t="shared" si="46"/>
        <v>7320</v>
      </c>
      <c r="U714" s="323">
        <f>(M714*60)*(3.1415927*gradient!$E$8*gradient!$E$8*0.6/4)</f>
        <v>1082.7651134788757</v>
      </c>
    </row>
    <row r="715" spans="12:21" x14ac:dyDescent="0.2">
      <c r="L715" s="323">
        <v>21.21</v>
      </c>
      <c r="M715" s="323">
        <f>(L715*$N$5)/(gradient!$E$9/1000000)*1000</f>
        <v>8.6959691256389142</v>
      </c>
      <c r="N715" s="323">
        <f t="shared" si="44"/>
        <v>4.017180392366372</v>
      </c>
      <c r="O715" s="323">
        <f>gradient!$E$7/(N715*gradient!$E$9/1000)</f>
        <v>7321.494638819785</v>
      </c>
      <c r="P715" s="323">
        <f t="shared" si="47"/>
        <v>7320</v>
      </c>
      <c r="Q715" s="323">
        <f>(M715*60)*(3.1415927*gradient!$E$8*gradient!$E$8*0.6/4)</f>
        <v>1084.2987751126984</v>
      </c>
      <c r="R715" s="323">
        <f>1.1*(B$12*gradient!$E$7*0.001*$M715*0.001*$N$4*0.001/(gradient!$E$9*0.000001)^2/100000)</f>
        <v>990.4543091661144</v>
      </c>
      <c r="S715" s="323">
        <f t="shared" si="45"/>
        <v>7320</v>
      </c>
      <c r="T715" s="323" t="str">
        <f t="shared" si="46"/>
        <v/>
      </c>
      <c r="U715" s="323">
        <f>(M715*60)*(3.1415927*gradient!$E$8*gradient!$E$8*0.6/4)</f>
        <v>1084.2987751126984</v>
      </c>
    </row>
    <row r="716" spans="12:21" x14ac:dyDescent="0.2">
      <c r="L716" s="323">
        <v>21.24</v>
      </c>
      <c r="M716" s="323">
        <f>(L716*$N$5)/(gradient!$E$9/1000000)*1000</f>
        <v>8.7082689405266613</v>
      </c>
      <c r="N716" s="323">
        <f t="shared" si="44"/>
        <v>4.0197184943421593</v>
      </c>
      <c r="O716" s="323">
        <f>gradient!$E$7/(N716*gradient!$E$9/1000)</f>
        <v>7316.8717529050973</v>
      </c>
      <c r="P716" s="323">
        <f t="shared" si="47"/>
        <v>7310</v>
      </c>
      <c r="Q716" s="323">
        <f>(M716*60)*(3.1415927*gradient!$E$8*gradient!$E$8*0.6/4)</f>
        <v>1085.8324367465211</v>
      </c>
      <c r="R716" s="323">
        <f>1.1*(B$12*gradient!$E$7*0.001*$M716*0.001*$N$4*0.001/(gradient!$E$9*0.000001)^2/100000)</f>
        <v>991.85523463876757</v>
      </c>
      <c r="S716" s="323">
        <f t="shared" si="45"/>
        <v>7310</v>
      </c>
      <c r="T716" s="323">
        <f t="shared" si="46"/>
        <v>7310</v>
      </c>
      <c r="U716" s="323">
        <f>(M716*60)*(3.1415927*gradient!$E$8*gradient!$E$8*0.6/4)</f>
        <v>1085.8324367465211</v>
      </c>
    </row>
    <row r="717" spans="12:21" x14ac:dyDescent="0.2">
      <c r="L717" s="323">
        <v>21.27</v>
      </c>
      <c r="M717" s="323">
        <f>(L717*$N$5)/(gradient!$E$9/1000000)*1000</f>
        <v>8.7205687554144138</v>
      </c>
      <c r="N717" s="323">
        <f t="shared" si="44"/>
        <v>4.0222561199763645</v>
      </c>
      <c r="O717" s="323">
        <f>gradient!$E$7/(N717*gradient!$E$9/1000)</f>
        <v>7312.2555671703931</v>
      </c>
      <c r="P717" s="323">
        <f t="shared" si="47"/>
        <v>7310</v>
      </c>
      <c r="Q717" s="323">
        <f>(M717*60)*(3.1415927*gradient!$E$8*gradient!$E$8*0.6/4)</f>
        <v>1087.3660983803443</v>
      </c>
      <c r="R717" s="323">
        <f>1.1*(B$12*gradient!$E$7*0.001*$M717*0.001*$N$4*0.001/(gradient!$E$9*0.000001)^2/100000)</f>
        <v>993.25616011142176</v>
      </c>
      <c r="S717" s="323">
        <f t="shared" si="45"/>
        <v>7310</v>
      </c>
      <c r="T717" s="323" t="str">
        <f t="shared" si="46"/>
        <v/>
      </c>
      <c r="U717" s="323">
        <f>(M717*60)*(3.1415927*gradient!$E$8*gradient!$E$8*0.6/4)</f>
        <v>1087.3660983803443</v>
      </c>
    </row>
    <row r="718" spans="12:21" x14ac:dyDescent="0.2">
      <c r="L718" s="323">
        <v>21.3</v>
      </c>
      <c r="M718" s="323">
        <f>(L718*$N$5)/(gradient!$E$9/1000000)*1000</f>
        <v>8.7328685703021627</v>
      </c>
      <c r="N718" s="323">
        <f t="shared" si="44"/>
        <v>4.0247932689787982</v>
      </c>
      <c r="O718" s="323">
        <f>gradient!$E$7/(N718*gradient!$E$9/1000)</f>
        <v>7307.6460678301955</v>
      </c>
      <c r="P718" s="323">
        <f t="shared" si="47"/>
        <v>7300</v>
      </c>
      <c r="Q718" s="323">
        <f>(M718*60)*(3.1415927*gradient!$E$8*gradient!$E$8*0.6/4)</f>
        <v>1088.8997600141668</v>
      </c>
      <c r="R718" s="323">
        <f>1.1*(B$12*gradient!$E$7*0.001*$M718*0.001*$N$4*0.001/(gradient!$E$9*0.000001)^2/100000)</f>
        <v>994.65708558407539</v>
      </c>
      <c r="S718" s="323">
        <f t="shared" si="45"/>
        <v>7300</v>
      </c>
      <c r="T718" s="323">
        <f t="shared" si="46"/>
        <v>7300</v>
      </c>
      <c r="U718" s="323">
        <f>(M718*60)*(3.1415927*gradient!$E$8*gradient!$E$8*0.6/4)</f>
        <v>1088.8997600141668</v>
      </c>
    </row>
    <row r="719" spans="12:21" x14ac:dyDescent="0.2">
      <c r="L719" s="323">
        <v>21.33</v>
      </c>
      <c r="M719" s="323">
        <f>(L719*$N$5)/(gradient!$E$9/1000000)*1000</f>
        <v>8.7451683851899098</v>
      </c>
      <c r="N719" s="323">
        <f t="shared" si="44"/>
        <v>4.0273299410662968</v>
      </c>
      <c r="O719" s="323">
        <f>gradient!$E$7/(N719*gradient!$E$9/1000)</f>
        <v>7303.043241124451</v>
      </c>
      <c r="P719" s="323">
        <f t="shared" si="47"/>
        <v>7300</v>
      </c>
      <c r="Q719" s="323">
        <f>(M719*60)*(3.1415927*gradient!$E$8*gradient!$E$8*0.6/4)</f>
        <v>1090.4334216479892</v>
      </c>
      <c r="R719" s="323">
        <f>1.1*(B$12*gradient!$E$7*0.001*$M719*0.001*$N$4*0.001/(gradient!$E$9*0.000001)^2/100000)</f>
        <v>996.05801105672856</v>
      </c>
      <c r="S719" s="323">
        <f t="shared" si="45"/>
        <v>7300</v>
      </c>
      <c r="T719" s="323" t="str">
        <f t="shared" si="46"/>
        <v/>
      </c>
      <c r="U719" s="323">
        <f>(M719*60)*(3.1415927*gradient!$E$8*gradient!$E$8*0.6/4)</f>
        <v>1090.4334216479892</v>
      </c>
    </row>
    <row r="720" spans="12:21" x14ac:dyDescent="0.2">
      <c r="L720" s="323">
        <v>21.36</v>
      </c>
      <c r="M720" s="323">
        <f>(L720*$N$5)/(gradient!$E$9/1000000)*1000</f>
        <v>8.7574682000776605</v>
      </c>
      <c r="N720" s="323">
        <f t="shared" si="44"/>
        <v>4.0298661359626653</v>
      </c>
      <c r="O720" s="323">
        <f>gradient!$E$7/(N720*gradient!$E$9/1000)</f>
        <v>7298.4470733185763</v>
      </c>
      <c r="P720" s="323">
        <f t="shared" si="47"/>
        <v>7290</v>
      </c>
      <c r="Q720" s="323">
        <f>(M720*60)*(3.1415927*gradient!$E$8*gradient!$E$8*0.6/4)</f>
        <v>1091.9670832818124</v>
      </c>
      <c r="R720" s="323">
        <f>1.1*(B$12*gradient!$E$7*0.001*$M720*0.001*$N$4*0.001/(gradient!$E$9*0.000001)^2/100000)</f>
        <v>997.4589365293823</v>
      </c>
      <c r="S720" s="323">
        <f t="shared" si="45"/>
        <v>7290</v>
      </c>
      <c r="T720" s="323">
        <f t="shared" si="46"/>
        <v>7290</v>
      </c>
      <c r="U720" s="323">
        <f>(M720*60)*(3.1415927*gradient!$E$8*gradient!$E$8*0.6/4)</f>
        <v>1091.9670832818124</v>
      </c>
    </row>
    <row r="721" spans="12:21" x14ac:dyDescent="0.2">
      <c r="L721" s="323">
        <v>21.39</v>
      </c>
      <c r="M721" s="323">
        <f>(L721*$N$5)/(gradient!$E$9/1000000)*1000</f>
        <v>8.7697680149654094</v>
      </c>
      <c r="N721" s="323">
        <f t="shared" si="44"/>
        <v>4.0324018533985981</v>
      </c>
      <c r="O721" s="323">
        <f>gradient!$E$7/(N721*gradient!$E$9/1000)</f>
        <v>7293.8575507035503</v>
      </c>
      <c r="P721" s="323">
        <f t="shared" si="47"/>
        <v>7290</v>
      </c>
      <c r="Q721" s="323">
        <f>(M721*60)*(3.1415927*gradient!$E$8*gradient!$E$8*0.6/4)</f>
        <v>1093.5007449156349</v>
      </c>
      <c r="R721" s="323">
        <f>1.1*(B$12*gradient!$E$7*0.001*$M721*0.001*$N$4*0.001/(gradient!$E$9*0.000001)^2/100000)</f>
        <v>998.85986200203604</v>
      </c>
      <c r="S721" s="323">
        <f t="shared" si="45"/>
        <v>7290</v>
      </c>
      <c r="T721" s="323" t="str">
        <f t="shared" si="46"/>
        <v/>
      </c>
      <c r="U721" s="323">
        <f>(M721*60)*(3.1415927*gradient!$E$8*gradient!$E$8*0.6/4)</f>
        <v>1093.5007449156349</v>
      </c>
    </row>
    <row r="722" spans="12:21" x14ac:dyDescent="0.2">
      <c r="L722" s="323">
        <v>21.42</v>
      </c>
      <c r="M722" s="323">
        <f>(L722*$N$5)/(gradient!$E$9/1000000)*1000</f>
        <v>8.7820678298531618</v>
      </c>
      <c r="N722" s="323">
        <f t="shared" ref="N722:N785" si="48">B$9*$L722^(1/3)+B$10/$L722+B$11*$L722</f>
        <v>4.0349370931116182</v>
      </c>
      <c r="O722" s="323">
        <f>gradient!$E$7/(N722*gradient!$E$9/1000)</f>
        <v>7289.2746595959725</v>
      </c>
      <c r="P722" s="323">
        <f t="shared" si="47"/>
        <v>7280</v>
      </c>
      <c r="Q722" s="323">
        <f>(M722*60)*(3.1415927*gradient!$E$8*gradient!$E$8*0.6/4)</f>
        <v>1095.034406549458</v>
      </c>
      <c r="R722" s="323">
        <f>1.1*(B$12*gradient!$E$7*0.001*$M722*0.001*$N$4*0.001/(gradient!$E$9*0.000001)^2/100000)</f>
        <v>1000.2607874746898</v>
      </c>
      <c r="S722" s="323">
        <f t="shared" ref="S722:S785" si="49">IF(P722&gt;$P$1017,S721,P722)</f>
        <v>7280</v>
      </c>
      <c r="T722" s="323" t="str">
        <f t="shared" ref="T722:T785" si="50">IF(S724-S723&gt;=0,"",P722)</f>
        <v/>
      </c>
      <c r="U722" s="323">
        <f>(M722*60)*(3.1415927*gradient!$E$8*gradient!$E$8*0.6/4)</f>
        <v>1095.034406549458</v>
      </c>
    </row>
    <row r="723" spans="12:21" x14ac:dyDescent="0.2">
      <c r="L723" s="323">
        <v>21.45</v>
      </c>
      <c r="M723" s="323">
        <f>(L723*$N$5)/(gradient!$E$9/1000000)*1000</f>
        <v>8.7943676447409107</v>
      </c>
      <c r="N723" s="323">
        <f t="shared" si="48"/>
        <v>4.0374718548460029</v>
      </c>
      <c r="O723" s="323">
        <f>gradient!$E$7/(N723*gradient!$E$9/1000)</f>
        <v>7284.6983863381447</v>
      </c>
      <c r="P723" s="323">
        <f t="shared" si="47"/>
        <v>7280</v>
      </c>
      <c r="Q723" s="323">
        <f>(M723*60)*(3.1415927*gradient!$E$8*gradient!$E$8*0.6/4)</f>
        <v>1096.568068183281</v>
      </c>
      <c r="R723" s="323">
        <f>1.1*(B$12*gradient!$E$7*0.001*$M723*0.001*$N$4*0.001/(gradient!$E$9*0.000001)^2/100000)</f>
        <v>1001.6617129473434</v>
      </c>
      <c r="S723" s="323">
        <f t="shared" si="49"/>
        <v>7280</v>
      </c>
      <c r="T723" s="323">
        <f t="shared" si="50"/>
        <v>7280</v>
      </c>
      <c r="U723" s="323">
        <f>(M723*60)*(3.1415927*gradient!$E$8*gradient!$E$8*0.6/4)</f>
        <v>1096.568068183281</v>
      </c>
    </row>
    <row r="724" spans="12:21" x14ac:dyDescent="0.2">
      <c r="L724" s="323">
        <v>21.48</v>
      </c>
      <c r="M724" s="323">
        <f>(L724*$N$5)/(gradient!$E$9/1000000)*1000</f>
        <v>8.8066674596286596</v>
      </c>
      <c r="N724" s="323">
        <f t="shared" si="48"/>
        <v>4.040006138352723</v>
      </c>
      <c r="O724" s="323">
        <f>gradient!$E$7/(N724*gradient!$E$9/1000)</f>
        <v>7280.1287172981238</v>
      </c>
      <c r="P724" s="323">
        <f t="shared" si="47"/>
        <v>7280</v>
      </c>
      <c r="Q724" s="323">
        <f>(M724*60)*(3.1415927*gradient!$E$8*gradient!$E$8*0.6/4)</f>
        <v>1098.1017298171034</v>
      </c>
      <c r="R724" s="323">
        <f>1.1*(B$12*gradient!$E$7*0.001*$M724*0.001*$N$4*0.001/(gradient!$E$9*0.000001)^2/100000)</f>
        <v>1003.062638419997</v>
      </c>
      <c r="S724" s="323">
        <f t="shared" si="49"/>
        <v>7280</v>
      </c>
      <c r="T724" s="323" t="str">
        <f t="shared" si="50"/>
        <v/>
      </c>
      <c r="U724" s="323">
        <f>(M724*60)*(3.1415927*gradient!$E$8*gradient!$E$8*0.6/4)</f>
        <v>1098.1017298171034</v>
      </c>
    </row>
    <row r="725" spans="12:21" x14ac:dyDescent="0.2">
      <c r="L725" s="323">
        <v>21.51</v>
      </c>
      <c r="M725" s="323">
        <f>(L725*$N$5)/(gradient!$E$9/1000000)*1000</f>
        <v>8.8189672745164103</v>
      </c>
      <c r="N725" s="323">
        <f t="shared" si="48"/>
        <v>4.0425399433893743</v>
      </c>
      <c r="O725" s="323">
        <f>gradient!$E$7/(N725*gradient!$E$9/1000)</f>
        <v>7275.5656388697889</v>
      </c>
      <c r="P725" s="323">
        <f t="shared" si="47"/>
        <v>7270</v>
      </c>
      <c r="Q725" s="323">
        <f>(M725*60)*(3.1415927*gradient!$E$8*gradient!$E$8*0.6/4)</f>
        <v>1099.6353914509264</v>
      </c>
      <c r="R725" s="323">
        <f>1.1*(B$12*gradient!$E$7*0.001*$M725*0.001*$N$4*0.001/(gradient!$E$9*0.000001)^2/100000)</f>
        <v>1004.4635638926508</v>
      </c>
      <c r="S725" s="323">
        <f t="shared" si="49"/>
        <v>7270</v>
      </c>
      <c r="T725" s="323">
        <f t="shared" si="50"/>
        <v>7270</v>
      </c>
      <c r="U725" s="323">
        <f>(M725*60)*(3.1415927*gradient!$E$8*gradient!$E$8*0.6/4)</f>
        <v>1099.6353914509264</v>
      </c>
    </row>
    <row r="726" spans="12:21" x14ac:dyDescent="0.2">
      <c r="L726" s="323">
        <v>21.54</v>
      </c>
      <c r="M726" s="323">
        <f>(L726*$N$5)/(gradient!$E$9/1000000)*1000</f>
        <v>8.8312670894041574</v>
      </c>
      <c r="N726" s="323">
        <f t="shared" si="48"/>
        <v>4.0450732697201097</v>
      </c>
      <c r="O726" s="323">
        <f>gradient!$E$7/(N726*gradient!$E$9/1000)</f>
        <v>7271.0091374729136</v>
      </c>
      <c r="P726" s="323">
        <f t="shared" si="47"/>
        <v>7270</v>
      </c>
      <c r="Q726" s="323">
        <f>(M726*60)*(3.1415927*gradient!$E$8*gradient!$E$8*0.6/4)</f>
        <v>1101.1690530847488</v>
      </c>
      <c r="R726" s="323">
        <f>1.1*(B$12*gradient!$E$7*0.001*$M726*0.001*$N$4*0.001/(gradient!$E$9*0.000001)^2/100000)</f>
        <v>1005.8644893653043</v>
      </c>
      <c r="S726" s="323">
        <f t="shared" si="49"/>
        <v>7270</v>
      </c>
      <c r="T726" s="323" t="str">
        <f t="shared" si="50"/>
        <v/>
      </c>
      <c r="U726" s="323">
        <f>(M726*60)*(3.1415927*gradient!$E$8*gradient!$E$8*0.6/4)</f>
        <v>1101.1690530847488</v>
      </c>
    </row>
    <row r="727" spans="12:21" x14ac:dyDescent="0.2">
      <c r="L727" s="323">
        <v>21.57</v>
      </c>
      <c r="M727" s="323">
        <f>(L727*$N$5)/(gradient!$E$9/1000000)*1000</f>
        <v>8.8435669042919081</v>
      </c>
      <c r="N727" s="323">
        <f t="shared" si="48"/>
        <v>4.0476061171155759</v>
      </c>
      <c r="O727" s="323">
        <f>gradient!$E$7/(N727*gradient!$E$9/1000)</f>
        <v>7266.4591995532173</v>
      </c>
      <c r="P727" s="323">
        <f t="shared" si="47"/>
        <v>7260</v>
      </c>
      <c r="Q727" s="323">
        <f>(M727*60)*(3.1415927*gradient!$E$8*gradient!$E$8*0.6/4)</f>
        <v>1102.7027147185718</v>
      </c>
      <c r="R727" s="323">
        <f>1.1*(B$12*gradient!$E$7*0.001*$M727*0.001*$N$4*0.001/(gradient!$E$9*0.000001)^2/100000)</f>
        <v>1007.265414837958</v>
      </c>
      <c r="S727" s="323">
        <f t="shared" si="49"/>
        <v>7260</v>
      </c>
      <c r="T727" s="323">
        <f t="shared" si="50"/>
        <v>7260</v>
      </c>
      <c r="U727" s="323">
        <f>(M727*60)*(3.1415927*gradient!$E$8*gradient!$E$8*0.6/4)</f>
        <v>1102.7027147185718</v>
      </c>
    </row>
    <row r="728" spans="12:21" x14ac:dyDescent="0.2">
      <c r="L728" s="323">
        <v>21.6</v>
      </c>
      <c r="M728" s="323">
        <f>(L728*$N$5)/(gradient!$E$9/1000000)*1000</f>
        <v>8.8558667191796587</v>
      </c>
      <c r="N728" s="323">
        <f t="shared" si="48"/>
        <v>4.0501384853528517</v>
      </c>
      <c r="O728" s="323">
        <f>gradient!$E$7/(N728*gradient!$E$9/1000)</f>
        <v>7261.9158115824221</v>
      </c>
      <c r="P728" s="323">
        <f t="shared" si="47"/>
        <v>7260</v>
      </c>
      <c r="Q728" s="323">
        <f>(M728*60)*(3.1415927*gradient!$E$8*gradient!$E$8*0.6/4)</f>
        <v>1104.2363763523947</v>
      </c>
      <c r="R728" s="323">
        <f>1.1*(B$12*gradient!$E$7*0.001*$M728*0.001*$N$4*0.001/(gradient!$E$9*0.000001)^2/100000)</f>
        <v>1008.6663403106118</v>
      </c>
      <c r="S728" s="323">
        <f t="shared" si="49"/>
        <v>7260</v>
      </c>
      <c r="T728" s="323" t="str">
        <f t="shared" si="50"/>
        <v/>
      </c>
      <c r="U728" s="323">
        <f>(M728*60)*(3.1415927*gradient!$E$8*gradient!$E$8*0.6/4)</f>
        <v>1104.2363763523947</v>
      </c>
    </row>
    <row r="729" spans="12:21" x14ac:dyDescent="0.2">
      <c r="L729" s="323">
        <v>21.63</v>
      </c>
      <c r="M729" s="323">
        <f>(L729*$N$5)/(gradient!$E$9/1000000)*1000</f>
        <v>8.8681665340674076</v>
      </c>
      <c r="N729" s="323">
        <f t="shared" si="48"/>
        <v>4.0526703742153822</v>
      </c>
      <c r="O729" s="323">
        <f>gradient!$E$7/(N729*gradient!$E$9/1000)</f>
        <v>7257.3789600583104</v>
      </c>
      <c r="P729" s="323">
        <f t="shared" si="47"/>
        <v>7250</v>
      </c>
      <c r="Q729" s="323">
        <f>(M729*60)*(3.1415927*gradient!$E$8*gradient!$E$8*0.6/4)</f>
        <v>1105.7700379862174</v>
      </c>
      <c r="R729" s="323">
        <f>1.1*(B$12*gradient!$E$7*0.001*$M729*0.001*$N$4*0.001/(gradient!$E$9*0.000001)^2/100000)</f>
        <v>1010.0672657832653</v>
      </c>
      <c r="S729" s="323">
        <f t="shared" si="49"/>
        <v>7250</v>
      </c>
      <c r="T729" s="323">
        <f t="shared" si="50"/>
        <v>7250</v>
      </c>
      <c r="U729" s="323">
        <f>(M729*60)*(3.1415927*gradient!$E$8*gradient!$E$8*0.6/4)</f>
        <v>1105.7700379862174</v>
      </c>
    </row>
    <row r="730" spans="12:21" x14ac:dyDescent="0.2">
      <c r="L730" s="323">
        <v>21.66</v>
      </c>
      <c r="M730" s="323">
        <f>(L730*$N$5)/(gradient!$E$9/1000000)*1000</f>
        <v>8.8804663489551565</v>
      </c>
      <c r="N730" s="323">
        <f t="shared" si="48"/>
        <v>4.0552017834929135</v>
      </c>
      <c r="O730" s="323">
        <f>gradient!$E$7/(N730*gradient!$E$9/1000)</f>
        <v>7252.8486315047876</v>
      </c>
      <c r="P730" s="323">
        <f t="shared" si="47"/>
        <v>7250</v>
      </c>
      <c r="Q730" s="323">
        <f>(M730*60)*(3.1415927*gradient!$E$8*gradient!$E$8*0.6/4)</f>
        <v>1107.3036996200399</v>
      </c>
      <c r="R730" s="323">
        <f>1.1*(B$12*gradient!$E$7*0.001*$M730*0.001*$N$4*0.001/(gradient!$E$9*0.000001)^2/100000)</f>
        <v>1011.4681912559184</v>
      </c>
      <c r="S730" s="323">
        <f t="shared" si="49"/>
        <v>7250</v>
      </c>
      <c r="T730" s="323" t="str">
        <f t="shared" si="50"/>
        <v/>
      </c>
      <c r="U730" s="323">
        <f>(M730*60)*(3.1415927*gradient!$E$8*gradient!$E$8*0.6/4)</f>
        <v>1107.3036996200399</v>
      </c>
    </row>
    <row r="731" spans="12:21" x14ac:dyDescent="0.2">
      <c r="L731" s="323">
        <v>21.69</v>
      </c>
      <c r="M731" s="323">
        <f>(L731*$N$5)/(gradient!$E$9/1000000)*1000</f>
        <v>8.8927661638429072</v>
      </c>
      <c r="N731" s="323">
        <f t="shared" si="48"/>
        <v>4.0577327129814327</v>
      </c>
      <c r="O731" s="323">
        <f>gradient!$E$7/(N731*gradient!$E$9/1000)</f>
        <v>7248.3248124719285</v>
      </c>
      <c r="P731" s="323">
        <f t="shared" si="47"/>
        <v>7240</v>
      </c>
      <c r="Q731" s="323">
        <f>(M731*60)*(3.1415927*gradient!$E$8*gradient!$E$8*0.6/4)</f>
        <v>1108.837361253863</v>
      </c>
      <c r="R731" s="323">
        <f>1.1*(B$12*gradient!$E$7*0.001*$M731*0.001*$N$4*0.001/(gradient!$E$9*0.000001)^2/100000)</f>
        <v>1012.8691167285723</v>
      </c>
      <c r="S731" s="323">
        <f t="shared" si="49"/>
        <v>7240</v>
      </c>
      <c r="T731" s="323">
        <f t="shared" si="50"/>
        <v>7240</v>
      </c>
      <c r="U731" s="323">
        <f>(M731*60)*(3.1415927*gradient!$E$8*gradient!$E$8*0.6/4)</f>
        <v>1108.837361253863</v>
      </c>
    </row>
    <row r="732" spans="12:21" x14ac:dyDescent="0.2">
      <c r="L732" s="323">
        <v>21.72</v>
      </c>
      <c r="M732" s="323">
        <f>(L732*$N$5)/(gradient!$E$9/1000000)*1000</f>
        <v>8.9050659787306561</v>
      </c>
      <c r="N732" s="323">
        <f t="shared" si="48"/>
        <v>4.0602631624831078</v>
      </c>
      <c r="O732" s="323">
        <f>gradient!$E$7/(N732*gradient!$E$9/1000)</f>
        <v>7243.8074895360223</v>
      </c>
      <c r="P732" s="323">
        <f t="shared" si="47"/>
        <v>7240</v>
      </c>
      <c r="Q732" s="323">
        <f>(M732*60)*(3.1415927*gradient!$E$8*gradient!$E$8*0.6/4)</f>
        <v>1110.3710228876857</v>
      </c>
      <c r="R732" s="323">
        <f>1.1*(B$12*gradient!$E$7*0.001*$M732*0.001*$N$4*0.001/(gradient!$E$9*0.000001)^2/100000)</f>
        <v>1014.2700422012259</v>
      </c>
      <c r="S732" s="323">
        <f t="shared" si="49"/>
        <v>7240</v>
      </c>
      <c r="T732" s="323" t="str">
        <f t="shared" si="50"/>
        <v/>
      </c>
      <c r="U732" s="323">
        <f>(M732*60)*(3.1415927*gradient!$E$8*gradient!$E$8*0.6/4)</f>
        <v>1110.3710228876857</v>
      </c>
    </row>
    <row r="733" spans="12:21" x14ac:dyDescent="0.2">
      <c r="L733" s="323">
        <v>21.75</v>
      </c>
      <c r="M733" s="323">
        <f>(L733*$N$5)/(gradient!$E$9/1000000)*1000</f>
        <v>8.917365793618405</v>
      </c>
      <c r="N733" s="323">
        <f t="shared" si="48"/>
        <v>4.0627931318062238</v>
      </c>
      <c r="O733" s="323">
        <f>gradient!$E$7/(N733*gradient!$E$9/1000)</f>
        <v>7239.296649299632</v>
      </c>
      <c r="P733" s="323">
        <f t="shared" si="47"/>
        <v>7230</v>
      </c>
      <c r="Q733" s="323">
        <f>(M733*60)*(3.1415927*gradient!$E$8*gradient!$E$8*0.6/4)</f>
        <v>1111.9046845215082</v>
      </c>
      <c r="R733" s="323">
        <f>1.1*(B$12*gradient!$E$7*0.001*$M733*0.001*$N$4*0.001/(gradient!$E$9*0.000001)^2/100000)</f>
        <v>1015.6709676738797</v>
      </c>
      <c r="S733" s="323">
        <f t="shared" si="49"/>
        <v>7230</v>
      </c>
      <c r="T733" s="323" t="str">
        <f t="shared" si="50"/>
        <v/>
      </c>
      <c r="U733" s="323">
        <f>(M733*60)*(3.1415927*gradient!$E$8*gradient!$E$8*0.6/4)</f>
        <v>1111.9046845215082</v>
      </c>
    </row>
    <row r="734" spans="12:21" x14ac:dyDescent="0.2">
      <c r="L734" s="323">
        <v>21.78</v>
      </c>
      <c r="M734" s="323">
        <f>(L734*$N$5)/(gradient!$E$9/1000000)*1000</f>
        <v>8.9296656085061556</v>
      </c>
      <c r="N734" s="323">
        <f t="shared" si="48"/>
        <v>4.0653226207651212</v>
      </c>
      <c r="O734" s="323">
        <f>gradient!$E$7/(N734*gradient!$E$9/1000)</f>
        <v>7234.7922783916374</v>
      </c>
      <c r="P734" s="323">
        <f t="shared" si="47"/>
        <v>7230</v>
      </c>
      <c r="Q734" s="323">
        <f>(M734*60)*(3.1415927*gradient!$E$8*gradient!$E$8*0.6/4)</f>
        <v>1113.4383461553314</v>
      </c>
      <c r="R734" s="323">
        <f>1.1*(B$12*gradient!$E$7*0.001*$M734*0.001*$N$4*0.001/(gradient!$E$9*0.000001)^2/100000)</f>
        <v>1017.0718931465333</v>
      </c>
      <c r="S734" s="323">
        <f t="shared" si="49"/>
        <v>7230</v>
      </c>
      <c r="T734" s="323">
        <f t="shared" si="50"/>
        <v>7230</v>
      </c>
      <c r="U734" s="323">
        <f>(M734*60)*(3.1415927*gradient!$E$8*gradient!$E$8*0.6/4)</f>
        <v>1113.4383461553314</v>
      </c>
    </row>
    <row r="735" spans="12:21" x14ac:dyDescent="0.2">
      <c r="L735" s="323">
        <v>21.81</v>
      </c>
      <c r="M735" s="323">
        <f>(L735*$N$5)/(gradient!$E$9/1000000)*1000</f>
        <v>8.9419654233939045</v>
      </c>
      <c r="N735" s="323">
        <f t="shared" si="48"/>
        <v>4.0678516291801383</v>
      </c>
      <c r="O735" s="323">
        <f>gradient!$E$7/(N735*gradient!$E$9/1000)</f>
        <v>7230.294363467282</v>
      </c>
      <c r="P735" s="323">
        <f t="shared" si="47"/>
        <v>7230</v>
      </c>
      <c r="Q735" s="323">
        <f>(M735*60)*(3.1415927*gradient!$E$8*gradient!$E$8*0.6/4)</f>
        <v>1114.9720077891541</v>
      </c>
      <c r="R735" s="323">
        <f>1.1*(B$12*gradient!$E$7*0.001*$M735*0.001*$N$4*0.001/(gradient!$E$9*0.000001)^2/100000)</f>
        <v>1018.4728186191869</v>
      </c>
      <c r="S735" s="323">
        <f t="shared" si="49"/>
        <v>7230</v>
      </c>
      <c r="T735" s="323" t="str">
        <f t="shared" si="50"/>
        <v/>
      </c>
      <c r="U735" s="323">
        <f>(M735*60)*(3.1415927*gradient!$E$8*gradient!$E$8*0.6/4)</f>
        <v>1114.9720077891541</v>
      </c>
    </row>
    <row r="736" spans="12:21" x14ac:dyDescent="0.2">
      <c r="L736" s="323">
        <v>21.84</v>
      </c>
      <c r="M736" s="323">
        <f>(L736*$N$5)/(gradient!$E$9/1000000)*1000</f>
        <v>8.9542652382816517</v>
      </c>
      <c r="N736" s="323">
        <f t="shared" si="48"/>
        <v>4.0703801568775528</v>
      </c>
      <c r="O736" s="323">
        <f>gradient!$E$7/(N736*gradient!$E$9/1000)</f>
        <v>7225.8028912082118</v>
      </c>
      <c r="P736" s="323">
        <f t="shared" si="47"/>
        <v>7220</v>
      </c>
      <c r="Q736" s="323">
        <f>(M736*60)*(3.1415927*gradient!$E$8*gradient!$E$8*0.6/4)</f>
        <v>1116.5056694229763</v>
      </c>
      <c r="R736" s="323">
        <f>1.1*(B$12*gradient!$E$7*0.001*$M736*0.001*$N$4*0.001/(gradient!$E$9*0.000001)^2/100000)</f>
        <v>1019.8737440918404</v>
      </c>
      <c r="S736" s="323">
        <f t="shared" si="49"/>
        <v>7220</v>
      </c>
      <c r="T736" s="323">
        <f t="shared" si="50"/>
        <v>7220</v>
      </c>
      <c r="U736" s="323">
        <f>(M736*60)*(3.1415927*gradient!$E$8*gradient!$E$8*0.6/4)</f>
        <v>1116.5056694229763</v>
      </c>
    </row>
    <row r="737" spans="12:21" x14ac:dyDescent="0.2">
      <c r="L737" s="323">
        <v>21.87</v>
      </c>
      <c r="M737" s="323">
        <f>(L737*$N$5)/(gradient!$E$9/1000000)*1000</f>
        <v>8.9665650531694041</v>
      </c>
      <c r="N737" s="323">
        <f t="shared" si="48"/>
        <v>4.0729082036895203</v>
      </c>
      <c r="O737" s="323">
        <f>gradient!$E$7/(N737*gradient!$E$9/1000)</f>
        <v>7221.3178483225211</v>
      </c>
      <c r="P737" s="323">
        <f t="shared" si="47"/>
        <v>7220</v>
      </c>
      <c r="Q737" s="323">
        <f>(M737*60)*(3.1415927*gradient!$E$8*gradient!$E$8*0.6/4)</f>
        <v>1118.0393310567995</v>
      </c>
      <c r="R737" s="323">
        <f>1.1*(B$12*gradient!$E$7*0.001*$M737*0.001*$N$4*0.001/(gradient!$E$9*0.000001)^2/100000)</f>
        <v>1021.2746695644943</v>
      </c>
      <c r="S737" s="323">
        <f t="shared" si="49"/>
        <v>7220</v>
      </c>
      <c r="T737" s="323" t="str">
        <f t="shared" si="50"/>
        <v/>
      </c>
      <c r="U737" s="323">
        <f>(M737*60)*(3.1415927*gradient!$E$8*gradient!$E$8*0.6/4)</f>
        <v>1118.0393310567995</v>
      </c>
    </row>
    <row r="738" spans="12:21" x14ac:dyDescent="0.2">
      <c r="L738" s="323">
        <v>21.9</v>
      </c>
      <c r="M738" s="323">
        <f>(L738*$N$5)/(gradient!$E$9/1000000)*1000</f>
        <v>8.978864868057153</v>
      </c>
      <c r="N738" s="323">
        <f t="shared" si="48"/>
        <v>4.0754357694540149</v>
      </c>
      <c r="O738" s="323">
        <f>gradient!$E$7/(N738*gradient!$E$9/1000)</f>
        <v>7216.8392215448021</v>
      </c>
      <c r="P738" s="323">
        <f t="shared" si="47"/>
        <v>7210</v>
      </c>
      <c r="Q738" s="323">
        <f>(M738*60)*(3.1415927*gradient!$E$8*gradient!$E$8*0.6/4)</f>
        <v>1119.5729926906224</v>
      </c>
      <c r="R738" s="323">
        <f>1.1*(B$12*gradient!$E$7*0.001*$M738*0.001*$N$4*0.001/(gradient!$E$9*0.000001)^2/100000)</f>
        <v>1022.6755950371479</v>
      </c>
      <c r="S738" s="323">
        <f t="shared" si="49"/>
        <v>7210</v>
      </c>
      <c r="T738" s="323">
        <f t="shared" si="50"/>
        <v>7210</v>
      </c>
      <c r="U738" s="323">
        <f>(M738*60)*(3.1415927*gradient!$E$8*gradient!$E$8*0.6/4)</f>
        <v>1119.5729926906224</v>
      </c>
    </row>
    <row r="739" spans="12:21" x14ac:dyDescent="0.2">
      <c r="L739" s="323">
        <v>21.93</v>
      </c>
      <c r="M739" s="323">
        <f>(L739*$N$5)/(gradient!$E$9/1000000)*1000</f>
        <v>8.9911646829449019</v>
      </c>
      <c r="N739" s="323">
        <f t="shared" si="48"/>
        <v>4.0779628540147783</v>
      </c>
      <c r="O739" s="323">
        <f>gradient!$E$7/(N739*gradient!$E$9/1000)</f>
        <v>7212.3669976361598</v>
      </c>
      <c r="P739" s="323">
        <f t="shared" si="47"/>
        <v>7210</v>
      </c>
      <c r="Q739" s="323">
        <f>(M739*60)*(3.1415927*gradient!$E$8*gradient!$E$8*0.6/4)</f>
        <v>1121.1066543244449</v>
      </c>
      <c r="R739" s="323">
        <f>1.1*(B$12*gradient!$E$7*0.001*$M739*0.001*$N$4*0.001/(gradient!$E$9*0.000001)^2/100000)</f>
        <v>1024.0765205098016</v>
      </c>
      <c r="S739" s="323">
        <f t="shared" si="49"/>
        <v>7210</v>
      </c>
      <c r="T739" s="323" t="str">
        <f t="shared" si="50"/>
        <v/>
      </c>
      <c r="U739" s="323">
        <f>(M739*60)*(3.1415927*gradient!$E$8*gradient!$E$8*0.6/4)</f>
        <v>1121.1066543244449</v>
      </c>
    </row>
    <row r="740" spans="12:21" x14ac:dyDescent="0.2">
      <c r="L740" s="323">
        <v>21.96</v>
      </c>
      <c r="M740" s="323">
        <f>(L740*$N$5)/(gradient!$E$9/1000000)*1000</f>
        <v>9.0034644978326526</v>
      </c>
      <c r="N740" s="323">
        <f t="shared" si="48"/>
        <v>4.0804894572212538</v>
      </c>
      <c r="O740" s="323">
        <f>gradient!$E$7/(N740*gradient!$E$9/1000)</f>
        <v>7207.9011633842774</v>
      </c>
      <c r="P740" s="323">
        <f t="shared" si="47"/>
        <v>7200</v>
      </c>
      <c r="Q740" s="323">
        <f>(M740*60)*(3.1415927*gradient!$E$8*gradient!$E$8*0.6/4)</f>
        <v>1122.6403159582678</v>
      </c>
      <c r="R740" s="323">
        <f>1.1*(B$12*gradient!$E$7*0.001*$M740*0.001*$N$4*0.001/(gradient!$E$9*0.000001)^2/100000)</f>
        <v>1025.477445982455</v>
      </c>
      <c r="S740" s="323">
        <f t="shared" si="49"/>
        <v>7200</v>
      </c>
      <c r="T740" s="323">
        <f t="shared" si="50"/>
        <v>7200</v>
      </c>
      <c r="U740" s="323">
        <f>(M740*60)*(3.1415927*gradient!$E$8*gradient!$E$8*0.6/4)</f>
        <v>1122.6403159582678</v>
      </c>
    </row>
    <row r="741" spans="12:21" x14ac:dyDescent="0.2">
      <c r="L741" s="323">
        <v>21.99</v>
      </c>
      <c r="M741" s="323">
        <f>(L741*$N$5)/(gradient!$E$9/1000000)*1000</f>
        <v>9.0157643127204015</v>
      </c>
      <c r="N741" s="323">
        <f t="shared" si="48"/>
        <v>4.0830155789285349</v>
      </c>
      <c r="O741" s="323">
        <f>gradient!$E$7/(N741*gradient!$E$9/1000)</f>
        <v>7203.4417056034326</v>
      </c>
      <c r="P741" s="323">
        <f t="shared" si="47"/>
        <v>7200</v>
      </c>
      <c r="Q741" s="323">
        <f>(M741*60)*(3.1415927*gradient!$E$8*gradient!$E$8*0.6/4)</f>
        <v>1124.1739775920905</v>
      </c>
      <c r="R741" s="323">
        <f>1.1*(B$12*gradient!$E$7*0.001*$M741*0.001*$N$4*0.001/(gradient!$E$9*0.000001)^2/100000)</f>
        <v>1026.8783714551084</v>
      </c>
      <c r="S741" s="323">
        <f t="shared" si="49"/>
        <v>7200</v>
      </c>
      <c r="T741" s="323" t="str">
        <f t="shared" si="50"/>
        <v/>
      </c>
      <c r="U741" s="323">
        <f>(M741*60)*(3.1415927*gradient!$E$8*gradient!$E$8*0.6/4)</f>
        <v>1124.1739775920905</v>
      </c>
    </row>
    <row r="742" spans="12:21" x14ac:dyDescent="0.2">
      <c r="L742" s="323">
        <v>22.02</v>
      </c>
      <c r="M742" s="323">
        <f>(L742*$N$5)/(gradient!$E$9/1000000)*1000</f>
        <v>9.0280641276081504</v>
      </c>
      <c r="N742" s="323">
        <f t="shared" si="48"/>
        <v>4.0855412189973084</v>
      </c>
      <c r="O742" s="323">
        <f>gradient!$E$7/(N742*gradient!$E$9/1000)</f>
        <v>7198.9886111345413</v>
      </c>
      <c r="P742" s="323">
        <f t="shared" si="47"/>
        <v>7190</v>
      </c>
      <c r="Q742" s="323">
        <f>(M742*60)*(3.1415927*gradient!$E$8*gradient!$E$8*0.6/4)</f>
        <v>1125.7076392259132</v>
      </c>
      <c r="R742" s="323">
        <f>1.1*(B$12*gradient!$E$7*0.001*$M742*0.001*$N$4*0.001/(gradient!$E$9*0.000001)^2/100000)</f>
        <v>1028.2792969277621</v>
      </c>
      <c r="S742" s="323">
        <f t="shared" si="49"/>
        <v>7190</v>
      </c>
      <c r="T742" s="323" t="str">
        <f t="shared" si="50"/>
        <v/>
      </c>
      <c r="U742" s="323">
        <f>(M742*60)*(3.1415927*gradient!$E$8*gradient!$E$8*0.6/4)</f>
        <v>1125.7076392259132</v>
      </c>
    </row>
    <row r="743" spans="12:21" x14ac:dyDescent="0.2">
      <c r="L743" s="323">
        <v>22.05</v>
      </c>
      <c r="M743" s="323">
        <f>(L743*$N$5)/(gradient!$E$9/1000000)*1000</f>
        <v>9.040363942495901</v>
      </c>
      <c r="N743" s="323">
        <f t="shared" si="48"/>
        <v>4.0880663772938011</v>
      </c>
      <c r="O743" s="323">
        <f>gradient!$E$7/(N743*gradient!$E$9/1000)</f>
        <v>7194.5418668451794</v>
      </c>
      <c r="P743" s="323">
        <f t="shared" si="47"/>
        <v>7190</v>
      </c>
      <c r="Q743" s="323">
        <f>(M743*60)*(3.1415927*gradient!$E$8*gradient!$E$8*0.6/4)</f>
        <v>1127.2413008597362</v>
      </c>
      <c r="R743" s="323">
        <f>1.1*(B$12*gradient!$E$7*0.001*$M743*0.001*$N$4*0.001/(gradient!$E$9*0.000001)^2/100000)</f>
        <v>1029.6802224004161</v>
      </c>
      <c r="S743" s="323">
        <f t="shared" si="49"/>
        <v>7190</v>
      </c>
      <c r="T743" s="323">
        <f t="shared" si="50"/>
        <v>7190</v>
      </c>
      <c r="U743" s="323">
        <f>(M743*60)*(3.1415927*gradient!$E$8*gradient!$E$8*0.6/4)</f>
        <v>1127.2413008597362</v>
      </c>
    </row>
    <row r="744" spans="12:21" x14ac:dyDescent="0.2">
      <c r="L744" s="323">
        <v>22.08</v>
      </c>
      <c r="M744" s="323">
        <f>(L744*$N$5)/(gradient!$E$9/1000000)*1000</f>
        <v>9.0526637573836499</v>
      </c>
      <c r="N744" s="323">
        <f t="shared" si="48"/>
        <v>4.0905910536897183</v>
      </c>
      <c r="O744" s="323">
        <f>gradient!$E$7/(N744*gradient!$E$9/1000)</f>
        <v>7190.1014596296318</v>
      </c>
      <c r="P744" s="323">
        <f t="shared" si="47"/>
        <v>7190</v>
      </c>
      <c r="Q744" s="323">
        <f>(M744*60)*(3.1415927*gradient!$E$8*gradient!$E$8*0.6/4)</f>
        <v>1128.7749624935589</v>
      </c>
      <c r="R744" s="323">
        <f>1.1*(B$12*gradient!$E$7*0.001*$M744*0.001*$N$4*0.001/(gradient!$E$9*0.000001)^2/100000)</f>
        <v>1031.0811478730693</v>
      </c>
      <c r="S744" s="323">
        <f t="shared" si="49"/>
        <v>7190</v>
      </c>
      <c r="T744" s="323" t="str">
        <f t="shared" si="50"/>
        <v/>
      </c>
      <c r="U744" s="323">
        <f>(M744*60)*(3.1415927*gradient!$E$8*gradient!$E$8*0.6/4)</f>
        <v>1128.7749624935589</v>
      </c>
    </row>
    <row r="745" spans="12:21" x14ac:dyDescent="0.2">
      <c r="L745" s="323">
        <v>22.11</v>
      </c>
      <c r="M745" s="323">
        <f>(L745*$N$5)/(gradient!$E$9/1000000)*1000</f>
        <v>9.0649635722713988</v>
      </c>
      <c r="N745" s="323">
        <f t="shared" si="48"/>
        <v>4.0931152480621975</v>
      </c>
      <c r="O745" s="323">
        <f>gradient!$E$7/(N745*gradient!$E$9/1000)</f>
        <v>7185.6673764088991</v>
      </c>
      <c r="P745" s="323">
        <f t="shared" si="47"/>
        <v>7180</v>
      </c>
      <c r="Q745" s="323">
        <f>(M745*60)*(3.1415927*gradient!$E$8*gradient!$E$8*0.6/4)</f>
        <v>1130.3086241273816</v>
      </c>
      <c r="R745" s="323">
        <f>1.1*(B$12*gradient!$E$7*0.001*$M745*0.001*$N$4*0.001/(gradient!$E$9*0.000001)^2/100000)</f>
        <v>1032.4820733457232</v>
      </c>
      <c r="S745" s="323">
        <f t="shared" si="49"/>
        <v>7180</v>
      </c>
      <c r="T745" s="323">
        <f t="shared" si="50"/>
        <v>7180</v>
      </c>
      <c r="U745" s="323">
        <f>(M745*60)*(3.1415927*gradient!$E$8*gradient!$E$8*0.6/4)</f>
        <v>1130.3086241273816</v>
      </c>
    </row>
    <row r="746" spans="12:21" x14ac:dyDescent="0.2">
      <c r="L746" s="323">
        <v>22.14</v>
      </c>
      <c r="M746" s="323">
        <f>(L746*$N$5)/(gradient!$E$9/1000000)*1000</f>
        <v>9.0772633871591495</v>
      </c>
      <c r="N746" s="323">
        <f t="shared" si="48"/>
        <v>4.0956389602937469</v>
      </c>
      <c r="O746" s="323">
        <f>gradient!$E$7/(N746*gradient!$E$9/1000)</f>
        <v>7181.2396041307529</v>
      </c>
      <c r="P746" s="323">
        <f t="shared" si="47"/>
        <v>7180</v>
      </c>
      <c r="Q746" s="323">
        <f>(M746*60)*(3.1415927*gradient!$E$8*gradient!$E$8*0.6/4)</f>
        <v>1131.8422857612045</v>
      </c>
      <c r="R746" s="323">
        <f>1.1*(B$12*gradient!$E$7*0.001*$M746*0.001*$N$4*0.001/(gradient!$E$9*0.000001)^2/100000)</f>
        <v>1033.8829988183768</v>
      </c>
      <c r="S746" s="323">
        <f t="shared" si="49"/>
        <v>7180</v>
      </c>
      <c r="T746" s="323" t="str">
        <f t="shared" si="50"/>
        <v/>
      </c>
      <c r="U746" s="323">
        <f>(M746*60)*(3.1415927*gradient!$E$8*gradient!$E$8*0.6/4)</f>
        <v>1131.8422857612045</v>
      </c>
    </row>
    <row r="747" spans="12:21" x14ac:dyDescent="0.2">
      <c r="L747" s="323">
        <v>22.17</v>
      </c>
      <c r="M747" s="323">
        <f>(L747*$N$5)/(gradient!$E$9/1000000)*1000</f>
        <v>9.0895632020468984</v>
      </c>
      <c r="N747" s="323">
        <f t="shared" si="48"/>
        <v>4.098162190272201</v>
      </c>
      <c r="O747" s="323">
        <f>gradient!$E$7/(N747*gradient!$E$9/1000)</f>
        <v>7176.8181297697292</v>
      </c>
      <c r="P747" s="323">
        <f t="shared" si="47"/>
        <v>7170</v>
      </c>
      <c r="Q747" s="323">
        <f>(M747*60)*(3.1415927*gradient!$E$8*gradient!$E$8*0.6/4)</f>
        <v>1133.3759473950272</v>
      </c>
      <c r="R747" s="323">
        <f>1.1*(B$12*gradient!$E$7*0.001*$M747*0.001*$N$4*0.001/(gradient!$E$9*0.000001)^2/100000)</f>
        <v>1035.2839242910306</v>
      </c>
      <c r="S747" s="323">
        <f t="shared" si="49"/>
        <v>7170</v>
      </c>
      <c r="T747" s="323">
        <f t="shared" si="50"/>
        <v>7170</v>
      </c>
      <c r="U747" s="323">
        <f>(M747*60)*(3.1415927*gradient!$E$8*gradient!$E$8*0.6/4)</f>
        <v>1133.3759473950272</v>
      </c>
    </row>
    <row r="748" spans="12:21" x14ac:dyDescent="0.2">
      <c r="L748" s="323">
        <v>22.2</v>
      </c>
      <c r="M748" s="323">
        <f>(L748*$N$5)/(gradient!$E$9/1000000)*1000</f>
        <v>9.1018630169346455</v>
      </c>
      <c r="N748" s="323">
        <f t="shared" si="48"/>
        <v>4.1006849378906569</v>
      </c>
      <c r="O748" s="323">
        <f>gradient!$E$7/(N748*gradient!$E$9/1000)</f>
        <v>7172.402940327187</v>
      </c>
      <c r="P748" s="323">
        <f t="shared" si="47"/>
        <v>7170</v>
      </c>
      <c r="Q748" s="323">
        <f>(M748*60)*(3.1415927*gradient!$E$8*gradient!$E$8*0.6/4)</f>
        <v>1134.9096090288494</v>
      </c>
      <c r="R748" s="323">
        <f>1.1*(B$12*gradient!$E$7*0.001*$M748*0.001*$N$4*0.001/(gradient!$E$9*0.000001)^2/100000)</f>
        <v>1036.684849763684</v>
      </c>
      <c r="S748" s="323">
        <f t="shared" si="49"/>
        <v>7170</v>
      </c>
      <c r="T748" s="323" t="str">
        <f t="shared" si="50"/>
        <v/>
      </c>
      <c r="U748" s="323">
        <f>(M748*60)*(3.1415927*gradient!$E$8*gradient!$E$8*0.6/4)</f>
        <v>1134.9096090288494</v>
      </c>
    </row>
    <row r="749" spans="12:21" x14ac:dyDescent="0.2">
      <c r="L749" s="323">
        <v>22.23</v>
      </c>
      <c r="M749" s="323">
        <f>(L749*$N$5)/(gradient!$E$9/1000000)*1000</f>
        <v>9.1141628318223979</v>
      </c>
      <c r="N749" s="323">
        <f t="shared" si="48"/>
        <v>4.1032072030474307</v>
      </c>
      <c r="O749" s="323">
        <f>gradient!$E$7/(N749*gradient!$E$9/1000)</f>
        <v>7167.994022831308</v>
      </c>
      <c r="P749" s="323">
        <f t="shared" si="47"/>
        <v>7160</v>
      </c>
      <c r="Q749" s="323">
        <f>(M749*60)*(3.1415927*gradient!$E$8*gradient!$E$8*0.6/4)</f>
        <v>1136.4432706626728</v>
      </c>
      <c r="R749" s="323">
        <f>1.1*(B$12*gradient!$E$7*0.001*$M749*0.001*$N$4*0.001/(gradient!$E$9*0.000001)^2/100000)</f>
        <v>1038.0857752363379</v>
      </c>
      <c r="S749" s="323">
        <f t="shared" si="49"/>
        <v>7160</v>
      </c>
      <c r="T749" s="323">
        <f t="shared" si="50"/>
        <v>7160</v>
      </c>
      <c r="U749" s="323">
        <f>(M749*60)*(3.1415927*gradient!$E$8*gradient!$E$8*0.6/4)</f>
        <v>1136.4432706626728</v>
      </c>
    </row>
    <row r="750" spans="12:21" x14ac:dyDescent="0.2">
      <c r="L750" s="323">
        <v>22.26</v>
      </c>
      <c r="M750" s="323">
        <f>(L750*$N$5)/(gradient!$E$9/1000000)*1000</f>
        <v>9.1264626467101468</v>
      </c>
      <c r="N750" s="323">
        <f t="shared" si="48"/>
        <v>4.105728985646004</v>
      </c>
      <c r="O750" s="323">
        <f>gradient!$E$7/(N750*gradient!$E$9/1000)</f>
        <v>7163.5913643371287</v>
      </c>
      <c r="P750" s="323">
        <f t="shared" si="47"/>
        <v>7160</v>
      </c>
      <c r="Q750" s="323">
        <f>(M750*60)*(3.1415927*gradient!$E$8*gradient!$E$8*0.6/4)</f>
        <v>1137.9769322964955</v>
      </c>
      <c r="R750" s="323">
        <f>1.1*(B$12*gradient!$E$7*0.001*$M750*0.001*$N$4*0.001/(gradient!$E$9*0.000001)^2/100000)</f>
        <v>1039.4867007089913</v>
      </c>
      <c r="S750" s="323">
        <f t="shared" si="49"/>
        <v>7160</v>
      </c>
      <c r="T750" s="323" t="str">
        <f t="shared" si="50"/>
        <v/>
      </c>
      <c r="U750" s="323">
        <f>(M750*60)*(3.1415927*gradient!$E$8*gradient!$E$8*0.6/4)</f>
        <v>1137.9769322964955</v>
      </c>
    </row>
    <row r="751" spans="12:21" x14ac:dyDescent="0.2">
      <c r="L751" s="323">
        <v>22.29</v>
      </c>
      <c r="M751" s="323">
        <f>(L751*$N$5)/(gradient!$E$9/1000000)*1000</f>
        <v>9.1387624615978957</v>
      </c>
      <c r="N751" s="323">
        <f t="shared" si="48"/>
        <v>4.1082502855949672</v>
      </c>
      <c r="O751" s="323">
        <f>gradient!$E$7/(N751*gradient!$E$9/1000)</f>
        <v>7159.1949519265636</v>
      </c>
      <c r="P751" s="323">
        <f t="shared" si="47"/>
        <v>7150</v>
      </c>
      <c r="Q751" s="323">
        <f>(M751*60)*(3.1415927*gradient!$E$8*gradient!$E$8*0.6/4)</f>
        <v>1139.510593930318</v>
      </c>
      <c r="R751" s="323">
        <f>1.1*(B$12*gradient!$E$7*0.001*$M751*0.001*$N$4*0.001/(gradient!$E$9*0.000001)^2/100000)</f>
        <v>1040.8876261816447</v>
      </c>
      <c r="S751" s="323">
        <f t="shared" si="49"/>
        <v>7150</v>
      </c>
      <c r="T751" s="323" t="str">
        <f t="shared" si="50"/>
        <v/>
      </c>
      <c r="U751" s="323">
        <f>(M751*60)*(3.1415927*gradient!$E$8*gradient!$E$8*0.6/4)</f>
        <v>1139.510593930318</v>
      </c>
    </row>
    <row r="752" spans="12:21" x14ac:dyDescent="0.2">
      <c r="L752" s="323">
        <v>22.32</v>
      </c>
      <c r="M752" s="323">
        <f>(L752*$N$5)/(gradient!$E$9/1000000)*1000</f>
        <v>9.1510622764856464</v>
      </c>
      <c r="N752" s="323">
        <f t="shared" si="48"/>
        <v>4.110771102807977</v>
      </c>
      <c r="O752" s="323">
        <f>gradient!$E$7/(N752*gradient!$E$9/1000)</f>
        <v>7154.8047727084167</v>
      </c>
      <c r="P752" s="323">
        <f t="shared" si="47"/>
        <v>7150</v>
      </c>
      <c r="Q752" s="323">
        <f>(M752*60)*(3.1415927*gradient!$E$8*gradient!$E$8*0.6/4)</f>
        <v>1141.0442555641409</v>
      </c>
      <c r="R752" s="323">
        <f>1.1*(B$12*gradient!$E$7*0.001*$M752*0.001*$N$4*0.001/(gradient!$E$9*0.000001)^2/100000)</f>
        <v>1042.2885516542985</v>
      </c>
      <c r="S752" s="323">
        <f t="shared" si="49"/>
        <v>7150</v>
      </c>
      <c r="T752" s="323">
        <f t="shared" si="50"/>
        <v>7150</v>
      </c>
      <c r="U752" s="323">
        <f>(M752*60)*(3.1415927*gradient!$E$8*gradient!$E$8*0.6/4)</f>
        <v>1141.0442555641409</v>
      </c>
    </row>
    <row r="753" spans="12:21" x14ac:dyDescent="0.2">
      <c r="L753" s="323">
        <v>22.35</v>
      </c>
      <c r="M753" s="323">
        <f>(L753*$N$5)/(gradient!$E$9/1000000)*1000</f>
        <v>9.1633620913733953</v>
      </c>
      <c r="N753" s="323">
        <f t="shared" si="48"/>
        <v>4.1132914372036975</v>
      </c>
      <c r="O753" s="323">
        <f>gradient!$E$7/(N753*gradient!$E$9/1000)</f>
        <v>7150.4208138184085</v>
      </c>
      <c r="P753" s="323">
        <f t="shared" si="47"/>
        <v>7150</v>
      </c>
      <c r="Q753" s="323">
        <f>(M753*60)*(3.1415927*gradient!$E$8*gradient!$E$8*0.6/4)</f>
        <v>1142.5779171979639</v>
      </c>
      <c r="R753" s="323">
        <f>1.1*(B$12*gradient!$E$7*0.001*$M753*0.001*$N$4*0.001/(gradient!$E$9*0.000001)^2/100000)</f>
        <v>1043.6894771269522</v>
      </c>
      <c r="S753" s="323">
        <f t="shared" si="49"/>
        <v>7150</v>
      </c>
      <c r="T753" s="323" t="str">
        <f t="shared" si="50"/>
        <v/>
      </c>
      <c r="U753" s="323">
        <f>(M753*60)*(3.1415927*gradient!$E$8*gradient!$E$8*0.6/4)</f>
        <v>1142.5779171979639</v>
      </c>
    </row>
    <row r="754" spans="12:21" x14ac:dyDescent="0.2">
      <c r="L754" s="323">
        <v>22.38</v>
      </c>
      <c r="M754" s="323">
        <f>(L754*$N$5)/(gradient!$E$9/1000000)*1000</f>
        <v>9.1756619062611442</v>
      </c>
      <c r="N754" s="323">
        <f t="shared" si="48"/>
        <v>4.115811288705757</v>
      </c>
      <c r="O754" s="323">
        <f>gradient!$E$7/(N754*gradient!$E$9/1000)</f>
        <v>7146.0430624191886</v>
      </c>
      <c r="P754" s="323">
        <f t="shared" si="47"/>
        <v>7140</v>
      </c>
      <c r="Q754" s="323">
        <f>(M754*60)*(3.1415927*gradient!$E$8*gradient!$E$8*0.6/4)</f>
        <v>1144.1115788317863</v>
      </c>
      <c r="R754" s="323">
        <f>1.1*(B$12*gradient!$E$7*0.001*$M754*0.001*$N$4*0.001/(gradient!$E$9*0.000001)^2/100000)</f>
        <v>1045.0904025996058</v>
      </c>
      <c r="S754" s="323">
        <f t="shared" si="49"/>
        <v>7140</v>
      </c>
      <c r="T754" s="323">
        <f t="shared" si="50"/>
        <v>7140</v>
      </c>
      <c r="U754" s="323">
        <f>(M754*60)*(3.1415927*gradient!$E$8*gradient!$E$8*0.6/4)</f>
        <v>1144.1115788317863</v>
      </c>
    </row>
    <row r="755" spans="12:21" x14ac:dyDescent="0.2">
      <c r="L755" s="323">
        <v>22.41</v>
      </c>
      <c r="M755" s="323">
        <f>(L755*$N$5)/(gradient!$E$9/1000000)*1000</f>
        <v>9.1879617211488949</v>
      </c>
      <c r="N755" s="323">
        <f t="shared" si="48"/>
        <v>4.118330657242697</v>
      </c>
      <c r="O755" s="323">
        <f>gradient!$E$7/(N755*gradient!$E$9/1000)</f>
        <v>7141.6715057003485</v>
      </c>
      <c r="P755" s="323">
        <f t="shared" si="47"/>
        <v>7140</v>
      </c>
      <c r="Q755" s="323">
        <f>(M755*60)*(3.1415927*gradient!$E$8*gradient!$E$8*0.6/4)</f>
        <v>1145.6452404656093</v>
      </c>
      <c r="R755" s="323">
        <f>1.1*(B$12*gradient!$E$7*0.001*$M755*0.001*$N$4*0.001/(gradient!$E$9*0.000001)^2/100000)</f>
        <v>1046.4913280722594</v>
      </c>
      <c r="S755" s="323">
        <f t="shared" si="49"/>
        <v>7140</v>
      </c>
      <c r="T755" s="323" t="str">
        <f t="shared" si="50"/>
        <v/>
      </c>
      <c r="U755" s="323">
        <f>(M755*60)*(3.1415927*gradient!$E$8*gradient!$E$8*0.6/4)</f>
        <v>1145.6452404656093</v>
      </c>
    </row>
    <row r="756" spans="12:21" x14ac:dyDescent="0.2">
      <c r="L756" s="323">
        <v>22.44</v>
      </c>
      <c r="M756" s="323">
        <f>(L756*$N$5)/(gradient!$E$9/1000000)*1000</f>
        <v>9.2002615360366438</v>
      </c>
      <c r="N756" s="323">
        <f t="shared" si="48"/>
        <v>4.120849542747921</v>
      </c>
      <c r="O756" s="323">
        <f>gradient!$E$7/(N756*gradient!$E$9/1000)</f>
        <v>7137.3061308784399</v>
      </c>
      <c r="P756" s="323">
        <f t="shared" si="47"/>
        <v>7130</v>
      </c>
      <c r="Q756" s="323">
        <f>(M756*60)*(3.1415927*gradient!$E$8*gradient!$E$8*0.6/4)</f>
        <v>1147.1789020994322</v>
      </c>
      <c r="R756" s="323">
        <f>1.1*(B$12*gradient!$E$7*0.001*$M756*0.001*$N$4*0.001/(gradient!$E$9*0.000001)^2/100000)</f>
        <v>1047.892253544913</v>
      </c>
      <c r="S756" s="323">
        <f t="shared" si="49"/>
        <v>7130</v>
      </c>
      <c r="T756" s="323">
        <f t="shared" si="50"/>
        <v>7130</v>
      </c>
      <c r="U756" s="323">
        <f>(M756*60)*(3.1415927*gradient!$E$8*gradient!$E$8*0.6/4)</f>
        <v>1147.1789020994322</v>
      </c>
    </row>
    <row r="757" spans="12:21" x14ac:dyDescent="0.2">
      <c r="L757" s="323">
        <v>22.47</v>
      </c>
      <c r="M757" s="323">
        <f>(L757*$N$5)/(gradient!$E$9/1000000)*1000</f>
        <v>9.2125613509243927</v>
      </c>
      <c r="N757" s="323">
        <f t="shared" si="48"/>
        <v>4.1233679451596483</v>
      </c>
      <c r="O757" s="323">
        <f>gradient!$E$7/(N757*gradient!$E$9/1000)</f>
        <v>7132.9469251969922</v>
      </c>
      <c r="P757" s="323">
        <f t="shared" si="47"/>
        <v>7130</v>
      </c>
      <c r="Q757" s="323">
        <f>(M757*60)*(3.1415927*gradient!$E$8*gradient!$E$8*0.6/4)</f>
        <v>1148.7125637332547</v>
      </c>
      <c r="R757" s="323">
        <f>1.1*(B$12*gradient!$E$7*0.001*$M757*0.001*$N$4*0.001/(gradient!$E$9*0.000001)^2/100000)</f>
        <v>1049.2931790175669</v>
      </c>
      <c r="S757" s="323">
        <f t="shared" si="49"/>
        <v>7130</v>
      </c>
      <c r="T757" s="323" t="str">
        <f t="shared" si="50"/>
        <v/>
      </c>
      <c r="U757" s="323">
        <f>(M757*60)*(3.1415927*gradient!$E$8*gradient!$E$8*0.6/4)</f>
        <v>1148.7125637332547</v>
      </c>
    </row>
    <row r="758" spans="12:21" x14ac:dyDescent="0.2">
      <c r="L758" s="323">
        <v>22.5</v>
      </c>
      <c r="M758" s="323">
        <f>(L758*$N$5)/(gradient!$E$9/1000000)*1000</f>
        <v>9.2248611658121451</v>
      </c>
      <c r="N758" s="323">
        <f t="shared" si="48"/>
        <v>4.1258858644208622</v>
      </c>
      <c r="O758" s="323">
        <f>gradient!$E$7/(N758*gradient!$E$9/1000)</f>
        <v>7128.59387592652</v>
      </c>
      <c r="P758" s="323">
        <f t="shared" si="47"/>
        <v>7120</v>
      </c>
      <c r="Q758" s="323">
        <f>(M758*60)*(3.1415927*gradient!$E$8*gradient!$E$8*0.6/4)</f>
        <v>1150.2462253670778</v>
      </c>
      <c r="R758" s="323">
        <f>1.1*(B$12*gradient!$E$7*0.001*$M758*0.001*$N$4*0.001/(gradient!$E$9*0.000001)^2/100000)</f>
        <v>1050.6941044902203</v>
      </c>
      <c r="S758" s="323">
        <f t="shared" si="49"/>
        <v>7120</v>
      </c>
      <c r="T758" s="323">
        <f t="shared" si="50"/>
        <v>7120</v>
      </c>
      <c r="U758" s="323">
        <f>(M758*60)*(3.1415927*gradient!$E$8*gradient!$E$8*0.6/4)</f>
        <v>1150.2462253670778</v>
      </c>
    </row>
    <row r="759" spans="12:21" x14ac:dyDescent="0.2">
      <c r="L759" s="323">
        <v>22.53</v>
      </c>
      <c r="M759" s="323">
        <f>(L759*$N$5)/(gradient!$E$9/1000000)*1000</f>
        <v>9.2371609806998922</v>
      </c>
      <c r="N759" s="323">
        <f t="shared" si="48"/>
        <v>4.128403300479274</v>
      </c>
      <c r="O759" s="323">
        <f>gradient!$E$7/(N759*gradient!$E$9/1000)</f>
        <v>7124.2469703645202</v>
      </c>
      <c r="P759" s="323">
        <f t="shared" si="47"/>
        <v>7120</v>
      </c>
      <c r="Q759" s="323">
        <f>(M759*60)*(3.1415927*gradient!$E$8*gradient!$E$8*0.6/4)</f>
        <v>1151.7798870009003</v>
      </c>
      <c r="R759" s="323">
        <f>1.1*(B$12*gradient!$E$7*0.001*$M759*0.001*$N$4*0.001/(gradient!$E$9*0.000001)^2/100000)</f>
        <v>1052.0950299628739</v>
      </c>
      <c r="S759" s="323">
        <f t="shared" si="49"/>
        <v>7120</v>
      </c>
      <c r="T759" s="323" t="str">
        <f t="shared" si="50"/>
        <v/>
      </c>
      <c r="U759" s="323">
        <f>(M759*60)*(3.1415927*gradient!$E$8*gradient!$E$8*0.6/4)</f>
        <v>1151.7798870009003</v>
      </c>
    </row>
    <row r="760" spans="12:21" x14ac:dyDescent="0.2">
      <c r="L760" s="323">
        <v>22.56</v>
      </c>
      <c r="M760" s="323">
        <f>(L760*$N$5)/(gradient!$E$9/1000000)*1000</f>
        <v>9.2494607955876411</v>
      </c>
      <c r="N760" s="323">
        <f t="shared" si="48"/>
        <v>4.1309202532872566</v>
      </c>
      <c r="O760" s="323">
        <f>gradient!$E$7/(N760*gradient!$E$9/1000)</f>
        <v>7119.9061958355151</v>
      </c>
      <c r="P760" s="323">
        <f t="shared" si="47"/>
        <v>7110</v>
      </c>
      <c r="Q760" s="323">
        <f>(M760*60)*(3.1415927*gradient!$E$8*gradient!$E$8*0.6/4)</f>
        <v>1153.313548634723</v>
      </c>
      <c r="R760" s="323">
        <f>1.1*(B$12*gradient!$E$7*0.001*$M760*0.001*$N$4*0.001/(gradient!$E$9*0.000001)^2/100000)</f>
        <v>1053.4959554355275</v>
      </c>
      <c r="S760" s="323">
        <f t="shared" si="49"/>
        <v>7110</v>
      </c>
      <c r="T760" s="323" t="str">
        <f t="shared" si="50"/>
        <v/>
      </c>
      <c r="U760" s="323">
        <f>(M760*60)*(3.1415927*gradient!$E$8*gradient!$E$8*0.6/4)</f>
        <v>1153.313548634723</v>
      </c>
    </row>
    <row r="761" spans="12:21" x14ac:dyDescent="0.2">
      <c r="L761" s="323">
        <v>22.59</v>
      </c>
      <c r="M761" s="323">
        <f>(L761*$N$5)/(gradient!$E$9/1000000)*1000</f>
        <v>9.2617606104753918</v>
      </c>
      <c r="N761" s="323">
        <f t="shared" si="48"/>
        <v>4.1334367228018172</v>
      </c>
      <c r="O761" s="323">
        <f>gradient!$E$7/(N761*gradient!$E$9/1000)</f>
        <v>7115.5715396910255</v>
      </c>
      <c r="P761" s="323">
        <f t="shared" si="47"/>
        <v>7110</v>
      </c>
      <c r="Q761" s="323">
        <f>(M761*60)*(3.1415927*gradient!$E$8*gradient!$E$8*0.6/4)</f>
        <v>1154.847210268546</v>
      </c>
      <c r="R761" s="323">
        <f>1.1*(B$12*gradient!$E$7*0.001*$M761*0.001*$N$4*0.001/(gradient!$E$9*0.000001)^2/100000)</f>
        <v>1054.8968809081812</v>
      </c>
      <c r="S761" s="323">
        <f t="shared" si="49"/>
        <v>7110</v>
      </c>
      <c r="T761" s="323">
        <f t="shared" si="50"/>
        <v>7110</v>
      </c>
      <c r="U761" s="323">
        <f>(M761*60)*(3.1415927*gradient!$E$8*gradient!$E$8*0.6/4)</f>
        <v>1154.847210268546</v>
      </c>
    </row>
    <row r="762" spans="12:21" x14ac:dyDescent="0.2">
      <c r="L762" s="323">
        <v>22.62</v>
      </c>
      <c r="M762" s="323">
        <f>(L762*$N$5)/(gradient!$E$9/1000000)*1000</f>
        <v>9.2740604253631407</v>
      </c>
      <c r="N762" s="323">
        <f t="shared" si="48"/>
        <v>4.1359527089845392</v>
      </c>
      <c r="O762" s="323">
        <f>gradient!$E$7/(N762*gradient!$E$9/1000)</f>
        <v>7111.2429893096005</v>
      </c>
      <c r="P762" s="323">
        <f t="shared" si="47"/>
        <v>7110</v>
      </c>
      <c r="Q762" s="323">
        <f>(M762*60)*(3.1415927*gradient!$E$8*gradient!$E$8*0.6/4)</f>
        <v>1156.3808719023687</v>
      </c>
      <c r="R762" s="323">
        <f>1.1*(B$12*gradient!$E$7*0.001*$M762*0.001*$N$4*0.001/(gradient!$E$9*0.000001)^2/100000)</f>
        <v>1056.2978063808348</v>
      </c>
      <c r="S762" s="323">
        <f t="shared" si="49"/>
        <v>7110</v>
      </c>
      <c r="T762" s="323" t="str">
        <f t="shared" si="50"/>
        <v/>
      </c>
      <c r="U762" s="323">
        <f>(M762*60)*(3.1415927*gradient!$E$8*gradient!$E$8*0.6/4)</f>
        <v>1156.3808719023687</v>
      </c>
    </row>
    <row r="763" spans="12:21" x14ac:dyDescent="0.2">
      <c r="L763" s="323">
        <v>22.65</v>
      </c>
      <c r="M763" s="323">
        <f>(L763*$N$5)/(gradient!$E$9/1000000)*1000</f>
        <v>9.2863602402508896</v>
      </c>
      <c r="N763" s="323">
        <f t="shared" si="48"/>
        <v>4.1384682118015412</v>
      </c>
      <c r="O763" s="323">
        <f>gradient!$E$7/(N763*gradient!$E$9/1000)</f>
        <v>7106.9205320968131</v>
      </c>
      <c r="P763" s="323">
        <f t="shared" si="47"/>
        <v>7100</v>
      </c>
      <c r="Q763" s="323">
        <f>(M763*60)*(3.1415927*gradient!$E$8*gradient!$E$8*0.6/4)</f>
        <v>1157.9145335361911</v>
      </c>
      <c r="R763" s="323">
        <f>1.1*(B$12*gradient!$E$7*0.001*$M763*0.001*$N$4*0.001/(gradient!$E$9*0.000001)^2/100000)</f>
        <v>1057.6987318534882</v>
      </c>
      <c r="S763" s="323">
        <f t="shared" si="49"/>
        <v>7100</v>
      </c>
      <c r="T763" s="323">
        <f t="shared" si="50"/>
        <v>7100</v>
      </c>
      <c r="U763" s="323">
        <f>(M763*60)*(3.1415927*gradient!$E$8*gradient!$E$8*0.6/4)</f>
        <v>1157.9145335361911</v>
      </c>
    </row>
    <row r="764" spans="12:21" x14ac:dyDescent="0.2">
      <c r="L764" s="323">
        <v>22.68</v>
      </c>
      <c r="M764" s="323">
        <f>(L764*$N$5)/(gradient!$E$9/1000000)*1000</f>
        <v>9.2986600551386402</v>
      </c>
      <c r="N764" s="323">
        <f t="shared" si="48"/>
        <v>4.14098323122343</v>
      </c>
      <c r="O764" s="323">
        <f>gradient!$E$7/(N764*gradient!$E$9/1000)</f>
        <v>7102.60415548527</v>
      </c>
      <c r="P764" s="323">
        <f t="shared" si="47"/>
        <v>7100</v>
      </c>
      <c r="Q764" s="323">
        <f>(M764*60)*(3.1415927*gradient!$E$8*gradient!$E$8*0.6/4)</f>
        <v>1159.4481951700143</v>
      </c>
      <c r="R764" s="323">
        <f>1.1*(B$12*gradient!$E$7*0.001*$M764*0.001*$N$4*0.001/(gradient!$E$9*0.000001)^2/100000)</f>
        <v>1059.0996573261421</v>
      </c>
      <c r="S764" s="323">
        <f t="shared" si="49"/>
        <v>7100</v>
      </c>
      <c r="T764" s="323" t="str">
        <f t="shared" si="50"/>
        <v/>
      </c>
      <c r="U764" s="323">
        <f>(M764*60)*(3.1415927*gradient!$E$8*gradient!$E$8*0.6/4)</f>
        <v>1159.4481951700143</v>
      </c>
    </row>
    <row r="765" spans="12:21" x14ac:dyDescent="0.2">
      <c r="L765" s="323">
        <v>22.71</v>
      </c>
      <c r="M765" s="323">
        <f>(L765*$N$5)/(gradient!$E$9/1000000)*1000</f>
        <v>9.3109598700263909</v>
      </c>
      <c r="N765" s="323">
        <f t="shared" si="48"/>
        <v>4.1434977672252566</v>
      </c>
      <c r="O765" s="323">
        <f>gradient!$E$7/(N765*gradient!$E$9/1000)</f>
        <v>7098.2938469346145</v>
      </c>
      <c r="P765" s="323">
        <f t="shared" si="47"/>
        <v>7090</v>
      </c>
      <c r="Q765" s="323">
        <f>(M765*60)*(3.1415927*gradient!$E$8*gradient!$E$8*0.6/4)</f>
        <v>1160.9818568038372</v>
      </c>
      <c r="R765" s="323">
        <f>1.1*(B$12*gradient!$E$7*0.001*$M765*0.001*$N$4*0.001/(gradient!$E$9*0.000001)^2/100000)</f>
        <v>1060.5005827987957</v>
      </c>
      <c r="S765" s="323">
        <f t="shared" si="49"/>
        <v>7090</v>
      </c>
      <c r="T765" s="323">
        <f t="shared" si="50"/>
        <v>7090</v>
      </c>
      <c r="U765" s="323">
        <f>(M765*60)*(3.1415927*gradient!$E$8*gradient!$E$8*0.6/4)</f>
        <v>1160.9818568038372</v>
      </c>
    </row>
    <row r="766" spans="12:21" x14ac:dyDescent="0.2">
      <c r="L766" s="323">
        <v>22.74</v>
      </c>
      <c r="M766" s="323">
        <f>(L766*$N$5)/(gradient!$E$9/1000000)*1000</f>
        <v>9.323259684914138</v>
      </c>
      <c r="N766" s="323">
        <f t="shared" si="48"/>
        <v>4.1460118197864722</v>
      </c>
      <c r="O766" s="323">
        <f>gradient!$E$7/(N766*gradient!$E$9/1000)</f>
        <v>7093.9895939315284</v>
      </c>
      <c r="P766" s="323">
        <f t="shared" si="47"/>
        <v>7090</v>
      </c>
      <c r="Q766" s="323">
        <f>(M766*60)*(3.1415927*gradient!$E$8*gradient!$E$8*0.6/4)</f>
        <v>1162.5155184376595</v>
      </c>
      <c r="R766" s="323">
        <f>1.1*(B$12*gradient!$E$7*0.001*$M766*0.001*$N$4*0.001/(gradient!$E$9*0.000001)^2/100000)</f>
        <v>1061.9015082714491</v>
      </c>
      <c r="S766" s="323">
        <f t="shared" si="49"/>
        <v>7090</v>
      </c>
      <c r="T766" s="323" t="str">
        <f t="shared" si="50"/>
        <v/>
      </c>
      <c r="U766" s="323">
        <f>(M766*60)*(3.1415927*gradient!$E$8*gradient!$E$8*0.6/4)</f>
        <v>1162.5155184376595</v>
      </c>
    </row>
    <row r="767" spans="12:21" x14ac:dyDescent="0.2">
      <c r="L767" s="323">
        <v>22.77</v>
      </c>
      <c r="M767" s="323">
        <f>(L767*$N$5)/(gradient!$E$9/1000000)*1000</f>
        <v>9.3355594998018887</v>
      </c>
      <c r="N767" s="323">
        <f t="shared" si="48"/>
        <v>4.1485253888908842</v>
      </c>
      <c r="O767" s="323">
        <f>gradient!$E$7/(N767*gradient!$E$9/1000)</f>
        <v>7089.6913839897325</v>
      </c>
      <c r="P767" s="323">
        <f t="shared" si="47"/>
        <v>7080</v>
      </c>
      <c r="Q767" s="323">
        <f>(M767*60)*(3.1415927*gradient!$E$8*gradient!$E$8*0.6/4)</f>
        <v>1164.0491800714826</v>
      </c>
      <c r="R767" s="323">
        <f>1.1*(B$12*gradient!$E$7*0.001*$M767*0.001*$N$4*0.001/(gradient!$E$9*0.000001)^2/100000)</f>
        <v>1063.3024337441029</v>
      </c>
      <c r="S767" s="323">
        <f t="shared" si="49"/>
        <v>7080</v>
      </c>
      <c r="T767" s="323" t="str">
        <f t="shared" si="50"/>
        <v/>
      </c>
      <c r="U767" s="323">
        <f>(M767*60)*(3.1415927*gradient!$E$8*gradient!$E$8*0.6/4)</f>
        <v>1164.0491800714826</v>
      </c>
    </row>
    <row r="768" spans="12:21" x14ac:dyDescent="0.2">
      <c r="L768" s="323">
        <v>22.8</v>
      </c>
      <c r="M768" s="323">
        <f>(L768*$N$5)/(gradient!$E$9/1000000)*1000</f>
        <v>9.3478593146896376</v>
      </c>
      <c r="N768" s="323">
        <f t="shared" si="48"/>
        <v>4.1510384745266107</v>
      </c>
      <c r="O768" s="323">
        <f>gradient!$E$7/(N768*gradient!$E$9/1000)</f>
        <v>7085.3992046499898</v>
      </c>
      <c r="P768" s="323">
        <f t="shared" si="47"/>
        <v>7080</v>
      </c>
      <c r="Q768" s="323">
        <f>(M768*60)*(3.1415927*gradient!$E$8*gradient!$E$8*0.6/4)</f>
        <v>1165.5828417053053</v>
      </c>
      <c r="R768" s="323">
        <f>1.1*(B$12*gradient!$E$7*0.001*$M768*0.001*$N$4*0.001/(gradient!$E$9*0.000001)^2/100000)</f>
        <v>1064.7033592167568</v>
      </c>
      <c r="S768" s="323">
        <f t="shared" si="49"/>
        <v>7080</v>
      </c>
      <c r="T768" s="323">
        <f t="shared" si="50"/>
        <v>7080</v>
      </c>
      <c r="U768" s="323">
        <f>(M768*60)*(3.1415927*gradient!$E$8*gradient!$E$8*0.6/4)</f>
        <v>1165.5828417053053</v>
      </c>
    </row>
    <row r="769" spans="12:21" x14ac:dyDescent="0.2">
      <c r="L769" s="323">
        <v>22.83</v>
      </c>
      <c r="M769" s="323">
        <f>(L769*$N$5)/(gradient!$E$9/1000000)*1000</f>
        <v>9.3601591295773865</v>
      </c>
      <c r="N769" s="323">
        <f t="shared" si="48"/>
        <v>4.1535510766860382</v>
      </c>
      <c r="O769" s="323">
        <f>gradient!$E$7/(N769*gradient!$E$9/1000)</f>
        <v>7081.1130434801089</v>
      </c>
      <c r="P769" s="323">
        <f t="shared" si="47"/>
        <v>7080</v>
      </c>
      <c r="Q769" s="323">
        <f>(M769*60)*(3.1415927*gradient!$E$8*gradient!$E$8*0.6/4)</f>
        <v>1167.1165033391278</v>
      </c>
      <c r="R769" s="323">
        <f>1.1*(B$12*gradient!$E$7*0.001*$M769*0.001*$N$4*0.001/(gradient!$E$9*0.000001)^2/100000)</f>
        <v>1066.10428468941</v>
      </c>
      <c r="S769" s="323">
        <f t="shared" si="49"/>
        <v>7080</v>
      </c>
      <c r="T769" s="323" t="str">
        <f t="shared" si="50"/>
        <v/>
      </c>
      <c r="U769" s="323">
        <f>(M769*60)*(3.1415927*gradient!$E$8*gradient!$E$8*0.6/4)</f>
        <v>1167.1165033391278</v>
      </c>
    </row>
    <row r="770" spans="12:21" x14ac:dyDescent="0.2">
      <c r="L770" s="323">
        <v>22.86</v>
      </c>
      <c r="M770" s="323">
        <f>(L770*$N$5)/(gradient!$E$9/1000000)*1000</f>
        <v>9.3724589444651389</v>
      </c>
      <c r="N770" s="323">
        <f t="shared" si="48"/>
        <v>4.1560631953657809</v>
      </c>
      <c r="O770" s="323">
        <f>gradient!$E$7/(N770*gradient!$E$9/1000)</f>
        <v>7076.8328880749332</v>
      </c>
      <c r="P770" s="323">
        <f t="shared" si="47"/>
        <v>7070</v>
      </c>
      <c r="Q770" s="323">
        <f>(M770*60)*(3.1415927*gradient!$E$8*gradient!$E$8*0.6/4)</f>
        <v>1168.650164972951</v>
      </c>
      <c r="R770" s="323">
        <f>1.1*(B$12*gradient!$E$7*0.001*$M770*0.001*$N$4*0.001/(gradient!$E$9*0.000001)^2/100000)</f>
        <v>1067.5052101620638</v>
      </c>
      <c r="S770" s="323">
        <f t="shared" si="49"/>
        <v>7070</v>
      </c>
      <c r="T770" s="323">
        <f t="shared" si="50"/>
        <v>7070</v>
      </c>
      <c r="U770" s="323">
        <f>(M770*60)*(3.1415927*gradient!$E$8*gradient!$E$8*0.6/4)</f>
        <v>1168.650164972951</v>
      </c>
    </row>
    <row r="771" spans="12:21" x14ac:dyDescent="0.2">
      <c r="L771" s="323">
        <v>22.89</v>
      </c>
      <c r="M771" s="323">
        <f>(L771*$N$5)/(gradient!$E$9/1000000)*1000</f>
        <v>9.3847587593528861</v>
      </c>
      <c r="N771" s="323">
        <f t="shared" si="48"/>
        <v>4.1585748305666375</v>
      </c>
      <c r="O771" s="323">
        <f>gradient!$E$7/(N771*gradient!$E$9/1000)</f>
        <v>7072.5587260563443</v>
      </c>
      <c r="P771" s="323">
        <f t="shared" si="47"/>
        <v>7070</v>
      </c>
      <c r="Q771" s="323">
        <f>(M771*60)*(3.1415927*gradient!$E$8*gradient!$E$8*0.6/4)</f>
        <v>1170.1838266067737</v>
      </c>
      <c r="R771" s="323">
        <f>1.1*(B$12*gradient!$E$7*0.001*$M771*0.001*$N$4*0.001/(gradient!$E$9*0.000001)^2/100000)</f>
        <v>1068.9061356347174</v>
      </c>
      <c r="S771" s="323">
        <f t="shared" si="49"/>
        <v>7070</v>
      </c>
      <c r="T771" s="323" t="str">
        <f t="shared" si="50"/>
        <v/>
      </c>
      <c r="U771" s="323">
        <f>(M771*60)*(3.1415927*gradient!$E$8*gradient!$E$8*0.6/4)</f>
        <v>1170.1838266067737</v>
      </c>
    </row>
    <row r="772" spans="12:21" x14ac:dyDescent="0.2">
      <c r="L772" s="323">
        <v>22.92</v>
      </c>
      <c r="M772" s="323">
        <f>(L772*$N$5)/(gradient!$E$9/1000000)*1000</f>
        <v>9.3970585742406367</v>
      </c>
      <c r="N772" s="323">
        <f t="shared" si="48"/>
        <v>4.1610859822935478</v>
      </c>
      <c r="O772" s="323">
        <f>gradient!$E$7/(N772*gradient!$E$9/1000)</f>
        <v>7068.2905450732578</v>
      </c>
      <c r="P772" s="323">
        <f t="shared" si="47"/>
        <v>7060</v>
      </c>
      <c r="Q772" s="323">
        <f>(M772*60)*(3.1415927*gradient!$E$8*gradient!$E$8*0.6/4)</f>
        <v>1171.7174882405964</v>
      </c>
      <c r="R772" s="323">
        <f>1.1*(B$12*gradient!$E$7*0.001*$M772*0.001*$N$4*0.001/(gradient!$E$9*0.000001)^2/100000)</f>
        <v>1070.3070611073711</v>
      </c>
      <c r="S772" s="323">
        <f t="shared" si="49"/>
        <v>7060</v>
      </c>
      <c r="T772" s="323">
        <f t="shared" si="50"/>
        <v>7060</v>
      </c>
      <c r="U772" s="323">
        <f>(M772*60)*(3.1415927*gradient!$E$8*gradient!$E$8*0.6/4)</f>
        <v>1171.7174882405964</v>
      </c>
    </row>
    <row r="773" spans="12:21" x14ac:dyDescent="0.2">
      <c r="L773" s="323">
        <v>22.95</v>
      </c>
      <c r="M773" s="323">
        <f>(L773*$N$5)/(gradient!$E$9/1000000)*1000</f>
        <v>9.4093583891283856</v>
      </c>
      <c r="N773" s="323">
        <f t="shared" si="48"/>
        <v>4.1635966505555499</v>
      </c>
      <c r="O773" s="323">
        <f>gradient!$E$7/(N773*gradient!$E$9/1000)</f>
        <v>7064.0283328016258</v>
      </c>
      <c r="P773" s="323">
        <f t="shared" si="47"/>
        <v>7060</v>
      </c>
      <c r="Q773" s="323">
        <f>(M773*60)*(3.1415927*gradient!$E$8*gradient!$E$8*0.6/4)</f>
        <v>1173.2511498744191</v>
      </c>
      <c r="R773" s="323">
        <f>1.1*(B$12*gradient!$E$7*0.001*$M773*0.001*$N$4*0.001/(gradient!$E$9*0.000001)^2/100000)</f>
        <v>1071.7079865800247</v>
      </c>
      <c r="S773" s="323">
        <f t="shared" si="49"/>
        <v>7060</v>
      </c>
      <c r="T773" s="323" t="str">
        <f t="shared" si="50"/>
        <v/>
      </c>
      <c r="U773" s="323">
        <f>(M773*60)*(3.1415927*gradient!$E$8*gradient!$E$8*0.6/4)</f>
        <v>1173.2511498744191</v>
      </c>
    </row>
    <row r="774" spans="12:21" x14ac:dyDescent="0.2">
      <c r="L774" s="323">
        <v>22.98</v>
      </c>
      <c r="M774" s="323">
        <f>(L774*$N$5)/(gradient!$E$9/1000000)*1000</f>
        <v>9.4216582040161345</v>
      </c>
      <c r="N774" s="323">
        <f t="shared" si="48"/>
        <v>4.1661068353657447</v>
      </c>
      <c r="O774" s="323">
        <f>gradient!$E$7/(N774*gradient!$E$9/1000)</f>
        <v>7059.7720769444168</v>
      </c>
      <c r="P774" s="323">
        <f t="shared" si="47"/>
        <v>7050</v>
      </c>
      <c r="Q774" s="323">
        <f>(M774*60)*(3.1415927*gradient!$E$8*gradient!$E$8*0.6/4)</f>
        <v>1174.7848115082418</v>
      </c>
      <c r="R774" s="323">
        <f>1.1*(B$12*gradient!$E$7*0.001*$M774*0.001*$N$4*0.001/(gradient!$E$9*0.000001)^2/100000)</f>
        <v>1073.1089120526783</v>
      </c>
      <c r="S774" s="323">
        <f t="shared" si="49"/>
        <v>7050</v>
      </c>
      <c r="T774" s="323" t="str">
        <f t="shared" si="50"/>
        <v/>
      </c>
      <c r="U774" s="323">
        <f>(M774*60)*(3.1415927*gradient!$E$8*gradient!$E$8*0.6/4)</f>
        <v>1174.7848115082418</v>
      </c>
    </row>
    <row r="775" spans="12:21" x14ac:dyDescent="0.2">
      <c r="L775" s="323">
        <v>23.01</v>
      </c>
      <c r="M775" s="323">
        <f>(L775*$N$5)/(gradient!$E$9/1000000)*1000</f>
        <v>9.433958018903887</v>
      </c>
      <c r="N775" s="323">
        <f t="shared" si="48"/>
        <v>4.1686165367412507</v>
      </c>
      <c r="O775" s="323">
        <f>gradient!$E$7/(N775*gradient!$E$9/1000)</f>
        <v>7055.5217652316205</v>
      </c>
      <c r="P775" s="323">
        <f t="shared" si="47"/>
        <v>7050</v>
      </c>
      <c r="Q775" s="323">
        <f>(M775*60)*(3.1415927*gradient!$E$8*gradient!$E$8*0.6/4)</f>
        <v>1176.3184731420649</v>
      </c>
      <c r="R775" s="323">
        <f>1.1*(B$12*gradient!$E$7*0.001*$M775*0.001*$N$4*0.001/(gradient!$E$9*0.000001)^2/100000)</f>
        <v>1074.5098375253324</v>
      </c>
      <c r="S775" s="323">
        <f t="shared" si="49"/>
        <v>7050</v>
      </c>
      <c r="T775" s="323">
        <f t="shared" si="50"/>
        <v>7050</v>
      </c>
      <c r="U775" s="323">
        <f>(M775*60)*(3.1415927*gradient!$E$8*gradient!$E$8*0.6/4)</f>
        <v>1176.3184731420649</v>
      </c>
    </row>
    <row r="776" spans="12:21" x14ac:dyDescent="0.2">
      <c r="L776" s="323">
        <v>23.04</v>
      </c>
      <c r="M776" s="323">
        <f>(L776*$N$5)/(gradient!$E$9/1000000)*1000</f>
        <v>9.4462578337916341</v>
      </c>
      <c r="N776" s="323">
        <f t="shared" si="48"/>
        <v>4.1711257547031613</v>
      </c>
      <c r="O776" s="323">
        <f>gradient!$E$7/(N776*gradient!$E$9/1000)</f>
        <v>7051.2773854202451</v>
      </c>
      <c r="P776" s="323">
        <f t="shared" si="47"/>
        <v>7050</v>
      </c>
      <c r="Q776" s="323">
        <f>(M776*60)*(3.1415927*gradient!$E$8*gradient!$E$8*0.6/4)</f>
        <v>1177.8521347758874</v>
      </c>
      <c r="R776" s="323">
        <f>1.1*(B$12*gradient!$E$7*0.001*$M776*0.001*$N$4*0.001/(gradient!$E$9*0.000001)^2/100000)</f>
        <v>1075.9107629979856</v>
      </c>
      <c r="S776" s="323">
        <f t="shared" si="49"/>
        <v>7050</v>
      </c>
      <c r="T776" s="323" t="str">
        <f t="shared" si="50"/>
        <v/>
      </c>
      <c r="U776" s="323">
        <f>(M776*60)*(3.1415927*gradient!$E$8*gradient!$E$8*0.6/4)</f>
        <v>1177.8521347758874</v>
      </c>
    </row>
    <row r="777" spans="12:21" x14ac:dyDescent="0.2">
      <c r="L777" s="323">
        <v>23.07</v>
      </c>
      <c r="M777" s="323">
        <f>(L777*$N$5)/(gradient!$E$9/1000000)*1000</f>
        <v>9.4585576486793848</v>
      </c>
      <c r="N777" s="323">
        <f t="shared" si="48"/>
        <v>4.1736344892765134</v>
      </c>
      <c r="O777" s="323">
        <f>gradient!$E$7/(N777*gradient!$E$9/1000)</f>
        <v>7047.0389252942923</v>
      </c>
      <c r="P777" s="323">
        <f t="shared" ref="P777:P840" si="51">FLOOR(O777,10)</f>
        <v>7040</v>
      </c>
      <c r="Q777" s="323">
        <f>(M777*60)*(3.1415927*gradient!$E$8*gradient!$E$8*0.6/4)</f>
        <v>1179.3857964097103</v>
      </c>
      <c r="R777" s="323">
        <f>1.1*(B$12*gradient!$E$7*0.001*$M777*0.001*$N$4*0.001/(gradient!$E$9*0.000001)^2/100000)</f>
        <v>1077.3116884706392</v>
      </c>
      <c r="S777" s="323">
        <f t="shared" si="49"/>
        <v>7040</v>
      </c>
      <c r="T777" s="323">
        <f t="shared" si="50"/>
        <v>7040</v>
      </c>
      <c r="U777" s="323">
        <f>(M777*60)*(3.1415927*gradient!$E$8*gradient!$E$8*0.6/4)</f>
        <v>1179.3857964097103</v>
      </c>
    </row>
    <row r="778" spans="12:21" x14ac:dyDescent="0.2">
      <c r="L778" s="323">
        <v>23.1</v>
      </c>
      <c r="M778" s="323">
        <f>(L778*$N$5)/(gradient!$E$9/1000000)*1000</f>
        <v>9.4708574635671336</v>
      </c>
      <c r="N778" s="323">
        <f t="shared" si="48"/>
        <v>4.1761427404902385</v>
      </c>
      <c r="O778" s="323">
        <f>gradient!$E$7/(N778*gradient!$E$9/1000)</f>
        <v>7042.8063726647661</v>
      </c>
      <c r="P778" s="323">
        <f t="shared" si="51"/>
        <v>7040</v>
      </c>
      <c r="Q778" s="323">
        <f>(M778*60)*(3.1415927*gradient!$E$8*gradient!$E$8*0.6/4)</f>
        <v>1180.919458043533</v>
      </c>
      <c r="R778" s="323">
        <f>1.1*(B$12*gradient!$E$7*0.001*$M778*0.001*$N$4*0.001/(gradient!$E$9*0.000001)^2/100000)</f>
        <v>1078.712613943293</v>
      </c>
      <c r="S778" s="323">
        <f t="shared" si="49"/>
        <v>7040</v>
      </c>
      <c r="T778" s="323" t="str">
        <f t="shared" si="50"/>
        <v/>
      </c>
      <c r="U778" s="323">
        <f>(M778*60)*(3.1415927*gradient!$E$8*gradient!$E$8*0.6/4)</f>
        <v>1180.919458043533</v>
      </c>
    </row>
    <row r="779" spans="12:21" x14ac:dyDescent="0.2">
      <c r="L779" s="323">
        <v>23.13</v>
      </c>
      <c r="M779" s="323">
        <f>(L779*$N$5)/(gradient!$E$9/1000000)*1000</f>
        <v>9.4831572784548825</v>
      </c>
      <c r="N779" s="323">
        <f t="shared" si="48"/>
        <v>4.1786505083771299</v>
      </c>
      <c r="O779" s="323">
        <f>gradient!$E$7/(N779*gradient!$E$9/1000)</f>
        <v>7038.5797153696521</v>
      </c>
      <c r="P779" s="323">
        <f t="shared" si="51"/>
        <v>7030</v>
      </c>
      <c r="Q779" s="323">
        <f>(M779*60)*(3.1415927*gradient!$E$8*gradient!$E$8*0.6/4)</f>
        <v>1182.4531196773557</v>
      </c>
      <c r="R779" s="323">
        <f>1.1*(B$12*gradient!$E$7*0.001*$M779*0.001*$N$4*0.001/(gradient!$E$9*0.000001)^2/100000)</f>
        <v>1080.1135394159467</v>
      </c>
      <c r="S779" s="323">
        <f t="shared" si="49"/>
        <v>7030</v>
      </c>
      <c r="T779" s="323" t="str">
        <f t="shared" si="50"/>
        <v/>
      </c>
      <c r="U779" s="323">
        <f>(M779*60)*(3.1415927*gradient!$E$8*gradient!$E$8*0.6/4)</f>
        <v>1182.4531196773557</v>
      </c>
    </row>
    <row r="780" spans="12:21" x14ac:dyDescent="0.2">
      <c r="L780" s="323">
        <v>23.16</v>
      </c>
      <c r="M780" s="323">
        <f>(L780*$N$5)/(gradient!$E$9/1000000)*1000</f>
        <v>9.4954570933426314</v>
      </c>
      <c r="N780" s="323">
        <f t="shared" si="48"/>
        <v>4.1811577929738011</v>
      </c>
      <c r="O780" s="323">
        <f>gradient!$E$7/(N780*gradient!$E$9/1000)</f>
        <v>7034.358941273912</v>
      </c>
      <c r="P780" s="323">
        <f t="shared" si="51"/>
        <v>7030</v>
      </c>
      <c r="Q780" s="323">
        <f>(M780*60)*(3.1415927*gradient!$E$8*gradient!$E$8*0.6/4)</f>
        <v>1183.9867813111784</v>
      </c>
      <c r="R780" s="323">
        <f>1.1*(B$12*gradient!$E$7*0.001*$M780*0.001*$N$4*0.001/(gradient!$E$9*0.000001)^2/100000)</f>
        <v>1081.5144648885998</v>
      </c>
      <c r="S780" s="323">
        <f t="shared" si="49"/>
        <v>7030</v>
      </c>
      <c r="T780" s="323">
        <f t="shared" si="50"/>
        <v>7030</v>
      </c>
      <c r="U780" s="323">
        <f>(M780*60)*(3.1415927*gradient!$E$8*gradient!$E$8*0.6/4)</f>
        <v>1183.9867813111784</v>
      </c>
    </row>
    <row r="781" spans="12:21" x14ac:dyDescent="0.2">
      <c r="L781" s="323">
        <v>23.19</v>
      </c>
      <c r="M781" s="323">
        <f>(L781*$N$5)/(gradient!$E$9/1000000)*1000</f>
        <v>9.5077569082303821</v>
      </c>
      <c r="N781" s="323">
        <f t="shared" si="48"/>
        <v>4.1836645943206463</v>
      </c>
      <c r="O781" s="323">
        <f>gradient!$E$7/(N781*gradient!$E$9/1000)</f>
        <v>7030.14403826947</v>
      </c>
      <c r="P781" s="323">
        <f t="shared" si="51"/>
        <v>7030</v>
      </c>
      <c r="Q781" s="323">
        <f>(M781*60)*(3.1415927*gradient!$E$8*gradient!$E$8*0.6/4)</f>
        <v>1185.5204429450012</v>
      </c>
      <c r="R781" s="323">
        <f>1.1*(B$12*gradient!$E$7*0.001*$M781*0.001*$N$4*0.001/(gradient!$E$9*0.000001)^2/100000)</f>
        <v>1082.9153903612535</v>
      </c>
      <c r="S781" s="323">
        <f t="shared" si="49"/>
        <v>7030</v>
      </c>
      <c r="T781" s="323" t="str">
        <f t="shared" si="50"/>
        <v/>
      </c>
      <c r="U781" s="323">
        <f>(M781*60)*(3.1415927*gradient!$E$8*gradient!$E$8*0.6/4)</f>
        <v>1185.5204429450012</v>
      </c>
    </row>
    <row r="782" spans="12:21" x14ac:dyDescent="0.2">
      <c r="L782" s="323">
        <v>23.22</v>
      </c>
      <c r="M782" s="323">
        <f>(L782*$N$5)/(gradient!$E$9/1000000)*1000</f>
        <v>9.5200567231181328</v>
      </c>
      <c r="N782" s="323">
        <f t="shared" si="48"/>
        <v>4.1861709124618036</v>
      </c>
      <c r="O782" s="323">
        <f>gradient!$E$7/(N782*gradient!$E$9/1000)</f>
        <v>7025.9349942752051</v>
      </c>
      <c r="P782" s="323">
        <f t="shared" si="51"/>
        <v>7020</v>
      </c>
      <c r="Q782" s="323">
        <f>(M782*60)*(3.1415927*gradient!$E$8*gradient!$E$8*0.6/4)</f>
        <v>1187.0541045788243</v>
      </c>
      <c r="R782" s="323">
        <f>1.1*(B$12*gradient!$E$7*0.001*$M782*0.001*$N$4*0.001/(gradient!$E$9*0.000001)^2/100000)</f>
        <v>1084.3163158339075</v>
      </c>
      <c r="S782" s="323">
        <f t="shared" si="49"/>
        <v>7020</v>
      </c>
      <c r="T782" s="323">
        <f t="shared" si="50"/>
        <v>7020</v>
      </c>
      <c r="U782" s="323">
        <f>(M782*60)*(3.1415927*gradient!$E$8*gradient!$E$8*0.6/4)</f>
        <v>1187.0541045788243</v>
      </c>
    </row>
    <row r="783" spans="12:21" x14ac:dyDescent="0.2">
      <c r="L783" s="323">
        <v>23.25</v>
      </c>
      <c r="M783" s="323">
        <f>(L783*$N$5)/(gradient!$E$9/1000000)*1000</f>
        <v>9.5323565380058799</v>
      </c>
      <c r="N783" s="323">
        <f t="shared" si="48"/>
        <v>4.1886767474451192</v>
      </c>
      <c r="O783" s="323">
        <f>gradient!$E$7/(N783*gradient!$E$9/1000)</f>
        <v>7021.7317972369301</v>
      </c>
      <c r="P783" s="323">
        <f t="shared" si="51"/>
        <v>7020</v>
      </c>
      <c r="Q783" s="323">
        <f>(M783*60)*(3.1415927*gradient!$E$8*gradient!$E$8*0.6/4)</f>
        <v>1188.5877662126468</v>
      </c>
      <c r="R783" s="323">
        <f>1.1*(B$12*gradient!$E$7*0.001*$M783*0.001*$N$4*0.001/(gradient!$E$9*0.000001)^2/100000)</f>
        <v>1085.7172413065609</v>
      </c>
      <c r="S783" s="323">
        <f t="shared" si="49"/>
        <v>7020</v>
      </c>
      <c r="T783" s="323" t="str">
        <f t="shared" si="50"/>
        <v/>
      </c>
      <c r="U783" s="323">
        <f>(M783*60)*(3.1415927*gradient!$E$8*gradient!$E$8*0.6/4)</f>
        <v>1188.5877662126468</v>
      </c>
    </row>
    <row r="784" spans="12:21" x14ac:dyDescent="0.2">
      <c r="L784" s="323">
        <v>23.28</v>
      </c>
      <c r="M784" s="323">
        <f>(L784*$N$5)/(gradient!$E$9/1000000)*1000</f>
        <v>9.5446563528936306</v>
      </c>
      <c r="N784" s="323">
        <f t="shared" si="48"/>
        <v>4.1911820993221074</v>
      </c>
      <c r="O784" s="323">
        <f>gradient!$E$7/(N784*gradient!$E$9/1000)</f>
        <v>7017.5344351273807</v>
      </c>
      <c r="P784" s="323">
        <f t="shared" si="51"/>
        <v>7010</v>
      </c>
      <c r="Q784" s="323">
        <f>(M784*60)*(3.1415927*gradient!$E$8*gradient!$E$8*0.6/4)</f>
        <v>1190.1214278464695</v>
      </c>
      <c r="R784" s="323">
        <f>1.1*(B$12*gradient!$E$7*0.001*$M784*0.001*$N$4*0.001/(gradient!$E$9*0.000001)^2/100000)</f>
        <v>1087.1181667792146</v>
      </c>
      <c r="S784" s="323">
        <f t="shared" si="49"/>
        <v>7010</v>
      </c>
      <c r="T784" s="323">
        <f t="shared" si="50"/>
        <v>7010</v>
      </c>
      <c r="U784" s="323">
        <f>(M784*60)*(3.1415927*gradient!$E$8*gradient!$E$8*0.6/4)</f>
        <v>1190.1214278464695</v>
      </c>
    </row>
    <row r="785" spans="12:21" x14ac:dyDescent="0.2">
      <c r="L785" s="323">
        <v>23.31</v>
      </c>
      <c r="M785" s="323">
        <f>(L785*$N$5)/(gradient!$E$9/1000000)*1000</f>
        <v>9.5569561677813795</v>
      </c>
      <c r="N785" s="323">
        <f t="shared" si="48"/>
        <v>4.1936869681479116</v>
      </c>
      <c r="O785" s="323">
        <f>gradient!$E$7/(N785*gradient!$E$9/1000)</f>
        <v>7013.3428959462099</v>
      </c>
      <c r="P785" s="323">
        <f t="shared" si="51"/>
        <v>7010</v>
      </c>
      <c r="Q785" s="323">
        <f>(M785*60)*(3.1415927*gradient!$E$8*gradient!$E$8*0.6/4)</f>
        <v>1191.6550894802924</v>
      </c>
      <c r="R785" s="323">
        <f>1.1*(B$12*gradient!$E$7*0.001*$M785*0.001*$N$4*0.001/(gradient!$E$9*0.000001)^2/100000)</f>
        <v>1088.5190922518682</v>
      </c>
      <c r="S785" s="323">
        <f t="shared" si="49"/>
        <v>7010</v>
      </c>
      <c r="T785" s="323" t="str">
        <f t="shared" si="50"/>
        <v/>
      </c>
      <c r="U785" s="323">
        <f>(M785*60)*(3.1415927*gradient!$E$8*gradient!$E$8*0.6/4)</f>
        <v>1191.6550894802924</v>
      </c>
    </row>
    <row r="786" spans="12:21" x14ac:dyDescent="0.2">
      <c r="L786" s="323">
        <v>23.34</v>
      </c>
      <c r="M786" s="323">
        <f>(L786*$N$5)/(gradient!$E$9/1000000)*1000</f>
        <v>9.5692559826691284</v>
      </c>
      <c r="N786" s="323">
        <f t="shared" ref="N786:N849" si="52">B$9*$L786^(1/3)+B$10/$L786+B$11*$L786</f>
        <v>4.1961913539812752</v>
      </c>
      <c r="O786" s="323">
        <f>gradient!$E$7/(N786*gradient!$E$9/1000)</f>
        <v>7009.1571677199536</v>
      </c>
      <c r="P786" s="323">
        <f t="shared" si="51"/>
        <v>7000</v>
      </c>
      <c r="Q786" s="323">
        <f>(M786*60)*(3.1415927*gradient!$E$8*gradient!$E$8*0.6/4)</f>
        <v>1193.1887511141151</v>
      </c>
      <c r="R786" s="323">
        <f>1.1*(B$12*gradient!$E$7*0.001*$M786*0.001*$N$4*0.001/(gradient!$E$9*0.000001)^2/100000)</f>
        <v>1089.9200177245218</v>
      </c>
      <c r="S786" s="323">
        <f t="shared" ref="S786:S849" si="53">IF(P786&gt;$P$1017,S785,P786)</f>
        <v>7000</v>
      </c>
      <c r="T786" s="323" t="str">
        <f t="shared" ref="T786:T849" si="54">IF(S788-S787&gt;=0,"",P786)</f>
        <v/>
      </c>
      <c r="U786" s="323">
        <f>(M786*60)*(3.1415927*gradient!$E$8*gradient!$E$8*0.6/4)</f>
        <v>1193.1887511141151</v>
      </c>
    </row>
    <row r="787" spans="12:21" x14ac:dyDescent="0.2">
      <c r="L787" s="323">
        <v>23.37</v>
      </c>
      <c r="M787" s="323">
        <f>(L787*$N$5)/(gradient!$E$9/1000000)*1000</f>
        <v>9.5815557975568808</v>
      </c>
      <c r="N787" s="323">
        <f t="shared" si="52"/>
        <v>4.1986952568844984</v>
      </c>
      <c r="O787" s="323">
        <f>gradient!$E$7/(N787*gradient!$E$9/1000)</f>
        <v>7004.9772385020324</v>
      </c>
      <c r="P787" s="323">
        <f t="shared" si="51"/>
        <v>7000</v>
      </c>
      <c r="Q787" s="323">
        <f>(M787*60)*(3.1415927*gradient!$E$8*gradient!$E$8*0.6/4)</f>
        <v>1194.7224127479381</v>
      </c>
      <c r="R787" s="323">
        <f>1.1*(B$12*gradient!$E$7*0.001*$M787*0.001*$N$4*0.001/(gradient!$E$9*0.000001)^2/100000)</f>
        <v>1091.3209431971757</v>
      </c>
      <c r="S787" s="323">
        <f t="shared" si="53"/>
        <v>7000</v>
      </c>
      <c r="T787" s="323">
        <f t="shared" si="54"/>
        <v>7000</v>
      </c>
      <c r="U787" s="323">
        <f>(M787*60)*(3.1415927*gradient!$E$8*gradient!$E$8*0.6/4)</f>
        <v>1194.7224127479381</v>
      </c>
    </row>
    <row r="788" spans="12:21" x14ac:dyDescent="0.2">
      <c r="L788" s="323">
        <v>23.4</v>
      </c>
      <c r="M788" s="323">
        <f>(L788*$N$5)/(gradient!$E$9/1000000)*1000</f>
        <v>9.5938556124446279</v>
      </c>
      <c r="N788" s="323">
        <f t="shared" si="52"/>
        <v>4.2011986769234007</v>
      </c>
      <c r="O788" s="323">
        <f>gradient!$E$7/(N788*gradient!$E$9/1000)</f>
        <v>7000.8030963727288</v>
      </c>
      <c r="P788" s="323">
        <f t="shared" si="51"/>
        <v>7000</v>
      </c>
      <c r="Q788" s="323">
        <f>(M788*60)*(3.1415927*gradient!$E$8*gradient!$E$8*0.6/4)</f>
        <v>1196.2560743817605</v>
      </c>
      <c r="R788" s="323">
        <f>1.1*(B$12*gradient!$E$7*0.001*$M788*0.001*$N$4*0.001/(gradient!$E$9*0.000001)^2/100000)</f>
        <v>1092.7218686698291</v>
      </c>
      <c r="S788" s="323">
        <f t="shared" si="53"/>
        <v>7000</v>
      </c>
      <c r="T788" s="323" t="str">
        <f t="shared" si="54"/>
        <v/>
      </c>
      <c r="U788" s="323">
        <f>(M788*60)*(3.1415927*gradient!$E$8*gradient!$E$8*0.6/4)</f>
        <v>1196.2560743817605</v>
      </c>
    </row>
    <row r="789" spans="12:21" x14ac:dyDescent="0.2">
      <c r="L789" s="323">
        <v>23.43</v>
      </c>
      <c r="M789" s="323">
        <f>(L789*$N$5)/(gradient!$E$9/1000000)*1000</f>
        <v>9.6061554273323786</v>
      </c>
      <c r="N789" s="323">
        <f t="shared" si="52"/>
        <v>4.2037016141672918</v>
      </c>
      <c r="O789" s="323">
        <f>gradient!$E$7/(N789*gradient!$E$9/1000)</f>
        <v>6996.6347294391653</v>
      </c>
      <c r="P789" s="323">
        <f t="shared" si="51"/>
        <v>6990</v>
      </c>
      <c r="Q789" s="323">
        <f>(M789*60)*(3.1415927*gradient!$E$8*gradient!$E$8*0.6/4)</f>
        <v>1197.7897360155837</v>
      </c>
      <c r="R789" s="323">
        <f>1.1*(B$12*gradient!$E$7*0.001*$M789*0.001*$N$4*0.001/(gradient!$E$9*0.000001)^2/100000)</f>
        <v>1094.1227941424827</v>
      </c>
      <c r="S789" s="323">
        <f t="shared" si="53"/>
        <v>6990</v>
      </c>
      <c r="T789" s="323">
        <f t="shared" si="54"/>
        <v>6990</v>
      </c>
      <c r="U789" s="323">
        <f>(M789*60)*(3.1415927*gradient!$E$8*gradient!$E$8*0.6/4)</f>
        <v>1197.7897360155837</v>
      </c>
    </row>
    <row r="790" spans="12:21" x14ac:dyDescent="0.2">
      <c r="L790" s="323">
        <v>23.46</v>
      </c>
      <c r="M790" s="323">
        <f>(L790*$N$5)/(gradient!$E$9/1000000)*1000</f>
        <v>9.6184552422201293</v>
      </c>
      <c r="N790" s="323">
        <f t="shared" si="52"/>
        <v>4.2062040686889342</v>
      </c>
      <c r="O790" s="323">
        <f>gradient!$E$7/(N790*gradient!$E$9/1000)</f>
        <v>6992.4721258352884</v>
      </c>
      <c r="P790" s="323">
        <f t="shared" si="51"/>
        <v>6990</v>
      </c>
      <c r="Q790" s="323">
        <f>(M790*60)*(3.1415927*gradient!$E$8*gradient!$E$8*0.6/4)</f>
        <v>1199.3233976494064</v>
      </c>
      <c r="R790" s="323">
        <f>1.1*(B$12*gradient!$E$7*0.001*$M790*0.001*$N$4*0.001/(gradient!$E$9*0.000001)^2/100000)</f>
        <v>1095.5237196151368</v>
      </c>
      <c r="S790" s="323">
        <f t="shared" si="53"/>
        <v>6990</v>
      </c>
      <c r="T790" s="323" t="str">
        <f t="shared" si="54"/>
        <v/>
      </c>
      <c r="U790" s="323">
        <f>(M790*60)*(3.1415927*gradient!$E$8*gradient!$E$8*0.6/4)</f>
        <v>1199.3233976494064</v>
      </c>
    </row>
    <row r="791" spans="12:21" x14ac:dyDescent="0.2">
      <c r="L791" s="323">
        <v>23.49</v>
      </c>
      <c r="M791" s="323">
        <f>(L791*$N$5)/(gradient!$E$9/1000000)*1000</f>
        <v>9.6307550571078764</v>
      </c>
      <c r="N791" s="323">
        <f t="shared" si="52"/>
        <v>4.208706040564504</v>
      </c>
      <c r="O791" s="323">
        <f>gradient!$E$7/(N791*gradient!$E$9/1000)</f>
        <v>6988.3152737218543</v>
      </c>
      <c r="P791" s="323">
        <f t="shared" si="51"/>
        <v>6980</v>
      </c>
      <c r="Q791" s="323">
        <f>(M791*60)*(3.1415927*gradient!$E$8*gradient!$E$8*0.6/4)</f>
        <v>1200.8570592832289</v>
      </c>
      <c r="R791" s="323">
        <f>1.1*(B$12*gradient!$E$7*0.001*$M791*0.001*$N$4*0.001/(gradient!$E$9*0.000001)^2/100000)</f>
        <v>1096.9246450877899</v>
      </c>
      <c r="S791" s="323">
        <f t="shared" si="53"/>
        <v>6980</v>
      </c>
      <c r="T791" s="323" t="str">
        <f t="shared" si="54"/>
        <v/>
      </c>
      <c r="U791" s="323">
        <f>(M791*60)*(3.1415927*gradient!$E$8*gradient!$E$8*0.6/4)</f>
        <v>1200.8570592832289</v>
      </c>
    </row>
    <row r="792" spans="12:21" x14ac:dyDescent="0.2">
      <c r="L792" s="323">
        <v>23.52</v>
      </c>
      <c r="M792" s="323">
        <f>(L792*$N$5)/(gradient!$E$9/1000000)*1000</f>
        <v>9.6430548719956271</v>
      </c>
      <c r="N792" s="323">
        <f t="shared" si="52"/>
        <v>4.211207529873561</v>
      </c>
      <c r="O792" s="323">
        <f>gradient!$E$7/(N792*gradient!$E$9/1000)</f>
        <v>6984.1641612864005</v>
      </c>
      <c r="P792" s="323">
        <f t="shared" si="51"/>
        <v>6980</v>
      </c>
      <c r="Q792" s="323">
        <f>(M792*60)*(3.1415927*gradient!$E$8*gradient!$E$8*0.6/4)</f>
        <v>1202.3907209170518</v>
      </c>
      <c r="R792" s="323">
        <f>1.1*(B$12*gradient!$E$7*0.001*$M792*0.001*$N$4*0.001/(gradient!$E$9*0.000001)^2/100000)</f>
        <v>1098.3255705604436</v>
      </c>
      <c r="S792" s="323">
        <f t="shared" si="53"/>
        <v>6980</v>
      </c>
      <c r="T792" s="323">
        <f t="shared" si="54"/>
        <v>6980</v>
      </c>
      <c r="U792" s="323">
        <f>(M792*60)*(3.1415927*gradient!$E$8*gradient!$E$8*0.6/4)</f>
        <v>1202.3907209170518</v>
      </c>
    </row>
    <row r="793" spans="12:21" x14ac:dyDescent="0.2">
      <c r="L793" s="323">
        <v>23.55</v>
      </c>
      <c r="M793" s="323">
        <f>(L793*$N$5)/(gradient!$E$9/1000000)*1000</f>
        <v>9.6553546868833759</v>
      </c>
      <c r="N793" s="323">
        <f t="shared" si="52"/>
        <v>4.2137085366990119</v>
      </c>
      <c r="O793" s="323">
        <f>gradient!$E$7/(N793*gradient!$E$9/1000)</f>
        <v>6980.0187767432317</v>
      </c>
      <c r="P793" s="323">
        <f t="shared" si="51"/>
        <v>6980</v>
      </c>
      <c r="Q793" s="323">
        <f>(M793*60)*(3.1415927*gradient!$E$8*gradient!$E$8*0.6/4)</f>
        <v>1203.9243825508745</v>
      </c>
      <c r="R793" s="323">
        <f>1.1*(B$12*gradient!$E$7*0.001*$M793*0.001*$N$4*0.001/(gradient!$E$9*0.000001)^2/100000)</f>
        <v>1099.7264960330974</v>
      </c>
      <c r="S793" s="323">
        <f t="shared" si="53"/>
        <v>6980</v>
      </c>
      <c r="T793" s="323" t="str">
        <f t="shared" si="54"/>
        <v/>
      </c>
      <c r="U793" s="323">
        <f>(M793*60)*(3.1415927*gradient!$E$8*gradient!$E$8*0.6/4)</f>
        <v>1203.9243825508745</v>
      </c>
    </row>
    <row r="794" spans="12:21" x14ac:dyDescent="0.2">
      <c r="L794" s="323">
        <v>23.58</v>
      </c>
      <c r="M794" s="323">
        <f>(L794*$N$5)/(gradient!$E$9/1000000)*1000</f>
        <v>9.6676545017711266</v>
      </c>
      <c r="N794" s="323">
        <f t="shared" si="52"/>
        <v>4.2162090611270786</v>
      </c>
      <c r="O794" s="323">
        <f>gradient!$E$7/(N794*gradient!$E$9/1000)</f>
        <v>6975.8791083333972</v>
      </c>
      <c r="P794" s="323">
        <f t="shared" si="51"/>
        <v>6970</v>
      </c>
      <c r="Q794" s="323">
        <f>(M794*60)*(3.1415927*gradient!$E$8*gradient!$E$8*0.6/4)</f>
        <v>1205.4580441846974</v>
      </c>
      <c r="R794" s="323">
        <f>1.1*(B$12*gradient!$E$7*0.001*$M794*0.001*$N$4*0.001/(gradient!$E$9*0.000001)^2/100000)</f>
        <v>1101.1274215057508</v>
      </c>
      <c r="S794" s="323">
        <f t="shared" si="53"/>
        <v>6970</v>
      </c>
      <c r="T794" s="323">
        <f t="shared" si="54"/>
        <v>6970</v>
      </c>
      <c r="U794" s="323">
        <f>(M794*60)*(3.1415927*gradient!$E$8*gradient!$E$8*0.6/4)</f>
        <v>1205.4580441846974</v>
      </c>
    </row>
    <row r="795" spans="12:21" x14ac:dyDescent="0.2">
      <c r="L795" s="323">
        <v>23.61</v>
      </c>
      <c r="M795" s="323">
        <f>(L795*$N$5)/(gradient!$E$9/1000000)*1000</f>
        <v>9.6799543166588737</v>
      </c>
      <c r="N795" s="323">
        <f t="shared" si="52"/>
        <v>4.2187091032472601</v>
      </c>
      <c r="O795" s="323">
        <f>gradient!$E$7/(N795*gradient!$E$9/1000)</f>
        <v>6971.7451443246655</v>
      </c>
      <c r="P795" s="323">
        <f t="shared" si="51"/>
        <v>6970</v>
      </c>
      <c r="Q795" s="323">
        <f>(M795*60)*(3.1415927*gradient!$E$8*gradient!$E$8*0.6/4)</f>
        <v>1206.9917058185199</v>
      </c>
      <c r="R795" s="323">
        <f>1.1*(B$12*gradient!$E$7*0.001*$M795*0.001*$N$4*0.001/(gradient!$E$9*0.000001)^2/100000)</f>
        <v>1102.5283469784044</v>
      </c>
      <c r="S795" s="323">
        <f t="shared" si="53"/>
        <v>6970</v>
      </c>
      <c r="T795" s="323" t="str">
        <f t="shared" si="54"/>
        <v/>
      </c>
      <c r="U795" s="323">
        <f>(M795*60)*(3.1415927*gradient!$E$8*gradient!$E$8*0.6/4)</f>
        <v>1206.9917058185199</v>
      </c>
    </row>
    <row r="796" spans="12:21" x14ac:dyDescent="0.2">
      <c r="L796" s="323">
        <v>23.64</v>
      </c>
      <c r="M796" s="323">
        <f>(L796*$N$5)/(gradient!$E$9/1000000)*1000</f>
        <v>9.6922541315466244</v>
      </c>
      <c r="N796" s="323">
        <f t="shared" si="52"/>
        <v>4.2212086631523054</v>
      </c>
      <c r="O796" s="323">
        <f>gradient!$E$7/(N796*gradient!$E$9/1000)</f>
        <v>6967.6168730115087</v>
      </c>
      <c r="P796" s="323">
        <f t="shared" si="51"/>
        <v>6960</v>
      </c>
      <c r="Q796" s="323">
        <f>(M796*60)*(3.1415927*gradient!$E$8*gradient!$E$8*0.6/4)</f>
        <v>1208.5253674523428</v>
      </c>
      <c r="R796" s="323">
        <f>1.1*(B$12*gradient!$E$7*0.001*$M796*0.001*$N$4*0.001/(gradient!$E$9*0.000001)^2/100000)</f>
        <v>1103.9292724510581</v>
      </c>
      <c r="S796" s="323">
        <f t="shared" si="53"/>
        <v>6960</v>
      </c>
      <c r="T796" s="323">
        <f t="shared" si="54"/>
        <v>6960</v>
      </c>
      <c r="U796" s="323">
        <f>(M796*60)*(3.1415927*gradient!$E$8*gradient!$E$8*0.6/4)</f>
        <v>1208.5253674523428</v>
      </c>
    </row>
    <row r="797" spans="12:21" x14ac:dyDescent="0.2">
      <c r="L797" s="323">
        <v>23.67</v>
      </c>
      <c r="M797" s="323">
        <f>(L797*$N$5)/(gradient!$E$9/1000000)*1000</f>
        <v>9.7045539464343769</v>
      </c>
      <c r="N797" s="323">
        <f t="shared" si="52"/>
        <v>4.223707740938174</v>
      </c>
      <c r="O797" s="323">
        <f>gradient!$E$7/(N797*gradient!$E$9/1000)</f>
        <v>6963.494282715068</v>
      </c>
      <c r="P797" s="323">
        <f t="shared" si="51"/>
        <v>6960</v>
      </c>
      <c r="Q797" s="323">
        <f>(M797*60)*(3.1415927*gradient!$E$8*gradient!$E$8*0.6/4)</f>
        <v>1210.059029086166</v>
      </c>
      <c r="R797" s="323">
        <f>1.1*(B$12*gradient!$E$7*0.001*$M797*0.001*$N$4*0.001/(gradient!$E$9*0.000001)^2/100000)</f>
        <v>1105.3301979237121</v>
      </c>
      <c r="S797" s="323">
        <f t="shared" si="53"/>
        <v>6960</v>
      </c>
      <c r="T797" s="323" t="str">
        <f t="shared" si="54"/>
        <v/>
      </c>
      <c r="U797" s="323">
        <f>(M797*60)*(3.1415927*gradient!$E$8*gradient!$E$8*0.6/4)</f>
        <v>1210.059029086166</v>
      </c>
    </row>
    <row r="798" spans="12:21" x14ac:dyDescent="0.2">
      <c r="L798" s="323">
        <v>23.7</v>
      </c>
      <c r="M798" s="323">
        <f>(L798*$N$5)/(gradient!$E$9/1000000)*1000</f>
        <v>9.7168537613221222</v>
      </c>
      <c r="N798" s="323">
        <f t="shared" si="52"/>
        <v>4.2262063367040064</v>
      </c>
      <c r="O798" s="323">
        <f>gradient!$E$7/(N798*gradient!$E$9/1000)</f>
        <v>6959.3773617831494</v>
      </c>
      <c r="P798" s="323">
        <f t="shared" si="51"/>
        <v>6950</v>
      </c>
      <c r="Q798" s="323">
        <f>(M798*60)*(3.1415927*gradient!$E$8*gradient!$E$8*0.6/4)</f>
        <v>1211.5926907199882</v>
      </c>
      <c r="R798" s="323">
        <f>1.1*(B$12*gradient!$E$7*0.001*$M798*0.001*$N$4*0.001/(gradient!$E$9*0.000001)^2/100000)</f>
        <v>1106.7311233963651</v>
      </c>
      <c r="S798" s="323">
        <f t="shared" si="53"/>
        <v>6950</v>
      </c>
      <c r="T798" s="323" t="str">
        <f t="shared" si="54"/>
        <v/>
      </c>
      <c r="U798" s="323">
        <f>(M798*60)*(3.1415927*gradient!$E$8*gradient!$E$8*0.6/4)</f>
        <v>1211.5926907199882</v>
      </c>
    </row>
    <row r="799" spans="12:21" x14ac:dyDescent="0.2">
      <c r="L799" s="323">
        <v>23.73</v>
      </c>
      <c r="M799" s="323">
        <f>(L799*$N$5)/(gradient!$E$9/1000000)*1000</f>
        <v>9.7291535762098746</v>
      </c>
      <c r="N799" s="323">
        <f t="shared" si="52"/>
        <v>4.228704450552093</v>
      </c>
      <c r="O799" s="323">
        <f>gradient!$E$7/(N799*gradient!$E$9/1000)</f>
        <v>6955.266098590173</v>
      </c>
      <c r="P799" s="323">
        <f t="shared" si="51"/>
        <v>6950</v>
      </c>
      <c r="Q799" s="323">
        <f>(M799*60)*(3.1415927*gradient!$E$8*gradient!$E$8*0.6/4)</f>
        <v>1213.1263523538112</v>
      </c>
      <c r="R799" s="323">
        <f>1.1*(B$12*gradient!$E$7*0.001*$M799*0.001*$N$4*0.001/(gradient!$E$9*0.000001)^2/100000)</f>
        <v>1108.1320488690194</v>
      </c>
      <c r="S799" s="323">
        <f t="shared" si="53"/>
        <v>6950</v>
      </c>
      <c r="T799" s="323">
        <f t="shared" si="54"/>
        <v>6950</v>
      </c>
      <c r="U799" s="323">
        <f>(M799*60)*(3.1415927*gradient!$E$8*gradient!$E$8*0.6/4)</f>
        <v>1213.1263523538112</v>
      </c>
    </row>
    <row r="800" spans="12:21" x14ac:dyDescent="0.2">
      <c r="L800" s="323">
        <v>23.76</v>
      </c>
      <c r="M800" s="323">
        <f>(L800*$N$5)/(gradient!$E$9/1000000)*1000</f>
        <v>9.7414533910976253</v>
      </c>
      <c r="N800" s="323">
        <f t="shared" si="52"/>
        <v>4.2312020825878385</v>
      </c>
      <c r="O800" s="323">
        <f>gradient!$E$7/(N800*gradient!$E$9/1000)</f>
        <v>6951.1604815371693</v>
      </c>
      <c r="P800" s="323">
        <f t="shared" si="51"/>
        <v>6950</v>
      </c>
      <c r="Q800" s="323">
        <f>(M800*60)*(3.1415927*gradient!$E$8*gradient!$E$8*0.6/4)</f>
        <v>1214.6600139876343</v>
      </c>
      <c r="R800" s="323">
        <f>1.1*(B$12*gradient!$E$7*0.001*$M800*0.001*$N$4*0.001/(gradient!$E$9*0.000001)^2/100000)</f>
        <v>1109.532974341673</v>
      </c>
      <c r="S800" s="323">
        <f t="shared" si="53"/>
        <v>6950</v>
      </c>
      <c r="T800" s="323" t="str">
        <f t="shared" si="54"/>
        <v/>
      </c>
      <c r="U800" s="323">
        <f>(M800*60)*(3.1415927*gradient!$E$8*gradient!$E$8*0.6/4)</f>
        <v>1214.6600139876343</v>
      </c>
    </row>
    <row r="801" spans="12:21" x14ac:dyDescent="0.2">
      <c r="L801" s="323">
        <v>23.79</v>
      </c>
      <c r="M801" s="323">
        <f>(L801*$N$5)/(gradient!$E$9/1000000)*1000</f>
        <v>9.7537532059853724</v>
      </c>
      <c r="N801" s="323">
        <f t="shared" si="52"/>
        <v>4.2336992329197329</v>
      </c>
      <c r="O801" s="323">
        <f>gradient!$E$7/(N801*gradient!$E$9/1000)</f>
        <v>6947.0604990517459</v>
      </c>
      <c r="P801" s="323">
        <f t="shared" si="51"/>
        <v>6940</v>
      </c>
      <c r="Q801" s="323">
        <f>(M801*60)*(3.1415927*gradient!$E$8*gradient!$E$8*0.6/4)</f>
        <v>1216.1936756214568</v>
      </c>
      <c r="R801" s="323">
        <f>1.1*(B$12*gradient!$E$7*0.001*$M801*0.001*$N$4*0.001/(gradient!$E$9*0.000001)^2/100000)</f>
        <v>1110.9338998143262</v>
      </c>
      <c r="S801" s="323">
        <f t="shared" si="53"/>
        <v>6940</v>
      </c>
      <c r="T801" s="323">
        <f t="shared" si="54"/>
        <v>6940</v>
      </c>
      <c r="U801" s="323">
        <f>(M801*60)*(3.1415927*gradient!$E$8*gradient!$E$8*0.6/4)</f>
        <v>1216.1936756214568</v>
      </c>
    </row>
    <row r="802" spans="12:21" x14ac:dyDescent="0.2">
      <c r="L802" s="323">
        <v>23.82</v>
      </c>
      <c r="M802" s="323">
        <f>(L802*$N$5)/(gradient!$E$9/1000000)*1000</f>
        <v>9.7660530208731231</v>
      </c>
      <c r="N802" s="323">
        <f t="shared" si="52"/>
        <v>4.2361959016593174</v>
      </c>
      <c r="O802" s="323">
        <f>gradient!$E$7/(N802*gradient!$E$9/1000)</f>
        <v>6942.9661395880612</v>
      </c>
      <c r="P802" s="323">
        <f t="shared" si="51"/>
        <v>6940</v>
      </c>
      <c r="Q802" s="323">
        <f>(M802*60)*(3.1415927*gradient!$E$8*gradient!$E$8*0.6/4)</f>
        <v>1217.7273372552795</v>
      </c>
      <c r="R802" s="323">
        <f>1.1*(B$12*gradient!$E$7*0.001*$M802*0.001*$N$4*0.001/(gradient!$E$9*0.000001)^2/100000)</f>
        <v>1112.33482528698</v>
      </c>
      <c r="S802" s="323">
        <f t="shared" si="53"/>
        <v>6940</v>
      </c>
      <c r="T802" s="323" t="str">
        <f t="shared" si="54"/>
        <v/>
      </c>
      <c r="U802" s="323">
        <f>(M802*60)*(3.1415927*gradient!$E$8*gradient!$E$8*0.6/4)</f>
        <v>1217.7273372552795</v>
      </c>
    </row>
    <row r="803" spans="12:21" x14ac:dyDescent="0.2">
      <c r="L803" s="323">
        <v>23.85</v>
      </c>
      <c r="M803" s="323">
        <f>(L803*$N$5)/(gradient!$E$9/1000000)*1000</f>
        <v>9.778352835760872</v>
      </c>
      <c r="N803" s="323">
        <f t="shared" si="52"/>
        <v>4.2386920889211561</v>
      </c>
      <c r="O803" s="323">
        <f>gradient!$E$7/(N803*gradient!$E$9/1000)</f>
        <v>6938.8773916267919</v>
      </c>
      <c r="P803" s="323">
        <f t="shared" si="51"/>
        <v>6930</v>
      </c>
      <c r="Q803" s="323">
        <f>(M803*60)*(3.1415927*gradient!$E$8*gradient!$E$8*0.6/4)</f>
        <v>1219.2609988891022</v>
      </c>
      <c r="R803" s="323">
        <f>1.1*(B$12*gradient!$E$7*0.001*$M803*0.001*$N$4*0.001/(gradient!$E$9*0.000001)^2/100000)</f>
        <v>1113.7357507596334</v>
      </c>
      <c r="S803" s="323">
        <f t="shared" si="53"/>
        <v>6930</v>
      </c>
      <c r="T803" s="323" t="str">
        <f t="shared" si="54"/>
        <v/>
      </c>
      <c r="U803" s="323">
        <f>(M803*60)*(3.1415927*gradient!$E$8*gradient!$E$8*0.6/4)</f>
        <v>1219.2609988891022</v>
      </c>
    </row>
    <row r="804" spans="12:21" x14ac:dyDescent="0.2">
      <c r="L804" s="323">
        <v>23.88</v>
      </c>
      <c r="M804" s="323">
        <f>(L804*$N$5)/(gradient!$E$9/1000000)*1000</f>
        <v>9.7906526506486209</v>
      </c>
      <c r="N804" s="323">
        <f t="shared" si="52"/>
        <v>4.2411877948228014</v>
      </c>
      <c r="O804" s="323">
        <f>gradient!$E$7/(N804*gradient!$E$9/1000)</f>
        <v>6934.7942436751237</v>
      </c>
      <c r="P804" s="323">
        <f t="shared" si="51"/>
        <v>6930</v>
      </c>
      <c r="Q804" s="323">
        <f>(M804*60)*(3.1415927*gradient!$E$8*gradient!$E$8*0.6/4)</f>
        <v>1220.7946605229251</v>
      </c>
      <c r="R804" s="323">
        <f>1.1*(B$12*gradient!$E$7*0.001*$M804*0.001*$N$4*0.001/(gradient!$E$9*0.000001)^2/100000)</f>
        <v>1115.1366762322873</v>
      </c>
      <c r="S804" s="323">
        <f t="shared" si="53"/>
        <v>6930</v>
      </c>
      <c r="T804" s="323">
        <f t="shared" si="54"/>
        <v>6930</v>
      </c>
      <c r="U804" s="323">
        <f>(M804*60)*(3.1415927*gradient!$E$8*gradient!$E$8*0.6/4)</f>
        <v>1220.7946605229251</v>
      </c>
    </row>
    <row r="805" spans="12:21" x14ac:dyDescent="0.2">
      <c r="L805" s="323">
        <v>23.91</v>
      </c>
      <c r="M805" s="323">
        <f>(L805*$N$5)/(gradient!$E$9/1000000)*1000</f>
        <v>9.8029524655363698</v>
      </c>
      <c r="N805" s="323">
        <f t="shared" si="52"/>
        <v>4.2436830194847683</v>
      </c>
      <c r="O805" s="323">
        <f>gradient!$E$7/(N805*gradient!$E$9/1000)</f>
        <v>6930.7166842666957</v>
      </c>
      <c r="P805" s="323">
        <f t="shared" si="51"/>
        <v>6930</v>
      </c>
      <c r="Q805" s="323">
        <f>(M805*60)*(3.1415927*gradient!$E$8*gradient!$E$8*0.6/4)</f>
        <v>1222.3283221567476</v>
      </c>
      <c r="R805" s="323">
        <f>1.1*(B$12*gradient!$E$7*0.001*$M805*0.001*$N$4*0.001/(gradient!$E$9*0.000001)^2/100000)</f>
        <v>1116.5376017049407</v>
      </c>
      <c r="S805" s="323">
        <f t="shared" si="53"/>
        <v>6930</v>
      </c>
      <c r="T805" s="323" t="str">
        <f t="shared" si="54"/>
        <v/>
      </c>
      <c r="U805" s="323">
        <f>(M805*60)*(3.1415927*gradient!$E$8*gradient!$E$8*0.6/4)</f>
        <v>1222.3283221567476</v>
      </c>
    </row>
    <row r="806" spans="12:21" x14ac:dyDescent="0.2">
      <c r="L806" s="323">
        <v>23.94</v>
      </c>
      <c r="M806" s="323">
        <f>(L806*$N$5)/(gradient!$E$9/1000000)*1000</f>
        <v>9.8152522804241222</v>
      </c>
      <c r="N806" s="323">
        <f t="shared" si="52"/>
        <v>4.2461777630304987</v>
      </c>
      <c r="O806" s="323">
        <f>gradient!$E$7/(N806*gradient!$E$9/1000)</f>
        <v>6926.644701961598</v>
      </c>
      <c r="P806" s="323">
        <f t="shared" si="51"/>
        <v>6920</v>
      </c>
      <c r="Q806" s="323">
        <f>(M806*60)*(3.1415927*gradient!$E$8*gradient!$E$8*0.6/4)</f>
        <v>1223.8619837905708</v>
      </c>
      <c r="R806" s="323">
        <f>1.1*(B$12*gradient!$E$7*0.001*$M806*0.001*$N$4*0.001/(gradient!$E$9*0.000001)^2/100000)</f>
        <v>1117.9385271775948</v>
      </c>
      <c r="S806" s="323">
        <f t="shared" si="53"/>
        <v>6920</v>
      </c>
      <c r="T806" s="323">
        <f t="shared" si="54"/>
        <v>6920</v>
      </c>
      <c r="U806" s="323">
        <f>(M806*60)*(3.1415927*gradient!$E$8*gradient!$E$8*0.6/4)</f>
        <v>1223.8619837905708</v>
      </c>
    </row>
    <row r="807" spans="12:21" x14ac:dyDescent="0.2">
      <c r="L807" s="323">
        <v>23.97</v>
      </c>
      <c r="M807" s="323">
        <f>(L807*$N$5)/(gradient!$E$9/1000000)*1000</f>
        <v>9.8275520953118676</v>
      </c>
      <c r="N807" s="323">
        <f t="shared" si="52"/>
        <v>4.2486720255863331</v>
      </c>
      <c r="O807" s="323">
        <f>gradient!$E$7/(N807*gradient!$E$9/1000)</f>
        <v>6922.5782853463297</v>
      </c>
      <c r="P807" s="323">
        <f t="shared" si="51"/>
        <v>6920</v>
      </c>
      <c r="Q807" s="323">
        <f>(M807*60)*(3.1415927*gradient!$E$8*gradient!$E$8*0.6/4)</f>
        <v>1225.3956454243933</v>
      </c>
      <c r="R807" s="323">
        <f>1.1*(B$12*gradient!$E$7*0.001*$M807*0.001*$N$4*0.001/(gradient!$E$9*0.000001)^2/100000)</f>
        <v>1119.3394526502477</v>
      </c>
      <c r="S807" s="323">
        <f t="shared" si="53"/>
        <v>6920</v>
      </c>
      <c r="T807" s="323" t="str">
        <f t="shared" si="54"/>
        <v/>
      </c>
      <c r="U807" s="323">
        <f>(M807*60)*(3.1415927*gradient!$E$8*gradient!$E$8*0.6/4)</f>
        <v>1225.3956454243933</v>
      </c>
    </row>
    <row r="808" spans="12:21" x14ac:dyDescent="0.2">
      <c r="L808" s="323">
        <v>24</v>
      </c>
      <c r="M808" s="323">
        <f>(L808*$N$5)/(gradient!$E$9/1000000)*1000</f>
        <v>9.8398519101996182</v>
      </c>
      <c r="N808" s="323">
        <f t="shared" si="52"/>
        <v>4.2511658072814829</v>
      </c>
      <c r="O808" s="323">
        <f>gradient!$E$7/(N808*gradient!$E$9/1000)</f>
        <v>6918.517423033768</v>
      </c>
      <c r="P808" s="323">
        <f t="shared" si="51"/>
        <v>6910</v>
      </c>
      <c r="Q808" s="323">
        <f>(M808*60)*(3.1415927*gradient!$E$8*gradient!$E$8*0.6/4)</f>
        <v>1226.929307058216</v>
      </c>
      <c r="R808" s="323">
        <f>1.1*(B$12*gradient!$E$7*0.001*$M808*0.001*$N$4*0.001/(gradient!$E$9*0.000001)^2/100000)</f>
        <v>1120.7403781229016</v>
      </c>
      <c r="S808" s="323">
        <f t="shared" si="53"/>
        <v>6910</v>
      </c>
      <c r="T808" s="323" t="str">
        <f t="shared" si="54"/>
        <v/>
      </c>
      <c r="U808" s="323">
        <f>(M808*60)*(3.1415927*gradient!$E$8*gradient!$E$8*0.6/4)</f>
        <v>1226.929307058216</v>
      </c>
    </row>
    <row r="809" spans="12:21" x14ac:dyDescent="0.2">
      <c r="L809" s="323">
        <v>24.03</v>
      </c>
      <c r="M809" s="323">
        <f>(L809*$N$5)/(gradient!$E$9/1000000)*1000</f>
        <v>9.8521517250873707</v>
      </c>
      <c r="N809" s="323">
        <f t="shared" si="52"/>
        <v>4.2536591082479998</v>
      </c>
      <c r="O809" s="323">
        <f>gradient!$E$7/(N809*gradient!$E$9/1000)</f>
        <v>6914.4621036631434</v>
      </c>
      <c r="P809" s="323">
        <f t="shared" si="51"/>
        <v>6910</v>
      </c>
      <c r="Q809" s="323">
        <f>(M809*60)*(3.1415927*gradient!$E$8*gradient!$E$8*0.6/4)</f>
        <v>1228.4629686920391</v>
      </c>
      <c r="R809" s="323">
        <f>1.1*(B$12*gradient!$E$7*0.001*$M809*0.001*$N$4*0.001/(gradient!$E$9*0.000001)^2/100000)</f>
        <v>1122.1413035955557</v>
      </c>
      <c r="S809" s="323">
        <f t="shared" si="53"/>
        <v>6910</v>
      </c>
      <c r="T809" s="323">
        <f t="shared" si="54"/>
        <v>6910</v>
      </c>
      <c r="U809" s="323">
        <f>(M809*60)*(3.1415927*gradient!$E$8*gradient!$E$8*0.6/4)</f>
        <v>1228.4629686920391</v>
      </c>
    </row>
    <row r="810" spans="12:21" x14ac:dyDescent="0.2">
      <c r="L810" s="323">
        <v>24.06</v>
      </c>
      <c r="M810" s="323">
        <f>(L810*$N$5)/(gradient!$E$9/1000000)*1000</f>
        <v>9.864451539975116</v>
      </c>
      <c r="N810" s="323">
        <f t="shared" si="52"/>
        <v>4.2561519286207421</v>
      </c>
      <c r="O810" s="323">
        <f>gradient!$E$7/(N810*gradient!$E$9/1000)</f>
        <v>6910.4123159000092</v>
      </c>
      <c r="P810" s="323">
        <f t="shared" si="51"/>
        <v>6910</v>
      </c>
      <c r="Q810" s="323">
        <f>(M810*60)*(3.1415927*gradient!$E$8*gradient!$E$8*0.6/4)</f>
        <v>1229.9966303258614</v>
      </c>
      <c r="R810" s="323">
        <f>1.1*(B$12*gradient!$E$7*0.001*$M810*0.001*$N$4*0.001/(gradient!$E$9*0.000001)^2/100000)</f>
        <v>1123.5422290682086</v>
      </c>
      <c r="S810" s="323">
        <f t="shared" si="53"/>
        <v>6910</v>
      </c>
      <c r="T810" s="323" t="str">
        <f t="shared" si="54"/>
        <v/>
      </c>
      <c r="U810" s="323">
        <f>(M810*60)*(3.1415927*gradient!$E$8*gradient!$E$8*0.6/4)</f>
        <v>1229.9966303258614</v>
      </c>
    </row>
    <row r="811" spans="12:21" x14ac:dyDescent="0.2">
      <c r="L811" s="323">
        <v>24.09</v>
      </c>
      <c r="M811" s="323">
        <f>(L811*$N$5)/(gradient!$E$9/1000000)*1000</f>
        <v>9.8767513548628685</v>
      </c>
      <c r="N811" s="323">
        <f t="shared" si="52"/>
        <v>4.2586442685373536</v>
      </c>
      <c r="O811" s="323">
        <f>gradient!$E$7/(N811*gradient!$E$9/1000)</f>
        <v>6906.3680484362058</v>
      </c>
      <c r="P811" s="323">
        <f t="shared" si="51"/>
        <v>6900</v>
      </c>
      <c r="Q811" s="323">
        <f>(M811*60)*(3.1415927*gradient!$E$8*gradient!$E$8*0.6/4)</f>
        <v>1231.5302919596845</v>
      </c>
      <c r="R811" s="323">
        <f>1.1*(B$12*gradient!$E$7*0.001*$M811*0.001*$N$4*0.001/(gradient!$E$9*0.000001)^2/100000)</f>
        <v>1124.9431545408629</v>
      </c>
      <c r="S811" s="323">
        <f t="shared" si="53"/>
        <v>6900</v>
      </c>
      <c r="T811" s="323">
        <f t="shared" si="54"/>
        <v>6900</v>
      </c>
      <c r="U811" s="323">
        <f>(M811*60)*(3.1415927*gradient!$E$8*gradient!$E$8*0.6/4)</f>
        <v>1231.5302919596845</v>
      </c>
    </row>
    <row r="812" spans="12:21" x14ac:dyDescent="0.2">
      <c r="L812" s="323">
        <v>24.12</v>
      </c>
      <c r="M812" s="323">
        <f>(L812*$N$5)/(gradient!$E$9/1000000)*1000</f>
        <v>9.8890511697506192</v>
      </c>
      <c r="N812" s="323">
        <f t="shared" si="52"/>
        <v>4.2611361281382294</v>
      </c>
      <c r="O812" s="323">
        <f>gradient!$E$7/(N812*gradient!$E$9/1000)</f>
        <v>6902.3292899898288</v>
      </c>
      <c r="P812" s="323">
        <f t="shared" si="51"/>
        <v>6900</v>
      </c>
      <c r="Q812" s="323">
        <f>(M812*60)*(3.1415927*gradient!$E$8*gradient!$E$8*0.6/4)</f>
        <v>1233.0639535935074</v>
      </c>
      <c r="R812" s="323">
        <f>1.1*(B$12*gradient!$E$7*0.001*$M812*0.001*$N$4*0.001/(gradient!$E$9*0.000001)^2/100000)</f>
        <v>1126.3440800135161</v>
      </c>
      <c r="S812" s="323">
        <f t="shared" si="53"/>
        <v>6900</v>
      </c>
      <c r="T812" s="323" t="str">
        <f t="shared" si="54"/>
        <v/>
      </c>
      <c r="U812" s="323">
        <f>(M812*60)*(3.1415927*gradient!$E$8*gradient!$E$8*0.6/4)</f>
        <v>1233.0639535935074</v>
      </c>
    </row>
    <row r="813" spans="12:21" x14ac:dyDescent="0.2">
      <c r="L813" s="323">
        <v>24.15</v>
      </c>
      <c r="M813" s="323">
        <f>(L813*$N$5)/(gradient!$E$9/1000000)*1000</f>
        <v>9.9013509846383645</v>
      </c>
      <c r="N813" s="323">
        <f t="shared" si="52"/>
        <v>4.2636275075664871</v>
      </c>
      <c r="O813" s="323">
        <f>gradient!$E$7/(N813*gradient!$E$9/1000)</f>
        <v>6898.2960293052065</v>
      </c>
      <c r="P813" s="323">
        <f t="shared" si="51"/>
        <v>6890</v>
      </c>
      <c r="Q813" s="323">
        <f>(M813*60)*(3.1415927*gradient!$E$8*gradient!$E$8*0.6/4)</f>
        <v>1234.5976152273297</v>
      </c>
      <c r="R813" s="323">
        <f>1.1*(B$12*gradient!$E$7*0.001*$M813*0.001*$N$4*0.001/(gradient!$E$9*0.000001)^2/100000)</f>
        <v>1127.7450054861697</v>
      </c>
      <c r="S813" s="323">
        <f t="shared" si="53"/>
        <v>6890</v>
      </c>
      <c r="T813" s="323" t="str">
        <f t="shared" si="54"/>
        <v/>
      </c>
      <c r="U813" s="323">
        <f>(M813*60)*(3.1415927*gradient!$E$8*gradient!$E$8*0.6/4)</f>
        <v>1234.5976152273297</v>
      </c>
    </row>
    <row r="814" spans="12:21" x14ac:dyDescent="0.2">
      <c r="L814" s="323">
        <v>24.18</v>
      </c>
      <c r="M814" s="323">
        <f>(L814*$N$5)/(gradient!$E$9/1000000)*1000</f>
        <v>9.9136507995261169</v>
      </c>
      <c r="N814" s="323">
        <f t="shared" si="52"/>
        <v>4.2661184069679425</v>
      </c>
      <c r="O814" s="323">
        <f>gradient!$E$7/(N814*gradient!$E$9/1000)</f>
        <v>6894.2682551528551</v>
      </c>
      <c r="P814" s="323">
        <f t="shared" si="51"/>
        <v>6890</v>
      </c>
      <c r="Q814" s="323">
        <f>(M814*60)*(3.1415927*gradient!$E$8*gradient!$E$8*0.6/4)</f>
        <v>1236.1312768611526</v>
      </c>
      <c r="R814" s="323">
        <f>1.1*(B$12*gradient!$E$7*0.001*$M814*0.001*$N$4*0.001/(gradient!$E$9*0.000001)^2/100000)</f>
        <v>1129.1459309588233</v>
      </c>
      <c r="S814" s="323">
        <f t="shared" si="53"/>
        <v>6890</v>
      </c>
      <c r="T814" s="323">
        <f t="shared" si="54"/>
        <v>6890</v>
      </c>
      <c r="U814" s="323">
        <f>(M814*60)*(3.1415927*gradient!$E$8*gradient!$E$8*0.6/4)</f>
        <v>1236.1312768611526</v>
      </c>
    </row>
    <row r="815" spans="12:21" x14ac:dyDescent="0.2">
      <c r="L815" s="323">
        <v>24.21</v>
      </c>
      <c r="M815" s="323">
        <f>(L815*$N$5)/(gradient!$E$9/1000000)*1000</f>
        <v>9.9259506144138658</v>
      </c>
      <c r="N815" s="323">
        <f t="shared" si="52"/>
        <v>4.2686088264910786</v>
      </c>
      <c r="O815" s="323">
        <f>gradient!$E$7/(N815*gradient!$E$9/1000)</f>
        <v>6890.2459563294506</v>
      </c>
      <c r="P815" s="323">
        <f t="shared" si="51"/>
        <v>6890</v>
      </c>
      <c r="Q815" s="323">
        <f>(M815*60)*(3.1415927*gradient!$E$8*gradient!$E$8*0.6/4)</f>
        <v>1237.6649384949756</v>
      </c>
      <c r="R815" s="323">
        <f>1.1*(B$12*gradient!$E$7*0.001*$M815*0.001*$N$4*0.001/(gradient!$E$9*0.000001)^2/100000)</f>
        <v>1130.5468564314772</v>
      </c>
      <c r="S815" s="323">
        <f t="shared" si="53"/>
        <v>6890</v>
      </c>
      <c r="T815" s="323" t="str">
        <f t="shared" si="54"/>
        <v/>
      </c>
      <c r="U815" s="323">
        <f>(M815*60)*(3.1415927*gradient!$E$8*gradient!$E$8*0.6/4)</f>
        <v>1237.6649384949756</v>
      </c>
    </row>
    <row r="816" spans="12:21" x14ac:dyDescent="0.2">
      <c r="L816" s="323">
        <v>24.24</v>
      </c>
      <c r="M816" s="323">
        <f>(L816*$N$5)/(gradient!$E$9/1000000)*1000</f>
        <v>9.9382504293016147</v>
      </c>
      <c r="N816" s="323">
        <f t="shared" si="52"/>
        <v>4.2710987662870163</v>
      </c>
      <c r="O816" s="323">
        <f>gradient!$E$7/(N816*gradient!$E$9/1000)</f>
        <v>6886.2291216578005</v>
      </c>
      <c r="P816" s="323">
        <f t="shared" si="51"/>
        <v>6880</v>
      </c>
      <c r="Q816" s="323">
        <f>(M816*60)*(3.1415927*gradient!$E$8*gradient!$E$8*0.6/4)</f>
        <v>1239.1986001287983</v>
      </c>
      <c r="R816" s="323">
        <f>1.1*(B$12*gradient!$E$7*0.001*$M816*0.001*$N$4*0.001/(gradient!$E$9*0.000001)^2/100000)</f>
        <v>1131.9477819041306</v>
      </c>
      <c r="S816" s="323">
        <f t="shared" si="53"/>
        <v>6880</v>
      </c>
      <c r="T816" s="323">
        <f t="shared" si="54"/>
        <v>6880</v>
      </c>
      <c r="U816" s="323">
        <f>(M816*60)*(3.1415927*gradient!$E$8*gradient!$E$8*0.6/4)</f>
        <v>1239.1986001287983</v>
      </c>
    </row>
    <row r="817" spans="12:21" x14ac:dyDescent="0.2">
      <c r="L817" s="323">
        <v>24.27</v>
      </c>
      <c r="M817" s="323">
        <f>(L817*$N$5)/(gradient!$E$9/1000000)*1000</f>
        <v>9.9505502441893654</v>
      </c>
      <c r="N817" s="323">
        <f t="shared" si="52"/>
        <v>4.273588226509494</v>
      </c>
      <c r="O817" s="323">
        <f>gradient!$E$7/(N817*gradient!$E$9/1000)</f>
        <v>6882.217739986796</v>
      </c>
      <c r="P817" s="323">
        <f t="shared" si="51"/>
        <v>6880</v>
      </c>
      <c r="Q817" s="323">
        <f>(M817*60)*(3.1415927*gradient!$E$8*gradient!$E$8*0.6/4)</f>
        <v>1240.732261762621</v>
      </c>
      <c r="R817" s="323">
        <f>1.1*(B$12*gradient!$E$7*0.001*$M817*0.001*$N$4*0.001/(gradient!$E$9*0.000001)^2/100000)</f>
        <v>1133.3487073767844</v>
      </c>
      <c r="S817" s="323">
        <f t="shared" si="53"/>
        <v>6880</v>
      </c>
      <c r="T817" s="323" t="str">
        <f t="shared" si="54"/>
        <v/>
      </c>
      <c r="U817" s="323">
        <f>(M817*60)*(3.1415927*gradient!$E$8*gradient!$E$8*0.6/4)</f>
        <v>1240.732261762621</v>
      </c>
    </row>
    <row r="818" spans="12:21" x14ac:dyDescent="0.2">
      <c r="L818" s="323">
        <v>24.3</v>
      </c>
      <c r="M818" s="323">
        <f>(L818*$N$5)/(gradient!$E$9/1000000)*1000</f>
        <v>9.9628500590771161</v>
      </c>
      <c r="N818" s="323">
        <f t="shared" si="52"/>
        <v>4.2760772073148319</v>
      </c>
      <c r="O818" s="323">
        <f>gradient!$E$7/(N818*gradient!$E$9/1000)</f>
        <v>6878.2118001913968</v>
      </c>
      <c r="P818" s="323">
        <f t="shared" si="51"/>
        <v>6870</v>
      </c>
      <c r="Q818" s="323">
        <f>(M818*60)*(3.1415927*gradient!$E$8*gradient!$E$8*0.6/4)</f>
        <v>1242.2659233964441</v>
      </c>
      <c r="R818" s="323">
        <f>1.1*(B$12*gradient!$E$7*0.001*$M818*0.001*$N$4*0.001/(gradient!$E$9*0.000001)^2/100000)</f>
        <v>1134.7496328494383</v>
      </c>
      <c r="S818" s="323">
        <f t="shared" si="53"/>
        <v>6870</v>
      </c>
      <c r="T818" s="323" t="str">
        <f t="shared" si="54"/>
        <v/>
      </c>
      <c r="U818" s="323">
        <f>(M818*60)*(3.1415927*gradient!$E$8*gradient!$E$8*0.6/4)</f>
        <v>1242.2659233964441</v>
      </c>
    </row>
    <row r="819" spans="12:21" x14ac:dyDescent="0.2">
      <c r="L819" s="323">
        <v>24.33</v>
      </c>
      <c r="M819" s="323">
        <f>(L819*$N$5)/(gradient!$E$9/1000000)*1000</f>
        <v>9.9751498739648632</v>
      </c>
      <c r="N819" s="323">
        <f t="shared" si="52"/>
        <v>4.2785657088619082</v>
      </c>
      <c r="O819" s="323">
        <f>gradient!$E$7/(N819*gradient!$E$9/1000)</f>
        <v>6874.2112911725826</v>
      </c>
      <c r="P819" s="323">
        <f t="shared" si="51"/>
        <v>6870</v>
      </c>
      <c r="Q819" s="323">
        <f>(M819*60)*(3.1415927*gradient!$E$8*gradient!$E$8*0.6/4)</f>
        <v>1243.7995850302666</v>
      </c>
      <c r="R819" s="323">
        <f>1.1*(B$12*gradient!$E$7*0.001*$M819*0.001*$N$4*0.001/(gradient!$E$9*0.000001)^2/100000)</f>
        <v>1136.1505583220915</v>
      </c>
      <c r="S819" s="323">
        <f t="shared" si="53"/>
        <v>6870</v>
      </c>
      <c r="T819" s="323">
        <f t="shared" si="54"/>
        <v>6870</v>
      </c>
      <c r="U819" s="323">
        <f>(M819*60)*(3.1415927*gradient!$E$8*gradient!$E$8*0.6/4)</f>
        <v>1243.7995850302666</v>
      </c>
    </row>
    <row r="820" spans="12:21" x14ac:dyDescent="0.2">
      <c r="L820" s="323">
        <v>24.36</v>
      </c>
      <c r="M820" s="323">
        <f>(L820*$N$5)/(gradient!$E$9/1000000)*1000</f>
        <v>9.9874496888526121</v>
      </c>
      <c r="N820" s="323">
        <f t="shared" si="52"/>
        <v>4.281053731312138</v>
      </c>
      <c r="O820" s="323">
        <f>gradient!$E$7/(N820*gradient!$E$9/1000)</f>
        <v>6870.2162018573126</v>
      </c>
      <c r="P820" s="323">
        <f t="shared" si="51"/>
        <v>6870</v>
      </c>
      <c r="Q820" s="323">
        <f>(M820*60)*(3.1415927*gradient!$E$8*gradient!$E$8*0.6/4)</f>
        <v>1245.3332466640891</v>
      </c>
      <c r="R820" s="323">
        <f>1.1*(B$12*gradient!$E$7*0.001*$M820*0.001*$N$4*0.001/(gradient!$E$9*0.000001)^2/100000)</f>
        <v>1137.5514837947451</v>
      </c>
      <c r="S820" s="323">
        <f t="shared" si="53"/>
        <v>6870</v>
      </c>
      <c r="T820" s="323" t="str">
        <f t="shared" si="54"/>
        <v/>
      </c>
      <c r="U820" s="323">
        <f>(M820*60)*(3.1415927*gradient!$E$8*gradient!$E$8*0.6/4)</f>
        <v>1245.3332466640891</v>
      </c>
    </row>
    <row r="821" spans="12:21" x14ac:dyDescent="0.2">
      <c r="L821" s="323">
        <v>24.39</v>
      </c>
      <c r="M821" s="323">
        <f>(L821*$N$5)/(gradient!$E$9/1000000)*1000</f>
        <v>9.9997495037403645</v>
      </c>
      <c r="N821" s="323">
        <f t="shared" si="52"/>
        <v>4.2835412748294379</v>
      </c>
      <c r="O821" s="323">
        <f>gradient!$E$7/(N821*gradient!$E$9/1000)</f>
        <v>6866.2265211985077</v>
      </c>
      <c r="P821" s="323">
        <f t="shared" si="51"/>
        <v>6860</v>
      </c>
      <c r="Q821" s="323">
        <f>(M821*60)*(3.1415927*gradient!$E$8*gradient!$E$8*0.6/4)</f>
        <v>1246.8669082979122</v>
      </c>
      <c r="R821" s="323">
        <f>1.1*(B$12*gradient!$E$7*0.001*$M821*0.001*$N$4*0.001/(gradient!$E$9*0.000001)^2/100000)</f>
        <v>1138.9524092673994</v>
      </c>
      <c r="S821" s="323">
        <f t="shared" si="53"/>
        <v>6860</v>
      </c>
      <c r="T821" s="323">
        <f t="shared" si="54"/>
        <v>6860</v>
      </c>
      <c r="U821" s="323">
        <f>(M821*60)*(3.1415927*gradient!$E$8*gradient!$E$8*0.6/4)</f>
        <v>1246.8669082979122</v>
      </c>
    </row>
    <row r="822" spans="12:21" x14ac:dyDescent="0.2">
      <c r="L822" s="323">
        <v>24.42</v>
      </c>
      <c r="M822" s="323">
        <f>(L822*$N$5)/(gradient!$E$9/1000000)*1000</f>
        <v>10.012049318628113</v>
      </c>
      <c r="N822" s="323">
        <f t="shared" si="52"/>
        <v>4.2860283395802039</v>
      </c>
      <c r="O822" s="323">
        <f>gradient!$E$7/(N822*gradient!$E$9/1000)</f>
        <v>6862.2422381750048</v>
      </c>
      <c r="P822" s="323">
        <f t="shared" si="51"/>
        <v>6860</v>
      </c>
      <c r="Q822" s="323">
        <f>(M822*60)*(3.1415927*gradient!$E$8*gradient!$E$8*0.6/4)</f>
        <v>1248.4005699317352</v>
      </c>
      <c r="R822" s="323">
        <f>1.1*(B$12*gradient!$E$7*0.001*$M822*0.001*$N$4*0.001/(gradient!$E$9*0.000001)^2/100000)</f>
        <v>1140.3533347400526</v>
      </c>
      <c r="S822" s="323">
        <f t="shared" si="53"/>
        <v>6860</v>
      </c>
      <c r="T822" s="323" t="str">
        <f t="shared" si="54"/>
        <v/>
      </c>
      <c r="U822" s="323">
        <f>(M822*60)*(3.1415927*gradient!$E$8*gradient!$E$8*0.6/4)</f>
        <v>1248.4005699317352</v>
      </c>
    </row>
    <row r="823" spans="12:21" x14ac:dyDescent="0.2">
      <c r="L823" s="323">
        <v>24.45</v>
      </c>
      <c r="M823" s="323">
        <f>(L823*$N$5)/(gradient!$E$9/1000000)*1000</f>
        <v>10.024349133515862</v>
      </c>
      <c r="N823" s="323">
        <f t="shared" si="52"/>
        <v>4.2885149257332857</v>
      </c>
      <c r="O823" s="323">
        <f>gradient!$E$7/(N823*gradient!$E$9/1000)</f>
        <v>6858.2633417915149</v>
      </c>
      <c r="P823" s="323">
        <f t="shared" si="51"/>
        <v>6850</v>
      </c>
      <c r="Q823" s="323">
        <f>(M823*60)*(3.1415927*gradient!$E$8*gradient!$E$8*0.6/4)</f>
        <v>1249.9342315655576</v>
      </c>
      <c r="R823" s="323">
        <f>1.1*(B$12*gradient!$E$7*0.001*$M823*0.001*$N$4*0.001/(gradient!$E$9*0.000001)^2/100000)</f>
        <v>1141.754260212706</v>
      </c>
      <c r="S823" s="323">
        <f t="shared" si="53"/>
        <v>6850</v>
      </c>
      <c r="T823" s="323" t="str">
        <f t="shared" si="54"/>
        <v/>
      </c>
      <c r="U823" s="323">
        <f>(M823*60)*(3.1415927*gradient!$E$8*gradient!$E$8*0.6/4)</f>
        <v>1249.9342315655576</v>
      </c>
    </row>
    <row r="824" spans="12:21" x14ac:dyDescent="0.2">
      <c r="L824" s="323">
        <v>24.48</v>
      </c>
      <c r="M824" s="323">
        <f>(L824*$N$5)/(gradient!$E$9/1000000)*1000</f>
        <v>10.036648948403613</v>
      </c>
      <c r="N824" s="323">
        <f t="shared" si="52"/>
        <v>4.2910010334599615</v>
      </c>
      <c r="O824" s="323">
        <f>gradient!$E$7/(N824*gradient!$E$9/1000)</f>
        <v>6854.289821078597</v>
      </c>
      <c r="P824" s="323">
        <f t="shared" si="51"/>
        <v>6850</v>
      </c>
      <c r="Q824" s="323">
        <f>(M824*60)*(3.1415927*gradient!$E$8*gradient!$E$8*0.6/4)</f>
        <v>1251.4678931993806</v>
      </c>
      <c r="R824" s="323">
        <f>1.1*(B$12*gradient!$E$7*0.001*$M824*0.001*$N$4*0.001/(gradient!$E$9*0.000001)^2/100000)</f>
        <v>1143.1551856853598</v>
      </c>
      <c r="S824" s="323">
        <f t="shared" si="53"/>
        <v>6850</v>
      </c>
      <c r="T824" s="323">
        <f t="shared" si="54"/>
        <v>6850</v>
      </c>
      <c r="U824" s="323">
        <f>(M824*60)*(3.1415927*gradient!$E$8*gradient!$E$8*0.6/4)</f>
        <v>1251.4678931993806</v>
      </c>
    </row>
    <row r="825" spans="12:21" x14ac:dyDescent="0.2">
      <c r="L825" s="323">
        <v>24.51</v>
      </c>
      <c r="M825" s="323">
        <f>(L825*$N$5)/(gradient!$E$9/1000000)*1000</f>
        <v>10.04894876329136</v>
      </c>
      <c r="N825" s="323">
        <f t="shared" si="52"/>
        <v>4.2934866629339119</v>
      </c>
      <c r="O825" s="323">
        <f>gradient!$E$7/(N825*gradient!$E$9/1000)</f>
        <v>6850.3216650926115</v>
      </c>
      <c r="P825" s="323">
        <f t="shared" si="51"/>
        <v>6850</v>
      </c>
      <c r="Q825" s="323">
        <f>(M825*60)*(3.1415927*gradient!$E$8*gradient!$E$8*0.6/4)</f>
        <v>1253.0015548332033</v>
      </c>
      <c r="R825" s="323">
        <f>1.1*(B$12*gradient!$E$7*0.001*$M825*0.001*$N$4*0.001/(gradient!$E$9*0.000001)^2/100000)</f>
        <v>1144.556111158013</v>
      </c>
      <c r="S825" s="323">
        <f t="shared" si="53"/>
        <v>6850</v>
      </c>
      <c r="T825" s="323" t="str">
        <f t="shared" si="54"/>
        <v/>
      </c>
      <c r="U825" s="323">
        <f>(M825*60)*(3.1415927*gradient!$E$8*gradient!$E$8*0.6/4)</f>
        <v>1253.0015548332033</v>
      </c>
    </row>
    <row r="826" spans="12:21" x14ac:dyDescent="0.2">
      <c r="L826" s="323">
        <v>24.54</v>
      </c>
      <c r="M826" s="323">
        <f>(L826*$N$5)/(gradient!$E$9/1000000)*1000</f>
        <v>10.061248578179111</v>
      </c>
      <c r="N826" s="323">
        <f t="shared" si="52"/>
        <v>4.2959718143311925</v>
      </c>
      <c r="O826" s="323">
        <f>gradient!$E$7/(N826*gradient!$E$9/1000)</f>
        <v>6846.3588629156902</v>
      </c>
      <c r="P826" s="323">
        <f t="shared" si="51"/>
        <v>6840</v>
      </c>
      <c r="Q826" s="323">
        <f>(M826*60)*(3.1415927*gradient!$E$8*gradient!$E$8*0.6/4)</f>
        <v>1254.535216467026</v>
      </c>
      <c r="R826" s="323">
        <f>1.1*(B$12*gradient!$E$7*0.001*$M826*0.001*$N$4*0.001/(gradient!$E$9*0.000001)^2/100000)</f>
        <v>1145.9570366306671</v>
      </c>
      <c r="S826" s="323">
        <f t="shared" si="53"/>
        <v>6840</v>
      </c>
      <c r="T826" s="323">
        <f t="shared" si="54"/>
        <v>6840</v>
      </c>
      <c r="U826" s="323">
        <f>(M826*60)*(3.1415927*gradient!$E$8*gradient!$E$8*0.6/4)</f>
        <v>1254.535216467026</v>
      </c>
    </row>
    <row r="827" spans="12:21" x14ac:dyDescent="0.2">
      <c r="L827" s="323">
        <v>24.57</v>
      </c>
      <c r="M827" s="323">
        <f>(L827*$N$5)/(gradient!$E$9/1000000)*1000</f>
        <v>10.073548393066861</v>
      </c>
      <c r="N827" s="323">
        <f t="shared" si="52"/>
        <v>4.2984564878302134</v>
      </c>
      <c r="O827" s="323">
        <f>gradient!$E$7/(N827*gradient!$E$9/1000)</f>
        <v>6842.4014036556891</v>
      </c>
      <c r="P827" s="323">
        <f t="shared" si="51"/>
        <v>6840</v>
      </c>
      <c r="Q827" s="323">
        <f>(M827*60)*(3.1415927*gradient!$E$8*gradient!$E$8*0.6/4)</f>
        <v>1256.0688781008489</v>
      </c>
      <c r="R827" s="323">
        <f>1.1*(B$12*gradient!$E$7*0.001*$M827*0.001*$N$4*0.001/(gradient!$E$9*0.000001)^2/100000)</f>
        <v>1147.3579621033207</v>
      </c>
      <c r="S827" s="323">
        <f t="shared" si="53"/>
        <v>6840</v>
      </c>
      <c r="T827" s="323" t="str">
        <f t="shared" si="54"/>
        <v/>
      </c>
      <c r="U827" s="323">
        <f>(M827*60)*(3.1415927*gradient!$E$8*gradient!$E$8*0.6/4)</f>
        <v>1256.0688781008489</v>
      </c>
    </row>
    <row r="828" spans="12:21" x14ac:dyDescent="0.2">
      <c r="L828" s="323">
        <v>24.6</v>
      </c>
      <c r="M828" s="323">
        <f>(L828*$N$5)/(gradient!$E$9/1000000)*1000</f>
        <v>10.08584820795461</v>
      </c>
      <c r="N828" s="323">
        <f t="shared" si="52"/>
        <v>4.3009406836117092</v>
      </c>
      <c r="O828" s="323">
        <f>gradient!$E$7/(N828*gradient!$E$9/1000)</f>
        <v>6838.449276446162</v>
      </c>
      <c r="P828" s="323">
        <f t="shared" si="51"/>
        <v>6830</v>
      </c>
      <c r="Q828" s="323">
        <f>(M828*60)*(3.1415927*gradient!$E$8*gradient!$E$8*0.6/4)</f>
        <v>1257.6025397346716</v>
      </c>
      <c r="R828" s="323">
        <f>1.1*(B$12*gradient!$E$7*0.001*$M828*0.001*$N$4*0.001/(gradient!$E$9*0.000001)^2/100000)</f>
        <v>1148.7588875759743</v>
      </c>
      <c r="S828" s="323">
        <f t="shared" si="53"/>
        <v>6830</v>
      </c>
      <c r="T828" s="323" t="str">
        <f t="shared" si="54"/>
        <v/>
      </c>
      <c r="U828" s="323">
        <f>(M828*60)*(3.1415927*gradient!$E$8*gradient!$E$8*0.6/4)</f>
        <v>1257.6025397346716</v>
      </c>
    </row>
    <row r="829" spans="12:21" x14ac:dyDescent="0.2">
      <c r="L829" s="323">
        <v>24.63</v>
      </c>
      <c r="M829" s="323">
        <f>(L829*$N$5)/(gradient!$E$9/1000000)*1000</f>
        <v>10.098148022842359</v>
      </c>
      <c r="N829" s="323">
        <f t="shared" si="52"/>
        <v>4.3034244018587184</v>
      </c>
      <c r="O829" s="323">
        <f>gradient!$E$7/(N829*gradient!$E$9/1000)</f>
        <v>6834.5024704463121</v>
      </c>
      <c r="P829" s="323">
        <f t="shared" si="51"/>
        <v>6830</v>
      </c>
      <c r="Q829" s="323">
        <f>(M829*60)*(3.1415927*gradient!$E$8*gradient!$E$8*0.6/4)</f>
        <v>1259.1362013684943</v>
      </c>
      <c r="R829" s="323">
        <f>1.1*(B$12*gradient!$E$7*0.001*$M829*0.001*$N$4*0.001/(gradient!$E$9*0.000001)^2/100000)</f>
        <v>1150.1598130486277</v>
      </c>
      <c r="S829" s="323">
        <f t="shared" si="53"/>
        <v>6830</v>
      </c>
      <c r="T829" s="323">
        <f t="shared" si="54"/>
        <v>6830</v>
      </c>
      <c r="U829" s="323">
        <f>(M829*60)*(3.1415927*gradient!$E$8*gradient!$E$8*0.6/4)</f>
        <v>1259.1362013684943</v>
      </c>
    </row>
    <row r="830" spans="12:21" x14ac:dyDescent="0.2">
      <c r="L830" s="323">
        <v>24.66</v>
      </c>
      <c r="M830" s="323">
        <f>(L830*$N$5)/(gradient!$E$9/1000000)*1000</f>
        <v>10.11044783773011</v>
      </c>
      <c r="N830" s="323">
        <f t="shared" si="52"/>
        <v>4.3059076427565577</v>
      </c>
      <c r="O830" s="323">
        <f>gradient!$E$7/(N830*gradient!$E$9/1000)</f>
        <v>6830.5609748409561</v>
      </c>
      <c r="P830" s="323">
        <f t="shared" si="51"/>
        <v>6830</v>
      </c>
      <c r="Q830" s="323">
        <f>(M830*60)*(3.1415927*gradient!$E$8*gradient!$E$8*0.6/4)</f>
        <v>1260.6698630023172</v>
      </c>
      <c r="R830" s="323">
        <f>1.1*(B$12*gradient!$E$7*0.001*$M830*0.001*$N$4*0.001/(gradient!$E$9*0.000001)^2/100000)</f>
        <v>1151.5607385212816</v>
      </c>
      <c r="S830" s="323">
        <f t="shared" si="53"/>
        <v>6830</v>
      </c>
      <c r="T830" s="323" t="str">
        <f t="shared" si="54"/>
        <v/>
      </c>
      <c r="U830" s="323">
        <f>(M830*60)*(3.1415927*gradient!$E$8*gradient!$E$8*0.6/4)</f>
        <v>1260.6698630023172</v>
      </c>
    </row>
    <row r="831" spans="12:21" x14ac:dyDescent="0.2">
      <c r="L831" s="323">
        <v>24.69</v>
      </c>
      <c r="M831" s="323">
        <f>(L831*$N$5)/(gradient!$E$9/1000000)*1000</f>
        <v>10.122747652617859</v>
      </c>
      <c r="N831" s="323">
        <f t="shared" si="52"/>
        <v>4.3083904064927978</v>
      </c>
      <c r="O831" s="323">
        <f>gradient!$E$7/(N831*gradient!$E$9/1000)</f>
        <v>6826.6247788404835</v>
      </c>
      <c r="P831" s="323">
        <f t="shared" si="51"/>
        <v>6820</v>
      </c>
      <c r="Q831" s="323">
        <f>(M831*60)*(3.1415927*gradient!$E$8*gradient!$E$8*0.6/4)</f>
        <v>1262.2035246361399</v>
      </c>
      <c r="R831" s="323">
        <f>1.1*(B$12*gradient!$E$7*0.001*$M831*0.001*$N$4*0.001/(gradient!$E$9*0.000001)^2/100000)</f>
        <v>1152.961663993935</v>
      </c>
      <c r="S831" s="323">
        <f t="shared" si="53"/>
        <v>6820</v>
      </c>
      <c r="T831" s="323">
        <f t="shared" si="54"/>
        <v>6820</v>
      </c>
      <c r="U831" s="323">
        <f>(M831*60)*(3.1415927*gradient!$E$8*gradient!$E$8*0.6/4)</f>
        <v>1262.2035246361399</v>
      </c>
    </row>
    <row r="832" spans="12:21" x14ac:dyDescent="0.2">
      <c r="L832" s="323">
        <v>24.72</v>
      </c>
      <c r="M832" s="323">
        <f>(L832*$N$5)/(gradient!$E$9/1000000)*1000</f>
        <v>10.135047467505606</v>
      </c>
      <c r="N832" s="323">
        <f t="shared" si="52"/>
        <v>4.310872693257239</v>
      </c>
      <c r="O832" s="323">
        <f>gradient!$E$7/(N832*gradient!$E$9/1000)</f>
        <v>6822.6938716808199</v>
      </c>
      <c r="P832" s="323">
        <f t="shared" si="51"/>
        <v>6820</v>
      </c>
      <c r="Q832" s="323">
        <f>(M832*60)*(3.1415927*gradient!$E$8*gradient!$E$8*0.6/4)</f>
        <v>1263.7371862699622</v>
      </c>
      <c r="R832" s="323">
        <f>1.1*(B$12*gradient!$E$7*0.001*$M832*0.001*$N$4*0.001/(gradient!$E$9*0.000001)^2/100000)</f>
        <v>1154.3625894665884</v>
      </c>
      <c r="S832" s="323">
        <f t="shared" si="53"/>
        <v>6820</v>
      </c>
      <c r="T832" s="323" t="str">
        <f t="shared" si="54"/>
        <v/>
      </c>
      <c r="U832" s="323">
        <f>(M832*60)*(3.1415927*gradient!$E$8*gradient!$E$8*0.6/4)</f>
        <v>1263.7371862699622</v>
      </c>
    </row>
    <row r="833" spans="12:21" x14ac:dyDescent="0.2">
      <c r="L833" s="323">
        <v>24.75</v>
      </c>
      <c r="M833" s="323">
        <f>(L833*$N$5)/(gradient!$E$9/1000000)*1000</f>
        <v>10.147347282393358</v>
      </c>
      <c r="N833" s="323">
        <f t="shared" si="52"/>
        <v>4.3133545032418894</v>
      </c>
      <c r="O833" s="323">
        <f>gradient!$E$7/(N833*gradient!$E$9/1000)</f>
        <v>6818.7682426233823</v>
      </c>
      <c r="P833" s="323">
        <f t="shared" si="51"/>
        <v>6810</v>
      </c>
      <c r="Q833" s="323">
        <f>(M833*60)*(3.1415927*gradient!$E$8*gradient!$E$8*0.6/4)</f>
        <v>1265.2708479037856</v>
      </c>
      <c r="R833" s="323">
        <f>1.1*(B$12*gradient!$E$7*0.001*$M833*0.001*$N$4*0.001/(gradient!$E$9*0.000001)^2/100000)</f>
        <v>1155.7635149392424</v>
      </c>
      <c r="S833" s="323">
        <f t="shared" si="53"/>
        <v>6810</v>
      </c>
      <c r="T833" s="323" t="str">
        <f t="shared" si="54"/>
        <v/>
      </c>
      <c r="U833" s="323">
        <f>(M833*60)*(3.1415927*gradient!$E$8*gradient!$E$8*0.6/4)</f>
        <v>1265.2708479037856</v>
      </c>
    </row>
    <row r="834" spans="12:21" x14ac:dyDescent="0.2">
      <c r="L834" s="323">
        <v>24.78</v>
      </c>
      <c r="M834" s="323">
        <f>(L834*$N$5)/(gradient!$E$9/1000000)*1000</f>
        <v>10.159647097281107</v>
      </c>
      <c r="N834" s="323">
        <f t="shared" si="52"/>
        <v>4.3158358366409386</v>
      </c>
      <c r="O834" s="323">
        <f>gradient!$E$7/(N834*gradient!$E$9/1000)</f>
        <v>6814.8478809550479</v>
      </c>
      <c r="P834" s="323">
        <f t="shared" si="51"/>
        <v>6810</v>
      </c>
      <c r="Q834" s="323">
        <f>(M834*60)*(3.1415927*gradient!$E$8*gradient!$E$8*0.6/4)</f>
        <v>1266.8045095376083</v>
      </c>
      <c r="R834" s="323">
        <f>1.1*(B$12*gradient!$E$7*0.001*$M834*0.001*$N$4*0.001/(gradient!$E$9*0.000001)^2/100000)</f>
        <v>1157.1644404118958</v>
      </c>
      <c r="S834" s="323">
        <f t="shared" si="53"/>
        <v>6810</v>
      </c>
      <c r="T834" s="323">
        <f t="shared" si="54"/>
        <v>6810</v>
      </c>
      <c r="U834" s="323">
        <f>(M834*60)*(3.1415927*gradient!$E$8*gradient!$E$8*0.6/4)</f>
        <v>1266.8045095376083</v>
      </c>
    </row>
    <row r="835" spans="12:21" x14ac:dyDescent="0.2">
      <c r="L835" s="323">
        <v>24.81</v>
      </c>
      <c r="M835" s="323">
        <f>(L835*$N$5)/(gradient!$E$9/1000000)*1000</f>
        <v>10.171946912168856</v>
      </c>
      <c r="N835" s="323">
        <f t="shared" si="52"/>
        <v>4.3183166936507371</v>
      </c>
      <c r="O835" s="323">
        <f>gradient!$E$7/(N835*gradient!$E$9/1000)</f>
        <v>6810.9327759880962</v>
      </c>
      <c r="P835" s="323">
        <f t="shared" si="51"/>
        <v>6810</v>
      </c>
      <c r="Q835" s="323">
        <f>(M835*60)*(3.1415927*gradient!$E$8*gradient!$E$8*0.6/4)</f>
        <v>1268.3381711714308</v>
      </c>
      <c r="R835" s="323">
        <f>1.1*(B$12*gradient!$E$7*0.001*$M835*0.001*$N$4*0.001/(gradient!$E$9*0.000001)^2/100000)</f>
        <v>1158.5653658845497</v>
      </c>
      <c r="S835" s="323">
        <f t="shared" si="53"/>
        <v>6810</v>
      </c>
      <c r="T835" s="323" t="str">
        <f t="shared" si="54"/>
        <v/>
      </c>
      <c r="U835" s="323">
        <f>(M835*60)*(3.1415927*gradient!$E$8*gradient!$E$8*0.6/4)</f>
        <v>1268.3381711714308</v>
      </c>
    </row>
    <row r="836" spans="12:21" x14ac:dyDescent="0.2">
      <c r="L836" s="323">
        <v>24.84</v>
      </c>
      <c r="M836" s="323">
        <f>(L836*$N$5)/(gradient!$E$9/1000000)*1000</f>
        <v>10.184246727056607</v>
      </c>
      <c r="N836" s="323">
        <f t="shared" si="52"/>
        <v>4.3207970744697715</v>
      </c>
      <c r="O836" s="323">
        <f>gradient!$E$7/(N836*gradient!$E$9/1000)</f>
        <v>6807.0229170601888</v>
      </c>
      <c r="P836" s="323">
        <f t="shared" si="51"/>
        <v>6800</v>
      </c>
      <c r="Q836" s="323">
        <f>(M836*60)*(3.1415927*gradient!$E$8*gradient!$E$8*0.6/4)</f>
        <v>1269.8718328052539</v>
      </c>
      <c r="R836" s="323">
        <f>1.1*(B$12*gradient!$E$7*0.001*$M836*0.001*$N$4*0.001/(gradient!$E$9*0.000001)^2/100000)</f>
        <v>1159.9662913572033</v>
      </c>
      <c r="S836" s="323">
        <f t="shared" si="53"/>
        <v>6800</v>
      </c>
      <c r="T836" s="323">
        <f t="shared" si="54"/>
        <v>6800</v>
      </c>
      <c r="U836" s="323">
        <f>(M836*60)*(3.1415927*gradient!$E$8*gradient!$E$8*0.6/4)</f>
        <v>1269.8718328052539</v>
      </c>
    </row>
    <row r="837" spans="12:21" x14ac:dyDescent="0.2">
      <c r="L837" s="323">
        <v>24.87</v>
      </c>
      <c r="M837" s="323">
        <f>(L837*$N$5)/(gradient!$E$9/1000000)*1000</f>
        <v>10.196546541944354</v>
      </c>
      <c r="N837" s="323">
        <f t="shared" si="52"/>
        <v>4.3232769792986439</v>
      </c>
      <c r="O837" s="323">
        <f>gradient!$E$7/(N837*gradient!$E$9/1000)</f>
        <v>6803.1182935343086</v>
      </c>
      <c r="P837" s="323">
        <f t="shared" si="51"/>
        <v>6800</v>
      </c>
      <c r="Q837" s="323">
        <f>(M837*60)*(3.1415927*gradient!$E$8*gradient!$E$8*0.6/4)</f>
        <v>1271.4054944390764</v>
      </c>
      <c r="R837" s="323">
        <f>1.1*(B$12*gradient!$E$7*0.001*$M837*0.001*$N$4*0.001/(gradient!$E$9*0.000001)^2/100000)</f>
        <v>1161.3672168298565</v>
      </c>
      <c r="S837" s="323">
        <f t="shared" si="53"/>
        <v>6800</v>
      </c>
      <c r="T837" s="323" t="str">
        <f t="shared" si="54"/>
        <v/>
      </c>
      <c r="U837" s="323">
        <f>(M837*60)*(3.1415927*gradient!$E$8*gradient!$E$8*0.6/4)</f>
        <v>1271.4054944390764</v>
      </c>
    </row>
    <row r="838" spans="12:21" x14ac:dyDescent="0.2">
      <c r="L838" s="323">
        <v>24.9</v>
      </c>
      <c r="M838" s="323">
        <f>(L838*$N$5)/(gradient!$E$9/1000000)*1000</f>
        <v>10.208846356832105</v>
      </c>
      <c r="N838" s="323">
        <f t="shared" si="52"/>
        <v>4.3257564083400464</v>
      </c>
      <c r="O838" s="323">
        <f>gradient!$E$7/(N838*gradient!$E$9/1000)</f>
        <v>6799.2188947987343</v>
      </c>
      <c r="P838" s="323">
        <f t="shared" si="51"/>
        <v>6790</v>
      </c>
      <c r="Q838" s="323">
        <f>(M838*60)*(3.1415927*gradient!$E$8*gradient!$E$8*0.6/4)</f>
        <v>1272.9391560728991</v>
      </c>
      <c r="R838" s="323">
        <f>1.1*(B$12*gradient!$E$7*0.001*$M838*0.001*$N$4*0.001/(gradient!$E$9*0.000001)^2/100000)</f>
        <v>1162.7681423025103</v>
      </c>
      <c r="S838" s="323">
        <f t="shared" si="53"/>
        <v>6790</v>
      </c>
      <c r="T838" s="323" t="str">
        <f t="shared" si="54"/>
        <v/>
      </c>
      <c r="U838" s="323">
        <f>(M838*60)*(3.1415927*gradient!$E$8*gradient!$E$8*0.6/4)</f>
        <v>1272.9391560728991</v>
      </c>
    </row>
    <row r="839" spans="12:21" x14ac:dyDescent="0.2">
      <c r="L839" s="323">
        <v>24.93</v>
      </c>
      <c r="M839" s="323">
        <f>(L839*$N$5)/(gradient!$E$9/1000000)*1000</f>
        <v>10.221146171719855</v>
      </c>
      <c r="N839" s="323">
        <f t="shared" si="52"/>
        <v>4.3282353617987397</v>
      </c>
      <c r="O839" s="323">
        <f>gradient!$E$7/(N839*gradient!$E$9/1000)</f>
        <v>6795.3247102669884</v>
      </c>
      <c r="P839" s="323">
        <f t="shared" si="51"/>
        <v>6790</v>
      </c>
      <c r="Q839" s="323">
        <f>(M839*60)*(3.1415927*gradient!$E$8*gradient!$E$8*0.6/4)</f>
        <v>1274.472817706722</v>
      </c>
      <c r="R839" s="323">
        <f>1.1*(B$12*gradient!$E$7*0.001*$M839*0.001*$N$4*0.001/(gradient!$E$9*0.000001)^2/100000)</f>
        <v>1164.1690677751642</v>
      </c>
      <c r="S839" s="323">
        <f t="shared" si="53"/>
        <v>6790</v>
      </c>
      <c r="T839" s="323">
        <f t="shared" si="54"/>
        <v>6790</v>
      </c>
      <c r="U839" s="323">
        <f>(M839*60)*(3.1415927*gradient!$E$8*gradient!$E$8*0.6/4)</f>
        <v>1274.472817706722</v>
      </c>
    </row>
    <row r="840" spans="12:21" x14ac:dyDescent="0.2">
      <c r="L840" s="323">
        <v>24.96</v>
      </c>
      <c r="M840" s="323">
        <f>(L840*$N$5)/(gradient!$E$9/1000000)*1000</f>
        <v>10.233445986607604</v>
      </c>
      <c r="N840" s="323">
        <f t="shared" si="52"/>
        <v>4.3307138398815308</v>
      </c>
      <c r="O840" s="323">
        <f>gradient!$E$7/(N840*gradient!$E$9/1000)</f>
        <v>6791.4357293777994</v>
      </c>
      <c r="P840" s="323">
        <f t="shared" si="51"/>
        <v>6790</v>
      </c>
      <c r="Q840" s="323">
        <f>(M840*60)*(3.1415927*gradient!$E$8*gradient!$E$8*0.6/4)</f>
        <v>1276.006479340545</v>
      </c>
      <c r="R840" s="323">
        <f>1.1*(B$12*gradient!$E$7*0.001*$M840*0.001*$N$4*0.001/(gradient!$E$9*0.000001)^2/100000)</f>
        <v>1165.569993247818</v>
      </c>
      <c r="S840" s="323">
        <f t="shared" si="53"/>
        <v>6790</v>
      </c>
      <c r="T840" s="323" t="str">
        <f t="shared" si="54"/>
        <v/>
      </c>
      <c r="U840" s="323">
        <f>(M840*60)*(3.1415927*gradient!$E$8*gradient!$E$8*0.6/4)</f>
        <v>1276.006479340545</v>
      </c>
    </row>
    <row r="841" spans="12:21" x14ac:dyDescent="0.2">
      <c r="L841" s="323">
        <v>24.99</v>
      </c>
      <c r="M841" s="323">
        <f>(L841*$N$5)/(gradient!$E$9/1000000)*1000</f>
        <v>10.245745801495353</v>
      </c>
      <c r="N841" s="323">
        <f t="shared" si="52"/>
        <v>4.3331918427972553</v>
      </c>
      <c r="O841" s="323">
        <f>gradient!$E$7/(N841*gradient!$E$9/1000)</f>
        <v>6787.551941595053</v>
      </c>
      <c r="P841" s="323">
        <f t="shared" ref="P841:P904" si="55">FLOOR(O841,10)</f>
        <v>6780</v>
      </c>
      <c r="Q841" s="323">
        <f>(M841*60)*(3.1415927*gradient!$E$8*gradient!$E$8*0.6/4)</f>
        <v>1277.5401409743674</v>
      </c>
      <c r="R841" s="323">
        <f>1.1*(B$12*gradient!$E$7*0.001*$M841*0.001*$N$4*0.001/(gradient!$E$9*0.000001)^2/100000)</f>
        <v>1166.9709187204712</v>
      </c>
      <c r="S841" s="323">
        <f t="shared" si="53"/>
        <v>6780</v>
      </c>
      <c r="T841" s="323">
        <f t="shared" si="54"/>
        <v>6780</v>
      </c>
      <c r="U841" s="323">
        <f>(M841*60)*(3.1415927*gradient!$E$8*gradient!$E$8*0.6/4)</f>
        <v>1277.5401409743674</v>
      </c>
    </row>
    <row r="842" spans="12:21" x14ac:dyDescent="0.2">
      <c r="L842" s="323">
        <v>25.02</v>
      </c>
      <c r="M842" s="323">
        <f>(L842*$N$5)/(gradient!$E$9/1000000)*1000</f>
        <v>10.258045616383104</v>
      </c>
      <c r="N842" s="323">
        <f t="shared" si="52"/>
        <v>4.3356693707567491</v>
      </c>
      <c r="O842" s="323">
        <f>gradient!$E$7/(N842*gradient!$E$9/1000)</f>
        <v>6783.6733364077563</v>
      </c>
      <c r="P842" s="323">
        <f t="shared" si="55"/>
        <v>6780</v>
      </c>
      <c r="Q842" s="323">
        <f>(M842*60)*(3.1415927*gradient!$E$8*gradient!$E$8*0.6/4)</f>
        <v>1279.0738026081904</v>
      </c>
      <c r="R842" s="323">
        <f>1.1*(B$12*gradient!$E$7*0.001*$M842*0.001*$N$4*0.001/(gradient!$E$9*0.000001)^2/100000)</f>
        <v>1168.3718441931251</v>
      </c>
      <c r="S842" s="323">
        <f t="shared" si="53"/>
        <v>6780</v>
      </c>
      <c r="T842" s="323" t="str">
        <f t="shared" si="54"/>
        <v/>
      </c>
      <c r="U842" s="323">
        <f>(M842*60)*(3.1415927*gradient!$E$8*gradient!$E$8*0.6/4)</f>
        <v>1279.0738026081904</v>
      </c>
    </row>
    <row r="843" spans="12:21" x14ac:dyDescent="0.2">
      <c r="L843" s="323">
        <v>25.05</v>
      </c>
      <c r="M843" s="323">
        <f>(L843*$N$5)/(gradient!$E$9/1000000)*1000</f>
        <v>10.270345431270853</v>
      </c>
      <c r="N843" s="323">
        <f t="shared" si="52"/>
        <v>4.3381464239728276</v>
      </c>
      <c r="O843" s="323">
        <f>gradient!$E$7/(N843*gradient!$E$9/1000)</f>
        <v>6779.7999033299984</v>
      </c>
      <c r="P843" s="323">
        <f t="shared" si="55"/>
        <v>6770</v>
      </c>
      <c r="Q843" s="323">
        <f>(M843*60)*(3.1415927*gradient!$E$8*gradient!$E$8*0.6/4)</f>
        <v>1280.6074642420131</v>
      </c>
      <c r="R843" s="323">
        <f>1.1*(B$12*gradient!$E$7*0.001*$M843*0.001*$N$4*0.001/(gradient!$E$9*0.000001)^2/100000)</f>
        <v>1169.7727696657787</v>
      </c>
      <c r="S843" s="323">
        <f t="shared" si="53"/>
        <v>6770</v>
      </c>
      <c r="T843" s="323" t="str">
        <f t="shared" si="54"/>
        <v/>
      </c>
      <c r="U843" s="323">
        <f>(M843*60)*(3.1415927*gradient!$E$8*gradient!$E$8*0.6/4)</f>
        <v>1280.6074642420131</v>
      </c>
    </row>
    <row r="844" spans="12:21" x14ac:dyDescent="0.2">
      <c r="L844" s="323">
        <v>25.08</v>
      </c>
      <c r="M844" s="323">
        <f>(L844*$N$5)/(gradient!$E$9/1000000)*1000</f>
        <v>10.2826452461586</v>
      </c>
      <c r="N844" s="323">
        <f t="shared" si="52"/>
        <v>4.3406230026602683</v>
      </c>
      <c r="O844" s="323">
        <f>gradient!$E$7/(N844*gradient!$E$9/1000)</f>
        <v>6775.9316319008949</v>
      </c>
      <c r="P844" s="323">
        <f t="shared" si="55"/>
        <v>6770</v>
      </c>
      <c r="Q844" s="323">
        <f>(M844*60)*(3.1415927*gradient!$E$8*gradient!$E$8*0.6/4)</f>
        <v>1282.1411258758355</v>
      </c>
      <c r="R844" s="323">
        <f>1.1*(B$12*gradient!$E$7*0.001*$M844*0.001*$N$4*0.001/(gradient!$E$9*0.000001)^2/100000)</f>
        <v>1171.1736951384319</v>
      </c>
      <c r="S844" s="323">
        <f t="shared" si="53"/>
        <v>6770</v>
      </c>
      <c r="T844" s="323">
        <f t="shared" si="54"/>
        <v>6770</v>
      </c>
      <c r="U844" s="323">
        <f>(M844*60)*(3.1415927*gradient!$E$8*gradient!$E$8*0.6/4)</f>
        <v>1282.1411258758355</v>
      </c>
    </row>
    <row r="845" spans="12:21" x14ac:dyDescent="0.2">
      <c r="L845" s="323">
        <v>25.11</v>
      </c>
      <c r="M845" s="323">
        <f>(L845*$N$5)/(gradient!$E$9/1000000)*1000</f>
        <v>10.294945061046352</v>
      </c>
      <c r="N845" s="323">
        <f t="shared" si="52"/>
        <v>4.3430991070357887</v>
      </c>
      <c r="O845" s="323">
        <f>gradient!$E$7/(N845*gradient!$E$9/1000)</f>
        <v>6772.0685116845507</v>
      </c>
      <c r="P845" s="323">
        <f t="shared" si="55"/>
        <v>6770</v>
      </c>
      <c r="Q845" s="323">
        <f>(M845*60)*(3.1415927*gradient!$E$8*gradient!$E$8*0.6/4)</f>
        <v>1283.6747875096587</v>
      </c>
      <c r="R845" s="323">
        <f>1.1*(B$12*gradient!$E$7*0.001*$M845*0.001*$N$4*0.001/(gradient!$E$9*0.000001)^2/100000)</f>
        <v>1172.5746206110857</v>
      </c>
      <c r="S845" s="323">
        <f t="shared" si="53"/>
        <v>6770</v>
      </c>
      <c r="T845" s="323" t="str">
        <f t="shared" si="54"/>
        <v/>
      </c>
      <c r="U845" s="323">
        <f>(M845*60)*(3.1415927*gradient!$E$8*gradient!$E$8*0.6/4)</f>
        <v>1283.6747875096587</v>
      </c>
    </row>
    <row r="846" spans="12:21" x14ac:dyDescent="0.2">
      <c r="L846" s="323">
        <v>25.14</v>
      </c>
      <c r="M846" s="323">
        <f>(L846*$N$5)/(gradient!$E$9/1000000)*1000</f>
        <v>10.307244875934101</v>
      </c>
      <c r="N846" s="323">
        <f t="shared" si="52"/>
        <v>4.3455747373180245</v>
      </c>
      <c r="O846" s="323">
        <f>gradient!$E$7/(N846*gradient!$E$9/1000)</f>
        <v>6768.2105322700145</v>
      </c>
      <c r="P846" s="323">
        <f t="shared" si="55"/>
        <v>6760</v>
      </c>
      <c r="Q846" s="323">
        <f>(M846*60)*(3.1415927*gradient!$E$8*gradient!$E$8*0.6/4)</f>
        <v>1285.2084491434814</v>
      </c>
      <c r="R846" s="323">
        <f>1.1*(B$12*gradient!$E$7*0.001*$M846*0.001*$N$4*0.001/(gradient!$E$9*0.000001)^2/100000)</f>
        <v>1173.9755460837396</v>
      </c>
      <c r="S846" s="323">
        <f t="shared" si="53"/>
        <v>6760</v>
      </c>
      <c r="T846" s="323" t="str">
        <f t="shared" si="54"/>
        <v/>
      </c>
      <c r="U846" s="323">
        <f>(M846*60)*(3.1415927*gradient!$E$8*gradient!$E$8*0.6/4)</f>
        <v>1285.2084491434814</v>
      </c>
    </row>
    <row r="847" spans="12:21" x14ac:dyDescent="0.2">
      <c r="L847" s="323">
        <v>25.17</v>
      </c>
      <c r="M847" s="323">
        <f>(L847*$N$5)/(gradient!$E$9/1000000)*1000</f>
        <v>10.319544690821852</v>
      </c>
      <c r="N847" s="323">
        <f t="shared" si="52"/>
        <v>4.3480498937275032</v>
      </c>
      <c r="O847" s="323">
        <f>gradient!$E$7/(N847*gradient!$E$9/1000)</f>
        <v>6764.3576832712442</v>
      </c>
      <c r="P847" s="323">
        <f t="shared" si="55"/>
        <v>6760</v>
      </c>
      <c r="Q847" s="323">
        <f>(M847*60)*(3.1415927*gradient!$E$8*gradient!$E$8*0.6/4)</f>
        <v>1286.7421107773043</v>
      </c>
      <c r="R847" s="323">
        <f>1.1*(B$12*gradient!$E$7*0.001*$M847*0.001*$N$4*0.001/(gradient!$E$9*0.000001)^2/100000)</f>
        <v>1175.3764715563932</v>
      </c>
      <c r="S847" s="323">
        <f t="shared" si="53"/>
        <v>6760</v>
      </c>
      <c r="T847" s="323">
        <f t="shared" si="54"/>
        <v>6760</v>
      </c>
      <c r="U847" s="323">
        <f>(M847*60)*(3.1415927*gradient!$E$8*gradient!$E$8*0.6/4)</f>
        <v>1286.7421107773043</v>
      </c>
    </row>
    <row r="848" spans="12:21" x14ac:dyDescent="0.2">
      <c r="L848" s="323">
        <v>25.2</v>
      </c>
      <c r="M848" s="323">
        <f>(L848*$N$5)/(gradient!$E$9/1000000)*1000</f>
        <v>10.331844505709601</v>
      </c>
      <c r="N848" s="323">
        <f t="shared" si="52"/>
        <v>4.3505245764866336</v>
      </c>
      <c r="O848" s="323">
        <f>gradient!$E$7/(N848*gradient!$E$9/1000)</f>
        <v>6760.509954327048</v>
      </c>
      <c r="P848" s="323">
        <f t="shared" si="55"/>
        <v>6760</v>
      </c>
      <c r="Q848" s="323">
        <f>(M848*60)*(3.1415927*gradient!$E$8*gradient!$E$8*0.6/4)</f>
        <v>1288.275772411127</v>
      </c>
      <c r="R848" s="323">
        <f>1.1*(B$12*gradient!$E$7*0.001*$M848*0.001*$N$4*0.001/(gradient!$E$9*0.000001)^2/100000)</f>
        <v>1176.7773970290468</v>
      </c>
      <c r="S848" s="323">
        <f t="shared" si="53"/>
        <v>6760</v>
      </c>
      <c r="T848" s="323" t="str">
        <f t="shared" si="54"/>
        <v/>
      </c>
      <c r="U848" s="323">
        <f>(M848*60)*(3.1415927*gradient!$E$8*gradient!$E$8*0.6/4)</f>
        <v>1288.275772411127</v>
      </c>
    </row>
    <row r="849" spans="12:21" x14ac:dyDescent="0.2">
      <c r="L849" s="323">
        <v>25.23</v>
      </c>
      <c r="M849" s="323">
        <f>(L849*$N$5)/(gradient!$E$9/1000000)*1000</f>
        <v>10.34414432059735</v>
      </c>
      <c r="N849" s="323">
        <f t="shared" si="52"/>
        <v>4.3529987858196808</v>
      </c>
      <c r="O849" s="323">
        <f>gradient!$E$7/(N849*gradient!$E$9/1000)</f>
        <v>6756.6673351010459</v>
      </c>
      <c r="P849" s="323">
        <f t="shared" si="55"/>
        <v>6750</v>
      </c>
      <c r="Q849" s="323">
        <f>(M849*60)*(3.1415927*gradient!$E$8*gradient!$E$8*0.6/4)</f>
        <v>1289.8094340449497</v>
      </c>
      <c r="R849" s="323">
        <f>1.1*(B$12*gradient!$E$7*0.001*$M849*0.001*$N$4*0.001/(gradient!$E$9*0.000001)^2/100000)</f>
        <v>1178.1783225017004</v>
      </c>
      <c r="S849" s="323">
        <f t="shared" si="53"/>
        <v>6750</v>
      </c>
      <c r="T849" s="323">
        <f t="shared" si="54"/>
        <v>6750</v>
      </c>
      <c r="U849" s="323">
        <f>(M849*60)*(3.1415927*gradient!$E$8*gradient!$E$8*0.6/4)</f>
        <v>1289.8094340449497</v>
      </c>
    </row>
    <row r="850" spans="12:21" x14ac:dyDescent="0.2">
      <c r="L850" s="323">
        <v>25.26</v>
      </c>
      <c r="M850" s="323">
        <f>(L850*$N$5)/(gradient!$E$9/1000000)*1000</f>
        <v>10.3564441354851</v>
      </c>
      <c r="N850" s="323">
        <f t="shared" ref="N850:N913" si="56">B$9*$L850^(1/3)+B$10/$L850+B$11*$L850</f>
        <v>4.3554725219527421</v>
      </c>
      <c r="O850" s="323">
        <f>gradient!$E$7/(N850*gradient!$E$9/1000)</f>
        <v>6752.8298152816305</v>
      </c>
      <c r="P850" s="323">
        <f t="shared" si="55"/>
        <v>6750</v>
      </c>
      <c r="Q850" s="323">
        <f>(M850*60)*(3.1415927*gradient!$E$8*gradient!$E$8*0.6/4)</f>
        <v>1291.3430956787724</v>
      </c>
      <c r="R850" s="323">
        <f>1.1*(B$12*gradient!$E$7*0.001*$M850*0.001*$N$4*0.001/(gradient!$E$9*0.000001)^2/100000)</f>
        <v>1179.5792479743543</v>
      </c>
      <c r="S850" s="323">
        <f t="shared" ref="S850:S913" si="57">IF(P850&gt;$P$1017,S849,P850)</f>
        <v>6750</v>
      </c>
      <c r="T850" s="323" t="str">
        <f t="shared" ref="T850:T913" si="58">IF(S852-S851&gt;=0,"",P850)</f>
        <v/>
      </c>
      <c r="U850" s="323">
        <f>(M850*60)*(3.1415927*gradient!$E$8*gradient!$E$8*0.6/4)</f>
        <v>1291.3430956787724</v>
      </c>
    </row>
    <row r="851" spans="12:21" x14ac:dyDescent="0.2">
      <c r="L851" s="323">
        <v>25.29</v>
      </c>
      <c r="M851" s="323">
        <f>(L851*$N$5)/(gradient!$E$9/1000000)*1000</f>
        <v>10.368743950372849</v>
      </c>
      <c r="N851" s="323">
        <f t="shared" si="56"/>
        <v>4.3579457851137322</v>
      </c>
      <c r="O851" s="323">
        <f>gradient!$E$7/(N851*gradient!$E$9/1000)</f>
        <v>6748.997384581914</v>
      </c>
      <c r="P851" s="323">
        <f t="shared" si="55"/>
        <v>6740</v>
      </c>
      <c r="Q851" s="323">
        <f>(M851*60)*(3.1415927*gradient!$E$8*gradient!$E$8*0.6/4)</f>
        <v>1292.8767573125954</v>
      </c>
      <c r="R851" s="323">
        <f>1.1*(B$12*gradient!$E$7*0.001*$M851*0.001*$N$4*0.001/(gradient!$E$9*0.000001)^2/100000)</f>
        <v>1180.9801734470075</v>
      </c>
      <c r="S851" s="323">
        <f t="shared" si="57"/>
        <v>6740</v>
      </c>
      <c r="T851" s="323" t="str">
        <f t="shared" si="58"/>
        <v/>
      </c>
      <c r="U851" s="323">
        <f>(M851*60)*(3.1415927*gradient!$E$8*gradient!$E$8*0.6/4)</f>
        <v>1292.8767573125954</v>
      </c>
    </row>
    <row r="852" spans="12:21" x14ac:dyDescent="0.2">
      <c r="L852" s="323">
        <v>25.32</v>
      </c>
      <c r="M852" s="323">
        <f>(L852*$N$5)/(gradient!$E$9/1000000)*1000</f>
        <v>10.381043765260598</v>
      </c>
      <c r="N852" s="323">
        <f t="shared" si="56"/>
        <v>4.3604185755323632</v>
      </c>
      <c r="O852" s="323">
        <f>gradient!$E$7/(N852*gradient!$E$9/1000)</f>
        <v>6745.1700327396829</v>
      </c>
      <c r="P852" s="323">
        <f t="shared" si="55"/>
        <v>6740</v>
      </c>
      <c r="Q852" s="323">
        <f>(M852*60)*(3.1415927*gradient!$E$8*gradient!$E$8*0.6/4)</f>
        <v>1294.4104189464181</v>
      </c>
      <c r="R852" s="323">
        <f>1.1*(B$12*gradient!$E$7*0.001*$M852*0.001*$N$4*0.001/(gradient!$E$9*0.000001)^2/100000)</f>
        <v>1182.3810989196611</v>
      </c>
      <c r="S852" s="323">
        <f t="shared" si="57"/>
        <v>6740</v>
      </c>
      <c r="T852" s="323">
        <f t="shared" si="58"/>
        <v>6740</v>
      </c>
      <c r="U852" s="323">
        <f>(M852*60)*(3.1415927*gradient!$E$8*gradient!$E$8*0.6/4)</f>
        <v>1294.4104189464181</v>
      </c>
    </row>
    <row r="853" spans="12:21" x14ac:dyDescent="0.2">
      <c r="L853" s="323">
        <v>25.35</v>
      </c>
      <c r="M853" s="323">
        <f>(L853*$N$5)/(gradient!$E$9/1000000)*1000</f>
        <v>10.393343580148349</v>
      </c>
      <c r="N853" s="323">
        <f t="shared" si="56"/>
        <v>4.3628908934401203</v>
      </c>
      <c r="O853" s="323">
        <f>gradient!$E$7/(N853*gradient!$E$9/1000)</f>
        <v>6741.3477495173629</v>
      </c>
      <c r="P853" s="323">
        <f t="shared" si="55"/>
        <v>6740</v>
      </c>
      <c r="Q853" s="323">
        <f>(M853*60)*(3.1415927*gradient!$E$8*gradient!$E$8*0.6/4)</f>
        <v>1295.9440805802408</v>
      </c>
      <c r="R853" s="323">
        <f>1.1*(B$12*gradient!$E$7*0.001*$M853*0.001*$N$4*0.001/(gradient!$E$9*0.000001)^2/100000)</f>
        <v>1183.7820243923147</v>
      </c>
      <c r="S853" s="323">
        <f t="shared" si="57"/>
        <v>6740</v>
      </c>
      <c r="T853" s="323" t="str">
        <f t="shared" si="58"/>
        <v/>
      </c>
      <c r="U853" s="323">
        <f>(M853*60)*(3.1415927*gradient!$E$8*gradient!$E$8*0.6/4)</f>
        <v>1295.9440805802408</v>
      </c>
    </row>
    <row r="854" spans="12:21" x14ac:dyDescent="0.2">
      <c r="L854" s="323">
        <v>25.38</v>
      </c>
      <c r="M854" s="323">
        <f>(L854*$N$5)/(gradient!$E$9/1000000)*1000</f>
        <v>10.405643395036098</v>
      </c>
      <c r="N854" s="323">
        <f t="shared" si="56"/>
        <v>4.3653627390702461</v>
      </c>
      <c r="O854" s="323">
        <f>gradient!$E$7/(N854*gradient!$E$9/1000)</f>
        <v>6737.5305247019633</v>
      </c>
      <c r="P854" s="323">
        <f t="shared" si="55"/>
        <v>6730</v>
      </c>
      <c r="Q854" s="323">
        <f>(M854*60)*(3.1415927*gradient!$E$8*gradient!$E$8*0.6/4)</f>
        <v>1297.4777422140635</v>
      </c>
      <c r="R854" s="323">
        <f>1.1*(B$12*gradient!$E$7*0.001*$M854*0.001*$N$4*0.001/(gradient!$E$9*0.000001)^2/100000)</f>
        <v>1185.1829498649688</v>
      </c>
      <c r="S854" s="323">
        <f t="shared" si="57"/>
        <v>6730</v>
      </c>
      <c r="T854" s="323">
        <f t="shared" si="58"/>
        <v>6730</v>
      </c>
      <c r="U854" s="323">
        <f>(M854*60)*(3.1415927*gradient!$E$8*gradient!$E$8*0.6/4)</f>
        <v>1297.4777422140635</v>
      </c>
    </row>
    <row r="855" spans="12:21" x14ac:dyDescent="0.2">
      <c r="L855" s="323">
        <v>25.41</v>
      </c>
      <c r="M855" s="323">
        <f>(L855*$N$5)/(gradient!$E$9/1000000)*1000</f>
        <v>10.417943209923846</v>
      </c>
      <c r="N855" s="323">
        <f t="shared" si="56"/>
        <v>4.3678341126577216</v>
      </c>
      <c r="O855" s="323">
        <f>gradient!$E$7/(N855*gradient!$E$9/1000)</f>
        <v>6733.7183481050297</v>
      </c>
      <c r="P855" s="323">
        <f t="shared" si="55"/>
        <v>6730</v>
      </c>
      <c r="Q855" s="323">
        <f>(M855*60)*(3.1415927*gradient!$E$8*gradient!$E$8*0.6/4)</f>
        <v>1299.0114038478864</v>
      </c>
      <c r="R855" s="323">
        <f>1.1*(B$12*gradient!$E$7*0.001*$M855*0.001*$N$4*0.001/(gradient!$E$9*0.000001)^2/100000)</f>
        <v>1186.583875337622</v>
      </c>
      <c r="S855" s="323">
        <f t="shared" si="57"/>
        <v>6730</v>
      </c>
      <c r="T855" s="323" t="str">
        <f t="shared" si="58"/>
        <v/>
      </c>
      <c r="U855" s="323">
        <f>(M855*60)*(3.1415927*gradient!$E$8*gradient!$E$8*0.6/4)</f>
        <v>1299.0114038478864</v>
      </c>
    </row>
    <row r="856" spans="12:21" x14ac:dyDescent="0.2">
      <c r="L856" s="323">
        <v>25.44</v>
      </c>
      <c r="M856" s="323">
        <f>(L856*$N$5)/(gradient!$E$9/1000000)*1000</f>
        <v>10.430243024811597</v>
      </c>
      <c r="N856" s="323">
        <f t="shared" si="56"/>
        <v>4.3703050144392463</v>
      </c>
      <c r="O856" s="323">
        <f>gradient!$E$7/(N856*gradient!$E$9/1000)</f>
        <v>6729.911209562606</v>
      </c>
      <c r="P856" s="323">
        <f t="shared" si="55"/>
        <v>6720</v>
      </c>
      <c r="Q856" s="323">
        <f>(M856*60)*(3.1415927*gradient!$E$8*gradient!$E$8*0.6/4)</f>
        <v>1300.5450654817091</v>
      </c>
      <c r="R856" s="323">
        <f>1.1*(B$12*gradient!$E$7*0.001*$M856*0.001*$N$4*0.001/(gradient!$E$9*0.000001)^2/100000)</f>
        <v>1187.9848008102756</v>
      </c>
      <c r="S856" s="323">
        <f t="shared" si="57"/>
        <v>6720</v>
      </c>
      <c r="T856" s="323" t="str">
        <f t="shared" si="58"/>
        <v/>
      </c>
      <c r="U856" s="323">
        <f>(M856*60)*(3.1415927*gradient!$E$8*gradient!$E$8*0.6/4)</f>
        <v>1300.5450654817091</v>
      </c>
    </row>
    <row r="857" spans="12:21" x14ac:dyDescent="0.2">
      <c r="L857" s="323">
        <v>25.47</v>
      </c>
      <c r="M857" s="323">
        <f>(L857*$N$5)/(gradient!$E$9/1000000)*1000</f>
        <v>10.442542839699346</v>
      </c>
      <c r="N857" s="323">
        <f t="shared" si="56"/>
        <v>4.3727754446532154</v>
      </c>
      <c r="O857" s="323">
        <f>gradient!$E$7/(N857*gradient!$E$9/1000)</f>
        <v>6726.1090989351878</v>
      </c>
      <c r="P857" s="323">
        <f t="shared" si="55"/>
        <v>6720</v>
      </c>
      <c r="Q857" s="323">
        <f>(M857*60)*(3.1415927*gradient!$E$8*gradient!$E$8*0.6/4)</f>
        <v>1302.0787271155318</v>
      </c>
      <c r="R857" s="323">
        <f>1.1*(B$12*gradient!$E$7*0.001*$M857*0.001*$N$4*0.001/(gradient!$E$9*0.000001)^2/100000)</f>
        <v>1189.3857262829295</v>
      </c>
      <c r="S857" s="323">
        <f t="shared" si="57"/>
        <v>6720</v>
      </c>
      <c r="T857" s="323">
        <f t="shared" si="58"/>
        <v>6720</v>
      </c>
      <c r="U857" s="323">
        <f>(M857*60)*(3.1415927*gradient!$E$8*gradient!$E$8*0.6/4)</f>
        <v>1302.0787271155318</v>
      </c>
    </row>
    <row r="858" spans="12:21" x14ac:dyDescent="0.2">
      <c r="L858" s="323">
        <v>25.5</v>
      </c>
      <c r="M858" s="323">
        <f>(L858*$N$5)/(gradient!$E$9/1000000)*1000</f>
        <v>10.454842654587095</v>
      </c>
      <c r="N858" s="323">
        <f t="shared" si="56"/>
        <v>4.375245403539707</v>
      </c>
      <c r="O858" s="323">
        <f>gradient!$E$7/(N858*gradient!$E$9/1000)</f>
        <v>6722.312006107667</v>
      </c>
      <c r="P858" s="323">
        <f t="shared" si="55"/>
        <v>6720</v>
      </c>
      <c r="Q858" s="323">
        <f>(M858*60)*(3.1415927*gradient!$E$8*gradient!$E$8*0.6/4)</f>
        <v>1303.6123887493547</v>
      </c>
      <c r="R858" s="323">
        <f>1.1*(B$12*gradient!$E$7*0.001*$M858*0.001*$N$4*0.001/(gradient!$E$9*0.000001)^2/100000)</f>
        <v>1190.7866517555829</v>
      </c>
      <c r="S858" s="323">
        <f t="shared" si="57"/>
        <v>6720</v>
      </c>
      <c r="T858" s="323" t="str">
        <f t="shared" si="58"/>
        <v/>
      </c>
      <c r="U858" s="323">
        <f>(M858*60)*(3.1415927*gradient!$E$8*gradient!$E$8*0.6/4)</f>
        <v>1303.6123887493547</v>
      </c>
    </row>
    <row r="859" spans="12:21" x14ac:dyDescent="0.2">
      <c r="L859" s="323">
        <v>25.53</v>
      </c>
      <c r="M859" s="323">
        <f>(L859*$N$5)/(gradient!$E$9/1000000)*1000</f>
        <v>10.467142469474847</v>
      </c>
      <c r="N859" s="323">
        <f t="shared" si="56"/>
        <v>4.3777148913404602</v>
      </c>
      <c r="O859" s="323">
        <f>gradient!$E$7/(N859*gradient!$E$9/1000)</f>
        <v>6718.5199209892917</v>
      </c>
      <c r="P859" s="323">
        <f t="shared" si="55"/>
        <v>6710</v>
      </c>
      <c r="Q859" s="323">
        <f>(M859*60)*(3.1415927*gradient!$E$8*gradient!$E$8*0.6/4)</f>
        <v>1305.1460503831777</v>
      </c>
      <c r="R859" s="323">
        <f>1.1*(B$12*gradient!$E$7*0.001*$M859*0.001*$N$4*0.001/(gradient!$E$9*0.000001)^2/100000)</f>
        <v>1192.1875772282372</v>
      </c>
      <c r="S859" s="323">
        <f t="shared" si="57"/>
        <v>6710</v>
      </c>
      <c r="T859" s="323" t="str">
        <f t="shared" si="58"/>
        <v/>
      </c>
      <c r="U859" s="323">
        <f>(M859*60)*(3.1415927*gradient!$E$8*gradient!$E$8*0.6/4)</f>
        <v>1305.1460503831777</v>
      </c>
    </row>
    <row r="860" spans="12:21" x14ac:dyDescent="0.2">
      <c r="L860" s="323">
        <v>25.56</v>
      </c>
      <c r="M860" s="323">
        <f>(L860*$N$5)/(gradient!$E$9/1000000)*1000</f>
        <v>10.479442284362595</v>
      </c>
      <c r="N860" s="323">
        <f t="shared" si="56"/>
        <v>4.3801839082988572</v>
      </c>
      <c r="O860" s="323">
        <f>gradient!$E$7/(N860*gradient!$E$9/1000)</f>
        <v>6714.7328335136208</v>
      </c>
      <c r="P860" s="323">
        <f t="shared" si="55"/>
        <v>6710</v>
      </c>
      <c r="Q860" s="323">
        <f>(M860*60)*(3.1415927*gradient!$E$8*gradient!$E$8*0.6/4)</f>
        <v>1306.6797120170002</v>
      </c>
      <c r="R860" s="323">
        <f>1.1*(B$12*gradient!$E$7*0.001*$M860*0.001*$N$4*0.001/(gradient!$E$9*0.000001)^2/100000)</f>
        <v>1193.5885027008903</v>
      </c>
      <c r="S860" s="323">
        <f t="shared" si="57"/>
        <v>6710</v>
      </c>
      <c r="T860" s="323">
        <f t="shared" si="58"/>
        <v>6710</v>
      </c>
      <c r="U860" s="323">
        <f>(M860*60)*(3.1415927*gradient!$E$8*gradient!$E$8*0.6/4)</f>
        <v>1306.6797120170002</v>
      </c>
    </row>
    <row r="861" spans="12:21" x14ac:dyDescent="0.2">
      <c r="L861" s="323">
        <v>25.59</v>
      </c>
      <c r="M861" s="323">
        <f>(L861*$N$5)/(gradient!$E$9/1000000)*1000</f>
        <v>10.491742099250343</v>
      </c>
      <c r="N861" s="323">
        <f t="shared" si="56"/>
        <v>4.3826524546599037</v>
      </c>
      <c r="O861" s="323">
        <f>gradient!$E$7/(N861*gradient!$E$9/1000)</f>
        <v>6710.9507336384777</v>
      </c>
      <c r="P861" s="323">
        <f t="shared" si="55"/>
        <v>6710</v>
      </c>
      <c r="Q861" s="323">
        <f>(M861*60)*(3.1415927*gradient!$E$8*gradient!$E$8*0.6/4)</f>
        <v>1308.2133736508229</v>
      </c>
      <c r="R861" s="323">
        <f>1.1*(B$12*gradient!$E$7*0.001*$M861*0.001*$N$4*0.001/(gradient!$E$9*0.000001)^2/100000)</f>
        <v>1194.9894281735437</v>
      </c>
      <c r="S861" s="323">
        <f t="shared" si="57"/>
        <v>6710</v>
      </c>
      <c r="T861" s="323" t="str">
        <f t="shared" si="58"/>
        <v/>
      </c>
      <c r="U861" s="323">
        <f>(M861*60)*(3.1415927*gradient!$E$8*gradient!$E$8*0.6/4)</f>
        <v>1308.2133736508229</v>
      </c>
    </row>
    <row r="862" spans="12:21" x14ac:dyDescent="0.2">
      <c r="L862" s="323">
        <v>25.62</v>
      </c>
      <c r="M862" s="323">
        <f>(L862*$N$5)/(gradient!$E$9/1000000)*1000</f>
        <v>10.504041914138094</v>
      </c>
      <c r="N862" s="323">
        <f t="shared" si="56"/>
        <v>4.3851205306702141</v>
      </c>
      <c r="O862" s="323">
        <f>gradient!$E$7/(N862*gradient!$E$9/1000)</f>
        <v>6707.1736113458919</v>
      </c>
      <c r="P862" s="323">
        <f t="shared" si="55"/>
        <v>6700</v>
      </c>
      <c r="Q862" s="323">
        <f>(M862*60)*(3.1415927*gradient!$E$8*gradient!$E$8*0.6/4)</f>
        <v>1309.7470352846458</v>
      </c>
      <c r="R862" s="323">
        <f>1.1*(B$12*gradient!$E$7*0.001*$M862*0.001*$N$4*0.001/(gradient!$E$9*0.000001)^2/100000)</f>
        <v>1196.3903536461978</v>
      </c>
      <c r="S862" s="323">
        <f t="shared" si="57"/>
        <v>6700</v>
      </c>
      <c r="T862" s="323">
        <f t="shared" si="58"/>
        <v>6700</v>
      </c>
      <c r="U862" s="323">
        <f>(M862*60)*(3.1415927*gradient!$E$8*gradient!$E$8*0.6/4)</f>
        <v>1309.7470352846458</v>
      </c>
    </row>
    <row r="863" spans="12:21" x14ac:dyDescent="0.2">
      <c r="L863" s="323">
        <v>25.65</v>
      </c>
      <c r="M863" s="323">
        <f>(L863*$N$5)/(gradient!$E$9/1000000)*1000</f>
        <v>10.516341729025843</v>
      </c>
      <c r="N863" s="323">
        <f t="shared" si="56"/>
        <v>4.387588136577989</v>
      </c>
      <c r="O863" s="323">
        <f>gradient!$E$7/(N863*gradient!$E$9/1000)</f>
        <v>6703.4014566420692</v>
      </c>
      <c r="P863" s="323">
        <f t="shared" si="55"/>
        <v>6700</v>
      </c>
      <c r="Q863" s="323">
        <f>(M863*60)*(3.1415927*gradient!$E$8*gradient!$E$8*0.6/4)</f>
        <v>1311.2806969184685</v>
      </c>
      <c r="R863" s="323">
        <f>1.1*(B$12*gradient!$E$7*0.001*$M863*0.001*$N$4*0.001/(gradient!$E$9*0.000001)^2/100000)</f>
        <v>1197.7912791188512</v>
      </c>
      <c r="S863" s="323">
        <f t="shared" si="57"/>
        <v>6700</v>
      </c>
      <c r="T863" s="323" t="str">
        <f t="shared" si="58"/>
        <v/>
      </c>
      <c r="U863" s="323">
        <f>(M863*60)*(3.1415927*gradient!$E$8*gradient!$E$8*0.6/4)</f>
        <v>1311.2806969184685</v>
      </c>
    </row>
    <row r="864" spans="12:21" x14ac:dyDescent="0.2">
      <c r="L864" s="323">
        <v>25.68</v>
      </c>
      <c r="M864" s="323">
        <f>(L864*$N$5)/(gradient!$E$9/1000000)*1000</f>
        <v>10.528641543913592</v>
      </c>
      <c r="N864" s="323">
        <f t="shared" si="56"/>
        <v>4.3900552726330018</v>
      </c>
      <c r="O864" s="323">
        <f>gradient!$E$7/(N864*gradient!$E$9/1000)</f>
        <v>6699.6342595573296</v>
      </c>
      <c r="P864" s="323">
        <f t="shared" si="55"/>
        <v>6690</v>
      </c>
      <c r="Q864" s="323">
        <f>(M864*60)*(3.1415927*gradient!$E$8*gradient!$E$8*0.6/4)</f>
        <v>1312.8143585522912</v>
      </c>
      <c r="R864" s="323">
        <f>1.1*(B$12*gradient!$E$7*0.001*$M864*0.001*$N$4*0.001/(gradient!$E$9*0.000001)^2/100000)</f>
        <v>1199.1922045915048</v>
      </c>
      <c r="S864" s="323">
        <f t="shared" si="57"/>
        <v>6690</v>
      </c>
      <c r="T864" s="323" t="str">
        <f t="shared" si="58"/>
        <v/>
      </c>
      <c r="U864" s="323">
        <f>(M864*60)*(3.1415927*gradient!$E$8*gradient!$E$8*0.6/4)</f>
        <v>1312.8143585522912</v>
      </c>
    </row>
    <row r="865" spans="12:21" x14ac:dyDescent="0.2">
      <c r="L865" s="323">
        <v>25.71</v>
      </c>
      <c r="M865" s="323">
        <f>(L865*$N$5)/(gradient!$E$9/1000000)*1000</f>
        <v>10.540941358801343</v>
      </c>
      <c r="N865" s="323">
        <f t="shared" si="56"/>
        <v>4.3925219390865786</v>
      </c>
      <c r="O865" s="323">
        <f>gradient!$E$7/(N865*gradient!$E$9/1000)</f>
        <v>6695.8720101460685</v>
      </c>
      <c r="P865" s="323">
        <f t="shared" si="55"/>
        <v>6690</v>
      </c>
      <c r="Q865" s="323">
        <f>(M865*60)*(3.1415927*gradient!$E$8*gradient!$E$8*0.6/4)</f>
        <v>1314.3480201861141</v>
      </c>
      <c r="R865" s="323">
        <f>1.1*(B$12*gradient!$E$7*0.001*$M865*0.001*$N$4*0.001/(gradient!$E$9*0.000001)^2/100000)</f>
        <v>1200.5931300641587</v>
      </c>
      <c r="S865" s="323">
        <f t="shared" si="57"/>
        <v>6690</v>
      </c>
      <c r="T865" s="323">
        <f t="shared" si="58"/>
        <v>6690</v>
      </c>
      <c r="U865" s="323">
        <f>(M865*60)*(3.1415927*gradient!$E$8*gradient!$E$8*0.6/4)</f>
        <v>1314.3480201861141</v>
      </c>
    </row>
    <row r="866" spans="12:21" x14ac:dyDescent="0.2">
      <c r="L866" s="323">
        <v>25.74</v>
      </c>
      <c r="M866" s="323">
        <f>(L866*$N$5)/(gradient!$E$9/1000000)*1000</f>
        <v>10.553241173689091</v>
      </c>
      <c r="N866" s="323">
        <f t="shared" si="56"/>
        <v>4.3949881361915804</v>
      </c>
      <c r="O866" s="323">
        <f>gradient!$E$7/(N866*gradient!$E$9/1000)</f>
        <v>6692.1146984867028</v>
      </c>
      <c r="P866" s="323">
        <f t="shared" si="55"/>
        <v>6690</v>
      </c>
      <c r="Q866" s="323">
        <f>(M866*60)*(3.1415927*gradient!$E$8*gradient!$E$8*0.6/4)</f>
        <v>1315.8816818199368</v>
      </c>
      <c r="R866" s="323">
        <f>1.1*(B$12*gradient!$E$7*0.001*$M866*0.001*$N$4*0.001/(gradient!$E$9*0.000001)^2/100000)</f>
        <v>1201.9940555368121</v>
      </c>
      <c r="S866" s="323">
        <f t="shared" si="57"/>
        <v>6690</v>
      </c>
      <c r="T866" s="323" t="str">
        <f t="shared" si="58"/>
        <v/>
      </c>
      <c r="U866" s="323">
        <f>(M866*60)*(3.1415927*gradient!$E$8*gradient!$E$8*0.6/4)</f>
        <v>1315.8816818199368</v>
      </c>
    </row>
    <row r="867" spans="12:21" x14ac:dyDescent="0.2">
      <c r="L867" s="323">
        <v>25.77</v>
      </c>
      <c r="M867" s="323">
        <f>(L867*$N$5)/(gradient!$E$9/1000000)*1000</f>
        <v>10.56554098857684</v>
      </c>
      <c r="N867" s="323">
        <f t="shared" si="56"/>
        <v>4.3974538642023848</v>
      </c>
      <c r="O867" s="323">
        <f>gradient!$E$7/(N867*gradient!$E$9/1000)</f>
        <v>6688.3623146816335</v>
      </c>
      <c r="P867" s="323">
        <f t="shared" si="55"/>
        <v>6680</v>
      </c>
      <c r="Q867" s="323">
        <f>(M867*60)*(3.1415927*gradient!$E$8*gradient!$E$8*0.6/4)</f>
        <v>1317.4153434537595</v>
      </c>
      <c r="R867" s="323">
        <f>1.1*(B$12*gradient!$E$7*0.001*$M867*0.001*$N$4*0.001/(gradient!$E$9*0.000001)^2/100000)</f>
        <v>1203.3949810094655</v>
      </c>
      <c r="S867" s="323">
        <f t="shared" si="57"/>
        <v>6680</v>
      </c>
      <c r="T867" s="323" t="str">
        <f t="shared" si="58"/>
        <v/>
      </c>
      <c r="U867" s="323">
        <f>(M867*60)*(3.1415927*gradient!$E$8*gradient!$E$8*0.6/4)</f>
        <v>1317.4153434537595</v>
      </c>
    </row>
    <row r="868" spans="12:21" x14ac:dyDescent="0.2">
      <c r="L868" s="323">
        <v>25.8</v>
      </c>
      <c r="M868" s="323">
        <f>(L868*$N$5)/(gradient!$E$9/1000000)*1000</f>
        <v>10.577840803464591</v>
      </c>
      <c r="N868" s="323">
        <f t="shared" si="56"/>
        <v>4.3999191233748753</v>
      </c>
      <c r="O868" s="323">
        <f>gradient!$E$7/(N868*gradient!$E$9/1000)</f>
        <v>6684.6148488571798</v>
      </c>
      <c r="P868" s="323">
        <f t="shared" si="55"/>
        <v>6680</v>
      </c>
      <c r="Q868" s="323">
        <f>(M868*60)*(3.1415927*gradient!$E$8*gradient!$E$8*0.6/4)</f>
        <v>1318.9490050875822</v>
      </c>
      <c r="R868" s="323">
        <f>1.1*(B$12*gradient!$E$7*0.001*$M868*0.001*$N$4*0.001/(gradient!$E$9*0.000001)^2/100000)</f>
        <v>1204.7959064821193</v>
      </c>
      <c r="S868" s="323">
        <f t="shared" si="57"/>
        <v>6680</v>
      </c>
      <c r="T868" s="323">
        <f t="shared" si="58"/>
        <v>6680</v>
      </c>
      <c r="U868" s="323">
        <f>(M868*60)*(3.1415927*gradient!$E$8*gradient!$E$8*0.6/4)</f>
        <v>1318.9490050875822</v>
      </c>
    </row>
    <row r="869" spans="12:21" x14ac:dyDescent="0.2">
      <c r="L869" s="323">
        <v>25.83</v>
      </c>
      <c r="M869" s="323">
        <f>(L869*$N$5)/(gradient!$E$9/1000000)*1000</f>
        <v>10.59014061835234</v>
      </c>
      <c r="N869" s="323">
        <f t="shared" si="56"/>
        <v>4.4023839139664158</v>
      </c>
      <c r="O869" s="323">
        <f>gradient!$E$7/(N869*gradient!$E$9/1000)</f>
        <v>6680.8722911635477</v>
      </c>
      <c r="P869" s="323">
        <f t="shared" si="55"/>
        <v>6680</v>
      </c>
      <c r="Q869" s="323">
        <f>(M869*60)*(3.1415927*gradient!$E$8*gradient!$E$8*0.6/4)</f>
        <v>1320.4826667214052</v>
      </c>
      <c r="R869" s="323">
        <f>1.1*(B$12*gradient!$E$7*0.001*$M869*0.001*$N$4*0.001/(gradient!$E$9*0.000001)^2/100000)</f>
        <v>1206.196831954773</v>
      </c>
      <c r="S869" s="323">
        <f t="shared" si="57"/>
        <v>6680</v>
      </c>
      <c r="T869" s="323" t="str">
        <f t="shared" si="58"/>
        <v/>
      </c>
      <c r="U869" s="323">
        <f>(M869*60)*(3.1415927*gradient!$E$8*gradient!$E$8*0.6/4)</f>
        <v>1320.4826667214052</v>
      </c>
    </row>
    <row r="870" spans="12:21" x14ac:dyDescent="0.2">
      <c r="L870" s="323">
        <v>25.86</v>
      </c>
      <c r="M870" s="323">
        <f>(L870*$N$5)/(gradient!$E$9/1000000)*1000</f>
        <v>10.602440433240089</v>
      </c>
      <c r="N870" s="323">
        <f t="shared" si="56"/>
        <v>4.4048482362358365</v>
      </c>
      <c r="O870" s="323">
        <f>gradient!$E$7/(N870*gradient!$E$9/1000)</f>
        <v>6677.1346317747784</v>
      </c>
      <c r="P870" s="323">
        <f t="shared" si="55"/>
        <v>6670</v>
      </c>
      <c r="Q870" s="323">
        <f>(M870*60)*(3.1415927*gradient!$E$8*gradient!$E$8*0.6/4)</f>
        <v>1322.0163283552279</v>
      </c>
      <c r="R870" s="323">
        <f>1.1*(B$12*gradient!$E$7*0.001*$M870*0.001*$N$4*0.001/(gradient!$E$9*0.000001)^2/100000)</f>
        <v>1207.5977574274264</v>
      </c>
      <c r="S870" s="323">
        <f t="shared" si="57"/>
        <v>6670</v>
      </c>
      <c r="T870" s="323">
        <f t="shared" si="58"/>
        <v>6670</v>
      </c>
      <c r="U870" s="323">
        <f>(M870*60)*(3.1415927*gradient!$E$8*gradient!$E$8*0.6/4)</f>
        <v>1322.0163283552279</v>
      </c>
    </row>
    <row r="871" spans="12:21" x14ac:dyDescent="0.2">
      <c r="L871" s="323">
        <v>25.89</v>
      </c>
      <c r="M871" s="323">
        <f>(L871*$N$5)/(gradient!$E$9/1000000)*1000</f>
        <v>10.614740248127841</v>
      </c>
      <c r="N871" s="323">
        <f t="shared" si="56"/>
        <v>4.4073120904434209</v>
      </c>
      <c r="O871" s="323">
        <f>gradient!$E$7/(N871*gradient!$E$9/1000)</f>
        <v>6673.4018608886918</v>
      </c>
      <c r="P871" s="323">
        <f t="shared" si="55"/>
        <v>6670</v>
      </c>
      <c r="Q871" s="323">
        <f>(M871*60)*(3.1415927*gradient!$E$8*gradient!$E$8*0.6/4)</f>
        <v>1323.5499899890508</v>
      </c>
      <c r="R871" s="323">
        <f>1.1*(B$12*gradient!$E$7*0.001*$M871*0.001*$N$4*0.001/(gradient!$E$9*0.000001)^2/100000)</f>
        <v>1208.9986829000802</v>
      </c>
      <c r="S871" s="323">
        <f t="shared" si="57"/>
        <v>6670</v>
      </c>
      <c r="T871" s="323" t="str">
        <f t="shared" si="58"/>
        <v/>
      </c>
      <c r="U871" s="323">
        <f>(M871*60)*(3.1415927*gradient!$E$8*gradient!$E$8*0.6/4)</f>
        <v>1323.5499899890508</v>
      </c>
    </row>
    <row r="872" spans="12:21" x14ac:dyDescent="0.2">
      <c r="L872" s="323">
        <v>25.92</v>
      </c>
      <c r="M872" s="323">
        <f>(L872*$N$5)/(gradient!$E$9/1000000)*1000</f>
        <v>10.627040063015588</v>
      </c>
      <c r="N872" s="323">
        <f t="shared" si="56"/>
        <v>4.4097754768508848</v>
      </c>
      <c r="O872" s="323">
        <f>gradient!$E$7/(N872*gradient!$E$9/1000)</f>
        <v>6669.6739687268446</v>
      </c>
      <c r="P872" s="323">
        <f t="shared" si="55"/>
        <v>6660</v>
      </c>
      <c r="Q872" s="323">
        <f>(M872*60)*(3.1415927*gradient!$E$8*gradient!$E$8*0.6/4)</f>
        <v>1325.0836516228733</v>
      </c>
      <c r="R872" s="323">
        <f>1.1*(B$12*gradient!$E$7*0.001*$M872*0.001*$N$4*0.001/(gradient!$E$9*0.000001)^2/100000)</f>
        <v>1210.3996083727336</v>
      </c>
      <c r="S872" s="323">
        <f t="shared" si="57"/>
        <v>6660</v>
      </c>
      <c r="T872" s="323" t="str">
        <f t="shared" si="58"/>
        <v/>
      </c>
      <c r="U872" s="323">
        <f>(M872*60)*(3.1415927*gradient!$E$8*gradient!$E$8*0.6/4)</f>
        <v>1325.0836516228733</v>
      </c>
    </row>
    <row r="873" spans="12:21" x14ac:dyDescent="0.2">
      <c r="L873" s="323">
        <v>25.95</v>
      </c>
      <c r="M873" s="323">
        <f>(L873*$N$5)/(gradient!$E$9/1000000)*1000</f>
        <v>10.639339877903337</v>
      </c>
      <c r="N873" s="323">
        <f t="shared" si="56"/>
        <v>4.4122383957213618</v>
      </c>
      <c r="O873" s="323">
        <f>gradient!$E$7/(N873*gradient!$E$9/1000)</f>
        <v>6665.9509455344814</v>
      </c>
      <c r="P873" s="323">
        <f t="shared" si="55"/>
        <v>6660</v>
      </c>
      <c r="Q873" s="323">
        <f>(M873*60)*(3.1415927*gradient!$E$8*gradient!$E$8*0.6/4)</f>
        <v>1326.6173132566962</v>
      </c>
      <c r="R873" s="323">
        <f>1.1*(B$12*gradient!$E$7*0.001*$M873*0.001*$N$4*0.001/(gradient!$E$9*0.000001)^2/100000)</f>
        <v>1211.8005338453872</v>
      </c>
      <c r="S873" s="323">
        <f t="shared" si="57"/>
        <v>6660</v>
      </c>
      <c r="T873" s="323">
        <f t="shared" si="58"/>
        <v>6660</v>
      </c>
      <c r="U873" s="323">
        <f>(M873*60)*(3.1415927*gradient!$E$8*gradient!$E$8*0.6/4)</f>
        <v>1326.6173132566962</v>
      </c>
    </row>
    <row r="874" spans="12:21" x14ac:dyDescent="0.2">
      <c r="L874" s="323">
        <v>25.98</v>
      </c>
      <c r="M874" s="323">
        <f>(L874*$N$5)/(gradient!$E$9/1000000)*1000</f>
        <v>10.651639692791088</v>
      </c>
      <c r="N874" s="323">
        <f t="shared" si="56"/>
        <v>4.4147008473193861</v>
      </c>
      <c r="O874" s="323">
        <f>gradient!$E$7/(N874*gradient!$E$9/1000)</f>
        <v>6662.2327815804838</v>
      </c>
      <c r="P874" s="323">
        <f t="shared" si="55"/>
        <v>6660</v>
      </c>
      <c r="Q874" s="323">
        <f>(M874*60)*(3.1415927*gradient!$E$8*gradient!$E$8*0.6/4)</f>
        <v>1328.1509748905189</v>
      </c>
      <c r="R874" s="323">
        <f>1.1*(B$12*gradient!$E$7*0.001*$M874*0.001*$N$4*0.001/(gradient!$E$9*0.000001)^2/100000)</f>
        <v>1213.2014593180411</v>
      </c>
      <c r="S874" s="323">
        <f t="shared" si="57"/>
        <v>6660</v>
      </c>
      <c r="T874" s="323" t="str">
        <f t="shared" si="58"/>
        <v/>
      </c>
      <c r="U874" s="323">
        <f>(M874*60)*(3.1415927*gradient!$E$8*gradient!$E$8*0.6/4)</f>
        <v>1328.1509748905189</v>
      </c>
    </row>
    <row r="875" spans="12:21" x14ac:dyDescent="0.2">
      <c r="L875" s="323">
        <v>26.01</v>
      </c>
      <c r="M875" s="323">
        <f>(L875*$N$5)/(gradient!$E$9/1000000)*1000</f>
        <v>10.663939507678837</v>
      </c>
      <c r="N875" s="323">
        <f t="shared" si="56"/>
        <v>4.4171628319108782</v>
      </c>
      <c r="O875" s="323">
        <f>gradient!$E$7/(N875*gradient!$E$9/1000)</f>
        <v>6658.5194671573236</v>
      </c>
      <c r="P875" s="323">
        <f t="shared" si="55"/>
        <v>6650</v>
      </c>
      <c r="Q875" s="323">
        <f>(M875*60)*(3.1415927*gradient!$E$8*gradient!$E$8*0.6/4)</f>
        <v>1329.6846365243416</v>
      </c>
      <c r="R875" s="323">
        <f>1.1*(B$12*gradient!$E$7*0.001*$M875*0.001*$N$4*0.001/(gradient!$E$9*0.000001)^2/100000)</f>
        <v>1214.6023847906947</v>
      </c>
      <c r="S875" s="323">
        <f t="shared" si="57"/>
        <v>6650</v>
      </c>
      <c r="T875" s="323" t="str">
        <f t="shared" si="58"/>
        <v/>
      </c>
      <c r="U875" s="323">
        <f>(M875*60)*(3.1415927*gradient!$E$8*gradient!$E$8*0.6/4)</f>
        <v>1329.6846365243416</v>
      </c>
    </row>
    <row r="876" spans="12:21" x14ac:dyDescent="0.2">
      <c r="L876" s="323">
        <v>26.04</v>
      </c>
      <c r="M876" s="323">
        <f>(L876*$N$5)/(gradient!$E$9/1000000)*1000</f>
        <v>10.676239322566587</v>
      </c>
      <c r="N876" s="323">
        <f t="shared" si="56"/>
        <v>4.4196243497631258</v>
      </c>
      <c r="O876" s="323">
        <f>gradient!$E$7/(N876*gradient!$E$9/1000)</f>
        <v>6654.8109925810113</v>
      </c>
      <c r="P876" s="323">
        <f t="shared" si="55"/>
        <v>6650</v>
      </c>
      <c r="Q876" s="323">
        <f>(M876*60)*(3.1415927*gradient!$E$8*gradient!$E$8*0.6/4)</f>
        <v>1331.2182981581648</v>
      </c>
      <c r="R876" s="323">
        <f>1.1*(B$12*gradient!$E$7*0.001*$M876*0.001*$N$4*0.001/(gradient!$E$9*0.000001)^2/100000)</f>
        <v>1216.0033102633486</v>
      </c>
      <c r="S876" s="323">
        <f t="shared" si="57"/>
        <v>6650</v>
      </c>
      <c r="T876" s="323">
        <f t="shared" si="58"/>
        <v>6650</v>
      </c>
      <c r="U876" s="323">
        <f>(M876*60)*(3.1415927*gradient!$E$8*gradient!$E$8*0.6/4)</f>
        <v>1331.2182981581648</v>
      </c>
    </row>
    <row r="877" spans="12:21" x14ac:dyDescent="0.2">
      <c r="L877" s="323">
        <v>26.07</v>
      </c>
      <c r="M877" s="323">
        <f>(L877*$N$5)/(gradient!$E$9/1000000)*1000</f>
        <v>10.688539137454336</v>
      </c>
      <c r="N877" s="323">
        <f t="shared" si="56"/>
        <v>4.4220854011447717</v>
      </c>
      <c r="O877" s="323">
        <f>gradient!$E$7/(N877*gradient!$E$9/1000)</f>
        <v>6651.1073481910489</v>
      </c>
      <c r="P877" s="323">
        <f t="shared" si="55"/>
        <v>6650</v>
      </c>
      <c r="Q877" s="323">
        <f>(M877*60)*(3.1415927*gradient!$E$8*gradient!$E$8*0.6/4)</f>
        <v>1332.7519597919872</v>
      </c>
      <c r="R877" s="323">
        <f>1.1*(B$12*gradient!$E$7*0.001*$M877*0.001*$N$4*0.001/(gradient!$E$9*0.000001)^2/100000)</f>
        <v>1217.4042357360017</v>
      </c>
      <c r="S877" s="323">
        <f t="shared" si="57"/>
        <v>6650</v>
      </c>
      <c r="T877" s="323" t="str">
        <f t="shared" si="58"/>
        <v/>
      </c>
      <c r="U877" s="323">
        <f>(M877*60)*(3.1415927*gradient!$E$8*gradient!$E$8*0.6/4)</f>
        <v>1332.7519597919872</v>
      </c>
    </row>
    <row r="878" spans="12:21" x14ac:dyDescent="0.2">
      <c r="L878" s="323">
        <v>26.1</v>
      </c>
      <c r="M878" s="323">
        <f>(L878*$N$5)/(gradient!$E$9/1000000)*1000</f>
        <v>10.700838952342085</v>
      </c>
      <c r="N878" s="323">
        <f t="shared" si="56"/>
        <v>4.4245459863257937</v>
      </c>
      <c r="O878" s="323">
        <f>gradient!$E$7/(N878*gradient!$E$9/1000)</f>
        <v>6647.4085243503823</v>
      </c>
      <c r="P878" s="323">
        <f t="shared" si="55"/>
        <v>6640</v>
      </c>
      <c r="Q878" s="323">
        <f>(M878*60)*(3.1415927*gradient!$E$8*gradient!$E$8*0.6/4)</f>
        <v>1334.2856214258099</v>
      </c>
      <c r="R878" s="323">
        <f>1.1*(B$12*gradient!$E$7*0.001*$M878*0.001*$N$4*0.001/(gradient!$E$9*0.000001)^2/100000)</f>
        <v>1218.8051612086554</v>
      </c>
      <c r="S878" s="323">
        <f t="shared" si="57"/>
        <v>6640</v>
      </c>
      <c r="T878" s="323" t="str">
        <f t="shared" si="58"/>
        <v/>
      </c>
      <c r="U878" s="323">
        <f>(M878*60)*(3.1415927*gradient!$E$8*gradient!$E$8*0.6/4)</f>
        <v>1334.2856214258099</v>
      </c>
    </row>
    <row r="879" spans="12:21" x14ac:dyDescent="0.2">
      <c r="L879" s="323">
        <v>26.13</v>
      </c>
      <c r="M879" s="323">
        <f>(L879*$N$5)/(gradient!$E$9/1000000)*1000</f>
        <v>10.713138767229834</v>
      </c>
      <c r="N879" s="323">
        <f t="shared" si="56"/>
        <v>4.4270061055774939</v>
      </c>
      <c r="O879" s="323">
        <f>gradient!$E$7/(N879*gradient!$E$9/1000)</f>
        <v>6643.7145114453488</v>
      </c>
      <c r="P879" s="323">
        <f t="shared" si="55"/>
        <v>6640</v>
      </c>
      <c r="Q879" s="323">
        <f>(M879*60)*(3.1415927*gradient!$E$8*gradient!$E$8*0.6/4)</f>
        <v>1335.8192830596327</v>
      </c>
      <c r="R879" s="323">
        <f>1.1*(B$12*gradient!$E$7*0.001*$M879*0.001*$N$4*0.001/(gradient!$E$9*0.000001)^2/100000)</f>
        <v>1220.2060866813092</v>
      </c>
      <c r="S879" s="323">
        <f t="shared" si="57"/>
        <v>6640</v>
      </c>
      <c r="T879" s="323">
        <f t="shared" si="58"/>
        <v>6640</v>
      </c>
      <c r="U879" s="323">
        <f>(M879*60)*(3.1415927*gradient!$E$8*gradient!$E$8*0.6/4)</f>
        <v>1335.8192830596327</v>
      </c>
    </row>
    <row r="880" spans="12:21" x14ac:dyDescent="0.2">
      <c r="L880" s="323">
        <v>26.16</v>
      </c>
      <c r="M880" s="323">
        <f>(L880*$N$5)/(gradient!$E$9/1000000)*1000</f>
        <v>10.725438582117585</v>
      </c>
      <c r="N880" s="323">
        <f t="shared" si="56"/>
        <v>4.4294657591724809</v>
      </c>
      <c r="O880" s="323">
        <f>gradient!$E$7/(N880*gradient!$E$9/1000)</f>
        <v>6640.025299885624</v>
      </c>
      <c r="P880" s="323">
        <f t="shared" si="55"/>
        <v>6640</v>
      </c>
      <c r="Q880" s="323">
        <f>(M880*60)*(3.1415927*gradient!$E$8*gradient!$E$8*0.6/4)</f>
        <v>1337.3529446934556</v>
      </c>
      <c r="R880" s="323">
        <f>1.1*(B$12*gradient!$E$7*0.001*$M880*0.001*$N$4*0.001/(gradient!$E$9*0.000001)^2/100000)</f>
        <v>1221.6070121539626</v>
      </c>
      <c r="S880" s="323">
        <f t="shared" si="57"/>
        <v>6640</v>
      </c>
      <c r="T880" s="323" t="str">
        <f t="shared" si="58"/>
        <v/>
      </c>
      <c r="U880" s="323">
        <f>(M880*60)*(3.1415927*gradient!$E$8*gradient!$E$8*0.6/4)</f>
        <v>1337.3529446934556</v>
      </c>
    </row>
    <row r="881" spans="12:21" x14ac:dyDescent="0.2">
      <c r="L881" s="323">
        <v>26.19</v>
      </c>
      <c r="M881" s="323">
        <f>(L881*$N$5)/(gradient!$E$9/1000000)*1000</f>
        <v>10.737738397005336</v>
      </c>
      <c r="N881" s="323">
        <f t="shared" si="56"/>
        <v>4.4319249473846547</v>
      </c>
      <c r="O881" s="323">
        <f>gradient!$E$7/(N881*gradient!$E$9/1000)</f>
        <v>6636.3408801041805</v>
      </c>
      <c r="P881" s="323">
        <f t="shared" si="55"/>
        <v>6630</v>
      </c>
      <c r="Q881" s="323">
        <f>(M881*60)*(3.1415927*gradient!$E$8*gradient!$E$8*0.6/4)</f>
        <v>1338.8866063272785</v>
      </c>
      <c r="R881" s="323">
        <f>1.1*(B$12*gradient!$E$7*0.001*$M881*0.001*$N$4*0.001/(gradient!$E$9*0.000001)^2/100000)</f>
        <v>1223.0079376266165</v>
      </c>
      <c r="S881" s="323">
        <f t="shared" si="57"/>
        <v>6630</v>
      </c>
      <c r="T881" s="323">
        <f t="shared" si="58"/>
        <v>6630</v>
      </c>
      <c r="U881" s="323">
        <f>(M881*60)*(3.1415927*gradient!$E$8*gradient!$E$8*0.6/4)</f>
        <v>1338.8866063272785</v>
      </c>
    </row>
    <row r="882" spans="12:21" x14ac:dyDescent="0.2">
      <c r="L882" s="323">
        <v>26.22</v>
      </c>
      <c r="M882" s="323">
        <f>(L882*$N$5)/(gradient!$E$9/1000000)*1000</f>
        <v>10.750038211893083</v>
      </c>
      <c r="N882" s="323">
        <f t="shared" si="56"/>
        <v>4.4343836704891864</v>
      </c>
      <c r="O882" s="323">
        <f>gradient!$E$7/(N882*gradient!$E$9/1000)</f>
        <v>6632.661242557243</v>
      </c>
      <c r="P882" s="323">
        <f t="shared" si="55"/>
        <v>6630</v>
      </c>
      <c r="Q882" s="323">
        <f>(M882*60)*(3.1415927*gradient!$E$8*gradient!$E$8*0.6/4)</f>
        <v>1340.420267961101</v>
      </c>
      <c r="R882" s="323">
        <f>1.1*(B$12*gradient!$E$7*0.001*$M882*0.001*$N$4*0.001/(gradient!$E$9*0.000001)^2/100000)</f>
        <v>1224.4088630992701</v>
      </c>
      <c r="S882" s="323">
        <f t="shared" si="57"/>
        <v>6630</v>
      </c>
      <c r="T882" s="323" t="str">
        <f t="shared" si="58"/>
        <v/>
      </c>
      <c r="U882" s="323">
        <f>(M882*60)*(3.1415927*gradient!$E$8*gradient!$E$8*0.6/4)</f>
        <v>1340.420267961101</v>
      </c>
    </row>
    <row r="883" spans="12:21" x14ac:dyDescent="0.2">
      <c r="L883" s="323">
        <v>26.25</v>
      </c>
      <c r="M883" s="323">
        <f>(L883*$N$5)/(gradient!$E$9/1000000)*1000</f>
        <v>10.762338026780835</v>
      </c>
      <c r="N883" s="323">
        <f t="shared" si="56"/>
        <v>4.4368419287625169</v>
      </c>
      <c r="O883" s="323">
        <f>gradient!$E$7/(N883*gradient!$E$9/1000)</f>
        <v>6628.9863777242144</v>
      </c>
      <c r="P883" s="323">
        <f t="shared" si="55"/>
        <v>6620</v>
      </c>
      <c r="Q883" s="323">
        <f>(M883*60)*(3.1415927*gradient!$E$8*gradient!$E$8*0.6/4)</f>
        <v>1341.9539295949239</v>
      </c>
      <c r="R883" s="323">
        <f>1.1*(B$12*gradient!$E$7*0.001*$M883*0.001*$N$4*0.001/(gradient!$E$9*0.000001)^2/100000)</f>
        <v>1225.8097885719239</v>
      </c>
      <c r="S883" s="323">
        <f t="shared" si="57"/>
        <v>6620</v>
      </c>
      <c r="T883" s="323" t="str">
        <f t="shared" si="58"/>
        <v/>
      </c>
      <c r="U883" s="323">
        <f>(M883*60)*(3.1415927*gradient!$E$8*gradient!$E$8*0.6/4)</f>
        <v>1341.9539295949239</v>
      </c>
    </row>
    <row r="884" spans="12:21" x14ac:dyDescent="0.2">
      <c r="L884" s="323">
        <v>26.28</v>
      </c>
      <c r="M884" s="323">
        <f>(L884*$N$5)/(gradient!$E$9/1000000)*1000</f>
        <v>10.774637841668582</v>
      </c>
      <c r="N884" s="323">
        <f t="shared" si="56"/>
        <v>4.4392997224823265</v>
      </c>
      <c r="O884" s="323">
        <f>gradient!$E$7/(N884*gradient!$E$9/1000)</f>
        <v>6625.3162761076555</v>
      </c>
      <c r="P884" s="323">
        <f t="shared" si="55"/>
        <v>6620</v>
      </c>
      <c r="Q884" s="323">
        <f>(M884*60)*(3.1415927*gradient!$E$8*gradient!$E$8*0.6/4)</f>
        <v>1343.4875912287466</v>
      </c>
      <c r="R884" s="323">
        <f>1.1*(B$12*gradient!$E$7*0.001*$M884*0.001*$N$4*0.001/(gradient!$E$9*0.000001)^2/100000)</f>
        <v>1227.2107140445771</v>
      </c>
      <c r="S884" s="323">
        <f t="shared" si="57"/>
        <v>6620</v>
      </c>
      <c r="T884" s="323">
        <f t="shared" si="58"/>
        <v>6620</v>
      </c>
      <c r="U884" s="323">
        <f>(M884*60)*(3.1415927*gradient!$E$8*gradient!$E$8*0.6/4)</f>
        <v>1343.4875912287466</v>
      </c>
    </row>
    <row r="885" spans="12:21" x14ac:dyDescent="0.2">
      <c r="L885" s="323">
        <v>26.31</v>
      </c>
      <c r="M885" s="323">
        <f>(L885*$N$5)/(gradient!$E$9/1000000)*1000</f>
        <v>10.786937656556331</v>
      </c>
      <c r="N885" s="323">
        <f t="shared" si="56"/>
        <v>4.4417570519275298</v>
      </c>
      <c r="O885" s="323">
        <f>gradient!$E$7/(N885*gradient!$E$9/1000)</f>
        <v>6621.6509282332145</v>
      </c>
      <c r="P885" s="323">
        <f t="shared" si="55"/>
        <v>6620</v>
      </c>
      <c r="Q885" s="323">
        <f>(M885*60)*(3.1415927*gradient!$E$8*gradient!$E$8*0.6/4)</f>
        <v>1345.0212528625693</v>
      </c>
      <c r="R885" s="323">
        <f>1.1*(B$12*gradient!$E$7*0.001*$M885*0.001*$N$4*0.001/(gradient!$E$9*0.000001)^2/100000)</f>
        <v>1228.6116395172305</v>
      </c>
      <c r="S885" s="323">
        <f t="shared" si="57"/>
        <v>6620</v>
      </c>
      <c r="T885" s="323" t="str">
        <f t="shared" si="58"/>
        <v/>
      </c>
      <c r="U885" s="323">
        <f>(M885*60)*(3.1415927*gradient!$E$8*gradient!$E$8*0.6/4)</f>
        <v>1345.0212528625693</v>
      </c>
    </row>
    <row r="886" spans="12:21" x14ac:dyDescent="0.2">
      <c r="L886" s="323">
        <v>26.34</v>
      </c>
      <c r="M886" s="323">
        <f>(L886*$N$5)/(gradient!$E$9/1000000)*1000</f>
        <v>10.799237471444084</v>
      </c>
      <c r="N886" s="323">
        <f t="shared" si="56"/>
        <v>4.4442139173782564</v>
      </c>
      <c r="O886" s="323">
        <f>gradient!$E$7/(N886*gradient!$E$9/1000)</f>
        <v>6617.9903246495896</v>
      </c>
      <c r="P886" s="323">
        <f t="shared" si="55"/>
        <v>6610</v>
      </c>
      <c r="Q886" s="323">
        <f>(M886*60)*(3.1415927*gradient!$E$8*gradient!$E$8*0.6/4)</f>
        <v>1346.5549144963923</v>
      </c>
      <c r="R886" s="323">
        <f>1.1*(B$12*gradient!$E$7*0.001*$M886*0.001*$N$4*0.001/(gradient!$E$9*0.000001)^2/100000)</f>
        <v>1230.0125649898846</v>
      </c>
      <c r="S886" s="323">
        <f t="shared" si="57"/>
        <v>6610</v>
      </c>
      <c r="T886" s="323" t="str">
        <f t="shared" si="58"/>
        <v/>
      </c>
      <c r="U886" s="323">
        <f>(M886*60)*(3.1415927*gradient!$E$8*gradient!$E$8*0.6/4)</f>
        <v>1346.5549144963923</v>
      </c>
    </row>
    <row r="887" spans="12:21" x14ac:dyDescent="0.2">
      <c r="L887" s="323">
        <v>26.37</v>
      </c>
      <c r="M887" s="323">
        <f>(L887*$N$5)/(gradient!$E$9/1000000)*1000</f>
        <v>10.811537286331831</v>
      </c>
      <c r="N887" s="323">
        <f t="shared" si="56"/>
        <v>4.4466703191158423</v>
      </c>
      <c r="O887" s="323">
        <f>gradient!$E$7/(N887*gradient!$E$9/1000)</f>
        <v>6614.3344559284687</v>
      </c>
      <c r="P887" s="323">
        <f t="shared" si="55"/>
        <v>6610</v>
      </c>
      <c r="Q887" s="323">
        <f>(M887*60)*(3.1415927*gradient!$E$8*gradient!$E$8*0.6/4)</f>
        <v>1348.088576130215</v>
      </c>
      <c r="R887" s="323">
        <f>1.1*(B$12*gradient!$E$7*0.001*$M887*0.001*$N$4*0.001/(gradient!$E$9*0.000001)^2/100000)</f>
        <v>1231.4134904625378</v>
      </c>
      <c r="S887" s="323">
        <f t="shared" si="57"/>
        <v>6610</v>
      </c>
      <c r="T887" s="323">
        <f t="shared" si="58"/>
        <v>6610</v>
      </c>
      <c r="U887" s="323">
        <f>(M887*60)*(3.1415927*gradient!$E$8*gradient!$E$8*0.6/4)</f>
        <v>1348.088576130215</v>
      </c>
    </row>
    <row r="888" spans="12:21" x14ac:dyDescent="0.2">
      <c r="L888" s="323">
        <v>26.4</v>
      </c>
      <c r="M888" s="323">
        <f>(L888*$N$5)/(gradient!$E$9/1000000)*1000</f>
        <v>10.823837101219581</v>
      </c>
      <c r="N888" s="323">
        <f t="shared" si="56"/>
        <v>4.4491262574228063</v>
      </c>
      <c r="O888" s="323">
        <f>gradient!$E$7/(N888*gradient!$E$9/1000)</f>
        <v>6610.6833126644879</v>
      </c>
      <c r="P888" s="323">
        <f t="shared" si="55"/>
        <v>6610</v>
      </c>
      <c r="Q888" s="323">
        <f>(M888*60)*(3.1415927*gradient!$E$8*gradient!$E$8*0.6/4)</f>
        <v>1349.6222377640379</v>
      </c>
      <c r="R888" s="323">
        <f>1.1*(B$12*gradient!$E$7*0.001*$M888*0.001*$N$4*0.001/(gradient!$E$9*0.000001)^2/100000)</f>
        <v>1232.8144159351918</v>
      </c>
      <c r="S888" s="323">
        <f t="shared" si="57"/>
        <v>6610</v>
      </c>
      <c r="T888" s="323" t="str">
        <f t="shared" si="58"/>
        <v/>
      </c>
      <c r="U888" s="323">
        <f>(M888*60)*(3.1415927*gradient!$E$8*gradient!$E$8*0.6/4)</f>
        <v>1349.6222377640379</v>
      </c>
    </row>
    <row r="889" spans="12:21" x14ac:dyDescent="0.2">
      <c r="L889" s="323">
        <v>26.43</v>
      </c>
      <c r="M889" s="323">
        <f>(L889*$N$5)/(gradient!$E$9/1000000)*1000</f>
        <v>10.83613691610733</v>
      </c>
      <c r="N889" s="323">
        <f t="shared" si="56"/>
        <v>4.451581732582846</v>
      </c>
      <c r="O889" s="323">
        <f>gradient!$E$7/(N889*gradient!$E$9/1000)</f>
        <v>6607.0368854751759</v>
      </c>
      <c r="P889" s="323">
        <f t="shared" si="55"/>
        <v>6600</v>
      </c>
      <c r="Q889" s="323">
        <f>(M889*60)*(3.1415927*gradient!$E$8*gradient!$E$8*0.6/4)</f>
        <v>1351.1558993978604</v>
      </c>
      <c r="R889" s="323">
        <f>1.1*(B$12*gradient!$E$7*0.001*$M889*0.001*$N$4*0.001/(gradient!$E$9*0.000001)^2/100000)</f>
        <v>1234.2153414078452</v>
      </c>
      <c r="S889" s="323">
        <f t="shared" si="57"/>
        <v>6600</v>
      </c>
      <c r="T889" s="323">
        <f t="shared" si="58"/>
        <v>6600</v>
      </c>
      <c r="U889" s="323">
        <f>(M889*60)*(3.1415927*gradient!$E$8*gradient!$E$8*0.6/4)</f>
        <v>1351.1558993978604</v>
      </c>
    </row>
    <row r="890" spans="12:21" x14ac:dyDescent="0.2">
      <c r="L890" s="323">
        <v>26.46</v>
      </c>
      <c r="M890" s="323">
        <f>(L890*$N$5)/(gradient!$E$9/1000000)*1000</f>
        <v>10.848436730995079</v>
      </c>
      <c r="N890" s="323">
        <f t="shared" si="56"/>
        <v>4.4540367448808142</v>
      </c>
      <c r="O890" s="323">
        <f>gradient!$E$7/(N890*gradient!$E$9/1000)</f>
        <v>6603.3951650009085</v>
      </c>
      <c r="P890" s="323">
        <f t="shared" si="55"/>
        <v>6600</v>
      </c>
      <c r="Q890" s="323">
        <f>(M890*60)*(3.1415927*gradient!$E$8*gradient!$E$8*0.6/4)</f>
        <v>1352.6895610316831</v>
      </c>
      <c r="R890" s="323">
        <f>1.1*(B$12*gradient!$E$7*0.001*$M890*0.001*$N$4*0.001/(gradient!$E$9*0.000001)^2/100000)</f>
        <v>1235.6162668804993</v>
      </c>
      <c r="S890" s="323">
        <f t="shared" si="57"/>
        <v>6600</v>
      </c>
      <c r="T890" s="323" t="str">
        <f t="shared" si="58"/>
        <v/>
      </c>
      <c r="U890" s="323">
        <f>(M890*60)*(3.1415927*gradient!$E$8*gradient!$E$8*0.6/4)</f>
        <v>1352.6895610316831</v>
      </c>
    </row>
    <row r="891" spans="12:21" x14ac:dyDescent="0.2">
      <c r="L891" s="323">
        <v>26.49</v>
      </c>
      <c r="M891" s="323">
        <f>(L891*$N$5)/(gradient!$E$9/1000000)*1000</f>
        <v>10.860736545882828</v>
      </c>
      <c r="N891" s="323">
        <f t="shared" si="56"/>
        <v>4.4564912946027135</v>
      </c>
      <c r="O891" s="323">
        <f>gradient!$E$7/(N891*gradient!$E$9/1000)</f>
        <v>6599.758141904852</v>
      </c>
      <c r="P891" s="323">
        <f t="shared" si="55"/>
        <v>6590</v>
      </c>
      <c r="Q891" s="323">
        <f>(M891*60)*(3.1415927*gradient!$E$8*gradient!$E$8*0.6/4)</f>
        <v>1354.223222665506</v>
      </c>
      <c r="R891" s="323">
        <f>1.1*(B$12*gradient!$E$7*0.001*$M891*0.001*$N$4*0.001/(gradient!$E$9*0.000001)^2/100000)</f>
        <v>1237.0171923531525</v>
      </c>
      <c r="S891" s="323">
        <f t="shared" si="57"/>
        <v>6590</v>
      </c>
      <c r="T891" s="323" t="str">
        <f t="shared" si="58"/>
        <v/>
      </c>
      <c r="U891" s="323">
        <f>(M891*60)*(3.1415927*gradient!$E$8*gradient!$E$8*0.6/4)</f>
        <v>1354.223222665506</v>
      </c>
    </row>
    <row r="892" spans="12:21" x14ac:dyDescent="0.2">
      <c r="L892" s="323">
        <v>26.52</v>
      </c>
      <c r="M892" s="323">
        <f>(L892*$N$5)/(gradient!$E$9/1000000)*1000</f>
        <v>10.873036360770579</v>
      </c>
      <c r="N892" s="323">
        <f t="shared" si="56"/>
        <v>4.4589453820356777</v>
      </c>
      <c r="O892" s="323">
        <f>gradient!$E$7/(N892*gradient!$E$9/1000)</f>
        <v>6596.1258068729176</v>
      </c>
      <c r="P892" s="323">
        <f t="shared" si="55"/>
        <v>6590</v>
      </c>
      <c r="Q892" s="323">
        <f>(M892*60)*(3.1415927*gradient!$E$8*gradient!$E$8*0.6/4)</f>
        <v>1355.7568842993287</v>
      </c>
      <c r="R892" s="323">
        <f>1.1*(B$12*gradient!$E$7*0.001*$M892*0.001*$N$4*0.001/(gradient!$E$9*0.000001)^2/100000)</f>
        <v>1238.4181178258061</v>
      </c>
      <c r="S892" s="323">
        <f t="shared" si="57"/>
        <v>6590</v>
      </c>
      <c r="T892" s="323">
        <f t="shared" si="58"/>
        <v>6590</v>
      </c>
      <c r="U892" s="323">
        <f>(M892*60)*(3.1415927*gradient!$E$8*gradient!$E$8*0.6/4)</f>
        <v>1355.7568842993287</v>
      </c>
    </row>
    <row r="893" spans="12:21" x14ac:dyDescent="0.2">
      <c r="L893" s="323">
        <v>26.55</v>
      </c>
      <c r="M893" s="323">
        <f>(L893*$N$5)/(gradient!$E$9/1000000)*1000</f>
        <v>10.885336175658329</v>
      </c>
      <c r="N893" s="323">
        <f t="shared" si="56"/>
        <v>4.4613990074679553</v>
      </c>
      <c r="O893" s="323">
        <f>gradient!$E$7/(N893*gradient!$E$9/1000)</f>
        <v>6592.4981506137137</v>
      </c>
      <c r="P893" s="323">
        <f t="shared" si="55"/>
        <v>6590</v>
      </c>
      <c r="Q893" s="323">
        <f>(M893*60)*(3.1415927*gradient!$E$8*gradient!$E$8*0.6/4)</f>
        <v>1357.2905459331516</v>
      </c>
      <c r="R893" s="323">
        <f>1.1*(B$12*gradient!$E$7*0.001*$M893*0.001*$N$4*0.001/(gradient!$E$9*0.000001)^2/100000)</f>
        <v>1239.8190432984602</v>
      </c>
      <c r="S893" s="323">
        <f t="shared" si="57"/>
        <v>6590</v>
      </c>
      <c r="T893" s="323" t="str">
        <f t="shared" si="58"/>
        <v/>
      </c>
      <c r="U893" s="323">
        <f>(M893*60)*(3.1415927*gradient!$E$8*gradient!$E$8*0.6/4)</f>
        <v>1357.2905459331516</v>
      </c>
    </row>
    <row r="894" spans="12:21" x14ac:dyDescent="0.2">
      <c r="L894" s="323">
        <v>26.58</v>
      </c>
      <c r="M894" s="323">
        <f>(L894*$N$5)/(gradient!$E$9/1000000)*1000</f>
        <v>10.897635990546076</v>
      </c>
      <c r="N894" s="323">
        <f t="shared" si="56"/>
        <v>4.4638521711889059</v>
      </c>
      <c r="O894" s="323">
        <f>gradient!$E$7/(N894*gradient!$E$9/1000)</f>
        <v>6588.8751638584845</v>
      </c>
      <c r="P894" s="323">
        <f t="shared" si="55"/>
        <v>6580</v>
      </c>
      <c r="Q894" s="323">
        <f>(M894*60)*(3.1415927*gradient!$E$8*gradient!$E$8*0.6/4)</f>
        <v>1358.8242075669741</v>
      </c>
      <c r="R894" s="323">
        <f>1.1*(B$12*gradient!$E$7*0.001*$M894*0.001*$N$4*0.001/(gradient!$E$9*0.000001)^2/100000)</f>
        <v>1241.2199687711134</v>
      </c>
      <c r="S894" s="323">
        <f t="shared" si="57"/>
        <v>6580</v>
      </c>
      <c r="T894" s="323" t="str">
        <f t="shared" si="58"/>
        <v/>
      </c>
      <c r="U894" s="323">
        <f>(M894*60)*(3.1415927*gradient!$E$8*gradient!$E$8*0.6/4)</f>
        <v>1358.8242075669741</v>
      </c>
    </row>
    <row r="895" spans="12:21" x14ac:dyDescent="0.2">
      <c r="L895" s="323">
        <v>26.61</v>
      </c>
      <c r="M895" s="323">
        <f>(L895*$N$5)/(gradient!$E$9/1000000)*1000</f>
        <v>10.909935805433829</v>
      </c>
      <c r="N895" s="323">
        <f t="shared" si="56"/>
        <v>4.4663048734889745</v>
      </c>
      <c r="O895" s="323">
        <f>gradient!$E$7/(N895*gradient!$E$9/1000)</f>
        <v>6585.2568373610729</v>
      </c>
      <c r="P895" s="323">
        <f t="shared" si="55"/>
        <v>6580</v>
      </c>
      <c r="Q895" s="323">
        <f>(M895*60)*(3.1415927*gradient!$E$8*gradient!$E$8*0.6/4)</f>
        <v>1360.3578692007973</v>
      </c>
      <c r="R895" s="323">
        <f>1.1*(B$12*gradient!$E$7*0.001*$M895*0.001*$N$4*0.001/(gradient!$E$9*0.000001)^2/100000)</f>
        <v>1242.6208942437675</v>
      </c>
      <c r="S895" s="323">
        <f t="shared" si="57"/>
        <v>6580</v>
      </c>
      <c r="T895" s="323">
        <f t="shared" si="58"/>
        <v>6580</v>
      </c>
      <c r="U895" s="323">
        <f>(M895*60)*(3.1415927*gradient!$E$8*gradient!$E$8*0.6/4)</f>
        <v>1360.3578692007973</v>
      </c>
    </row>
    <row r="896" spans="12:21" x14ac:dyDescent="0.2">
      <c r="L896" s="323">
        <v>26.64</v>
      </c>
      <c r="M896" s="323">
        <f>(L896*$N$5)/(gradient!$E$9/1000000)*1000</f>
        <v>10.922235620321576</v>
      </c>
      <c r="N896" s="323">
        <f t="shared" si="56"/>
        <v>4.4687571146596863</v>
      </c>
      <c r="O896" s="323">
        <f>gradient!$E$7/(N896*gradient!$E$9/1000)</f>
        <v>6581.643161897864</v>
      </c>
      <c r="P896" s="323">
        <f t="shared" si="55"/>
        <v>6580</v>
      </c>
      <c r="Q896" s="323">
        <f>(M896*60)*(3.1415927*gradient!$E$8*gradient!$E$8*0.6/4)</f>
        <v>1361.8915308346197</v>
      </c>
      <c r="R896" s="323">
        <f>1.1*(B$12*gradient!$E$7*0.001*$M896*0.001*$N$4*0.001/(gradient!$E$9*0.000001)^2/100000)</f>
        <v>1244.0218197164206</v>
      </c>
      <c r="S896" s="323">
        <f t="shared" si="57"/>
        <v>6580</v>
      </c>
      <c r="T896" s="323" t="str">
        <f t="shared" si="58"/>
        <v/>
      </c>
      <c r="U896" s="323">
        <f>(M896*60)*(3.1415927*gradient!$E$8*gradient!$E$8*0.6/4)</f>
        <v>1361.8915308346197</v>
      </c>
    </row>
    <row r="897" spans="12:21" x14ac:dyDescent="0.2">
      <c r="L897" s="323">
        <v>26.67</v>
      </c>
      <c r="M897" s="323">
        <f>(L897*$N$5)/(gradient!$E$9/1000000)*1000</f>
        <v>10.934535435209327</v>
      </c>
      <c r="N897" s="323">
        <f t="shared" si="56"/>
        <v>4.4712088949936311</v>
      </c>
      <c r="O897" s="323">
        <f>gradient!$E$7/(N897*gradient!$E$9/1000)</f>
        <v>6578.0341282677318</v>
      </c>
      <c r="P897" s="323">
        <f t="shared" si="55"/>
        <v>6570</v>
      </c>
      <c r="Q897" s="323">
        <f>(M897*60)*(3.1415927*gradient!$E$8*gradient!$E$8*0.6/4)</f>
        <v>1363.4251924684424</v>
      </c>
      <c r="R897" s="323">
        <f>1.1*(B$12*gradient!$E$7*0.001*$M897*0.001*$N$4*0.001/(gradient!$E$9*0.000001)^2/100000)</f>
        <v>1245.4227451890745</v>
      </c>
      <c r="S897" s="323">
        <f t="shared" si="57"/>
        <v>6570</v>
      </c>
      <c r="T897" s="323" t="str">
        <f t="shared" si="58"/>
        <v/>
      </c>
      <c r="U897" s="323">
        <f>(M897*60)*(3.1415927*gradient!$E$8*gradient!$E$8*0.6/4)</f>
        <v>1363.4251924684424</v>
      </c>
    </row>
    <row r="898" spans="12:21" x14ac:dyDescent="0.2">
      <c r="L898" s="323">
        <v>26.7</v>
      </c>
      <c r="M898" s="323">
        <f>(L898*$N$5)/(gradient!$E$9/1000000)*1000</f>
        <v>10.946835250097077</v>
      </c>
      <c r="N898" s="323">
        <f t="shared" si="56"/>
        <v>4.4736602147844513</v>
      </c>
      <c r="O898" s="323">
        <f>gradient!$E$7/(N898*gradient!$E$9/1000)</f>
        <v>6574.4297272919866</v>
      </c>
      <c r="P898" s="323">
        <f t="shared" si="55"/>
        <v>6570</v>
      </c>
      <c r="Q898" s="323">
        <f>(M898*60)*(3.1415927*gradient!$E$8*gradient!$E$8*0.6/4)</f>
        <v>1364.9588541022656</v>
      </c>
      <c r="R898" s="323">
        <f>1.1*(B$12*gradient!$E$7*0.001*$M898*0.001*$N$4*0.001/(gradient!$E$9*0.000001)^2/100000)</f>
        <v>1246.8236706617286</v>
      </c>
      <c r="S898" s="323">
        <f t="shared" si="57"/>
        <v>6570</v>
      </c>
      <c r="T898" s="323">
        <f t="shared" si="58"/>
        <v>6570</v>
      </c>
      <c r="U898" s="323">
        <f>(M898*60)*(3.1415927*gradient!$E$8*gradient!$E$8*0.6/4)</f>
        <v>1364.9588541022656</v>
      </c>
    </row>
    <row r="899" spans="12:21" x14ac:dyDescent="0.2">
      <c r="L899" s="323">
        <v>26.73</v>
      </c>
      <c r="M899" s="323">
        <f>(L899*$N$5)/(gradient!$E$9/1000000)*1000</f>
        <v>10.959135064984824</v>
      </c>
      <c r="N899" s="323">
        <f t="shared" si="56"/>
        <v>4.4761110743268269</v>
      </c>
      <c r="O899" s="323">
        <f>gradient!$E$7/(N899*gradient!$E$9/1000)</f>
        <v>6570.8299498143397</v>
      </c>
      <c r="P899" s="323">
        <f t="shared" si="55"/>
        <v>6570</v>
      </c>
      <c r="Q899" s="323">
        <f>(M899*60)*(3.1415927*gradient!$E$8*gradient!$E$8*0.6/4)</f>
        <v>1366.4925157360881</v>
      </c>
      <c r="R899" s="323">
        <f>1.1*(B$12*gradient!$E$7*0.001*$M899*0.001*$N$4*0.001/(gradient!$E$9*0.000001)^2/100000)</f>
        <v>1248.2245961343815</v>
      </c>
      <c r="S899" s="323">
        <f t="shared" si="57"/>
        <v>6570</v>
      </c>
      <c r="T899" s="323" t="str">
        <f t="shared" si="58"/>
        <v/>
      </c>
      <c r="U899" s="323">
        <f>(M899*60)*(3.1415927*gradient!$E$8*gradient!$E$8*0.6/4)</f>
        <v>1366.4925157360881</v>
      </c>
    </row>
    <row r="900" spans="12:21" x14ac:dyDescent="0.2">
      <c r="L900" s="323">
        <v>26.76</v>
      </c>
      <c r="M900" s="323">
        <f>(L900*$N$5)/(gradient!$E$9/1000000)*1000</f>
        <v>10.971434879872577</v>
      </c>
      <c r="N900" s="323">
        <f t="shared" si="56"/>
        <v>4.4785614739164643</v>
      </c>
      <c r="O900" s="323">
        <f>gradient!$E$7/(N900*gradient!$E$9/1000)</f>
        <v>6567.2347867008311</v>
      </c>
      <c r="P900" s="323">
        <f t="shared" si="55"/>
        <v>6560</v>
      </c>
      <c r="Q900" s="323">
        <f>(M900*60)*(3.1415927*gradient!$E$8*gradient!$E$8*0.6/4)</f>
        <v>1368.026177369911</v>
      </c>
      <c r="R900" s="323">
        <f>1.1*(B$12*gradient!$E$7*0.001*$M900*0.001*$N$4*0.001/(gradient!$E$9*0.000001)^2/100000)</f>
        <v>1249.6255216070354</v>
      </c>
      <c r="S900" s="323">
        <f t="shared" si="57"/>
        <v>6560</v>
      </c>
      <c r="T900" s="323" t="str">
        <f t="shared" si="58"/>
        <v/>
      </c>
      <c r="U900" s="323">
        <f>(M900*60)*(3.1415927*gradient!$E$8*gradient!$E$8*0.6/4)</f>
        <v>1368.026177369911</v>
      </c>
    </row>
    <row r="901" spans="12:21" x14ac:dyDescent="0.2">
      <c r="L901" s="323">
        <v>26.79</v>
      </c>
      <c r="M901" s="323">
        <f>(L901*$N$5)/(gradient!$E$9/1000000)*1000</f>
        <v>10.983734694760324</v>
      </c>
      <c r="N901" s="323">
        <f t="shared" si="56"/>
        <v>4.4810114138500801</v>
      </c>
      <c r="O901" s="323">
        <f>gradient!$E$7/(N901*gradient!$E$9/1000)</f>
        <v>6563.6442288398002</v>
      </c>
      <c r="P901" s="323">
        <f t="shared" si="55"/>
        <v>6560</v>
      </c>
      <c r="Q901" s="323">
        <f>(M901*60)*(3.1415927*gradient!$E$8*gradient!$E$8*0.6/4)</f>
        <v>1369.5598390037335</v>
      </c>
      <c r="R901" s="323">
        <f>1.1*(B$12*gradient!$E$7*0.001*$M901*0.001*$N$4*0.001/(gradient!$E$9*0.000001)^2/100000)</f>
        <v>1251.026447079689</v>
      </c>
      <c r="S901" s="323">
        <f t="shared" si="57"/>
        <v>6560</v>
      </c>
      <c r="T901" s="323">
        <f t="shared" si="58"/>
        <v>6560</v>
      </c>
      <c r="U901" s="323">
        <f>(M901*60)*(3.1415927*gradient!$E$8*gradient!$E$8*0.6/4)</f>
        <v>1369.5598390037335</v>
      </c>
    </row>
    <row r="902" spans="12:21" x14ac:dyDescent="0.2">
      <c r="L902" s="323">
        <v>26.82</v>
      </c>
      <c r="M902" s="323">
        <f>(L902*$N$5)/(gradient!$E$9/1000000)*1000</f>
        <v>10.996034509648073</v>
      </c>
      <c r="N902" s="323">
        <f t="shared" si="56"/>
        <v>4.483460894425396</v>
      </c>
      <c r="O902" s="323">
        <f>gradient!$E$7/(N902*gradient!$E$9/1000)</f>
        <v>6560.0582671418151</v>
      </c>
      <c r="P902" s="323">
        <f t="shared" si="55"/>
        <v>6560</v>
      </c>
      <c r="Q902" s="323">
        <f>(M902*60)*(3.1415927*gradient!$E$8*gradient!$E$8*0.6/4)</f>
        <v>1371.0935006375564</v>
      </c>
      <c r="R902" s="323">
        <f>1.1*(B$12*gradient!$E$7*0.001*$M902*0.001*$N$4*0.001/(gradient!$E$9*0.000001)^2/100000)</f>
        <v>1252.4273725523424</v>
      </c>
      <c r="S902" s="323">
        <f t="shared" si="57"/>
        <v>6560</v>
      </c>
      <c r="T902" s="323" t="str">
        <f t="shared" si="58"/>
        <v/>
      </c>
      <c r="U902" s="323">
        <f>(M902*60)*(3.1415927*gradient!$E$8*gradient!$E$8*0.6/4)</f>
        <v>1371.0935006375564</v>
      </c>
    </row>
    <row r="903" spans="12:21" x14ac:dyDescent="0.2">
      <c r="L903" s="323">
        <v>26.85</v>
      </c>
      <c r="M903" s="323">
        <f>(L903*$N$5)/(gradient!$E$9/1000000)*1000</f>
        <v>11.008334324535825</v>
      </c>
      <c r="N903" s="323">
        <f t="shared" si="56"/>
        <v>4.4859099159411162</v>
      </c>
      <c r="O903" s="323">
        <f>gradient!$E$7/(N903*gradient!$E$9/1000)</f>
        <v>6556.4768925396374</v>
      </c>
      <c r="P903" s="323">
        <f t="shared" si="55"/>
        <v>6550</v>
      </c>
      <c r="Q903" s="323">
        <f>(M903*60)*(3.1415927*gradient!$E$8*gradient!$E$8*0.6/4)</f>
        <v>1372.6271622713793</v>
      </c>
      <c r="R903" s="323">
        <f>1.1*(B$12*gradient!$E$7*0.001*$M903*0.001*$N$4*0.001/(gradient!$E$9*0.000001)^2/100000)</f>
        <v>1253.8282980249962</v>
      </c>
      <c r="S903" s="323">
        <f t="shared" si="57"/>
        <v>6550</v>
      </c>
      <c r="T903" s="323">
        <f t="shared" si="58"/>
        <v>6550</v>
      </c>
      <c r="U903" s="323">
        <f>(M903*60)*(3.1415927*gradient!$E$8*gradient!$E$8*0.6/4)</f>
        <v>1372.6271622713793</v>
      </c>
    </row>
    <row r="904" spans="12:21" x14ac:dyDescent="0.2">
      <c r="L904" s="323">
        <v>26.88</v>
      </c>
      <c r="M904" s="323">
        <f>(L904*$N$5)/(gradient!$E$9/1000000)*1000</f>
        <v>11.020634139423573</v>
      </c>
      <c r="N904" s="323">
        <f t="shared" si="56"/>
        <v>4.4883584786969264</v>
      </c>
      <c r="O904" s="323">
        <f>gradient!$E$7/(N904*gradient!$E$9/1000)</f>
        <v>6552.9000959881587</v>
      </c>
      <c r="P904" s="323">
        <f t="shared" si="55"/>
        <v>6550</v>
      </c>
      <c r="Q904" s="323">
        <f>(M904*60)*(3.1415927*gradient!$E$8*gradient!$E$8*0.6/4)</f>
        <v>1374.1608239052018</v>
      </c>
      <c r="R904" s="323">
        <f>1.1*(B$12*gradient!$E$7*0.001*$M904*0.001*$N$4*0.001/(gradient!$E$9*0.000001)^2/100000)</f>
        <v>1255.2292234976499</v>
      </c>
      <c r="S904" s="323">
        <f t="shared" si="57"/>
        <v>6550</v>
      </c>
      <c r="T904" s="323" t="str">
        <f t="shared" si="58"/>
        <v/>
      </c>
      <c r="U904" s="323">
        <f>(M904*60)*(3.1415927*gradient!$E$8*gradient!$E$8*0.6/4)</f>
        <v>1374.1608239052018</v>
      </c>
    </row>
    <row r="905" spans="12:21" x14ac:dyDescent="0.2">
      <c r="L905" s="323">
        <v>26.91</v>
      </c>
      <c r="M905" s="323">
        <f>(L905*$N$5)/(gradient!$E$9/1000000)*1000</f>
        <v>11.032933954311323</v>
      </c>
      <c r="N905" s="323">
        <f t="shared" si="56"/>
        <v>4.4908065829934696</v>
      </c>
      <c r="O905" s="323">
        <f>gradient!$E$7/(N905*gradient!$E$9/1000)</f>
        <v>6549.3278684643637</v>
      </c>
      <c r="P905" s="323">
        <f t="shared" ref="P905:P968" si="59">FLOOR(O905,10)</f>
        <v>6540</v>
      </c>
      <c r="Q905" s="323">
        <f>(M905*60)*(3.1415927*gradient!$E$8*gradient!$E$8*0.6/4)</f>
        <v>1375.694485539025</v>
      </c>
      <c r="R905" s="323">
        <f>1.1*(B$12*gradient!$E$7*0.001*$M905*0.001*$N$4*0.001/(gradient!$E$9*0.000001)^2/100000)</f>
        <v>1256.6301489703035</v>
      </c>
      <c r="S905" s="323">
        <f t="shared" si="57"/>
        <v>6540</v>
      </c>
      <c r="T905" s="323" t="str">
        <f t="shared" si="58"/>
        <v/>
      </c>
      <c r="U905" s="323">
        <f>(M905*60)*(3.1415927*gradient!$E$8*gradient!$E$8*0.6/4)</f>
        <v>1375.694485539025</v>
      </c>
    </row>
    <row r="906" spans="12:21" x14ac:dyDescent="0.2">
      <c r="L906" s="323">
        <v>26.94</v>
      </c>
      <c r="M906" s="323">
        <f>(L906*$N$5)/(gradient!$E$9/1000000)*1000</f>
        <v>11.045233769199072</v>
      </c>
      <c r="N906" s="323">
        <f t="shared" si="56"/>
        <v>4.4932542291323427</v>
      </c>
      <c r="O906" s="323">
        <f>gradient!$E$7/(N906*gradient!$E$9/1000)</f>
        <v>6545.7602009672692</v>
      </c>
      <c r="P906" s="323">
        <f t="shared" si="59"/>
        <v>6540</v>
      </c>
      <c r="Q906" s="323">
        <f>(M906*60)*(3.1415927*gradient!$E$8*gradient!$E$8*0.6/4)</f>
        <v>1377.2281471728477</v>
      </c>
      <c r="R906" s="323">
        <f>1.1*(B$12*gradient!$E$7*0.001*$M906*0.001*$N$4*0.001/(gradient!$E$9*0.000001)^2/100000)</f>
        <v>1258.0310744429569</v>
      </c>
      <c r="S906" s="323">
        <f t="shared" si="57"/>
        <v>6540</v>
      </c>
      <c r="T906" s="323">
        <f t="shared" si="58"/>
        <v>6540</v>
      </c>
      <c r="U906" s="323">
        <f>(M906*60)*(3.1415927*gradient!$E$8*gradient!$E$8*0.6/4)</f>
        <v>1377.2281471728477</v>
      </c>
    </row>
    <row r="907" spans="12:21" x14ac:dyDescent="0.2">
      <c r="L907" s="323">
        <v>26.97</v>
      </c>
      <c r="M907" s="323">
        <f>(L907*$N$5)/(gradient!$E$9/1000000)*1000</f>
        <v>11.057533584086823</v>
      </c>
      <c r="N907" s="323">
        <f t="shared" si="56"/>
        <v>4.4957014174160816</v>
      </c>
      <c r="O907" s="323">
        <f>gradient!$E$7/(N907*gradient!$E$9/1000)</f>
        <v>6542.1970845178721</v>
      </c>
      <c r="P907" s="323">
        <f t="shared" si="59"/>
        <v>6540</v>
      </c>
      <c r="Q907" s="323">
        <f>(M907*60)*(3.1415927*gradient!$E$8*gradient!$E$8*0.6/4)</f>
        <v>1378.7618088066704</v>
      </c>
      <c r="R907" s="323">
        <f>1.1*(B$12*gradient!$E$7*0.001*$M907*0.001*$N$4*0.001/(gradient!$E$9*0.000001)^2/100000)</f>
        <v>1259.4319999156107</v>
      </c>
      <c r="S907" s="323">
        <f t="shared" si="57"/>
        <v>6540</v>
      </c>
      <c r="T907" s="323" t="str">
        <f t="shared" si="58"/>
        <v/>
      </c>
      <c r="U907" s="323">
        <f>(M907*60)*(3.1415927*gradient!$E$8*gradient!$E$8*0.6/4)</f>
        <v>1378.7618088066704</v>
      </c>
    </row>
    <row r="908" spans="12:21" x14ac:dyDescent="0.2">
      <c r="L908" s="323">
        <v>27</v>
      </c>
      <c r="M908" s="323">
        <f>(L908*$N$5)/(gradient!$E$9/1000000)*1000</f>
        <v>11.069833398974572</v>
      </c>
      <c r="N908" s="323">
        <f t="shared" si="56"/>
        <v>4.4981481481481485</v>
      </c>
      <c r="O908" s="323">
        <f>gradient!$E$7/(N908*gradient!$E$9/1000)</f>
        <v>6538.6385101591068</v>
      </c>
      <c r="P908" s="323">
        <f t="shared" si="59"/>
        <v>6530</v>
      </c>
      <c r="Q908" s="323">
        <f>(M908*60)*(3.1415927*gradient!$E$8*gradient!$E$8*0.6/4)</f>
        <v>1380.2954704404931</v>
      </c>
      <c r="R908" s="323">
        <f>1.1*(B$12*gradient!$E$7*0.001*$M908*0.001*$N$4*0.001/(gradient!$E$9*0.000001)^2/100000)</f>
        <v>1260.8329253882644</v>
      </c>
      <c r="S908" s="323">
        <f t="shared" si="57"/>
        <v>6530</v>
      </c>
      <c r="T908" s="323" t="str">
        <f t="shared" si="58"/>
        <v/>
      </c>
      <c r="U908" s="323">
        <f>(M908*60)*(3.1415927*gradient!$E$8*gradient!$E$8*0.6/4)</f>
        <v>1380.2954704404931</v>
      </c>
    </row>
    <row r="909" spans="12:21" x14ac:dyDescent="0.2">
      <c r="L909" s="323">
        <v>27.03</v>
      </c>
      <c r="M909" s="323">
        <f>(L909*$N$5)/(gradient!$E$9/1000000)*1000</f>
        <v>11.082133213862321</v>
      </c>
      <c r="N909" s="323">
        <f t="shared" si="56"/>
        <v>4.5005944216329183</v>
      </c>
      <c r="O909" s="323">
        <f>gradient!$E$7/(N909*gradient!$E$9/1000)</f>
        <v>6535.0844689557907</v>
      </c>
      <c r="P909" s="323">
        <f t="shared" si="59"/>
        <v>6530</v>
      </c>
      <c r="Q909" s="323">
        <f>(M909*60)*(3.1415927*gradient!$E$8*gradient!$E$8*0.6/4)</f>
        <v>1381.8291320743158</v>
      </c>
      <c r="R909" s="323">
        <f>1.1*(B$12*gradient!$E$7*0.001*$M909*0.001*$N$4*0.001/(gradient!$E$9*0.000001)^2/100000)</f>
        <v>1262.233850860918</v>
      </c>
      <c r="S909" s="323">
        <f t="shared" si="57"/>
        <v>6530</v>
      </c>
      <c r="T909" s="323">
        <f t="shared" si="58"/>
        <v>6530</v>
      </c>
      <c r="U909" s="323">
        <f>(M909*60)*(3.1415927*gradient!$E$8*gradient!$E$8*0.6/4)</f>
        <v>1381.8291320743158</v>
      </c>
    </row>
    <row r="910" spans="12:21" x14ac:dyDescent="0.2">
      <c r="L910" s="323">
        <v>27.06</v>
      </c>
      <c r="M910" s="323">
        <f>(L910*$N$5)/(gradient!$E$9/1000000)*1000</f>
        <v>11.094433028750071</v>
      </c>
      <c r="N910" s="323">
        <f t="shared" si="56"/>
        <v>4.5030402381756742</v>
      </c>
      <c r="O910" s="323">
        <f>gradient!$E$7/(N910*gradient!$E$9/1000)</f>
        <v>6531.5349519945667</v>
      </c>
      <c r="P910" s="323">
        <f t="shared" si="59"/>
        <v>6530</v>
      </c>
      <c r="Q910" s="323">
        <f>(M910*60)*(3.1415927*gradient!$E$8*gradient!$E$8*0.6/4)</f>
        <v>1383.3627937081387</v>
      </c>
      <c r="R910" s="323">
        <f>1.1*(B$12*gradient!$E$7*0.001*$M910*0.001*$N$4*0.001/(gradient!$E$9*0.000001)^2/100000)</f>
        <v>1263.6347763335716</v>
      </c>
      <c r="S910" s="323">
        <f t="shared" si="57"/>
        <v>6530</v>
      </c>
      <c r="T910" s="323" t="str">
        <f t="shared" si="58"/>
        <v/>
      </c>
      <c r="U910" s="323">
        <f>(M910*60)*(3.1415927*gradient!$E$8*gradient!$E$8*0.6/4)</f>
        <v>1383.3627937081387</v>
      </c>
    </row>
    <row r="911" spans="12:21" x14ac:dyDescent="0.2">
      <c r="L911" s="323">
        <v>27.09</v>
      </c>
      <c r="M911" s="323">
        <f>(L911*$N$5)/(gradient!$E$9/1000000)*1000</f>
        <v>11.10673284363782</v>
      </c>
      <c r="N911" s="323">
        <f t="shared" si="56"/>
        <v>4.5054855980825854</v>
      </c>
      <c r="O911" s="323">
        <f>gradient!$E$7/(N911*gradient!$E$9/1000)</f>
        <v>6527.9899503838642</v>
      </c>
      <c r="P911" s="323">
        <f t="shared" si="59"/>
        <v>6520</v>
      </c>
      <c r="Q911" s="323">
        <f>(M911*60)*(3.1415927*gradient!$E$8*gradient!$E$8*0.6/4)</f>
        <v>1384.8964553419614</v>
      </c>
      <c r="R911" s="323">
        <f>1.1*(B$12*gradient!$E$7*0.001*$M911*0.001*$N$4*0.001/(gradient!$E$9*0.000001)^2/100000)</f>
        <v>1265.0357018062252</v>
      </c>
      <c r="S911" s="323">
        <f t="shared" si="57"/>
        <v>6520</v>
      </c>
      <c r="T911" s="323" t="str">
        <f t="shared" si="58"/>
        <v/>
      </c>
      <c r="U911" s="323">
        <f>(M911*60)*(3.1415927*gradient!$E$8*gradient!$E$8*0.6/4)</f>
        <v>1384.8964553419614</v>
      </c>
    </row>
    <row r="912" spans="12:21" x14ac:dyDescent="0.2">
      <c r="L912" s="323">
        <v>27.12</v>
      </c>
      <c r="M912" s="323">
        <f>(L912*$N$5)/(gradient!$E$9/1000000)*1000</f>
        <v>11.119032658525571</v>
      </c>
      <c r="N912" s="323">
        <f t="shared" si="56"/>
        <v>4.5079305016607059</v>
      </c>
      <c r="O912" s="323">
        <f>gradient!$E$7/(N912*gradient!$E$9/1000)</f>
        <v>6524.4494552538381</v>
      </c>
      <c r="P912" s="323">
        <f t="shared" si="59"/>
        <v>6520</v>
      </c>
      <c r="Q912" s="323">
        <f>(M912*60)*(3.1415927*gradient!$E$8*gradient!$E$8*0.6/4)</f>
        <v>1386.4301169757841</v>
      </c>
      <c r="R912" s="323">
        <f>1.1*(B$12*gradient!$E$7*0.001*$M912*0.001*$N$4*0.001/(gradient!$E$9*0.000001)^2/100000)</f>
        <v>1266.4366272788791</v>
      </c>
      <c r="S912" s="323">
        <f t="shared" si="57"/>
        <v>6520</v>
      </c>
      <c r="T912" s="323">
        <f t="shared" si="58"/>
        <v>6520</v>
      </c>
      <c r="U912" s="323">
        <f>(M912*60)*(3.1415927*gradient!$E$8*gradient!$E$8*0.6/4)</f>
        <v>1386.4301169757841</v>
      </c>
    </row>
    <row r="913" spans="12:21" x14ac:dyDescent="0.2">
      <c r="L913" s="323">
        <v>27.15</v>
      </c>
      <c r="M913" s="323">
        <f>(L913*$N$5)/(gradient!$E$9/1000000)*1000</f>
        <v>11.13133247341332</v>
      </c>
      <c r="N913" s="323">
        <f t="shared" si="56"/>
        <v>4.5103749492179546</v>
      </c>
      <c r="O913" s="323">
        <f>gradient!$E$7/(N913*gradient!$E$9/1000)</f>
        <v>6520.9134577563227</v>
      </c>
      <c r="P913" s="323">
        <f t="shared" si="59"/>
        <v>6520</v>
      </c>
      <c r="Q913" s="323">
        <f>(M913*60)*(3.1415927*gradient!$E$8*gradient!$E$8*0.6/4)</f>
        <v>1387.9637786096071</v>
      </c>
      <c r="R913" s="323">
        <f>1.1*(B$12*gradient!$E$7*0.001*$M913*0.001*$N$4*0.001/(gradient!$E$9*0.000001)^2/100000)</f>
        <v>1267.8375527515325</v>
      </c>
      <c r="S913" s="323">
        <f t="shared" si="57"/>
        <v>6520</v>
      </c>
      <c r="T913" s="323" t="str">
        <f t="shared" si="58"/>
        <v/>
      </c>
      <c r="U913" s="323">
        <f>(M913*60)*(3.1415927*gradient!$E$8*gradient!$E$8*0.6/4)</f>
        <v>1387.9637786096071</v>
      </c>
    </row>
    <row r="914" spans="12:21" x14ac:dyDescent="0.2">
      <c r="L914" s="323">
        <v>27.18</v>
      </c>
      <c r="M914" s="323">
        <f>(L914*$N$5)/(gradient!$E$9/1000000)*1000</f>
        <v>11.143632288301069</v>
      </c>
      <c r="N914" s="323">
        <f t="shared" ref="N914:N977" si="60">B$9*$L914^(1/3)+B$10/$L914+B$11*$L914</f>
        <v>4.5128189410631103</v>
      </c>
      <c r="O914" s="323">
        <f>gradient!$E$7/(N914*gradient!$E$9/1000)</f>
        <v>6517.3819490647811</v>
      </c>
      <c r="P914" s="323">
        <f t="shared" si="59"/>
        <v>6510</v>
      </c>
      <c r="Q914" s="323">
        <f>(M914*60)*(3.1415927*gradient!$E$8*gradient!$E$8*0.6/4)</f>
        <v>1389.4974402434298</v>
      </c>
      <c r="R914" s="323">
        <f>1.1*(B$12*gradient!$E$7*0.001*$M914*0.001*$N$4*0.001/(gradient!$E$9*0.000001)^2/100000)</f>
        <v>1269.2384782241861</v>
      </c>
      <c r="S914" s="323">
        <f t="shared" ref="S914:S977" si="61">IF(P914&gt;$P$1017,S913,P914)</f>
        <v>6510</v>
      </c>
      <c r="T914" s="323" t="str">
        <f t="shared" ref="T914:T977" si="62">IF(S916-S915&gt;=0,"",P914)</f>
        <v/>
      </c>
      <c r="U914" s="323">
        <f>(M914*60)*(3.1415927*gradient!$E$8*gradient!$E$8*0.6/4)</f>
        <v>1389.4974402434298</v>
      </c>
    </row>
    <row r="915" spans="12:21" x14ac:dyDescent="0.2">
      <c r="L915" s="323">
        <v>27.21</v>
      </c>
      <c r="M915" s="323">
        <f>(L915*$N$5)/(gradient!$E$9/1000000)*1000</f>
        <v>11.155932103188819</v>
      </c>
      <c r="N915" s="323">
        <f t="shared" si="60"/>
        <v>4.5152624775057957</v>
      </c>
      <c r="O915" s="323">
        <f>gradient!$E$7/(N915*gradient!$E$9/1000)</f>
        <v>6513.8549203742505</v>
      </c>
      <c r="P915" s="323">
        <f t="shared" si="59"/>
        <v>6510</v>
      </c>
      <c r="Q915" s="323">
        <f>(M915*60)*(3.1415927*gradient!$E$8*gradient!$E$8*0.6/4)</f>
        <v>1391.0311018772525</v>
      </c>
      <c r="R915" s="323">
        <f>1.1*(B$12*gradient!$E$7*0.001*$M915*0.001*$N$4*0.001/(gradient!$E$9*0.000001)^2/100000)</f>
        <v>1270.63940369684</v>
      </c>
      <c r="S915" s="323">
        <f t="shared" si="61"/>
        <v>6510</v>
      </c>
      <c r="T915" s="323">
        <f t="shared" si="62"/>
        <v>6510</v>
      </c>
      <c r="U915" s="323">
        <f>(M915*60)*(3.1415927*gradient!$E$8*gradient!$E$8*0.6/4)</f>
        <v>1391.0311018772525</v>
      </c>
    </row>
    <row r="916" spans="12:21" x14ac:dyDescent="0.2">
      <c r="L916" s="323">
        <v>27.24</v>
      </c>
      <c r="M916" s="323">
        <f>(L916*$N$5)/(gradient!$E$9/1000000)*1000</f>
        <v>11.168231918076566</v>
      </c>
      <c r="N916" s="323">
        <f t="shared" si="60"/>
        <v>4.5177055588564698</v>
      </c>
      <c r="O916" s="323">
        <f>gradient!$E$7/(N916*gradient!$E$9/1000)</f>
        <v>6510.3323629012939</v>
      </c>
      <c r="P916" s="323">
        <f t="shared" si="59"/>
        <v>6510</v>
      </c>
      <c r="Q916" s="323">
        <f>(M916*60)*(3.1415927*gradient!$E$8*gradient!$E$8*0.6/4)</f>
        <v>1392.5647635110749</v>
      </c>
      <c r="R916" s="323">
        <f>1.1*(B$12*gradient!$E$7*0.001*$M916*0.001*$N$4*0.001/(gradient!$E$9*0.000001)^2/100000)</f>
        <v>1272.0403291694929</v>
      </c>
      <c r="S916" s="323">
        <f t="shared" si="61"/>
        <v>6510</v>
      </c>
      <c r="T916" s="323" t="str">
        <f t="shared" si="62"/>
        <v/>
      </c>
      <c r="U916" s="323">
        <f>(M916*60)*(3.1415927*gradient!$E$8*gradient!$E$8*0.6/4)</f>
        <v>1392.5647635110749</v>
      </c>
    </row>
    <row r="917" spans="12:21" x14ac:dyDescent="0.2">
      <c r="L917" s="323">
        <v>27.27</v>
      </c>
      <c r="M917" s="323">
        <f>(L917*$N$5)/(gradient!$E$9/1000000)*1000</f>
        <v>11.180531732964319</v>
      </c>
      <c r="N917" s="323">
        <f t="shared" si="60"/>
        <v>4.5201481854264145</v>
      </c>
      <c r="O917" s="323">
        <f>gradient!$E$7/(N917*gradient!$E$9/1000)</f>
        <v>6506.8142678839531</v>
      </c>
      <c r="P917" s="323">
        <f t="shared" si="59"/>
        <v>6500</v>
      </c>
      <c r="Q917" s="323">
        <f>(M917*60)*(3.1415927*gradient!$E$8*gradient!$E$8*0.6/4)</f>
        <v>1394.0984251448983</v>
      </c>
      <c r="R917" s="323">
        <f>1.1*(B$12*gradient!$E$7*0.001*$M917*0.001*$N$4*0.001/(gradient!$E$9*0.000001)^2/100000)</f>
        <v>1273.4412546421472</v>
      </c>
      <c r="S917" s="323">
        <f t="shared" si="61"/>
        <v>6500</v>
      </c>
      <c r="T917" s="323">
        <f t="shared" si="62"/>
        <v>6500</v>
      </c>
      <c r="U917" s="323">
        <f>(M917*60)*(3.1415927*gradient!$E$8*gradient!$E$8*0.6/4)</f>
        <v>1394.0984251448983</v>
      </c>
    </row>
    <row r="918" spans="12:21" x14ac:dyDescent="0.2">
      <c r="L918" s="323">
        <v>27.3</v>
      </c>
      <c r="M918" s="323">
        <f>(L918*$N$5)/(gradient!$E$9/1000000)*1000</f>
        <v>11.192831547852068</v>
      </c>
      <c r="N918" s="323">
        <f t="shared" si="60"/>
        <v>4.5225903575277258</v>
      </c>
      <c r="O918" s="323">
        <f>gradient!$E$7/(N918*gradient!$E$9/1000)</f>
        <v>6503.3006265816866</v>
      </c>
      <c r="P918" s="323">
        <f t="shared" si="59"/>
        <v>6500</v>
      </c>
      <c r="Q918" s="323">
        <f>(M918*60)*(3.1415927*gradient!$E$8*gradient!$E$8*0.6/4)</f>
        <v>1395.6320867787208</v>
      </c>
      <c r="R918" s="323">
        <f>1.1*(B$12*gradient!$E$7*0.001*$M918*0.001*$N$4*0.001/(gradient!$E$9*0.000001)^2/100000)</f>
        <v>1274.8421801148008</v>
      </c>
      <c r="S918" s="323">
        <f t="shared" si="61"/>
        <v>6500</v>
      </c>
      <c r="T918" s="323" t="str">
        <f t="shared" si="62"/>
        <v/>
      </c>
      <c r="U918" s="323">
        <f>(M918*60)*(3.1415927*gradient!$E$8*gradient!$E$8*0.6/4)</f>
        <v>1395.6320867787208</v>
      </c>
    </row>
    <row r="919" spans="12:21" x14ac:dyDescent="0.2">
      <c r="L919" s="323">
        <v>27.33</v>
      </c>
      <c r="M919" s="323">
        <f>(L919*$N$5)/(gradient!$E$9/1000000)*1000</f>
        <v>11.205131362739817</v>
      </c>
      <c r="N919" s="323">
        <f t="shared" si="60"/>
        <v>4.5250320754732973</v>
      </c>
      <c r="O919" s="323">
        <f>gradient!$E$7/(N919*gradient!$E$9/1000)</f>
        <v>6499.7914302753361</v>
      </c>
      <c r="P919" s="323">
        <f t="shared" si="59"/>
        <v>6490</v>
      </c>
      <c r="Q919" s="323">
        <f>(M919*60)*(3.1415927*gradient!$E$8*gradient!$E$8*0.6/4)</f>
        <v>1397.1657484125435</v>
      </c>
      <c r="R919" s="323">
        <f>1.1*(B$12*gradient!$E$7*0.001*$M919*0.001*$N$4*0.001/(gradient!$E$9*0.000001)^2/100000)</f>
        <v>1276.2431055874542</v>
      </c>
      <c r="S919" s="323">
        <f t="shared" si="61"/>
        <v>6490</v>
      </c>
      <c r="T919" s="323" t="str">
        <f t="shared" si="62"/>
        <v/>
      </c>
      <c r="U919" s="323">
        <f>(M919*60)*(3.1415927*gradient!$E$8*gradient!$E$8*0.6/4)</f>
        <v>1397.1657484125435</v>
      </c>
    </row>
    <row r="920" spans="12:21" x14ac:dyDescent="0.2">
      <c r="L920" s="323">
        <v>27.36</v>
      </c>
      <c r="M920" s="323">
        <f>(L920*$N$5)/(gradient!$E$9/1000000)*1000</f>
        <v>11.217431177627567</v>
      </c>
      <c r="N920" s="323">
        <f t="shared" si="60"/>
        <v>4.5274733395768223</v>
      </c>
      <c r="O920" s="323">
        <f>gradient!$E$7/(N920*gradient!$E$9/1000)</f>
        <v>6496.2866702670499</v>
      </c>
      <c r="P920" s="323">
        <f t="shared" si="59"/>
        <v>6490</v>
      </c>
      <c r="Q920" s="323">
        <f>(M920*60)*(3.1415927*gradient!$E$8*gradient!$E$8*0.6/4)</f>
        <v>1398.6994100463667</v>
      </c>
      <c r="R920" s="323">
        <f>1.1*(B$12*gradient!$E$7*0.001*$M920*0.001*$N$4*0.001/(gradient!$E$9*0.000001)^2/100000)</f>
        <v>1277.6440310601079</v>
      </c>
      <c r="S920" s="323">
        <f t="shared" si="61"/>
        <v>6490</v>
      </c>
      <c r="T920" s="323">
        <f t="shared" si="62"/>
        <v>6490</v>
      </c>
      <c r="U920" s="323">
        <f>(M920*60)*(3.1415927*gradient!$E$8*gradient!$E$8*0.6/4)</f>
        <v>1398.6994100463667</v>
      </c>
    </row>
    <row r="921" spans="12:21" x14ac:dyDescent="0.2">
      <c r="L921" s="323">
        <v>27.39</v>
      </c>
      <c r="M921" s="323">
        <f>(L921*$N$5)/(gradient!$E$9/1000000)*1000</f>
        <v>11.229730992515314</v>
      </c>
      <c r="N921" s="323">
        <f t="shared" si="60"/>
        <v>4.5299141501527673</v>
      </c>
      <c r="O921" s="323">
        <f>gradient!$E$7/(N921*gradient!$E$9/1000)</f>
        <v>6492.7863378802595</v>
      </c>
      <c r="P921" s="323">
        <f t="shared" si="59"/>
        <v>6490</v>
      </c>
      <c r="Q921" s="323">
        <f>(M921*60)*(3.1415927*gradient!$E$8*gradient!$E$8*0.6/4)</f>
        <v>1400.2330716801889</v>
      </c>
      <c r="R921" s="323">
        <f>1.1*(B$12*gradient!$E$7*0.001*$M921*0.001*$N$4*0.001/(gradient!$E$9*0.000001)^2/100000)</f>
        <v>1279.0449565327615</v>
      </c>
      <c r="S921" s="323">
        <f t="shared" si="61"/>
        <v>6490</v>
      </c>
      <c r="T921" s="323" t="str">
        <f t="shared" si="62"/>
        <v/>
      </c>
      <c r="U921" s="323">
        <f>(M921*60)*(3.1415927*gradient!$E$8*gradient!$E$8*0.6/4)</f>
        <v>1400.2330716801889</v>
      </c>
    </row>
    <row r="922" spans="12:21" x14ac:dyDescent="0.2">
      <c r="L922" s="323">
        <v>27.42</v>
      </c>
      <c r="M922" s="323">
        <f>(L922*$N$5)/(gradient!$E$9/1000000)*1000</f>
        <v>11.242030807403067</v>
      </c>
      <c r="N922" s="323">
        <f t="shared" si="60"/>
        <v>4.5323545075163709</v>
      </c>
      <c r="O922" s="323">
        <f>gradient!$E$7/(N922*gradient!$E$9/1000)</f>
        <v>6489.2904244596139</v>
      </c>
      <c r="P922" s="323">
        <f t="shared" si="59"/>
        <v>6480</v>
      </c>
      <c r="Q922" s="323">
        <f>(M922*60)*(3.1415927*gradient!$E$8*gradient!$E$8*0.6/4)</f>
        <v>1401.7667333140121</v>
      </c>
      <c r="R922" s="323">
        <f>1.1*(B$12*gradient!$E$7*0.001*$M922*0.001*$N$4*0.001/(gradient!$E$9*0.000001)^2/100000)</f>
        <v>1280.4458820054151</v>
      </c>
      <c r="S922" s="323">
        <f t="shared" si="61"/>
        <v>6480</v>
      </c>
      <c r="T922" s="323" t="str">
        <f t="shared" si="62"/>
        <v/>
      </c>
      <c r="U922" s="323">
        <f>(M922*60)*(3.1415927*gradient!$E$8*gradient!$E$8*0.6/4)</f>
        <v>1401.7667333140121</v>
      </c>
    </row>
    <row r="923" spans="12:21" x14ac:dyDescent="0.2">
      <c r="L923" s="323">
        <v>27.45</v>
      </c>
      <c r="M923" s="323">
        <f>(L923*$N$5)/(gradient!$E$9/1000000)*1000</f>
        <v>11.254330622290816</v>
      </c>
      <c r="N923" s="323">
        <f t="shared" si="60"/>
        <v>4.5347944119836328</v>
      </c>
      <c r="O923" s="323">
        <f>gradient!$E$7/(N923*gradient!$E$9/1000)</f>
        <v>6485.798921370927</v>
      </c>
      <c r="P923" s="323">
        <f t="shared" si="59"/>
        <v>6480</v>
      </c>
      <c r="Q923" s="323">
        <f>(M923*60)*(3.1415927*gradient!$E$8*gradient!$E$8*0.6/4)</f>
        <v>1403.3003949478348</v>
      </c>
      <c r="R923" s="323">
        <f>1.1*(B$12*gradient!$E$7*0.001*$M923*0.001*$N$4*0.001/(gradient!$E$9*0.000001)^2/100000)</f>
        <v>1281.846807478069</v>
      </c>
      <c r="S923" s="323">
        <f t="shared" si="61"/>
        <v>6480</v>
      </c>
      <c r="T923" s="323">
        <f t="shared" si="62"/>
        <v>6480</v>
      </c>
      <c r="U923" s="323">
        <f>(M923*60)*(3.1415927*gradient!$E$8*gradient!$E$8*0.6/4)</f>
        <v>1403.3003949478348</v>
      </c>
    </row>
    <row r="924" spans="12:21" x14ac:dyDescent="0.2">
      <c r="L924" s="323">
        <v>27.48</v>
      </c>
      <c r="M924" s="323">
        <f>(L924*$N$5)/(gradient!$E$9/1000000)*1000</f>
        <v>11.266630437178565</v>
      </c>
      <c r="N924" s="323">
        <f t="shared" si="60"/>
        <v>4.5372338638712986</v>
      </c>
      <c r="O924" s="323">
        <f>gradient!$E$7/(N924*gradient!$E$9/1000)</f>
        <v>6482.3118200011386</v>
      </c>
      <c r="P924" s="323">
        <f t="shared" si="59"/>
        <v>6480</v>
      </c>
      <c r="Q924" s="323">
        <f>(M924*60)*(3.1415927*gradient!$E$8*gradient!$E$8*0.6/4)</f>
        <v>1404.8340565816575</v>
      </c>
      <c r="R924" s="323">
        <f>1.1*(B$12*gradient!$E$7*0.001*$M924*0.001*$N$4*0.001/(gradient!$E$9*0.000001)^2/100000)</f>
        <v>1283.2477329507224</v>
      </c>
      <c r="S924" s="323">
        <f t="shared" si="61"/>
        <v>6480</v>
      </c>
      <c r="T924" s="323" t="str">
        <f t="shared" si="62"/>
        <v/>
      </c>
      <c r="U924" s="323">
        <f>(M924*60)*(3.1415927*gradient!$E$8*gradient!$E$8*0.6/4)</f>
        <v>1404.8340565816575</v>
      </c>
    </row>
    <row r="925" spans="12:21" x14ac:dyDescent="0.2">
      <c r="L925" s="323">
        <v>27.51</v>
      </c>
      <c r="M925" s="323">
        <f>(L925*$N$5)/(gradient!$E$9/1000000)*1000</f>
        <v>11.278930252066315</v>
      </c>
      <c r="N925" s="323">
        <f t="shared" si="60"/>
        <v>4.5396728634968575</v>
      </c>
      <c r="O925" s="323">
        <f>gradient!$E$7/(N925*gradient!$E$9/1000)</f>
        <v>6478.8291117582448</v>
      </c>
      <c r="P925" s="323">
        <f t="shared" si="59"/>
        <v>6470</v>
      </c>
      <c r="Q925" s="323">
        <f>(M925*60)*(3.1415927*gradient!$E$8*gradient!$E$8*0.6/4)</f>
        <v>1406.3677182154804</v>
      </c>
      <c r="R925" s="323">
        <f>1.1*(B$12*gradient!$E$7*0.001*$M925*0.001*$N$4*0.001/(gradient!$E$9*0.000001)^2/100000)</f>
        <v>1284.648658423376</v>
      </c>
      <c r="S925" s="323">
        <f t="shared" si="61"/>
        <v>6470</v>
      </c>
      <c r="T925" s="323" t="str">
        <f t="shared" si="62"/>
        <v/>
      </c>
      <c r="U925" s="323">
        <f>(M925*60)*(3.1415927*gradient!$E$8*gradient!$E$8*0.6/4)</f>
        <v>1406.3677182154804</v>
      </c>
    </row>
    <row r="926" spans="12:21" x14ac:dyDescent="0.2">
      <c r="L926" s="323">
        <v>27.54</v>
      </c>
      <c r="M926" s="323">
        <f>(L926*$N$5)/(gradient!$E$9/1000000)*1000</f>
        <v>11.291230066954062</v>
      </c>
      <c r="N926" s="323">
        <f t="shared" si="60"/>
        <v>4.5421114111785235</v>
      </c>
      <c r="O926" s="323">
        <f>gradient!$E$7/(N926*gradient!$E$9/1000)</f>
        <v>6475.3507880712687</v>
      </c>
      <c r="P926" s="323">
        <f t="shared" si="59"/>
        <v>6470</v>
      </c>
      <c r="Q926" s="323">
        <f>(M926*60)*(3.1415927*gradient!$E$8*gradient!$E$8*0.6/4)</f>
        <v>1407.9013798493029</v>
      </c>
      <c r="R926" s="323">
        <f>1.1*(B$12*gradient!$E$7*0.001*$M926*0.001*$N$4*0.001/(gradient!$E$9*0.000001)^2/100000)</f>
        <v>1286.0495838960298</v>
      </c>
      <c r="S926" s="323">
        <f t="shared" si="61"/>
        <v>6470</v>
      </c>
      <c r="T926" s="323">
        <f t="shared" si="62"/>
        <v>6470</v>
      </c>
      <c r="U926" s="323">
        <f>(M926*60)*(3.1415927*gradient!$E$8*gradient!$E$8*0.6/4)</f>
        <v>1407.9013798493029</v>
      </c>
    </row>
    <row r="927" spans="12:21" x14ac:dyDescent="0.2">
      <c r="L927" s="323">
        <v>27.57</v>
      </c>
      <c r="M927" s="323">
        <f>(L927*$N$5)/(gradient!$E$9/1000000)*1000</f>
        <v>11.303529881841813</v>
      </c>
      <c r="N927" s="323">
        <f t="shared" si="60"/>
        <v>4.5445495072352307</v>
      </c>
      <c r="O927" s="323">
        <f>gradient!$E$7/(N927*gradient!$E$9/1000)</f>
        <v>6471.8768403901931</v>
      </c>
      <c r="P927" s="323">
        <f t="shared" si="59"/>
        <v>6470</v>
      </c>
      <c r="Q927" s="323">
        <f>(M927*60)*(3.1415927*gradient!$E$8*gradient!$E$8*0.6/4)</f>
        <v>1409.4350414831258</v>
      </c>
      <c r="R927" s="323">
        <f>1.1*(B$12*gradient!$E$7*0.001*$M927*0.001*$N$4*0.001/(gradient!$E$9*0.000001)^2/100000)</f>
        <v>1287.4505093686832</v>
      </c>
      <c r="S927" s="323">
        <f t="shared" si="61"/>
        <v>6470</v>
      </c>
      <c r="T927" s="323" t="str">
        <f t="shared" si="62"/>
        <v/>
      </c>
      <c r="U927" s="323">
        <f>(M927*60)*(3.1415927*gradient!$E$8*gradient!$E$8*0.6/4)</f>
        <v>1409.4350414831258</v>
      </c>
    </row>
    <row r="928" spans="12:21" x14ac:dyDescent="0.2">
      <c r="L928" s="323">
        <v>27.6</v>
      </c>
      <c r="M928" s="323">
        <f>(L928*$N$5)/(gradient!$E$9/1000000)*1000</f>
        <v>11.315829696729564</v>
      </c>
      <c r="N928" s="323">
        <f t="shared" si="60"/>
        <v>4.546987151986623</v>
      </c>
      <c r="O928" s="323">
        <f>gradient!$E$7/(N928*gradient!$E$9/1000)</f>
        <v>6468.4072601859161</v>
      </c>
      <c r="P928" s="323">
        <f t="shared" si="59"/>
        <v>6460</v>
      </c>
      <c r="Q928" s="323">
        <f>(M928*60)*(3.1415927*gradient!$E$8*gradient!$E$8*0.6/4)</f>
        <v>1410.9687031169487</v>
      </c>
      <c r="R928" s="323">
        <f>1.1*(B$12*gradient!$E$7*0.001*$M928*0.001*$N$4*0.001/(gradient!$E$9*0.000001)^2/100000)</f>
        <v>1288.8514348413373</v>
      </c>
      <c r="S928" s="323">
        <f t="shared" si="61"/>
        <v>6460</v>
      </c>
      <c r="T928" s="323" t="str">
        <f t="shared" si="62"/>
        <v/>
      </c>
      <c r="U928" s="323">
        <f>(M928*60)*(3.1415927*gradient!$E$8*gradient!$E$8*0.6/4)</f>
        <v>1410.9687031169487</v>
      </c>
    </row>
    <row r="929" spans="12:21" x14ac:dyDescent="0.2">
      <c r="L929" s="323">
        <v>27.63</v>
      </c>
      <c r="M929" s="323">
        <f>(L929*$N$5)/(gradient!$E$9/1000000)*1000</f>
        <v>11.328129511617313</v>
      </c>
      <c r="N929" s="323">
        <f t="shared" si="60"/>
        <v>4.5494243457530388</v>
      </c>
      <c r="O929" s="323">
        <f>gradient!$E$7/(N929*gradient!$E$9/1000)</f>
        <v>6464.9420389502056</v>
      </c>
      <c r="P929" s="323">
        <f t="shared" si="59"/>
        <v>6460</v>
      </c>
      <c r="Q929" s="323">
        <f>(M929*60)*(3.1415927*gradient!$E$8*gradient!$E$8*0.6/4)</f>
        <v>1412.5023647507714</v>
      </c>
      <c r="R929" s="323">
        <f>1.1*(B$12*gradient!$E$7*0.001*$M929*0.001*$N$4*0.001/(gradient!$E$9*0.000001)^2/100000)</f>
        <v>1290.2523603139907</v>
      </c>
      <c r="S929" s="323">
        <f t="shared" si="61"/>
        <v>6460</v>
      </c>
      <c r="T929" s="323">
        <f t="shared" si="62"/>
        <v>6460</v>
      </c>
      <c r="U929" s="323">
        <f>(M929*60)*(3.1415927*gradient!$E$8*gradient!$E$8*0.6/4)</f>
        <v>1412.5023647507714</v>
      </c>
    </row>
    <row r="930" spans="12:21" x14ac:dyDescent="0.2">
      <c r="L930" s="323">
        <v>27.66</v>
      </c>
      <c r="M930" s="323">
        <f>(L930*$N$5)/(gradient!$E$9/1000000)*1000</f>
        <v>11.340429326505062</v>
      </c>
      <c r="N930" s="323">
        <f t="shared" si="60"/>
        <v>4.551861088855512</v>
      </c>
      <c r="O930" s="323">
        <f>gradient!$E$7/(N930*gradient!$E$9/1000)</f>
        <v>6461.4811681956317</v>
      </c>
      <c r="P930" s="323">
        <f t="shared" si="59"/>
        <v>6460</v>
      </c>
      <c r="Q930" s="323">
        <f>(M930*60)*(3.1415927*gradient!$E$8*gradient!$E$8*0.6/4)</f>
        <v>1414.0360263845939</v>
      </c>
      <c r="R930" s="323">
        <f>1.1*(B$12*gradient!$E$7*0.001*$M930*0.001*$N$4*0.001/(gradient!$E$9*0.000001)^2/100000)</f>
        <v>1291.6532857866443</v>
      </c>
      <c r="S930" s="323">
        <f t="shared" si="61"/>
        <v>6460</v>
      </c>
      <c r="T930" s="323" t="str">
        <f t="shared" si="62"/>
        <v/>
      </c>
      <c r="U930" s="323">
        <f>(M930*60)*(3.1415927*gradient!$E$8*gradient!$E$8*0.6/4)</f>
        <v>1414.0360263845939</v>
      </c>
    </row>
    <row r="931" spans="12:21" x14ac:dyDescent="0.2">
      <c r="L931" s="323">
        <v>27.69</v>
      </c>
      <c r="M931" s="323">
        <f>(L931*$N$5)/(gradient!$E$9/1000000)*1000</f>
        <v>11.35272914139281</v>
      </c>
      <c r="N931" s="323">
        <f t="shared" si="60"/>
        <v>4.5542973816157488</v>
      </c>
      <c r="O931" s="323">
        <f>gradient!$E$7/(N931*gradient!$E$9/1000)</f>
        <v>6458.0246394555397</v>
      </c>
      <c r="P931" s="323">
        <f t="shared" si="59"/>
        <v>6450</v>
      </c>
      <c r="Q931" s="323">
        <f>(M931*60)*(3.1415927*gradient!$E$8*gradient!$E$8*0.6/4)</f>
        <v>1415.5696880184169</v>
      </c>
      <c r="R931" s="323">
        <f>1.1*(B$12*gradient!$E$7*0.001*$M931*0.001*$N$4*0.001/(gradient!$E$9*0.000001)^2/100000)</f>
        <v>1293.0542112592977</v>
      </c>
      <c r="S931" s="323">
        <f t="shared" si="61"/>
        <v>6450</v>
      </c>
      <c r="T931" s="323" t="str">
        <f t="shared" si="62"/>
        <v/>
      </c>
      <c r="U931" s="323">
        <f>(M931*60)*(3.1415927*gradient!$E$8*gradient!$E$8*0.6/4)</f>
        <v>1415.5696880184169</v>
      </c>
    </row>
    <row r="932" spans="12:21" x14ac:dyDescent="0.2">
      <c r="L932" s="323">
        <v>27.72</v>
      </c>
      <c r="M932" s="323">
        <f>(L932*$N$5)/(gradient!$E$9/1000000)*1000</f>
        <v>11.365028956280561</v>
      </c>
      <c r="N932" s="323">
        <f t="shared" si="60"/>
        <v>4.5567332243561305</v>
      </c>
      <c r="O932" s="323">
        <f>gradient!$E$7/(N932*gradient!$E$9/1000)</f>
        <v>6454.5724442839755</v>
      </c>
      <c r="P932" s="323">
        <f t="shared" si="59"/>
        <v>6450</v>
      </c>
      <c r="Q932" s="323">
        <f>(M932*60)*(3.1415927*gradient!$E$8*gradient!$E$8*0.6/4)</f>
        <v>1417.1033496522398</v>
      </c>
      <c r="R932" s="323">
        <f>1.1*(B$12*gradient!$E$7*0.001*$M932*0.001*$N$4*0.001/(gradient!$E$9*0.000001)^2/100000)</f>
        <v>1294.4551367319516</v>
      </c>
      <c r="S932" s="323">
        <f t="shared" si="61"/>
        <v>6450</v>
      </c>
      <c r="T932" s="323">
        <f t="shared" si="62"/>
        <v>6450</v>
      </c>
      <c r="U932" s="323">
        <f>(M932*60)*(3.1415927*gradient!$E$8*gradient!$E$8*0.6/4)</f>
        <v>1417.1033496522398</v>
      </c>
    </row>
    <row r="933" spans="12:21" x14ac:dyDescent="0.2">
      <c r="L933" s="323">
        <v>27.75</v>
      </c>
      <c r="M933" s="323">
        <f>(L933*$N$5)/(gradient!$E$9/1000000)*1000</f>
        <v>11.377328771168308</v>
      </c>
      <c r="N933" s="323">
        <f t="shared" si="60"/>
        <v>4.5591686173996964</v>
      </c>
      <c r="O933" s="323">
        <f>gradient!$E$7/(N933*gradient!$E$9/1000)</f>
        <v>6451.1245742556539</v>
      </c>
      <c r="P933" s="323">
        <f t="shared" si="59"/>
        <v>6450</v>
      </c>
      <c r="Q933" s="323">
        <f>(M933*60)*(3.1415927*gradient!$E$8*gradient!$E$8*0.6/4)</f>
        <v>1418.637011286062</v>
      </c>
      <c r="R933" s="323">
        <f>1.1*(B$12*gradient!$E$7*0.001*$M933*0.001*$N$4*0.001/(gradient!$E$9*0.000001)^2/100000)</f>
        <v>1295.856062204605</v>
      </c>
      <c r="S933" s="323">
        <f t="shared" si="61"/>
        <v>6450</v>
      </c>
      <c r="T933" s="323" t="str">
        <f t="shared" si="62"/>
        <v/>
      </c>
      <c r="U933" s="323">
        <f>(M933*60)*(3.1415927*gradient!$E$8*gradient!$E$8*0.6/4)</f>
        <v>1418.637011286062</v>
      </c>
    </row>
    <row r="934" spans="12:21" x14ac:dyDescent="0.2">
      <c r="L934" s="323">
        <v>27.78</v>
      </c>
      <c r="M934" s="323">
        <f>(L934*$N$5)/(gradient!$E$9/1000000)*1000</f>
        <v>11.389628586056061</v>
      </c>
      <c r="N934" s="323">
        <f t="shared" si="60"/>
        <v>4.5616035610701342</v>
      </c>
      <c r="O934" s="323">
        <f>gradient!$E$7/(N934*gradient!$E$9/1000)</f>
        <v>6447.681020965897</v>
      </c>
      <c r="P934" s="323">
        <f t="shared" si="59"/>
        <v>6440</v>
      </c>
      <c r="Q934" s="323">
        <f>(M934*60)*(3.1415927*gradient!$E$8*gradient!$E$8*0.6/4)</f>
        <v>1420.1706729198852</v>
      </c>
      <c r="R934" s="323">
        <f>1.1*(B$12*gradient!$E$7*0.001*$M934*0.001*$N$4*0.001/(gradient!$E$9*0.000001)^2/100000)</f>
        <v>1297.2569876772586</v>
      </c>
      <c r="S934" s="323">
        <f t="shared" si="61"/>
        <v>6440</v>
      </c>
      <c r="T934" s="323" t="str">
        <f t="shared" si="62"/>
        <v/>
      </c>
      <c r="U934" s="323">
        <f>(M934*60)*(3.1415927*gradient!$E$8*gradient!$E$8*0.6/4)</f>
        <v>1420.1706729198852</v>
      </c>
    </row>
    <row r="935" spans="12:21" x14ac:dyDescent="0.2">
      <c r="L935" s="323">
        <v>27.81</v>
      </c>
      <c r="M935" s="323">
        <f>(L935*$N$5)/(gradient!$E$9/1000000)*1000</f>
        <v>11.40192840094381</v>
      </c>
      <c r="N935" s="323">
        <f t="shared" si="60"/>
        <v>4.5640380556917748</v>
      </c>
      <c r="O935" s="323">
        <f>gradient!$E$7/(N935*gradient!$E$9/1000)</f>
        <v>6444.241776030588</v>
      </c>
      <c r="P935" s="323">
        <f t="shared" si="59"/>
        <v>6440</v>
      </c>
      <c r="Q935" s="323">
        <f>(M935*60)*(3.1415927*gradient!$E$8*gradient!$E$8*0.6/4)</f>
        <v>1421.7043345537081</v>
      </c>
      <c r="R935" s="323">
        <f>1.1*(B$12*gradient!$E$7*0.001*$M935*0.001*$N$4*0.001/(gradient!$E$9*0.000001)^2/100000)</f>
        <v>1298.6579131499125</v>
      </c>
      <c r="S935" s="323">
        <f t="shared" si="61"/>
        <v>6440</v>
      </c>
      <c r="T935" s="323">
        <f t="shared" si="62"/>
        <v>6440</v>
      </c>
      <c r="U935" s="323">
        <f>(M935*60)*(3.1415927*gradient!$E$8*gradient!$E$8*0.6/4)</f>
        <v>1421.7043345537081</v>
      </c>
    </row>
    <row r="936" spans="12:21" x14ac:dyDescent="0.2">
      <c r="L936" s="323">
        <v>27.84</v>
      </c>
      <c r="M936" s="323">
        <f>(L936*$N$5)/(gradient!$E$9/1000000)*1000</f>
        <v>11.414228215831558</v>
      </c>
      <c r="N936" s="323">
        <f t="shared" si="60"/>
        <v>4.5664721015895795</v>
      </c>
      <c r="O936" s="323">
        <f>gradient!$E$7/(N936*gradient!$E$9/1000)</f>
        <v>6440.8068310861199</v>
      </c>
      <c r="P936" s="323">
        <f t="shared" si="59"/>
        <v>6440</v>
      </c>
      <c r="Q936" s="323">
        <f>(M936*60)*(3.1415927*gradient!$E$8*gradient!$E$8*0.6/4)</f>
        <v>1423.2379961875306</v>
      </c>
      <c r="R936" s="323">
        <f>1.1*(B$12*gradient!$E$7*0.001*$M936*0.001*$N$4*0.001/(gradient!$E$9*0.000001)^2/100000)</f>
        <v>1300.0588386225656</v>
      </c>
      <c r="S936" s="323">
        <f t="shared" si="61"/>
        <v>6440</v>
      </c>
      <c r="T936" s="323" t="str">
        <f t="shared" si="62"/>
        <v/>
      </c>
      <c r="U936" s="323">
        <f>(M936*60)*(3.1415927*gradient!$E$8*gradient!$E$8*0.6/4)</f>
        <v>1423.2379961875306</v>
      </c>
    </row>
    <row r="937" spans="12:21" x14ac:dyDescent="0.2">
      <c r="L937" s="323">
        <v>27.87</v>
      </c>
      <c r="M937" s="323">
        <f>(L937*$N$5)/(gradient!$E$9/1000000)*1000</f>
        <v>11.426528030719309</v>
      </c>
      <c r="N937" s="323">
        <f t="shared" si="60"/>
        <v>4.568905699089135</v>
      </c>
      <c r="O937" s="323">
        <f>gradient!$E$7/(N937*gradient!$E$9/1000)</f>
        <v>6437.3761777893415</v>
      </c>
      <c r="P937" s="323">
        <f t="shared" si="59"/>
        <v>6430</v>
      </c>
      <c r="Q937" s="323">
        <f>(M937*60)*(3.1415927*gradient!$E$8*gradient!$E$8*0.6/4)</f>
        <v>1424.7716578213535</v>
      </c>
      <c r="R937" s="323">
        <f>1.1*(B$12*gradient!$E$7*0.001*$M937*0.001*$N$4*0.001/(gradient!$E$9*0.000001)^2/100000)</f>
        <v>1301.45976409522</v>
      </c>
      <c r="S937" s="323">
        <f t="shared" si="61"/>
        <v>6430</v>
      </c>
      <c r="T937" s="323" t="str">
        <f t="shared" si="62"/>
        <v/>
      </c>
      <c r="U937" s="323">
        <f>(M937*60)*(3.1415927*gradient!$E$8*gradient!$E$8*0.6/4)</f>
        <v>1424.7716578213535</v>
      </c>
    </row>
    <row r="938" spans="12:21" x14ac:dyDescent="0.2">
      <c r="L938" s="323">
        <v>27.9</v>
      </c>
      <c r="M938" s="323">
        <f>(L938*$N$5)/(gradient!$E$9/1000000)*1000</f>
        <v>11.438827845607056</v>
      </c>
      <c r="N938" s="323">
        <f t="shared" si="60"/>
        <v>4.5713388485166373</v>
      </c>
      <c r="O938" s="323">
        <f>gradient!$E$7/(N938*gradient!$E$9/1000)</f>
        <v>6433.9498078175138</v>
      </c>
      <c r="P938" s="323">
        <f t="shared" si="59"/>
        <v>6430</v>
      </c>
      <c r="Q938" s="323">
        <f>(M938*60)*(3.1415927*gradient!$E$8*gradient!$E$8*0.6/4)</f>
        <v>1426.3053194551762</v>
      </c>
      <c r="R938" s="323">
        <f>1.1*(B$12*gradient!$E$7*0.001*$M938*0.001*$N$4*0.001/(gradient!$E$9*0.000001)^2/100000)</f>
        <v>1302.8606895678729</v>
      </c>
      <c r="S938" s="323">
        <f t="shared" si="61"/>
        <v>6430</v>
      </c>
      <c r="T938" s="323">
        <f t="shared" si="62"/>
        <v>6430</v>
      </c>
      <c r="U938" s="323">
        <f>(M938*60)*(3.1415927*gradient!$E$8*gradient!$E$8*0.6/4)</f>
        <v>1426.3053194551762</v>
      </c>
    </row>
    <row r="939" spans="12:21" x14ac:dyDescent="0.2">
      <c r="L939" s="323">
        <v>27.93</v>
      </c>
      <c r="M939" s="323">
        <f>(L939*$N$5)/(gradient!$E$9/1000000)*1000</f>
        <v>11.451127660494807</v>
      </c>
      <c r="N939" s="323">
        <f t="shared" si="60"/>
        <v>4.5737715501988916</v>
      </c>
      <c r="O939" s="323">
        <f>gradient!$E$7/(N939*gradient!$E$9/1000)</f>
        <v>6430.527712868251</v>
      </c>
      <c r="P939" s="323">
        <f t="shared" si="59"/>
        <v>6430</v>
      </c>
      <c r="Q939" s="323">
        <f>(M939*60)*(3.1415927*gradient!$E$8*gradient!$E$8*0.6/4)</f>
        <v>1427.8389810889989</v>
      </c>
      <c r="R939" s="323">
        <f>1.1*(B$12*gradient!$E$7*0.001*$M939*0.001*$N$4*0.001/(gradient!$E$9*0.000001)^2/100000)</f>
        <v>1304.261615040527</v>
      </c>
      <c r="S939" s="323">
        <f t="shared" si="61"/>
        <v>6430</v>
      </c>
      <c r="T939" s="323" t="str">
        <f t="shared" si="62"/>
        <v/>
      </c>
      <c r="U939" s="323">
        <f>(M939*60)*(3.1415927*gradient!$E$8*gradient!$E$8*0.6/4)</f>
        <v>1427.8389810889989</v>
      </c>
    </row>
    <row r="940" spans="12:21" x14ac:dyDescent="0.2">
      <c r="L940" s="323">
        <v>27.96</v>
      </c>
      <c r="M940" s="323">
        <f>(L940*$N$5)/(gradient!$E$9/1000000)*1000</f>
        <v>11.463427475382558</v>
      </c>
      <c r="N940" s="323">
        <f t="shared" si="60"/>
        <v>4.576203804463292</v>
      </c>
      <c r="O940" s="323">
        <f>gradient!$E$7/(N940*gradient!$E$9/1000)</f>
        <v>6427.1098846594823</v>
      </c>
      <c r="P940" s="323">
        <f t="shared" si="59"/>
        <v>6420</v>
      </c>
      <c r="Q940" s="323">
        <f>(M940*60)*(3.1415927*gradient!$E$8*gradient!$E$8*0.6/4)</f>
        <v>1429.3726427228219</v>
      </c>
      <c r="R940" s="323">
        <f>1.1*(B$12*gradient!$E$7*0.001*$M940*0.001*$N$4*0.001/(gradient!$E$9*0.000001)^2/100000)</f>
        <v>1305.6625405131806</v>
      </c>
      <c r="S940" s="323">
        <f t="shared" si="61"/>
        <v>6420</v>
      </c>
      <c r="T940" s="323" t="str">
        <f t="shared" si="62"/>
        <v/>
      </c>
      <c r="U940" s="323">
        <f>(M940*60)*(3.1415927*gradient!$E$8*gradient!$E$8*0.6/4)</f>
        <v>1429.3726427228219</v>
      </c>
    </row>
    <row r="941" spans="12:21" x14ac:dyDescent="0.2">
      <c r="L941" s="323">
        <v>27.99</v>
      </c>
      <c r="M941" s="323">
        <f>(L941*$N$5)/(gradient!$E$9/1000000)*1000</f>
        <v>11.475727290270306</v>
      </c>
      <c r="N941" s="323">
        <f t="shared" si="60"/>
        <v>4.578635611637826</v>
      </c>
      <c r="O941" s="323">
        <f>gradient!$E$7/(N941*gradient!$E$9/1000)</f>
        <v>6423.6963149293852</v>
      </c>
      <c r="P941" s="323">
        <f t="shared" si="59"/>
        <v>6420</v>
      </c>
      <c r="Q941" s="323">
        <f>(M941*60)*(3.1415927*gradient!$E$8*gradient!$E$8*0.6/4)</f>
        <v>1430.9063043566446</v>
      </c>
      <c r="R941" s="323">
        <f>1.1*(B$12*gradient!$E$7*0.001*$M941*0.001*$N$4*0.001/(gradient!$E$9*0.000001)^2/100000)</f>
        <v>1307.0634659858342</v>
      </c>
      <c r="S941" s="323">
        <f t="shared" si="61"/>
        <v>6420</v>
      </c>
      <c r="T941" s="323">
        <f t="shared" si="62"/>
        <v>6420</v>
      </c>
      <c r="U941" s="323">
        <f>(M941*60)*(3.1415927*gradient!$E$8*gradient!$E$8*0.6/4)</f>
        <v>1430.9063043566446</v>
      </c>
    </row>
    <row r="942" spans="12:21" x14ac:dyDescent="0.2">
      <c r="L942" s="323">
        <v>28.02</v>
      </c>
      <c r="M942" s="323">
        <f>(L942*$N$5)/(gradient!$E$9/1000000)*1000</f>
        <v>11.488027105158055</v>
      </c>
      <c r="N942" s="323">
        <f t="shared" si="60"/>
        <v>4.5810669720510537</v>
      </c>
      <c r="O942" s="323">
        <f>gradient!$E$7/(N942*gradient!$E$9/1000)</f>
        <v>6420.2869954363487</v>
      </c>
      <c r="P942" s="323">
        <f t="shared" si="59"/>
        <v>6420</v>
      </c>
      <c r="Q942" s="323">
        <f>(M942*60)*(3.1415927*gradient!$E$8*gradient!$E$8*0.6/4)</f>
        <v>1432.4399659904673</v>
      </c>
      <c r="R942" s="323">
        <f>1.1*(B$12*gradient!$E$7*0.001*$M942*0.001*$N$4*0.001/(gradient!$E$9*0.000001)^2/100000)</f>
        <v>1308.4643914584879</v>
      </c>
      <c r="S942" s="323">
        <f t="shared" si="61"/>
        <v>6420</v>
      </c>
      <c r="T942" s="323" t="str">
        <f t="shared" si="62"/>
        <v/>
      </c>
      <c r="U942" s="323">
        <f>(M942*60)*(3.1415927*gradient!$E$8*gradient!$E$8*0.6/4)</f>
        <v>1432.4399659904673</v>
      </c>
    </row>
    <row r="943" spans="12:21" x14ac:dyDescent="0.2">
      <c r="L943" s="323">
        <v>28.05</v>
      </c>
      <c r="M943" s="323">
        <f>(L943*$N$5)/(gradient!$E$9/1000000)*1000</f>
        <v>11.500326920045804</v>
      </c>
      <c r="N943" s="323">
        <f t="shared" si="60"/>
        <v>4.5834978860321067</v>
      </c>
      <c r="O943" s="323">
        <f>gradient!$E$7/(N943*gradient!$E$9/1000)</f>
        <v>6416.8819179589182</v>
      </c>
      <c r="P943" s="323">
        <f t="shared" si="59"/>
        <v>6410</v>
      </c>
      <c r="Q943" s="323">
        <f>(M943*60)*(3.1415927*gradient!$E$8*gradient!$E$8*0.6/4)</f>
        <v>1433.97362762429</v>
      </c>
      <c r="R943" s="323">
        <f>1.1*(B$12*gradient!$E$7*0.001*$M943*0.001*$N$4*0.001/(gradient!$E$9*0.000001)^2/100000)</f>
        <v>1309.8653169311413</v>
      </c>
      <c r="S943" s="323">
        <f t="shared" si="61"/>
        <v>6410</v>
      </c>
      <c r="T943" s="323" t="str">
        <f t="shared" si="62"/>
        <v/>
      </c>
      <c r="U943" s="323">
        <f>(M943*60)*(3.1415927*gradient!$E$8*gradient!$E$8*0.6/4)</f>
        <v>1433.97362762429</v>
      </c>
    </row>
    <row r="944" spans="12:21" x14ac:dyDescent="0.2">
      <c r="L944" s="323">
        <v>28.08</v>
      </c>
      <c r="M944" s="323">
        <f>(L944*$N$5)/(gradient!$E$9/1000000)*1000</f>
        <v>11.512626734933555</v>
      </c>
      <c r="N944" s="323">
        <f t="shared" si="60"/>
        <v>4.5859283539106741</v>
      </c>
      <c r="O944" s="323">
        <f>gradient!$E$7/(N944*gradient!$E$9/1000)</f>
        <v>6413.4810742957461</v>
      </c>
      <c r="P944" s="323">
        <f t="shared" si="59"/>
        <v>6410</v>
      </c>
      <c r="Q944" s="323">
        <f>(M944*60)*(3.1415927*gradient!$E$8*gradient!$E$8*0.6/4)</f>
        <v>1435.5072892581129</v>
      </c>
      <c r="R944" s="323">
        <f>1.1*(B$12*gradient!$E$7*0.001*$M944*0.001*$N$4*0.001/(gradient!$E$9*0.000001)^2/100000)</f>
        <v>1311.2662424037949</v>
      </c>
      <c r="S944" s="323">
        <f t="shared" si="61"/>
        <v>6410</v>
      </c>
      <c r="T944" s="323">
        <f t="shared" si="62"/>
        <v>6410</v>
      </c>
      <c r="U944" s="323">
        <f>(M944*60)*(3.1415927*gradient!$E$8*gradient!$E$8*0.6/4)</f>
        <v>1435.5072892581129</v>
      </c>
    </row>
    <row r="945" spans="12:21" x14ac:dyDescent="0.2">
      <c r="L945" s="323">
        <v>28.11</v>
      </c>
      <c r="M945" s="323">
        <f>(L945*$N$5)/(gradient!$E$9/1000000)*1000</f>
        <v>11.524926549821304</v>
      </c>
      <c r="N945" s="323">
        <f t="shared" si="60"/>
        <v>4.5883583760170001</v>
      </c>
      <c r="O945" s="323">
        <f>gradient!$E$7/(N945*gradient!$E$9/1000)</f>
        <v>6410.0844562655366</v>
      </c>
      <c r="P945" s="323">
        <f t="shared" si="59"/>
        <v>6410</v>
      </c>
      <c r="Q945" s="323">
        <f>(M945*60)*(3.1415927*gradient!$E$8*gradient!$E$8*0.6/4)</f>
        <v>1437.0409508919354</v>
      </c>
      <c r="R945" s="323">
        <f>1.1*(B$12*gradient!$E$7*0.001*$M945*0.001*$N$4*0.001/(gradient!$E$9*0.000001)^2/100000)</f>
        <v>1312.6671678764485</v>
      </c>
      <c r="S945" s="323">
        <f t="shared" si="61"/>
        <v>6410</v>
      </c>
      <c r="T945" s="323" t="str">
        <f t="shared" si="62"/>
        <v/>
      </c>
      <c r="U945" s="323">
        <f>(M945*60)*(3.1415927*gradient!$E$8*gradient!$E$8*0.6/4)</f>
        <v>1437.0409508919354</v>
      </c>
    </row>
    <row r="946" spans="12:21" x14ac:dyDescent="0.2">
      <c r="L946" s="323">
        <v>28.14</v>
      </c>
      <c r="M946" s="323">
        <f>(L946*$N$5)/(gradient!$E$9/1000000)*1000</f>
        <v>11.537226364709054</v>
      </c>
      <c r="N946" s="323">
        <f t="shared" si="60"/>
        <v>4.59078795268187</v>
      </c>
      <c r="O946" s="323">
        <f>gradient!$E$7/(N946*gradient!$E$9/1000)</f>
        <v>6406.6920557070034</v>
      </c>
      <c r="P946" s="323">
        <f t="shared" si="59"/>
        <v>6400</v>
      </c>
      <c r="Q946" s="323">
        <f>(M946*60)*(3.1415927*gradient!$E$8*gradient!$E$8*0.6/4)</f>
        <v>1438.5746125257585</v>
      </c>
      <c r="R946" s="323">
        <f>1.1*(B$12*gradient!$E$7*0.001*$M946*0.001*$N$4*0.001/(gradient!$E$9*0.000001)^2/100000)</f>
        <v>1314.0680933491021</v>
      </c>
      <c r="S946" s="323">
        <f t="shared" si="61"/>
        <v>6400</v>
      </c>
      <c r="T946" s="323">
        <f t="shared" si="62"/>
        <v>6400</v>
      </c>
      <c r="U946" s="323">
        <f>(M946*60)*(3.1415927*gradient!$E$8*gradient!$E$8*0.6/4)</f>
        <v>1438.5746125257585</v>
      </c>
    </row>
    <row r="947" spans="12:21" x14ac:dyDescent="0.2">
      <c r="L947" s="323">
        <v>28.17</v>
      </c>
      <c r="M947" s="323">
        <f>(L947*$N$5)/(gradient!$E$9/1000000)*1000</f>
        <v>11.549526179596803</v>
      </c>
      <c r="N947" s="323">
        <f t="shared" si="60"/>
        <v>4.5932170842366045</v>
      </c>
      <c r="O947" s="323">
        <f>gradient!$E$7/(N947*gradient!$E$9/1000)</f>
        <v>6403.303864478813</v>
      </c>
      <c r="P947" s="323">
        <f t="shared" si="59"/>
        <v>6400</v>
      </c>
      <c r="Q947" s="323">
        <f>(M947*60)*(3.1415927*gradient!$E$8*gradient!$E$8*0.6/4)</f>
        <v>1440.1082741595812</v>
      </c>
      <c r="R947" s="323">
        <f>1.1*(B$12*gradient!$E$7*0.001*$M947*0.001*$N$4*0.001/(gradient!$E$9*0.000001)^2/100000)</f>
        <v>1315.4690188217558</v>
      </c>
      <c r="S947" s="323">
        <f t="shared" si="61"/>
        <v>6400</v>
      </c>
      <c r="T947" s="323" t="str">
        <f t="shared" si="62"/>
        <v/>
      </c>
      <c r="U947" s="323">
        <f>(M947*60)*(3.1415927*gradient!$E$8*gradient!$E$8*0.6/4)</f>
        <v>1440.1082741595812</v>
      </c>
    </row>
    <row r="948" spans="12:21" x14ac:dyDescent="0.2">
      <c r="L948" s="323">
        <v>28.2</v>
      </c>
      <c r="M948" s="323">
        <f>(L948*$N$5)/(gradient!$E$9/1000000)*1000</f>
        <v>11.561825994484552</v>
      </c>
      <c r="N948" s="323">
        <f t="shared" si="60"/>
        <v>4.5956457710130501</v>
      </c>
      <c r="O948" s="323">
        <f>gradient!$E$7/(N948*gradient!$E$9/1000)</f>
        <v>6399.9198744595396</v>
      </c>
      <c r="P948" s="323">
        <f t="shared" si="59"/>
        <v>6390</v>
      </c>
      <c r="Q948" s="323">
        <f>(M948*60)*(3.1415927*gradient!$E$8*gradient!$E$8*0.6/4)</f>
        <v>1441.6419357934037</v>
      </c>
      <c r="R948" s="323">
        <f>1.1*(B$12*gradient!$E$7*0.001*$M948*0.001*$N$4*0.001/(gradient!$E$9*0.000001)^2/100000)</f>
        <v>1316.8699442944094</v>
      </c>
      <c r="S948" s="323">
        <f t="shared" si="61"/>
        <v>6390</v>
      </c>
      <c r="T948" s="323" t="str">
        <f t="shared" si="62"/>
        <v/>
      </c>
      <c r="U948" s="323">
        <f>(M948*60)*(3.1415927*gradient!$E$8*gradient!$E$8*0.6/4)</f>
        <v>1441.6419357934037</v>
      </c>
    </row>
    <row r="949" spans="12:21" x14ac:dyDescent="0.2">
      <c r="L949" s="323">
        <v>28.23</v>
      </c>
      <c r="M949" s="323">
        <f>(L949*$N$5)/(gradient!$E$9/1000000)*1000</f>
        <v>11.574125809372303</v>
      </c>
      <c r="N949" s="323">
        <f t="shared" si="60"/>
        <v>4.5980740133435685</v>
      </c>
      <c r="O949" s="323">
        <f>gradient!$E$7/(N949*gradient!$E$9/1000)</f>
        <v>6396.5400775476173</v>
      </c>
      <c r="P949" s="323">
        <f t="shared" si="59"/>
        <v>6390</v>
      </c>
      <c r="Q949" s="323">
        <f>(M949*60)*(3.1415927*gradient!$E$8*gradient!$E$8*0.6/4)</f>
        <v>1443.1755974272269</v>
      </c>
      <c r="R949" s="323">
        <f>1.1*(B$12*gradient!$E$7*0.001*$M949*0.001*$N$4*0.001/(gradient!$E$9*0.000001)^2/100000)</f>
        <v>1318.270869767063</v>
      </c>
      <c r="S949" s="323">
        <f t="shared" si="61"/>
        <v>6390</v>
      </c>
      <c r="T949" s="323">
        <f t="shared" si="62"/>
        <v>6390</v>
      </c>
      <c r="U949" s="323">
        <f>(M949*60)*(3.1415927*gradient!$E$8*gradient!$E$8*0.6/4)</f>
        <v>1443.1755974272269</v>
      </c>
    </row>
    <row r="950" spans="12:21" x14ac:dyDescent="0.2">
      <c r="L950" s="323">
        <v>28.26</v>
      </c>
      <c r="M950" s="323">
        <f>(L950*$N$5)/(gradient!$E$9/1000000)*1000</f>
        <v>11.586425624260052</v>
      </c>
      <c r="N950" s="323">
        <f t="shared" si="60"/>
        <v>4.6005018115610383</v>
      </c>
      <c r="O950" s="323">
        <f>gradient!$E$7/(N950*gradient!$E$9/1000)</f>
        <v>6393.1644656612743</v>
      </c>
      <c r="P950" s="323">
        <f t="shared" si="59"/>
        <v>6390</v>
      </c>
      <c r="Q950" s="323">
        <f>(M950*60)*(3.1415927*gradient!$E$8*gradient!$E$8*0.6/4)</f>
        <v>1444.7092590610496</v>
      </c>
      <c r="R950" s="323">
        <f>1.1*(B$12*gradient!$E$7*0.001*$M950*0.001*$N$4*0.001/(gradient!$E$9*0.000001)^2/100000)</f>
        <v>1319.6717952397169</v>
      </c>
      <c r="S950" s="323">
        <f t="shared" si="61"/>
        <v>6390</v>
      </c>
      <c r="T950" s="323" t="str">
        <f t="shared" si="62"/>
        <v/>
      </c>
      <c r="U950" s="323">
        <f>(M950*60)*(3.1415927*gradient!$E$8*gradient!$E$8*0.6/4)</f>
        <v>1444.7092590610496</v>
      </c>
    </row>
    <row r="951" spans="12:21" x14ac:dyDescent="0.2">
      <c r="L951" s="323">
        <v>28.29</v>
      </c>
      <c r="M951" s="323">
        <f>(L951*$N$5)/(gradient!$E$9/1000000)*1000</f>
        <v>11.598725439147801</v>
      </c>
      <c r="N951" s="323">
        <f t="shared" si="60"/>
        <v>4.6029291659988347</v>
      </c>
      <c r="O951" s="323">
        <f>gradient!$E$7/(N951*gradient!$E$9/1000)</f>
        <v>6389.7930307385059</v>
      </c>
      <c r="P951" s="323">
        <f t="shared" si="59"/>
        <v>6380</v>
      </c>
      <c r="Q951" s="323">
        <f>(M951*60)*(3.1415927*gradient!$E$8*gradient!$E$8*0.6/4)</f>
        <v>1446.2429206948721</v>
      </c>
      <c r="R951" s="323">
        <f>1.1*(B$12*gradient!$E$7*0.001*$M951*0.001*$N$4*0.001/(gradient!$E$9*0.000001)^2/100000)</f>
        <v>1321.0727207123703</v>
      </c>
      <c r="S951" s="323">
        <f t="shared" si="61"/>
        <v>6380</v>
      </c>
      <c r="T951" s="323" t="str">
        <f t="shared" si="62"/>
        <v/>
      </c>
      <c r="U951" s="323">
        <f>(M951*60)*(3.1415927*gradient!$E$8*gradient!$E$8*0.6/4)</f>
        <v>1446.2429206948721</v>
      </c>
    </row>
    <row r="952" spans="12:21" x14ac:dyDescent="0.2">
      <c r="L952" s="323">
        <v>28.32</v>
      </c>
      <c r="M952" s="323">
        <f>(L952*$N$5)/(gradient!$E$9/1000000)*1000</f>
        <v>11.611025254035551</v>
      </c>
      <c r="N952" s="323">
        <f t="shared" si="60"/>
        <v>4.6053560769908257</v>
      </c>
      <c r="O952" s="323">
        <f>gradient!$E$7/(N952*gradient!$E$9/1000)</f>
        <v>6386.4257647370059</v>
      </c>
      <c r="P952" s="323">
        <f t="shared" si="59"/>
        <v>6380</v>
      </c>
      <c r="Q952" s="323">
        <f>(M952*60)*(3.1415927*gradient!$E$8*gradient!$E$8*0.6/4)</f>
        <v>1447.776582328695</v>
      </c>
      <c r="R952" s="323">
        <f>1.1*(B$12*gradient!$E$7*0.001*$M952*0.001*$N$4*0.001/(gradient!$E$9*0.000001)^2/100000)</f>
        <v>1322.4736461850241</v>
      </c>
      <c r="S952" s="323">
        <f t="shared" si="61"/>
        <v>6380</v>
      </c>
      <c r="T952" s="323">
        <f t="shared" si="62"/>
        <v>6380</v>
      </c>
      <c r="U952" s="323">
        <f>(M952*60)*(3.1415927*gradient!$E$8*gradient!$E$8*0.6/4)</f>
        <v>1447.776582328695</v>
      </c>
    </row>
    <row r="953" spans="12:21" x14ac:dyDescent="0.2">
      <c r="L953" s="323">
        <v>28.35</v>
      </c>
      <c r="M953" s="323">
        <f>(L953*$N$5)/(gradient!$E$9/1000000)*1000</f>
        <v>11.6233250689233</v>
      </c>
      <c r="N953" s="323">
        <f t="shared" si="60"/>
        <v>4.6077825448713687</v>
      </c>
      <c r="O953" s="323">
        <f>gradient!$E$7/(N953*gradient!$E$9/1000)</f>
        <v>6383.062659634129</v>
      </c>
      <c r="P953" s="323">
        <f t="shared" si="59"/>
        <v>6380</v>
      </c>
      <c r="Q953" s="323">
        <f>(M953*60)*(3.1415927*gradient!$E$8*gradient!$E$8*0.6/4)</f>
        <v>1449.3102439625179</v>
      </c>
      <c r="R953" s="323">
        <f>1.1*(B$12*gradient!$E$7*0.001*$M953*0.001*$N$4*0.001/(gradient!$E$9*0.000001)^2/100000)</f>
        <v>1323.8745716576777</v>
      </c>
      <c r="S953" s="323">
        <f t="shared" si="61"/>
        <v>6380</v>
      </c>
      <c r="T953" s="323" t="str">
        <f t="shared" si="62"/>
        <v/>
      </c>
      <c r="U953" s="323">
        <f>(M953*60)*(3.1415927*gradient!$E$8*gradient!$E$8*0.6/4)</f>
        <v>1449.3102439625179</v>
      </c>
    </row>
    <row r="954" spans="12:21" x14ac:dyDescent="0.2">
      <c r="L954" s="323">
        <v>28.38</v>
      </c>
      <c r="M954" s="323">
        <f>(L954*$N$5)/(gradient!$E$9/1000000)*1000</f>
        <v>11.635624883811049</v>
      </c>
      <c r="N954" s="323">
        <f t="shared" si="60"/>
        <v>4.6102085699752937</v>
      </c>
      <c r="O954" s="323">
        <f>gradient!$E$7/(N954*gradient!$E$9/1000)</f>
        <v>6379.7037074268355</v>
      </c>
      <c r="P954" s="323">
        <f t="shared" si="59"/>
        <v>6370</v>
      </c>
      <c r="Q954" s="323">
        <f>(M954*60)*(3.1415927*gradient!$E$8*gradient!$E$8*0.6/4)</f>
        <v>1450.8439055963404</v>
      </c>
      <c r="R954" s="323">
        <f>1.1*(B$12*gradient!$E$7*0.001*$M954*0.001*$N$4*0.001/(gradient!$E$9*0.000001)^2/100000)</f>
        <v>1325.2754971303314</v>
      </c>
      <c r="S954" s="323">
        <f t="shared" si="61"/>
        <v>6370</v>
      </c>
      <c r="T954" s="323" t="str">
        <f t="shared" si="62"/>
        <v/>
      </c>
      <c r="U954" s="323">
        <f>(M954*60)*(3.1415927*gradient!$E$8*gradient!$E$8*0.6/4)</f>
        <v>1450.8439055963404</v>
      </c>
    </row>
    <row r="955" spans="12:21" x14ac:dyDescent="0.2">
      <c r="L955" s="323">
        <v>28.41</v>
      </c>
      <c r="M955" s="323">
        <f>(L955*$N$5)/(gradient!$E$9/1000000)*1000</f>
        <v>11.6479246986988</v>
      </c>
      <c r="N955" s="323">
        <f t="shared" si="60"/>
        <v>4.6126341526379075</v>
      </c>
      <c r="O955" s="323">
        <f>gradient!$E$7/(N955*gradient!$E$9/1000)</f>
        <v>6376.3489001316384</v>
      </c>
      <c r="P955" s="323">
        <f t="shared" si="59"/>
        <v>6370</v>
      </c>
      <c r="Q955" s="323">
        <f>(M955*60)*(3.1415927*gradient!$E$8*gradient!$E$8*0.6/4)</f>
        <v>1452.3775672301633</v>
      </c>
      <c r="R955" s="323">
        <f>1.1*(B$12*gradient!$E$7*0.001*$M955*0.001*$N$4*0.001/(gradient!$E$9*0.000001)^2/100000)</f>
        <v>1326.676422602985</v>
      </c>
      <c r="S955" s="323">
        <f t="shared" si="61"/>
        <v>6370</v>
      </c>
      <c r="T955" s="323">
        <f t="shared" si="62"/>
        <v>6370</v>
      </c>
      <c r="U955" s="323">
        <f>(M955*60)*(3.1415927*gradient!$E$8*gradient!$E$8*0.6/4)</f>
        <v>1452.3775672301633</v>
      </c>
    </row>
    <row r="956" spans="12:21" x14ac:dyDescent="0.2">
      <c r="L956" s="323">
        <v>28.44</v>
      </c>
      <c r="M956" s="323">
        <f>(L956*$N$5)/(gradient!$E$9/1000000)*1000</f>
        <v>11.660224513586549</v>
      </c>
      <c r="N956" s="323">
        <f t="shared" si="60"/>
        <v>4.6150592931949728</v>
      </c>
      <c r="O956" s="323">
        <f>gradient!$E$7/(N956*gradient!$E$9/1000)</f>
        <v>6372.9982297845618</v>
      </c>
      <c r="P956" s="323">
        <f t="shared" si="59"/>
        <v>6370</v>
      </c>
      <c r="Q956" s="323">
        <f>(M956*60)*(3.1415927*gradient!$E$8*gradient!$E$8*0.6/4)</f>
        <v>1453.9112288639863</v>
      </c>
      <c r="R956" s="323">
        <f>1.1*(B$12*gradient!$E$7*0.001*$M956*0.001*$N$4*0.001/(gradient!$E$9*0.000001)^2/100000)</f>
        <v>1328.0773480756384</v>
      </c>
      <c r="S956" s="323">
        <f t="shared" si="61"/>
        <v>6370</v>
      </c>
      <c r="T956" s="323" t="str">
        <f t="shared" si="62"/>
        <v/>
      </c>
      <c r="U956" s="323">
        <f>(M956*60)*(3.1415927*gradient!$E$8*gradient!$E$8*0.6/4)</f>
        <v>1453.9112288639863</v>
      </c>
    </row>
    <row r="957" spans="12:21" x14ac:dyDescent="0.2">
      <c r="L957" s="323">
        <v>28.47</v>
      </c>
      <c r="M957" s="323">
        <f>(L957*$N$5)/(gradient!$E$9/1000000)*1000</f>
        <v>11.672524328474298</v>
      </c>
      <c r="N957" s="323">
        <f t="shared" si="60"/>
        <v>4.6174839919827102</v>
      </c>
      <c r="O957" s="323">
        <f>gradient!$E$7/(N957*gradient!$E$9/1000)</f>
        <v>6369.6516884410848</v>
      </c>
      <c r="P957" s="323">
        <f t="shared" si="59"/>
        <v>6360</v>
      </c>
      <c r="Q957" s="323">
        <f>(M957*60)*(3.1415927*gradient!$E$8*gradient!$E$8*0.6/4)</f>
        <v>1455.4448904978087</v>
      </c>
      <c r="R957" s="323">
        <f>1.1*(B$12*gradient!$E$7*0.001*$M957*0.001*$N$4*0.001/(gradient!$E$9*0.000001)^2/100000)</f>
        <v>1329.478273548292</v>
      </c>
      <c r="S957" s="323">
        <f t="shared" si="61"/>
        <v>6360</v>
      </c>
      <c r="T957" s="323" t="str">
        <f t="shared" si="62"/>
        <v/>
      </c>
      <c r="U957" s="323">
        <f>(M957*60)*(3.1415927*gradient!$E$8*gradient!$E$8*0.6/4)</f>
        <v>1455.4448904978087</v>
      </c>
    </row>
    <row r="958" spans="12:21" x14ac:dyDescent="0.2">
      <c r="L958" s="323">
        <v>28.5</v>
      </c>
      <c r="M958" s="323">
        <f>(L958*$N$5)/(gradient!$E$9/1000000)*1000</f>
        <v>11.684824143362048</v>
      </c>
      <c r="N958" s="323">
        <f t="shared" si="60"/>
        <v>4.6199082493377857</v>
      </c>
      <c r="O958" s="323">
        <f>gradient!$E$7/(N958*gradient!$E$9/1000)</f>
        <v>6366.3092681760963</v>
      </c>
      <c r="P958" s="323">
        <f t="shared" si="59"/>
        <v>6360</v>
      </c>
      <c r="Q958" s="323">
        <f>(M958*60)*(3.1415927*gradient!$E$8*gradient!$E$8*0.6/4)</f>
        <v>1456.9785521316317</v>
      </c>
      <c r="R958" s="323">
        <f>1.1*(B$12*gradient!$E$7*0.001*$M958*0.001*$N$4*0.001/(gradient!$E$9*0.000001)^2/100000)</f>
        <v>1330.8791990209456</v>
      </c>
      <c r="S958" s="323">
        <f t="shared" si="61"/>
        <v>6360</v>
      </c>
      <c r="T958" s="323">
        <f t="shared" si="62"/>
        <v>6360</v>
      </c>
      <c r="U958" s="323">
        <f>(M958*60)*(3.1415927*gradient!$E$8*gradient!$E$8*0.6/4)</f>
        <v>1456.9785521316317</v>
      </c>
    </row>
    <row r="959" spans="12:21" x14ac:dyDescent="0.2">
      <c r="L959" s="323">
        <v>28.53</v>
      </c>
      <c r="M959" s="323">
        <f>(L959*$N$5)/(gradient!$E$9/1000000)*1000</f>
        <v>11.697123958249797</v>
      </c>
      <c r="N959" s="323">
        <f t="shared" si="60"/>
        <v>4.6223320655973037</v>
      </c>
      <c r="O959" s="323">
        <f>gradient!$E$7/(N959*gradient!$E$9/1000)</f>
        <v>6362.9709610838463</v>
      </c>
      <c r="P959" s="323">
        <f t="shared" si="59"/>
        <v>6360</v>
      </c>
      <c r="Q959" s="323">
        <f>(M959*60)*(3.1415927*gradient!$E$8*gradient!$E$8*0.6/4)</f>
        <v>1458.5122137654544</v>
      </c>
      <c r="R959" s="323">
        <f>1.1*(B$12*gradient!$E$7*0.001*$M959*0.001*$N$4*0.001/(gradient!$E$9*0.000001)^2/100000)</f>
        <v>1332.2801244935995</v>
      </c>
      <c r="S959" s="323">
        <f t="shared" si="61"/>
        <v>6360</v>
      </c>
      <c r="T959" s="323" t="str">
        <f t="shared" si="62"/>
        <v/>
      </c>
      <c r="U959" s="323">
        <f>(M959*60)*(3.1415927*gradient!$E$8*gradient!$E$8*0.6/4)</f>
        <v>1458.5122137654544</v>
      </c>
    </row>
    <row r="960" spans="12:21" x14ac:dyDescent="0.2">
      <c r="L960" s="323">
        <v>28.56</v>
      </c>
      <c r="M960" s="323">
        <f>(L960*$N$5)/(gradient!$E$9/1000000)*1000</f>
        <v>11.709423773137546</v>
      </c>
      <c r="N960" s="323">
        <f t="shared" si="60"/>
        <v>4.6247554410988005</v>
      </c>
      <c r="O960" s="323">
        <f>gradient!$E$7/(N960*gradient!$E$9/1000)</f>
        <v>6359.6367592778888</v>
      </c>
      <c r="P960" s="323">
        <f t="shared" si="59"/>
        <v>6350</v>
      </c>
      <c r="Q960" s="323">
        <f>(M960*60)*(3.1415927*gradient!$E$8*gradient!$E$8*0.6/4)</f>
        <v>1460.0458753992771</v>
      </c>
      <c r="R960" s="323">
        <f>1.1*(B$12*gradient!$E$7*0.001*$M960*0.001*$N$4*0.001/(gradient!$E$9*0.000001)^2/100000)</f>
        <v>1333.6810499662529</v>
      </c>
      <c r="S960" s="323">
        <f t="shared" si="61"/>
        <v>6350</v>
      </c>
      <c r="T960" s="323" t="str">
        <f t="shared" si="62"/>
        <v/>
      </c>
      <c r="U960" s="323">
        <f>(M960*60)*(3.1415927*gradient!$E$8*gradient!$E$8*0.6/4)</f>
        <v>1460.0458753992771</v>
      </c>
    </row>
    <row r="961" spans="12:21" x14ac:dyDescent="0.2">
      <c r="L961" s="323">
        <v>28.59</v>
      </c>
      <c r="M961" s="323">
        <f>(L961*$N$5)/(gradient!$E$9/1000000)*1000</f>
        <v>11.721723588025297</v>
      </c>
      <c r="N961" s="323">
        <f t="shared" si="60"/>
        <v>4.6271783761802388</v>
      </c>
      <c r="O961" s="323">
        <f>gradient!$E$7/(N961*gradient!$E$9/1000)</f>
        <v>6356.3066548910374</v>
      </c>
      <c r="P961" s="323">
        <f t="shared" si="59"/>
        <v>6350</v>
      </c>
      <c r="Q961" s="323">
        <f>(M961*60)*(3.1415927*gradient!$E$8*gradient!$E$8*0.6/4)</f>
        <v>1461.5795370331</v>
      </c>
      <c r="R961" s="323">
        <f>1.1*(B$12*gradient!$E$7*0.001*$M961*0.001*$N$4*0.001/(gradient!$E$9*0.000001)^2/100000)</f>
        <v>1335.0819754389067</v>
      </c>
      <c r="S961" s="323">
        <f t="shared" si="61"/>
        <v>6350</v>
      </c>
      <c r="T961" s="323">
        <f t="shared" si="62"/>
        <v>6350</v>
      </c>
      <c r="U961" s="323">
        <f>(M961*60)*(3.1415927*gradient!$E$8*gradient!$E$8*0.6/4)</f>
        <v>1461.5795370331</v>
      </c>
    </row>
    <row r="962" spans="12:21" x14ac:dyDescent="0.2">
      <c r="L962" s="323">
        <v>28.62</v>
      </c>
      <c r="M962" s="323">
        <f>(L962*$N$5)/(gradient!$E$9/1000000)*1000</f>
        <v>11.734023402913046</v>
      </c>
      <c r="N962" s="323">
        <f t="shared" si="60"/>
        <v>4.6296008711799956</v>
      </c>
      <c r="O962" s="323">
        <f>gradient!$E$7/(N962*gradient!$E$9/1000)</f>
        <v>6352.9806400753223</v>
      </c>
      <c r="P962" s="323">
        <f t="shared" si="59"/>
        <v>6350</v>
      </c>
      <c r="Q962" s="323">
        <f>(M962*60)*(3.1415927*gradient!$E$8*gradient!$E$8*0.6/4)</f>
        <v>1463.1131986669227</v>
      </c>
      <c r="R962" s="323">
        <f>1.1*(B$12*gradient!$E$7*0.001*$M962*0.001*$N$4*0.001/(gradient!$E$9*0.000001)^2/100000)</f>
        <v>1336.4829009115604</v>
      </c>
      <c r="S962" s="323">
        <f t="shared" si="61"/>
        <v>6350</v>
      </c>
      <c r="T962" s="323" t="str">
        <f t="shared" si="62"/>
        <v/>
      </c>
      <c r="U962" s="323">
        <f>(M962*60)*(3.1415927*gradient!$E$8*gradient!$E$8*0.6/4)</f>
        <v>1463.1131986669227</v>
      </c>
    </row>
    <row r="963" spans="12:21" x14ac:dyDescent="0.2">
      <c r="L963" s="323">
        <v>28.65</v>
      </c>
      <c r="M963" s="323">
        <f>(L963*$N$5)/(gradient!$E$9/1000000)*1000</f>
        <v>11.746323217800795</v>
      </c>
      <c r="N963" s="323">
        <f t="shared" si="60"/>
        <v>4.6320229264368606</v>
      </c>
      <c r="O963" s="323">
        <f>gradient!$E$7/(N963*gradient!$E$9/1000)</f>
        <v>6349.6587070019268</v>
      </c>
      <c r="P963" s="323">
        <f t="shared" si="59"/>
        <v>6340</v>
      </c>
      <c r="Q963" s="323">
        <f>(M963*60)*(3.1415927*gradient!$E$8*gradient!$E$8*0.6/4)</f>
        <v>1464.6468603007452</v>
      </c>
      <c r="R963" s="323">
        <f>1.1*(B$12*gradient!$E$7*0.001*$M963*0.001*$N$4*0.001/(gradient!$E$9*0.000001)^2/100000)</f>
        <v>1337.8838263842133</v>
      </c>
      <c r="S963" s="323">
        <f t="shared" si="61"/>
        <v>6340</v>
      </c>
      <c r="T963" s="323" t="str">
        <f t="shared" si="62"/>
        <v/>
      </c>
      <c r="U963" s="323">
        <f>(M963*60)*(3.1415927*gradient!$E$8*gradient!$E$8*0.6/4)</f>
        <v>1464.6468603007452</v>
      </c>
    </row>
    <row r="964" spans="12:21" x14ac:dyDescent="0.2">
      <c r="L964" s="323">
        <v>28.68</v>
      </c>
      <c r="M964" s="323">
        <f>(L964*$N$5)/(gradient!$E$9/1000000)*1000</f>
        <v>11.758623032688545</v>
      </c>
      <c r="N964" s="323">
        <f t="shared" si="60"/>
        <v>4.6344445422900211</v>
      </c>
      <c r="O964" s="323">
        <f>gradient!$E$7/(N964*gradient!$E$9/1000)</f>
        <v>6346.3408478611545</v>
      </c>
      <c r="P964" s="323">
        <f t="shared" si="59"/>
        <v>6340</v>
      </c>
      <c r="Q964" s="323">
        <f>(M964*60)*(3.1415927*gradient!$E$8*gradient!$E$8*0.6/4)</f>
        <v>1466.1805219345683</v>
      </c>
      <c r="R964" s="323">
        <f>1.1*(B$12*gradient!$E$7*0.001*$M964*0.001*$N$4*0.001/(gradient!$E$9*0.000001)^2/100000)</f>
        <v>1339.2847518568676</v>
      </c>
      <c r="S964" s="323">
        <f t="shared" si="61"/>
        <v>6340</v>
      </c>
      <c r="T964" s="323">
        <f t="shared" si="62"/>
        <v>6340</v>
      </c>
      <c r="U964" s="323">
        <f>(M964*60)*(3.1415927*gradient!$E$8*gradient!$E$8*0.6/4)</f>
        <v>1466.1805219345683</v>
      </c>
    </row>
    <row r="965" spans="12:21" x14ac:dyDescent="0.2">
      <c r="L965" s="323">
        <v>28.71</v>
      </c>
      <c r="M965" s="323">
        <f>(L965*$N$5)/(gradient!$E$9/1000000)*1000</f>
        <v>11.770922847576294</v>
      </c>
      <c r="N965" s="323">
        <f t="shared" si="60"/>
        <v>4.6368657190790614</v>
      </c>
      <c r="O965" s="323">
        <f>gradient!$E$7/(N965*gradient!$E$9/1000)</f>
        <v>6343.0270548623712</v>
      </c>
      <c r="P965" s="323">
        <f t="shared" si="59"/>
        <v>6340</v>
      </c>
      <c r="Q965" s="323">
        <f>(M965*60)*(3.1415927*gradient!$E$8*gradient!$E$8*0.6/4)</f>
        <v>1467.714183568391</v>
      </c>
      <c r="R965" s="323">
        <f>1.1*(B$12*gradient!$E$7*0.001*$M965*0.001*$N$4*0.001/(gradient!$E$9*0.000001)^2/100000)</f>
        <v>1340.6856773295208</v>
      </c>
      <c r="S965" s="323">
        <f t="shared" si="61"/>
        <v>6340</v>
      </c>
      <c r="T965" s="323" t="str">
        <f t="shared" si="62"/>
        <v/>
      </c>
      <c r="U965" s="323">
        <f>(M965*60)*(3.1415927*gradient!$E$8*gradient!$E$8*0.6/4)</f>
        <v>1467.714183568391</v>
      </c>
    </row>
    <row r="966" spans="12:21" x14ac:dyDescent="0.2">
      <c r="L966" s="323">
        <v>28.74</v>
      </c>
      <c r="M966" s="323">
        <f>(L966*$N$5)/(gradient!$E$9/1000000)*1000</f>
        <v>11.783222662464043</v>
      </c>
      <c r="N966" s="323">
        <f t="shared" si="60"/>
        <v>4.6392864571439567</v>
      </c>
      <c r="O966" s="323">
        <f>gradient!$E$7/(N966*gradient!$E$9/1000)</f>
        <v>6339.7173202339527</v>
      </c>
      <c r="P966" s="323">
        <f t="shared" si="59"/>
        <v>6330</v>
      </c>
      <c r="Q966" s="323">
        <f>(M966*60)*(3.1415927*gradient!$E$8*gradient!$E$8*0.6/4)</f>
        <v>1469.2478452022135</v>
      </c>
      <c r="R966" s="323">
        <f>1.1*(B$12*gradient!$E$7*0.001*$M966*0.001*$N$4*0.001/(gradient!$E$9*0.000001)^2/100000)</f>
        <v>1342.0866028021749</v>
      </c>
      <c r="S966" s="323">
        <f t="shared" si="61"/>
        <v>6330</v>
      </c>
      <c r="T966" s="323" t="str">
        <f t="shared" si="62"/>
        <v/>
      </c>
      <c r="U966" s="323">
        <f>(M966*60)*(3.1415927*gradient!$E$8*gradient!$E$8*0.6/4)</f>
        <v>1469.2478452022135</v>
      </c>
    </row>
    <row r="967" spans="12:21" x14ac:dyDescent="0.2">
      <c r="L967" s="323">
        <v>28.77</v>
      </c>
      <c r="M967" s="323">
        <f>(L967*$N$5)/(gradient!$E$9/1000000)*1000</f>
        <v>11.795522477351794</v>
      </c>
      <c r="N967" s="323">
        <f t="shared" si="60"/>
        <v>4.6417067568250605</v>
      </c>
      <c r="O967" s="323">
        <f>gradient!$E$7/(N967*gradient!$E$9/1000)</f>
        <v>6336.4116362232407</v>
      </c>
      <c r="P967" s="323">
        <f t="shared" si="59"/>
        <v>6330</v>
      </c>
      <c r="Q967" s="323">
        <f>(M967*60)*(3.1415927*gradient!$E$8*gradient!$E$8*0.6/4)</f>
        <v>1470.7815068360367</v>
      </c>
      <c r="R967" s="323">
        <f>1.1*(B$12*gradient!$E$7*0.001*$M967*0.001*$N$4*0.001/(gradient!$E$9*0.000001)^2/100000)</f>
        <v>1343.4875282748283</v>
      </c>
      <c r="S967" s="323">
        <f t="shared" si="61"/>
        <v>6330</v>
      </c>
      <c r="T967" s="323">
        <f t="shared" si="62"/>
        <v>6330</v>
      </c>
      <c r="U967" s="323">
        <f>(M967*60)*(3.1415927*gradient!$E$8*gradient!$E$8*0.6/4)</f>
        <v>1470.7815068360367</v>
      </c>
    </row>
    <row r="968" spans="12:21" x14ac:dyDescent="0.2">
      <c r="L968" s="323">
        <v>28.8</v>
      </c>
      <c r="M968" s="323">
        <f>(L968*$N$5)/(gradient!$E$9/1000000)*1000</f>
        <v>11.807822292239543</v>
      </c>
      <c r="N968" s="323">
        <f t="shared" si="60"/>
        <v>4.6441266184631012</v>
      </c>
      <c r="O968" s="323">
        <f>gradient!$E$7/(N968*gradient!$E$9/1000)</f>
        <v>6333.1099950964954</v>
      </c>
      <c r="P968" s="323">
        <f t="shared" si="59"/>
        <v>6330</v>
      </c>
      <c r="Q968" s="323">
        <f>(M968*60)*(3.1415927*gradient!$E$8*gradient!$E$8*0.6/4)</f>
        <v>1472.3151684698594</v>
      </c>
      <c r="R968" s="323">
        <f>1.1*(B$12*gradient!$E$7*0.001*$M968*0.001*$N$4*0.001/(gradient!$E$9*0.000001)^2/100000)</f>
        <v>1344.8884537474819</v>
      </c>
      <c r="S968" s="323">
        <f t="shared" si="61"/>
        <v>6330</v>
      </c>
      <c r="T968" s="323" t="str">
        <f t="shared" si="62"/>
        <v/>
      </c>
      <c r="U968" s="323">
        <f>(M968*60)*(3.1415927*gradient!$E$8*gradient!$E$8*0.6/4)</f>
        <v>1472.3151684698594</v>
      </c>
    </row>
    <row r="969" spans="12:21" x14ac:dyDescent="0.2">
      <c r="L969" s="323">
        <v>28.83</v>
      </c>
      <c r="M969" s="323">
        <f>(L969*$N$5)/(gradient!$E$9/1000000)*1000</f>
        <v>11.820122107127291</v>
      </c>
      <c r="N969" s="323">
        <f t="shared" si="60"/>
        <v>4.6465460423991729</v>
      </c>
      <c r="O969" s="323">
        <f>gradient!$E$7/(N969*gradient!$E$9/1000)</f>
        <v>6329.812389138845</v>
      </c>
      <c r="P969" s="323">
        <f t="shared" ref="P969:P1014" si="63">FLOOR(O969,10)</f>
        <v>6320</v>
      </c>
      <c r="Q969" s="323">
        <f>(M969*60)*(3.1415927*gradient!$E$8*gradient!$E$8*0.6/4)</f>
        <v>1473.8488301036818</v>
      </c>
      <c r="R969" s="323">
        <f>1.1*(B$12*gradient!$E$7*0.001*$M969*0.001*$N$4*0.001/(gradient!$E$9*0.000001)^2/100000)</f>
        <v>1346.2893792201353</v>
      </c>
      <c r="S969" s="323">
        <f t="shared" si="61"/>
        <v>6320</v>
      </c>
      <c r="T969" s="323" t="str">
        <f t="shared" si="62"/>
        <v/>
      </c>
      <c r="U969" s="323">
        <f>(M969*60)*(3.1415927*gradient!$E$8*gradient!$E$8*0.6/4)</f>
        <v>1473.8488301036818</v>
      </c>
    </row>
    <row r="970" spans="12:21" x14ac:dyDescent="0.2">
      <c r="L970" s="323">
        <v>28.86</v>
      </c>
      <c r="M970" s="323">
        <f>(L970*$N$5)/(gradient!$E$9/1000000)*1000</f>
        <v>11.832421922015042</v>
      </c>
      <c r="N970" s="323">
        <f t="shared" si="60"/>
        <v>4.6489650289747306</v>
      </c>
      <c r="O970" s="323">
        <f>gradient!$E$7/(N970*gradient!$E$9/1000)</f>
        <v>6326.5188106542373</v>
      </c>
      <c r="P970" s="323">
        <f t="shared" si="63"/>
        <v>6320</v>
      </c>
      <c r="Q970" s="323">
        <f>(M970*60)*(3.1415927*gradient!$E$8*gradient!$E$8*0.6/4)</f>
        <v>1475.3824917375048</v>
      </c>
      <c r="R970" s="323">
        <f>1.1*(B$12*gradient!$E$7*0.001*$M970*0.001*$N$4*0.001/(gradient!$E$9*0.000001)^2/100000)</f>
        <v>1347.6903046927891</v>
      </c>
      <c r="S970" s="323">
        <f t="shared" si="61"/>
        <v>6320</v>
      </c>
      <c r="T970" s="323">
        <f t="shared" si="62"/>
        <v>6320</v>
      </c>
      <c r="U970" s="323">
        <f>(M970*60)*(3.1415927*gradient!$E$8*gradient!$E$8*0.6/4)</f>
        <v>1475.3824917375048</v>
      </c>
    </row>
    <row r="971" spans="12:21" x14ac:dyDescent="0.2">
      <c r="L971" s="323">
        <v>28.89</v>
      </c>
      <c r="M971" s="323">
        <f>(L971*$N$5)/(gradient!$E$9/1000000)*1000</f>
        <v>11.844721736902791</v>
      </c>
      <c r="N971" s="323">
        <f t="shared" si="60"/>
        <v>4.6513835785315827</v>
      </c>
      <c r="O971" s="323">
        <f>gradient!$E$7/(N971*gradient!$E$9/1000)</f>
        <v>6323.2292519653884</v>
      </c>
      <c r="P971" s="323">
        <f t="shared" si="63"/>
        <v>6320</v>
      </c>
      <c r="Q971" s="323">
        <f>(M971*60)*(3.1415927*gradient!$E$8*gradient!$E$8*0.6/4)</f>
        <v>1476.9161533713277</v>
      </c>
      <c r="R971" s="323">
        <f>1.1*(B$12*gradient!$E$7*0.001*$M971*0.001*$N$4*0.001/(gradient!$E$9*0.000001)^2/100000)</f>
        <v>1349.0912301654428</v>
      </c>
      <c r="S971" s="323">
        <f t="shared" si="61"/>
        <v>6320</v>
      </c>
      <c r="T971" s="323" t="str">
        <f t="shared" si="62"/>
        <v/>
      </c>
      <c r="U971" s="323">
        <f>(M971*60)*(3.1415927*gradient!$E$8*gradient!$E$8*0.6/4)</f>
        <v>1476.9161533713277</v>
      </c>
    </row>
    <row r="972" spans="12:21" x14ac:dyDescent="0.2">
      <c r="L972" s="323">
        <v>28.92</v>
      </c>
      <c r="M972" s="323">
        <f>(L972*$N$5)/(gradient!$E$9/1000000)*1000</f>
        <v>11.857021551790544</v>
      </c>
      <c r="N972" s="323">
        <f t="shared" si="60"/>
        <v>4.6538016914118856</v>
      </c>
      <c r="O972" s="323">
        <f>gradient!$E$7/(N972*gradient!$E$9/1000)</f>
        <v>6319.9437054137388</v>
      </c>
      <c r="P972" s="323">
        <f t="shared" si="63"/>
        <v>6310</v>
      </c>
      <c r="Q972" s="323">
        <f>(M972*60)*(3.1415927*gradient!$E$8*gradient!$E$8*0.6/4)</f>
        <v>1478.4498150051506</v>
      </c>
      <c r="R972" s="323">
        <f>1.1*(B$12*gradient!$E$7*0.001*$M972*0.001*$N$4*0.001/(gradient!$E$9*0.000001)^2/100000)</f>
        <v>1350.4921556380968</v>
      </c>
      <c r="S972" s="323">
        <f t="shared" si="61"/>
        <v>6310</v>
      </c>
      <c r="T972" s="323" t="str">
        <f t="shared" si="62"/>
        <v/>
      </c>
      <c r="U972" s="323">
        <f>(M972*60)*(3.1415927*gradient!$E$8*gradient!$E$8*0.6/4)</f>
        <v>1478.4498150051506</v>
      </c>
    </row>
    <row r="973" spans="12:21" x14ac:dyDescent="0.2">
      <c r="L973" s="323">
        <v>28.95</v>
      </c>
      <c r="M973" s="323">
        <f>(L973*$N$5)/(gradient!$E$9/1000000)*1000</f>
        <v>11.869321366678291</v>
      </c>
      <c r="N973" s="323">
        <f t="shared" si="60"/>
        <v>4.6562193679581343</v>
      </c>
      <c r="O973" s="323">
        <f>gradient!$E$7/(N973*gradient!$E$9/1000)</f>
        <v>6316.6621633593968</v>
      </c>
      <c r="P973" s="323">
        <f t="shared" si="63"/>
        <v>6310</v>
      </c>
      <c r="Q973" s="323">
        <f>(M973*60)*(3.1415927*gradient!$E$8*gradient!$E$8*0.6/4)</f>
        <v>1479.9834766389731</v>
      </c>
      <c r="R973" s="323">
        <f>1.1*(B$12*gradient!$E$7*0.001*$M973*0.001*$N$4*0.001/(gradient!$E$9*0.000001)^2/100000)</f>
        <v>1351.8930811107502</v>
      </c>
      <c r="S973" s="323">
        <f t="shared" si="61"/>
        <v>6310</v>
      </c>
      <c r="T973" s="323" t="str">
        <f t="shared" si="62"/>
        <v/>
      </c>
      <c r="U973" s="323">
        <f>(M973*60)*(3.1415927*gradient!$E$8*gradient!$E$8*0.6/4)</f>
        <v>1479.9834766389731</v>
      </c>
    </row>
    <row r="974" spans="12:21" x14ac:dyDescent="0.2">
      <c r="L974" s="323">
        <v>28.98</v>
      </c>
      <c r="M974" s="323">
        <f>(L974*$N$5)/(gradient!$E$9/1000000)*1000</f>
        <v>11.88162118156604</v>
      </c>
      <c r="N974" s="323">
        <f t="shared" si="60"/>
        <v>4.6586366085131576</v>
      </c>
      <c r="O974" s="323">
        <f>gradient!$E$7/(N974*gradient!$E$9/1000)</f>
        <v>6313.3846181811041</v>
      </c>
      <c r="P974" s="323">
        <f t="shared" si="63"/>
        <v>6310</v>
      </c>
      <c r="Q974" s="323">
        <f>(M974*60)*(3.1415927*gradient!$E$8*gradient!$E$8*0.6/4)</f>
        <v>1481.5171382727958</v>
      </c>
      <c r="R974" s="323">
        <f>1.1*(B$12*gradient!$E$7*0.001*$M974*0.001*$N$4*0.001/(gradient!$E$9*0.000001)^2/100000)</f>
        <v>1353.2940065834034</v>
      </c>
      <c r="S974" s="323">
        <f t="shared" si="61"/>
        <v>6310</v>
      </c>
      <c r="T974" s="323">
        <f t="shared" si="62"/>
        <v>6310</v>
      </c>
      <c r="U974" s="323">
        <f>(M974*60)*(3.1415927*gradient!$E$8*gradient!$E$8*0.6/4)</f>
        <v>1481.5171382727958</v>
      </c>
    </row>
    <row r="975" spans="12:21" x14ac:dyDescent="0.2">
      <c r="L975" s="323">
        <v>29.01</v>
      </c>
      <c r="M975" s="323">
        <f>(L975*$N$5)/(gradient!$E$9/1000000)*1000</f>
        <v>11.89392099645379</v>
      </c>
      <c r="N975" s="323">
        <f t="shared" si="60"/>
        <v>4.6610534134201114</v>
      </c>
      <c r="O975" s="323">
        <f>gradient!$E$7/(N975*gradient!$E$9/1000)</f>
        <v>6310.1110622761717</v>
      </c>
      <c r="P975" s="323">
        <f t="shared" si="63"/>
        <v>6310</v>
      </c>
      <c r="Q975" s="323">
        <f>(M975*60)*(3.1415927*gradient!$E$8*gradient!$E$8*0.6/4)</f>
        <v>1483.0507999066187</v>
      </c>
      <c r="R975" s="323">
        <f>1.1*(B$12*gradient!$E$7*0.001*$M975*0.001*$N$4*0.001/(gradient!$E$9*0.000001)^2/100000)</f>
        <v>1354.6949320560573</v>
      </c>
      <c r="S975" s="323">
        <f t="shared" si="61"/>
        <v>6310</v>
      </c>
      <c r="T975" s="323" t="str">
        <f t="shared" si="62"/>
        <v/>
      </c>
      <c r="U975" s="323">
        <f>(M975*60)*(3.1415927*gradient!$E$8*gradient!$E$8*0.6/4)</f>
        <v>1483.0507999066187</v>
      </c>
    </row>
    <row r="976" spans="12:21" x14ac:dyDescent="0.2">
      <c r="L976" s="323">
        <v>29.04</v>
      </c>
      <c r="M976" s="323">
        <f>(L976*$N$5)/(gradient!$E$9/1000000)*1000</f>
        <v>11.906220811341539</v>
      </c>
      <c r="N976" s="323">
        <f t="shared" si="60"/>
        <v>4.6634697830224709</v>
      </c>
      <c r="O976" s="323">
        <f>gradient!$E$7/(N976*gradient!$E$9/1000)</f>
        <v>6306.8414880604441</v>
      </c>
      <c r="P976" s="323">
        <f t="shared" si="63"/>
        <v>6300</v>
      </c>
      <c r="Q976" s="323">
        <f>(M976*60)*(3.1415927*gradient!$E$8*gradient!$E$8*0.6/4)</f>
        <v>1484.5844615404415</v>
      </c>
      <c r="R976" s="323">
        <f>1.1*(B$12*gradient!$E$7*0.001*$M976*0.001*$N$4*0.001/(gradient!$E$9*0.000001)^2/100000)</f>
        <v>1356.0958575287109</v>
      </c>
      <c r="S976" s="323">
        <f t="shared" si="61"/>
        <v>6300</v>
      </c>
      <c r="T976" s="323" t="str">
        <f t="shared" si="62"/>
        <v/>
      </c>
      <c r="U976" s="323">
        <f>(M976*60)*(3.1415927*gradient!$E$8*gradient!$E$8*0.6/4)</f>
        <v>1484.5844615404415</v>
      </c>
    </row>
    <row r="977" spans="12:21" x14ac:dyDescent="0.2">
      <c r="L977" s="323">
        <v>29.07</v>
      </c>
      <c r="M977" s="323">
        <f>(L977*$N$5)/(gradient!$E$9/1000000)*1000</f>
        <v>11.91852062622929</v>
      </c>
      <c r="N977" s="323">
        <f t="shared" si="60"/>
        <v>4.6658857176640263</v>
      </c>
      <c r="O977" s="323">
        <f>gradient!$E$7/(N977*gradient!$E$9/1000)</f>
        <v>6303.5758879682426</v>
      </c>
      <c r="P977" s="323">
        <f t="shared" si="63"/>
        <v>6300</v>
      </c>
      <c r="Q977" s="323">
        <f>(M977*60)*(3.1415927*gradient!$E$8*gradient!$E$8*0.6/4)</f>
        <v>1486.1181231742644</v>
      </c>
      <c r="R977" s="323">
        <f>1.1*(B$12*gradient!$E$7*0.001*$M977*0.001*$N$4*0.001/(gradient!$E$9*0.000001)^2/100000)</f>
        <v>1357.4967830013645</v>
      </c>
      <c r="S977" s="323">
        <f t="shared" si="61"/>
        <v>6300</v>
      </c>
      <c r="T977" s="323">
        <f t="shared" si="62"/>
        <v>6300</v>
      </c>
      <c r="U977" s="323">
        <f>(M977*60)*(3.1415927*gradient!$E$8*gradient!$E$8*0.6/4)</f>
        <v>1486.1181231742644</v>
      </c>
    </row>
    <row r="978" spans="12:21" x14ac:dyDescent="0.2">
      <c r="L978" s="323">
        <v>29.1</v>
      </c>
      <c r="M978" s="323">
        <f>(L978*$N$5)/(gradient!$E$9/1000000)*1000</f>
        <v>11.930820441117039</v>
      </c>
      <c r="N978" s="323">
        <f t="shared" ref="N978:N1014" si="64">B$9*$L978^(1/3)+B$10/$L978+B$11*$L978</f>
        <v>4.6683012176888745</v>
      </c>
      <c r="O978" s="323">
        <f>gradient!$E$7/(N978*gradient!$E$9/1000)</f>
        <v>6300.3142544523234</v>
      </c>
      <c r="P978" s="323">
        <f t="shared" si="63"/>
        <v>6300</v>
      </c>
      <c r="Q978" s="323">
        <f>(M978*60)*(3.1415927*gradient!$E$8*gradient!$E$8*0.6/4)</f>
        <v>1487.6517848080871</v>
      </c>
      <c r="R978" s="323">
        <f>1.1*(B$12*gradient!$E$7*0.001*$M978*0.001*$N$4*0.001/(gradient!$E$9*0.000001)^2/100000)</f>
        <v>1358.8977084740184</v>
      </c>
      <c r="S978" s="323">
        <f t="shared" ref="S978:S1014" si="65">IF(P978&gt;$P$1017,S977,P978)</f>
        <v>6300</v>
      </c>
      <c r="T978" s="323" t="str">
        <f t="shared" ref="T978:T1014" si="66">IF(S980-S979&gt;=0,"",P978)</f>
        <v/>
      </c>
      <c r="U978" s="323">
        <f>(M978*60)*(3.1415927*gradient!$E$8*gradient!$E$8*0.6/4)</f>
        <v>1487.6517848080871</v>
      </c>
    </row>
    <row r="979" spans="12:21" x14ac:dyDescent="0.2">
      <c r="L979" s="323">
        <v>29.13</v>
      </c>
      <c r="M979" s="323">
        <f>(L979*$N$5)/(gradient!$E$9/1000000)*1000</f>
        <v>11.943120256004788</v>
      </c>
      <c r="N979" s="323">
        <f t="shared" si="64"/>
        <v>4.6707162834414149</v>
      </c>
      <c r="O979" s="323">
        <f>gradient!$E$7/(N979*gradient!$E$9/1000)</f>
        <v>6297.0565799838241</v>
      </c>
      <c r="P979" s="323">
        <f t="shared" si="63"/>
        <v>6290</v>
      </c>
      <c r="Q979" s="323">
        <f>(M979*60)*(3.1415927*gradient!$E$8*gradient!$E$8*0.6/4)</f>
        <v>1489.1854464419098</v>
      </c>
      <c r="R979" s="323">
        <f>1.1*(B$12*gradient!$E$7*0.001*$M979*0.001*$N$4*0.001/(gradient!$E$9*0.000001)^2/100000)</f>
        <v>1360.2986339466718</v>
      </c>
      <c r="S979" s="323">
        <f t="shared" si="65"/>
        <v>6290</v>
      </c>
      <c r="T979" s="323" t="str">
        <f t="shared" si="66"/>
        <v/>
      </c>
      <c r="U979" s="323">
        <f>(M979*60)*(3.1415927*gradient!$E$8*gradient!$E$8*0.6/4)</f>
        <v>1489.1854464419098</v>
      </c>
    </row>
    <row r="980" spans="12:21" x14ac:dyDescent="0.2">
      <c r="L980" s="323">
        <v>29.16</v>
      </c>
      <c r="M980" s="323">
        <f>(L980*$N$5)/(gradient!$E$9/1000000)*1000</f>
        <v>11.955420070892536</v>
      </c>
      <c r="N980" s="323">
        <f t="shared" si="64"/>
        <v>4.6731309152663396</v>
      </c>
      <c r="O980" s="323">
        <f>gradient!$E$7/(N980*gradient!$E$9/1000)</f>
        <v>6293.802857052222</v>
      </c>
      <c r="P980" s="323">
        <f t="shared" si="63"/>
        <v>6290</v>
      </c>
      <c r="Q980" s="323">
        <f>(M980*60)*(3.1415927*gradient!$E$8*gradient!$E$8*0.6/4)</f>
        <v>1490.7191080757325</v>
      </c>
      <c r="R980" s="323">
        <f>1.1*(B$12*gradient!$E$7*0.001*$M980*0.001*$N$4*0.001/(gradient!$E$9*0.000001)^2/100000)</f>
        <v>1361.6995594193252</v>
      </c>
      <c r="S980" s="323">
        <f t="shared" si="65"/>
        <v>6290</v>
      </c>
      <c r="T980" s="323">
        <f t="shared" si="66"/>
        <v>6290</v>
      </c>
      <c r="U980" s="323">
        <f>(M980*60)*(3.1415927*gradient!$E$8*gradient!$E$8*0.6/4)</f>
        <v>1490.7191080757325</v>
      </c>
    </row>
    <row r="981" spans="12:21" x14ac:dyDescent="0.2">
      <c r="L981" s="323">
        <v>29.19</v>
      </c>
      <c r="M981" s="323">
        <f>(L981*$N$5)/(gradient!$E$9/1000000)*1000</f>
        <v>11.967719885780287</v>
      </c>
      <c r="N981" s="323">
        <f t="shared" si="64"/>
        <v>4.6755451135086332</v>
      </c>
      <c r="O981" s="323">
        <f>gradient!$E$7/(N981*gradient!$E$9/1000)</f>
        <v>6290.5530781652769</v>
      </c>
      <c r="P981" s="323">
        <f t="shared" si="63"/>
        <v>6290</v>
      </c>
      <c r="Q981" s="323">
        <f>(M981*60)*(3.1415927*gradient!$E$8*gradient!$E$8*0.6/4)</f>
        <v>1492.2527697095552</v>
      </c>
      <c r="R981" s="323">
        <f>1.1*(B$12*gradient!$E$7*0.001*$M981*0.001*$N$4*0.001/(gradient!$E$9*0.000001)^2/100000)</f>
        <v>1363.1004848919792</v>
      </c>
      <c r="S981" s="323">
        <f t="shared" si="65"/>
        <v>6290</v>
      </c>
      <c r="T981" s="323" t="str">
        <f t="shared" si="66"/>
        <v/>
      </c>
      <c r="U981" s="323">
        <f>(M981*60)*(3.1415927*gradient!$E$8*gradient!$E$8*0.6/4)</f>
        <v>1492.2527697095552</v>
      </c>
    </row>
    <row r="982" spans="12:21" x14ac:dyDescent="0.2">
      <c r="L982" s="323">
        <v>29.22</v>
      </c>
      <c r="M982" s="323">
        <f>(L982*$N$5)/(gradient!$E$9/1000000)*1000</f>
        <v>11.980019700668038</v>
      </c>
      <c r="N982" s="323">
        <f t="shared" si="64"/>
        <v>4.6779588785135573</v>
      </c>
      <c r="O982" s="323">
        <f>gradient!$E$7/(N982*gradient!$E$9/1000)</f>
        <v>6287.3072358489972</v>
      </c>
      <c r="P982" s="323">
        <f t="shared" si="63"/>
        <v>6280</v>
      </c>
      <c r="Q982" s="323">
        <f>(M982*60)*(3.1415927*gradient!$E$8*gradient!$E$8*0.6/4)</f>
        <v>1493.7864313433784</v>
      </c>
      <c r="R982" s="323">
        <f>1.1*(B$12*gradient!$E$7*0.001*$M982*0.001*$N$4*0.001/(gradient!$E$9*0.000001)^2/100000)</f>
        <v>1364.5014103646329</v>
      </c>
      <c r="S982" s="323">
        <f t="shared" si="65"/>
        <v>6280</v>
      </c>
      <c r="T982" s="323" t="str">
        <f t="shared" si="66"/>
        <v/>
      </c>
      <c r="U982" s="323">
        <f>(M982*60)*(3.1415927*gradient!$E$8*gradient!$E$8*0.6/4)</f>
        <v>1493.7864313433784</v>
      </c>
    </row>
    <row r="983" spans="12:21" x14ac:dyDescent="0.2">
      <c r="L983" s="323">
        <v>29.25</v>
      </c>
      <c r="M983" s="323">
        <f>(L983*$N$5)/(gradient!$E$9/1000000)*1000</f>
        <v>11.992319515555785</v>
      </c>
      <c r="N983" s="323">
        <f t="shared" si="64"/>
        <v>4.6803722106266559</v>
      </c>
      <c r="O983" s="323">
        <f>gradient!$E$7/(N983*gradient!$E$9/1000)</f>
        <v>6284.0653226475788</v>
      </c>
      <c r="P983" s="323">
        <f t="shared" si="63"/>
        <v>6280</v>
      </c>
      <c r="Q983" s="323">
        <f>(M983*60)*(3.1415927*gradient!$E$8*gradient!$E$8*0.6/4)</f>
        <v>1495.3200929772008</v>
      </c>
      <c r="R983" s="323">
        <f>1.1*(B$12*gradient!$E$7*0.001*$M983*0.001*$N$4*0.001/(gradient!$E$9*0.000001)^2/100000)</f>
        <v>1365.9023358372865</v>
      </c>
      <c r="S983" s="323">
        <f t="shared" si="65"/>
        <v>6280</v>
      </c>
      <c r="T983" s="323">
        <f t="shared" si="66"/>
        <v>6280</v>
      </c>
      <c r="U983" s="323">
        <f>(M983*60)*(3.1415927*gradient!$E$8*gradient!$E$8*0.6/4)</f>
        <v>1495.3200929772008</v>
      </c>
    </row>
    <row r="984" spans="12:21" x14ac:dyDescent="0.2">
      <c r="L984" s="323">
        <v>29.28</v>
      </c>
      <c r="M984" s="323">
        <f>(L984*$N$5)/(gradient!$E$9/1000000)*1000</f>
        <v>12.004619330443537</v>
      </c>
      <c r="N984" s="323">
        <f t="shared" si="64"/>
        <v>4.6827851101937394</v>
      </c>
      <c r="O984" s="323">
        <f>gradient!$E$7/(N984*gradient!$E$9/1000)</f>
        <v>6280.8273311233597</v>
      </c>
      <c r="P984" s="323">
        <f t="shared" si="63"/>
        <v>6280</v>
      </c>
      <c r="Q984" s="323">
        <f>(M984*60)*(3.1415927*gradient!$E$8*gradient!$E$8*0.6/4)</f>
        <v>1496.8537546110238</v>
      </c>
      <c r="R984" s="323">
        <f>1.1*(B$12*gradient!$E$7*0.001*$M984*0.001*$N$4*0.001/(gradient!$E$9*0.000001)^2/100000)</f>
        <v>1367.3032613099404</v>
      </c>
      <c r="S984" s="323">
        <f t="shared" si="65"/>
        <v>6280</v>
      </c>
      <c r="T984" s="323" t="str">
        <f t="shared" si="66"/>
        <v/>
      </c>
      <c r="U984" s="323">
        <f>(M984*60)*(3.1415927*gradient!$E$8*gradient!$E$8*0.6/4)</f>
        <v>1496.8537546110238</v>
      </c>
    </row>
    <row r="985" spans="12:21" x14ac:dyDescent="0.2">
      <c r="L985" s="323">
        <v>29.31</v>
      </c>
      <c r="M985" s="323">
        <f>(L985*$N$5)/(gradient!$E$9/1000000)*1000</f>
        <v>12.016919145331284</v>
      </c>
      <c r="N985" s="323">
        <f t="shared" si="64"/>
        <v>4.6851975775608841</v>
      </c>
      <c r="O985" s="323">
        <f>gradient!$E$7/(N985*gradient!$E$9/1000)</f>
        <v>6277.593253856784</v>
      </c>
      <c r="P985" s="323">
        <f t="shared" si="63"/>
        <v>6270</v>
      </c>
      <c r="Q985" s="323">
        <f>(M985*60)*(3.1415927*gradient!$E$8*gradient!$E$8*0.6/4)</f>
        <v>1498.3874162448462</v>
      </c>
      <c r="R985" s="323">
        <f>1.1*(B$12*gradient!$E$7*0.001*$M985*0.001*$N$4*0.001/(gradient!$E$9*0.000001)^2/100000)</f>
        <v>1368.7041867825935</v>
      </c>
      <c r="S985" s="323">
        <f t="shared" si="65"/>
        <v>6270</v>
      </c>
      <c r="T985" s="323" t="str">
        <f t="shared" si="66"/>
        <v/>
      </c>
      <c r="U985" s="323">
        <f>(M985*60)*(3.1415927*gradient!$E$8*gradient!$E$8*0.6/4)</f>
        <v>1498.3874162448462</v>
      </c>
    </row>
    <row r="986" spans="12:21" x14ac:dyDescent="0.2">
      <c r="L986" s="323">
        <v>29.34</v>
      </c>
      <c r="M986" s="323">
        <f>(L986*$N$5)/(gradient!$E$9/1000000)*1000</f>
        <v>12.029218960219033</v>
      </c>
      <c r="N986" s="323">
        <f t="shared" si="64"/>
        <v>4.687609613074426</v>
      </c>
      <c r="O986" s="323">
        <f>gradient!$E$7/(N986*gradient!$E$9/1000)</f>
        <v>6274.3630834463384</v>
      </c>
      <c r="P986" s="323">
        <f t="shared" si="63"/>
        <v>6270</v>
      </c>
      <c r="Q986" s="323">
        <f>(M986*60)*(3.1415927*gradient!$E$8*gradient!$E$8*0.6/4)</f>
        <v>1499.9210778786692</v>
      </c>
      <c r="R986" s="323">
        <f>1.1*(B$12*gradient!$E$7*0.001*$M986*0.001*$N$4*0.001/(gradient!$E$9*0.000001)^2/100000)</f>
        <v>1370.1051122552471</v>
      </c>
      <c r="S986" s="323">
        <f t="shared" si="65"/>
        <v>6270</v>
      </c>
      <c r="T986" s="323">
        <f t="shared" si="66"/>
        <v>6270</v>
      </c>
      <c r="U986" s="323">
        <f>(M986*60)*(3.1415927*gradient!$E$8*gradient!$E$8*0.6/4)</f>
        <v>1499.9210778786692</v>
      </c>
    </row>
    <row r="987" spans="12:21" x14ac:dyDescent="0.2">
      <c r="L987" s="323">
        <v>29.37</v>
      </c>
      <c r="M987" s="323">
        <f>(L987*$N$5)/(gradient!$E$9/1000000)*1000</f>
        <v>12.041518775106786</v>
      </c>
      <c r="N987" s="323">
        <f t="shared" si="64"/>
        <v>4.6900212170809503</v>
      </c>
      <c r="O987" s="323">
        <f>gradient!$E$7/(N987*gradient!$E$9/1000)</f>
        <v>6271.1368125085182</v>
      </c>
      <c r="P987" s="323">
        <f t="shared" si="63"/>
        <v>6270</v>
      </c>
      <c r="Q987" s="323">
        <f>(M987*60)*(3.1415927*gradient!$E$8*gradient!$E$8*0.6/4)</f>
        <v>1501.4547395124921</v>
      </c>
      <c r="R987" s="323">
        <f>1.1*(B$12*gradient!$E$7*0.001*$M987*0.001*$N$4*0.001/(gradient!$E$9*0.000001)^2/100000)</f>
        <v>1371.5060377279012</v>
      </c>
      <c r="S987" s="323">
        <f t="shared" si="65"/>
        <v>6270</v>
      </c>
      <c r="T987" s="323" t="str">
        <f t="shared" si="66"/>
        <v/>
      </c>
      <c r="U987" s="323">
        <f>(M987*60)*(3.1415927*gradient!$E$8*gradient!$E$8*0.6/4)</f>
        <v>1501.4547395124921</v>
      </c>
    </row>
    <row r="988" spans="12:21" x14ac:dyDescent="0.2">
      <c r="L988" s="323">
        <v>29.4</v>
      </c>
      <c r="M988" s="323">
        <f>(L988*$N$5)/(gradient!$E$9/1000000)*1000</f>
        <v>12.053818589994533</v>
      </c>
      <c r="N988" s="323">
        <f t="shared" si="64"/>
        <v>4.6924323899272924</v>
      </c>
      <c r="O988" s="323">
        <f>gradient!$E$7/(N988*gradient!$E$9/1000)</f>
        <v>6267.9144336777708</v>
      </c>
      <c r="P988" s="323">
        <f t="shared" si="63"/>
        <v>6260</v>
      </c>
      <c r="Q988" s="323">
        <f>(M988*60)*(3.1415927*gradient!$E$8*gradient!$E$8*0.6/4)</f>
        <v>1502.9884011463146</v>
      </c>
      <c r="R988" s="323">
        <f>1.1*(B$12*gradient!$E$7*0.001*$M988*0.001*$N$4*0.001/(gradient!$E$9*0.000001)^2/100000)</f>
        <v>1372.9069632005544</v>
      </c>
      <c r="S988" s="323">
        <f t="shared" si="65"/>
        <v>6260</v>
      </c>
      <c r="T988" s="323" t="str">
        <f t="shared" si="66"/>
        <v/>
      </c>
      <c r="U988" s="323">
        <f>(M988*60)*(3.1415927*gradient!$E$8*gradient!$E$8*0.6/4)</f>
        <v>1502.9884011463146</v>
      </c>
    </row>
    <row r="989" spans="12:21" x14ac:dyDescent="0.2">
      <c r="L989" s="323">
        <v>29.43</v>
      </c>
      <c r="M989" s="323">
        <f>(L989*$N$5)/(gradient!$E$9/1000000)*1000</f>
        <v>12.066118404882284</v>
      </c>
      <c r="N989" s="323">
        <f t="shared" si="64"/>
        <v>4.6948431319605266</v>
      </c>
      <c r="O989" s="323">
        <f>gradient!$E$7/(N989*gradient!$E$9/1000)</f>
        <v>6264.6959396064531</v>
      </c>
      <c r="P989" s="323">
        <f t="shared" si="63"/>
        <v>6260</v>
      </c>
      <c r="Q989" s="323">
        <f>(M989*60)*(3.1415927*gradient!$E$8*gradient!$E$8*0.6/4)</f>
        <v>1504.5220627801377</v>
      </c>
      <c r="R989" s="323">
        <f>1.1*(B$12*gradient!$E$7*0.001*$M989*0.001*$N$4*0.001/(gradient!$E$9*0.000001)^2/100000)</f>
        <v>1374.3078886732083</v>
      </c>
      <c r="S989" s="323">
        <f t="shared" si="65"/>
        <v>6260</v>
      </c>
      <c r="T989" s="323">
        <f t="shared" si="66"/>
        <v>6260</v>
      </c>
      <c r="U989" s="323">
        <f>(M989*60)*(3.1415927*gradient!$E$8*gradient!$E$8*0.6/4)</f>
        <v>1504.5220627801377</v>
      </c>
    </row>
    <row r="990" spans="12:21" x14ac:dyDescent="0.2">
      <c r="L990" s="323">
        <v>29.46</v>
      </c>
      <c r="M990" s="323">
        <f>(L990*$N$5)/(gradient!$E$9/1000000)*1000</f>
        <v>12.078418219770032</v>
      </c>
      <c r="N990" s="323">
        <f t="shared" si="64"/>
        <v>4.6972534435279645</v>
      </c>
      <c r="O990" s="323">
        <f>gradient!$E$7/(N990*gradient!$E$9/1000)</f>
        <v>6261.4813229647807</v>
      </c>
      <c r="P990" s="323">
        <f t="shared" si="63"/>
        <v>6260</v>
      </c>
      <c r="Q990" s="323">
        <f>(M990*60)*(3.1415927*gradient!$E$8*gradient!$E$8*0.6/4)</f>
        <v>1506.0557244139602</v>
      </c>
      <c r="R990" s="323">
        <f>1.1*(B$12*gradient!$E$7*0.001*$M990*0.001*$N$4*0.001/(gradient!$E$9*0.000001)^2/100000)</f>
        <v>1375.7088141458619</v>
      </c>
      <c r="S990" s="323">
        <f t="shared" si="65"/>
        <v>6260</v>
      </c>
      <c r="T990" s="323" t="str">
        <f t="shared" si="66"/>
        <v/>
      </c>
      <c r="U990" s="323">
        <f>(M990*60)*(3.1415927*gradient!$E$8*gradient!$E$8*0.6/4)</f>
        <v>1506.0557244139602</v>
      </c>
    </row>
    <row r="991" spans="12:21" x14ac:dyDescent="0.2">
      <c r="L991" s="323">
        <v>29.49</v>
      </c>
      <c r="M991" s="323">
        <f>(L991*$N$5)/(gradient!$E$9/1000000)*1000</f>
        <v>12.090718034657781</v>
      </c>
      <c r="N991" s="323">
        <f t="shared" si="64"/>
        <v>4.6996633249771449</v>
      </c>
      <c r="O991" s="323">
        <f>gradient!$E$7/(N991*gradient!$E$9/1000)</f>
        <v>6258.2705764407892</v>
      </c>
      <c r="P991" s="323">
        <f t="shared" si="63"/>
        <v>6250</v>
      </c>
      <c r="Q991" s="323">
        <f>(M991*60)*(3.1415927*gradient!$E$8*gradient!$E$8*0.6/4)</f>
        <v>1507.5893860477829</v>
      </c>
      <c r="R991" s="323">
        <f>1.1*(B$12*gradient!$E$7*0.001*$M991*0.001*$N$4*0.001/(gradient!$E$9*0.000001)^2/100000)</f>
        <v>1377.1097396185153</v>
      </c>
      <c r="S991" s="323">
        <f t="shared" si="65"/>
        <v>6250</v>
      </c>
      <c r="T991" s="323" t="str">
        <f t="shared" si="66"/>
        <v/>
      </c>
      <c r="U991" s="323">
        <f>(M991*60)*(3.1415927*gradient!$E$8*gradient!$E$8*0.6/4)</f>
        <v>1507.5893860477829</v>
      </c>
    </row>
    <row r="992" spans="12:21" x14ac:dyDescent="0.2">
      <c r="L992" s="323">
        <v>29.52</v>
      </c>
      <c r="M992" s="323">
        <f>(L992*$N$5)/(gradient!$E$9/1000000)*1000</f>
        <v>12.10301784954553</v>
      </c>
      <c r="N992" s="323">
        <f t="shared" si="64"/>
        <v>4.7020727766558341</v>
      </c>
      <c r="O992" s="323">
        <f>gradient!$E$7/(N992*gradient!$E$9/1000)</f>
        <v>6255.0636927402738</v>
      </c>
      <c r="P992" s="323">
        <f t="shared" si="63"/>
        <v>6250</v>
      </c>
      <c r="Q992" s="323">
        <f>(M992*60)*(3.1415927*gradient!$E$8*gradient!$E$8*0.6/4)</f>
        <v>1509.1230476816056</v>
      </c>
      <c r="R992" s="323">
        <f>1.1*(B$12*gradient!$E$7*0.001*$M992*0.001*$N$4*0.001/(gradient!$E$9*0.000001)^2/100000)</f>
        <v>1378.5106650911687</v>
      </c>
      <c r="S992" s="323">
        <f t="shared" si="65"/>
        <v>6250</v>
      </c>
      <c r="T992" s="323">
        <f t="shared" si="66"/>
        <v>6250</v>
      </c>
      <c r="U992" s="323">
        <f>(M992*60)*(3.1415927*gradient!$E$8*gradient!$E$8*0.6/4)</f>
        <v>1509.1230476816056</v>
      </c>
    </row>
    <row r="993" spans="12:21" x14ac:dyDescent="0.2">
      <c r="L993" s="323">
        <v>29.55</v>
      </c>
      <c r="M993" s="323">
        <f>(L993*$N$5)/(gradient!$E$9/1000000)*1000</f>
        <v>12.115317664433281</v>
      </c>
      <c r="N993" s="323">
        <f t="shared" si="64"/>
        <v>4.7044817989120116</v>
      </c>
      <c r="O993" s="323">
        <f>gradient!$E$7/(N993*gradient!$E$9/1000)</f>
        <v>6251.8606645867576</v>
      </c>
      <c r="P993" s="323">
        <f t="shared" si="63"/>
        <v>6250</v>
      </c>
      <c r="Q993" s="323">
        <f>(M993*60)*(3.1415927*gradient!$E$8*gradient!$E$8*0.6/4)</f>
        <v>1510.6567093154285</v>
      </c>
      <c r="R993" s="323">
        <f>1.1*(B$12*gradient!$E$7*0.001*$M993*0.001*$N$4*0.001/(gradient!$E$9*0.000001)^2/100000)</f>
        <v>1379.9115905638228</v>
      </c>
      <c r="S993" s="323">
        <f t="shared" si="65"/>
        <v>6250</v>
      </c>
      <c r="T993" s="323" t="str">
        <f t="shared" si="66"/>
        <v/>
      </c>
      <c r="U993" s="323">
        <f>(M993*60)*(3.1415927*gradient!$E$8*gradient!$E$8*0.6/4)</f>
        <v>1510.6567093154285</v>
      </c>
    </row>
    <row r="994" spans="12:21" x14ac:dyDescent="0.2">
      <c r="L994" s="323">
        <v>29.58</v>
      </c>
      <c r="M994" s="323">
        <f>(L994*$N$5)/(gradient!$E$9/1000000)*1000</f>
        <v>12.127617479321032</v>
      </c>
      <c r="N994" s="323">
        <f t="shared" si="64"/>
        <v>4.7068903920938734</v>
      </c>
      <c r="O994" s="323">
        <f>gradient!$E$7/(N994*gradient!$E$9/1000)</f>
        <v>6248.6614847214341</v>
      </c>
      <c r="P994" s="323">
        <f t="shared" si="63"/>
        <v>6240</v>
      </c>
      <c r="Q994" s="323">
        <f>(M994*60)*(3.1415927*gradient!$E$8*gradient!$E$8*0.6/4)</f>
        <v>1512.1903709492515</v>
      </c>
      <c r="R994" s="323">
        <f>1.1*(B$12*gradient!$E$7*0.001*$M994*0.001*$N$4*0.001/(gradient!$E$9*0.000001)^2/100000)</f>
        <v>1381.3125160364759</v>
      </c>
      <c r="S994" s="323">
        <f t="shared" si="65"/>
        <v>6240</v>
      </c>
      <c r="T994" s="323" t="str">
        <f t="shared" si="66"/>
        <v/>
      </c>
      <c r="U994" s="323">
        <f>(M994*60)*(3.1415927*gradient!$E$8*gradient!$E$8*0.6/4)</f>
        <v>1512.1903709492515</v>
      </c>
    </row>
    <row r="995" spans="12:21" x14ac:dyDescent="0.2">
      <c r="L995" s="323">
        <v>29.61</v>
      </c>
      <c r="M995" s="323">
        <f>(L995*$N$5)/(gradient!$E$9/1000000)*1000</f>
        <v>12.139917294208779</v>
      </c>
      <c r="N995" s="323">
        <f t="shared" si="64"/>
        <v>4.7092985565498253</v>
      </c>
      <c r="O995" s="323">
        <f>gradient!$E$7/(N995*gradient!$E$9/1000)</f>
        <v>6245.4661459031186</v>
      </c>
      <c r="P995" s="323">
        <f t="shared" si="63"/>
        <v>6240</v>
      </c>
      <c r="Q995" s="323">
        <f>(M995*60)*(3.1415927*gradient!$E$8*gradient!$E$8*0.6/4)</f>
        <v>1513.7240325830739</v>
      </c>
      <c r="R995" s="323">
        <f>1.1*(B$12*gradient!$E$7*0.001*$M995*0.001*$N$4*0.001/(gradient!$E$9*0.000001)^2/100000)</f>
        <v>1382.71344150913</v>
      </c>
      <c r="S995" s="323">
        <f t="shared" si="65"/>
        <v>6240</v>
      </c>
      <c r="T995" s="323">
        <f t="shared" si="66"/>
        <v>6240</v>
      </c>
      <c r="U995" s="323">
        <f>(M995*60)*(3.1415927*gradient!$E$8*gradient!$E$8*0.6/4)</f>
        <v>1513.7240325830739</v>
      </c>
    </row>
    <row r="996" spans="12:21" x14ac:dyDescent="0.2">
      <c r="L996" s="323">
        <v>29.64</v>
      </c>
      <c r="M996" s="323">
        <f>(L996*$N$5)/(gradient!$E$9/1000000)*1000</f>
        <v>12.152217109096529</v>
      </c>
      <c r="N996" s="323">
        <f t="shared" si="64"/>
        <v>4.7117062926284703</v>
      </c>
      <c r="O996" s="323">
        <f>gradient!$E$7/(N996*gradient!$E$9/1000)</f>
        <v>6242.2746409082138</v>
      </c>
      <c r="P996" s="323">
        <f t="shared" si="63"/>
        <v>6240</v>
      </c>
      <c r="Q996" s="323">
        <f>(M996*60)*(3.1415927*gradient!$E$8*gradient!$E$8*0.6/4)</f>
        <v>1515.2576942168967</v>
      </c>
      <c r="R996" s="323">
        <f>1.1*(B$12*gradient!$E$7*0.001*$M996*0.001*$N$4*0.001/(gradient!$E$9*0.000001)^2/100000)</f>
        <v>1384.1143669817832</v>
      </c>
      <c r="S996" s="323">
        <f t="shared" si="65"/>
        <v>6240</v>
      </c>
      <c r="T996" s="323" t="str">
        <f t="shared" si="66"/>
        <v/>
      </c>
      <c r="U996" s="323">
        <f>(M996*60)*(3.1415927*gradient!$E$8*gradient!$E$8*0.6/4)</f>
        <v>1515.2576942168967</v>
      </c>
    </row>
    <row r="997" spans="12:21" x14ac:dyDescent="0.2">
      <c r="L997" s="323">
        <v>29.67</v>
      </c>
      <c r="M997" s="323">
        <f>(L997*$N$5)/(gradient!$E$9/1000000)*1000</f>
        <v>12.164516923984282</v>
      </c>
      <c r="N997" s="323">
        <f t="shared" si="64"/>
        <v>4.7141136006786102</v>
      </c>
      <c r="O997" s="323">
        <f>gradient!$E$7/(N997*gradient!$E$9/1000)</f>
        <v>6239.0869625306532</v>
      </c>
      <c r="P997" s="323">
        <f t="shared" si="63"/>
        <v>6230</v>
      </c>
      <c r="Q997" s="323">
        <f>(M997*60)*(3.1415927*gradient!$E$8*gradient!$E$8*0.6/4)</f>
        <v>1516.79135585072</v>
      </c>
      <c r="R997" s="323">
        <f>1.1*(B$12*gradient!$E$7*0.001*$M997*0.001*$N$4*0.001/(gradient!$E$9*0.000001)^2/100000)</f>
        <v>1385.5152924544375</v>
      </c>
      <c r="S997" s="323">
        <f t="shared" si="65"/>
        <v>6230</v>
      </c>
      <c r="T997" s="323" t="str">
        <f t="shared" si="66"/>
        <v/>
      </c>
      <c r="U997" s="323">
        <f>(M997*60)*(3.1415927*gradient!$E$8*gradient!$E$8*0.6/4)</f>
        <v>1516.79135585072</v>
      </c>
    </row>
    <row r="998" spans="12:21" x14ac:dyDescent="0.2">
      <c r="L998" s="323">
        <v>29.7</v>
      </c>
      <c r="M998" s="323">
        <f>(L998*$N$5)/(gradient!$E$9/1000000)*1000</f>
        <v>12.176816738872027</v>
      </c>
      <c r="N998" s="323">
        <f t="shared" si="64"/>
        <v>4.716520481049236</v>
      </c>
      <c r="O998" s="323">
        <f>gradient!$E$7/(N998*gradient!$E$9/1000)</f>
        <v>6235.9031035818643</v>
      </c>
      <c r="P998" s="323">
        <f t="shared" si="63"/>
        <v>6230</v>
      </c>
      <c r="Q998" s="323">
        <f>(M998*60)*(3.1415927*gradient!$E$8*gradient!$E$8*0.6/4)</f>
        <v>1518.3250174845423</v>
      </c>
      <c r="R998" s="323">
        <f>1.1*(B$12*gradient!$E$7*0.001*$M998*0.001*$N$4*0.001/(gradient!$E$9*0.000001)^2/100000)</f>
        <v>1386.9162179270907</v>
      </c>
      <c r="S998" s="323">
        <f t="shared" si="65"/>
        <v>6230</v>
      </c>
      <c r="T998" s="323">
        <f t="shared" si="66"/>
        <v>6230</v>
      </c>
      <c r="U998" s="323">
        <f>(M998*60)*(3.1415927*gradient!$E$8*gradient!$E$8*0.6/4)</f>
        <v>1518.3250174845423</v>
      </c>
    </row>
    <row r="999" spans="12:21" x14ac:dyDescent="0.2">
      <c r="L999" s="323">
        <v>29.73</v>
      </c>
      <c r="M999" s="323">
        <f>(L999*$N$5)/(gradient!$E$9/1000000)*1000</f>
        <v>12.18911655375978</v>
      </c>
      <c r="N999" s="323">
        <f t="shared" si="64"/>
        <v>4.7189269340895299</v>
      </c>
      <c r="O999" s="323">
        <f>gradient!$E$7/(N999*gradient!$E$9/1000)</f>
        <v>6232.7230568907007</v>
      </c>
      <c r="P999" s="323">
        <f t="shared" si="63"/>
        <v>6230</v>
      </c>
      <c r="Q999" s="323">
        <f>(M999*60)*(3.1415927*gradient!$E$8*gradient!$E$8*0.6/4)</f>
        <v>1519.8586791183652</v>
      </c>
      <c r="R999" s="323">
        <f>1.1*(B$12*gradient!$E$7*0.001*$M999*0.001*$N$4*0.001/(gradient!$E$9*0.000001)^2/100000)</f>
        <v>1388.3171433997443</v>
      </c>
      <c r="S999" s="323">
        <f t="shared" si="65"/>
        <v>6230</v>
      </c>
      <c r="T999" s="323" t="str">
        <f t="shared" si="66"/>
        <v/>
      </c>
      <c r="U999" s="323">
        <f>(M999*60)*(3.1415927*gradient!$E$8*gradient!$E$8*0.6/4)</f>
        <v>1519.8586791183652</v>
      </c>
    </row>
    <row r="1000" spans="12:21" x14ac:dyDescent="0.2">
      <c r="L1000" s="323">
        <v>29.76</v>
      </c>
      <c r="M1000" s="323">
        <f>(L1000*$N$5)/(gradient!$E$9/1000000)*1000</f>
        <v>12.201416368647529</v>
      </c>
      <c r="N1000" s="323">
        <f t="shared" si="64"/>
        <v>4.7213329601488505</v>
      </c>
      <c r="O1000" s="323">
        <f>gradient!$E$7/(N1000*gradient!$E$9/1000)</f>
        <v>6229.5468153034226</v>
      </c>
      <c r="P1000" s="323">
        <f t="shared" si="63"/>
        <v>6220</v>
      </c>
      <c r="Q1000" s="323">
        <f>(M1000*60)*(3.1415927*gradient!$E$8*gradient!$E$8*0.6/4)</f>
        <v>1521.3923407521881</v>
      </c>
      <c r="R1000" s="323">
        <f>1.1*(B$12*gradient!$E$7*0.001*$M1000*0.001*$N$4*0.001/(gradient!$E$9*0.000001)^2/100000)</f>
        <v>1389.7180688723981</v>
      </c>
      <c r="S1000" s="323">
        <f t="shared" si="65"/>
        <v>6220</v>
      </c>
      <c r="T1000" s="323" t="str">
        <f t="shared" si="66"/>
        <v/>
      </c>
      <c r="U1000" s="323">
        <f>(M1000*60)*(3.1415927*gradient!$E$8*gradient!$E$8*0.6/4)</f>
        <v>1521.3923407521881</v>
      </c>
    </row>
    <row r="1001" spans="12:21" x14ac:dyDescent="0.2">
      <c r="L1001" s="323">
        <v>29.79</v>
      </c>
      <c r="M1001" s="323">
        <f>(L1001*$N$5)/(gradient!$E$9/1000000)*1000</f>
        <v>12.213716183535277</v>
      </c>
      <c r="N1001" s="323">
        <f t="shared" si="64"/>
        <v>4.7237385595767334</v>
      </c>
      <c r="O1001" s="323">
        <f>gradient!$E$7/(N1001*gradient!$E$9/1000)</f>
        <v>6226.3743716836361</v>
      </c>
      <c r="P1001" s="323">
        <f t="shared" si="63"/>
        <v>6220</v>
      </c>
      <c r="Q1001" s="323">
        <f>(M1001*60)*(3.1415927*gradient!$E$8*gradient!$E$8*0.6/4)</f>
        <v>1522.9260023860109</v>
      </c>
      <c r="R1001" s="323">
        <f>1.1*(B$12*gradient!$E$7*0.001*$M1001*0.001*$N$4*0.001/(gradient!$E$9*0.000001)^2/100000)</f>
        <v>1391.1189943450518</v>
      </c>
      <c r="S1001" s="323">
        <f t="shared" si="65"/>
        <v>6220</v>
      </c>
      <c r="T1001" s="323" t="str">
        <f t="shared" si="66"/>
        <v/>
      </c>
      <c r="U1001" s="323">
        <f>(M1001*60)*(3.1415927*gradient!$E$8*gradient!$E$8*0.6/4)</f>
        <v>1522.9260023860109</v>
      </c>
    </row>
    <row r="1002" spans="12:21" x14ac:dyDescent="0.2">
      <c r="L1002" s="323">
        <v>29.82</v>
      </c>
      <c r="M1002" s="323">
        <f>(L1002*$N$5)/(gradient!$E$9/1000000)*1000</f>
        <v>12.226015998423026</v>
      </c>
      <c r="N1002" s="323">
        <f t="shared" si="64"/>
        <v>4.7261437327228855</v>
      </c>
      <c r="O1002" s="323">
        <f>gradient!$E$7/(N1002*gradient!$E$9/1000)</f>
        <v>6223.2057189122506</v>
      </c>
      <c r="P1002" s="323">
        <f t="shared" si="63"/>
        <v>6220</v>
      </c>
      <c r="Q1002" s="323">
        <f>(M1002*60)*(3.1415927*gradient!$E$8*gradient!$E$8*0.6/4)</f>
        <v>1524.4596640198333</v>
      </c>
      <c r="R1002" s="323">
        <f>1.1*(B$12*gradient!$E$7*0.001*$M1002*0.001*$N$4*0.001/(gradient!$E$9*0.000001)^2/100000)</f>
        <v>1392.5199198177052</v>
      </c>
      <c r="S1002" s="323">
        <f t="shared" si="65"/>
        <v>6220</v>
      </c>
      <c r="T1002" s="323">
        <f t="shared" si="66"/>
        <v>6220</v>
      </c>
      <c r="U1002" s="323">
        <f>(M1002*60)*(3.1415927*gradient!$E$8*gradient!$E$8*0.6/4)</f>
        <v>1524.4596640198333</v>
      </c>
    </row>
    <row r="1003" spans="12:21" x14ac:dyDescent="0.2">
      <c r="L1003" s="323">
        <v>29.85</v>
      </c>
      <c r="M1003" s="323">
        <f>(L1003*$N$5)/(gradient!$E$9/1000000)*1000</f>
        <v>12.238315813310777</v>
      </c>
      <c r="N1003" s="323">
        <f t="shared" si="64"/>
        <v>4.7285484799371762</v>
      </c>
      <c r="O1003" s="323">
        <f>gradient!$E$7/(N1003*gradient!$E$9/1000)</f>
        <v>6220.0408498874312</v>
      </c>
      <c r="P1003" s="323">
        <f t="shared" si="63"/>
        <v>6220</v>
      </c>
      <c r="Q1003" s="323">
        <f>(M1003*60)*(3.1415927*gradient!$E$8*gradient!$E$8*0.6/4)</f>
        <v>1525.9933256536563</v>
      </c>
      <c r="R1003" s="323">
        <f>1.1*(B$12*gradient!$E$7*0.001*$M1003*0.001*$N$4*0.001/(gradient!$E$9*0.000001)^2/100000)</f>
        <v>1393.920845290359</v>
      </c>
      <c r="S1003" s="323">
        <f t="shared" si="65"/>
        <v>6220</v>
      </c>
      <c r="T1003" s="323" t="str">
        <f t="shared" si="66"/>
        <v/>
      </c>
      <c r="U1003" s="323">
        <f>(M1003*60)*(3.1415927*gradient!$E$8*gradient!$E$8*0.6/4)</f>
        <v>1525.9933256536563</v>
      </c>
    </row>
    <row r="1004" spans="12:21" x14ac:dyDescent="0.2">
      <c r="L1004" s="323">
        <v>29.88</v>
      </c>
      <c r="M1004" s="323">
        <f>(L1004*$N$5)/(gradient!$E$9/1000000)*1000</f>
        <v>12.250615628198526</v>
      </c>
      <c r="N1004" s="323">
        <f t="shared" si="64"/>
        <v>4.7309528015696403</v>
      </c>
      <c r="O1004" s="323">
        <f>gradient!$E$7/(N1004*gradient!$E$9/1000)</f>
        <v>6216.8797575245489</v>
      </c>
      <c r="P1004" s="323">
        <f t="shared" si="63"/>
        <v>6210</v>
      </c>
      <c r="Q1004" s="323">
        <f>(M1004*60)*(3.1415927*gradient!$E$8*gradient!$E$8*0.6/4)</f>
        <v>1527.5269872874792</v>
      </c>
      <c r="R1004" s="323">
        <f>1.1*(B$12*gradient!$E$7*0.001*$M1004*0.001*$N$4*0.001/(gradient!$E$9*0.000001)^2/100000)</f>
        <v>1395.3217707630126</v>
      </c>
      <c r="S1004" s="323">
        <f t="shared" si="65"/>
        <v>6210</v>
      </c>
      <c r="T1004" s="323" t="str">
        <f t="shared" si="66"/>
        <v/>
      </c>
      <c r="U1004" s="323">
        <f>(M1004*60)*(3.1415927*gradient!$E$8*gradient!$E$8*0.6/4)</f>
        <v>1527.5269872874792</v>
      </c>
    </row>
    <row r="1005" spans="12:21" x14ac:dyDescent="0.2">
      <c r="L1005" s="323">
        <v>29.91</v>
      </c>
      <c r="M1005" s="323">
        <f>(L1005*$N$5)/(gradient!$E$9/1000000)*1000</f>
        <v>12.262915443086275</v>
      </c>
      <c r="N1005" s="323">
        <f t="shared" si="64"/>
        <v>4.7333566979704642</v>
      </c>
      <c r="O1005" s="323">
        <f>gradient!$E$7/(N1005*gradient!$E$9/1000)</f>
        <v>6213.7224347561487</v>
      </c>
      <c r="P1005" s="323">
        <f t="shared" si="63"/>
        <v>6210</v>
      </c>
      <c r="Q1005" s="323">
        <f>(M1005*60)*(3.1415927*gradient!$E$8*gradient!$E$8*0.6/4)</f>
        <v>1529.0606489213017</v>
      </c>
      <c r="R1005" s="323">
        <f>1.1*(B$12*gradient!$E$7*0.001*$M1005*0.001*$N$4*0.001/(gradient!$E$9*0.000001)^2/100000)</f>
        <v>1396.7226962356658</v>
      </c>
      <c r="S1005" s="323">
        <f t="shared" si="65"/>
        <v>6210</v>
      </c>
      <c r="T1005" s="323">
        <f t="shared" si="66"/>
        <v>6210</v>
      </c>
      <c r="U1005" s="323">
        <f>(M1005*60)*(3.1415927*gradient!$E$8*gradient!$E$8*0.6/4)</f>
        <v>1529.0606489213017</v>
      </c>
    </row>
    <row r="1006" spans="12:21" x14ac:dyDescent="0.2">
      <c r="L1006" s="323">
        <v>29.94</v>
      </c>
      <c r="M1006" s="323">
        <f>(L1006*$N$5)/(gradient!$E$9/1000000)*1000</f>
        <v>12.275215257974027</v>
      </c>
      <c r="N1006" s="323">
        <f t="shared" si="64"/>
        <v>4.7357601694899847</v>
      </c>
      <c r="O1006" s="323">
        <f>gradient!$E$7/(N1006*gradient!$E$9/1000)</f>
        <v>6210.5688745318876</v>
      </c>
      <c r="P1006" s="323">
        <f t="shared" si="63"/>
        <v>6210</v>
      </c>
      <c r="Q1006" s="323">
        <f>(M1006*60)*(3.1415927*gradient!$E$8*gradient!$E$8*0.6/4)</f>
        <v>1530.5943105551248</v>
      </c>
      <c r="R1006" s="323">
        <f>1.1*(B$12*gradient!$E$7*0.001*$M1006*0.001*$N$4*0.001/(gradient!$E$9*0.000001)^2/100000)</f>
        <v>1398.1236217083203</v>
      </c>
      <c r="S1006" s="323">
        <f t="shared" si="65"/>
        <v>6210</v>
      </c>
      <c r="T1006" s="323" t="str">
        <f t="shared" si="66"/>
        <v/>
      </c>
      <c r="U1006" s="323">
        <f>(M1006*60)*(3.1415927*gradient!$E$8*gradient!$E$8*0.6/4)</f>
        <v>1530.5943105551248</v>
      </c>
    </row>
    <row r="1007" spans="12:21" x14ac:dyDescent="0.2">
      <c r="L1007" s="323">
        <v>29.97</v>
      </c>
      <c r="M1007" s="323">
        <f>(L1007*$N$5)/(gradient!$E$9/1000000)*1000</f>
        <v>12.287515072861773</v>
      </c>
      <c r="N1007" s="323">
        <f t="shared" si="64"/>
        <v>4.7381632164786858</v>
      </c>
      <c r="O1007" s="323">
        <f>gradient!$E$7/(N1007*gradient!$E$9/1000)</f>
        <v>6207.4190698185002</v>
      </c>
      <c r="P1007" s="323">
        <f t="shared" si="63"/>
        <v>6200</v>
      </c>
      <c r="Q1007" s="323">
        <f>(M1007*60)*(3.1415927*gradient!$E$8*gradient!$E$8*0.6/4)</f>
        <v>1532.1279721889473</v>
      </c>
      <c r="R1007" s="323">
        <f>1.1*(B$12*gradient!$E$7*0.001*$M1007*0.001*$N$4*0.001/(gradient!$E$9*0.000001)^2/100000)</f>
        <v>1399.5245471809731</v>
      </c>
      <c r="S1007" s="323">
        <f t="shared" si="65"/>
        <v>6200</v>
      </c>
      <c r="T1007" s="323" t="str">
        <f t="shared" si="66"/>
        <v/>
      </c>
      <c r="U1007" s="323">
        <f>(M1007*60)*(3.1415927*gradient!$E$8*gradient!$E$8*0.6/4)</f>
        <v>1532.1279721889473</v>
      </c>
    </row>
    <row r="1008" spans="12:21" x14ac:dyDescent="0.2">
      <c r="L1008" s="323">
        <v>30</v>
      </c>
      <c r="M1008" s="323">
        <f>(L1008*$N$5)/(gradient!$E$9/1000000)*1000</f>
        <v>12.299814887749523</v>
      </c>
      <c r="N1008" s="323">
        <f t="shared" si="64"/>
        <v>4.7405658392871919</v>
      </c>
      <c r="O1008" s="323">
        <f>gradient!$E$7/(N1008*gradient!$E$9/1000)</f>
        <v>6204.2730135997454</v>
      </c>
      <c r="P1008" s="323">
        <f t="shared" si="63"/>
        <v>6200</v>
      </c>
      <c r="Q1008" s="323">
        <f>(M1008*60)*(3.1415927*gradient!$E$8*gradient!$E$8*0.6/4)</f>
        <v>1533.66163382277</v>
      </c>
      <c r="R1008" s="323">
        <f>1.1*(B$12*gradient!$E$7*0.001*$M1008*0.001*$N$4*0.001/(gradient!$E$9*0.000001)^2/100000)</f>
        <v>1400.9254726536269</v>
      </c>
      <c r="S1008" s="323">
        <f t="shared" si="65"/>
        <v>6200</v>
      </c>
      <c r="T1008" s="323">
        <f t="shared" si="66"/>
        <v>6200</v>
      </c>
      <c r="U1008" s="323">
        <f>(M1008*60)*(3.1415927*gradient!$E$8*gradient!$E$8*0.6/4)</f>
        <v>1533.66163382277</v>
      </c>
    </row>
    <row r="1009" spans="12:21" x14ac:dyDescent="0.2">
      <c r="L1009" s="323">
        <v>30.03</v>
      </c>
      <c r="M1009" s="323">
        <f>(L1009*$N$5)/(gradient!$E$9/1000000)*1000</f>
        <v>12.312114702637276</v>
      </c>
      <c r="N1009" s="323">
        <f t="shared" si="64"/>
        <v>4.7429680382662633</v>
      </c>
      <c r="O1009" s="323">
        <f>gradient!$E$7/(N1009*gradient!$E$9/1000)</f>
        <v>6201.1306988763681</v>
      </c>
      <c r="P1009" s="323">
        <f t="shared" si="63"/>
        <v>6200</v>
      </c>
      <c r="Q1009" s="323">
        <f>(M1009*60)*(3.1415927*gradient!$E$8*gradient!$E$8*0.6/4)</f>
        <v>1535.1952954565932</v>
      </c>
      <c r="R1009" s="323">
        <f>1.1*(B$12*gradient!$E$7*0.001*$M1009*0.001*$N$4*0.001/(gradient!$E$9*0.000001)^2/100000)</f>
        <v>1402.326398126281</v>
      </c>
      <c r="S1009" s="323">
        <f t="shared" si="65"/>
        <v>6200</v>
      </c>
      <c r="T1009" s="323" t="str">
        <f t="shared" si="66"/>
        <v/>
      </c>
      <c r="U1009" s="323">
        <f>(M1009*60)*(3.1415927*gradient!$E$8*gradient!$E$8*0.6/4)</f>
        <v>1535.1952954565932</v>
      </c>
    </row>
    <row r="1010" spans="12:21" x14ac:dyDescent="0.2">
      <c r="L1010" s="323">
        <v>30.06</v>
      </c>
      <c r="M1010" s="323">
        <f>(L1010*$N$5)/(gradient!$E$9/1000000)*1000</f>
        <v>12.324414517525021</v>
      </c>
      <c r="N1010" s="323">
        <f t="shared" si="64"/>
        <v>4.745369813766791</v>
      </c>
      <c r="O1010" s="323">
        <f>gradient!$E$7/(N1010*gradient!$E$9/1000)</f>
        <v>6197.9921186660513</v>
      </c>
      <c r="P1010" s="323">
        <f t="shared" si="63"/>
        <v>6190</v>
      </c>
      <c r="Q1010" s="323">
        <f>(M1010*60)*(3.1415927*gradient!$E$8*gradient!$E$8*0.6/4)</f>
        <v>1536.7289570904154</v>
      </c>
      <c r="R1010" s="323">
        <f>1.1*(B$12*gradient!$E$7*0.001*$M1010*0.001*$N$4*0.001/(gradient!$E$9*0.000001)^2/100000)</f>
        <v>1403.7273235989342</v>
      </c>
      <c r="S1010" s="323">
        <f t="shared" si="65"/>
        <v>6190</v>
      </c>
      <c r="T1010" s="323" t="str">
        <f t="shared" si="66"/>
        <v/>
      </c>
      <c r="U1010" s="323">
        <f>(M1010*60)*(3.1415927*gradient!$E$8*gradient!$E$8*0.6/4)</f>
        <v>1536.7289570904154</v>
      </c>
    </row>
    <row r="1011" spans="12:21" x14ac:dyDescent="0.2">
      <c r="L1011" s="323">
        <v>30.09</v>
      </c>
      <c r="M1011" s="323">
        <f>(L1011*$N$5)/(gradient!$E$9/1000000)*1000</f>
        <v>12.336714332412773</v>
      </c>
      <c r="N1011" s="323">
        <f t="shared" si="64"/>
        <v>4.7477711661397937</v>
      </c>
      <c r="O1011" s="323">
        <f>gradient!$E$7/(N1011*gradient!$E$9/1000)</f>
        <v>6194.8572660033615</v>
      </c>
      <c r="P1011" s="323">
        <f t="shared" si="63"/>
        <v>6190</v>
      </c>
      <c r="Q1011" s="323">
        <f>(M1011*60)*(3.1415927*gradient!$E$8*gradient!$E$8*0.6/4)</f>
        <v>1538.2626187242386</v>
      </c>
      <c r="R1011" s="323">
        <f>1.1*(B$12*gradient!$E$7*0.001*$M1011*0.001*$N$4*0.001/(gradient!$E$9*0.000001)^2/100000)</f>
        <v>1405.1282490715882</v>
      </c>
      <c r="S1011" s="323">
        <f t="shared" si="65"/>
        <v>6190</v>
      </c>
      <c r="T1011" s="323">
        <f t="shared" si="66"/>
        <v>6190</v>
      </c>
      <c r="U1011" s="323">
        <f>(M1011*60)*(3.1415927*gradient!$E$8*gradient!$E$8*0.6/4)</f>
        <v>1538.2626187242386</v>
      </c>
    </row>
    <row r="1012" spans="12:21" x14ac:dyDescent="0.2">
      <c r="L1012" s="323">
        <v>30.12</v>
      </c>
      <c r="M1012" s="323">
        <f>(L1012*$N$5)/(gradient!$E$9/1000000)*1000</f>
        <v>12.349014147300522</v>
      </c>
      <c r="N1012" s="323">
        <f t="shared" si="64"/>
        <v>4.7501720957364091</v>
      </c>
      <c r="O1012" s="323">
        <f>gradient!$E$7/(N1012*gradient!$E$9/1000)</f>
        <v>6191.7261339397228</v>
      </c>
      <c r="P1012" s="323">
        <f t="shared" si="63"/>
        <v>6190</v>
      </c>
      <c r="Q1012" s="323">
        <f>(M1012*60)*(3.1415927*gradient!$E$8*gradient!$E$8*0.6/4)</f>
        <v>1539.7962803580613</v>
      </c>
      <c r="R1012" s="323">
        <f>1.1*(B$12*gradient!$E$7*0.001*$M1012*0.001*$N$4*0.001/(gradient!$E$9*0.000001)^2/100000)</f>
        <v>1406.5291745442416</v>
      </c>
      <c r="S1012" s="323">
        <f t="shared" si="65"/>
        <v>6190</v>
      </c>
      <c r="T1012" s="323" t="str">
        <f t="shared" si="66"/>
        <v/>
      </c>
      <c r="U1012" s="323">
        <f>(M1012*60)*(3.1415927*gradient!$E$8*gradient!$E$8*0.6/4)</f>
        <v>1539.7962803580613</v>
      </c>
    </row>
    <row r="1013" spans="12:21" x14ac:dyDescent="0.2">
      <c r="L1013" s="323">
        <v>30.15</v>
      </c>
      <c r="M1013" s="323">
        <f>(L1013*$N$5)/(gradient!$E$9/1000000)*1000</f>
        <v>12.361313962188271</v>
      </c>
      <c r="N1013" s="323">
        <f t="shared" si="64"/>
        <v>4.7525726029078941</v>
      </c>
      <c r="O1013" s="323">
        <f>gradient!$E$7/(N1013*gradient!$E$9/1000)</f>
        <v>6188.5987155433595</v>
      </c>
      <c r="P1013" s="323">
        <f t="shared" si="63"/>
        <v>6180</v>
      </c>
      <c r="Q1013" s="323">
        <f>(M1013*60)*(3.1415927*gradient!$E$8*gradient!$E$8*0.6/4)</f>
        <v>1541.329941991884</v>
      </c>
      <c r="R1013" s="323">
        <f>1.1*(B$12*gradient!$E$7*0.001*$M1013*0.001*$N$4*0.001/(gradient!$E$9*0.000001)^2/100000)</f>
        <v>1407.9301000168953</v>
      </c>
      <c r="S1013" s="323">
        <f t="shared" si="65"/>
        <v>6180</v>
      </c>
      <c r="T1013" s="323">
        <f t="shared" si="66"/>
        <v>6180</v>
      </c>
      <c r="U1013" s="323">
        <f>(M1013*60)*(3.1415927*gradient!$E$8*gradient!$E$8*0.6/4)</f>
        <v>1541.329941991884</v>
      </c>
    </row>
    <row r="1014" spans="12:21" x14ac:dyDescent="0.2">
      <c r="L1014" s="323">
        <v>30.18</v>
      </c>
      <c r="M1014" s="323">
        <f>(L1014*$N$5)/(gradient!$E$9/1000000)*1000</f>
        <v>12.373613777076022</v>
      </c>
      <c r="N1014" s="323">
        <f t="shared" si="64"/>
        <v>4.7549726880056191</v>
      </c>
      <c r="O1014" s="323">
        <f>gradient!$E$7/(N1014*gradient!$E$9/1000)</f>
        <v>6185.4750038992433</v>
      </c>
      <c r="P1014" s="323">
        <f t="shared" si="63"/>
        <v>6180</v>
      </c>
      <c r="Q1014" s="323">
        <f>(M1014*60)*(3.1415927*gradient!$E$8*gradient!$E$8*0.6/4)</f>
        <v>1542.8636036257067</v>
      </c>
      <c r="R1014" s="323">
        <f>1.1*(B$12*gradient!$E$7*0.001*$M1014*0.001*$N$4*0.001/(gradient!$E$9*0.000001)^2/100000)</f>
        <v>1409.3310254895487</v>
      </c>
      <c r="S1014" s="323">
        <f t="shared" si="65"/>
        <v>6180</v>
      </c>
      <c r="T1014" s="323" t="str">
        <f t="shared" si="66"/>
        <v/>
      </c>
      <c r="U1014" s="323">
        <f>(M1014*60)*(3.1415927*gradient!$E$8*gradient!$E$8*0.6/4)</f>
        <v>1542.8636036257067</v>
      </c>
    </row>
    <row r="1016" spans="12:21" x14ac:dyDescent="0.2">
      <c r="P1016" s="323">
        <f>MAX(P9:P1014)</f>
        <v>10650</v>
      </c>
      <c r="S1016" s="323">
        <f>MAX(S9:S1014)</f>
        <v>9560</v>
      </c>
      <c r="T1016" s="323">
        <f>MAX(T9:T1014)</f>
        <v>9560</v>
      </c>
    </row>
    <row r="1017" spans="12:21" x14ac:dyDescent="0.2">
      <c r="P1017" s="323">
        <f>FLOOR(MAX(P9:P1014)-0.1*(MAX(P9:P1014)),40)</f>
        <v>9560</v>
      </c>
    </row>
  </sheetData>
  <sheetProtection password="EC3F" sheet="1" objects="1" scenarios="1" selectLockedCells="1"/>
  <phoneticPr fontId="3" type="noConversion"/>
  <pageMargins left="0.78740157499999996" right="0.78740157499999996" top="0.984251969" bottom="0.984251969" header="0.4921259845" footer="0.4921259845"/>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277"/>
  <sheetViews>
    <sheetView showRowColHeaders="0" zoomScale="75" workbookViewId="0">
      <selection activeCell="X36" sqref="X36"/>
    </sheetView>
  </sheetViews>
  <sheetFormatPr baseColWidth="10" defaultRowHeight="12.75" x14ac:dyDescent="0.2"/>
  <cols>
    <col min="1" max="3" width="5.7109375" style="337" customWidth="1"/>
    <col min="4" max="4" width="5.7109375" style="336" customWidth="1"/>
    <col min="5" max="7" width="5.7109375" style="337" customWidth="1"/>
    <col min="8" max="8" width="5.7109375" style="336" customWidth="1"/>
    <col min="9" max="18" width="5.7109375" style="337" customWidth="1"/>
    <col min="19" max="19" width="9.42578125" style="337" customWidth="1"/>
    <col min="20" max="16384" width="11.42578125" style="337"/>
  </cols>
  <sheetData>
    <row r="1" spans="1:38" x14ac:dyDescent="0.2">
      <c r="A1" s="474" t="s">
        <v>299</v>
      </c>
      <c r="B1" s="474"/>
      <c r="C1" s="474"/>
      <c r="D1" s="335"/>
      <c r="E1" s="474" t="s">
        <v>300</v>
      </c>
      <c r="F1" s="474"/>
      <c r="G1" s="474"/>
      <c r="I1" s="474" t="s">
        <v>301</v>
      </c>
      <c r="J1" s="474"/>
      <c r="K1" s="474"/>
      <c r="M1" s="474" t="s">
        <v>302</v>
      </c>
      <c r="N1" s="474"/>
      <c r="O1" s="474"/>
      <c r="Q1" s="474" t="s">
        <v>303</v>
      </c>
      <c r="R1" s="474"/>
      <c r="S1" s="474"/>
      <c r="Z1" s="474" t="s">
        <v>299</v>
      </c>
      <c r="AA1" s="474"/>
      <c r="AB1" s="474"/>
      <c r="AC1" s="474"/>
      <c r="AD1" s="474"/>
      <c r="AE1" s="474"/>
      <c r="AF1" s="474"/>
      <c r="AG1" s="474"/>
      <c r="AH1" s="474"/>
      <c r="AI1" s="474"/>
      <c r="AJ1" s="474"/>
      <c r="AK1" s="474"/>
      <c r="AL1" s="474"/>
    </row>
    <row r="2" spans="1:38" x14ac:dyDescent="0.2">
      <c r="C2" s="338" t="s">
        <v>289</v>
      </c>
      <c r="G2" s="338" t="s">
        <v>289</v>
      </c>
      <c r="K2" s="339" t="s">
        <v>289</v>
      </c>
      <c r="O2" s="338" t="s">
        <v>289</v>
      </c>
      <c r="S2" s="339" t="s">
        <v>289</v>
      </c>
      <c r="Z2" s="340">
        <v>250</v>
      </c>
      <c r="AA2" s="341">
        <v>10</v>
      </c>
      <c r="AB2" s="475" t="s">
        <v>289</v>
      </c>
      <c r="AC2" s="475"/>
      <c r="AD2" s="475"/>
      <c r="AE2" s="475"/>
      <c r="AF2" s="475"/>
      <c r="AG2" s="475"/>
      <c r="AH2" s="475"/>
      <c r="AI2" s="475"/>
      <c r="AJ2" s="475"/>
      <c r="AK2" s="475"/>
      <c r="AL2" s="475"/>
    </row>
    <row r="3" spans="1:38" ht="12.75" customHeight="1" x14ac:dyDescent="0.2">
      <c r="B3" s="341"/>
      <c r="C3" s="340">
        <f>gradient!E7</f>
        <v>50</v>
      </c>
      <c r="F3" s="341"/>
      <c r="G3" s="340">
        <f>gradient!E7</f>
        <v>50</v>
      </c>
      <c r="J3" s="341"/>
      <c r="K3" s="340">
        <f>gradient!E7</f>
        <v>50</v>
      </c>
      <c r="N3" s="341"/>
      <c r="O3" s="340">
        <f>gradient!E7</f>
        <v>50</v>
      </c>
      <c r="R3" s="341"/>
      <c r="S3" s="340">
        <f>gradient!E7</f>
        <v>50</v>
      </c>
      <c r="T3" s="340" t="s">
        <v>311</v>
      </c>
      <c r="U3" s="337" t="s">
        <v>312</v>
      </c>
      <c r="AB3" s="342">
        <v>10</v>
      </c>
      <c r="AC3" s="340">
        <v>20</v>
      </c>
      <c r="AD3" s="340">
        <v>30</v>
      </c>
      <c r="AE3" s="340">
        <v>50</v>
      </c>
      <c r="AF3" s="340">
        <v>75</v>
      </c>
      <c r="AG3" s="340">
        <v>100</v>
      </c>
      <c r="AH3" s="340">
        <v>150</v>
      </c>
      <c r="AI3" s="340">
        <v>200</v>
      </c>
      <c r="AJ3" s="340">
        <v>250</v>
      </c>
      <c r="AK3" s="340">
        <v>500</v>
      </c>
      <c r="AL3" s="340">
        <v>1000</v>
      </c>
    </row>
    <row r="4" spans="1:38" ht="12.75" customHeight="1" x14ac:dyDescent="0.2">
      <c r="A4" s="470" t="s">
        <v>290</v>
      </c>
      <c r="B4" s="343">
        <f>50*gradient!$E$8/4.6</f>
        <v>22.826086956521742</v>
      </c>
      <c r="C4" s="344">
        <f>1+((SQRT($C$3/((('col1'!$B$9*(((($B4/60*4)/(3.1415927*0.7*gradient!$E$8*gradient!$E$8))/1000*gradient!$E$9/1000000)/'col1'!$N$5)^(1/3))+('col1'!$B$10/(((($B4/60*4)/(3.1415927*0.7*gradient!$E$8*gradient!$E$8))/1000*gradient!$E$9/1000000)/'col1'!$N$5))+('col1'!$B$11*(((($B4/60*4)/(3.1415927*0.7*gradient!$E$8*gradient!$E$8))/1000*gradient!$E$9/1000000)/'col1'!$N$5)))*(gradient!$E$9*0.001)))/4)*(1/(1+((gradient!$E$23*((gradient!$E$19-gradient!$E$18)/100)*((PI()*gradient!$E$8*gradient!$E$8/4*$C$3*0.7/$B4)))/gradient!$E$20)))*LN(((((gradient!$E$23*((gradient!$E$19-gradient!$E$18)/100)*(PI()*gradient!$E$8*gradient!$E$8/4*$C$3*0.7/$B4))/gradient!$E$20)+1)/((gradient!$E$23*((gradient!$E$19-gradient!$E$18)/100)*(PI()*gradient!$E$8*gradient!$E$8/4*$C$3*0.7/$B4))/gradient!$E$20))*EXP(gradient!$E$23*((gradient!$E$19-gradient!$E$18)/100))-(1/((gradient!$E$23*((gradient!$E$19-gradient!$E$18)/100)*(PI()*gradient!$E$8*gradient!$E$8/4*$C$3*0.7/$B4))/gradient!$E$20))))</f>
        <v>11.735946505554619</v>
      </c>
      <c r="E4" s="471" t="s">
        <v>290</v>
      </c>
      <c r="F4" s="343">
        <f>50*gradient!$E$8/4.6</f>
        <v>22.826086956521742</v>
      </c>
      <c r="G4" s="344">
        <f>1.1*('col1'!$B$12*$G$3*0.001*(($F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4" s="471" t="s">
        <v>290</v>
      </c>
      <c r="J4" s="343">
        <f>50*gradient!$E$8/4.6</f>
        <v>22.826086956521742</v>
      </c>
      <c r="K4" s="344">
        <f>IF($G4&lt;201,1+((SQRT(K$3/((('col1'!$B$9*((((J4/60*4)/(3.1415927*0.7*gradient!$E$8*gradient!$E$8))/1000*gradient!$E$9/1000000)/'col1'!$N$5)^(1/3))+('col1'!$B$10/((((J4/60*4)/(3.1415927*0.7*gradient!$E$8*gradient!$E$8))/1000*gradient!$E$9/1000000)/'col1'!$N$5))+('col1'!$B$11*((((J4/60*4)/(3.1415927*0.7*gradient!$E$8*gradient!$E$8))/1000*gradient!$E$9/1000000)/'col1'!$N$5)))*(gradient!$E$9*0.001)))/4)*(1/(1+((gradient!$E$23*((gradient!$E$19-gradient!$E$18)/100)*((PI()*gradient!$E$8*gradient!$E$8/4*K$3*0.7/J4)))/$W$4)))*LN(((((gradient!$E$23*((gradient!$E$19-gradient!$E$18)/100)*(PI()*gradient!$E$8*gradient!$E$8/4*K$3*0.7/J4))/$W$4)+1)/((gradient!$E$23*((gradient!$E$19-gradient!$E$18)/100)*(PI()*gradient!$E$8*gradient!$E$8/4*K$3*0.7/J4))/$W$4))*EXP(gradient!$E$23*((gradient!$E$19-gradient!$E$18)/100))-(1/((gradient!$E$23*((gradient!$E$19-gradient!$E$18)/100)*(PI()*gradient!$E$8*gradient!$E$8/4*K$3*0.7/J4))/$W$4)))),0)</f>
        <v>3.3540049465308877</v>
      </c>
      <c r="M4" s="471" t="s">
        <v>290</v>
      </c>
      <c r="N4" s="343">
        <f>50*gradient!$E$8/4.6</f>
        <v>22.826086956521742</v>
      </c>
      <c r="O4" s="344">
        <f>IF($G4&lt;401,1+((SQRT(O$3/((('col1'!$B$9*((((N4/60*4)/(3.1415927*0.7*gradient!$E$8*gradient!$E$8))/1000*gradient!$E$9/1000000)/'col1'!$N$5)^(1/3))+('col1'!$B$10/((((N4/60*4)/(3.1415927*0.7*gradient!$E$8*gradient!$E$8))/1000*gradient!$E$9/1000000)/'col1'!$N$5))+('col1'!$B$11*((((N4/60*4)/(3.1415927*0.7*gradient!$E$8*gradient!$E$8))/1000*gradient!$E$9/1000000)/'col1'!$N$5)))*(gradient!$E$9*0.001)))/4)*(1/(1+((gradient!$E$23*((gradient!$E$19-gradient!$E$18)/100)*((PI()*gradient!$E$8*gradient!$E$8/4*O$3*0.7/N4)))/$W$4)))*LN(((((gradient!$E$23*((gradient!$E$19-gradient!$E$18)/100)*(PI()*gradient!$E$8*gradient!$E$8/4*O$3*0.7/N4))/$W$4)+1)/((gradient!$E$23*((gradient!$E$19-gradient!$E$18)/100)*(PI()*gradient!$E$8*gradient!$E$8/4*O$3*0.7/N4))/$W$4))*EXP(gradient!$E$23*((gradient!$E$19-gradient!$E$18)/100))-(1/((gradient!$E$23*((gradient!$E$19-gradient!$E$18)/100)*(PI()*gradient!$E$8*gradient!$E$8/4*O$3*0.7/N4))/$W$4)))),0)</f>
        <v>3.3540049465308877</v>
      </c>
      <c r="Q4" s="471" t="s">
        <v>290</v>
      </c>
      <c r="S4" s="344">
        <f>IF($G4&lt;1001,1+((SQRT(S$3/((('col1'!$B$9*((((U4/60*4)/(3.1415927*0.7*gradient!$E$8*gradient!$E$8))/1000*gradient!$E$9/1000000)/'col1'!$N$5)^(1/3))+('col1'!$B$10/((((U4/60*4)/(3.1415927*0.7*gradient!$E$8*gradient!$E$8))/1000*gradient!$E$9/1000000)/'col1'!$N$5))+('col1'!$B$11*((((U4/60*4)/(3.1415927*0.7*gradient!$E$8*gradient!$E$8))/1000*gradient!$E$9/1000000)/'col1'!$N$5)))*(gradient!$E$9*0.001)))/4)*(1/(1+((gradient!$E$23*((gradient!$E$19-gradient!$E$18)/100)*((PI()*gradient!$E$8*gradient!$E$8/4*S$3*0.7/U4)))/$W$4)))*LN(((((gradient!$E$23*((gradient!$E$19-gradient!$E$18)/100)*(PI()*gradient!$E$8*gradient!$E$8/4*S$3*0.7/U4))/$W$4)+1)/((gradient!$E$23*((gradient!$E$19-gradient!$E$18)/100)*(PI()*gradient!$E$8*gradient!$E$8/4*S$3*0.7/U4))/$W$4))*EXP(gradient!$E$23*((gradient!$E$19-gradient!$E$18)/100))-(1/((gradient!$E$23*((gradient!$E$19-gradient!$E$18)/100)*(PI()*gradient!$E$8*gradient!$E$8/4*S$3*0.7/U4))/$W$4)))),0)</f>
        <v>3.3540049465308877</v>
      </c>
      <c r="T4" s="340">
        <v>1</v>
      </c>
      <c r="U4" s="343">
        <f>50*gradient!$E$8/4.6</f>
        <v>22.826086956521742</v>
      </c>
      <c r="V4" s="342" t="s">
        <v>304</v>
      </c>
      <c r="W4" s="342">
        <v>1</v>
      </c>
      <c r="Z4" s="470" t="s">
        <v>290</v>
      </c>
      <c r="AA4" s="343">
        <f>50*gradient!$E$8/4.6</f>
        <v>22.826086956521742</v>
      </c>
      <c r="AB4" s="344">
        <f>(1+((SQRT(AA$2/((('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A$2*0.7/$AA4)))/gradient!$E$20)))*LN(((((gradient!$E$23*((gradient!$E$19-gradient!$E$18)/100)*(PI()*gradient!$E$8*gradient!$E$8/4*AA$2*0.7/$AA4))/gradient!$E$20)+1)/((gradient!$E$23*((gradient!$E$19-gradient!$E$18)/100)*(PI()*gradient!$E$8*gradient!$E$8/4*AA$2*0.7/$AA4))/gradient!$E$20))*EXP(gradient!$E$23*((gradient!$E$19-gradient!$E$18)/100))-(1/((gradient!$E$23*((gradient!$E$19-gradient!$E$18)/100)*(PI()*gradient!$E$8*gradient!$E$8/4*AA$2*0.7/$AA4))/gradient!$E$20)))))</f>
        <v>17.85228742203914</v>
      </c>
      <c r="AC4" s="344">
        <f>1+((SQRT(AC$3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C$3*0.7/$AA4)))/gradient!$E$20)))*LN(((((gradient!$E$23*((gradient!$E$19-gradient!$E$18)/100)*(PI()*gradient!$E$8*gradient!$E$8/4*AC$3*0.7/$AA4))/gradient!$E$20)+1)/((gradient!$E$23*((gradient!$E$19-gradient!$E$18)/100)*(PI()*gradient!$E$8*gradient!$E$8/4*AC$3*0.7/$AA4))/gradient!$E$20))*EXP(gradient!$E$23*((gradient!$E$19-gradient!$E$18)/100))-(1/((gradient!$E$23*((gradient!$E$19-gradient!$E$18)/100)*(PI()*gradient!$E$8*gradient!$E$8/4*AC$3*0.7/$AA4))/gradient!$E$20))))</f>
        <v>15.611313910914207</v>
      </c>
      <c r="AD4" s="344">
        <f>1+((SQRT(AD$3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D$3*0.7/$AA4)))/gradient!$E$20)))*LN(((((gradient!$E$23*((gradient!$E$19-gradient!$E$18)/100)*(PI()*gradient!$E$8*gradient!$E$8/4*AD$3*0.7/$AA4))/gradient!$E$20)+1)/((gradient!$E$23*((gradient!$E$19-gradient!$E$18)/100)*(PI()*gradient!$E$8*gradient!$E$8/4*AD$3*0.7/$AA4))/gradient!$E$20))*EXP(gradient!$E$23*((gradient!$E$19-gradient!$E$18)/100))-(1/((gradient!$E$23*((gradient!$E$19-gradient!$E$18)/100)*(PI()*gradient!$E$8*gradient!$E$8/4*AD$3*0.7/$AA4))/gradient!$E$20))))</f>
        <v>13.925046455647461</v>
      </c>
      <c r="AE4" s="344">
        <f>1+((SQRT(AE$3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E$3*0.7/$AA4)))/gradient!$E$20)))*LN(((((gradient!$E$23*((gradient!$E$19-gradient!$E$18)/100)*(PI()*gradient!$E$8*gradient!$E$8/4*AE$3*0.7/$AA4))/gradient!$E$20)+1)/((gradient!$E$23*((gradient!$E$19-gradient!$E$18)/100)*(PI()*gradient!$E$8*gradient!$E$8/4*AE$3*0.7/$AA4))/gradient!$E$20))*EXP(gradient!$E$23*((gradient!$E$19-gradient!$E$18)/100))-(1/((gradient!$E$23*((gradient!$E$19-gradient!$E$18)/100)*(PI()*gradient!$E$8*gradient!$E$8/4*AE$3*0.7/$AA4))/gradient!$E$20))))</f>
        <v>11.735946505554619</v>
      </c>
      <c r="AF4" s="344">
        <f>1+((SQRT(AF$3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F$3*0.7/$AA4)))/gradient!$E$20)))*LN(((((gradient!$E$23*((gradient!$E$19-gradient!$E$18)/100)*(PI()*gradient!$E$8*gradient!$E$8/4*AF$3*0.7/$AA4))/gradient!$E$20)+1)/((gradient!$E$23*((gradient!$E$19-gradient!$E$18)/100)*(PI()*gradient!$E$8*gradient!$E$8/4*AF$3*0.7/$AA4))/gradient!$E$20))*EXP(gradient!$E$23*((gradient!$E$19-gradient!$E$18)/100))-(1/((gradient!$E$23*((gradient!$E$19-gradient!$E$18)/100)*(PI()*gradient!$E$8*gradient!$E$8/4*AF$3*0.7/$AA4))/gradient!$E$20))))</f>
        <v>10.097564501628138</v>
      </c>
      <c r="AG4" s="344">
        <f>1+((SQRT(AG$3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G$3*0.7/$AA4)))/gradient!$E$20)))*LN(((((gradient!$E$23*((gradient!$E$19-gradient!$E$18)/100)*(PI()*gradient!$E$8*gradient!$E$8/4*AG$3*0.7/$AA4))/gradient!$E$20)+1)/((gradient!$E$23*((gradient!$E$19-gradient!$E$18)/100)*(PI()*gradient!$E$8*gradient!$E$8/4*AG$3*0.7/$AA4))/gradient!$E$20))*EXP(gradient!$E$23*((gradient!$E$19-gradient!$E$18)/100))-(1/((gradient!$E$23*((gradient!$E$19-gradient!$E$18)/100)*(PI()*gradient!$E$8*gradient!$E$8/4*AG$3*0.7/$AA4))/gradient!$E$20))))</f>
        <v>9.0313185019431153</v>
      </c>
      <c r="AH4" s="344">
        <f>1+((SQRT(AH$3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H$3*0.7/$AA4)))/gradient!$E$20)))*LN(((((gradient!$E$23*((gradient!$E$19-gradient!$E$18)/100)*(PI()*gradient!$E$8*gradient!$E$8/4*AH$3*0.7/$AA4))/gradient!$E$20)+1)/((gradient!$E$23*((gradient!$E$19-gradient!$E$18)/100)*(PI()*gradient!$E$8*gradient!$E$8/4*AH$3*0.7/$AA4))/gradient!$E$20))*EXP(gradient!$E$23*((gradient!$E$19-gradient!$E$18)/100))-(1/((gradient!$E$23*((gradient!$E$19-gradient!$E$18)/100)*(PI()*gradient!$E$8*gradient!$E$8/4*AH$3*0.7/$AA4))/gradient!$E$20))))</f>
        <v>7.6874458664924292</v>
      </c>
      <c r="AI4" s="344">
        <f>1+((SQRT(AI$3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I$3*0.7/$AA4)))/gradient!$E$20)))*LN(((((gradient!$E$23*((gradient!$E$19-gradient!$E$18)/100)*(PI()*gradient!$E$8*gradient!$E$8/4*AI$3*0.7/$AA4))/gradient!$E$20)+1)/((gradient!$E$23*((gradient!$E$19-gradient!$E$18)/100)*(PI()*gradient!$E$8*gradient!$E$8/4*AI$3*0.7/$AA4))/gradient!$E$20))*EXP(gradient!$E$23*((gradient!$E$19-gradient!$E$18)/100))-(1/((gradient!$E$23*((gradient!$E$19-gradient!$E$18)/100)*(PI()*gradient!$E$8*gradient!$E$8/4*AI$3*0.7/$AA4))/gradient!$E$20))))</f>
        <v>6.8495660834237002</v>
      </c>
      <c r="AJ4" s="344">
        <f>1+((SQRT(AJ$3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J$3*0.7/$AA4)))/gradient!$E$20)))*LN(((((gradient!$E$23*((gradient!$E$19-gradient!$E$18)/100)*(PI()*gradient!$E$8*gradient!$E$8/4*AJ$3*0.7/$AA4))/gradient!$E$20)+1)/((gradient!$E$23*((gradient!$E$19-gradient!$E$18)/100)*(PI()*gradient!$E$8*gradient!$E$8/4*AJ$3*0.7/$AA4))/gradient!$E$20))*EXP(gradient!$E$23*((gradient!$E$19-gradient!$E$18)/100))-(1/((gradient!$E$23*((gradient!$E$19-gradient!$E$18)/100)*(PI()*gradient!$E$8*gradient!$E$8/4*AJ$3*0.7/$AA4))/gradient!$E$20))))</f>
        <v>6.2637150798138244</v>
      </c>
      <c r="AK4" s="344">
        <f>1+((SQRT(AK$3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K$3*0.7/$AA4)))/gradient!$E$20)))*LN(((((gradient!$E$23*((gradient!$E$19-gradient!$E$18)/100)*(PI()*gradient!$E$8*gradient!$E$8/4*AK$3*0.7/$AA4))/gradient!$E$20)+1)/((gradient!$E$23*((gradient!$E$19-gradient!$E$18)/100)*(PI()*gradient!$E$8*gradient!$E$8/4*AK$3*0.7/$AA4))/gradient!$E$20))*EXP(gradient!$E$23*((gradient!$E$19-gradient!$E$18)/100))-(1/((gradient!$E$23*((gradient!$E$19-gradient!$E$18)/100)*(PI()*gradient!$E$8*gradient!$E$8/4*AK$3*0.7/$AA4))/gradient!$E$20))))</f>
        <v>4.7677338642795579</v>
      </c>
      <c r="AL4" s="344">
        <f>1+((SQRT(AL$3/((('col1'!$B$9*(((($AA4/60*4)/(3.1415927*0.7*gradient!$E$8*gradient!$E$8))/1000*gradient!$E$9/1000000)/'col1'!$N$5)^(1/3))+('col1'!$B$10/(((($AA4/60*4)/(3.1415927*0.7*gradient!$E$8*gradient!$E$8))/1000*gradient!$E$9/1000000)/'col1'!$N$5))+('col1'!$B$11*(((($AA4/60*4)/(3.1415927*0.7*gradient!$E$8*gradient!$E$8))/1000*gradient!$E$9/1000000)/'col1'!$N$5)))*(gradient!$E$9*0.001)))/4)*(1/(1+((gradient!$E$23*((gradient!$E$19-gradient!$E$18)/100)*((PI()*gradient!$E$8*gradient!$E$8/4*AL$3*0.7/$AA4)))/gradient!$E$20)))*LN(((((gradient!$E$23*((gradient!$E$19-gradient!$E$18)/100)*(PI()*gradient!$E$8*gradient!$E$8/4*AL$3*0.7/$AA4))/gradient!$E$20)+1)/((gradient!$E$23*((gradient!$E$19-gradient!$E$18)/100)*(PI()*gradient!$E$8*gradient!$E$8/4*AL$3*0.7/$AA4))/gradient!$E$20))*EXP(gradient!$E$23*((gradient!$E$19-gradient!$E$18)/100))-(1/((gradient!$E$23*((gradient!$E$19-gradient!$E$18)/100)*(PI()*gradient!$E$8*gradient!$E$8/4*AL$3*0.7/$AA4))/gradient!$E$20))))</f>
        <v>3.6806793258278256</v>
      </c>
    </row>
    <row r="5" spans="1:38" x14ac:dyDescent="0.2">
      <c r="A5" s="470"/>
      <c r="B5" s="345">
        <f>100*gradient!$E$8/4.6</f>
        <v>45.652173913043484</v>
      </c>
      <c r="C5" s="344">
        <f>1+((SQRT($C$3/((('col1'!$B$9*(((($B5/60*4)/(3.1415927*0.7*gradient!$E$8*gradient!$E$8))/1000*gradient!$E$9/1000000)/'col1'!$N$5)^(1/3))+('col1'!$B$10/(((($B5/60*4)/(3.1415927*0.7*gradient!$E$8*gradient!$E$8))/1000*gradient!$E$9/1000000)/'col1'!$N$5))+('col1'!$B$11*(((($B5/60*4)/(3.1415927*0.7*gradient!$E$8*gradient!$E$8))/1000*gradient!$E$9/1000000)/'col1'!$N$5)))*(gradient!$E$9*0.001)))/4)*(1/(1+((gradient!$E$23*((gradient!$E$19-gradient!$E$18)/100)*((PI()*gradient!$E$8*gradient!$E$8/4*$C$3*0.7/$B5)))/gradient!$E$20)))*LN(((((gradient!$E$23*((gradient!$E$19-gradient!$E$18)/100)*(PI()*gradient!$E$8*gradient!$E$8/4*$C$3*0.7/$B5))/gradient!$E$20)+1)/((gradient!$E$23*((gradient!$E$19-gradient!$E$18)/100)*(PI()*gradient!$E$8*gradient!$E$8/4*$C$3*0.7/$B5))/gradient!$E$20))*EXP(gradient!$E$23*((gradient!$E$19-gradient!$E$18)/100))-(1/((gradient!$E$23*((gradient!$E$19-gradient!$E$18)/100)*(PI()*gradient!$E$8*gradient!$E$8/4*$C$3*0.7/$B5))/gradient!$E$20))))</f>
        <v>27.081375613321089</v>
      </c>
      <c r="E5" s="472"/>
      <c r="F5" s="345">
        <f>100*gradient!$E$8/4.6</f>
        <v>45.652173913043484</v>
      </c>
      <c r="G5" s="344">
        <f>1.1*('col1'!$B$12*$G$3*0.001*(($F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5" s="472"/>
      <c r="J5" s="345">
        <f>100*gradient!$E$8/4.6</f>
        <v>45.652173913043484</v>
      </c>
      <c r="K5" s="344">
        <f>IF($G5&lt;201,1+((SQRT(K$3/((('col1'!$B$9*((((J5/60*4)/(3.1415927*0.7*gradient!$E$8*gradient!$E$8))/1000*gradient!$E$9/1000000)/'col1'!$N$5)^(1/3))+('col1'!$B$10/((((J5/60*4)/(3.1415927*0.7*gradient!$E$8*gradient!$E$8))/1000*gradient!$E$9/1000000)/'col1'!$N$5))+('col1'!$B$11*((((J5/60*4)/(3.1415927*0.7*gradient!$E$8*gradient!$E$8))/1000*gradient!$E$9/1000000)/'col1'!$N$5)))*(gradient!$E$9*0.001)))/4)*(1/(1+((gradient!$E$23*((gradient!$E$19-gradient!$E$18)/100)*((PI()*gradient!$E$8*gradient!$E$8/4*K$3*0.7/J5)))/$W$4)))*LN(((((gradient!$E$23*((gradient!$E$19-gradient!$E$18)/100)*(PI()*gradient!$E$8*gradient!$E$8/4*K$3*0.7/J5))/$W$4)+1)/((gradient!$E$23*((gradient!$E$19-gradient!$E$18)/100)*(PI()*gradient!$E$8*gradient!$E$8/4*K$3*0.7/J5))/$W$4))*EXP(gradient!$E$23*((gradient!$E$19-gradient!$E$18)/100))-(1/((gradient!$E$23*((gradient!$E$19-gradient!$E$18)/100)*(PI()*gradient!$E$8*gradient!$E$8/4*K$3*0.7/J5))/$W$4)))),0)</f>
        <v>7.1879077882969176</v>
      </c>
      <c r="M5" s="472"/>
      <c r="N5" s="345">
        <f>100*gradient!$E$8/4.6</f>
        <v>45.652173913043484</v>
      </c>
      <c r="O5" s="344">
        <f>IF($G5&lt;401,1+((SQRT(O$3/((('col1'!$B$9*((((N5/60*4)/(3.1415927*0.7*gradient!$E$8*gradient!$E$8))/1000*gradient!$E$9/1000000)/'col1'!$N$5)^(1/3))+('col1'!$B$10/((((N5/60*4)/(3.1415927*0.7*gradient!$E$8*gradient!$E$8))/1000*gradient!$E$9/1000000)/'col1'!$N$5))+('col1'!$B$11*((((N5/60*4)/(3.1415927*0.7*gradient!$E$8*gradient!$E$8))/1000*gradient!$E$9/1000000)/'col1'!$N$5)))*(gradient!$E$9*0.001)))/4)*(1/(1+((gradient!$E$23*((gradient!$E$19-gradient!$E$18)/100)*((PI()*gradient!$E$8*gradient!$E$8/4*O$3*0.7/N5)))/$W$4)))*LN(((((gradient!$E$23*((gradient!$E$19-gradient!$E$18)/100)*(PI()*gradient!$E$8*gradient!$E$8/4*O$3*0.7/N5))/$W$4)+1)/((gradient!$E$23*((gradient!$E$19-gradient!$E$18)/100)*(PI()*gradient!$E$8*gradient!$E$8/4*O$3*0.7/N5))/$W$4))*EXP(gradient!$E$23*((gradient!$E$19-gradient!$E$18)/100))-(1/((gradient!$E$23*((gradient!$E$19-gradient!$E$18)/100)*(PI()*gradient!$E$8*gradient!$E$8/4*O$3*0.7/N5))/$W$4)))),0)</f>
        <v>7.1879077882969176</v>
      </c>
      <c r="Q5" s="472"/>
      <c r="S5" s="344">
        <f>IF($G5&lt;1001,1+((SQRT(S$3/((('col1'!$B$9*((((U5/60*4)/(3.1415927*0.7*gradient!$E$8*gradient!$E$8))/1000*gradient!$E$9/1000000)/'col1'!$N$5)^(1/3))+('col1'!$B$10/((((U5/60*4)/(3.1415927*0.7*gradient!$E$8*gradient!$E$8))/1000*gradient!$E$9/1000000)/'col1'!$N$5))+('col1'!$B$11*((((U5/60*4)/(3.1415927*0.7*gradient!$E$8*gradient!$E$8))/1000*gradient!$E$9/1000000)/'col1'!$N$5)))*(gradient!$E$9*0.001)))/4)*(1/(1+((gradient!$E$23*((gradient!$E$19-gradient!$E$18)/100)*((PI()*gradient!$E$8*gradient!$E$8/4*S$3*0.7/U5)))/$W$4)))*LN(((((gradient!$E$23*((gradient!$E$19-gradient!$E$18)/100)*(PI()*gradient!$E$8*gradient!$E$8/4*S$3*0.7/U5))/$W$4)+1)/((gradient!$E$23*((gradient!$E$19-gradient!$E$18)/100)*(PI()*gradient!$E$8*gradient!$E$8/4*S$3*0.7/U5))/$W$4))*EXP(gradient!$E$23*((gradient!$E$19-gradient!$E$18)/100))-(1/((gradient!$E$23*((gradient!$E$19-gradient!$E$18)/100)*(PI()*gradient!$E$8*gradient!$E$8/4*S$3*0.7/U5))/$W$4)))),0)</f>
        <v>7.1879077882969176</v>
      </c>
      <c r="T5" s="340">
        <v>1</v>
      </c>
      <c r="U5" s="345">
        <f>100*gradient!$E$8/4.6</f>
        <v>45.652173913043484</v>
      </c>
      <c r="Z5" s="470"/>
      <c r="AA5" s="345">
        <f>100*gradient!$E$8/4.6</f>
        <v>45.652173913043484</v>
      </c>
      <c r="AB5" s="344">
        <f>(1+((SQRT(AA$2/((('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A$2*0.7/$AA5)))/gradient!$E$20)))*LN(((((gradient!$E$23*((gradient!$E$19-gradient!$E$18)/100)*(PI()*gradient!$E$8*gradient!$E$8/4*AA$2*0.7/$AA5))/gradient!$E$20)+1)/((gradient!$E$23*((gradient!$E$19-gradient!$E$18)/100)*(PI()*gradient!$E$8*gradient!$E$8/4*AA$2*0.7/$AA5))/gradient!$E$20))*EXP(gradient!$E$23*((gradient!$E$19-gradient!$E$18)/100))-(1/((gradient!$E$23*((gradient!$E$19-gradient!$E$18)/100)*(PI()*gradient!$E$8*gradient!$E$8/4*AA$2*0.7/$AA5))/gradient!$E$20)))))</f>
        <v>34.464825114237357</v>
      </c>
      <c r="AC5" s="344">
        <f>1+((SQRT(AC$3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C$3*0.7/$AA5)))/gradient!$E$20)))*LN(((((gradient!$E$23*((gradient!$E$19-gradient!$E$18)/100)*(PI()*gradient!$E$8*gradient!$E$8/4*AC$3*0.7/$AA5))/gradient!$E$20)+1)/((gradient!$E$23*((gradient!$E$19-gradient!$E$18)/100)*(PI()*gradient!$E$8*gradient!$E$8/4*AC$3*0.7/$AA5))/gradient!$E$20))*EXP(gradient!$E$23*((gradient!$E$19-gradient!$E$18)/100))-(1/((gradient!$E$23*((gradient!$E$19-gradient!$E$18)/100)*(PI()*gradient!$E$8*gradient!$E$8/4*AC$3*0.7/$AA5))/gradient!$E$20))))</f>
        <v>33.08244956824953</v>
      </c>
      <c r="AD5" s="344">
        <f>1+((SQRT(AD$3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D$3*0.7/$AA5)))/gradient!$E$20)))*LN(((((gradient!$E$23*((gradient!$E$19-gradient!$E$18)/100)*(PI()*gradient!$E$8*gradient!$E$8/4*AD$3*0.7/$AA5))/gradient!$E$20)+1)/((gradient!$E$23*((gradient!$E$19-gradient!$E$18)/100)*(PI()*gradient!$E$8*gradient!$E$8/4*AD$3*0.7/$AA5))/gradient!$E$20))*EXP(gradient!$E$23*((gradient!$E$19-gradient!$E$18)/100))-(1/((gradient!$E$23*((gradient!$E$19-gradient!$E$18)/100)*(PI()*gradient!$E$8*gradient!$E$8/4*AD$3*0.7/$AA5))/gradient!$E$20))))</f>
        <v>30.847212237310412</v>
      </c>
      <c r="AE5" s="344">
        <f>1+((SQRT(AE$3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E$3*0.7/$AA5)))/gradient!$E$20)))*LN(((((gradient!$E$23*((gradient!$E$19-gradient!$E$18)/100)*(PI()*gradient!$E$8*gradient!$E$8/4*AE$3*0.7/$AA5))/gradient!$E$20)+1)/((gradient!$E$23*((gradient!$E$19-gradient!$E$18)/100)*(PI()*gradient!$E$8*gradient!$E$8/4*AE$3*0.7/$AA5))/gradient!$E$20))*EXP(gradient!$E$23*((gradient!$E$19-gradient!$E$18)/100))-(1/((gradient!$E$23*((gradient!$E$19-gradient!$E$18)/100)*(PI()*gradient!$E$8*gradient!$E$8/4*AE$3*0.7/$AA5))/gradient!$E$20))))</f>
        <v>27.081375613321089</v>
      </c>
      <c r="AF5" s="344">
        <f>1+((SQRT(AF$3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F$3*0.7/$AA5)))/gradient!$E$20)))*LN(((((gradient!$E$23*((gradient!$E$19-gradient!$E$18)/100)*(PI()*gradient!$E$8*gradient!$E$8/4*AF$3*0.7/$AA5))/gradient!$E$20)+1)/((gradient!$E$23*((gradient!$E$19-gradient!$E$18)/100)*(PI()*gradient!$E$8*gradient!$E$8/4*AF$3*0.7/$AA5))/gradient!$E$20))*EXP(gradient!$E$23*((gradient!$E$19-gradient!$E$18)/100))-(1/((gradient!$E$23*((gradient!$E$19-gradient!$E$18)/100)*(PI()*gradient!$E$8*gradient!$E$8/4*AF$3*0.7/$AA5))/gradient!$E$20))))</f>
        <v>23.77446326500613</v>
      </c>
      <c r="AG5" s="344">
        <f>1+((SQRT(AG$3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G$3*0.7/$AA5)))/gradient!$E$20)))*LN(((((gradient!$E$23*((gradient!$E$19-gradient!$E$18)/100)*(PI()*gradient!$E$8*gradient!$E$8/4*AG$3*0.7/$AA5))/gradient!$E$20)+1)/((gradient!$E$23*((gradient!$E$19-gradient!$E$18)/100)*(PI()*gradient!$E$8*gradient!$E$8/4*AG$3*0.7/$AA5))/gradient!$E$20))*EXP(gradient!$E$23*((gradient!$E$19-gradient!$E$18)/100))-(1/((gradient!$E$23*((gradient!$E$19-gradient!$E$18)/100)*(PI()*gradient!$E$8*gradient!$E$8/4*AG$3*0.7/$AA5))/gradient!$E$20))))</f>
        <v>21.438499160739088</v>
      </c>
      <c r="AH5" s="344">
        <f>1+((SQRT(AH$3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H$3*0.7/$AA5)))/gradient!$E$20)))*LN(((((gradient!$E$23*((gradient!$E$19-gradient!$E$18)/100)*(PI()*gradient!$E$8*gradient!$E$8/4*AH$3*0.7/$AA5))/gradient!$E$20)+1)/((gradient!$E$23*((gradient!$E$19-gradient!$E$18)/100)*(PI()*gradient!$E$8*gradient!$E$8/4*AH$3*0.7/$AA5))/gradient!$E$20))*EXP(gradient!$E$23*((gradient!$E$19-gradient!$E$18)/100))-(1/((gradient!$E$23*((gradient!$E$19-gradient!$E$18)/100)*(PI()*gradient!$E$8*gradient!$E$8/4*AH$3*0.7/$AA5))/gradient!$E$20))))</f>
        <v>18.319438424464348</v>
      </c>
      <c r="AI5" s="344">
        <f>1+((SQRT(AI$3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I$3*0.7/$AA5)))/gradient!$E$20)))*LN(((((gradient!$E$23*((gradient!$E$19-gradient!$E$18)/100)*(PI()*gradient!$E$8*gradient!$E$8/4*AI$3*0.7/$AA5))/gradient!$E$20)+1)/((gradient!$E$23*((gradient!$E$19-gradient!$E$18)/100)*(PI()*gradient!$E$8*gradient!$E$8/4*AI$3*0.7/$AA5))/gradient!$E$20))*EXP(gradient!$E$23*((gradient!$E$19-gradient!$E$18)/100))-(1/((gradient!$E$23*((gradient!$E$19-gradient!$E$18)/100)*(PI()*gradient!$E$8*gradient!$E$8/4*AI$3*0.7/$AA5))/gradient!$E$20))))</f>
        <v>16.289578462100657</v>
      </c>
      <c r="AJ5" s="344">
        <f>1+((SQRT(AJ$3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J$3*0.7/$AA5)))/gradient!$E$20)))*LN(((((gradient!$E$23*((gradient!$E$19-gradient!$E$18)/100)*(PI()*gradient!$E$8*gradient!$E$8/4*AJ$3*0.7/$AA5))/gradient!$E$20)+1)/((gradient!$E$23*((gradient!$E$19-gradient!$E$18)/100)*(PI()*gradient!$E$8*gradient!$E$8/4*AJ$3*0.7/$AA5))/gradient!$E$20))*EXP(gradient!$E$23*((gradient!$E$19-gradient!$E$18)/100))-(1/((gradient!$E$23*((gradient!$E$19-gradient!$E$18)/100)*(PI()*gradient!$E$8*gradient!$E$8/4*AJ$3*0.7/$AA5))/gradient!$E$20))))</f>
        <v>14.836582453132289</v>
      </c>
      <c r="AK5" s="344">
        <f>1+((SQRT(AK$3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K$3*0.7/$AA5)))/gradient!$E$20)))*LN(((((gradient!$E$23*((gradient!$E$19-gradient!$E$18)/100)*(PI()*gradient!$E$8*gradient!$E$8/4*AK$3*0.7/$AA5))/gradient!$E$20)+1)/((gradient!$E$23*((gradient!$E$19-gradient!$E$18)/100)*(PI()*gradient!$E$8*gradient!$E$8/4*AK$3*0.7/$AA5))/gradient!$E$20))*EXP(gradient!$E$23*((gradient!$E$19-gradient!$E$18)/100))-(1/((gradient!$E$23*((gradient!$E$19-gradient!$E$18)/100)*(PI()*gradient!$E$8*gradient!$E$8/4*AK$3*0.7/$AA5))/gradient!$E$20))))</f>
        <v>11.020768656539317</v>
      </c>
      <c r="AL5" s="344">
        <f>1+((SQRT(AL$3/((('col1'!$B$9*(((($AA5/60*4)/(3.1415927*0.7*gradient!$E$8*gradient!$E$8))/1000*gradient!$E$9/1000000)/'col1'!$N$5)^(1/3))+('col1'!$B$10/(((($AA5/60*4)/(3.1415927*0.7*gradient!$E$8*gradient!$E$8))/1000*gradient!$E$9/1000000)/'col1'!$N$5))+('col1'!$B$11*(((($AA5/60*4)/(3.1415927*0.7*gradient!$E$8*gradient!$E$8))/1000*gradient!$E$9/1000000)/'col1'!$N$5)))*(gradient!$E$9*0.001)))/4)*(1/(1+((gradient!$E$23*((gradient!$E$19-gradient!$E$18)/100)*((PI()*gradient!$E$8*gradient!$E$8/4*AL$3*0.7/$AA5)))/gradient!$E$20)))*LN(((((gradient!$E$23*((gradient!$E$19-gradient!$E$18)/100)*(PI()*gradient!$E$8*gradient!$E$8/4*AL$3*0.7/$AA5))/gradient!$E$20)+1)/((gradient!$E$23*((gradient!$E$19-gradient!$E$18)/100)*(PI()*gradient!$E$8*gradient!$E$8/4*AL$3*0.7/$AA5))/gradient!$E$20))*EXP(gradient!$E$23*((gradient!$E$19-gradient!$E$18)/100))-(1/((gradient!$E$23*((gradient!$E$19-gradient!$E$18)/100)*(PI()*gradient!$E$8*gradient!$E$8/4*AL$3*0.7/$AA5))/gradient!$E$20))))</f>
        <v>8.1728026386051553</v>
      </c>
    </row>
    <row r="6" spans="1:38" x14ac:dyDescent="0.2">
      <c r="A6" s="470"/>
      <c r="B6" s="345">
        <f>200*gradient!$E$8/4.6</f>
        <v>91.304347826086968</v>
      </c>
      <c r="C6" s="344">
        <f>1+((SQRT($C$3/((('col1'!$B$9*(((($B6/60*4)/(3.1415927*0.7*gradient!$E$8*gradient!$E$8))/1000*gradient!$E$9/1000000)/'col1'!$N$5)^(1/3))+('col1'!$B$10/(((($B6/60*4)/(3.1415927*0.7*gradient!$E$8*gradient!$E$8))/1000*gradient!$E$9/1000000)/'col1'!$N$5))+('col1'!$B$11*(((($B6/60*4)/(3.1415927*0.7*gradient!$E$8*gradient!$E$8))/1000*gradient!$E$9/1000000)/'col1'!$N$5)))*(gradient!$E$9*0.001)))/4)*(1/(1+((gradient!$E$23*((gradient!$E$19-gradient!$E$18)/100)*((PI()*gradient!$E$8*gradient!$E$8/4*$C$3*0.7/$B6)))/gradient!$E$20)))*LN(((((gradient!$E$23*((gradient!$E$19-gradient!$E$18)/100)*(PI()*gradient!$E$8*gradient!$E$8/4*$C$3*0.7/$B6))/gradient!$E$20)+1)/((gradient!$E$23*((gradient!$E$19-gradient!$E$18)/100)*(PI()*gradient!$E$8*gradient!$E$8/4*$C$3*0.7/$B6))/gradient!$E$20))*EXP(gradient!$E$23*((gradient!$E$19-gradient!$E$18)/100))-(1/((gradient!$E$23*((gradient!$E$19-gradient!$E$18)/100)*(PI()*gradient!$E$8*gradient!$E$8/4*$C$3*0.7/$B6))/gradient!$E$20))))</f>
        <v>56.525221746947871</v>
      </c>
      <c r="E6" s="472"/>
      <c r="F6" s="345">
        <f>200*gradient!$E$8/4.6</f>
        <v>91.304347826086968</v>
      </c>
      <c r="G6" s="344">
        <f>1.1*('col1'!$B$12*$G$3*0.001*(($F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6" s="472"/>
      <c r="J6" s="345">
        <f>200*gradient!$E$8/4.6</f>
        <v>91.304347826086968</v>
      </c>
      <c r="K6" s="344">
        <f>IF($G6&lt;201,1+((SQRT(K$3/((('col1'!$B$9*((((J6/60*4)/(3.1415927*0.7*gradient!$E$8*gradient!$E$8))/1000*gradient!$E$9/1000000)/'col1'!$N$5)^(1/3))+('col1'!$B$10/((((J6/60*4)/(3.1415927*0.7*gradient!$E$8*gradient!$E$8))/1000*gradient!$E$9/1000000)/'col1'!$N$5))+('col1'!$B$11*((((J6/60*4)/(3.1415927*0.7*gradient!$E$8*gradient!$E$8))/1000*gradient!$E$9/1000000)/'col1'!$N$5)))*(gradient!$E$9*0.001)))/4)*(1/(1+((gradient!$E$23*((gradient!$E$19-gradient!$E$18)/100)*((PI()*gradient!$E$8*gradient!$E$8/4*K$3*0.7/J6)))/$W$4)))*LN(((((gradient!$E$23*((gradient!$E$19-gradient!$E$18)/100)*(PI()*gradient!$E$8*gradient!$E$8/4*K$3*0.7/J6))/$W$4)+1)/((gradient!$E$23*((gradient!$E$19-gradient!$E$18)/100)*(PI()*gradient!$E$8*gradient!$E$8/4*K$3*0.7/J6))/$W$4))*EXP(gradient!$E$23*((gradient!$E$19-gradient!$E$18)/100))-(1/((gradient!$E$23*((gradient!$E$19-gradient!$E$18)/100)*(PI()*gradient!$E$8*gradient!$E$8/4*K$3*0.7/J6))/$W$4)))),0)</f>
        <v>15.989809738299311</v>
      </c>
      <c r="M6" s="472"/>
      <c r="N6" s="345">
        <f>200*gradient!$E$8/4.6</f>
        <v>91.304347826086968</v>
      </c>
      <c r="O6" s="344">
        <f>IF($G6&lt;401,1+((SQRT(O$3/((('col1'!$B$9*((((N6/60*4)/(3.1415927*0.7*gradient!$E$8*gradient!$E$8))/1000*gradient!$E$9/1000000)/'col1'!$N$5)^(1/3))+('col1'!$B$10/((((N6/60*4)/(3.1415927*0.7*gradient!$E$8*gradient!$E$8))/1000*gradient!$E$9/1000000)/'col1'!$N$5))+('col1'!$B$11*((((N6/60*4)/(3.1415927*0.7*gradient!$E$8*gradient!$E$8))/1000*gradient!$E$9/1000000)/'col1'!$N$5)))*(gradient!$E$9*0.001)))/4)*(1/(1+((gradient!$E$23*((gradient!$E$19-gradient!$E$18)/100)*((PI()*gradient!$E$8*gradient!$E$8/4*O$3*0.7/N6)))/$W$4)))*LN(((((gradient!$E$23*((gradient!$E$19-gradient!$E$18)/100)*(PI()*gradient!$E$8*gradient!$E$8/4*O$3*0.7/N6))/$W$4)+1)/((gradient!$E$23*((gradient!$E$19-gradient!$E$18)/100)*(PI()*gradient!$E$8*gradient!$E$8/4*O$3*0.7/N6))/$W$4))*EXP(gradient!$E$23*((gradient!$E$19-gradient!$E$18)/100))-(1/((gradient!$E$23*((gradient!$E$19-gradient!$E$18)/100)*(PI()*gradient!$E$8*gradient!$E$8/4*O$3*0.7/N6))/$W$4)))),0)</f>
        <v>15.989809738299311</v>
      </c>
      <c r="Q6" s="472"/>
      <c r="S6" s="344">
        <f>IF($G6&lt;1001,1+((SQRT(S$3/((('col1'!$B$9*((((U6/60*4)/(3.1415927*0.7*gradient!$E$8*gradient!$E$8))/1000*gradient!$E$9/1000000)/'col1'!$N$5)^(1/3))+('col1'!$B$10/((((U6/60*4)/(3.1415927*0.7*gradient!$E$8*gradient!$E$8))/1000*gradient!$E$9/1000000)/'col1'!$N$5))+('col1'!$B$11*((((U6/60*4)/(3.1415927*0.7*gradient!$E$8*gradient!$E$8))/1000*gradient!$E$9/1000000)/'col1'!$N$5)))*(gradient!$E$9*0.001)))/4)*(1/(1+((gradient!$E$23*((gradient!$E$19-gradient!$E$18)/100)*((PI()*gradient!$E$8*gradient!$E$8/4*S$3*0.7/U6)))/$W$4)))*LN(((((gradient!$E$23*((gradient!$E$19-gradient!$E$18)/100)*(PI()*gradient!$E$8*gradient!$E$8/4*S$3*0.7/U6))/$W$4)+1)/((gradient!$E$23*((gradient!$E$19-gradient!$E$18)/100)*(PI()*gradient!$E$8*gradient!$E$8/4*S$3*0.7/U6))/$W$4))*EXP(gradient!$E$23*((gradient!$E$19-gradient!$E$18)/100))-(1/((gradient!$E$23*((gradient!$E$19-gradient!$E$18)/100)*(PI()*gradient!$E$8*gradient!$E$8/4*S$3*0.7/U6))/$W$4)))),0)</f>
        <v>15.989809738299311</v>
      </c>
      <c r="T6" s="340">
        <v>1</v>
      </c>
      <c r="U6" s="345">
        <f>200*gradient!$E$8/4.6</f>
        <v>91.304347826086968</v>
      </c>
      <c r="Z6" s="470"/>
      <c r="AA6" s="345">
        <f>200*gradient!$E$8/4.6</f>
        <v>91.304347826086968</v>
      </c>
      <c r="AB6" s="344">
        <f>(1+((SQRT(AA$2/((('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A$2*0.7/$AA6)))/gradient!$E$20)))*LN(((((gradient!$E$23*((gradient!$E$19-gradient!$E$18)/100)*(PI()*gradient!$E$8*gradient!$E$8/4*AA$2*0.7/$AA6))/gradient!$E$20)+1)/((gradient!$E$23*((gradient!$E$19-gradient!$E$18)/100)*(PI()*gradient!$E$8*gradient!$E$8/4*AA$2*0.7/$AA6))/gradient!$E$20))*EXP(gradient!$E$23*((gradient!$E$19-gradient!$E$18)/100))-(1/((gradient!$E$23*((gradient!$E$19-gradient!$E$18)/100)*(PI()*gradient!$E$8*gradient!$E$8/4*AA$2*0.7/$AA6))/gradient!$E$20)))))</f>
        <v>57.578507263404028</v>
      </c>
      <c r="AC6" s="344">
        <f>1+((SQRT(AC$3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C$3*0.7/$AA6)))/gradient!$E$20)))*LN(((((gradient!$E$23*((gradient!$E$19-gradient!$E$18)/100)*(PI()*gradient!$E$8*gradient!$E$8/4*AC$3*0.7/$AA6))/gradient!$E$20)+1)/((gradient!$E$23*((gradient!$E$19-gradient!$E$18)/100)*(PI()*gradient!$E$8*gradient!$E$8/4*AC$3*0.7/$AA6))/gradient!$E$20))*EXP(gradient!$E$23*((gradient!$E$19-gradient!$E$18)/100))-(1/((gradient!$E$23*((gradient!$E$19-gradient!$E$18)/100)*(PI()*gradient!$E$8*gradient!$E$8/4*AC$3*0.7/$AA6))/gradient!$E$20))))</f>
        <v>61.017829600930853</v>
      </c>
      <c r="AD6" s="344">
        <f>1+((SQRT(AD$3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D$3*0.7/$AA6)))/gradient!$E$20)))*LN(((((gradient!$E$23*((gradient!$E$19-gradient!$E$18)/100)*(PI()*gradient!$E$8*gradient!$E$8/4*AD$3*0.7/$AA6))/gradient!$E$20)+1)/((gradient!$E$23*((gradient!$E$19-gradient!$E$18)/100)*(PI()*gradient!$E$8*gradient!$E$8/4*AD$3*0.7/$AA6))/gradient!$E$20))*EXP(gradient!$E$23*((gradient!$E$19-gradient!$E$18)/100))-(1/((gradient!$E$23*((gradient!$E$19-gradient!$E$18)/100)*(PI()*gradient!$E$8*gradient!$E$8/4*AD$3*0.7/$AA6))/gradient!$E$20))))</f>
        <v>60.306416600643381</v>
      </c>
      <c r="AE6" s="344">
        <f>1+((SQRT(AE$3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E$3*0.7/$AA6)))/gradient!$E$20)))*LN(((((gradient!$E$23*((gradient!$E$19-gradient!$E$18)/100)*(PI()*gradient!$E$8*gradient!$E$8/4*AE$3*0.7/$AA6))/gradient!$E$20)+1)/((gradient!$E$23*((gradient!$E$19-gradient!$E$18)/100)*(PI()*gradient!$E$8*gradient!$E$8/4*AE$3*0.7/$AA6))/gradient!$E$20))*EXP(gradient!$E$23*((gradient!$E$19-gradient!$E$18)/100))-(1/((gradient!$E$23*((gradient!$E$19-gradient!$E$18)/100)*(PI()*gradient!$E$8*gradient!$E$8/4*AE$3*0.7/$AA6))/gradient!$E$20))))</f>
        <v>56.525221746947871</v>
      </c>
      <c r="AF6" s="344">
        <f>1+((SQRT(AF$3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F$3*0.7/$AA6)))/gradient!$E$20)))*LN(((((gradient!$E$23*((gradient!$E$19-gradient!$E$18)/100)*(PI()*gradient!$E$8*gradient!$E$8/4*AF$3*0.7/$AA6))/gradient!$E$20)+1)/((gradient!$E$23*((gradient!$E$19-gradient!$E$18)/100)*(PI()*gradient!$E$8*gradient!$E$8/4*AF$3*0.7/$AA6))/gradient!$E$20))*EXP(gradient!$E$23*((gradient!$E$19-gradient!$E$18)/100))-(1/((gradient!$E$23*((gradient!$E$19-gradient!$E$18)/100)*(PI()*gradient!$E$8*gradient!$E$8/4*AF$3*0.7/$AA6))/gradient!$E$20))))</f>
        <v>51.747385588950884</v>
      </c>
      <c r="AG6" s="344">
        <f>1+((SQRT(AG$3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G$3*0.7/$AA6)))/gradient!$E$20)))*LN(((((gradient!$E$23*((gradient!$E$19-gradient!$E$18)/100)*(PI()*gradient!$E$8*gradient!$E$8/4*AG$3*0.7/$AA6))/gradient!$E$20)+1)/((gradient!$E$23*((gradient!$E$19-gradient!$E$18)/100)*(PI()*gradient!$E$8*gradient!$E$8/4*AG$3*0.7/$AA6))/gradient!$E$20))*EXP(gradient!$E$23*((gradient!$E$19-gradient!$E$18)/100))-(1/((gradient!$E$23*((gradient!$E$19-gradient!$E$18)/100)*(PI()*gradient!$E$8*gradient!$E$8/4*AG$3*0.7/$AA6))/gradient!$E$20))))</f>
        <v>47.775907298921268</v>
      </c>
      <c r="AH6" s="344">
        <f>1+((SQRT(AH$3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H$3*0.7/$AA6)))/gradient!$E$20)))*LN(((((gradient!$E$23*((gradient!$E$19-gradient!$E$18)/100)*(PI()*gradient!$E$8*gradient!$E$8/4*AH$3*0.7/$AA6))/gradient!$E$20)+1)/((gradient!$E$23*((gradient!$E$19-gradient!$E$18)/100)*(PI()*gradient!$E$8*gradient!$E$8/4*AH$3*0.7/$AA6))/gradient!$E$20))*EXP(gradient!$E$23*((gradient!$E$19-gradient!$E$18)/100))-(1/((gradient!$E$23*((gradient!$E$19-gradient!$E$18)/100)*(PI()*gradient!$E$8*gradient!$E$8/4*AH$3*0.7/$AA6))/gradient!$E$20))))</f>
        <v>41.845091848702687</v>
      </c>
      <c r="AI6" s="344">
        <f>1+((SQRT(AI$3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I$3*0.7/$AA6)))/gradient!$E$20)))*LN(((((gradient!$E$23*((gradient!$E$19-gradient!$E$18)/100)*(PI()*gradient!$E$8*gradient!$E$8/4*AI$3*0.7/$AA6))/gradient!$E$20)+1)/((gradient!$E$23*((gradient!$E$19-gradient!$E$18)/100)*(PI()*gradient!$E$8*gradient!$E$8/4*AI$3*0.7/$AA6))/gradient!$E$20))*EXP(gradient!$E$23*((gradient!$E$19-gradient!$E$18)/100))-(1/((gradient!$E$23*((gradient!$E$19-gradient!$E$18)/100)*(PI()*gradient!$E$8*gradient!$E$8/4*AI$3*0.7/$AA6))/gradient!$E$20))))</f>
        <v>37.655633362510166</v>
      </c>
      <c r="AJ6" s="344">
        <f>1+((SQRT(AJ$3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J$3*0.7/$AA6)))/gradient!$E$20)))*LN(((((gradient!$E$23*((gradient!$E$19-gradient!$E$18)/100)*(PI()*gradient!$E$8*gradient!$E$8/4*AJ$3*0.7/$AA6))/gradient!$E$20)+1)/((gradient!$E$23*((gradient!$E$19-gradient!$E$18)/100)*(PI()*gradient!$E$8*gradient!$E$8/4*AJ$3*0.7/$AA6))/gradient!$E$20))*EXP(gradient!$E$23*((gradient!$E$19-gradient!$E$18)/100))-(1/((gradient!$E$23*((gradient!$E$19-gradient!$E$18)/100)*(PI()*gradient!$E$8*gradient!$E$8/4*AJ$3*0.7/$AA6))/gradient!$E$20))))</f>
        <v>34.518233544625595</v>
      </c>
      <c r="AK6" s="344">
        <f>1+((SQRT(AK$3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K$3*0.7/$AA6)))/gradient!$E$20)))*LN(((((gradient!$E$23*((gradient!$E$19-gradient!$E$18)/100)*(PI()*gradient!$E$8*gradient!$E$8/4*AK$3*0.7/$AA6))/gradient!$E$20)+1)/((gradient!$E$23*((gradient!$E$19-gradient!$E$18)/100)*(PI()*gradient!$E$8*gradient!$E$8/4*AK$3*0.7/$AA6))/gradient!$E$20))*EXP(gradient!$E$23*((gradient!$E$19-gradient!$E$18)/100))-(1/((gradient!$E$23*((gradient!$E$19-gradient!$E$18)/100)*(PI()*gradient!$E$8*gradient!$E$8/4*AK$3*0.7/$AA6))/gradient!$E$20))))</f>
        <v>25.815358965614873</v>
      </c>
      <c r="AL6" s="344">
        <f>1+((SQRT(AL$3/((('col1'!$B$9*(((($AA6/60*4)/(3.1415927*0.7*gradient!$E$8*gradient!$E$8))/1000*gradient!$E$9/1000000)/'col1'!$N$5)^(1/3))+('col1'!$B$10/(((($AA6/60*4)/(3.1415927*0.7*gradient!$E$8*gradient!$E$8))/1000*gradient!$E$9/1000000)/'col1'!$N$5))+('col1'!$B$11*(((($AA6/60*4)/(3.1415927*0.7*gradient!$E$8*gradient!$E$8))/1000*gradient!$E$9/1000000)/'col1'!$N$5)))*(gradient!$E$9*0.001)))/4)*(1/(1+((gradient!$E$23*((gradient!$E$19-gradient!$E$18)/100)*((PI()*gradient!$E$8*gradient!$E$8/4*AL$3*0.7/$AA6)))/gradient!$E$20)))*LN(((((gradient!$E$23*((gradient!$E$19-gradient!$E$18)/100)*(PI()*gradient!$E$8*gradient!$E$8/4*AL$3*0.7/$AA6))/gradient!$E$20)+1)/((gradient!$E$23*((gradient!$E$19-gradient!$E$18)/100)*(PI()*gradient!$E$8*gradient!$E$8/4*AL$3*0.7/$AA6))/gradient!$E$20))*EXP(gradient!$E$23*((gradient!$E$19-gradient!$E$18)/100))-(1/((gradient!$E$23*((gradient!$E$19-gradient!$E$18)/100)*(PI()*gradient!$E$8*gradient!$E$8/4*AL$3*0.7/$AA6))/gradient!$E$20))))</f>
        <v>18.971849057793342</v>
      </c>
    </row>
    <row r="7" spans="1:38" x14ac:dyDescent="0.2">
      <c r="A7" s="470"/>
      <c r="B7" s="345">
        <f>300*gradient!$E$8/4.6</f>
        <v>136.95652173913044</v>
      </c>
      <c r="C7" s="344">
        <f>1+((SQRT($C$3/((('col1'!$B$9*(((($B7/60*4)/(3.1415927*0.7*gradient!$E$8*gradient!$E$8))/1000*gradient!$E$9/1000000)/'col1'!$N$5)^(1/3))+('col1'!$B$10/(((($B7/60*4)/(3.1415927*0.7*gradient!$E$8*gradient!$E$8))/1000*gradient!$E$9/1000000)/'col1'!$N$5))+('col1'!$B$11*(((($B7/60*4)/(3.1415927*0.7*gradient!$E$8*gradient!$E$8))/1000*gradient!$E$9/1000000)/'col1'!$N$5)))*(gradient!$E$9*0.001)))/4)*(1/(1+((gradient!$E$23*((gradient!$E$19-gradient!$E$18)/100)*((PI()*gradient!$E$8*gradient!$E$8/4*$C$3*0.7/$B7)))/gradient!$E$20)))*LN(((((gradient!$E$23*((gradient!$E$19-gradient!$E$18)/100)*(PI()*gradient!$E$8*gradient!$E$8/4*$C$3*0.7/$B7))/gradient!$E$20)+1)/((gradient!$E$23*((gradient!$E$19-gradient!$E$18)/100)*(PI()*gradient!$E$8*gradient!$E$8/4*$C$3*0.7/$B7))/gradient!$E$20))*EXP(gradient!$E$23*((gradient!$E$19-gradient!$E$18)/100))-(1/((gradient!$E$23*((gradient!$E$19-gradient!$E$18)/100)*(PI()*gradient!$E$8*gradient!$E$8/4*$C$3*0.7/$B7))/gradient!$E$20))))</f>
        <v>80.172329488877608</v>
      </c>
      <c r="E7" s="472"/>
      <c r="F7" s="345">
        <f>300*gradient!$E$8/4.6</f>
        <v>136.95652173913044</v>
      </c>
      <c r="G7" s="344">
        <f>1.1*('col1'!$B$12*$G$3*0.001*(($F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7" s="472"/>
      <c r="J7" s="345">
        <f>300*gradient!$E$8/4.6</f>
        <v>136.95652173913044</v>
      </c>
      <c r="K7" s="344">
        <f>IF($G7&lt;201,1+((SQRT(K$3/((('col1'!$B$9*((((J7/60*4)/(3.1415927*0.7*gradient!$E$8*gradient!$E$8))/1000*gradient!$E$9/1000000)/'col1'!$N$5)^(1/3))+('col1'!$B$10/((((J7/60*4)/(3.1415927*0.7*gradient!$E$8*gradient!$E$8))/1000*gradient!$E$9/1000000)/'col1'!$N$5))+('col1'!$B$11*((((J7/60*4)/(3.1415927*0.7*gradient!$E$8*gradient!$E$8))/1000*gradient!$E$9/1000000)/'col1'!$N$5)))*(gradient!$E$9*0.001)))/4)*(1/(1+((gradient!$E$23*((gradient!$E$19-gradient!$E$18)/100)*((PI()*gradient!$E$8*gradient!$E$8/4*K$3*0.7/J7)))/$W$4)))*LN(((((gradient!$E$23*((gradient!$E$19-gradient!$E$18)/100)*(PI()*gradient!$E$8*gradient!$E$8/4*K$3*0.7/J7))/$W$4)+1)/((gradient!$E$23*((gradient!$E$19-gradient!$E$18)/100)*(PI()*gradient!$E$8*gradient!$E$8/4*K$3*0.7/J7))/$W$4))*EXP(gradient!$E$23*((gradient!$E$19-gradient!$E$18)/100))-(1/((gradient!$E$23*((gradient!$E$19-gradient!$E$18)/100)*(PI()*gradient!$E$8*gradient!$E$8/4*K$3*0.7/J7))/$W$4)))),0)</f>
        <v>24.673746754739781</v>
      </c>
      <c r="M7" s="472"/>
      <c r="N7" s="345">
        <f>300*gradient!$E$8/4.6</f>
        <v>136.95652173913044</v>
      </c>
      <c r="O7" s="344">
        <f>IF($G7&lt;401,1+((SQRT(O$3/((('col1'!$B$9*((((N7/60*4)/(3.1415927*0.7*gradient!$E$8*gradient!$E$8))/1000*gradient!$E$9/1000000)/'col1'!$N$5)^(1/3))+('col1'!$B$10/((((N7/60*4)/(3.1415927*0.7*gradient!$E$8*gradient!$E$8))/1000*gradient!$E$9/1000000)/'col1'!$N$5))+('col1'!$B$11*((((N7/60*4)/(3.1415927*0.7*gradient!$E$8*gradient!$E$8))/1000*gradient!$E$9/1000000)/'col1'!$N$5)))*(gradient!$E$9*0.001)))/4)*(1/(1+((gradient!$E$23*((gradient!$E$19-gradient!$E$18)/100)*((PI()*gradient!$E$8*gradient!$E$8/4*O$3*0.7/N7)))/$W$4)))*LN(((((gradient!$E$23*((gradient!$E$19-gradient!$E$18)/100)*(PI()*gradient!$E$8*gradient!$E$8/4*O$3*0.7/N7))/$W$4)+1)/((gradient!$E$23*((gradient!$E$19-gradient!$E$18)/100)*(PI()*gradient!$E$8*gradient!$E$8/4*O$3*0.7/N7))/$W$4))*EXP(gradient!$E$23*((gradient!$E$19-gradient!$E$18)/100))-(1/((gradient!$E$23*((gradient!$E$19-gradient!$E$18)/100)*(PI()*gradient!$E$8*gradient!$E$8/4*O$3*0.7/N7))/$W$4)))),0)</f>
        <v>24.673746754739781</v>
      </c>
      <c r="Q7" s="472"/>
      <c r="S7" s="344">
        <f>IF($G7&lt;1001,1+((SQRT(S$3/((('col1'!$B$9*((((U7/60*4)/(3.1415927*0.7*gradient!$E$8*gradient!$E$8))/1000*gradient!$E$9/1000000)/'col1'!$N$5)^(1/3))+('col1'!$B$10/((((U7/60*4)/(3.1415927*0.7*gradient!$E$8*gradient!$E$8))/1000*gradient!$E$9/1000000)/'col1'!$N$5))+('col1'!$B$11*((((U7/60*4)/(3.1415927*0.7*gradient!$E$8*gradient!$E$8))/1000*gradient!$E$9/1000000)/'col1'!$N$5)))*(gradient!$E$9*0.001)))/4)*(1/(1+((gradient!$E$23*((gradient!$E$19-gradient!$E$18)/100)*((PI()*gradient!$E$8*gradient!$E$8/4*S$3*0.7/U7)))/$W$4)))*LN(((((gradient!$E$23*((gradient!$E$19-gradient!$E$18)/100)*(PI()*gradient!$E$8*gradient!$E$8/4*S$3*0.7/U7))/$W$4)+1)/((gradient!$E$23*((gradient!$E$19-gradient!$E$18)/100)*(PI()*gradient!$E$8*gradient!$E$8/4*S$3*0.7/U7))/$W$4))*EXP(gradient!$E$23*((gradient!$E$19-gradient!$E$18)/100))-(1/((gradient!$E$23*((gradient!$E$19-gradient!$E$18)/100)*(PI()*gradient!$E$8*gradient!$E$8/4*S$3*0.7/U7))/$W$4)))),0)</f>
        <v>24.673746754739781</v>
      </c>
      <c r="T7" s="340">
        <v>1</v>
      </c>
      <c r="U7" s="345">
        <f>300*gradient!$E$8/4.6</f>
        <v>136.95652173913044</v>
      </c>
      <c r="W7" s="346"/>
      <c r="Z7" s="470"/>
      <c r="AA7" s="345">
        <f>300*gradient!$E$8/4.6</f>
        <v>136.95652173913044</v>
      </c>
      <c r="AB7" s="344">
        <f>(1+((SQRT(AA$2/((('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A$2*0.7/$AA7)))/gradient!$E$20)))*LN(((((gradient!$E$23*((gradient!$E$19-gradient!$E$18)/100)*(PI()*gradient!$E$8*gradient!$E$8/4*AA$2*0.7/$AA7))/gradient!$E$20)+1)/((gradient!$E$23*((gradient!$E$19-gradient!$E$18)/100)*(PI()*gradient!$E$8*gradient!$E$8/4*AA$2*0.7/$AA7))/gradient!$E$20))*EXP(gradient!$E$23*((gradient!$E$19-gradient!$E$18)/100))-(1/((gradient!$E$23*((gradient!$E$19-gradient!$E$18)/100)*(PI()*gradient!$E$8*gradient!$E$8/4*AA$2*0.7/$AA7))/gradient!$E$20)))))</f>
        <v>71.736073358511817</v>
      </c>
      <c r="AC7" s="344">
        <f>1+((SQRT(AC$3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C$3*0.7/$AA7)))/gradient!$E$20)))*LN(((((gradient!$E$23*((gradient!$E$19-gradient!$E$18)/100)*(PI()*gradient!$E$8*gradient!$E$8/4*AC$3*0.7/$AA7))/gradient!$E$20)+1)/((gradient!$E$23*((gradient!$E$19-gradient!$E$18)/100)*(PI()*gradient!$E$8*gradient!$E$8/4*AC$3*0.7/$AA7))/gradient!$E$20))*EXP(gradient!$E$23*((gradient!$E$19-gradient!$E$18)/100))-(1/((gradient!$E$23*((gradient!$E$19-gradient!$E$18)/100)*(PI()*gradient!$E$8*gradient!$E$8/4*AC$3*0.7/$AA7))/gradient!$E$20))))</f>
        <v>80.000384156207929</v>
      </c>
      <c r="AD7" s="344">
        <f>1+((SQRT(AD$3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D$3*0.7/$AA7)))/gradient!$E$20)))*LN(((((gradient!$E$23*((gradient!$E$19-gradient!$E$18)/100)*(PI()*gradient!$E$8*gradient!$E$8/4*AD$3*0.7/$AA7))/gradient!$E$20)+1)/((gradient!$E$23*((gradient!$E$19-gradient!$E$18)/100)*(PI()*gradient!$E$8*gradient!$E$8/4*AD$3*0.7/$AA7))/gradient!$E$20))*EXP(gradient!$E$23*((gradient!$E$19-gradient!$E$18)/100))-(1/((gradient!$E$23*((gradient!$E$19-gradient!$E$18)/100)*(PI()*gradient!$E$8*gradient!$E$8/4*AD$3*0.7/$AA7))/gradient!$E$20))))</f>
        <v>81.846047904670456</v>
      </c>
      <c r="AE7" s="344">
        <f>1+((SQRT(AE$3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E$3*0.7/$AA7)))/gradient!$E$20)))*LN(((((gradient!$E$23*((gradient!$E$19-gradient!$E$18)/100)*(PI()*gradient!$E$8*gradient!$E$8/4*AE$3*0.7/$AA7))/gradient!$E$20)+1)/((gradient!$E$23*((gradient!$E$19-gradient!$E$18)/100)*(PI()*gradient!$E$8*gradient!$E$8/4*AE$3*0.7/$AA7))/gradient!$E$20))*EXP(gradient!$E$23*((gradient!$E$19-gradient!$E$18)/100))-(1/((gradient!$E$23*((gradient!$E$19-gradient!$E$18)/100)*(PI()*gradient!$E$8*gradient!$E$8/4*AE$3*0.7/$AA7))/gradient!$E$20))))</f>
        <v>80.172329488877608</v>
      </c>
      <c r="AF7" s="344">
        <f>1+((SQRT(AF$3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F$3*0.7/$AA7)))/gradient!$E$20)))*LN(((((gradient!$E$23*((gradient!$E$19-gradient!$E$18)/100)*(PI()*gradient!$E$8*gradient!$E$8/4*AF$3*0.7/$AA7))/gradient!$E$20)+1)/((gradient!$E$23*((gradient!$E$19-gradient!$E$18)/100)*(PI()*gradient!$E$8*gradient!$E$8/4*AF$3*0.7/$AA7))/gradient!$E$20))*EXP(gradient!$E$23*((gradient!$E$19-gradient!$E$18)/100))-(1/((gradient!$E$23*((gradient!$E$19-gradient!$E$18)/100)*(PI()*gradient!$E$8*gradient!$E$8/4*AF$3*0.7/$AA7))/gradient!$E$20))))</f>
        <v>75.794353063403264</v>
      </c>
      <c r="AG7" s="344">
        <f>1+((SQRT(AG$3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G$3*0.7/$AA7)))/gradient!$E$20)))*LN(((((gradient!$E$23*((gradient!$E$19-gradient!$E$18)/100)*(PI()*gradient!$E$8*gradient!$E$8/4*AG$3*0.7/$AA7))/gradient!$E$20)+1)/((gradient!$E$23*((gradient!$E$19-gradient!$E$18)/100)*(PI()*gradient!$E$8*gradient!$E$8/4*AG$3*0.7/$AA7))/gradient!$E$20))*EXP(gradient!$E$23*((gradient!$E$19-gradient!$E$18)/100))-(1/((gradient!$E$23*((gradient!$E$19-gradient!$E$18)/100)*(PI()*gradient!$E$8*gradient!$E$8/4*AG$3*0.7/$AA7))/gradient!$E$20))))</f>
        <v>71.391715695744793</v>
      </c>
      <c r="AH7" s="344">
        <f>1+((SQRT(AH$3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H$3*0.7/$AA7)))/gradient!$E$20)))*LN(((((gradient!$E$23*((gradient!$E$19-gradient!$E$18)/100)*(PI()*gradient!$E$8*gradient!$E$8/4*AH$3*0.7/$AA7))/gradient!$E$20)+1)/((gradient!$E$23*((gradient!$E$19-gradient!$E$18)/100)*(PI()*gradient!$E$8*gradient!$E$8/4*AH$3*0.7/$AA7))/gradient!$E$20))*EXP(gradient!$E$23*((gradient!$E$19-gradient!$E$18)/100))-(1/((gradient!$E$23*((gradient!$E$19-gradient!$E$18)/100)*(PI()*gradient!$E$8*gradient!$E$8/4*AH$3*0.7/$AA7))/gradient!$E$20))))</f>
        <v>64.008730362591464</v>
      </c>
      <c r="AI7" s="344">
        <f>1+((SQRT(AI$3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I$3*0.7/$AA7)))/gradient!$E$20)))*LN(((((gradient!$E$23*((gradient!$E$19-gradient!$E$18)/100)*(PI()*gradient!$E$8*gradient!$E$8/4*AI$3*0.7/$AA7))/gradient!$E$20)+1)/((gradient!$E$23*((gradient!$E$19-gradient!$E$18)/100)*(PI()*gradient!$E$8*gradient!$E$8/4*AI$3*0.7/$AA7))/gradient!$E$20))*EXP(gradient!$E$23*((gradient!$E$19-gradient!$E$18)/100))-(1/((gradient!$E$23*((gradient!$E$19-gradient!$E$18)/100)*(PI()*gradient!$E$8*gradient!$E$8/4*AI$3*0.7/$AA7))/gradient!$E$20))))</f>
        <v>58.35753824912193</v>
      </c>
      <c r="AJ7" s="344">
        <f>1+((SQRT(AJ$3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J$3*0.7/$AA7)))/gradient!$E$20)))*LN(((((gradient!$E$23*((gradient!$E$19-gradient!$E$18)/100)*(PI()*gradient!$E$8*gradient!$E$8/4*AJ$3*0.7/$AA7))/gradient!$E$20)+1)/((gradient!$E$23*((gradient!$E$19-gradient!$E$18)/100)*(PI()*gradient!$E$8*gradient!$E$8/4*AJ$3*0.7/$AA7))/gradient!$E$20))*EXP(gradient!$E$23*((gradient!$E$19-gradient!$E$18)/100))-(1/((gradient!$E$23*((gradient!$E$19-gradient!$E$18)/100)*(PI()*gradient!$E$8*gradient!$E$8/4*AJ$3*0.7/$AA7))/gradient!$E$20))))</f>
        <v>53.936107025713177</v>
      </c>
      <c r="AK7" s="344">
        <f>1+((SQRT(AK$3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K$3*0.7/$AA7)))/gradient!$E$20)))*LN(((((gradient!$E$23*((gradient!$E$19-gradient!$E$18)/100)*(PI()*gradient!$E$8*gradient!$E$8/4*AK$3*0.7/$AA7))/gradient!$E$20)+1)/((gradient!$E$23*((gradient!$E$19-gradient!$E$18)/100)*(PI()*gradient!$E$8*gradient!$E$8/4*AK$3*0.7/$AA7))/gradient!$E$20))*EXP(gradient!$E$23*((gradient!$E$19-gradient!$E$18)/100))-(1/((gradient!$E$23*((gradient!$E$19-gradient!$E$18)/100)*(PI()*gradient!$E$8*gradient!$E$8/4*AK$3*0.7/$AA7))/gradient!$E$20))))</f>
        <v>40.997763086818473</v>
      </c>
      <c r="AL7" s="344">
        <f>1+((SQRT(AL$3/((('col1'!$B$9*(((($AA7/60*4)/(3.1415927*0.7*gradient!$E$8*gradient!$E$8))/1000*gradient!$E$9/1000000)/'col1'!$N$5)^(1/3))+('col1'!$B$10/(((($AA7/60*4)/(3.1415927*0.7*gradient!$E$8*gradient!$E$8))/1000*gradient!$E$9/1000000)/'col1'!$N$5))+('col1'!$B$11*(((($AA7/60*4)/(3.1415927*0.7*gradient!$E$8*gradient!$E$8))/1000*gradient!$E$9/1000000)/'col1'!$N$5)))*(gradient!$E$9*0.001)))/4)*(1/(1+((gradient!$E$23*((gradient!$E$19-gradient!$E$18)/100)*((PI()*gradient!$E$8*gradient!$E$8/4*AL$3*0.7/$AA7)))/gradient!$E$20)))*LN(((((gradient!$E$23*((gradient!$E$19-gradient!$E$18)/100)*(PI()*gradient!$E$8*gradient!$E$8/4*AL$3*0.7/$AA7))/gradient!$E$20)+1)/((gradient!$E$23*((gradient!$E$19-gradient!$E$18)/100)*(PI()*gradient!$E$8*gradient!$E$8/4*AL$3*0.7/$AA7))/gradient!$E$20))*EXP(gradient!$E$23*((gradient!$E$19-gradient!$E$18)/100))-(1/((gradient!$E$23*((gradient!$E$19-gradient!$E$18)/100)*(PI()*gradient!$E$8*gradient!$E$8/4*AL$3*0.7/$AA7))/gradient!$E$20))))</f>
        <v>30.29459935818377</v>
      </c>
    </row>
    <row r="8" spans="1:38" x14ac:dyDescent="0.2">
      <c r="A8" s="470"/>
      <c r="B8" s="345">
        <f>400*gradient!$E$8/4.6</f>
        <v>182.60869565217394</v>
      </c>
      <c r="C8" s="344">
        <f>1+((SQRT($C$3/((('col1'!$B$9*(((($B8/60*4)/(3.1415927*0.7*gradient!$E$8*gradient!$E$8))/1000*gradient!$E$9/1000000)/'col1'!$N$5)^(1/3))+('col1'!$B$10/(((($B8/60*4)/(3.1415927*0.7*gradient!$E$8*gradient!$E$8))/1000*gradient!$E$9/1000000)/'col1'!$N$5))+('col1'!$B$11*(((($B8/60*4)/(3.1415927*0.7*gradient!$E$8*gradient!$E$8))/1000*gradient!$E$9/1000000)/'col1'!$N$5)))*(gradient!$E$9*0.001)))/4)*(1/(1+((gradient!$E$23*((gradient!$E$19-gradient!$E$18)/100)*((PI()*gradient!$E$8*gradient!$E$8/4*$C$3*0.7/$B8)))/gradient!$E$20)))*LN(((((gradient!$E$23*((gradient!$E$19-gradient!$E$18)/100)*(PI()*gradient!$E$8*gradient!$E$8/4*$C$3*0.7/$B8))/gradient!$E$20)+1)/((gradient!$E$23*((gradient!$E$19-gradient!$E$18)/100)*(PI()*gradient!$E$8*gradient!$E$8/4*$C$3*0.7/$B8))/gradient!$E$20))*EXP(gradient!$E$23*((gradient!$E$19-gradient!$E$18)/100))-(1/((gradient!$E$23*((gradient!$E$19-gradient!$E$18)/100)*(PI()*gradient!$E$8*gradient!$E$8/4*$C$3*0.7/$B8))/gradient!$E$20))))</f>
        <v>98.294238977784218</v>
      </c>
      <c r="E8" s="472"/>
      <c r="F8" s="345">
        <f>400*gradient!$E$8/4.6</f>
        <v>182.60869565217394</v>
      </c>
      <c r="G8" s="344">
        <f>1.1*('col1'!$B$12*$G$3*0.001*(($F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8" s="472"/>
      <c r="J8" s="345">
        <f>400*gradient!$E$8/4.6</f>
        <v>182.60869565217394</v>
      </c>
      <c r="K8" s="344">
        <f>IF($G8&lt;201,1+((SQRT(K$3/((('col1'!$B$9*((((J8/60*4)/(3.1415927*0.7*gradient!$E$8*gradient!$E$8))/1000*gradient!$E$9/1000000)/'col1'!$N$5)^(1/3))+('col1'!$B$10/((((J8/60*4)/(3.1415927*0.7*gradient!$E$8*gradient!$E$8))/1000*gradient!$E$9/1000000)/'col1'!$N$5))+('col1'!$B$11*((((J8/60*4)/(3.1415927*0.7*gradient!$E$8*gradient!$E$8))/1000*gradient!$E$9/1000000)/'col1'!$N$5)))*(gradient!$E$9*0.001)))/4)*(1/(1+((gradient!$E$23*((gradient!$E$19-gradient!$E$18)/100)*((PI()*gradient!$E$8*gradient!$E$8/4*K$3*0.7/J8)))/$W$4)))*LN(((((gradient!$E$23*((gradient!$E$19-gradient!$E$18)/100)*(PI()*gradient!$E$8*gradient!$E$8/4*K$3*0.7/J8))/$W$4)+1)/((gradient!$E$23*((gradient!$E$19-gradient!$E$18)/100)*(PI()*gradient!$E$8*gradient!$E$8/4*K$3*0.7/J8))/$W$4))*EXP(gradient!$E$23*((gradient!$E$19-gradient!$E$18)/100))-(1/((gradient!$E$23*((gradient!$E$19-gradient!$E$18)/100)*(PI()*gradient!$E$8*gradient!$E$8/4*K$3*0.7/J8))/$W$4)))),0)</f>
        <v>32.625243296141093</v>
      </c>
      <c r="M8" s="472"/>
      <c r="N8" s="345">
        <f>400*gradient!$E$8/4.6</f>
        <v>182.60869565217394</v>
      </c>
      <c r="O8" s="344">
        <f>IF($G8&lt;401,1+((SQRT(O$3/((('col1'!$B$9*((((N8/60*4)/(3.1415927*0.7*gradient!$E$8*gradient!$E$8))/1000*gradient!$E$9/1000000)/'col1'!$N$5)^(1/3))+('col1'!$B$10/((((N8/60*4)/(3.1415927*0.7*gradient!$E$8*gradient!$E$8))/1000*gradient!$E$9/1000000)/'col1'!$N$5))+('col1'!$B$11*((((N8/60*4)/(3.1415927*0.7*gradient!$E$8*gradient!$E$8))/1000*gradient!$E$9/1000000)/'col1'!$N$5)))*(gradient!$E$9*0.001)))/4)*(1/(1+((gradient!$E$23*((gradient!$E$19-gradient!$E$18)/100)*((PI()*gradient!$E$8*gradient!$E$8/4*O$3*0.7/N8)))/$W$4)))*LN(((((gradient!$E$23*((gradient!$E$19-gradient!$E$18)/100)*(PI()*gradient!$E$8*gradient!$E$8/4*O$3*0.7/N8))/$W$4)+1)/((gradient!$E$23*((gradient!$E$19-gradient!$E$18)/100)*(PI()*gradient!$E$8*gradient!$E$8/4*O$3*0.7/N8))/$W$4))*EXP(gradient!$E$23*((gradient!$E$19-gradient!$E$18)/100))-(1/((gradient!$E$23*((gradient!$E$19-gradient!$E$18)/100)*(PI()*gradient!$E$8*gradient!$E$8/4*O$3*0.7/N8))/$W$4)))),0)</f>
        <v>32.625243296141093</v>
      </c>
      <c r="Q8" s="472"/>
      <c r="S8" s="344">
        <f>IF($G8&lt;1001,1+((SQRT(S$3/((('col1'!$B$9*((((U8/60*4)/(3.1415927*0.7*gradient!$E$8*gradient!$E$8))/1000*gradient!$E$9/1000000)/'col1'!$N$5)^(1/3))+('col1'!$B$10/((((U8/60*4)/(3.1415927*0.7*gradient!$E$8*gradient!$E$8))/1000*gradient!$E$9/1000000)/'col1'!$N$5))+('col1'!$B$11*((((U8/60*4)/(3.1415927*0.7*gradient!$E$8*gradient!$E$8))/1000*gradient!$E$9/1000000)/'col1'!$N$5)))*(gradient!$E$9*0.001)))/4)*(1/(1+((gradient!$E$23*((gradient!$E$19-gradient!$E$18)/100)*((PI()*gradient!$E$8*gradient!$E$8/4*S$3*0.7/U8)))/$W$4)))*LN(((((gradient!$E$23*((gradient!$E$19-gradient!$E$18)/100)*(PI()*gradient!$E$8*gradient!$E$8/4*S$3*0.7/U8))/$W$4)+1)/((gradient!$E$23*((gradient!$E$19-gradient!$E$18)/100)*(PI()*gradient!$E$8*gradient!$E$8/4*S$3*0.7/U8))/$W$4))*EXP(gradient!$E$23*((gradient!$E$19-gradient!$E$18)/100))-(1/((gradient!$E$23*((gradient!$E$19-gradient!$E$18)/100)*(PI()*gradient!$E$8*gradient!$E$8/4*S$3*0.7/U8))/$W$4)))),0)</f>
        <v>32.625243296141093</v>
      </c>
      <c r="T8" s="340">
        <v>1</v>
      </c>
      <c r="U8" s="345">
        <f>400*gradient!$E$8/4.6</f>
        <v>182.60869565217394</v>
      </c>
      <c r="Z8" s="470"/>
      <c r="AA8" s="345">
        <f>400*gradient!$E$8/4.6</f>
        <v>182.60869565217394</v>
      </c>
      <c r="AB8" s="344">
        <f>(1+((SQRT(AA$2/((('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A$2*0.7/$AA8)))/gradient!$E$20)))*LN(((((gradient!$E$23*((gradient!$E$19-gradient!$E$18)/100)*(PI()*gradient!$E$8*gradient!$E$8/4*AA$2*0.7/$AA8))/gradient!$E$20)+1)/((gradient!$E$23*((gradient!$E$19-gradient!$E$18)/100)*(PI()*gradient!$E$8*gradient!$E$8/4*AA$2*0.7/$AA8))/gradient!$E$20))*EXP(gradient!$E$23*((gradient!$E$19-gradient!$E$18)/100))-(1/((gradient!$E$23*((gradient!$E$19-gradient!$E$18)/100)*(PI()*gradient!$E$8*gradient!$E$8/4*AA$2*0.7/$AA8))/gradient!$E$20)))))</f>
        <v>80.750731678690585</v>
      </c>
      <c r="AC8" s="344">
        <f>1+((SQRT(AC$3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C$3*0.7/$AA8)))/gradient!$E$20)))*LN(((((gradient!$E$23*((gradient!$E$19-gradient!$E$18)/100)*(PI()*gradient!$E$8*gradient!$E$8/4*AC$3*0.7/$AA8))/gradient!$E$20)+1)/((gradient!$E$23*((gradient!$E$19-gradient!$E$18)/100)*(PI()*gradient!$E$8*gradient!$E$8/4*AC$3*0.7/$AA8))/gradient!$E$20))*EXP(gradient!$E$23*((gradient!$E$19-gradient!$E$18)/100))-(1/((gradient!$E$23*((gradient!$E$19-gradient!$E$18)/100)*(PI()*gradient!$E$8*gradient!$E$8/4*AC$3*0.7/$AA8))/gradient!$E$20))))</f>
        <v>92.912819910283488</v>
      </c>
      <c r="AD8" s="344">
        <f>1+((SQRT(AD$3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D$3*0.7/$AA8)))/gradient!$E$20)))*LN(((((gradient!$E$23*((gradient!$E$19-gradient!$E$18)/100)*(PI()*gradient!$E$8*gradient!$E$8/4*AD$3*0.7/$AA8))/gradient!$E$20)+1)/((gradient!$E$23*((gradient!$E$19-gradient!$E$18)/100)*(PI()*gradient!$E$8*gradient!$E$8/4*AD$3*0.7/$AA8))/gradient!$E$20))*EXP(gradient!$E$23*((gradient!$E$19-gradient!$E$18)/100))-(1/((gradient!$E$23*((gradient!$E$19-gradient!$E$18)/100)*(PI()*gradient!$E$8*gradient!$E$8/4*AD$3*0.7/$AA8))/gradient!$E$20))))</f>
        <v>97.247588465268151</v>
      </c>
      <c r="AE8" s="344">
        <f>1+((SQRT(AE$3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E$3*0.7/$AA8)))/gradient!$E$20)))*LN(((((gradient!$E$23*((gradient!$E$19-gradient!$E$18)/100)*(PI()*gradient!$E$8*gradient!$E$8/4*AE$3*0.7/$AA8))/gradient!$E$20)+1)/((gradient!$E$23*((gradient!$E$19-gradient!$E$18)/100)*(PI()*gradient!$E$8*gradient!$E$8/4*AE$3*0.7/$AA8))/gradient!$E$20))*EXP(gradient!$E$23*((gradient!$E$19-gradient!$E$18)/100))-(1/((gradient!$E$23*((gradient!$E$19-gradient!$E$18)/100)*(PI()*gradient!$E$8*gradient!$E$8/4*AE$3*0.7/$AA8))/gradient!$E$20))))</f>
        <v>98.294238977784218</v>
      </c>
      <c r="AF8" s="344">
        <f>1+((SQRT(AF$3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F$3*0.7/$AA8)))/gradient!$E$20)))*LN(((((gradient!$E$23*((gradient!$E$19-gradient!$E$18)/100)*(PI()*gradient!$E$8*gradient!$E$8/4*AF$3*0.7/$AA8))/gradient!$E$20)+1)/((gradient!$E$23*((gradient!$E$19-gradient!$E$18)/100)*(PI()*gradient!$E$8*gradient!$E$8/4*AF$3*0.7/$AA8))/gradient!$E$20))*EXP(gradient!$E$23*((gradient!$E$19-gradient!$E$18)/100))-(1/((gradient!$E$23*((gradient!$E$19-gradient!$E$18)/100)*(PI()*gradient!$E$8*gradient!$E$8/4*AF$3*0.7/$AA8))/gradient!$E$20))))</f>
        <v>95.255969727910596</v>
      </c>
      <c r="AG8" s="344">
        <f>1+((SQRT(AG$3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G$3*0.7/$AA8)))/gradient!$E$20)))*LN(((((gradient!$E$23*((gradient!$E$19-gradient!$E$18)/100)*(PI()*gradient!$E$8*gradient!$E$8/4*AG$3*0.7/$AA8))/gradient!$E$20)+1)/((gradient!$E$23*((gradient!$E$19-gradient!$E$18)/100)*(PI()*gradient!$E$8*gradient!$E$8/4*AG$3*0.7/$AA8))/gradient!$E$20))*EXP(gradient!$E$23*((gradient!$E$19-gradient!$E$18)/100))-(1/((gradient!$E$23*((gradient!$E$19-gradient!$E$18)/100)*(PI()*gradient!$E$8*gradient!$E$8/4*AG$3*0.7/$AA8))/gradient!$E$20))))</f>
        <v>91.201738323463985</v>
      </c>
      <c r="AH8" s="344">
        <f>1+((SQRT(AH$3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H$3*0.7/$AA8)))/gradient!$E$20)))*LN(((((gradient!$E$23*((gradient!$E$19-gradient!$E$18)/100)*(PI()*gradient!$E$8*gradient!$E$8/4*AH$3*0.7/$AA8))/gradient!$E$20)+1)/((gradient!$E$23*((gradient!$E$19-gradient!$E$18)/100)*(PI()*gradient!$E$8*gradient!$E$8/4*AH$3*0.7/$AA8))/gradient!$E$20))*EXP(gradient!$E$23*((gradient!$E$19-gradient!$E$18)/100))-(1/((gradient!$E$23*((gradient!$E$19-gradient!$E$18)/100)*(PI()*gradient!$E$8*gradient!$E$8/4*AH$3*0.7/$AA8))/gradient!$E$20))))</f>
        <v>83.44005609479791</v>
      </c>
      <c r="AI8" s="344">
        <f>1+((SQRT(AI$3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I$3*0.7/$AA8)))/gradient!$E$20)))*LN(((((gradient!$E$23*((gradient!$E$19-gradient!$E$18)/100)*(PI()*gradient!$E$8*gradient!$E$8/4*AI$3*0.7/$AA8))/gradient!$E$20)+1)/((gradient!$E$23*((gradient!$E$19-gradient!$E$18)/100)*(PI()*gradient!$E$8*gradient!$E$8/4*AI$3*0.7/$AA8))/gradient!$E$20))*EXP(gradient!$E$23*((gradient!$E$19-gradient!$E$18)/100))-(1/((gradient!$E$23*((gradient!$E$19-gradient!$E$18)/100)*(PI()*gradient!$E$8*gradient!$E$8/4*AI$3*0.7/$AA8))/gradient!$E$20))))</f>
        <v>76.988316971500097</v>
      </c>
      <c r="AJ8" s="344">
        <f>1+((SQRT(AJ$3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J$3*0.7/$AA8)))/gradient!$E$20)))*LN(((((gradient!$E$23*((gradient!$E$19-gradient!$E$18)/100)*(PI()*gradient!$E$8*gradient!$E$8/4*AJ$3*0.7/$AA8))/gradient!$E$20)+1)/((gradient!$E$23*((gradient!$E$19-gradient!$E$18)/100)*(PI()*gradient!$E$8*gradient!$E$8/4*AJ$3*0.7/$AA8))/gradient!$E$20))*EXP(gradient!$E$23*((gradient!$E$19-gradient!$E$18)/100))-(1/((gradient!$E$23*((gradient!$E$19-gradient!$E$18)/100)*(PI()*gradient!$E$8*gradient!$E$8/4*AJ$3*0.7/$AA8))/gradient!$E$20))))</f>
        <v>71.716193815140997</v>
      </c>
      <c r="AK8" s="344">
        <f>1+((SQRT(AK$3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K$3*0.7/$AA8)))/gradient!$E$20)))*LN(((((gradient!$E$23*((gradient!$E$19-gradient!$E$18)/100)*(PI()*gradient!$E$8*gradient!$E$8/4*AK$3*0.7/$AA8))/gradient!$E$20)+1)/((gradient!$E$23*((gradient!$E$19-gradient!$E$18)/100)*(PI()*gradient!$E$8*gradient!$E$8/4*AK$3*0.7/$AA8))/gradient!$E$20))*EXP(gradient!$E$23*((gradient!$E$19-gradient!$E$18)/100))-(1/((gradient!$E$23*((gradient!$E$19-gradient!$E$18)/100)*(PI()*gradient!$E$8*gradient!$E$8/4*AK$3*0.7/$AA8))/gradient!$E$20))))</f>
        <v>55.450983465424201</v>
      </c>
      <c r="AL8" s="344">
        <f>1+((SQRT(AL$3/((('col1'!$B$9*(((($AA8/60*4)/(3.1415927*0.7*gradient!$E$8*gradient!$E$8))/1000*gradient!$E$9/1000000)/'col1'!$N$5)^(1/3))+('col1'!$B$10/(((($AA8/60*4)/(3.1415927*0.7*gradient!$E$8*gradient!$E$8))/1000*gradient!$E$9/1000000)/'col1'!$N$5))+('col1'!$B$11*(((($AA8/60*4)/(3.1415927*0.7*gradient!$E$8*gradient!$E$8))/1000*gradient!$E$9/1000000)/'col1'!$N$5)))*(gradient!$E$9*0.001)))/4)*(1/(1+((gradient!$E$23*((gradient!$E$19-gradient!$E$18)/100)*((PI()*gradient!$E$8*gradient!$E$8/4*AL$3*0.7/$AA8)))/gradient!$E$20)))*LN(((((gradient!$E$23*((gradient!$E$19-gradient!$E$18)/100)*(PI()*gradient!$E$8*gradient!$E$8/4*AL$3*0.7/$AA8))/gradient!$E$20)+1)/((gradient!$E$23*((gradient!$E$19-gradient!$E$18)/100)*(PI()*gradient!$E$8*gradient!$E$8/4*AL$3*0.7/$AA8))/gradient!$E$20))*EXP(gradient!$E$23*((gradient!$E$19-gradient!$E$18)/100))-(1/((gradient!$E$23*((gradient!$E$19-gradient!$E$18)/100)*(PI()*gradient!$E$8*gradient!$E$8/4*AL$3*0.7/$AA8))/gradient!$E$20))))</f>
        <v>41.313004530094631</v>
      </c>
    </row>
    <row r="9" spans="1:38" x14ac:dyDescent="0.2">
      <c r="A9" s="470"/>
      <c r="B9" s="345">
        <f>500*gradient!$E$8/4.6</f>
        <v>228.2608695652174</v>
      </c>
      <c r="C9" s="344">
        <f>1+((SQRT($C$3/((('col1'!$B$9*(((($B9/60*4)/(3.1415927*0.7*gradient!$E$8*gradient!$E$8))/1000*gradient!$E$9/1000000)/'col1'!$N$5)^(1/3))+('col1'!$B$10/(((($B9/60*4)/(3.1415927*0.7*gradient!$E$8*gradient!$E$8))/1000*gradient!$E$9/1000000)/'col1'!$N$5))+('col1'!$B$11*(((($B9/60*4)/(3.1415927*0.7*gradient!$E$8*gradient!$E$8))/1000*gradient!$E$9/1000000)/'col1'!$N$5)))*(gradient!$E$9*0.001)))/4)*(1/(1+((gradient!$E$23*((gradient!$E$19-gradient!$E$18)/100)*((PI()*gradient!$E$8*gradient!$E$8/4*$C$3*0.7/$B9)))/gradient!$E$20)))*LN(((((gradient!$E$23*((gradient!$E$19-gradient!$E$18)/100)*(PI()*gradient!$E$8*gradient!$E$8/4*$C$3*0.7/$B9))/gradient!$E$20)+1)/((gradient!$E$23*((gradient!$E$19-gradient!$E$18)/100)*(PI()*gradient!$E$8*gradient!$E$8/4*$C$3*0.7/$B9))/gradient!$E$20))*EXP(gradient!$E$23*((gradient!$E$19-gradient!$E$18)/100))-(1/((gradient!$E$23*((gradient!$E$19-gradient!$E$18)/100)*(PI()*gradient!$E$8*gradient!$E$8/4*$C$3*0.7/$B9))/gradient!$E$20))))</f>
        <v>112.14551034818903</v>
      </c>
      <c r="E9" s="472"/>
      <c r="F9" s="345">
        <f>500*gradient!$E$8/4.6</f>
        <v>228.2608695652174</v>
      </c>
      <c r="G9" s="344">
        <f>1.1*('col1'!$B$12*$G$3*0.001*(($F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9" s="472"/>
      <c r="J9" s="345">
        <f>500*gradient!$E$8/4.6</f>
        <v>228.2608695652174</v>
      </c>
      <c r="K9" s="344">
        <f>IF($G9&lt;201,1+((SQRT(K$3/((('col1'!$B$9*((((J9/60*4)/(3.1415927*0.7*gradient!$E$8*gradient!$E$8))/1000*gradient!$E$9/1000000)/'col1'!$N$5)^(1/3))+('col1'!$B$10/((((J9/60*4)/(3.1415927*0.7*gradient!$E$8*gradient!$E$8))/1000*gradient!$E$9/1000000)/'col1'!$N$5))+('col1'!$B$11*((((J9/60*4)/(3.1415927*0.7*gradient!$E$8*gradient!$E$8))/1000*gradient!$E$9/1000000)/'col1'!$N$5)))*(gradient!$E$9*0.001)))/4)*(1/(1+((gradient!$E$23*((gradient!$E$19-gradient!$E$18)/100)*((PI()*gradient!$E$8*gradient!$E$8/4*K$3*0.7/J9)))/$W$4)))*LN(((((gradient!$E$23*((gradient!$E$19-gradient!$E$18)/100)*(PI()*gradient!$E$8*gradient!$E$8/4*K$3*0.7/J9))/$W$4)+1)/((gradient!$E$23*((gradient!$E$19-gradient!$E$18)/100)*(PI()*gradient!$E$8*gradient!$E$8/4*K$3*0.7/J9))/$W$4))*EXP(gradient!$E$23*((gradient!$E$19-gradient!$E$18)/100))-(1/((gradient!$E$23*((gradient!$E$19-gradient!$E$18)/100)*(PI()*gradient!$E$8*gradient!$E$8/4*K$3*0.7/J9))/$W$4)))),0)</f>
        <v>0</v>
      </c>
      <c r="M9" s="472"/>
      <c r="N9" s="345">
        <f>500*gradient!$E$8/4.6</f>
        <v>228.2608695652174</v>
      </c>
      <c r="O9" s="344">
        <f>IF($G9&lt;401,1+((SQRT(O$3/((('col1'!$B$9*((((N9/60*4)/(3.1415927*0.7*gradient!$E$8*gradient!$E$8))/1000*gradient!$E$9/1000000)/'col1'!$N$5)^(1/3))+('col1'!$B$10/((((N9/60*4)/(3.1415927*0.7*gradient!$E$8*gradient!$E$8))/1000*gradient!$E$9/1000000)/'col1'!$N$5))+('col1'!$B$11*((((N9/60*4)/(3.1415927*0.7*gradient!$E$8*gradient!$E$8))/1000*gradient!$E$9/1000000)/'col1'!$N$5)))*(gradient!$E$9*0.001)))/4)*(1/(1+((gradient!$E$23*((gradient!$E$19-gradient!$E$18)/100)*((PI()*gradient!$E$8*gradient!$E$8/4*O$3*0.7/N9)))/$W$4)))*LN(((((gradient!$E$23*((gradient!$E$19-gradient!$E$18)/100)*(PI()*gradient!$E$8*gradient!$E$8/4*O$3*0.7/N9))/$W$4)+1)/((gradient!$E$23*((gradient!$E$19-gradient!$E$18)/100)*(PI()*gradient!$E$8*gradient!$E$8/4*O$3*0.7/N9))/$W$4))*EXP(gradient!$E$23*((gradient!$E$19-gradient!$E$18)/100))-(1/((gradient!$E$23*((gradient!$E$19-gradient!$E$18)/100)*(PI()*gradient!$E$8*gradient!$E$8/4*O$3*0.7/N9))/$W$4)))),0)</f>
        <v>39.73904017563224</v>
      </c>
      <c r="Q9" s="472"/>
      <c r="S9" s="344">
        <f>IF($G9&lt;1001,1+((SQRT(S$3/((('col1'!$B$9*((((U9/60*4)/(3.1415927*0.7*gradient!$E$8*gradient!$E$8))/1000*gradient!$E$9/1000000)/'col1'!$N$5)^(1/3))+('col1'!$B$10/((((U9/60*4)/(3.1415927*0.7*gradient!$E$8*gradient!$E$8))/1000*gradient!$E$9/1000000)/'col1'!$N$5))+('col1'!$B$11*((((U9/60*4)/(3.1415927*0.7*gradient!$E$8*gradient!$E$8))/1000*gradient!$E$9/1000000)/'col1'!$N$5)))*(gradient!$E$9*0.001)))/4)*(1/(1+((gradient!$E$23*((gradient!$E$19-gradient!$E$18)/100)*((PI()*gradient!$E$8*gradient!$E$8/4*S$3*0.7/U9)))/$W$4)))*LN(((((gradient!$E$23*((gradient!$E$19-gradient!$E$18)/100)*(PI()*gradient!$E$8*gradient!$E$8/4*S$3*0.7/U9))/$W$4)+1)/((gradient!$E$23*((gradient!$E$19-gradient!$E$18)/100)*(PI()*gradient!$E$8*gradient!$E$8/4*S$3*0.7/U9))/$W$4))*EXP(gradient!$E$23*((gradient!$E$19-gradient!$E$18)/100))-(1/((gradient!$E$23*((gradient!$E$19-gradient!$E$18)/100)*(PI()*gradient!$E$8*gradient!$E$8/4*S$3*0.7/U9))/$W$4)))),0)</f>
        <v>39.73904017563224</v>
      </c>
      <c r="T9" s="340">
        <v>1</v>
      </c>
      <c r="U9" s="345">
        <f>500*gradient!$E$8/4.6</f>
        <v>228.2608695652174</v>
      </c>
      <c r="Z9" s="470"/>
      <c r="AA9" s="345">
        <f>500*gradient!$E$8/4.6</f>
        <v>228.2608695652174</v>
      </c>
      <c r="AB9" s="344">
        <f>(1+((SQRT(AA$2/((('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A$2*0.7/$AA9)))/gradient!$E$20)))*LN(((((gradient!$E$23*((gradient!$E$19-gradient!$E$18)/100)*(PI()*gradient!$E$8*gradient!$E$8/4*AA$2*0.7/$AA9))/gradient!$E$20)+1)/((gradient!$E$23*((gradient!$E$19-gradient!$E$18)/100)*(PI()*gradient!$E$8*gradient!$E$8/4*AA$2*0.7/$AA9))/gradient!$E$20))*EXP(gradient!$E$23*((gradient!$E$19-gradient!$E$18)/100))-(1/((gradient!$E$23*((gradient!$E$19-gradient!$E$18)/100)*(PI()*gradient!$E$8*gradient!$E$8/4*AA$2*0.7/$AA9))/gradient!$E$20)))))</f>
        <v>86.690820831951683</v>
      </c>
      <c r="AC9" s="344">
        <f>1+((SQRT(AC$3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C$3*0.7/$AA9)))/gradient!$E$20)))*LN(((((gradient!$E$23*((gradient!$E$19-gradient!$E$18)/100)*(PI()*gradient!$E$8*gradient!$E$8/4*AC$3*0.7/$AA9))/gradient!$E$20)+1)/((gradient!$E$23*((gradient!$E$19-gradient!$E$18)/100)*(PI()*gradient!$E$8*gradient!$E$8/4*AC$3*0.7/$AA9))/gradient!$E$20))*EXP(gradient!$E$23*((gradient!$E$19-gradient!$E$18)/100))-(1/((gradient!$E$23*((gradient!$E$19-gradient!$E$18)/100)*(PI()*gradient!$E$8*gradient!$E$8/4*AC$3*0.7/$AA9))/gradient!$E$20))))</f>
        <v>101.88525633261725</v>
      </c>
      <c r="AD9" s="344">
        <f>1+((SQRT(AD$3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D$3*0.7/$AA9)))/gradient!$E$20)))*LN(((((gradient!$E$23*((gradient!$E$19-gradient!$E$18)/100)*(PI()*gradient!$E$8*gradient!$E$8/4*AD$3*0.7/$AA9))/gradient!$E$20)+1)/((gradient!$E$23*((gradient!$E$19-gradient!$E$18)/100)*(PI()*gradient!$E$8*gradient!$E$8/4*AD$3*0.7/$AA9))/gradient!$E$20))*EXP(gradient!$E$23*((gradient!$E$19-gradient!$E$18)/100))-(1/((gradient!$E$23*((gradient!$E$19-gradient!$E$18)/100)*(PI()*gradient!$E$8*gradient!$E$8/4*AD$3*0.7/$AA9))/gradient!$E$20))))</f>
        <v>108.37955182421108</v>
      </c>
      <c r="AE9" s="344">
        <f>1+((SQRT(AE$3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E$3*0.7/$AA9)))/gradient!$E$20)))*LN(((((gradient!$E$23*((gradient!$E$19-gradient!$E$18)/100)*(PI()*gradient!$E$8*gradient!$E$8/4*AE$3*0.7/$AA9))/gradient!$E$20)+1)/((gradient!$E$23*((gradient!$E$19-gradient!$E$18)/100)*(PI()*gradient!$E$8*gradient!$E$8/4*AE$3*0.7/$AA9))/gradient!$E$20))*EXP(gradient!$E$23*((gradient!$E$19-gradient!$E$18)/100))-(1/((gradient!$E$23*((gradient!$E$19-gradient!$E$18)/100)*(PI()*gradient!$E$8*gradient!$E$8/4*AE$3*0.7/$AA9))/gradient!$E$20))))</f>
        <v>112.14551034818903</v>
      </c>
      <c r="AF9" s="344">
        <f>1+((SQRT(AF$3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F$3*0.7/$AA9)))/gradient!$E$20)))*LN(((((gradient!$E$23*((gradient!$E$19-gradient!$E$18)/100)*(PI()*gradient!$E$8*gradient!$E$8/4*AF$3*0.7/$AA9))/gradient!$E$20)+1)/((gradient!$E$23*((gradient!$E$19-gradient!$E$18)/100)*(PI()*gradient!$E$8*gradient!$E$8/4*AF$3*0.7/$AA9))/gradient!$E$20))*EXP(gradient!$E$23*((gradient!$E$19-gradient!$E$18)/100))-(1/((gradient!$E$23*((gradient!$E$19-gradient!$E$18)/100)*(PI()*gradient!$E$8*gradient!$E$8/4*AF$3*0.7/$AA9))/gradient!$E$20))))</f>
        <v>110.82806249125983</v>
      </c>
      <c r="AG9" s="344">
        <f>1+((SQRT(AG$3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G$3*0.7/$AA9)))/gradient!$E$20)))*LN(((((gradient!$E$23*((gradient!$E$19-gradient!$E$18)/100)*(PI()*gradient!$E$8*gradient!$E$8/4*AG$3*0.7/$AA9))/gradient!$E$20)+1)/((gradient!$E$23*((gradient!$E$19-gradient!$E$18)/100)*(PI()*gradient!$E$8*gradient!$E$8/4*AG$3*0.7/$AA9))/gradient!$E$20))*EXP(gradient!$E$23*((gradient!$E$19-gradient!$E$18)/100))-(1/((gradient!$E$23*((gradient!$E$19-gradient!$E$18)/100)*(PI()*gradient!$E$8*gradient!$E$8/4*AG$3*0.7/$AA9))/gradient!$E$20))))</f>
        <v>107.55427656683257</v>
      </c>
      <c r="AH9" s="344">
        <f>1+((SQRT(AH$3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H$3*0.7/$AA9)))/gradient!$E$20)))*LN(((((gradient!$E$23*((gradient!$E$19-gradient!$E$18)/100)*(PI()*gradient!$E$8*gradient!$E$8/4*AH$3*0.7/$AA9))/gradient!$E$20)+1)/((gradient!$E$23*((gradient!$E$19-gradient!$E$18)/100)*(PI()*gradient!$E$8*gradient!$E$8/4*AH$3*0.7/$AA9))/gradient!$E$20))*EXP(gradient!$E$23*((gradient!$E$19-gradient!$E$18)/100))-(1/((gradient!$E$23*((gradient!$E$19-gradient!$E$18)/100)*(PI()*gradient!$E$8*gradient!$E$8/4*AH$3*0.7/$AA9))/gradient!$E$20))))</f>
        <v>100.1304638605514</v>
      </c>
      <c r="AI9" s="344">
        <f>1+((SQRT(AI$3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I$3*0.7/$AA9)))/gradient!$E$20)))*LN(((((gradient!$E$23*((gradient!$E$19-gradient!$E$18)/100)*(PI()*gradient!$E$8*gradient!$E$8/4*AI$3*0.7/$AA9))/gradient!$E$20)+1)/((gradient!$E$23*((gradient!$E$19-gradient!$E$18)/100)*(PI()*gradient!$E$8*gradient!$E$8/4*AI$3*0.7/$AA9))/gradient!$E$20))*EXP(gradient!$E$23*((gradient!$E$19-gradient!$E$18)/100))-(1/((gradient!$E$23*((gradient!$E$19-gradient!$E$18)/100)*(PI()*gradient!$E$8*gradient!$E$8/4*AI$3*0.7/$AA9))/gradient!$E$20))))</f>
        <v>93.384964988923414</v>
      </c>
      <c r="AJ9" s="344">
        <f>1+((SQRT(AJ$3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J$3*0.7/$AA9)))/gradient!$E$20)))*LN(((((gradient!$E$23*((gradient!$E$19-gradient!$E$18)/100)*(PI()*gradient!$E$8*gradient!$E$8/4*AJ$3*0.7/$AA9))/gradient!$E$20)+1)/((gradient!$E$23*((gradient!$E$19-gradient!$E$18)/100)*(PI()*gradient!$E$8*gradient!$E$8/4*AJ$3*0.7/$AA9))/gradient!$E$20))*EXP(gradient!$E$23*((gradient!$E$19-gradient!$E$18)/100))-(1/((gradient!$E$23*((gradient!$E$19-gradient!$E$18)/100)*(PI()*gradient!$E$8*gradient!$E$8/4*AJ$3*0.7/$AA9))/gradient!$E$20))))</f>
        <v>87.623127215809063</v>
      </c>
      <c r="AK9" s="344">
        <f>1+((SQRT(AK$3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K$3*0.7/$AA9)))/gradient!$E$20)))*LN(((((gradient!$E$23*((gradient!$E$19-gradient!$E$18)/100)*(PI()*gradient!$E$8*gradient!$E$8/4*AK$3*0.7/$AA9))/gradient!$E$20)+1)/((gradient!$E$23*((gradient!$E$19-gradient!$E$18)/100)*(PI()*gradient!$E$8*gradient!$E$8/4*AK$3*0.7/$AA9))/gradient!$E$20))*EXP(gradient!$E$23*((gradient!$E$19-gradient!$E$18)/100))-(1/((gradient!$E$23*((gradient!$E$19-gradient!$E$18)/100)*(PI()*gradient!$E$8*gradient!$E$8/4*AK$3*0.7/$AA9))/gradient!$E$20))))</f>
        <v>68.881646242487733</v>
      </c>
      <c r="AL9" s="344">
        <f>1+((SQRT(AL$3/((('col1'!$B$9*(((($AA9/60*4)/(3.1415927*0.7*gradient!$E$8*gradient!$E$8))/1000*gradient!$E$9/1000000)/'col1'!$N$5)^(1/3))+('col1'!$B$10/(((($AA9/60*4)/(3.1415927*0.7*gradient!$E$8*gradient!$E$8))/1000*gradient!$E$9/1000000)/'col1'!$N$5))+('col1'!$B$11*(((($AA9/60*4)/(3.1415927*0.7*gradient!$E$8*gradient!$E$8))/1000*gradient!$E$9/1000000)/'col1'!$N$5)))*(gradient!$E$9*0.001)))/4)*(1/(1+((gradient!$E$23*((gradient!$E$19-gradient!$E$18)/100)*((PI()*gradient!$E$8*gradient!$E$8/4*AL$3*0.7/$AA9)))/gradient!$E$20)))*LN(((((gradient!$E$23*((gradient!$E$19-gradient!$E$18)/100)*(PI()*gradient!$E$8*gradient!$E$8/4*AL$3*0.7/$AA9))/gradient!$E$20)+1)/((gradient!$E$23*((gradient!$E$19-gradient!$E$18)/100)*(PI()*gradient!$E$8*gradient!$E$8/4*AL$3*0.7/$AA9))/gradient!$E$20))*EXP(gradient!$E$23*((gradient!$E$19-gradient!$E$18)/100))-(1/((gradient!$E$23*((gradient!$E$19-gradient!$E$18)/100)*(PI()*gradient!$E$8*gradient!$E$8/4*AL$3*0.7/$AA9))/gradient!$E$20))))</f>
        <v>51.780722605834669</v>
      </c>
    </row>
    <row r="10" spans="1:38" x14ac:dyDescent="0.2">
      <c r="A10" s="470"/>
      <c r="B10" s="345">
        <f>600*gradient!$E$8/4.6</f>
        <v>273.91304347826087</v>
      </c>
      <c r="C10" s="344">
        <f>1+((SQRT($C$3/((('col1'!$B$9*(((($B10/60*4)/(3.1415927*0.7*gradient!$E$8*gradient!$E$8))/1000*gradient!$E$9/1000000)/'col1'!$N$5)^(1/3))+('col1'!$B$10/(((($B10/60*4)/(3.1415927*0.7*gradient!$E$8*gradient!$E$8))/1000*gradient!$E$9/1000000)/'col1'!$N$5))+('col1'!$B$11*(((($B10/60*4)/(3.1415927*0.7*gradient!$E$8*gradient!$E$8))/1000*gradient!$E$9/1000000)/'col1'!$N$5)))*(gradient!$E$9*0.001)))/4)*(1/(1+((gradient!$E$23*((gradient!$E$19-gradient!$E$18)/100)*((PI()*gradient!$E$8*gradient!$E$8/4*$C$3*0.7/$B10)))/gradient!$E$20)))*LN(((((gradient!$E$23*((gradient!$E$19-gradient!$E$18)/100)*(PI()*gradient!$E$8*gradient!$E$8/4*$C$3*0.7/$B10))/gradient!$E$20)+1)/((gradient!$E$23*((gradient!$E$19-gradient!$E$18)/100)*(PI()*gradient!$E$8*gradient!$E$8/4*$C$3*0.7/$B10))/gradient!$E$20))*EXP(gradient!$E$23*((gradient!$E$19-gradient!$E$18)/100))-(1/((gradient!$E$23*((gradient!$E$19-gradient!$E$18)/100)*(PI()*gradient!$E$8*gradient!$E$8/4*$C$3*0.7/$B10))/gradient!$E$20))))</f>
        <v>122.82891666058178</v>
      </c>
      <c r="E10" s="472"/>
      <c r="F10" s="345">
        <f>600*gradient!$E$8/4.6</f>
        <v>273.91304347826087</v>
      </c>
      <c r="G10" s="344">
        <f>1.1*('col1'!$B$12*$G$3*0.001*(($F10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10" s="472"/>
      <c r="J10" s="345">
        <f>600*gradient!$E$8/4.6</f>
        <v>273.91304347826087</v>
      </c>
      <c r="K10" s="344">
        <f>IF($G10&lt;201,1+((SQRT(K$3/((('col1'!$B$9*((((J10/60*4)/(3.1415927*0.7*gradient!$E$8*gradient!$E$8))/1000*gradient!$E$9/1000000)/'col1'!$N$5)^(1/3))+('col1'!$B$10/((((J10/60*4)/(3.1415927*0.7*gradient!$E$8*gradient!$E$8))/1000*gradient!$E$9/1000000)/'col1'!$N$5))+('col1'!$B$11*((((J10/60*4)/(3.1415927*0.7*gradient!$E$8*gradient!$E$8))/1000*gradient!$E$9/1000000)/'col1'!$N$5)))*(gradient!$E$9*0.001)))/4)*(1/(1+((gradient!$E$23*((gradient!$E$19-gradient!$E$18)/100)*((PI()*gradient!$E$8*gradient!$E$8/4*K$3*0.7/J10)))/$W$4)))*LN(((((gradient!$E$23*((gradient!$E$19-gradient!$E$18)/100)*(PI()*gradient!$E$8*gradient!$E$8/4*K$3*0.7/J10))/$W$4)+1)/((gradient!$E$23*((gradient!$E$19-gradient!$E$18)/100)*(PI()*gradient!$E$8*gradient!$E$8/4*K$3*0.7/J10))/$W$4))*EXP(gradient!$E$23*((gradient!$E$19-gradient!$E$18)/100))-(1/((gradient!$E$23*((gradient!$E$19-gradient!$E$18)/100)*(PI()*gradient!$E$8*gradient!$E$8/4*K$3*0.7/J10))/$W$4)))),0)</f>
        <v>0</v>
      </c>
      <c r="M10" s="472"/>
      <c r="N10" s="345">
        <f>600*gradient!$E$8/4.6</f>
        <v>273.91304347826087</v>
      </c>
      <c r="O10" s="344">
        <f>IF($G10&lt;401,1+((SQRT(O$3/((('col1'!$B$9*((((N10/60*4)/(3.1415927*0.7*gradient!$E$8*gradient!$E$8))/1000*gradient!$E$9/1000000)/'col1'!$N$5)^(1/3))+('col1'!$B$10/((((N10/60*4)/(3.1415927*0.7*gradient!$E$8*gradient!$E$8))/1000*gradient!$E$9/1000000)/'col1'!$N$5))+('col1'!$B$11*((((N10/60*4)/(3.1415927*0.7*gradient!$E$8*gradient!$E$8))/1000*gradient!$E$9/1000000)/'col1'!$N$5)))*(gradient!$E$9*0.001)))/4)*(1/(1+((gradient!$E$23*((gradient!$E$19-gradient!$E$18)/100)*((PI()*gradient!$E$8*gradient!$E$8/4*O$3*0.7/N10)))/$W$4)))*LN(((((gradient!$E$23*((gradient!$E$19-gradient!$E$18)/100)*(PI()*gradient!$E$8*gradient!$E$8/4*O$3*0.7/N10))/$W$4)+1)/((gradient!$E$23*((gradient!$E$19-gradient!$E$18)/100)*(PI()*gradient!$E$8*gradient!$E$8/4*O$3*0.7/N10))/$W$4))*EXP(gradient!$E$23*((gradient!$E$19-gradient!$E$18)/100))-(1/((gradient!$E$23*((gradient!$E$19-gradient!$E$18)/100)*(PI()*gradient!$E$8*gradient!$E$8/4*O$3*0.7/N10))/$W$4)))),0)</f>
        <v>46.062147894564809</v>
      </c>
      <c r="Q10" s="472"/>
      <c r="S10" s="344">
        <f>IF($G10&lt;1001,1+((SQRT(S$3/((('col1'!$B$9*((((U10/60*4)/(3.1415927*0.7*gradient!$E$8*gradient!$E$8))/1000*gradient!$E$9/1000000)/'col1'!$N$5)^(1/3))+('col1'!$B$10/((((U10/60*4)/(3.1415927*0.7*gradient!$E$8*gradient!$E$8))/1000*gradient!$E$9/1000000)/'col1'!$N$5))+('col1'!$B$11*((((U10/60*4)/(3.1415927*0.7*gradient!$E$8*gradient!$E$8))/1000*gradient!$E$9/1000000)/'col1'!$N$5)))*(gradient!$E$9*0.001)))/4)*(1/(1+((gradient!$E$23*((gradient!$E$19-gradient!$E$18)/100)*((PI()*gradient!$E$8*gradient!$E$8/4*S$3*0.7/U10)))/$W$4)))*LN(((((gradient!$E$23*((gradient!$E$19-gradient!$E$18)/100)*(PI()*gradient!$E$8*gradient!$E$8/4*S$3*0.7/U10))/$W$4)+1)/((gradient!$E$23*((gradient!$E$19-gradient!$E$18)/100)*(PI()*gradient!$E$8*gradient!$E$8/4*S$3*0.7/U10))/$W$4))*EXP(gradient!$E$23*((gradient!$E$19-gradient!$E$18)/100))-(1/((gradient!$E$23*((gradient!$E$19-gradient!$E$18)/100)*(PI()*gradient!$E$8*gradient!$E$8/4*S$3*0.7/U10))/$W$4)))),0)</f>
        <v>46.062147894564809</v>
      </c>
      <c r="T10" s="340">
        <v>1</v>
      </c>
      <c r="U10" s="345">
        <f>600*gradient!$E$8/4.6</f>
        <v>273.91304347826087</v>
      </c>
      <c r="Z10" s="470"/>
      <c r="AA10" s="345">
        <f>600*gradient!$E$8/4.6</f>
        <v>273.91304347826087</v>
      </c>
      <c r="AB10" s="344">
        <f>(1+((SQRT(AA$2/((('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A$2*0.7/$AA10)))/gradient!$E$20)))*LN(((((gradient!$E$23*((gradient!$E$19-gradient!$E$18)/100)*(PI()*gradient!$E$8*gradient!$E$8/4*AA$2*0.7/$AA10))/gradient!$E$20)+1)/((gradient!$E$23*((gradient!$E$19-gradient!$E$18)/100)*(PI()*gradient!$E$8*gradient!$E$8/4*AA$2*0.7/$AA10))/gradient!$E$20))*EXP(gradient!$E$23*((gradient!$E$19-gradient!$E$18)/100))-(1/((gradient!$E$23*((gradient!$E$19-gradient!$E$18)/100)*(PI()*gradient!$E$8*gradient!$E$8/4*AA$2*0.7/$AA10))/gradient!$E$20)))))</f>
        <v>90.705969103638097</v>
      </c>
      <c r="AC10" s="344">
        <f>1+((SQRT(AC$3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C$3*0.7/$AA10)))/gradient!$E$20)))*LN(((((gradient!$E$23*((gradient!$E$19-gradient!$E$18)/100)*(PI()*gradient!$E$8*gradient!$E$8/4*AC$3*0.7/$AA10))/gradient!$E$20)+1)/((gradient!$E$23*((gradient!$E$19-gradient!$E$18)/100)*(PI()*gradient!$E$8*gradient!$E$8/4*AC$3*0.7/$AA10))/gradient!$E$20))*EXP(gradient!$E$23*((gradient!$E$19-gradient!$E$18)/100))-(1/((gradient!$E$23*((gradient!$E$19-gradient!$E$18)/100)*(PI()*gradient!$E$8*gradient!$E$8/4*AC$3*0.7/$AA10))/gradient!$E$20))))</f>
        <v>108.25663388267691</v>
      </c>
      <c r="AD10" s="344">
        <f>1+((SQRT(AD$3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D$3*0.7/$AA10)))/gradient!$E$20)))*LN(((((gradient!$E$23*((gradient!$E$19-gradient!$E$18)/100)*(PI()*gradient!$E$8*gradient!$E$8/4*AD$3*0.7/$AA10))/gradient!$E$20)+1)/((gradient!$E$23*((gradient!$E$19-gradient!$E$18)/100)*(PI()*gradient!$E$8*gradient!$E$8/4*AD$3*0.7/$AA10))/gradient!$E$20))*EXP(gradient!$E$23*((gradient!$E$19-gradient!$E$18)/100))-(1/((gradient!$E$23*((gradient!$E$19-gradient!$E$18)/100)*(PI()*gradient!$E$8*gradient!$E$8/4*AD$3*0.7/$AA10))/gradient!$E$20))))</f>
        <v>116.56151017102263</v>
      </c>
      <c r="AE10" s="344">
        <f>1+((SQRT(AE$3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E$3*0.7/$AA10)))/gradient!$E$20)))*LN(((((gradient!$E$23*((gradient!$E$19-gradient!$E$18)/100)*(PI()*gradient!$E$8*gradient!$E$8/4*AE$3*0.7/$AA10))/gradient!$E$20)+1)/((gradient!$E$23*((gradient!$E$19-gradient!$E$18)/100)*(PI()*gradient!$E$8*gradient!$E$8/4*AE$3*0.7/$AA10))/gradient!$E$20))*EXP(gradient!$E$23*((gradient!$E$19-gradient!$E$18)/100))-(1/((gradient!$E$23*((gradient!$E$19-gradient!$E$18)/100)*(PI()*gradient!$E$8*gradient!$E$8/4*AE$3*0.7/$AA10))/gradient!$E$20))))</f>
        <v>122.82891666058178</v>
      </c>
      <c r="AF10" s="344">
        <f>1+((SQRT(AF$3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F$3*0.7/$AA10)))/gradient!$E$20)))*LN(((((gradient!$E$23*((gradient!$E$19-gradient!$E$18)/100)*(PI()*gradient!$E$8*gradient!$E$8/4*AF$3*0.7/$AA10))/gradient!$E$20)+1)/((gradient!$E$23*((gradient!$E$19-gradient!$E$18)/100)*(PI()*gradient!$E$8*gradient!$E$8/4*AF$3*0.7/$AA10))/gradient!$E$20))*EXP(gradient!$E$23*((gradient!$E$19-gradient!$E$18)/100))-(1/((gradient!$E$23*((gradient!$E$19-gradient!$E$18)/100)*(PI()*gradient!$E$8*gradient!$E$8/4*AF$3*0.7/$AA10))/gradient!$E$20))))</f>
        <v>123.32754036039712</v>
      </c>
      <c r="AG10" s="344">
        <f>1+((SQRT(AG$3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G$3*0.7/$AA10)))/gradient!$E$20)))*LN(((((gradient!$E$23*((gradient!$E$19-gradient!$E$18)/100)*(PI()*gradient!$E$8*gradient!$E$8/4*AG$3*0.7/$AA10))/gradient!$E$20)+1)/((gradient!$E$23*((gradient!$E$19-gradient!$E$18)/100)*(PI()*gradient!$E$8*gradient!$E$8/4*AG$3*0.7/$AA10))/gradient!$E$20))*EXP(gradient!$E$23*((gradient!$E$19-gradient!$E$18)/100))-(1/((gradient!$E$23*((gradient!$E$19-gradient!$E$18)/100)*(PI()*gradient!$E$8*gradient!$E$8/4*AG$3*0.7/$AA10))/gradient!$E$20))))</f>
        <v>121.04847250409867</v>
      </c>
      <c r="AH10" s="344">
        <f>1+((SQRT(AH$3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H$3*0.7/$AA10)))/gradient!$E$20)))*LN(((((gradient!$E$23*((gradient!$E$19-gradient!$E$18)/100)*(PI()*gradient!$E$8*gradient!$E$8/4*AH$3*0.7/$AA10))/gradient!$E$20)+1)/((gradient!$E$23*((gradient!$E$19-gradient!$E$18)/100)*(PI()*gradient!$E$8*gradient!$E$8/4*AH$3*0.7/$AA10))/gradient!$E$20))*EXP(gradient!$E$23*((gradient!$E$19-gradient!$E$18)/100))-(1/((gradient!$E$23*((gradient!$E$19-gradient!$E$18)/100)*(PI()*gradient!$E$8*gradient!$E$8/4*AH$3*0.7/$AA10))/gradient!$E$20))))</f>
        <v>114.41017619615707</v>
      </c>
      <c r="AI10" s="344">
        <f>1+((SQRT(AI$3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I$3*0.7/$AA10)))/gradient!$E$20)))*LN(((((gradient!$E$23*((gradient!$E$19-gradient!$E$18)/100)*(PI()*gradient!$E$8*gradient!$E$8/4*AI$3*0.7/$AA10))/gradient!$E$20)+1)/((gradient!$E$23*((gradient!$E$19-gradient!$E$18)/100)*(PI()*gradient!$E$8*gradient!$E$8/4*AI$3*0.7/$AA10))/gradient!$E$20))*EXP(gradient!$E$23*((gradient!$E$19-gradient!$E$18)/100))-(1/((gradient!$E$23*((gradient!$E$19-gradient!$E$18)/100)*(PI()*gradient!$E$8*gradient!$E$8/4*AI$3*0.7/$AA10))/gradient!$E$20))))</f>
        <v>107.73448666688644</v>
      </c>
      <c r="AJ10" s="344">
        <f>1+((SQRT(AJ$3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J$3*0.7/$AA10)))/gradient!$E$20)))*LN(((((gradient!$E$23*((gradient!$E$19-gradient!$E$18)/100)*(PI()*gradient!$E$8*gradient!$E$8/4*AJ$3*0.7/$AA10))/gradient!$E$20)+1)/((gradient!$E$23*((gradient!$E$19-gradient!$E$18)/100)*(PI()*gradient!$E$8*gradient!$E$8/4*AJ$3*0.7/$AA10))/gradient!$E$20))*EXP(gradient!$E$23*((gradient!$E$19-gradient!$E$18)/100))-(1/((gradient!$E$23*((gradient!$E$19-gradient!$E$18)/100)*(PI()*gradient!$E$8*gradient!$E$8/4*AJ$3*0.7/$AA10))/gradient!$E$20))))</f>
        <v>101.76202590439594</v>
      </c>
      <c r="AK10" s="344">
        <f>1+((SQRT(AK$3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K$3*0.7/$AA10)))/gradient!$E$20)))*LN(((((gradient!$E$23*((gradient!$E$19-gradient!$E$18)/100)*(PI()*gradient!$E$8*gradient!$E$8/4*AK$3*0.7/$AA10))/gradient!$E$20)+1)/((gradient!$E$23*((gradient!$E$19-gradient!$E$18)/100)*(PI()*gradient!$E$8*gradient!$E$8/4*AK$3*0.7/$AA10))/gradient!$E$20))*EXP(gradient!$E$23*((gradient!$E$19-gradient!$E$18)/100))-(1/((gradient!$E$23*((gradient!$E$19-gradient!$E$18)/100)*(PI()*gradient!$E$8*gradient!$E$8/4*AK$3*0.7/$AA10))/gradient!$E$20))))</f>
        <v>81.26666424717375</v>
      </c>
      <c r="AL10" s="344">
        <f>1+((SQRT(AL$3/((('col1'!$B$9*(((($AA10/60*4)/(3.1415927*0.7*gradient!$E$8*gradient!$E$8))/1000*gradient!$E$9/1000000)/'col1'!$N$5)^(1/3))+('col1'!$B$10/(((($AA10/60*4)/(3.1415927*0.7*gradient!$E$8*gradient!$E$8))/1000*gradient!$E$9/1000000)/'col1'!$N$5))+('col1'!$B$11*(((($AA10/60*4)/(3.1415927*0.7*gradient!$E$8*gradient!$E$8))/1000*gradient!$E$9/1000000)/'col1'!$N$5)))*(gradient!$E$9*0.001)))/4)*(1/(1+((gradient!$E$23*((gradient!$E$19-gradient!$E$18)/100)*((PI()*gradient!$E$8*gradient!$E$8/4*AL$3*0.7/$AA10)))/gradient!$E$20)))*LN(((((gradient!$E$23*((gradient!$E$19-gradient!$E$18)/100)*(PI()*gradient!$E$8*gradient!$E$8/4*AL$3*0.7/$AA10))/gradient!$E$20)+1)/((gradient!$E$23*((gradient!$E$19-gradient!$E$18)/100)*(PI()*gradient!$E$8*gradient!$E$8/4*AL$3*0.7/$AA10))/gradient!$E$20))*EXP(gradient!$E$23*((gradient!$E$19-gradient!$E$18)/100))-(1/((gradient!$E$23*((gradient!$E$19-gradient!$E$18)/100)*(PI()*gradient!$E$8*gradient!$E$8/4*AL$3*0.7/$AA10))/gradient!$E$20))))</f>
        <v>61.648340059615578</v>
      </c>
    </row>
    <row r="11" spans="1:38" x14ac:dyDescent="0.2">
      <c r="A11" s="470"/>
      <c r="B11" s="345">
        <f>700*gradient!$E$8/4.6</f>
        <v>319.56521739130437</v>
      </c>
      <c r="C11" s="344">
        <f>1+((SQRT($C$3/((('col1'!$B$9*(((($B11/60*4)/(3.1415927*0.7*gradient!$E$8*gradient!$E$8))/1000*gradient!$E$9/1000000)/'col1'!$N$5)^(1/3))+('col1'!$B$10/(((($B11/60*4)/(3.1415927*0.7*gradient!$E$8*gradient!$E$8))/1000*gradient!$E$9/1000000)/'col1'!$N$5))+('col1'!$B$11*(((($B11/60*4)/(3.1415927*0.7*gradient!$E$8*gradient!$E$8))/1000*gradient!$E$9/1000000)/'col1'!$N$5)))*(gradient!$E$9*0.001)))/4)*(1/(1+((gradient!$E$23*((gradient!$E$19-gradient!$E$18)/100)*((PI()*gradient!$E$8*gradient!$E$8/4*$C$3*0.7/$B11)))/gradient!$E$20)))*LN(((((gradient!$E$23*((gradient!$E$19-gradient!$E$18)/100)*(PI()*gradient!$E$8*gradient!$E$8/4*$C$3*0.7/$B11))/gradient!$E$20)+1)/((gradient!$E$23*((gradient!$E$19-gradient!$E$18)/100)*(PI()*gradient!$E$8*gradient!$E$8/4*$C$3*0.7/$B11))/gradient!$E$20))*EXP(gradient!$E$23*((gradient!$E$19-gradient!$E$18)/100))-(1/((gradient!$E$23*((gradient!$E$19-gradient!$E$18)/100)*(PI()*gradient!$E$8*gradient!$E$8/4*$C$3*0.7/$B11))/gradient!$E$20))))</f>
        <v>131.16651304790014</v>
      </c>
      <c r="E11" s="472"/>
      <c r="F11" s="345">
        <f>700*gradient!$E$8/4.6</f>
        <v>319.56521739130437</v>
      </c>
      <c r="G11" s="344">
        <f>1.1*('col1'!$B$12*$G$3*0.001*(($F11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11" s="472"/>
      <c r="J11" s="345">
        <f>700*gradient!$E$8/4.6</f>
        <v>319.56521739130437</v>
      </c>
      <c r="K11" s="344">
        <f>IF($G11&lt;201,1+((SQRT(K$3/((('col1'!$B$9*((((J11/60*4)/(3.1415927*0.7*gradient!$E$8*gradient!$E$8))/1000*gradient!$E$9/1000000)/'col1'!$N$5)^(1/3))+('col1'!$B$10/((((J11/60*4)/(3.1415927*0.7*gradient!$E$8*gradient!$E$8))/1000*gradient!$E$9/1000000)/'col1'!$N$5))+('col1'!$B$11*((((J11/60*4)/(3.1415927*0.7*gradient!$E$8*gradient!$E$8))/1000*gradient!$E$9/1000000)/'col1'!$N$5)))*(gradient!$E$9*0.001)))/4)*(1/(1+((gradient!$E$23*((gradient!$E$19-gradient!$E$18)/100)*((PI()*gradient!$E$8*gradient!$E$8/4*K$3*0.7/J11)))/$W$4)))*LN(((((gradient!$E$23*((gradient!$E$19-gradient!$E$18)/100)*(PI()*gradient!$E$8*gradient!$E$8/4*K$3*0.7/J11))/$W$4)+1)/((gradient!$E$23*((gradient!$E$19-gradient!$E$18)/100)*(PI()*gradient!$E$8*gradient!$E$8/4*K$3*0.7/J11))/$W$4))*EXP(gradient!$E$23*((gradient!$E$19-gradient!$E$18)/100))-(1/((gradient!$E$23*((gradient!$E$19-gradient!$E$18)/100)*(PI()*gradient!$E$8*gradient!$E$8/4*K$3*0.7/J11))/$W$4)))),0)</f>
        <v>0</v>
      </c>
      <c r="M11" s="472"/>
      <c r="N11" s="345">
        <f>700*gradient!$E$8/4.6</f>
        <v>319.56521739130437</v>
      </c>
      <c r="O11" s="344">
        <f>IF($G11&lt;401,1+((SQRT(O$3/((('col1'!$B$9*((((N11/60*4)/(3.1415927*0.7*gradient!$E$8*gradient!$E$8))/1000*gradient!$E$9/1000000)/'col1'!$N$5)^(1/3))+('col1'!$B$10/((((N11/60*4)/(3.1415927*0.7*gradient!$E$8*gradient!$E$8))/1000*gradient!$E$9/1000000)/'col1'!$N$5))+('col1'!$B$11*((((N11/60*4)/(3.1415927*0.7*gradient!$E$8*gradient!$E$8))/1000*gradient!$E$9/1000000)/'col1'!$N$5)))*(gradient!$E$9*0.001)))/4)*(1/(1+((gradient!$E$23*((gradient!$E$19-gradient!$E$18)/100)*((PI()*gradient!$E$8*gradient!$E$8/4*O$3*0.7/N11)))/$W$4)))*LN(((((gradient!$E$23*((gradient!$E$19-gradient!$E$18)/100)*(PI()*gradient!$E$8*gradient!$E$8/4*O$3*0.7/N11))/$W$4)+1)/((gradient!$E$23*((gradient!$E$19-gradient!$E$18)/100)*(PI()*gradient!$E$8*gradient!$E$8/4*O$3*0.7/N11))/$W$4))*EXP(gradient!$E$23*((gradient!$E$19-gradient!$E$18)/100))-(1/((gradient!$E$23*((gradient!$E$19-gradient!$E$18)/100)*(PI()*gradient!$E$8*gradient!$E$8/4*O$3*0.7/N11))/$W$4)))),0)</f>
        <v>51.681595680033361</v>
      </c>
      <c r="Q11" s="472"/>
      <c r="S11" s="344">
        <f>IF($G11&lt;1001,1+((SQRT(S$3/((('col1'!$B$9*((((U11/60*4)/(3.1415927*0.7*gradient!$E$8*gradient!$E$8))/1000*gradient!$E$9/1000000)/'col1'!$N$5)^(1/3))+('col1'!$B$10/((((U11/60*4)/(3.1415927*0.7*gradient!$E$8*gradient!$E$8))/1000*gradient!$E$9/1000000)/'col1'!$N$5))+('col1'!$B$11*((((U11/60*4)/(3.1415927*0.7*gradient!$E$8*gradient!$E$8))/1000*gradient!$E$9/1000000)/'col1'!$N$5)))*(gradient!$E$9*0.001)))/4)*(1/(1+((gradient!$E$23*((gradient!$E$19-gradient!$E$18)/100)*((PI()*gradient!$E$8*gradient!$E$8/4*S$3*0.7/U11)))/$W$4)))*LN(((((gradient!$E$23*((gradient!$E$19-gradient!$E$18)/100)*(PI()*gradient!$E$8*gradient!$E$8/4*S$3*0.7/U11))/$W$4)+1)/((gradient!$E$23*((gradient!$E$19-gradient!$E$18)/100)*(PI()*gradient!$E$8*gradient!$E$8/4*S$3*0.7/U11))/$W$4))*EXP(gradient!$E$23*((gradient!$E$19-gradient!$E$18)/100))-(1/((gradient!$E$23*((gradient!$E$19-gradient!$E$18)/100)*(PI()*gradient!$E$8*gradient!$E$8/4*S$3*0.7/U11))/$W$4)))),0)</f>
        <v>51.681595680033361</v>
      </c>
      <c r="T11" s="340">
        <v>1</v>
      </c>
      <c r="U11" s="345">
        <f>700*gradient!$E$8/4.6</f>
        <v>319.56521739130437</v>
      </c>
      <c r="Z11" s="470"/>
      <c r="AA11" s="345">
        <f>700*gradient!$E$8/4.6</f>
        <v>319.56521739130437</v>
      </c>
      <c r="AB11" s="344">
        <f>(1+((SQRT(AA$2/((('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A$2*0.7/$AA11)))/gradient!$E$20)))*LN(((((gradient!$E$23*((gradient!$E$19-gradient!$E$18)/100)*(PI()*gradient!$E$8*gradient!$E$8/4*AA$2*0.7/$AA11))/gradient!$E$20)+1)/((gradient!$E$23*((gradient!$E$19-gradient!$E$18)/100)*(PI()*gradient!$E$8*gradient!$E$8/4*AA$2*0.7/$AA11))/gradient!$E$20))*EXP(gradient!$E$23*((gradient!$E$19-gradient!$E$18)/100))-(1/((gradient!$E$23*((gradient!$E$19-gradient!$E$18)/100)*(PI()*gradient!$E$8*gradient!$E$8/4*AA$2*0.7/$AA11))/gradient!$E$20)))))</f>
        <v>93.465763840771842</v>
      </c>
      <c r="AC11" s="344">
        <f>1+((SQRT(AC$3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C$3*0.7/$AA11)))/gradient!$E$20)))*LN(((((gradient!$E$23*((gradient!$E$19-gradient!$E$18)/100)*(PI()*gradient!$E$8*gradient!$E$8/4*AC$3*0.7/$AA11))/gradient!$E$20)+1)/((gradient!$E$23*((gradient!$E$19-gradient!$E$18)/100)*(PI()*gradient!$E$8*gradient!$E$8/4*AC$3*0.7/$AA11))/gradient!$E$20))*EXP(gradient!$E$23*((gradient!$E$19-gradient!$E$18)/100))-(1/((gradient!$E$23*((gradient!$E$19-gradient!$E$18)/100)*(PI()*gradient!$E$8*gradient!$E$8/4*AC$3*0.7/$AA11))/gradient!$E$20))))</f>
        <v>112.86328012505247</v>
      </c>
      <c r="AD11" s="344">
        <f>1+((SQRT(AD$3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D$3*0.7/$AA11)))/gradient!$E$20)))*LN(((((gradient!$E$23*((gradient!$E$19-gradient!$E$18)/100)*(PI()*gradient!$E$8*gradient!$E$8/4*AD$3*0.7/$AA11))/gradient!$E$20)+1)/((gradient!$E$23*((gradient!$E$19-gradient!$E$18)/100)*(PI()*gradient!$E$8*gradient!$E$8/4*AD$3*0.7/$AA11))/gradient!$E$20))*EXP(gradient!$E$23*((gradient!$E$19-gradient!$E$18)/100))-(1/((gradient!$E$23*((gradient!$E$19-gradient!$E$18)/100)*(PI()*gradient!$E$8*gradient!$E$8/4*AD$3*0.7/$AA11))/gradient!$E$20))))</f>
        <v>122.67301890475652</v>
      </c>
      <c r="AE11" s="344">
        <f>1+((SQRT(AE$3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E$3*0.7/$AA11)))/gradient!$E$20)))*LN(((((gradient!$E$23*((gradient!$E$19-gradient!$E$18)/100)*(PI()*gradient!$E$8*gradient!$E$8/4*AE$3*0.7/$AA11))/gradient!$E$20)+1)/((gradient!$E$23*((gradient!$E$19-gradient!$E$18)/100)*(PI()*gradient!$E$8*gradient!$E$8/4*AE$3*0.7/$AA11))/gradient!$E$20))*EXP(gradient!$E$23*((gradient!$E$19-gradient!$E$18)/100))-(1/((gradient!$E$23*((gradient!$E$19-gradient!$E$18)/100)*(PI()*gradient!$E$8*gradient!$E$8/4*AE$3*0.7/$AA11))/gradient!$E$20))))</f>
        <v>131.16651304790014</v>
      </c>
      <c r="AF11" s="344">
        <f>1+((SQRT(AF$3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F$3*0.7/$AA11)))/gradient!$E$20)))*LN(((((gradient!$E$23*((gradient!$E$19-gradient!$E$18)/100)*(PI()*gradient!$E$8*gradient!$E$8/4*AF$3*0.7/$AA11))/gradient!$E$20)+1)/((gradient!$E$23*((gradient!$E$19-gradient!$E$18)/100)*(PI()*gradient!$E$8*gradient!$E$8/4*AF$3*0.7/$AA11))/gradient!$E$20))*EXP(gradient!$E$23*((gradient!$E$19-gradient!$E$18)/100))-(1/((gradient!$E$23*((gradient!$E$19-gradient!$E$18)/100)*(PI()*gradient!$E$8*gradient!$E$8/4*AF$3*0.7/$AA11))/gradient!$E$20))))</f>
        <v>133.43889381481239</v>
      </c>
      <c r="AG11" s="344">
        <f>1+((SQRT(AG$3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G$3*0.7/$AA11)))/gradient!$E$20)))*LN(((((gradient!$E$23*((gradient!$E$19-gradient!$E$18)/100)*(PI()*gradient!$E$8*gradient!$E$8/4*AG$3*0.7/$AA11))/gradient!$E$20)+1)/((gradient!$E$23*((gradient!$E$19-gradient!$E$18)/100)*(PI()*gradient!$E$8*gradient!$E$8/4*AG$3*0.7/$AA11))/gradient!$E$20))*EXP(gradient!$E$23*((gradient!$E$19-gradient!$E$18)/100))-(1/((gradient!$E$23*((gradient!$E$19-gradient!$E$18)/100)*(PI()*gradient!$E$8*gradient!$E$8/4*AG$3*0.7/$AA11))/gradient!$E$20))))</f>
        <v>132.24137595859708</v>
      </c>
      <c r="AH11" s="344">
        <f>1+((SQRT(AH$3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H$3*0.7/$AA11)))/gradient!$E$20)))*LN(((((gradient!$E$23*((gradient!$E$19-gradient!$E$18)/100)*(PI()*gradient!$E$8*gradient!$E$8/4*AH$3*0.7/$AA11))/gradient!$E$20)+1)/((gradient!$E$23*((gradient!$E$19-gradient!$E$18)/100)*(PI()*gradient!$E$8*gradient!$E$8/4*AH$3*0.7/$AA11))/gradient!$E$20))*EXP(gradient!$E$23*((gradient!$E$19-gradient!$E$18)/100))-(1/((gradient!$E$23*((gradient!$E$19-gradient!$E$18)/100)*(PI()*gradient!$E$8*gradient!$E$8/4*AH$3*0.7/$AA11))/gradient!$E$20))))</f>
        <v>126.65403468270928</v>
      </c>
      <c r="AI11" s="344">
        <f>1+((SQRT(AI$3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I$3*0.7/$AA11)))/gradient!$E$20)))*LN(((((gradient!$E$23*((gradient!$E$19-gradient!$E$18)/100)*(PI()*gradient!$E$8*gradient!$E$8/4*AI$3*0.7/$AA11))/gradient!$E$20)+1)/((gradient!$E$23*((gradient!$E$19-gradient!$E$18)/100)*(PI()*gradient!$E$8*gradient!$E$8/4*AI$3*0.7/$AA11))/gradient!$E$20))*EXP(gradient!$E$23*((gradient!$E$19-gradient!$E$18)/100))-(1/((gradient!$E$23*((gradient!$E$19-gradient!$E$18)/100)*(PI()*gradient!$E$8*gradient!$E$8/4*AI$3*0.7/$AA11))/gradient!$E$20))))</f>
        <v>120.30104612608022</v>
      </c>
      <c r="AJ11" s="344">
        <f>1+((SQRT(AJ$3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J$3*0.7/$AA11)))/gradient!$E$20)))*LN(((((gradient!$E$23*((gradient!$E$19-gradient!$E$18)/100)*(PI()*gradient!$E$8*gradient!$E$8/4*AJ$3*0.7/$AA11))/gradient!$E$20)+1)/((gradient!$E$23*((gradient!$E$19-gradient!$E$18)/100)*(PI()*gradient!$E$8*gradient!$E$8/4*AJ$3*0.7/$AA11))/gradient!$E$20))*EXP(gradient!$E$23*((gradient!$E$19-gradient!$E$18)/100))-(1/((gradient!$E$23*((gradient!$E$19-gradient!$E$18)/100)*(PI()*gradient!$E$8*gradient!$E$8/4*AJ$3*0.7/$AA11))/gradient!$E$20))))</f>
        <v>114.32749314871427</v>
      </c>
      <c r="AK11" s="344">
        <f>1+((SQRT(AK$3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K$3*0.7/$AA11)))/gradient!$E$20)))*LN(((((gradient!$E$23*((gradient!$E$19-gradient!$E$18)/100)*(PI()*gradient!$E$8*gradient!$E$8/4*AK$3*0.7/$AA11))/gradient!$E$20)+1)/((gradient!$E$23*((gradient!$E$19-gradient!$E$18)/100)*(PI()*gradient!$E$8*gradient!$E$8/4*AK$3*0.7/$AA11))/gradient!$E$20))*EXP(gradient!$E$23*((gradient!$E$19-gradient!$E$18)/100))-(1/((gradient!$E$23*((gradient!$E$19-gradient!$E$18)/100)*(PI()*gradient!$E$8*gradient!$E$8/4*AK$3*0.7/$AA11))/gradient!$E$20))))</f>
        <v>92.671220135294206</v>
      </c>
      <c r="AL11" s="344">
        <f>1+((SQRT(AL$3/((('col1'!$B$9*(((($AA11/60*4)/(3.1415927*0.7*gradient!$E$8*gradient!$E$8))/1000*gradient!$E$9/1000000)/'col1'!$N$5)^(1/3))+('col1'!$B$10/(((($AA11/60*4)/(3.1415927*0.7*gradient!$E$8*gradient!$E$8))/1000*gradient!$E$9/1000000)/'col1'!$N$5))+('col1'!$B$11*(((($AA11/60*4)/(3.1415927*0.7*gradient!$E$8*gradient!$E$8))/1000*gradient!$E$9/1000000)/'col1'!$N$5)))*(gradient!$E$9*0.001)))/4)*(1/(1+((gradient!$E$23*((gradient!$E$19-gradient!$E$18)/100)*((PI()*gradient!$E$8*gradient!$E$8/4*AL$3*0.7/$AA11)))/gradient!$E$20)))*LN(((((gradient!$E$23*((gradient!$E$19-gradient!$E$18)/100)*(PI()*gradient!$E$8*gradient!$E$8/4*AL$3*0.7/$AA11))/gradient!$E$20)+1)/((gradient!$E$23*((gradient!$E$19-gradient!$E$18)/100)*(PI()*gradient!$E$8*gradient!$E$8/4*AL$3*0.7/$AA11))/gradient!$E$20))*EXP(gradient!$E$23*((gradient!$E$19-gradient!$E$18)/100))-(1/((gradient!$E$23*((gradient!$E$19-gradient!$E$18)/100)*(PI()*gradient!$E$8*gradient!$E$8/4*AL$3*0.7/$AA11))/gradient!$E$20))))</f>
        <v>70.934877683089127</v>
      </c>
    </row>
    <row r="12" spans="1:38" x14ac:dyDescent="0.2">
      <c r="A12" s="470"/>
      <c r="B12" s="345">
        <f>800*gradient!$E$8/4.6</f>
        <v>365.21739130434787</v>
      </c>
      <c r="C12" s="344">
        <f>1+((SQRT($C$3/((('col1'!$B$9*(((($B12/60*4)/(3.1415927*0.7*gradient!$E$8*gradient!$E$8))/1000*gradient!$E$9/1000000)/'col1'!$N$5)^(1/3))+('col1'!$B$10/(((($B12/60*4)/(3.1415927*0.7*gradient!$E$8*gradient!$E$8))/1000*gradient!$E$9/1000000)/'col1'!$N$5))+('col1'!$B$11*(((($B12/60*4)/(3.1415927*0.7*gradient!$E$8*gradient!$E$8))/1000*gradient!$E$9/1000000)/'col1'!$N$5)))*(gradient!$E$9*0.001)))/4)*(1/(1+((gradient!$E$23*((gradient!$E$19-gradient!$E$18)/100)*((PI()*gradient!$E$8*gradient!$E$8/4*$C$3*0.7/$B12)))/gradient!$E$20)))*LN(((((gradient!$E$23*((gradient!$E$19-gradient!$E$18)/100)*(PI()*gradient!$E$8*gradient!$E$8/4*$C$3*0.7/$B12))/gradient!$E$20)+1)/((gradient!$E$23*((gradient!$E$19-gradient!$E$18)/100)*(PI()*gradient!$E$8*gradient!$E$8/4*$C$3*0.7/$B12))/gradient!$E$20))*EXP(gradient!$E$23*((gradient!$E$19-gradient!$E$18)/100))-(1/((gradient!$E$23*((gradient!$E$19-gradient!$E$18)/100)*(PI()*gradient!$E$8*gradient!$E$8/4*$C$3*0.7/$B12))/gradient!$E$20))))</f>
        <v>137.74872004678105</v>
      </c>
      <c r="E12" s="472"/>
      <c r="F12" s="345">
        <f>800*gradient!$E$8/4.6</f>
        <v>365.21739130434787</v>
      </c>
      <c r="G12" s="344">
        <f>1.1*('col1'!$B$12*$G$3*0.001*(($F12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12" s="472"/>
      <c r="J12" s="345">
        <f>800*gradient!$E$8/4.6</f>
        <v>365.21739130434787</v>
      </c>
      <c r="K12" s="344">
        <f>IF($G12&lt;201,1+((SQRT(K$3/((('col1'!$B$9*((((J12/60*4)/(3.1415927*0.7*gradient!$E$8*gradient!$E$8))/1000*gradient!$E$9/1000000)/'col1'!$N$5)^(1/3))+('col1'!$B$10/((((J12/60*4)/(3.1415927*0.7*gradient!$E$8*gradient!$E$8))/1000*gradient!$E$9/1000000)/'col1'!$N$5))+('col1'!$B$11*((((J12/60*4)/(3.1415927*0.7*gradient!$E$8*gradient!$E$8))/1000*gradient!$E$9/1000000)/'col1'!$N$5)))*(gradient!$E$9*0.001)))/4)*(1/(1+((gradient!$E$23*((gradient!$E$19-gradient!$E$18)/100)*((PI()*gradient!$E$8*gradient!$E$8/4*K$3*0.7/J12)))/$W$4)))*LN(((((gradient!$E$23*((gradient!$E$19-gradient!$E$18)/100)*(PI()*gradient!$E$8*gradient!$E$8/4*K$3*0.7/J12))/$W$4)+1)/((gradient!$E$23*((gradient!$E$19-gradient!$E$18)/100)*(PI()*gradient!$E$8*gradient!$E$8/4*K$3*0.7/J12))/$W$4))*EXP(gradient!$E$23*((gradient!$E$19-gradient!$E$18)/100))-(1/((gradient!$E$23*((gradient!$E$19-gradient!$E$18)/100)*(PI()*gradient!$E$8*gradient!$E$8/4*K$3*0.7/J12))/$W$4)))),0)</f>
        <v>0</v>
      </c>
      <c r="M12" s="472"/>
      <c r="N12" s="345">
        <f>800*gradient!$E$8/4.6</f>
        <v>365.21739130434787</v>
      </c>
      <c r="O12" s="344">
        <f>IF($G12&lt;401,1+((SQRT(O$3/((('col1'!$B$9*((((N12/60*4)/(3.1415927*0.7*gradient!$E$8*gradient!$E$8))/1000*gradient!$E$9/1000000)/'col1'!$N$5)^(1/3))+('col1'!$B$10/((((N12/60*4)/(3.1415927*0.7*gradient!$E$8*gradient!$E$8))/1000*gradient!$E$9/1000000)/'col1'!$N$5))+('col1'!$B$11*((((N12/60*4)/(3.1415927*0.7*gradient!$E$8*gradient!$E$8))/1000*gradient!$E$9/1000000)/'col1'!$N$5)))*(gradient!$E$9*0.001)))/4)*(1/(1+((gradient!$E$23*((gradient!$E$19-gradient!$E$18)/100)*((PI()*gradient!$E$8*gradient!$E$8/4*O$3*0.7/N12)))/$W$4)))*LN(((((gradient!$E$23*((gradient!$E$19-gradient!$E$18)/100)*(PI()*gradient!$E$8*gradient!$E$8/4*O$3*0.7/N12))/$W$4)+1)/((gradient!$E$23*((gradient!$E$19-gradient!$E$18)/100)*(PI()*gradient!$E$8*gradient!$E$8/4*O$3*0.7/N12))/$W$4))*EXP(gradient!$E$23*((gradient!$E$19-gradient!$E$18)/100))-(1/((gradient!$E$23*((gradient!$E$19-gradient!$E$18)/100)*(PI()*gradient!$E$8*gradient!$E$8/4*O$3*0.7/N12))/$W$4)))),0)</f>
        <v>56.687545250289666</v>
      </c>
      <c r="Q12" s="472"/>
      <c r="S12" s="344">
        <f>IF($G12&lt;1001,1+((SQRT(S$3/((('col1'!$B$9*((((U12/60*4)/(3.1415927*0.7*gradient!$E$8*gradient!$E$8))/1000*gradient!$E$9/1000000)/'col1'!$N$5)^(1/3))+('col1'!$B$10/((((U12/60*4)/(3.1415927*0.7*gradient!$E$8*gradient!$E$8))/1000*gradient!$E$9/1000000)/'col1'!$N$5))+('col1'!$B$11*((((U12/60*4)/(3.1415927*0.7*gradient!$E$8*gradient!$E$8))/1000*gradient!$E$9/1000000)/'col1'!$N$5)))*(gradient!$E$9*0.001)))/4)*(1/(1+((gradient!$E$23*((gradient!$E$19-gradient!$E$18)/100)*((PI()*gradient!$E$8*gradient!$E$8/4*S$3*0.7/U12)))/$W$4)))*LN(((((gradient!$E$23*((gradient!$E$19-gradient!$E$18)/100)*(PI()*gradient!$E$8*gradient!$E$8/4*S$3*0.7/U12))/$W$4)+1)/((gradient!$E$23*((gradient!$E$19-gradient!$E$18)/100)*(PI()*gradient!$E$8*gradient!$E$8/4*S$3*0.7/U12))/$W$4))*EXP(gradient!$E$23*((gradient!$E$19-gradient!$E$18)/100))-(1/((gradient!$E$23*((gradient!$E$19-gradient!$E$18)/100)*(PI()*gradient!$E$8*gradient!$E$8/4*S$3*0.7/U12))/$W$4)))),0)</f>
        <v>56.687545250289666</v>
      </c>
      <c r="T12" s="340">
        <v>1</v>
      </c>
      <c r="U12" s="345">
        <f>800*gradient!$E$8/4.6</f>
        <v>365.21739130434787</v>
      </c>
      <c r="Z12" s="470"/>
      <c r="AA12" s="345">
        <f>800*gradient!$E$8/4.6</f>
        <v>365.21739130434787</v>
      </c>
      <c r="AB12" s="344">
        <f>(1+((SQRT(AA$2/((('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A$2*0.7/$AA12)))/gradient!$E$20)))*LN(((((gradient!$E$23*((gradient!$E$19-gradient!$E$18)/100)*(PI()*gradient!$E$8*gradient!$E$8/4*AA$2*0.7/$AA12))/gradient!$E$20)+1)/((gradient!$E$23*((gradient!$E$19-gradient!$E$18)/100)*(PI()*gradient!$E$8*gradient!$E$8/4*AA$2*0.7/$AA12))/gradient!$E$20))*EXP(gradient!$E$23*((gradient!$E$19-gradient!$E$18)/100))-(1/((gradient!$E$23*((gradient!$E$19-gradient!$E$18)/100)*(PI()*gradient!$E$8*gradient!$E$8/4*AA$2*0.7/$AA12))/gradient!$E$20)))))</f>
        <v>95.378004459230311</v>
      </c>
      <c r="AC12" s="344">
        <f>1+((SQRT(AC$3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C$3*0.7/$AA12)))/gradient!$E$20)))*LN(((((gradient!$E$23*((gradient!$E$19-gradient!$E$18)/100)*(PI()*gradient!$E$8*gradient!$E$8/4*AC$3*0.7/$AA12))/gradient!$E$20)+1)/((gradient!$E$23*((gradient!$E$19-gradient!$E$18)/100)*(PI()*gradient!$E$8*gradient!$E$8/4*AC$3*0.7/$AA12))/gradient!$E$20))*EXP(gradient!$E$23*((gradient!$E$19-gradient!$E$18)/100))-(1/((gradient!$E$23*((gradient!$E$19-gradient!$E$18)/100)*(PI()*gradient!$E$8*gradient!$E$8/4*AC$3*0.7/$AA12))/gradient!$E$20))))</f>
        <v>116.23919272002031</v>
      </c>
      <c r="AD12" s="344">
        <f>1+((SQRT(AD$3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D$3*0.7/$AA12)))/gradient!$E$20)))*LN(((((gradient!$E$23*((gradient!$E$19-gradient!$E$18)/100)*(PI()*gradient!$E$8*gradient!$E$8/4*AD$3*0.7/$AA12))/gradient!$E$20)+1)/((gradient!$E$23*((gradient!$E$19-gradient!$E$18)/100)*(PI()*gradient!$E$8*gradient!$E$8/4*AD$3*0.7/$AA12))/gradient!$E$20))*EXP(gradient!$E$23*((gradient!$E$19-gradient!$E$18)/100))-(1/((gradient!$E$23*((gradient!$E$19-gradient!$E$18)/100)*(PI()*gradient!$E$8*gradient!$E$8/4*AD$3*0.7/$AA12))/gradient!$E$20))))</f>
        <v>127.30075469612343</v>
      </c>
      <c r="AE12" s="344">
        <f>1+((SQRT(AE$3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E$3*0.7/$AA12)))/gradient!$E$20)))*LN(((((gradient!$E$23*((gradient!$E$19-gradient!$E$18)/100)*(PI()*gradient!$E$8*gradient!$E$8/4*AE$3*0.7/$AA12))/gradient!$E$20)+1)/((gradient!$E$23*((gradient!$E$19-gradient!$E$18)/100)*(PI()*gradient!$E$8*gradient!$E$8/4*AE$3*0.7/$AA12))/gradient!$E$20))*EXP(gradient!$E$23*((gradient!$E$19-gradient!$E$18)/100))-(1/((gradient!$E$23*((gradient!$E$19-gradient!$E$18)/100)*(PI()*gradient!$E$8*gradient!$E$8/4*AE$3*0.7/$AA12))/gradient!$E$20))))</f>
        <v>137.74872004678105</v>
      </c>
      <c r="AF12" s="344">
        <f>1+((SQRT(AF$3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F$3*0.7/$AA12)))/gradient!$E$20)))*LN(((((gradient!$E$23*((gradient!$E$19-gradient!$E$18)/100)*(PI()*gradient!$E$8*gradient!$E$8/4*AF$3*0.7/$AA12))/gradient!$E$20)+1)/((gradient!$E$23*((gradient!$E$19-gradient!$E$18)/100)*(PI()*gradient!$E$8*gradient!$E$8/4*AF$3*0.7/$AA12))/gradient!$E$20))*EXP(gradient!$E$23*((gradient!$E$19-gradient!$E$18)/100))-(1/((gradient!$E$23*((gradient!$E$19-gradient!$E$18)/100)*(PI()*gradient!$E$8*gradient!$E$8/4*AF$3*0.7/$AA12))/gradient!$E$20))))</f>
        <v>141.6909657873247</v>
      </c>
      <c r="AG12" s="344">
        <f>1+((SQRT(AG$3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G$3*0.7/$AA12)))/gradient!$E$20)))*LN(((((gradient!$E$23*((gradient!$E$19-gradient!$E$18)/100)*(PI()*gradient!$E$8*gradient!$E$8/4*AG$3*0.7/$AA12))/gradient!$E$20)+1)/((gradient!$E$23*((gradient!$E$19-gradient!$E$18)/100)*(PI()*gradient!$E$8*gradient!$E$8/4*AG$3*0.7/$AA12))/gradient!$E$20))*EXP(gradient!$E$23*((gradient!$E$19-gradient!$E$18)/100))-(1/((gradient!$E$23*((gradient!$E$19-gradient!$E$18)/100)*(PI()*gradient!$E$8*gradient!$E$8/4*AG$3*0.7/$AA12))/gradient!$E$20))))</f>
        <v>141.58942557770243</v>
      </c>
      <c r="AH12" s="344">
        <f>1+((SQRT(AH$3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H$3*0.7/$AA12)))/gradient!$E$20)))*LN(((((gradient!$E$23*((gradient!$E$19-gradient!$E$18)/100)*(PI()*gradient!$E$8*gradient!$E$8/4*AH$3*0.7/$AA12))/gradient!$E$20)+1)/((gradient!$E$23*((gradient!$E$19-gradient!$E$18)/100)*(PI()*gradient!$E$8*gradient!$E$8/4*AH$3*0.7/$AA12))/gradient!$E$20))*EXP(gradient!$E$23*((gradient!$E$19-gradient!$E$18)/100))-(1/((gradient!$E$23*((gradient!$E$19-gradient!$E$18)/100)*(PI()*gradient!$E$8*gradient!$E$8/4*AH$3*0.7/$AA12))/gradient!$E$20))))</f>
        <v>137.19914992440641</v>
      </c>
      <c r="AI12" s="344">
        <f>1+((SQRT(AI$3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I$3*0.7/$AA12)))/gradient!$E$20)))*LN(((((gradient!$E$23*((gradient!$E$19-gradient!$E$18)/100)*(PI()*gradient!$E$8*gradient!$E$8/4*AI$3*0.7/$AA12))/gradient!$E$20)+1)/((gradient!$E$23*((gradient!$E$19-gradient!$E$18)/100)*(PI()*gradient!$E$8*gradient!$E$8/4*AI$3*0.7/$AA12))/gradient!$E$20))*EXP(gradient!$E$23*((gradient!$E$19-gradient!$E$18)/100))-(1/((gradient!$E$23*((gradient!$E$19-gradient!$E$18)/100)*(PI()*gradient!$E$8*gradient!$E$8/4*AI$3*0.7/$AA12))/gradient!$E$20))))</f>
        <v>131.34081678671285</v>
      </c>
      <c r="AJ12" s="344">
        <f>1+((SQRT(AJ$3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J$3*0.7/$AA12)))/gradient!$E$20)))*LN(((((gradient!$E$23*((gradient!$E$19-gradient!$E$18)/100)*(PI()*gradient!$E$8*gradient!$E$8/4*AJ$3*0.7/$AA12))/gradient!$E$20)+1)/((gradient!$E$23*((gradient!$E$19-gradient!$E$18)/100)*(PI()*gradient!$E$8*gradient!$E$8/4*AJ$3*0.7/$AA12))/gradient!$E$20))*EXP(gradient!$E$23*((gradient!$E$19-gradient!$E$18)/100))-(1/((gradient!$E$23*((gradient!$E$19-gradient!$E$18)/100)*(PI()*gradient!$E$8*gradient!$E$8/4*AJ$3*0.7/$AA12))/gradient!$E$20))))</f>
        <v>125.52113667974326</v>
      </c>
      <c r="AK12" s="344">
        <f>1+((SQRT(AK$3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K$3*0.7/$AA12)))/gradient!$E$20)))*LN(((((gradient!$E$23*((gradient!$E$19-gradient!$E$18)/100)*(PI()*gradient!$E$8*gradient!$E$8/4*AK$3*0.7/$AA12))/gradient!$E$20)+1)/((gradient!$E$23*((gradient!$E$19-gradient!$E$18)/100)*(PI()*gradient!$E$8*gradient!$E$8/4*AK$3*0.7/$AA12))/gradient!$E$20))*EXP(gradient!$E$23*((gradient!$E$19-gradient!$E$18)/100))-(1/((gradient!$E$23*((gradient!$E$19-gradient!$E$18)/100)*(PI()*gradient!$E$8*gradient!$E$8/4*AK$3*0.7/$AA12))/gradient!$E$20))))</f>
        <v>103.18435512694903</v>
      </c>
      <c r="AL12" s="344">
        <f>1+((SQRT(AL$3/((('col1'!$B$9*(((($AA12/60*4)/(3.1415927*0.7*gradient!$E$8*gradient!$E$8))/1000*gradient!$E$9/1000000)/'col1'!$N$5)^(1/3))+('col1'!$B$10/(((($AA12/60*4)/(3.1415927*0.7*gradient!$E$8*gradient!$E$8))/1000*gradient!$E$9/1000000)/'col1'!$N$5))+('col1'!$B$11*(((($AA12/60*4)/(3.1415927*0.7*gradient!$E$8*gradient!$E$8))/1000*gradient!$E$9/1000000)/'col1'!$N$5)))*(gradient!$E$9*0.001)))/4)*(1/(1+((gradient!$E$23*((gradient!$E$19-gradient!$E$18)/100)*((PI()*gradient!$E$8*gradient!$E$8/4*AL$3*0.7/$AA12)))/gradient!$E$20)))*LN(((((gradient!$E$23*((gradient!$E$19-gradient!$E$18)/100)*(PI()*gradient!$E$8*gradient!$E$8/4*AL$3*0.7/$AA12))/gradient!$E$20)+1)/((gradient!$E$23*((gradient!$E$19-gradient!$E$18)/100)*(PI()*gradient!$E$8*gradient!$E$8/4*AL$3*0.7/$AA12))/gradient!$E$20))*EXP(gradient!$E$23*((gradient!$E$19-gradient!$E$18)/100))-(1/((gradient!$E$23*((gradient!$E$19-gradient!$E$18)/100)*(PI()*gradient!$E$8*gradient!$E$8/4*AL$3*0.7/$AA12))/gradient!$E$20))))</f>
        <v>79.681251510615411</v>
      </c>
    </row>
    <row r="13" spans="1:38" x14ac:dyDescent="0.2">
      <c r="A13" s="470"/>
      <c r="B13" s="345">
        <f>900*gradient!$E$8/4.6</f>
        <v>410.86956521739131</v>
      </c>
      <c r="C13" s="344">
        <f>1+((SQRT($C$3/((('col1'!$B$9*(((($B13/60*4)/(3.1415927*0.7*gradient!$E$8*gradient!$E$8))/1000*gradient!$E$9/1000000)/'col1'!$N$5)^(1/3))+('col1'!$B$10/(((($B13/60*4)/(3.1415927*0.7*gradient!$E$8*gradient!$E$8))/1000*gradient!$E$9/1000000)/'col1'!$N$5))+('col1'!$B$11*(((($B13/60*4)/(3.1415927*0.7*gradient!$E$8*gradient!$E$8))/1000*gradient!$E$9/1000000)/'col1'!$N$5)))*(gradient!$E$9*0.001)))/4)*(1/(1+((gradient!$E$23*((gradient!$E$19-gradient!$E$18)/100)*((PI()*gradient!$E$8*gradient!$E$8/4*$C$3*0.7/$B13)))/gradient!$E$20)))*LN(((((gradient!$E$23*((gradient!$E$19-gradient!$E$18)/100)*(PI()*gradient!$E$8*gradient!$E$8/4*$C$3*0.7/$B13))/gradient!$E$20)+1)/((gradient!$E$23*((gradient!$E$19-gradient!$E$18)/100)*(PI()*gradient!$E$8*gradient!$E$8/4*$C$3*0.7/$B13))/gradient!$E$20))*EXP(gradient!$E$23*((gradient!$E$19-gradient!$E$18)/100))-(1/((gradient!$E$23*((gradient!$E$19-gradient!$E$18)/100)*(PI()*gradient!$E$8*gradient!$E$8/4*$C$3*0.7/$B13))/gradient!$E$20))))</f>
        <v>142.99861273172891</v>
      </c>
      <c r="E13" s="472"/>
      <c r="F13" s="345">
        <f>900*gradient!$E$8/4.6</f>
        <v>410.86956521739131</v>
      </c>
      <c r="G13" s="344">
        <f>1.1*('col1'!$B$12*$G$3*0.001*(($F13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13" s="472"/>
      <c r="J13" s="345">
        <f>900*gradient!$E$8/4.6</f>
        <v>410.86956521739131</v>
      </c>
      <c r="K13" s="344">
        <f>IF($G13&lt;201,1+((SQRT(K$3/((('col1'!$B$9*((((J13/60*4)/(3.1415927*0.7*gradient!$E$8*gradient!$E$8))/1000*gradient!$E$9/1000000)/'col1'!$N$5)^(1/3))+('col1'!$B$10/((((J13/60*4)/(3.1415927*0.7*gradient!$E$8*gradient!$E$8))/1000*gradient!$E$9/1000000)/'col1'!$N$5))+('col1'!$B$11*((((J13/60*4)/(3.1415927*0.7*gradient!$E$8*gradient!$E$8))/1000*gradient!$E$9/1000000)/'col1'!$N$5)))*(gradient!$E$9*0.001)))/4)*(1/(1+((gradient!$E$23*((gradient!$E$19-gradient!$E$18)/100)*((PI()*gradient!$E$8*gradient!$E$8/4*K$3*0.7/J13)))/$W$4)))*LN(((((gradient!$E$23*((gradient!$E$19-gradient!$E$18)/100)*(PI()*gradient!$E$8*gradient!$E$8/4*K$3*0.7/J13))/$W$4)+1)/((gradient!$E$23*((gradient!$E$19-gradient!$E$18)/100)*(PI()*gradient!$E$8*gradient!$E$8/4*K$3*0.7/J13))/$W$4))*EXP(gradient!$E$23*((gradient!$E$19-gradient!$E$18)/100))-(1/((gradient!$E$23*((gradient!$E$19-gradient!$E$18)/100)*(PI()*gradient!$E$8*gradient!$E$8/4*K$3*0.7/J13))/$W$4)))),0)</f>
        <v>0</v>
      </c>
      <c r="M13" s="472"/>
      <c r="N13" s="345">
        <f>900*gradient!$E$8/4.6</f>
        <v>410.86956521739131</v>
      </c>
      <c r="O13" s="344">
        <f>IF($G13&lt;401,1+((SQRT(O$3/((('col1'!$B$9*((((N13/60*4)/(3.1415927*0.7*gradient!$E$8*gradient!$E$8))/1000*gradient!$E$9/1000000)/'col1'!$N$5)^(1/3))+('col1'!$B$10/((((N13/60*4)/(3.1415927*0.7*gradient!$E$8*gradient!$E$8))/1000*gradient!$E$9/1000000)/'col1'!$N$5))+('col1'!$B$11*((((N13/60*4)/(3.1415927*0.7*gradient!$E$8*gradient!$E$8))/1000*gradient!$E$9/1000000)/'col1'!$N$5)))*(gradient!$E$9*0.001)))/4)*(1/(1+((gradient!$E$23*((gradient!$E$19-gradient!$E$18)/100)*((PI()*gradient!$E$8*gradient!$E$8/4*O$3*0.7/N13)))/$W$4)))*LN(((((gradient!$E$23*((gradient!$E$19-gradient!$E$18)/100)*(PI()*gradient!$E$8*gradient!$E$8/4*O$3*0.7/N13))/$W$4)+1)/((gradient!$E$23*((gradient!$E$19-gradient!$E$18)/100)*(PI()*gradient!$E$8*gradient!$E$8/4*O$3*0.7/N13))/$W$4))*EXP(gradient!$E$23*((gradient!$E$19-gradient!$E$18)/100))-(1/((gradient!$E$23*((gradient!$E$19-gradient!$E$18)/100)*(PI()*gradient!$E$8*gradient!$E$8/4*O$3*0.7/N13))/$W$4)))),0)</f>
        <v>61.161810294077192</v>
      </c>
      <c r="Q13" s="472"/>
      <c r="S13" s="344">
        <f>IF($G13&lt;1001,1+((SQRT(S$3/((('col1'!$B$9*((((U13/60*4)/(3.1415927*0.7*gradient!$E$8*gradient!$E$8))/1000*gradient!$E$9/1000000)/'col1'!$N$5)^(1/3))+('col1'!$B$10/((((U13/60*4)/(3.1415927*0.7*gradient!$E$8*gradient!$E$8))/1000*gradient!$E$9/1000000)/'col1'!$N$5))+('col1'!$B$11*((((U13/60*4)/(3.1415927*0.7*gradient!$E$8*gradient!$E$8))/1000*gradient!$E$9/1000000)/'col1'!$N$5)))*(gradient!$E$9*0.001)))/4)*(1/(1+((gradient!$E$23*((gradient!$E$19-gradient!$E$18)/100)*((PI()*gradient!$E$8*gradient!$E$8/4*S$3*0.7/U13)))/$W$4)))*LN(((((gradient!$E$23*((gradient!$E$19-gradient!$E$18)/100)*(PI()*gradient!$E$8*gradient!$E$8/4*S$3*0.7/U13))/$W$4)+1)/((gradient!$E$23*((gradient!$E$19-gradient!$E$18)/100)*(PI()*gradient!$E$8*gradient!$E$8/4*S$3*0.7/U13))/$W$4))*EXP(gradient!$E$23*((gradient!$E$19-gradient!$E$18)/100))-(1/((gradient!$E$23*((gradient!$E$19-gradient!$E$18)/100)*(PI()*gradient!$E$8*gradient!$E$8/4*S$3*0.7/U13))/$W$4)))),0)</f>
        <v>61.161810294077192</v>
      </c>
      <c r="T13" s="340">
        <v>1</v>
      </c>
      <c r="U13" s="345">
        <f>900*gradient!$E$8/4.6</f>
        <v>410.86956521739131</v>
      </c>
      <c r="Z13" s="470"/>
      <c r="AA13" s="345">
        <f>900*gradient!$E$8/4.6</f>
        <v>410.86956521739131</v>
      </c>
      <c r="AB13" s="344">
        <f>(1+((SQRT(AA$2/((('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A$2*0.7/$AA13)))/gradient!$E$20)))*LN(((((gradient!$E$23*((gradient!$E$19-gradient!$E$18)/100)*(PI()*gradient!$E$8*gradient!$E$8/4*AA$2*0.7/$AA13))/gradient!$E$20)+1)/((gradient!$E$23*((gradient!$E$19-gradient!$E$18)/100)*(PI()*gradient!$E$8*gradient!$E$8/4*AA$2*0.7/$AA13))/gradient!$E$20))*EXP(gradient!$E$23*((gradient!$E$19-gradient!$E$18)/100))-(1/((gradient!$E$23*((gradient!$E$19-gradient!$E$18)/100)*(PI()*gradient!$E$8*gradient!$E$8/4*AA$2*0.7/$AA13))/gradient!$E$20)))))</f>
        <v>96.701087299950842</v>
      </c>
      <c r="AC13" s="344">
        <f>1+((SQRT(AC$3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C$3*0.7/$AA13)))/gradient!$E$20)))*LN(((((gradient!$E$23*((gradient!$E$19-gradient!$E$18)/100)*(PI()*gradient!$E$8*gradient!$E$8/4*AC$3*0.7/$AA13))/gradient!$E$20)+1)/((gradient!$E$23*((gradient!$E$19-gradient!$E$18)/100)*(PI()*gradient!$E$8*gradient!$E$8/4*AC$3*0.7/$AA13))/gradient!$E$20))*EXP(gradient!$E$23*((gradient!$E$19-gradient!$E$18)/100))-(1/((gradient!$E$23*((gradient!$E$19-gradient!$E$18)/100)*(PI()*gradient!$E$8*gradient!$E$8/4*AC$3*0.7/$AA13))/gradient!$E$20))))</f>
        <v>118.7349636184512</v>
      </c>
      <c r="AD13" s="344">
        <f>1+((SQRT(AD$3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D$3*0.7/$AA13)))/gradient!$E$20)))*LN(((((gradient!$E$23*((gradient!$E$19-gradient!$E$18)/100)*(PI()*gradient!$E$8*gradient!$E$8/4*AD$3*0.7/$AA13))/gradient!$E$20)+1)/((gradient!$E$23*((gradient!$E$19-gradient!$E$18)/100)*(PI()*gradient!$E$8*gradient!$E$8/4*AD$3*0.7/$AA13))/gradient!$E$20))*EXP(gradient!$E$23*((gradient!$E$19-gradient!$E$18)/100))-(1/((gradient!$E$23*((gradient!$E$19-gradient!$E$18)/100)*(PI()*gradient!$E$8*gradient!$E$8/4*AD$3*0.7/$AA13))/gradient!$E$20))))</f>
        <v>130.84263261834226</v>
      </c>
      <c r="AE13" s="344">
        <f>1+((SQRT(AE$3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E$3*0.7/$AA13)))/gradient!$E$20)))*LN(((((gradient!$E$23*((gradient!$E$19-gradient!$E$18)/100)*(PI()*gradient!$E$8*gradient!$E$8/4*AE$3*0.7/$AA13))/gradient!$E$20)+1)/((gradient!$E$23*((gradient!$E$19-gradient!$E$18)/100)*(PI()*gradient!$E$8*gradient!$E$8/4*AE$3*0.7/$AA13))/gradient!$E$20))*EXP(gradient!$E$23*((gradient!$E$19-gradient!$E$18)/100))-(1/((gradient!$E$23*((gradient!$E$19-gradient!$E$18)/100)*(PI()*gradient!$E$8*gradient!$E$8/4*AE$3*0.7/$AA13))/gradient!$E$20))))</f>
        <v>142.99861273172891</v>
      </c>
      <c r="AF13" s="344">
        <f>1+((SQRT(AF$3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F$3*0.7/$AA13)))/gradient!$E$20)))*LN(((((gradient!$E$23*((gradient!$E$19-gradient!$E$18)/100)*(PI()*gradient!$E$8*gradient!$E$8/4*AF$3*0.7/$AA13))/gradient!$E$20)+1)/((gradient!$E$23*((gradient!$E$19-gradient!$E$18)/100)*(PI()*gradient!$E$8*gradient!$E$8/4*AF$3*0.7/$AA13))/gradient!$E$20))*EXP(gradient!$E$23*((gradient!$E$19-gradient!$E$18)/100))-(1/((gradient!$E$23*((gradient!$E$19-gradient!$E$18)/100)*(PI()*gradient!$E$8*gradient!$E$8/4*AF$3*0.7/$AA13))/gradient!$E$20))))</f>
        <v>148.48353267876914</v>
      </c>
      <c r="AG13" s="344">
        <f>1+((SQRT(AG$3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G$3*0.7/$AA13)))/gradient!$E$20)))*LN(((((gradient!$E$23*((gradient!$E$19-gradient!$E$18)/100)*(PI()*gradient!$E$8*gradient!$E$8/4*AG$3*0.7/$AA13))/gradient!$E$20)+1)/((gradient!$E$23*((gradient!$E$19-gradient!$E$18)/100)*(PI()*gradient!$E$8*gradient!$E$8/4*AG$3*0.7/$AA13))/gradient!$E$20))*EXP(gradient!$E$23*((gradient!$E$19-gradient!$E$18)/100))-(1/((gradient!$E$23*((gradient!$E$19-gradient!$E$18)/100)*(PI()*gradient!$E$8*gradient!$E$8/4*AG$3*0.7/$AA13))/gradient!$E$20))))</f>
        <v>149.45238179693857</v>
      </c>
      <c r="AH13" s="344">
        <f>1+((SQRT(AH$3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H$3*0.7/$AA13)))/gradient!$E$20)))*LN(((((gradient!$E$23*((gradient!$E$19-gradient!$E$18)/100)*(PI()*gradient!$E$8*gradient!$E$8/4*AH$3*0.7/$AA13))/gradient!$E$20)+1)/((gradient!$E$23*((gradient!$E$19-gradient!$E$18)/100)*(PI()*gradient!$E$8*gradient!$E$8/4*AH$3*0.7/$AA13))/gradient!$E$20))*EXP(gradient!$E$23*((gradient!$E$19-gradient!$E$18)/100))-(1/((gradient!$E$23*((gradient!$E$19-gradient!$E$18)/100)*(PI()*gradient!$E$8*gradient!$E$8/4*AH$3*0.7/$AA13))/gradient!$E$20))))</f>
        <v>146.32816430537241</v>
      </c>
      <c r="AI13" s="344">
        <f>1+((SQRT(AI$3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I$3*0.7/$AA13)))/gradient!$E$20)))*LN(((((gradient!$E$23*((gradient!$E$19-gradient!$E$18)/100)*(PI()*gradient!$E$8*gradient!$E$8/4*AI$3*0.7/$AA13))/gradient!$E$20)+1)/((gradient!$E$23*((gradient!$E$19-gradient!$E$18)/100)*(PI()*gradient!$E$8*gradient!$E$8/4*AI$3*0.7/$AA13))/gradient!$E$20))*EXP(gradient!$E$23*((gradient!$E$19-gradient!$E$18)/100))-(1/((gradient!$E$23*((gradient!$E$19-gradient!$E$18)/100)*(PI()*gradient!$E$8*gradient!$E$8/4*AI$3*0.7/$AA13))/gradient!$E$20))))</f>
        <v>141.07836869608064</v>
      </c>
      <c r="AJ13" s="344">
        <f>1+((SQRT(AJ$3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J$3*0.7/$AA13)))/gradient!$E$20)))*LN(((((gradient!$E$23*((gradient!$E$19-gradient!$E$18)/100)*(PI()*gradient!$E$8*gradient!$E$8/4*AJ$3*0.7/$AA13))/gradient!$E$20)+1)/((gradient!$E$23*((gradient!$E$19-gradient!$E$18)/100)*(PI()*gradient!$E$8*gradient!$E$8/4*AJ$3*0.7/$AA13))/gradient!$E$20))*EXP(gradient!$E$23*((gradient!$E$19-gradient!$E$18)/100))-(1/((gradient!$E$23*((gradient!$E$19-gradient!$E$18)/100)*(PI()*gradient!$E$8*gradient!$E$8/4*AJ$3*0.7/$AA13))/gradient!$E$20))))</f>
        <v>135.5258974670032</v>
      </c>
      <c r="AK13" s="344">
        <f>1+((SQRT(AK$3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K$3*0.7/$AA13)))/gradient!$E$20)))*LN(((((gradient!$E$23*((gradient!$E$19-gradient!$E$18)/100)*(PI()*gradient!$E$8*gradient!$E$8/4*AK$3*0.7/$AA13))/gradient!$E$20)+1)/((gradient!$E$23*((gradient!$E$19-gradient!$E$18)/100)*(PI()*gradient!$E$8*gradient!$E$8/4*AK$3*0.7/$AA13))/gradient!$E$20))*EXP(gradient!$E$23*((gradient!$E$19-gradient!$E$18)/100))-(1/((gradient!$E$23*((gradient!$E$19-gradient!$E$18)/100)*(PI()*gradient!$E$8*gradient!$E$8/4*AK$3*0.7/$AA13))/gradient!$E$20))))</f>
        <v>112.89583688394183</v>
      </c>
      <c r="AL13" s="344">
        <f>1+((SQRT(AL$3/((('col1'!$B$9*(((($AA13/60*4)/(3.1415927*0.7*gradient!$E$8*gradient!$E$8))/1000*gradient!$E$9/1000000)/'col1'!$N$5)^(1/3))+('col1'!$B$10/(((($AA13/60*4)/(3.1415927*0.7*gradient!$E$8*gradient!$E$8))/1000*gradient!$E$9/1000000)/'col1'!$N$5))+('col1'!$B$11*(((($AA13/60*4)/(3.1415927*0.7*gradient!$E$8*gradient!$E$8))/1000*gradient!$E$9/1000000)/'col1'!$N$5)))*(gradient!$E$9*0.001)))/4)*(1/(1+((gradient!$E$23*((gradient!$E$19-gradient!$E$18)/100)*((PI()*gradient!$E$8*gradient!$E$8/4*AL$3*0.7/$AA13)))/gradient!$E$20)))*LN(((((gradient!$E$23*((gradient!$E$19-gradient!$E$18)/100)*(PI()*gradient!$E$8*gradient!$E$8/4*AL$3*0.7/$AA13))/gradient!$E$20)+1)/((gradient!$E$23*((gradient!$E$19-gradient!$E$18)/100)*(PI()*gradient!$E$8*gradient!$E$8/4*AL$3*0.7/$AA13))/gradient!$E$20))*EXP(gradient!$E$23*((gradient!$E$19-gradient!$E$18)/100))-(1/((gradient!$E$23*((gradient!$E$19-gradient!$E$18)/100)*(PI()*gradient!$E$8*gradient!$E$8/4*AL$3*0.7/$AA13))/gradient!$E$20))))</f>
        <v>87.932887484168475</v>
      </c>
    </row>
    <row r="14" spans="1:38" x14ac:dyDescent="0.2">
      <c r="A14" s="470"/>
      <c r="B14" s="345">
        <f>1000*gradient!$E$8/4.6</f>
        <v>456.52173913043481</v>
      </c>
      <c r="C14" s="344">
        <f>1+((SQRT($C$3/((('col1'!$B$9*(((($B14/60*4)/(3.1415927*0.7*gradient!$E$8*gradient!$E$8))/1000*gradient!$E$9/1000000)/'col1'!$N$5)^(1/3))+('col1'!$B$10/(((($B14/60*4)/(3.1415927*0.7*gradient!$E$8*gradient!$E$8))/1000*gradient!$E$9/1000000)/'col1'!$N$5))+('col1'!$B$11*(((($B14/60*4)/(3.1415927*0.7*gradient!$E$8*gradient!$E$8))/1000*gradient!$E$9/1000000)/'col1'!$N$5)))*(gradient!$E$9*0.001)))/4)*(1/(1+((gradient!$E$23*((gradient!$E$19-gradient!$E$18)/100)*((PI()*gradient!$E$8*gradient!$E$8/4*$C$3*0.7/$B14)))/gradient!$E$20)))*LN(((((gradient!$E$23*((gradient!$E$19-gradient!$E$18)/100)*(PI()*gradient!$E$8*gradient!$E$8/4*$C$3*0.7/$B14))/gradient!$E$20)+1)/((gradient!$E$23*((gradient!$E$19-gradient!$E$18)/100)*(PI()*gradient!$E$8*gradient!$E$8/4*$C$3*0.7/$B14))/gradient!$E$20))*EXP(gradient!$E$23*((gradient!$E$19-gradient!$E$18)/100))-(1/((gradient!$E$23*((gradient!$E$19-gradient!$E$18)/100)*(PI()*gradient!$E$8*gradient!$E$8/4*$C$3*0.7/$B14))/gradient!$E$20))))</f>
        <v>147.22229580981448</v>
      </c>
      <c r="E14" s="472"/>
      <c r="F14" s="345">
        <f>1000*gradient!$E$8/4.6</f>
        <v>456.52173913043481</v>
      </c>
      <c r="G14" s="344">
        <f>1.1*('col1'!$B$12*$G$3*0.001*(($F14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14" s="472"/>
      <c r="J14" s="345">
        <f>1000*gradient!$E$8/4.6</f>
        <v>456.52173913043481</v>
      </c>
      <c r="K14" s="344">
        <f>IF($G14&lt;201,1+((SQRT(K$3/((('col1'!$B$9*((((J14/60*4)/(3.1415927*0.7*gradient!$E$8*gradient!$E$8))/1000*gradient!$E$9/1000000)/'col1'!$N$5)^(1/3))+('col1'!$B$10/((((J14/60*4)/(3.1415927*0.7*gradient!$E$8*gradient!$E$8))/1000*gradient!$E$9/1000000)/'col1'!$N$5))+('col1'!$B$11*((((J14/60*4)/(3.1415927*0.7*gradient!$E$8*gradient!$E$8))/1000*gradient!$E$9/1000000)/'col1'!$N$5)))*(gradient!$E$9*0.001)))/4)*(1/(1+((gradient!$E$23*((gradient!$E$19-gradient!$E$18)/100)*((PI()*gradient!$E$8*gradient!$E$8/4*K$3*0.7/J14)))/$W$4)))*LN(((((gradient!$E$23*((gradient!$E$19-gradient!$E$18)/100)*(PI()*gradient!$E$8*gradient!$E$8/4*K$3*0.7/J14))/$W$4)+1)/((gradient!$E$23*((gradient!$E$19-gradient!$E$18)/100)*(PI()*gradient!$E$8*gradient!$E$8/4*K$3*0.7/J14))/$W$4))*EXP(gradient!$E$23*((gradient!$E$19-gradient!$E$18)/100))-(1/((gradient!$E$23*((gradient!$E$19-gradient!$E$18)/100)*(PI()*gradient!$E$8*gradient!$E$8/4*K$3*0.7/J14))/$W$4)))),0)</f>
        <v>0</v>
      </c>
      <c r="M14" s="472"/>
      <c r="N14" s="345">
        <f>1000*gradient!$E$8/4.6</f>
        <v>456.52173913043481</v>
      </c>
      <c r="O14" s="344">
        <f>IF($G14&lt;401,1+((SQRT(O$3/((('col1'!$B$9*((((N14/60*4)/(3.1415927*0.7*gradient!$E$8*gradient!$E$8))/1000*gradient!$E$9/1000000)/'col1'!$N$5)^(1/3))+('col1'!$B$10/((((N14/60*4)/(3.1415927*0.7*gradient!$E$8*gradient!$E$8))/1000*gradient!$E$9/1000000)/'col1'!$N$5))+('col1'!$B$11*((((N14/60*4)/(3.1415927*0.7*gradient!$E$8*gradient!$E$8))/1000*gradient!$E$9/1000000)/'col1'!$N$5)))*(gradient!$E$9*0.001)))/4)*(1/(1+((gradient!$E$23*((gradient!$E$19-gradient!$E$18)/100)*((PI()*gradient!$E$8*gradient!$E$8/4*O$3*0.7/N14)))/$W$4)))*LN(((((gradient!$E$23*((gradient!$E$19-gradient!$E$18)/100)*(PI()*gradient!$E$8*gradient!$E$8/4*O$3*0.7/N14))/$W$4)+1)/((gradient!$E$23*((gradient!$E$19-gradient!$E$18)/100)*(PI()*gradient!$E$8*gradient!$E$8/4*O$3*0.7/N14))/$W$4))*EXP(gradient!$E$23*((gradient!$E$19-gradient!$E$18)/100))-(1/((gradient!$E$23*((gradient!$E$19-gradient!$E$18)/100)*(PI()*gradient!$E$8*gradient!$E$8/4*O$3*0.7/N14))/$W$4)))),0)</f>
        <v>0</v>
      </c>
      <c r="Q14" s="472"/>
      <c r="S14" s="344">
        <f>IF($G14&lt;1001,1+((SQRT(S$3/((('col1'!$B$9*((((U14/60*4)/(3.1415927*0.7*gradient!$E$8*gradient!$E$8))/1000*gradient!$E$9/1000000)/'col1'!$N$5)^(1/3))+('col1'!$B$10/((((U14/60*4)/(3.1415927*0.7*gradient!$E$8*gradient!$E$8))/1000*gradient!$E$9/1000000)/'col1'!$N$5))+('col1'!$B$11*((((U14/60*4)/(3.1415927*0.7*gradient!$E$8*gradient!$E$8))/1000*gradient!$E$9/1000000)/'col1'!$N$5)))*(gradient!$E$9*0.001)))/4)*(1/(1+((gradient!$E$23*((gradient!$E$19-gradient!$E$18)/100)*((PI()*gradient!$E$8*gradient!$E$8/4*S$3*0.7/U14)))/$W$4)))*LN(((((gradient!$E$23*((gradient!$E$19-gradient!$E$18)/100)*(PI()*gradient!$E$8*gradient!$E$8/4*S$3*0.7/U14))/$W$4)+1)/((gradient!$E$23*((gradient!$E$19-gradient!$E$18)/100)*(PI()*gradient!$E$8*gradient!$E$8/4*S$3*0.7/U14))/$W$4))*EXP(gradient!$E$23*((gradient!$E$19-gradient!$E$18)/100))-(1/((gradient!$E$23*((gradient!$E$19-gradient!$E$18)/100)*(PI()*gradient!$E$8*gradient!$E$8/4*S$3*0.7/U14))/$W$4)))),0)</f>
        <v>65.175226889995969</v>
      </c>
      <c r="T14" s="340">
        <v>1</v>
      </c>
      <c r="U14" s="345">
        <f>1000*gradient!$E$8/4.6</f>
        <v>456.52173913043481</v>
      </c>
      <c r="Z14" s="470"/>
      <c r="AA14" s="345">
        <f>1000*gradient!$E$8/4.6</f>
        <v>456.52173913043481</v>
      </c>
      <c r="AB14" s="344">
        <f>(1+((SQRT(AA$2/((('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A$2*0.7/$AA14)))/gradient!$E$20)))*LN(((((gradient!$E$23*((gradient!$E$19-gradient!$E$18)/100)*(PI()*gradient!$E$8*gradient!$E$8/4*AA$2*0.7/$AA14))/gradient!$E$20)+1)/((gradient!$E$23*((gradient!$E$19-gradient!$E$18)/100)*(PI()*gradient!$E$8*gradient!$E$8/4*AA$2*0.7/$AA14))/gradient!$E$20))*EXP(gradient!$E$23*((gradient!$E$19-gradient!$E$18)/100))-(1/((gradient!$E$23*((gradient!$E$19-gradient!$E$18)/100)*(PI()*gradient!$E$8*gradient!$E$8/4*AA$2*0.7/$AA14))/gradient!$E$20)))))</f>
        <v>97.604486941338365</v>
      </c>
      <c r="AC14" s="344">
        <f>1+((SQRT(AC$3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C$3*0.7/$AA14)))/gradient!$E$20)))*LN(((((gradient!$E$23*((gradient!$E$19-gradient!$E$18)/100)*(PI()*gradient!$E$8*gradient!$E$8/4*AC$3*0.7/$AA14))/gradient!$E$20)+1)/((gradient!$E$23*((gradient!$E$19-gradient!$E$18)/100)*(PI()*gradient!$E$8*gradient!$E$8/4*AC$3*0.7/$AA14))/gradient!$E$20))*EXP(gradient!$E$23*((gradient!$E$19-gradient!$E$18)/100))-(1/((gradient!$E$23*((gradient!$E$19-gradient!$E$18)/100)*(PI()*gradient!$E$8*gradient!$E$8/4*AC$3*0.7/$AA14))/gradient!$E$20))))</f>
        <v>120.58722219727261</v>
      </c>
      <c r="AD14" s="344">
        <f>1+((SQRT(AD$3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D$3*0.7/$AA14)))/gradient!$E$20)))*LN(((((gradient!$E$23*((gradient!$E$19-gradient!$E$18)/100)*(PI()*gradient!$E$8*gradient!$E$8/4*AD$3*0.7/$AA14))/gradient!$E$20)+1)/((gradient!$E$23*((gradient!$E$19-gradient!$E$18)/100)*(PI()*gradient!$E$8*gradient!$E$8/4*AD$3*0.7/$AA14))/gradient!$E$20))*EXP(gradient!$E$23*((gradient!$E$19-gradient!$E$18)/100))-(1/((gradient!$E$23*((gradient!$E$19-gradient!$E$18)/100)*(PI()*gradient!$E$8*gradient!$E$8/4*AD$3*0.7/$AA14))/gradient!$E$20))))</f>
        <v>133.57425995269443</v>
      </c>
      <c r="AE14" s="344">
        <f>1+((SQRT(AE$3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E$3*0.7/$AA14)))/gradient!$E$20)))*LN(((((gradient!$E$23*((gradient!$E$19-gradient!$E$18)/100)*(PI()*gradient!$E$8*gradient!$E$8/4*AE$3*0.7/$AA14))/gradient!$E$20)+1)/((gradient!$E$23*((gradient!$E$19-gradient!$E$18)/100)*(PI()*gradient!$E$8*gradient!$E$8/4*AE$3*0.7/$AA14))/gradient!$E$20))*EXP(gradient!$E$23*((gradient!$E$19-gradient!$E$18)/100))-(1/((gradient!$E$23*((gradient!$E$19-gradient!$E$18)/100)*(PI()*gradient!$E$8*gradient!$E$8/4*AE$3*0.7/$AA14))/gradient!$E$20))))</f>
        <v>147.22229580981448</v>
      </c>
      <c r="AF14" s="344">
        <f>1+((SQRT(AF$3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F$3*0.7/$AA14)))/gradient!$E$20)))*LN(((((gradient!$E$23*((gradient!$E$19-gradient!$E$18)/100)*(PI()*gradient!$E$8*gradient!$E$8/4*AF$3*0.7/$AA14))/gradient!$E$20)+1)/((gradient!$E$23*((gradient!$E$19-gradient!$E$18)/100)*(PI()*gradient!$E$8*gradient!$E$8/4*AF$3*0.7/$AA14))/gradient!$E$20))*EXP(gradient!$E$23*((gradient!$E$19-gradient!$E$18)/100))-(1/((gradient!$E$23*((gradient!$E$19-gradient!$E$18)/100)*(PI()*gradient!$E$8*gradient!$E$8/4*AF$3*0.7/$AA14))/gradient!$E$20))))</f>
        <v>154.11839377017239</v>
      </c>
      <c r="AG14" s="344">
        <f>1+((SQRT(AG$3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G$3*0.7/$AA14)))/gradient!$E$20)))*LN(((((gradient!$E$23*((gradient!$E$19-gradient!$E$18)/100)*(PI()*gradient!$E$8*gradient!$E$8/4*AG$3*0.7/$AA14))/gradient!$E$20)+1)/((gradient!$E$23*((gradient!$E$19-gradient!$E$18)/100)*(PI()*gradient!$E$8*gradient!$E$8/4*AG$3*0.7/$AA14))/gradient!$E$20))*EXP(gradient!$E$23*((gradient!$E$19-gradient!$E$18)/100))-(1/((gradient!$E$23*((gradient!$E$19-gradient!$E$18)/100)*(PI()*gradient!$E$8*gradient!$E$8/4*AG$3*0.7/$AA14))/gradient!$E$20))))</f>
        <v>156.11092918930342</v>
      </c>
      <c r="AH14" s="344">
        <f>1+((SQRT(AH$3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H$3*0.7/$AA14)))/gradient!$E$20)))*LN(((((gradient!$E$23*((gradient!$E$19-gradient!$E$18)/100)*(PI()*gradient!$E$8*gradient!$E$8/4*AH$3*0.7/$AA14))/gradient!$E$20)+1)/((gradient!$E$23*((gradient!$E$19-gradient!$E$18)/100)*(PI()*gradient!$E$8*gradient!$E$8/4*AH$3*0.7/$AA14))/gradient!$E$20))*EXP(gradient!$E$23*((gradient!$E$19-gradient!$E$18)/100))-(1/((gradient!$E$23*((gradient!$E$19-gradient!$E$18)/100)*(PI()*gradient!$E$8*gradient!$E$8/4*AH$3*0.7/$AA14))/gradient!$E$20))))</f>
        <v>154.27234335163376</v>
      </c>
      <c r="AI14" s="344">
        <f>1+((SQRT(AI$3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I$3*0.7/$AA14)))/gradient!$E$20)))*LN(((((gradient!$E$23*((gradient!$E$19-gradient!$E$18)/100)*(PI()*gradient!$E$8*gradient!$E$8/4*AI$3*0.7/$AA14))/gradient!$E$20)+1)/((gradient!$E$23*((gradient!$E$19-gradient!$E$18)/100)*(PI()*gradient!$E$8*gradient!$E$8/4*AI$3*0.7/$AA14))/gradient!$E$20))*EXP(gradient!$E$23*((gradient!$E$19-gradient!$E$18)/100))-(1/((gradient!$E$23*((gradient!$E$19-gradient!$E$18)/100)*(PI()*gradient!$E$8*gradient!$E$8/4*AI$3*0.7/$AA14))/gradient!$E$20))))</f>
        <v>149.70355802585703</v>
      </c>
      <c r="AJ14" s="344">
        <f>1+((SQRT(AJ$3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J$3*0.7/$AA14)))/gradient!$E$20)))*LN(((((gradient!$E$23*((gradient!$E$19-gradient!$E$18)/100)*(PI()*gradient!$E$8*gradient!$E$8/4*AJ$3*0.7/$AA14))/gradient!$E$20)+1)/((gradient!$E$23*((gradient!$E$19-gradient!$E$18)/100)*(PI()*gradient!$E$8*gradient!$E$8/4*AJ$3*0.7/$AA14))/gradient!$E$20))*EXP(gradient!$E$23*((gradient!$E$19-gradient!$E$18)/100))-(1/((gradient!$E$23*((gradient!$E$19-gradient!$E$18)/100)*(PI()*gradient!$E$8*gradient!$E$8/4*AJ$3*0.7/$AA14))/gradient!$E$20))))</f>
        <v>144.50016979750336</v>
      </c>
      <c r="AK14" s="344">
        <f>1+((SQRT(AK$3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K$3*0.7/$AA14)))/gradient!$E$20)))*LN(((((gradient!$E$23*((gradient!$E$19-gradient!$E$18)/100)*(PI()*gradient!$E$8*gradient!$E$8/4*AK$3*0.7/$AA14))/gradient!$E$20)+1)/((gradient!$E$23*((gradient!$E$19-gradient!$E$18)/100)*(PI()*gradient!$E$8*gradient!$E$8/4*AK$3*0.7/$AA14))/gradient!$E$20))*EXP(gradient!$E$23*((gradient!$E$19-gradient!$E$18)/100))-(1/((gradient!$E$23*((gradient!$E$19-gradient!$E$18)/100)*(PI()*gradient!$E$8*gradient!$E$8/4*AK$3*0.7/$AA14))/gradient!$E$20))))</f>
        <v>121.8883175724813</v>
      </c>
      <c r="AL14" s="344">
        <f>1+((SQRT(AL$3/((('col1'!$B$9*(((($AA14/60*4)/(3.1415927*0.7*gradient!$E$8*gradient!$E$8))/1000*gradient!$E$9/1000000)/'col1'!$N$5)^(1/3))+('col1'!$B$10/(((($AA14/60*4)/(3.1415927*0.7*gradient!$E$8*gradient!$E$8))/1000*gradient!$E$9/1000000)/'col1'!$N$5))+('col1'!$B$11*(((($AA14/60*4)/(3.1415927*0.7*gradient!$E$8*gradient!$E$8))/1000*gradient!$E$9/1000000)/'col1'!$N$5)))*(gradient!$E$9*0.001)))/4)*(1/(1+((gradient!$E$23*((gradient!$E$19-gradient!$E$18)/100)*((PI()*gradient!$E$8*gradient!$E$8/4*AL$3*0.7/$AA14)))/gradient!$E$20)))*LN(((((gradient!$E$23*((gradient!$E$19-gradient!$E$18)/100)*(PI()*gradient!$E$8*gradient!$E$8/4*AL$3*0.7/$AA14))/gradient!$E$20)+1)/((gradient!$E$23*((gradient!$E$19-gradient!$E$18)/100)*(PI()*gradient!$E$8*gradient!$E$8/4*AL$3*0.7/$AA14))/gradient!$E$20))*EXP(gradient!$E$23*((gradient!$E$19-gradient!$E$18)/100))-(1/((gradient!$E$23*((gradient!$E$19-gradient!$E$18)/100)*(PI()*gradient!$E$8*gradient!$E$8/4*AL$3*0.7/$AA14))/gradient!$E$20))))</f>
        <v>95.73333822110088</v>
      </c>
    </row>
    <row r="15" spans="1:38" x14ac:dyDescent="0.2">
      <c r="A15" s="470"/>
      <c r="B15" s="345">
        <f>1200*gradient!$E$8/4.6</f>
        <v>547.82608695652175</v>
      </c>
      <c r="C15" s="344">
        <f>1+((SQRT($C$3/((('col1'!$B$9*(((($B15/60*4)/(3.1415927*0.7*gradient!$E$8*gradient!$E$8))/1000*gradient!$E$9/1000000)/'col1'!$N$5)^(1/3))+('col1'!$B$10/(((($B15/60*4)/(3.1415927*0.7*gradient!$E$8*gradient!$E$8))/1000*gradient!$E$9/1000000)/'col1'!$N$5))+('col1'!$B$11*(((($B15/60*4)/(3.1415927*0.7*gradient!$E$8*gradient!$E$8))/1000*gradient!$E$9/1000000)/'col1'!$N$5)))*(gradient!$E$9*0.001)))/4)*(1/(1+((gradient!$E$23*((gradient!$E$19-gradient!$E$18)/100)*((PI()*gradient!$E$8*gradient!$E$8/4*$C$3*0.7/$B15)))/gradient!$E$20)))*LN(((((gradient!$E$23*((gradient!$E$19-gradient!$E$18)/100)*(PI()*gradient!$E$8*gradient!$E$8/4*$C$3*0.7/$B15))/gradient!$E$20)+1)/((gradient!$E$23*((gradient!$E$19-gradient!$E$18)/100)*(PI()*gradient!$E$8*gradient!$E$8/4*$C$3*0.7/$B15))/gradient!$E$20))*EXP(gradient!$E$23*((gradient!$E$19-gradient!$E$18)/100))-(1/((gradient!$E$23*((gradient!$E$19-gradient!$E$18)/100)*(PI()*gradient!$E$8*gradient!$E$8/4*$C$3*0.7/$B15))/gradient!$E$20))))</f>
        <v>153.43190377411688</v>
      </c>
      <c r="E15" s="472"/>
      <c r="F15" s="345">
        <f>1200*gradient!$E$8/4.6</f>
        <v>547.82608695652175</v>
      </c>
      <c r="G15" s="344">
        <f>1.1*('col1'!$B$12*$G$3*0.001*(($F15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15" s="472"/>
      <c r="J15" s="345">
        <f>1200*gradient!$E$8/4.6</f>
        <v>547.82608695652175</v>
      </c>
      <c r="K15" s="344">
        <f>IF($G15&lt;201,1+((SQRT(K$3/((('col1'!$B$9*((((J15/60*4)/(3.1415927*0.7*gradient!$E$8*gradient!$E$8))/1000*gradient!$E$9/1000000)/'col1'!$N$5)^(1/3))+('col1'!$B$10/((((J15/60*4)/(3.1415927*0.7*gradient!$E$8*gradient!$E$8))/1000*gradient!$E$9/1000000)/'col1'!$N$5))+('col1'!$B$11*((((J15/60*4)/(3.1415927*0.7*gradient!$E$8*gradient!$E$8))/1000*gradient!$E$9/1000000)/'col1'!$N$5)))*(gradient!$E$9*0.001)))/4)*(1/(1+((gradient!$E$23*((gradient!$E$19-gradient!$E$18)/100)*((PI()*gradient!$E$8*gradient!$E$8/4*K$3*0.7/J15)))/$W$4)))*LN(((((gradient!$E$23*((gradient!$E$19-gradient!$E$18)/100)*(PI()*gradient!$E$8*gradient!$E$8/4*K$3*0.7/J15))/$W$4)+1)/((gradient!$E$23*((gradient!$E$19-gradient!$E$18)/100)*(PI()*gradient!$E$8*gradient!$E$8/4*K$3*0.7/J15))/$W$4))*EXP(gradient!$E$23*((gradient!$E$19-gradient!$E$18)/100))-(1/((gradient!$E$23*((gradient!$E$19-gradient!$E$18)/100)*(PI()*gradient!$E$8*gradient!$E$8/4*K$3*0.7/J15))/$W$4)))),0)</f>
        <v>0</v>
      </c>
      <c r="M15" s="472"/>
      <c r="N15" s="345">
        <f>1200*gradient!$E$8/4.6</f>
        <v>547.82608695652175</v>
      </c>
      <c r="O15" s="344">
        <f>IF($G15&lt;401,1+((SQRT(O$3/((('col1'!$B$9*((((N15/60*4)/(3.1415927*0.7*gradient!$E$8*gradient!$E$8))/1000*gradient!$E$9/1000000)/'col1'!$N$5)^(1/3))+('col1'!$B$10/((((N15/60*4)/(3.1415927*0.7*gradient!$E$8*gradient!$E$8))/1000*gradient!$E$9/1000000)/'col1'!$N$5))+('col1'!$B$11*((((N15/60*4)/(3.1415927*0.7*gradient!$E$8*gradient!$E$8))/1000*gradient!$E$9/1000000)/'col1'!$N$5)))*(gradient!$E$9*0.001)))/4)*(1/(1+((gradient!$E$23*((gradient!$E$19-gradient!$E$18)/100)*((PI()*gradient!$E$8*gradient!$E$8/4*O$3*0.7/N15)))/$W$4)))*LN(((((gradient!$E$23*((gradient!$E$19-gradient!$E$18)/100)*(PI()*gradient!$E$8*gradient!$E$8/4*O$3*0.7/N15))/$W$4)+1)/((gradient!$E$23*((gradient!$E$19-gradient!$E$18)/100)*(PI()*gradient!$E$8*gradient!$E$8/4*O$3*0.7/N15))/$W$4))*EXP(gradient!$E$23*((gradient!$E$19-gradient!$E$18)/100))-(1/((gradient!$E$23*((gradient!$E$19-gradient!$E$18)/100)*(PI()*gradient!$E$8*gradient!$E$8/4*O$3*0.7/N15))/$W$4)))),0)</f>
        <v>0</v>
      </c>
      <c r="Q15" s="472"/>
      <c r="S15" s="344">
        <f>IF($G15&lt;1001,1+((SQRT(S$3/((('col1'!$B$9*((((U15/60*4)/(3.1415927*0.7*gradient!$E$8*gradient!$E$8))/1000*gradient!$E$9/1000000)/'col1'!$N$5)^(1/3))+('col1'!$B$10/((((U15/60*4)/(3.1415927*0.7*gradient!$E$8*gradient!$E$8))/1000*gradient!$E$9/1000000)/'col1'!$N$5))+('col1'!$B$11*((((U15/60*4)/(3.1415927*0.7*gradient!$E$8*gradient!$E$8))/1000*gradient!$E$9/1000000)/'col1'!$N$5)))*(gradient!$E$9*0.001)))/4)*(1/(1+((gradient!$E$23*((gradient!$E$19-gradient!$E$18)/100)*((PI()*gradient!$E$8*gradient!$E$8/4*S$3*0.7/U15)))/$W$4)))*LN(((((gradient!$E$23*((gradient!$E$19-gradient!$E$18)/100)*(PI()*gradient!$E$8*gradient!$E$8/4*S$3*0.7/U15))/$W$4)+1)/((gradient!$E$23*((gradient!$E$19-gradient!$E$18)/100)*(PI()*gradient!$E$8*gradient!$E$8/4*S$3*0.7/U15))/$W$4))*EXP(gradient!$E$23*((gradient!$E$19-gradient!$E$18)/100))-(1/((gradient!$E$23*((gradient!$E$19-gradient!$E$18)/100)*(PI()*gradient!$E$8*gradient!$E$8/4*S$3*0.7/U15))/$W$4)))),0)</f>
        <v>72.0512397358805</v>
      </c>
      <c r="T15" s="340">
        <v>1</v>
      </c>
      <c r="U15" s="345">
        <f>1200*gradient!$E$8/4.6</f>
        <v>547.82608695652175</v>
      </c>
      <c r="Z15" s="470"/>
      <c r="AA15" s="345">
        <f>1200*gradient!$E$8/4.6</f>
        <v>547.82608695652175</v>
      </c>
      <c r="AB15" s="344">
        <f>(1+((SQRT(AA$2/((('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A$2*0.7/$AA15)))/gradient!$E$20)))*LN(((((gradient!$E$23*((gradient!$E$19-gradient!$E$18)/100)*(PI()*gradient!$E$8*gradient!$E$8/4*AA$2*0.7/$AA15))/gradient!$E$20)+1)/((gradient!$E$23*((gradient!$E$19-gradient!$E$18)/100)*(PI()*gradient!$E$8*gradient!$E$8/4*AA$2*0.7/$AA15))/gradient!$E$20))*EXP(gradient!$E$23*((gradient!$E$19-gradient!$E$18)/100))-(1/((gradient!$E$23*((gradient!$E$19-gradient!$E$18)/100)*(PI()*gradient!$E$8*gradient!$E$8/4*AA$2*0.7/$AA15))/gradient!$E$20)))))</f>
        <v>98.575248922808569</v>
      </c>
      <c r="AC15" s="344">
        <f>1+((SQRT(AC$3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C$3*0.7/$AA15)))/gradient!$E$20)))*LN(((((gradient!$E$23*((gradient!$E$19-gradient!$E$18)/100)*(PI()*gradient!$E$8*gradient!$E$8/4*AC$3*0.7/$AA15))/gradient!$E$20)+1)/((gradient!$E$23*((gradient!$E$19-gradient!$E$18)/100)*(PI()*gradient!$E$8*gradient!$E$8/4*AC$3*0.7/$AA15))/gradient!$E$20))*EXP(gradient!$E$23*((gradient!$E$19-gradient!$E$18)/100))-(1/((gradient!$E$23*((gradient!$E$19-gradient!$E$18)/100)*(PI()*gradient!$E$8*gradient!$E$8/4*AC$3*0.7/$AA15))/gradient!$E$20))))</f>
        <v>122.96886328011172</v>
      </c>
      <c r="AD15" s="344">
        <f>1+((SQRT(AD$3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D$3*0.7/$AA15)))/gradient!$E$20)))*LN(((((gradient!$E$23*((gradient!$E$19-gradient!$E$18)/100)*(PI()*gradient!$E$8*gradient!$E$8/4*AD$3*0.7/$AA15))/gradient!$E$20)+1)/((gradient!$E$23*((gradient!$E$19-gradient!$E$18)/100)*(PI()*gradient!$E$8*gradient!$E$8/4*AD$3*0.7/$AA15))/gradient!$E$20))*EXP(gradient!$E$23*((gradient!$E$19-gradient!$E$18)/100))-(1/((gradient!$E$23*((gradient!$E$19-gradient!$E$18)/100)*(PI()*gradient!$E$8*gradient!$E$8/4*AD$3*0.7/$AA15))/gradient!$E$20))))</f>
        <v>137.33250929490464</v>
      </c>
      <c r="AE15" s="344">
        <f>1+((SQRT(AE$3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E$3*0.7/$AA15)))/gradient!$E$20)))*LN(((((gradient!$E$23*((gradient!$E$19-gradient!$E$18)/100)*(PI()*gradient!$E$8*gradient!$E$8/4*AE$3*0.7/$AA15))/gradient!$E$20)+1)/((gradient!$E$23*((gradient!$E$19-gradient!$E$18)/100)*(PI()*gradient!$E$8*gradient!$E$8/4*AE$3*0.7/$AA15))/gradient!$E$20))*EXP(gradient!$E$23*((gradient!$E$19-gradient!$E$18)/100))-(1/((gradient!$E$23*((gradient!$E$19-gradient!$E$18)/100)*(PI()*gradient!$E$8*gradient!$E$8/4*AE$3*0.7/$AA15))/gradient!$E$20))))</f>
        <v>153.43190377411688</v>
      </c>
      <c r="AF15" s="344">
        <f>1+((SQRT(AF$3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F$3*0.7/$AA15)))/gradient!$E$20)))*LN(((((gradient!$E$23*((gradient!$E$19-gradient!$E$18)/100)*(PI()*gradient!$E$8*gradient!$E$8/4*AF$3*0.7/$AA15))/gradient!$E$20)+1)/((gradient!$E$23*((gradient!$E$19-gradient!$E$18)/100)*(PI()*gradient!$E$8*gradient!$E$8/4*AF$3*0.7/$AA15))/gradient!$E$20))*EXP(gradient!$E$23*((gradient!$E$19-gradient!$E$18)/100))-(1/((gradient!$E$23*((gradient!$E$19-gradient!$E$18)/100)*(PI()*gradient!$E$8*gradient!$E$8/4*AF$3*0.7/$AA15))/gradient!$E$20))))</f>
        <v>162.77912832259207</v>
      </c>
      <c r="AG15" s="344">
        <f>1+((SQRT(AG$3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G$3*0.7/$AA15)))/gradient!$E$20)))*LN(((((gradient!$E$23*((gradient!$E$19-gradient!$E$18)/100)*(PI()*gradient!$E$8*gradient!$E$8/4*AG$3*0.7/$AA15))/gradient!$E$20)+1)/((gradient!$E$23*((gradient!$E$19-gradient!$E$18)/100)*(PI()*gradient!$E$8*gradient!$E$8/4*AG$3*0.7/$AA15))/gradient!$E$20))*EXP(gradient!$E$23*((gradient!$E$19-gradient!$E$18)/100))-(1/((gradient!$E$23*((gradient!$E$19-gradient!$E$18)/100)*(PI()*gradient!$E$8*gradient!$E$8/4*AG$3*0.7/$AA15))/gradient!$E$20))))</f>
        <v>166.64487991397215</v>
      </c>
      <c r="AH15" s="344">
        <f>1+((SQRT(AH$3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H$3*0.7/$AA15)))/gradient!$E$20)))*LN(((((gradient!$E$23*((gradient!$E$19-gradient!$E$18)/100)*(PI()*gradient!$E$8*gradient!$E$8/4*AH$3*0.7/$AA15))/gradient!$E$20)+1)/((gradient!$E$23*((gradient!$E$19-gradient!$E$18)/100)*(PI()*gradient!$E$8*gradient!$E$8/4*AH$3*0.7/$AA15))/gradient!$E$20))*EXP(gradient!$E$23*((gradient!$E$19-gradient!$E$18)/100))-(1/((gradient!$E$23*((gradient!$E$19-gradient!$E$18)/100)*(PI()*gradient!$E$8*gradient!$E$8/4*AH$3*0.7/$AA15))/gradient!$E$20))))</f>
        <v>167.32283441888069</v>
      </c>
      <c r="AI15" s="344">
        <f>1+((SQRT(AI$3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I$3*0.7/$AA15)))/gradient!$E$20)))*LN(((((gradient!$E$23*((gradient!$E$19-gradient!$E$18)/100)*(PI()*gradient!$E$8*gradient!$E$8/4*AI$3*0.7/$AA15))/gradient!$E$20)+1)/((gradient!$E$23*((gradient!$E$19-gradient!$E$18)/100)*(PI()*gradient!$E$8*gradient!$E$8/4*AI$3*0.7/$AA15))/gradient!$E$20))*EXP(gradient!$E$23*((gradient!$E$19-gradient!$E$18)/100))-(1/((gradient!$E$23*((gradient!$E$19-gradient!$E$18)/100)*(PI()*gradient!$E$8*gradient!$E$8/4*AI$3*0.7/$AA15))/gradient!$E$20))))</f>
        <v>164.22409619054923</v>
      </c>
      <c r="AJ15" s="344">
        <f>1+((SQRT(AJ$3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J$3*0.7/$AA15)))/gradient!$E$20)))*LN(((((gradient!$E$23*((gradient!$E$19-gradient!$E$18)/100)*(PI()*gradient!$E$8*gradient!$E$8/4*AJ$3*0.7/$AA15))/gradient!$E$20)+1)/((gradient!$E$23*((gradient!$E$19-gradient!$E$18)/100)*(PI()*gradient!$E$8*gradient!$E$8/4*AJ$3*0.7/$AA15))/gradient!$E$20))*EXP(gradient!$E$23*((gradient!$E$19-gradient!$E$18)/100))-(1/((gradient!$E$23*((gradient!$E$19-gradient!$E$18)/100)*(PI()*gradient!$E$8*gradient!$E$8/4*AJ$3*0.7/$AA15))/gradient!$E$20))))</f>
        <v>159.87540193506294</v>
      </c>
      <c r="AK15" s="344">
        <f>1+((SQRT(AK$3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K$3*0.7/$AA15)))/gradient!$E$20)))*LN(((((gradient!$E$23*((gradient!$E$19-gradient!$E$18)/100)*(PI()*gradient!$E$8*gradient!$E$8/4*AK$3*0.7/$AA15))/gradient!$E$20)+1)/((gradient!$E$23*((gradient!$E$19-gradient!$E$18)/100)*(PI()*gradient!$E$8*gradient!$E$8/4*AK$3*0.7/$AA15))/gradient!$E$20))*EXP(gradient!$E$23*((gradient!$E$19-gradient!$E$18)/100))-(1/((gradient!$E$23*((gradient!$E$19-gradient!$E$18)/100)*(PI()*gradient!$E$8*gradient!$E$8/4*AK$3*0.7/$AA15))/gradient!$E$20))))</f>
        <v>138.00124845830265</v>
      </c>
      <c r="AL15" s="344">
        <f>1+((SQRT(AL$3/((('col1'!$B$9*(((($AA15/60*4)/(3.1415927*0.7*gradient!$E$8*gradient!$E$8))/1000*gradient!$E$9/1000000)/'col1'!$N$5)^(1/3))+('col1'!$B$10/(((($AA15/60*4)/(3.1415927*0.7*gradient!$E$8*gradient!$E$8))/1000*gradient!$E$9/1000000)/'col1'!$N$5))+('col1'!$B$11*(((($AA15/60*4)/(3.1415927*0.7*gradient!$E$8*gradient!$E$8))/1000*gradient!$E$9/1000000)/'col1'!$N$5)))*(gradient!$E$9*0.001)))/4)*(1/(1+((gradient!$E$23*((gradient!$E$19-gradient!$E$18)/100)*((PI()*gradient!$E$8*gradient!$E$8/4*AL$3*0.7/$AA15)))/gradient!$E$20)))*LN(((((gradient!$E$23*((gradient!$E$19-gradient!$E$18)/100)*(PI()*gradient!$E$8*gradient!$E$8/4*AL$3*0.7/$AA15))/gradient!$E$20)+1)/((gradient!$E$23*((gradient!$E$19-gradient!$E$18)/100)*(PI()*gradient!$E$8*gradient!$E$8/4*AL$3*0.7/$AA15))/gradient!$E$20))*EXP(gradient!$E$23*((gradient!$E$19-gradient!$E$18)/100))-(1/((gradient!$E$23*((gradient!$E$19-gradient!$E$18)/100)*(PI()*gradient!$E$8*gradient!$E$8/4*AL$3*0.7/$AA15))/gradient!$E$20))))</f>
        <v>110.13469744921497</v>
      </c>
    </row>
    <row r="16" spans="1:38" x14ac:dyDescent="0.2">
      <c r="A16" s="470"/>
      <c r="B16" s="345">
        <f>1400*gradient!$E$8/4.6</f>
        <v>639.13043478260875</v>
      </c>
      <c r="C16" s="344">
        <f>1+((SQRT($C$3/((('col1'!$B$9*(((($B16/60*4)/(3.1415927*0.7*gradient!$E$8*gradient!$E$8))/1000*gradient!$E$9/1000000)/'col1'!$N$5)^(1/3))+('col1'!$B$10/(((($B16/60*4)/(3.1415927*0.7*gradient!$E$8*gradient!$E$8))/1000*gradient!$E$9/1000000)/'col1'!$N$5))+('col1'!$B$11*(((($B16/60*4)/(3.1415927*0.7*gradient!$E$8*gradient!$E$8))/1000*gradient!$E$9/1000000)/'col1'!$N$5)))*(gradient!$E$9*0.001)))/4)*(1/(1+((gradient!$E$23*((gradient!$E$19-gradient!$E$18)/100)*((PI()*gradient!$E$8*gradient!$E$8/4*$C$3*0.7/$B16)))/gradient!$E$20)))*LN(((((gradient!$E$23*((gradient!$E$19-gradient!$E$18)/100)*(PI()*gradient!$E$8*gradient!$E$8/4*$C$3*0.7/$B16))/gradient!$E$20)+1)/((gradient!$E$23*((gradient!$E$19-gradient!$E$18)/100)*(PI()*gradient!$E$8*gradient!$E$8/4*$C$3*0.7/$B16))/gradient!$E$20))*EXP(gradient!$E$23*((gradient!$E$19-gradient!$E$18)/100))-(1/((gradient!$E$23*((gradient!$E$19-gradient!$E$18)/100)*(PI()*gradient!$E$8*gradient!$E$8/4*$C$3*0.7/$B16))/gradient!$E$20))))</f>
        <v>157.57951628530583</v>
      </c>
      <c r="E16" s="472"/>
      <c r="F16" s="345">
        <f>1400*gradient!$E$8/4.6</f>
        <v>639.13043478260875</v>
      </c>
      <c r="G16" s="344">
        <f>1.1*('col1'!$B$12*$G$3*0.001*(($F16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16" s="472"/>
      <c r="J16" s="345">
        <f>1400*gradient!$E$8/4.6</f>
        <v>639.13043478260875</v>
      </c>
      <c r="K16" s="344">
        <f>IF($G16&lt;201,1+((SQRT(K$3/((('col1'!$B$9*((((J16/60*4)/(3.1415927*0.7*gradient!$E$8*gradient!$E$8))/1000*gradient!$E$9/1000000)/'col1'!$N$5)^(1/3))+('col1'!$B$10/((((J16/60*4)/(3.1415927*0.7*gradient!$E$8*gradient!$E$8))/1000*gradient!$E$9/1000000)/'col1'!$N$5))+('col1'!$B$11*((((J16/60*4)/(3.1415927*0.7*gradient!$E$8*gradient!$E$8))/1000*gradient!$E$9/1000000)/'col1'!$N$5)))*(gradient!$E$9*0.001)))/4)*(1/(1+((gradient!$E$23*((gradient!$E$19-gradient!$E$18)/100)*((PI()*gradient!$E$8*gradient!$E$8/4*K$3*0.7/J16)))/$W$4)))*LN(((((gradient!$E$23*((gradient!$E$19-gradient!$E$18)/100)*(PI()*gradient!$E$8*gradient!$E$8/4*K$3*0.7/J16))/$W$4)+1)/((gradient!$E$23*((gradient!$E$19-gradient!$E$18)/100)*(PI()*gradient!$E$8*gradient!$E$8/4*K$3*0.7/J16))/$W$4))*EXP(gradient!$E$23*((gradient!$E$19-gradient!$E$18)/100))-(1/((gradient!$E$23*((gradient!$E$19-gradient!$E$18)/100)*(PI()*gradient!$E$8*gradient!$E$8/4*K$3*0.7/J16))/$W$4)))),0)</f>
        <v>0</v>
      </c>
      <c r="M16" s="472"/>
      <c r="N16" s="345">
        <f>1400*gradient!$E$8/4.6</f>
        <v>639.13043478260875</v>
      </c>
      <c r="O16" s="344">
        <f>IF($G16&lt;401,1+((SQRT(O$3/((('col1'!$B$9*((((N16/60*4)/(3.1415927*0.7*gradient!$E$8*gradient!$E$8))/1000*gradient!$E$9/1000000)/'col1'!$N$5)^(1/3))+('col1'!$B$10/((((N16/60*4)/(3.1415927*0.7*gradient!$E$8*gradient!$E$8))/1000*gradient!$E$9/1000000)/'col1'!$N$5))+('col1'!$B$11*((((N16/60*4)/(3.1415927*0.7*gradient!$E$8*gradient!$E$8))/1000*gradient!$E$9/1000000)/'col1'!$N$5)))*(gradient!$E$9*0.001)))/4)*(1/(1+((gradient!$E$23*((gradient!$E$19-gradient!$E$18)/100)*((PI()*gradient!$E$8*gradient!$E$8/4*O$3*0.7/N16)))/$W$4)))*LN(((((gradient!$E$23*((gradient!$E$19-gradient!$E$18)/100)*(PI()*gradient!$E$8*gradient!$E$8/4*O$3*0.7/N16))/$W$4)+1)/((gradient!$E$23*((gradient!$E$19-gradient!$E$18)/100)*(PI()*gradient!$E$8*gradient!$E$8/4*O$3*0.7/N16))/$W$4))*EXP(gradient!$E$23*((gradient!$E$19-gradient!$E$18)/100))-(1/((gradient!$E$23*((gradient!$E$19-gradient!$E$18)/100)*(PI()*gradient!$E$8*gradient!$E$8/4*O$3*0.7/N16))/$W$4)))),0)</f>
        <v>0</v>
      </c>
      <c r="Q16" s="472"/>
      <c r="S16" s="344">
        <f>IF($G16&lt;1001,1+((SQRT(S$3/((('col1'!$B$9*((((U16/60*4)/(3.1415927*0.7*gradient!$E$8*gradient!$E$8))/1000*gradient!$E$9/1000000)/'col1'!$N$5)^(1/3))+('col1'!$B$10/((((U16/60*4)/(3.1415927*0.7*gradient!$E$8*gradient!$E$8))/1000*gradient!$E$9/1000000)/'col1'!$N$5))+('col1'!$B$11*((((U16/60*4)/(3.1415927*0.7*gradient!$E$8*gradient!$E$8))/1000*gradient!$E$9/1000000)/'col1'!$N$5)))*(gradient!$E$9*0.001)))/4)*(1/(1+((gradient!$E$23*((gradient!$E$19-gradient!$E$18)/100)*((PI()*gradient!$E$8*gradient!$E$8/4*S$3*0.7/U16)))/$W$4)))*LN(((((gradient!$E$23*((gradient!$E$19-gradient!$E$18)/100)*(PI()*gradient!$E$8*gradient!$E$8/4*S$3*0.7/U16))/$W$4)+1)/((gradient!$E$23*((gradient!$E$19-gradient!$E$18)/100)*(PI()*gradient!$E$8*gradient!$E$8/4*S$3*0.7/U16))/$W$4))*EXP(gradient!$E$23*((gradient!$E$19-gradient!$E$18)/100))-(1/((gradient!$E$23*((gradient!$E$19-gradient!$E$18)/100)*(PI()*gradient!$E$8*gradient!$E$8/4*S$3*0.7/U16))/$W$4)))),0)</f>
        <v>77.694687165958356</v>
      </c>
      <c r="T16" s="340">
        <v>1</v>
      </c>
      <c r="U16" s="345">
        <f>1400*gradient!$E$8/4.6</f>
        <v>639.13043478260875</v>
      </c>
      <c r="Z16" s="470"/>
      <c r="AA16" s="345">
        <f>1400*gradient!$E$8/4.6</f>
        <v>639.13043478260875</v>
      </c>
      <c r="AB16" s="344">
        <f>(1+((SQRT(AA$2/((('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A$2*0.7/$AA16)))/gradient!$E$20)))*LN(((((gradient!$E$23*((gradient!$E$19-gradient!$E$18)/100)*(PI()*gradient!$E$8*gradient!$E$8/4*AA$2*0.7/$AA16))/gradient!$E$20)+1)/((gradient!$E$23*((gradient!$E$19-gradient!$E$18)/100)*(PI()*gradient!$E$8*gradient!$E$8/4*AA$2*0.7/$AA16))/gradient!$E$20))*EXP(gradient!$E$23*((gradient!$E$19-gradient!$E$18)/100))-(1/((gradient!$E$23*((gradient!$E$19-gradient!$E$18)/100)*(PI()*gradient!$E$8*gradient!$E$8/4*AA$2*0.7/$AA16))/gradient!$E$20)))))</f>
        <v>98.852915530238036</v>
      </c>
      <c r="AC16" s="344">
        <f>1+((SQRT(AC$3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C$3*0.7/$AA16)))/gradient!$E$20)))*LN(((((gradient!$E$23*((gradient!$E$19-gradient!$E$18)/100)*(PI()*gradient!$E$8*gradient!$E$8/4*AC$3*0.7/$AA16))/gradient!$E$20)+1)/((gradient!$E$23*((gradient!$E$19-gradient!$E$18)/100)*(PI()*gradient!$E$8*gradient!$E$8/4*AC$3*0.7/$AA16))/gradient!$E$20))*EXP(gradient!$E$23*((gradient!$E$19-gradient!$E$18)/100))-(1/((gradient!$E$23*((gradient!$E$19-gradient!$E$18)/100)*(PI()*gradient!$E$8*gradient!$E$8/4*AC$3*0.7/$AA16))/gradient!$E$20))))</f>
        <v>124.21015049388362</v>
      </c>
      <c r="AD16" s="344">
        <f>1+((SQRT(AD$3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D$3*0.7/$AA16)))/gradient!$E$20)))*LN(((((gradient!$E$23*((gradient!$E$19-gradient!$E$18)/100)*(PI()*gradient!$E$8*gradient!$E$8/4*AD$3*0.7/$AA16))/gradient!$E$20)+1)/((gradient!$E$23*((gradient!$E$19-gradient!$E$18)/100)*(PI()*gradient!$E$8*gradient!$E$8/4*AD$3*0.7/$AA16))/gradient!$E$20))*EXP(gradient!$E$23*((gradient!$E$19-gradient!$E$18)/100))-(1/((gradient!$E$23*((gradient!$E$19-gradient!$E$18)/100)*(PI()*gradient!$E$8*gradient!$E$8/4*AD$3*0.7/$AA16))/gradient!$E$20))))</f>
        <v>139.58072830287804</v>
      </c>
      <c r="AE16" s="344">
        <f>1+((SQRT(AE$3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E$3*0.7/$AA16)))/gradient!$E$20)))*LN(((((gradient!$E$23*((gradient!$E$19-gradient!$E$18)/100)*(PI()*gradient!$E$8*gradient!$E$8/4*AE$3*0.7/$AA16))/gradient!$E$20)+1)/((gradient!$E$23*((gradient!$E$19-gradient!$E$18)/100)*(PI()*gradient!$E$8*gradient!$E$8/4*AE$3*0.7/$AA16))/gradient!$E$20))*EXP(gradient!$E$23*((gradient!$E$19-gradient!$E$18)/100))-(1/((gradient!$E$23*((gradient!$E$19-gradient!$E$18)/100)*(PI()*gradient!$E$8*gradient!$E$8/4*AE$3*0.7/$AA16))/gradient!$E$20))))</f>
        <v>157.57951628530583</v>
      </c>
      <c r="AF16" s="344">
        <f>1+((SQRT(AF$3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F$3*0.7/$AA16)))/gradient!$E$20)))*LN(((((gradient!$E$23*((gradient!$E$19-gradient!$E$18)/100)*(PI()*gradient!$E$8*gradient!$E$8/4*AF$3*0.7/$AA16))/gradient!$E$20)+1)/((gradient!$E$23*((gradient!$E$19-gradient!$E$18)/100)*(PI()*gradient!$E$8*gradient!$E$8/4*AF$3*0.7/$AA16))/gradient!$E$20))*EXP(gradient!$E$23*((gradient!$E$19-gradient!$E$18)/100))-(1/((gradient!$E$23*((gradient!$E$19-gradient!$E$18)/100)*(PI()*gradient!$E$8*gradient!$E$8/4*AF$3*0.7/$AA16))/gradient!$E$20))))</f>
        <v>168.94761927589153</v>
      </c>
      <c r="AG16" s="344">
        <f>1+((SQRT(AG$3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G$3*0.7/$AA16)))/gradient!$E$20)))*LN(((((gradient!$E$23*((gradient!$E$19-gradient!$E$18)/100)*(PI()*gradient!$E$8*gradient!$E$8/4*AG$3*0.7/$AA16))/gradient!$E$20)+1)/((gradient!$E$23*((gradient!$E$19-gradient!$E$18)/100)*(PI()*gradient!$E$8*gradient!$E$8/4*AG$3*0.7/$AA16))/gradient!$E$20))*EXP(gradient!$E$23*((gradient!$E$19-gradient!$E$18)/100))-(1/((gradient!$E$23*((gradient!$E$19-gradient!$E$18)/100)*(PI()*gradient!$E$8*gradient!$E$8/4*AG$3*0.7/$AA16))/gradient!$E$20))))</f>
        <v>174.44620317540839</v>
      </c>
      <c r="AH16" s="344">
        <f>1+((SQRT(AH$3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H$3*0.7/$AA16)))/gradient!$E$20)))*LN(((((gradient!$E$23*((gradient!$E$19-gradient!$E$18)/100)*(PI()*gradient!$E$8*gradient!$E$8/4*AH$3*0.7/$AA16))/gradient!$E$20)+1)/((gradient!$E$23*((gradient!$E$19-gradient!$E$18)/100)*(PI()*gradient!$E$8*gradient!$E$8/4*AH$3*0.7/$AA16))/gradient!$E$20))*EXP(gradient!$E$23*((gradient!$E$19-gradient!$E$18)/100))-(1/((gradient!$E$23*((gradient!$E$19-gradient!$E$18)/100)*(PI()*gradient!$E$8*gradient!$E$8/4*AH$3*0.7/$AA16))/gradient!$E$20))))</f>
        <v>177.47413875546587</v>
      </c>
      <c r="AI16" s="344">
        <f>1+((SQRT(AI$3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I$3*0.7/$AA16)))/gradient!$E$20)))*LN(((((gradient!$E$23*((gradient!$E$19-gradient!$E$18)/100)*(PI()*gradient!$E$8*gradient!$E$8/4*AI$3*0.7/$AA16))/gradient!$E$20)+1)/((gradient!$E$23*((gradient!$E$19-gradient!$E$18)/100)*(PI()*gradient!$E$8*gradient!$E$8/4*AI$3*0.7/$AA16))/gradient!$E$20))*EXP(gradient!$E$23*((gradient!$E$19-gradient!$E$18)/100))-(1/((gradient!$E$23*((gradient!$E$19-gradient!$E$18)/100)*(PI()*gradient!$E$8*gradient!$E$8/4*AI$3*0.7/$AA16))/gradient!$E$20))))</f>
        <v>175.87845242622643</v>
      </c>
      <c r="AJ16" s="344">
        <f>1+((SQRT(AJ$3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J$3*0.7/$AA16)))/gradient!$E$20)))*LN(((((gradient!$E$23*((gradient!$E$19-gradient!$E$18)/100)*(PI()*gradient!$E$8*gradient!$E$8/4*AJ$3*0.7/$AA16))/gradient!$E$20)+1)/((gradient!$E$23*((gradient!$E$19-gradient!$E$18)/100)*(PI()*gradient!$E$8*gradient!$E$8/4*AJ$3*0.7/$AA16))/gradient!$E$20))*EXP(gradient!$E$23*((gradient!$E$19-gradient!$E$18)/100))-(1/((gradient!$E$23*((gradient!$E$19-gradient!$E$18)/100)*(PI()*gradient!$E$8*gradient!$E$8/4*AJ$3*0.7/$AA16))/gradient!$E$20))))</f>
        <v>172.49453401616361</v>
      </c>
      <c r="AK16" s="344">
        <f>1+((SQRT(AK$3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K$3*0.7/$AA16)))/gradient!$E$20)))*LN(((((gradient!$E$23*((gradient!$E$19-gradient!$E$18)/100)*(PI()*gradient!$E$8*gradient!$E$8/4*AK$3*0.7/$AA16))/gradient!$E$20)+1)/((gradient!$E$23*((gradient!$E$19-gradient!$E$18)/100)*(PI()*gradient!$E$8*gradient!$E$8/4*AK$3*0.7/$AA16))/gradient!$E$20))*EXP(gradient!$E$23*((gradient!$E$19-gradient!$E$18)/100))-(1/((gradient!$E$23*((gradient!$E$19-gradient!$E$18)/100)*(PI()*gradient!$E$8*gradient!$E$8/4*AK$3*0.7/$AA16))/gradient!$E$20))))</f>
        <v>152.00829654089512</v>
      </c>
      <c r="AL16" s="344">
        <f>1+((SQRT(AL$3/((('col1'!$B$9*(((($AA16/60*4)/(3.1415927*0.7*gradient!$E$8*gradient!$E$8))/1000*gradient!$E$9/1000000)/'col1'!$N$5)^(1/3))+('col1'!$B$10/(((($AA16/60*4)/(3.1415927*0.7*gradient!$E$8*gradient!$E$8))/1000*gradient!$E$9/1000000)/'col1'!$N$5))+('col1'!$B$11*(((($AA16/60*4)/(3.1415927*0.7*gradient!$E$8*gradient!$E$8))/1000*gradient!$E$9/1000000)/'col1'!$N$5)))*(gradient!$E$9*0.001)))/4)*(1/(1+((gradient!$E$23*((gradient!$E$19-gradient!$E$18)/100)*((PI()*gradient!$E$8*gradient!$E$8/4*AL$3*0.7/$AA16)))/gradient!$E$20)))*LN(((((gradient!$E$23*((gradient!$E$19-gradient!$E$18)/100)*(PI()*gradient!$E$8*gradient!$E$8/4*AL$3*0.7/$AA16))/gradient!$E$20)+1)/((gradient!$E$23*((gradient!$E$19-gradient!$E$18)/100)*(PI()*gradient!$E$8*gradient!$E$8/4*AL$3*0.7/$AA16))/gradient!$E$20))*EXP(gradient!$E$23*((gradient!$E$19-gradient!$E$18)/100))-(1/((gradient!$E$23*((gradient!$E$19-gradient!$E$18)/100)*(PI()*gradient!$E$8*gradient!$E$8/4*AL$3*0.7/$AA16))/gradient!$E$20))))</f>
        <v>123.15142512938606</v>
      </c>
    </row>
    <row r="17" spans="1:38" x14ac:dyDescent="0.2">
      <c r="A17" s="470"/>
      <c r="B17" s="345">
        <f>1600*gradient!$E$8/4.6</f>
        <v>730.43478260869574</v>
      </c>
      <c r="C17" s="344">
        <f>1+((SQRT($C$3/((('col1'!$B$9*(((($B17/60*4)/(3.1415927*0.7*gradient!$E$8*gradient!$E$8))/1000*gradient!$E$9/1000000)/'col1'!$N$5)^(1/3))+('col1'!$B$10/(((($B17/60*4)/(3.1415927*0.7*gradient!$E$8*gradient!$E$8))/1000*gradient!$E$9/1000000)/'col1'!$N$5))+('col1'!$B$11*(((($B17/60*4)/(3.1415927*0.7*gradient!$E$8*gradient!$E$8))/1000*gradient!$E$9/1000000)/'col1'!$N$5)))*(gradient!$E$9*0.001)))/4)*(1/(1+((gradient!$E$23*((gradient!$E$19-gradient!$E$18)/100)*((PI()*gradient!$E$8*gradient!$E$8/4*$C$3*0.7/$B17)))/gradient!$E$20)))*LN(((((gradient!$E$23*((gradient!$E$19-gradient!$E$18)/100)*(PI()*gradient!$E$8*gradient!$E$8/4*$C$3*0.7/$B17))/gradient!$E$20)+1)/((gradient!$E$23*((gradient!$E$19-gradient!$E$18)/100)*(PI()*gradient!$E$8*gradient!$E$8/4*$C$3*0.7/$B17))/gradient!$E$20))*EXP(gradient!$E$23*((gradient!$E$19-gradient!$E$18)/100))-(1/((gradient!$E$23*((gradient!$E$19-gradient!$E$18)/100)*(PI()*gradient!$E$8*gradient!$E$8/4*$C$3*0.7/$B17))/gradient!$E$20))))</f>
        <v>160.36624205023853</v>
      </c>
      <c r="E17" s="472"/>
      <c r="F17" s="345">
        <f>1600*gradient!$E$8/4.6</f>
        <v>730.43478260869574</v>
      </c>
      <c r="G17" s="344">
        <f>1.1*('col1'!$B$12*$G$3*0.001*(($F17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17" s="472"/>
      <c r="J17" s="345">
        <f>1600*gradient!$E$8/4.6</f>
        <v>730.43478260869574</v>
      </c>
      <c r="K17" s="344">
        <f>IF($G17&lt;201,1+((SQRT(K$3/((('col1'!$B$9*((((J17/60*4)/(3.1415927*0.7*gradient!$E$8*gradient!$E$8))/1000*gradient!$E$9/1000000)/'col1'!$N$5)^(1/3))+('col1'!$B$10/((((J17/60*4)/(3.1415927*0.7*gradient!$E$8*gradient!$E$8))/1000*gradient!$E$9/1000000)/'col1'!$N$5))+('col1'!$B$11*((((J17/60*4)/(3.1415927*0.7*gradient!$E$8*gradient!$E$8))/1000*gradient!$E$9/1000000)/'col1'!$N$5)))*(gradient!$E$9*0.001)))/4)*(1/(1+((gradient!$E$23*((gradient!$E$19-gradient!$E$18)/100)*((PI()*gradient!$E$8*gradient!$E$8/4*K$3*0.7/J17)))/$W$4)))*LN(((((gradient!$E$23*((gradient!$E$19-gradient!$E$18)/100)*(PI()*gradient!$E$8*gradient!$E$8/4*K$3*0.7/J17))/$W$4)+1)/((gradient!$E$23*((gradient!$E$19-gradient!$E$18)/100)*(PI()*gradient!$E$8*gradient!$E$8/4*K$3*0.7/J17))/$W$4))*EXP(gradient!$E$23*((gradient!$E$19-gradient!$E$18)/100))-(1/((gradient!$E$23*((gradient!$E$19-gradient!$E$18)/100)*(PI()*gradient!$E$8*gradient!$E$8/4*K$3*0.7/J17))/$W$4)))),0)</f>
        <v>0</v>
      </c>
      <c r="M17" s="472"/>
      <c r="N17" s="345">
        <f>1600*gradient!$E$8/4.6</f>
        <v>730.43478260869574</v>
      </c>
      <c r="O17" s="344">
        <f>IF($G17&lt;401,1+((SQRT(O$3/((('col1'!$B$9*((((N17/60*4)/(3.1415927*0.7*gradient!$E$8*gradient!$E$8))/1000*gradient!$E$9/1000000)/'col1'!$N$5)^(1/3))+('col1'!$B$10/((((N17/60*4)/(3.1415927*0.7*gradient!$E$8*gradient!$E$8))/1000*gradient!$E$9/1000000)/'col1'!$N$5))+('col1'!$B$11*((((N17/60*4)/(3.1415927*0.7*gradient!$E$8*gradient!$E$8))/1000*gradient!$E$9/1000000)/'col1'!$N$5)))*(gradient!$E$9*0.001)))/4)*(1/(1+((gradient!$E$23*((gradient!$E$19-gradient!$E$18)/100)*((PI()*gradient!$E$8*gradient!$E$8/4*O$3*0.7/N17)))/$W$4)))*LN(((((gradient!$E$23*((gradient!$E$19-gradient!$E$18)/100)*(PI()*gradient!$E$8*gradient!$E$8/4*O$3*0.7/N17))/$W$4)+1)/((gradient!$E$23*((gradient!$E$19-gradient!$E$18)/100)*(PI()*gradient!$E$8*gradient!$E$8/4*O$3*0.7/N17))/$W$4))*EXP(gradient!$E$23*((gradient!$E$19-gradient!$E$18)/100))-(1/((gradient!$E$23*((gradient!$E$19-gradient!$E$18)/100)*(PI()*gradient!$E$8*gradient!$E$8/4*O$3*0.7/N17))/$W$4)))),0)</f>
        <v>0</v>
      </c>
      <c r="Q17" s="472"/>
      <c r="S17" s="344">
        <f>IF($G17&lt;1001,1+((SQRT(S$3/((('col1'!$B$9*((((U17/60*4)/(3.1415927*0.7*gradient!$E$8*gradient!$E$8))/1000*gradient!$E$9/1000000)/'col1'!$N$5)^(1/3))+('col1'!$B$10/((((U17/60*4)/(3.1415927*0.7*gradient!$E$8*gradient!$E$8))/1000*gradient!$E$9/1000000)/'col1'!$N$5))+('col1'!$B$11*((((U17/60*4)/(3.1415927*0.7*gradient!$E$8*gradient!$E$8))/1000*gradient!$E$9/1000000)/'col1'!$N$5)))*(gradient!$E$9*0.001)))/4)*(1/(1+((gradient!$E$23*((gradient!$E$19-gradient!$E$18)/100)*((PI()*gradient!$E$8*gradient!$E$8/4*S$3*0.7/U17)))/$W$4)))*LN(((((gradient!$E$23*((gradient!$E$19-gradient!$E$18)/100)*(PI()*gradient!$E$8*gradient!$E$8/4*S$3*0.7/U17))/$W$4)+1)/((gradient!$E$23*((gradient!$E$19-gradient!$E$18)/100)*(PI()*gradient!$E$8*gradient!$E$8/4*S$3*0.7/U17))/$W$4))*EXP(gradient!$E$23*((gradient!$E$19-gradient!$E$18)/100))-(1/((gradient!$E$23*((gradient!$E$19-gradient!$E$18)/100)*(PI()*gradient!$E$8*gradient!$E$8/4*S$3*0.7/U17))/$W$4)))),0)</f>
        <v>82.378639924708907</v>
      </c>
      <c r="T17" s="340">
        <v>1</v>
      </c>
      <c r="U17" s="345">
        <f>1600*gradient!$E$8/4.6</f>
        <v>730.43478260869574</v>
      </c>
      <c r="Z17" s="470"/>
      <c r="AA17" s="345">
        <f>1600*gradient!$E$8/4.6</f>
        <v>730.43478260869574</v>
      </c>
      <c r="AB17" s="344">
        <f>(1+((SQRT(AA$2/((('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A$2*0.7/$AA17)))/gradient!$E$20)))*LN(((((gradient!$E$23*((gradient!$E$19-gradient!$E$18)/100)*(PI()*gradient!$E$8*gradient!$E$8/4*AA$2*0.7/$AA17))/gradient!$E$20)+1)/((gradient!$E$23*((gradient!$E$19-gradient!$E$18)/100)*(PI()*gradient!$E$8*gradient!$E$8/4*AA$2*0.7/$AA17))/gradient!$E$20))*EXP(gradient!$E$23*((gradient!$E$19-gradient!$E$18)/100))-(1/((gradient!$E$23*((gradient!$E$19-gradient!$E$18)/100)*(PI()*gradient!$E$8*gradient!$E$8/4*AA$2*0.7/$AA17))/gradient!$E$20)))))</f>
        <v>98.72860303695289</v>
      </c>
      <c r="AC17" s="344">
        <f>1+((SQRT(AC$3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C$3*0.7/$AA17)))/gradient!$E$20)))*LN(((((gradient!$E$23*((gradient!$E$19-gradient!$E$18)/100)*(PI()*gradient!$E$8*gradient!$E$8/4*AC$3*0.7/$AA17))/gradient!$E$20)+1)/((gradient!$E$23*((gradient!$E$19-gradient!$E$18)/100)*(PI()*gradient!$E$8*gradient!$E$8/4*AC$3*0.7/$AA17))/gradient!$E$20))*EXP(gradient!$E$23*((gradient!$E$19-gradient!$E$18)/100))-(1/((gradient!$E$23*((gradient!$E$19-gradient!$E$18)/100)*(PI()*gradient!$E$8*gradient!$E$8/4*AC$3*0.7/$AA17))/gradient!$E$20))))</f>
        <v>124.75502207857066</v>
      </c>
      <c r="AD17" s="344">
        <f>1+((SQRT(AD$3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D$3*0.7/$AA17)))/gradient!$E$20)))*LN(((((gradient!$E$23*((gradient!$E$19-gradient!$E$18)/100)*(PI()*gradient!$E$8*gradient!$E$8/4*AD$3*0.7/$AA17))/gradient!$E$20)+1)/((gradient!$E$23*((gradient!$E$19-gradient!$E$18)/100)*(PI()*gradient!$E$8*gradient!$E$8/4*AD$3*0.7/$AA17))/gradient!$E$20))*EXP(gradient!$E$23*((gradient!$E$19-gradient!$E$18)/100))-(1/((gradient!$E$23*((gradient!$E$19-gradient!$E$18)/100)*(PI()*gradient!$E$8*gradient!$E$8/4*AD$3*0.7/$AA17))/gradient!$E$20))))</f>
        <v>140.87622257411894</v>
      </c>
      <c r="AE17" s="344">
        <f>1+((SQRT(AE$3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E$3*0.7/$AA17)))/gradient!$E$20)))*LN(((((gradient!$E$23*((gradient!$E$19-gradient!$E$18)/100)*(PI()*gradient!$E$8*gradient!$E$8/4*AE$3*0.7/$AA17))/gradient!$E$20)+1)/((gradient!$E$23*((gradient!$E$19-gradient!$E$18)/100)*(PI()*gradient!$E$8*gradient!$E$8/4*AE$3*0.7/$AA17))/gradient!$E$20))*EXP(gradient!$E$23*((gradient!$E$19-gradient!$E$18)/100))-(1/((gradient!$E$23*((gradient!$E$19-gradient!$E$18)/100)*(PI()*gradient!$E$8*gradient!$E$8/4*AE$3*0.7/$AA17))/gradient!$E$20))))</f>
        <v>160.36624205023853</v>
      </c>
      <c r="AF17" s="344">
        <f>1+((SQRT(AF$3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F$3*0.7/$AA17)))/gradient!$E$20)))*LN(((((gradient!$E$23*((gradient!$E$19-gradient!$E$18)/100)*(PI()*gradient!$E$8*gradient!$E$8/4*AF$3*0.7/$AA17))/gradient!$E$20)+1)/((gradient!$E$23*((gradient!$E$19-gradient!$E$18)/100)*(PI()*gradient!$E$8*gradient!$E$8/4*AF$3*0.7/$AA17))/gradient!$E$20))*EXP(gradient!$E$23*((gradient!$E$19-gradient!$E$18)/100))-(1/((gradient!$E$23*((gradient!$E$19-gradient!$E$18)/100)*(PI()*gradient!$E$8*gradient!$E$8/4*AF$3*0.7/$AA17))/gradient!$E$20))))</f>
        <v>173.40494908146249</v>
      </c>
      <c r="AG17" s="344">
        <f>1+((SQRT(AG$3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G$3*0.7/$AA17)))/gradient!$E$20)))*LN(((((gradient!$E$23*((gradient!$E$19-gradient!$E$18)/100)*(PI()*gradient!$E$8*gradient!$E$8/4*AG$3*0.7/$AA17))/gradient!$E$20)+1)/((gradient!$E$23*((gradient!$E$19-gradient!$E$18)/100)*(PI()*gradient!$E$8*gradient!$E$8/4*AG$3*0.7/$AA17))/gradient!$E$20))*EXP(gradient!$E$23*((gradient!$E$19-gradient!$E$18)/100))-(1/((gradient!$E$23*((gradient!$E$19-gradient!$E$18)/100)*(PI()*gradient!$E$8*gradient!$E$8/4*AG$3*0.7/$AA17))/gradient!$E$20))))</f>
        <v>180.31445960924353</v>
      </c>
      <c r="AH17" s="344">
        <f>1+((SQRT(AH$3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H$3*0.7/$AA17)))/gradient!$E$20)))*LN(((((gradient!$E$23*((gradient!$E$19-gradient!$E$18)/100)*(PI()*gradient!$E$8*gradient!$E$8/4*AH$3*0.7/$AA17))/gradient!$E$20)+1)/((gradient!$E$23*((gradient!$E$19-gradient!$E$18)/100)*(PI()*gradient!$E$8*gradient!$E$8/4*AH$3*0.7/$AA17))/gradient!$E$20))*EXP(gradient!$E$23*((gradient!$E$19-gradient!$E$18)/100))-(1/((gradient!$E$23*((gradient!$E$19-gradient!$E$18)/100)*(PI()*gradient!$E$8*gradient!$E$8/4*AH$3*0.7/$AA17))/gradient!$E$20))))</f>
        <v>185.48380718610278</v>
      </c>
      <c r="AI17" s="344">
        <f>1+((SQRT(AI$3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I$3*0.7/$AA17)))/gradient!$E$20)))*LN(((((gradient!$E$23*((gradient!$E$19-gradient!$E$18)/100)*(PI()*gradient!$E$8*gradient!$E$8/4*AI$3*0.7/$AA17))/gradient!$E$20)+1)/((gradient!$E$23*((gradient!$E$19-gradient!$E$18)/100)*(PI()*gradient!$E$8*gradient!$E$8/4*AI$3*0.7/$AA17))/gradient!$E$20))*EXP(gradient!$E$23*((gradient!$E$19-gradient!$E$18)/100))-(1/((gradient!$E$23*((gradient!$E$19-gradient!$E$18)/100)*(PI()*gradient!$E$8*gradient!$E$8/4*AI$3*0.7/$AA17))/gradient!$E$20))))</f>
        <v>185.35066058106844</v>
      </c>
      <c r="AJ17" s="344">
        <f>1+((SQRT(AJ$3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J$3*0.7/$AA17)))/gradient!$E$20)))*LN(((((gradient!$E$23*((gradient!$E$19-gradient!$E$18)/100)*(PI()*gradient!$E$8*gradient!$E$8/4*AJ$3*0.7/$AA17))/gradient!$E$20)+1)/((gradient!$E$23*((gradient!$E$19-gradient!$E$18)/100)*(PI()*gradient!$E$8*gradient!$E$8/4*AJ$3*0.7/$AA17))/gradient!$E$20))*EXP(gradient!$E$23*((gradient!$E$19-gradient!$E$18)/100))-(1/((gradient!$E$23*((gradient!$E$19-gradient!$E$18)/100)*(PI()*gradient!$E$8*gradient!$E$8/4*AJ$3*0.7/$AA17))/gradient!$E$20))))</f>
        <v>182.96817078812748</v>
      </c>
      <c r="AK17" s="344">
        <f>1+((SQRT(AK$3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K$3*0.7/$AA17)))/gradient!$E$20)))*LN(((((gradient!$E$23*((gradient!$E$19-gradient!$E$18)/100)*(PI()*gradient!$E$8*gradient!$E$8/4*AK$3*0.7/$AA17))/gradient!$E$20)+1)/((gradient!$E$23*((gradient!$E$19-gradient!$E$18)/100)*(PI()*gradient!$E$8*gradient!$E$8/4*AK$3*0.7/$AA17))/gradient!$E$20))*EXP(gradient!$E$23*((gradient!$E$19-gradient!$E$18)/100))-(1/((gradient!$E$23*((gradient!$E$19-gradient!$E$18)/100)*(PI()*gradient!$E$8*gradient!$E$8/4*AK$3*0.7/$AA17))/gradient!$E$20))))</f>
        <v>164.2807994547845</v>
      </c>
      <c r="AL17" s="344">
        <f>1+((SQRT(AL$3/((('col1'!$B$9*(((($AA17/60*4)/(3.1415927*0.7*gradient!$E$8*gradient!$E$8))/1000*gradient!$E$9/1000000)/'col1'!$N$5)^(1/3))+('col1'!$B$10/(((($AA17/60*4)/(3.1415927*0.7*gradient!$E$8*gradient!$E$8))/1000*gradient!$E$9/1000000)/'col1'!$N$5))+('col1'!$B$11*(((($AA17/60*4)/(3.1415927*0.7*gradient!$E$8*gradient!$E$8))/1000*gradient!$E$9/1000000)/'col1'!$N$5)))*(gradient!$E$9*0.001)))/4)*(1/(1+((gradient!$E$23*((gradient!$E$19-gradient!$E$18)/100)*((PI()*gradient!$E$8*gradient!$E$8/4*AL$3*0.7/$AA17)))/gradient!$E$20)))*LN(((((gradient!$E$23*((gradient!$E$19-gradient!$E$18)/100)*(PI()*gradient!$E$8*gradient!$E$8/4*AL$3*0.7/$AA17))/gradient!$E$20)+1)/((gradient!$E$23*((gradient!$E$19-gradient!$E$18)/100)*(PI()*gradient!$E$8*gradient!$E$8/4*AL$3*0.7/$AA17))/gradient!$E$20))*EXP(gradient!$E$23*((gradient!$E$19-gradient!$E$18)/100))-(1/((gradient!$E$23*((gradient!$E$19-gradient!$E$18)/100)*(PI()*gradient!$E$8*gradient!$E$8/4*AL$3*0.7/$AA17))/gradient!$E$20))))</f>
        <v>134.99125354767233</v>
      </c>
    </row>
    <row r="18" spans="1:38" x14ac:dyDescent="0.2">
      <c r="A18" s="470"/>
      <c r="B18" s="345">
        <f>1800*gradient!$E$8/4.6</f>
        <v>821.73913043478262</v>
      </c>
      <c r="C18" s="344">
        <f>1+((SQRT($C$3/((('col1'!$B$9*(((($B18/60*4)/(3.1415927*0.7*gradient!$E$8*gradient!$E$8))/1000*gradient!$E$9/1000000)/'col1'!$N$5)^(1/3))+('col1'!$B$10/(((($B18/60*4)/(3.1415927*0.7*gradient!$E$8*gradient!$E$8))/1000*gradient!$E$9/1000000)/'col1'!$N$5))+('col1'!$B$11*(((($B18/60*4)/(3.1415927*0.7*gradient!$E$8*gradient!$E$8))/1000*gradient!$E$9/1000000)/'col1'!$N$5)))*(gradient!$E$9*0.001)))/4)*(1/(1+((gradient!$E$23*((gradient!$E$19-gradient!$E$18)/100)*((PI()*gradient!$E$8*gradient!$E$8/4*$C$3*0.7/$B18)))/gradient!$E$20)))*LN(((((gradient!$E$23*((gradient!$E$19-gradient!$E$18)/100)*(PI()*gradient!$E$8*gradient!$E$8/4*$C$3*0.7/$B18))/gradient!$E$20)+1)/((gradient!$E$23*((gradient!$E$19-gradient!$E$18)/100)*(PI()*gradient!$E$8*gradient!$E$8/4*$C$3*0.7/$B18))/gradient!$E$20))*EXP(gradient!$E$23*((gradient!$E$19-gradient!$E$18)/100))-(1/((gradient!$E$23*((gradient!$E$19-gradient!$E$18)/100)*(PI()*gradient!$E$8*gradient!$E$8/4*$C$3*0.7/$B18))/gradient!$E$20))))</f>
        <v>162.22239039158379</v>
      </c>
      <c r="E18" s="472"/>
      <c r="F18" s="345">
        <f>1800*gradient!$E$8/4.6</f>
        <v>821.73913043478262</v>
      </c>
      <c r="G18" s="344">
        <f>1.1*('col1'!$B$12*$G$3*0.001*(($F18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18" s="472"/>
      <c r="J18" s="345">
        <f>1800*gradient!$E$8/4.6</f>
        <v>821.73913043478262</v>
      </c>
      <c r="K18" s="344">
        <f>IF($G18&lt;201,1+((SQRT(K$3/((('col1'!$B$9*((((J18/60*4)/(3.1415927*0.7*gradient!$E$8*gradient!$E$8))/1000*gradient!$E$9/1000000)/'col1'!$N$5)^(1/3))+('col1'!$B$10/((((J18/60*4)/(3.1415927*0.7*gradient!$E$8*gradient!$E$8))/1000*gradient!$E$9/1000000)/'col1'!$N$5))+('col1'!$B$11*((((J18/60*4)/(3.1415927*0.7*gradient!$E$8*gradient!$E$8))/1000*gradient!$E$9/1000000)/'col1'!$N$5)))*(gradient!$E$9*0.001)))/4)*(1/(1+((gradient!$E$23*((gradient!$E$19-gradient!$E$18)/100)*((PI()*gradient!$E$8*gradient!$E$8/4*K$3*0.7/J18)))/$W$4)))*LN(((((gradient!$E$23*((gradient!$E$19-gradient!$E$18)/100)*(PI()*gradient!$E$8*gradient!$E$8/4*K$3*0.7/J18))/$W$4)+1)/((gradient!$E$23*((gradient!$E$19-gradient!$E$18)/100)*(PI()*gradient!$E$8*gradient!$E$8/4*K$3*0.7/J18))/$W$4))*EXP(gradient!$E$23*((gradient!$E$19-gradient!$E$18)/100))-(1/((gradient!$E$23*((gradient!$E$19-gradient!$E$18)/100)*(PI()*gradient!$E$8*gradient!$E$8/4*K$3*0.7/J18))/$W$4)))),0)</f>
        <v>0</v>
      </c>
      <c r="M18" s="472"/>
      <c r="N18" s="345">
        <f>1800*gradient!$E$8/4.6</f>
        <v>821.73913043478262</v>
      </c>
      <c r="O18" s="344">
        <f>IF($G18&lt;401,1+((SQRT(O$3/((('col1'!$B$9*((((N18/60*4)/(3.1415927*0.7*gradient!$E$8*gradient!$E$8))/1000*gradient!$E$9/1000000)/'col1'!$N$5)^(1/3))+('col1'!$B$10/((((N18/60*4)/(3.1415927*0.7*gradient!$E$8*gradient!$E$8))/1000*gradient!$E$9/1000000)/'col1'!$N$5))+('col1'!$B$11*((((N18/60*4)/(3.1415927*0.7*gradient!$E$8*gradient!$E$8))/1000*gradient!$E$9/1000000)/'col1'!$N$5)))*(gradient!$E$9*0.001)))/4)*(1/(1+((gradient!$E$23*((gradient!$E$19-gradient!$E$18)/100)*((PI()*gradient!$E$8*gradient!$E$8/4*O$3*0.7/N18)))/$W$4)))*LN(((((gradient!$E$23*((gradient!$E$19-gradient!$E$18)/100)*(PI()*gradient!$E$8*gradient!$E$8/4*O$3*0.7/N18))/$W$4)+1)/((gradient!$E$23*((gradient!$E$19-gradient!$E$18)/100)*(PI()*gradient!$E$8*gradient!$E$8/4*O$3*0.7/N18))/$W$4))*EXP(gradient!$E$23*((gradient!$E$19-gradient!$E$18)/100))-(1/((gradient!$E$23*((gradient!$E$19-gradient!$E$18)/100)*(PI()*gradient!$E$8*gradient!$E$8/4*O$3*0.7/N18))/$W$4)))),0)</f>
        <v>0</v>
      </c>
      <c r="Q18" s="472"/>
      <c r="S18" s="344">
        <f>IF($G18&lt;1001,1+((SQRT(S$3/((('col1'!$B$9*((((U18/60*4)/(3.1415927*0.7*gradient!$E$8*gradient!$E$8))/1000*gradient!$E$9/1000000)/'col1'!$N$5)^(1/3))+('col1'!$B$10/((((U18/60*4)/(3.1415927*0.7*gradient!$E$8*gradient!$E$8))/1000*gradient!$E$9/1000000)/'col1'!$N$5))+('col1'!$B$11*((((U18/60*4)/(3.1415927*0.7*gradient!$E$8*gradient!$E$8))/1000*gradient!$E$9/1000000)/'col1'!$N$5)))*(gradient!$E$9*0.001)))/4)*(1/(1+((gradient!$E$23*((gradient!$E$19-gradient!$E$18)/100)*((PI()*gradient!$E$8*gradient!$E$8/4*S$3*0.7/U18)))/$W$4)))*LN(((((gradient!$E$23*((gradient!$E$19-gradient!$E$18)/100)*(PI()*gradient!$E$8*gradient!$E$8/4*S$3*0.7/U18))/$W$4)+1)/((gradient!$E$23*((gradient!$E$19-gradient!$E$18)/100)*(PI()*gradient!$E$8*gradient!$E$8/4*S$3*0.7/U18))/$W$4))*EXP(gradient!$E$23*((gradient!$E$19-gradient!$E$18)/100))-(1/((gradient!$E$23*((gradient!$E$19-gradient!$E$18)/100)*(PI()*gradient!$E$8*gradient!$E$8/4*S$3*0.7/U18))/$W$4)))),0)</f>
        <v>86.303005971077454</v>
      </c>
      <c r="T18" s="340">
        <v>1</v>
      </c>
      <c r="U18" s="345">
        <f>1800*gradient!$E$8/4.6</f>
        <v>821.73913043478262</v>
      </c>
      <c r="Z18" s="470"/>
      <c r="AA18" s="345">
        <f>1800*gradient!$E$8/4.6</f>
        <v>821.73913043478262</v>
      </c>
      <c r="AB18" s="344">
        <f>(1+((SQRT(AA$2/((('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A$2*0.7/$AA18)))/gradient!$E$20)))*LN(((((gradient!$E$23*((gradient!$E$19-gradient!$E$18)/100)*(PI()*gradient!$E$8*gradient!$E$8/4*AA$2*0.7/$AA18))/gradient!$E$20)+1)/((gradient!$E$23*((gradient!$E$19-gradient!$E$18)/100)*(PI()*gradient!$E$8*gradient!$E$8/4*AA$2*0.7/$AA18))/gradient!$E$20))*EXP(gradient!$E$23*((gradient!$E$19-gradient!$E$18)/100))-(1/((gradient!$E$23*((gradient!$E$19-gradient!$E$18)/100)*(PI()*gradient!$E$8*gradient!$E$8/4*AA$2*0.7/$AA18))/gradient!$E$20)))))</f>
        <v>98.363623678190407</v>
      </c>
      <c r="AC18" s="344">
        <f>1+((SQRT(AC$3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C$3*0.7/$AA18)))/gradient!$E$20)))*LN(((((gradient!$E$23*((gradient!$E$19-gradient!$E$18)/100)*(PI()*gradient!$E$8*gradient!$E$8/4*AC$3*0.7/$AA18))/gradient!$E$20)+1)/((gradient!$E$23*((gradient!$E$19-gradient!$E$18)/100)*(PI()*gradient!$E$8*gradient!$E$8/4*AC$3*0.7/$AA18))/gradient!$E$20))*EXP(gradient!$E$23*((gradient!$E$19-gradient!$E$18)/100))-(1/((gradient!$E$23*((gradient!$E$19-gradient!$E$18)/100)*(PI()*gradient!$E$8*gradient!$E$8/4*AC$3*0.7/$AA18))/gradient!$E$20))))</f>
        <v>124.85803856399416</v>
      </c>
      <c r="AD18" s="344">
        <f>1+((SQRT(AD$3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D$3*0.7/$AA18)))/gradient!$E$20)))*LN(((((gradient!$E$23*((gradient!$E$19-gradient!$E$18)/100)*(PI()*gradient!$E$8*gradient!$E$8/4*AD$3*0.7/$AA18))/gradient!$E$20)+1)/((gradient!$E$23*((gradient!$E$19-gradient!$E$18)/100)*(PI()*gradient!$E$8*gradient!$E$8/4*AD$3*0.7/$AA18))/gradient!$E$20))*EXP(gradient!$E$23*((gradient!$E$19-gradient!$E$18)/100))-(1/((gradient!$E$23*((gradient!$E$19-gradient!$E$18)/100)*(PI()*gradient!$E$8*gradient!$E$8/4*AD$3*0.7/$AA18))/gradient!$E$20))))</f>
        <v>141.54707698515983</v>
      </c>
      <c r="AE18" s="344">
        <f>1+((SQRT(AE$3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E$3*0.7/$AA18)))/gradient!$E$20)))*LN(((((gradient!$E$23*((gradient!$E$19-gradient!$E$18)/100)*(PI()*gradient!$E$8*gradient!$E$8/4*AE$3*0.7/$AA18))/gradient!$E$20)+1)/((gradient!$E$23*((gradient!$E$19-gradient!$E$18)/100)*(PI()*gradient!$E$8*gradient!$E$8/4*AE$3*0.7/$AA18))/gradient!$E$20))*EXP(gradient!$E$23*((gradient!$E$19-gradient!$E$18)/100))-(1/((gradient!$E$23*((gradient!$E$19-gradient!$E$18)/100)*(PI()*gradient!$E$8*gradient!$E$8/4*AE$3*0.7/$AA18))/gradient!$E$20))))</f>
        <v>162.22239039158379</v>
      </c>
      <c r="AF18" s="344">
        <f>1+((SQRT(AF$3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F$3*0.7/$AA18)))/gradient!$E$20)))*LN(((((gradient!$E$23*((gradient!$E$19-gradient!$E$18)/100)*(PI()*gradient!$E$8*gradient!$E$8/4*AF$3*0.7/$AA18))/gradient!$E$20)+1)/((gradient!$E$23*((gradient!$E$19-gradient!$E$18)/100)*(PI()*gradient!$E$8*gradient!$E$8/4*AF$3*0.7/$AA18))/gradient!$E$20))*EXP(gradient!$E$23*((gradient!$E$19-gradient!$E$18)/100))-(1/((gradient!$E$23*((gradient!$E$19-gradient!$E$18)/100)*(PI()*gradient!$E$8*gradient!$E$8/4*AF$3*0.7/$AA18))/gradient!$E$20))))</f>
        <v>176.65022693975257</v>
      </c>
      <c r="AG18" s="344">
        <f>1+((SQRT(AG$3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G$3*0.7/$AA18)))/gradient!$E$20)))*LN(((((gradient!$E$23*((gradient!$E$19-gradient!$E$18)/100)*(PI()*gradient!$E$8*gradient!$E$8/4*AG$3*0.7/$AA18))/gradient!$E$20)+1)/((gradient!$E$23*((gradient!$E$19-gradient!$E$18)/100)*(PI()*gradient!$E$8*gradient!$E$8/4*AG$3*0.7/$AA18))/gradient!$E$20))*EXP(gradient!$E$23*((gradient!$E$19-gradient!$E$18)/100))-(1/((gradient!$E$23*((gradient!$E$19-gradient!$E$18)/100)*(PI()*gradient!$E$8*gradient!$E$8/4*AG$3*0.7/$AA18))/gradient!$E$20))))</f>
        <v>184.7771142206154</v>
      </c>
      <c r="AH18" s="344">
        <f>1+((SQRT(AH$3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H$3*0.7/$AA18)))/gradient!$E$20)))*LN(((((gradient!$E$23*((gradient!$E$19-gradient!$E$18)/100)*(PI()*gradient!$E$8*gradient!$E$8/4*AH$3*0.7/$AA18))/gradient!$E$20)+1)/((gradient!$E$23*((gradient!$E$19-gradient!$E$18)/100)*(PI()*gradient!$E$8*gradient!$E$8/4*AH$3*0.7/$AA18))/gradient!$E$20))*EXP(gradient!$E$23*((gradient!$E$19-gradient!$E$18)/100))-(1/((gradient!$E$23*((gradient!$E$19-gradient!$E$18)/100)*(PI()*gradient!$E$8*gradient!$E$8/4*AH$3*0.7/$AA18))/gradient!$E$20))))</f>
        <v>191.87579455422201</v>
      </c>
      <c r="AI18" s="344">
        <f>1+((SQRT(AI$3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I$3*0.7/$AA18)))/gradient!$E$20)))*LN(((((gradient!$E$23*((gradient!$E$19-gradient!$E$18)/100)*(PI()*gradient!$E$8*gradient!$E$8/4*AI$3*0.7/$AA18))/gradient!$E$20)+1)/((gradient!$E$23*((gradient!$E$19-gradient!$E$18)/100)*(PI()*gradient!$E$8*gradient!$E$8/4*AI$3*0.7/$AA18))/gradient!$E$20))*EXP(gradient!$E$23*((gradient!$E$19-gradient!$E$18)/100))-(1/((gradient!$E$23*((gradient!$E$19-gradient!$E$18)/100)*(PI()*gradient!$E$8*gradient!$E$8/4*AI$3*0.7/$AA18))/gradient!$E$20))))</f>
        <v>193.12969620598497</v>
      </c>
      <c r="AJ18" s="344">
        <f>1+((SQRT(AJ$3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J$3*0.7/$AA18)))/gradient!$E$20)))*LN(((((gradient!$E$23*((gradient!$E$19-gradient!$E$18)/100)*(PI()*gradient!$E$8*gradient!$E$8/4*AJ$3*0.7/$AA18))/gradient!$E$20)+1)/((gradient!$E$23*((gradient!$E$19-gradient!$E$18)/100)*(PI()*gradient!$E$8*gradient!$E$8/4*AJ$3*0.7/$AA18))/gradient!$E$20))*EXP(gradient!$E$23*((gradient!$E$19-gradient!$E$18)/100))-(1/((gradient!$E$23*((gradient!$E$19-gradient!$E$18)/100)*(PI()*gradient!$E$8*gradient!$E$8/4*AJ$3*0.7/$AA18))/gradient!$E$20))))</f>
        <v>191.74332003639964</v>
      </c>
      <c r="AK18" s="344">
        <f>1+((SQRT(AK$3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K$3*0.7/$AA18)))/gradient!$E$20)))*LN(((((gradient!$E$23*((gradient!$E$19-gradient!$E$18)/100)*(PI()*gradient!$E$8*gradient!$E$8/4*AK$3*0.7/$AA18))/gradient!$E$20)+1)/((gradient!$E$23*((gradient!$E$19-gradient!$E$18)/100)*(PI()*gradient!$E$8*gradient!$E$8/4*AK$3*0.7/$AA18))/gradient!$E$20))*EXP(gradient!$E$23*((gradient!$E$19-gradient!$E$18)/100))-(1/((gradient!$E$23*((gradient!$E$19-gradient!$E$18)/100)*(PI()*gradient!$E$8*gradient!$E$8/4*AK$3*0.7/$AA18))/gradient!$E$20))))</f>
        <v>175.10579405540949</v>
      </c>
      <c r="AL18" s="344">
        <f>1+((SQRT(AL$3/((('col1'!$B$9*(((($AA18/60*4)/(3.1415927*0.7*gradient!$E$8*gradient!$E$8))/1000*gradient!$E$9/1000000)/'col1'!$N$5)^(1/3))+('col1'!$B$10/(((($AA18/60*4)/(3.1415927*0.7*gradient!$E$8*gradient!$E$8))/1000*gradient!$E$9/1000000)/'col1'!$N$5))+('col1'!$B$11*(((($AA18/60*4)/(3.1415927*0.7*gradient!$E$8*gradient!$E$8))/1000*gradient!$E$9/1000000)/'col1'!$N$5)))*(gradient!$E$9*0.001)))/4)*(1/(1+((gradient!$E$23*((gradient!$E$19-gradient!$E$18)/100)*((PI()*gradient!$E$8*gradient!$E$8/4*AL$3*0.7/$AA18)))/gradient!$E$20)))*LN(((((gradient!$E$23*((gradient!$E$19-gradient!$E$18)/100)*(PI()*gradient!$E$8*gradient!$E$8/4*AL$3*0.7/$AA18))/gradient!$E$20)+1)/((gradient!$E$23*((gradient!$E$19-gradient!$E$18)/100)*(PI()*gradient!$E$8*gradient!$E$8/4*AL$3*0.7/$AA18))/gradient!$E$20))*EXP(gradient!$E$23*((gradient!$E$19-gradient!$E$18)/100))-(1/((gradient!$E$23*((gradient!$E$19-gradient!$E$18)/100)*(PI()*gradient!$E$8*gradient!$E$8/4*AL$3*0.7/$AA18))/gradient!$E$20))))</f>
        <v>145.81756969472576</v>
      </c>
    </row>
    <row r="19" spans="1:38" x14ac:dyDescent="0.2">
      <c r="A19" s="470"/>
      <c r="B19" s="345">
        <f>2000*gradient!$E$8/4.6</f>
        <v>913.04347826086962</v>
      </c>
      <c r="C19" s="344">
        <f>1+((SQRT($C$3/((('col1'!$B$9*(((($B19/60*4)/(3.1415927*0.7*gradient!$E$8*gradient!$E$8))/1000*gradient!$E$9/1000000)/'col1'!$N$5)^(1/3))+('col1'!$B$10/(((($B19/60*4)/(3.1415927*0.7*gradient!$E$8*gradient!$E$8))/1000*gradient!$E$9/1000000)/'col1'!$N$5))+('col1'!$B$11*(((($B19/60*4)/(3.1415927*0.7*gradient!$E$8*gradient!$E$8))/1000*gradient!$E$9/1000000)/'col1'!$N$5)))*(gradient!$E$9*0.001)))/4)*(1/(1+((gradient!$E$23*((gradient!$E$19-gradient!$E$18)/100)*((PI()*gradient!$E$8*gradient!$E$8/4*$C$3*0.7/$B19)))/gradient!$E$20)))*LN(((((gradient!$E$23*((gradient!$E$19-gradient!$E$18)/100)*(PI()*gradient!$E$8*gradient!$E$8/4*$C$3*0.7/$B19))/gradient!$E$20)+1)/((gradient!$E$23*((gradient!$E$19-gradient!$E$18)/100)*(PI()*gradient!$E$8*gradient!$E$8/4*$C$3*0.7/$B19))/gradient!$E$20))*EXP(gradient!$E$23*((gradient!$E$19-gradient!$E$18)/100))-(1/((gradient!$E$23*((gradient!$E$19-gradient!$E$18)/100)*(PI()*gradient!$E$8*gradient!$E$8/4*$C$3*0.7/$B19))/gradient!$E$20))))</f>
        <v>163.42370143836331</v>
      </c>
      <c r="E19" s="472"/>
      <c r="F19" s="345">
        <f>2000*gradient!$E$8/4.6</f>
        <v>913.04347826086962</v>
      </c>
      <c r="G19" s="344">
        <f>1.1*('col1'!$B$12*$G$3*0.001*(($F19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19" s="472"/>
      <c r="J19" s="345">
        <f>2000*gradient!$E$8/4.6</f>
        <v>913.04347826086962</v>
      </c>
      <c r="K19" s="344">
        <f>IF($G19&lt;201,1+((SQRT(K$3/((('col1'!$B$9*((((J19/60*4)/(3.1415927*0.7*gradient!$E$8*gradient!$E$8))/1000*gradient!$E$9/1000000)/'col1'!$N$5)^(1/3))+('col1'!$B$10/((((J19/60*4)/(3.1415927*0.7*gradient!$E$8*gradient!$E$8))/1000*gradient!$E$9/1000000)/'col1'!$N$5))+('col1'!$B$11*((((J19/60*4)/(3.1415927*0.7*gradient!$E$8*gradient!$E$8))/1000*gradient!$E$9/1000000)/'col1'!$N$5)))*(gradient!$E$9*0.001)))/4)*(1/(1+((gradient!$E$23*((gradient!$E$19-gradient!$E$18)/100)*((PI()*gradient!$E$8*gradient!$E$8/4*K$3*0.7/J19)))/$W$4)))*LN(((((gradient!$E$23*((gradient!$E$19-gradient!$E$18)/100)*(PI()*gradient!$E$8*gradient!$E$8/4*K$3*0.7/J19))/$W$4)+1)/((gradient!$E$23*((gradient!$E$19-gradient!$E$18)/100)*(PI()*gradient!$E$8*gradient!$E$8/4*K$3*0.7/J19))/$W$4))*EXP(gradient!$E$23*((gradient!$E$19-gradient!$E$18)/100))-(1/((gradient!$E$23*((gradient!$E$19-gradient!$E$18)/100)*(PI()*gradient!$E$8*gradient!$E$8/4*K$3*0.7/J19))/$W$4)))),0)</f>
        <v>0</v>
      </c>
      <c r="M19" s="472"/>
      <c r="N19" s="345">
        <f>2000*gradient!$E$8/4.6</f>
        <v>913.04347826086962</v>
      </c>
      <c r="O19" s="344">
        <f>IF($G19&lt;401,1+((SQRT(O$3/((('col1'!$B$9*((((N19/60*4)/(3.1415927*0.7*gradient!$E$8*gradient!$E$8))/1000*gradient!$E$9/1000000)/'col1'!$N$5)^(1/3))+('col1'!$B$10/((((N19/60*4)/(3.1415927*0.7*gradient!$E$8*gradient!$E$8))/1000*gradient!$E$9/1000000)/'col1'!$N$5))+('col1'!$B$11*((((N19/60*4)/(3.1415927*0.7*gradient!$E$8*gradient!$E$8))/1000*gradient!$E$9/1000000)/'col1'!$N$5)))*(gradient!$E$9*0.001)))/4)*(1/(1+((gradient!$E$23*((gradient!$E$19-gradient!$E$18)/100)*((PI()*gradient!$E$8*gradient!$E$8/4*O$3*0.7/N19)))/$W$4)))*LN(((((gradient!$E$23*((gradient!$E$19-gradient!$E$18)/100)*(PI()*gradient!$E$8*gradient!$E$8/4*O$3*0.7/N19))/$W$4)+1)/((gradient!$E$23*((gradient!$E$19-gradient!$E$18)/100)*(PI()*gradient!$E$8*gradient!$E$8/4*O$3*0.7/N19))/$W$4))*EXP(gradient!$E$23*((gradient!$E$19-gradient!$E$18)/100))-(1/((gradient!$E$23*((gradient!$E$19-gradient!$E$18)/100)*(PI()*gradient!$E$8*gradient!$E$8/4*O$3*0.7/N19))/$W$4)))),0)</f>
        <v>0</v>
      </c>
      <c r="Q19" s="472"/>
      <c r="S19" s="344">
        <f>IF($G19&lt;1001,1+((SQRT(S$3/((('col1'!$B$9*((((U19/60*4)/(3.1415927*0.7*gradient!$E$8*gradient!$E$8))/1000*gradient!$E$9/1000000)/'col1'!$N$5)^(1/3))+('col1'!$B$10/((((U19/60*4)/(3.1415927*0.7*gradient!$E$8*gradient!$E$8))/1000*gradient!$E$9/1000000)/'col1'!$N$5))+('col1'!$B$11*((((U19/60*4)/(3.1415927*0.7*gradient!$E$8*gradient!$E$8))/1000*gradient!$E$9/1000000)/'col1'!$N$5)))*(gradient!$E$9*0.001)))/4)*(1/(1+((gradient!$E$23*((gradient!$E$19-gradient!$E$18)/100)*((PI()*gradient!$E$8*gradient!$E$8/4*S$3*0.7/U19)))/$W$4)))*LN(((((gradient!$E$23*((gradient!$E$19-gradient!$E$18)/100)*(PI()*gradient!$E$8*gradient!$E$8/4*S$3*0.7/U19))/$W$4)+1)/((gradient!$E$23*((gradient!$E$19-gradient!$E$18)/100)*(PI()*gradient!$E$8*gradient!$E$8/4*S$3*0.7/U19))/$W$4))*EXP(gradient!$E$23*((gradient!$E$19-gradient!$E$18)/100))-(1/((gradient!$E$23*((gradient!$E$19-gradient!$E$18)/100)*(PI()*gradient!$E$8*gradient!$E$8/4*S$3*0.7/U19))/$W$4)))),0)</f>
        <v>89.616960581806381</v>
      </c>
      <c r="T19" s="340">
        <v>1</v>
      </c>
      <c r="U19" s="345">
        <f>2000*gradient!$E$8/4.6</f>
        <v>913.04347826086962</v>
      </c>
      <c r="Z19" s="470"/>
      <c r="AA19" s="345">
        <f>2000*gradient!$E$8/4.6</f>
        <v>913.04347826086962</v>
      </c>
      <c r="AB19" s="344">
        <f>(1+((SQRT(AA$2/((('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A$2*0.7/$AA19)))/gradient!$E$20)))*LN(((((gradient!$E$23*((gradient!$E$19-gradient!$E$18)/100)*(PI()*gradient!$E$8*gradient!$E$8/4*AA$2*0.7/$AA19))/gradient!$E$20)+1)/((gradient!$E$23*((gradient!$E$19-gradient!$E$18)/100)*(PI()*gradient!$E$8*gradient!$E$8/4*AA$2*0.7/$AA19))/gradient!$E$20))*EXP(gradient!$E$23*((gradient!$E$19-gradient!$E$18)/100))-(1/((gradient!$E$23*((gradient!$E$19-gradient!$E$18)/100)*(PI()*gradient!$E$8*gradient!$E$8/4*AA$2*0.7/$AA19))/gradient!$E$20)))))</f>
        <v>97.852218455090679</v>
      </c>
      <c r="AC19" s="344">
        <f>1+((SQRT(AC$3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C$3*0.7/$AA19)))/gradient!$E$20)))*LN(((((gradient!$E$23*((gradient!$E$19-gradient!$E$18)/100)*(PI()*gradient!$E$8*gradient!$E$8/4*AC$3*0.7/$AA19))/gradient!$E$20)+1)/((gradient!$E$23*((gradient!$E$19-gradient!$E$18)/100)*(PI()*gradient!$E$8*gradient!$E$8/4*AC$3*0.7/$AA19))/gradient!$E$20))*EXP(gradient!$E$23*((gradient!$E$19-gradient!$E$18)/100))-(1/((gradient!$E$23*((gradient!$E$19-gradient!$E$18)/100)*(PI()*gradient!$E$8*gradient!$E$8/4*AC$3*0.7/$AA19))/gradient!$E$20))))</f>
        <v>124.67289230133814</v>
      </c>
      <c r="AD19" s="344">
        <f>1+((SQRT(AD$3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D$3*0.7/$AA19)))/gradient!$E$20)))*LN(((((gradient!$E$23*((gradient!$E$19-gradient!$E$18)/100)*(PI()*gradient!$E$8*gradient!$E$8/4*AD$3*0.7/$AA19))/gradient!$E$20)+1)/((gradient!$E$23*((gradient!$E$19-gradient!$E$18)/100)*(PI()*gradient!$E$8*gradient!$E$8/4*AD$3*0.7/$AA19))/gradient!$E$20))*EXP(gradient!$E$23*((gradient!$E$19-gradient!$E$18)/100))-(1/((gradient!$E$23*((gradient!$E$19-gradient!$E$18)/100)*(PI()*gradient!$E$8*gradient!$E$8/4*AD$3*0.7/$AA19))/gradient!$E$20))))</f>
        <v>141.79610371223092</v>
      </c>
      <c r="AE19" s="344">
        <f>1+((SQRT(AE$3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E$3*0.7/$AA19)))/gradient!$E$20)))*LN(((((gradient!$E$23*((gradient!$E$19-gradient!$E$18)/100)*(PI()*gradient!$E$8*gradient!$E$8/4*AE$3*0.7/$AA19))/gradient!$E$20)+1)/((gradient!$E$23*((gradient!$E$19-gradient!$E$18)/100)*(PI()*gradient!$E$8*gradient!$E$8/4*AE$3*0.7/$AA19))/gradient!$E$20))*EXP(gradient!$E$23*((gradient!$E$19-gradient!$E$18)/100))-(1/((gradient!$E$23*((gradient!$E$19-gradient!$E$18)/100)*(PI()*gradient!$E$8*gradient!$E$8/4*AE$3*0.7/$AA19))/gradient!$E$20))))</f>
        <v>163.42370143836331</v>
      </c>
      <c r="AF19" s="344">
        <f>1+((SQRT(AF$3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F$3*0.7/$AA19)))/gradient!$E$20)))*LN(((((gradient!$E$23*((gradient!$E$19-gradient!$E$18)/100)*(PI()*gradient!$E$8*gradient!$E$8/4*AF$3*0.7/$AA19))/gradient!$E$20)+1)/((gradient!$E$23*((gradient!$E$19-gradient!$E$18)/100)*(PI()*gradient!$E$8*gradient!$E$8/4*AF$3*0.7/$AA19))/gradient!$E$20))*EXP(gradient!$E$23*((gradient!$E$19-gradient!$E$18)/100))-(1/((gradient!$E$23*((gradient!$E$19-gradient!$E$18)/100)*(PI()*gradient!$E$8*gradient!$E$8/4*AF$3*0.7/$AA19))/gradient!$E$20))))</f>
        <v>179.01440280863068</v>
      </c>
      <c r="AG19" s="344">
        <f>1+((SQRT(AG$3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G$3*0.7/$AA19)))/gradient!$E$20)))*LN(((((gradient!$E$23*((gradient!$E$19-gradient!$E$18)/100)*(PI()*gradient!$E$8*gradient!$E$8/4*AG$3*0.7/$AA19))/gradient!$E$20)+1)/((gradient!$E$23*((gradient!$E$19-gradient!$E$18)/100)*(PI()*gradient!$E$8*gradient!$E$8/4*AG$3*0.7/$AA19))/gradient!$E$20))*EXP(gradient!$E$23*((gradient!$E$19-gradient!$E$18)/100))-(1/((gradient!$E$23*((gradient!$E$19-gradient!$E$18)/100)*(PI()*gradient!$E$8*gradient!$E$8/4*AG$3*0.7/$AA19))/gradient!$E$20))))</f>
        <v>188.19352293359489</v>
      </c>
      <c r="AH19" s="344">
        <f>1+((SQRT(AH$3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H$3*0.7/$AA19)))/gradient!$E$20)))*LN(((((gradient!$E$23*((gradient!$E$19-gradient!$E$18)/100)*(PI()*gradient!$E$8*gradient!$E$8/4*AH$3*0.7/$AA19))/gradient!$E$20)+1)/((gradient!$E$23*((gradient!$E$19-gradient!$E$18)/100)*(PI()*gradient!$E$8*gradient!$E$8/4*AH$3*0.7/$AA19))/gradient!$E$20))*EXP(gradient!$E$23*((gradient!$E$19-gradient!$E$18)/100))-(1/((gradient!$E$23*((gradient!$E$19-gradient!$E$18)/100)*(PI()*gradient!$E$8*gradient!$E$8/4*AH$3*0.7/$AA19))/gradient!$E$20))))</f>
        <v>197.02189527274624</v>
      </c>
      <c r="AI19" s="344">
        <f>1+((SQRT(AI$3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I$3*0.7/$AA19)))/gradient!$E$20)))*LN(((((gradient!$E$23*((gradient!$E$19-gradient!$E$18)/100)*(PI()*gradient!$E$8*gradient!$E$8/4*AI$3*0.7/$AA19))/gradient!$E$20)+1)/((gradient!$E$23*((gradient!$E$19-gradient!$E$18)/100)*(PI()*gradient!$E$8*gradient!$E$8/4*AI$3*0.7/$AA19))/gradient!$E$20))*EXP(gradient!$E$23*((gradient!$E$19-gradient!$E$18)/100))-(1/((gradient!$E$23*((gradient!$E$19-gradient!$E$18)/100)*(PI()*gradient!$E$8*gradient!$E$8/4*AI$3*0.7/$AA19))/gradient!$E$20))))</f>
        <v>199.57273557115221</v>
      </c>
      <c r="AJ19" s="344">
        <f>1+((SQRT(AJ$3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J$3*0.7/$AA19)))/gradient!$E$20)))*LN(((((gradient!$E$23*((gradient!$E$19-gradient!$E$18)/100)*(PI()*gradient!$E$8*gradient!$E$8/4*AJ$3*0.7/$AA19))/gradient!$E$20)+1)/((gradient!$E$23*((gradient!$E$19-gradient!$E$18)/100)*(PI()*gradient!$E$8*gradient!$E$8/4*AJ$3*0.7/$AA19))/gradient!$E$20))*EXP(gradient!$E$23*((gradient!$E$19-gradient!$E$18)/100))-(1/((gradient!$E$23*((gradient!$E$19-gradient!$E$18)/100)*(PI()*gradient!$E$8*gradient!$E$8/4*AJ$3*0.7/$AA19))/gradient!$E$20))))</f>
        <v>199.15354782033839</v>
      </c>
      <c r="AK19" s="344">
        <f>1+((SQRT(AK$3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K$3*0.7/$AA19)))/gradient!$E$20)))*LN(((((gradient!$E$23*((gradient!$E$19-gradient!$E$18)/100)*(PI()*gradient!$E$8*gradient!$E$8/4*AK$3*0.7/$AA19))/gradient!$E$20)+1)/((gradient!$E$23*((gradient!$E$19-gradient!$E$18)/100)*(PI()*gradient!$E$8*gradient!$E$8/4*AK$3*0.7/$AA19))/gradient!$E$20))*EXP(gradient!$E$23*((gradient!$E$19-gradient!$E$18)/100))-(1/((gradient!$E$23*((gradient!$E$19-gradient!$E$18)/100)*(PI()*gradient!$E$8*gradient!$E$8/4*AK$3*0.7/$AA19))/gradient!$E$20))))</f>
        <v>184.70866205590451</v>
      </c>
      <c r="AL19" s="344">
        <f>1+((SQRT(AL$3/((('col1'!$B$9*(((($AA19/60*4)/(3.1415927*0.7*gradient!$E$8*gradient!$E$8))/1000*gradient!$E$9/1000000)/'col1'!$N$5)^(1/3))+('col1'!$B$10/(((($AA19/60*4)/(3.1415927*0.7*gradient!$E$8*gradient!$E$8))/1000*gradient!$E$9/1000000)/'col1'!$N$5))+('col1'!$B$11*(((($AA19/60*4)/(3.1415927*0.7*gradient!$E$8*gradient!$E$8))/1000*gradient!$E$9/1000000)/'col1'!$N$5)))*(gradient!$E$9*0.001)))/4)*(1/(1+((gradient!$E$23*((gradient!$E$19-gradient!$E$18)/100)*((PI()*gradient!$E$8*gradient!$E$8/4*AL$3*0.7/$AA19)))/gradient!$E$20)))*LN(((((gradient!$E$23*((gradient!$E$19-gradient!$E$18)/100)*(PI()*gradient!$E$8*gradient!$E$8/4*AL$3*0.7/$AA19))/gradient!$E$20)+1)/((gradient!$E$23*((gradient!$E$19-gradient!$E$18)/100)*(PI()*gradient!$E$8*gradient!$E$8/4*AL$3*0.7/$AA19))/gradient!$E$20))*EXP(gradient!$E$23*((gradient!$E$19-gradient!$E$18)/100))-(1/((gradient!$E$23*((gradient!$E$19-gradient!$E$18)/100)*(PI()*gradient!$E$8*gradient!$E$8/4*AL$3*0.7/$AA19))/gradient!$E$20))))</f>
        <v>155.76100906896772</v>
      </c>
    </row>
    <row r="20" spans="1:38" x14ac:dyDescent="0.2">
      <c r="A20" s="470"/>
      <c r="B20" s="345">
        <f>2500*gradient!$E$8/4.6</f>
        <v>1141.304347826087</v>
      </c>
      <c r="C20" s="344">
        <f>1+((SQRT($C$3/((('col1'!$B$9*(((($B20/60*4)/(3.1415927*0.7*gradient!$E$8*gradient!$E$8))/1000*gradient!$E$9/1000000)/'col1'!$N$5)^(1/3))+('col1'!$B$10/(((($B20/60*4)/(3.1415927*0.7*gradient!$E$8*gradient!$E$8))/1000*gradient!$E$9/1000000)/'col1'!$N$5))+('col1'!$B$11*(((($B20/60*4)/(3.1415927*0.7*gradient!$E$8*gradient!$E$8))/1000*gradient!$E$9/1000000)/'col1'!$N$5)))*(gradient!$E$9*0.001)))/4)*(1/(1+((gradient!$E$23*((gradient!$E$19-gradient!$E$18)/100)*((PI()*gradient!$E$8*gradient!$E$8/4*$C$3*0.7/$B20)))/gradient!$E$20)))*LN(((((gradient!$E$23*((gradient!$E$19-gradient!$E$18)/100)*(PI()*gradient!$E$8*gradient!$E$8/4*$C$3*0.7/$B20))/gradient!$E$20)+1)/((gradient!$E$23*((gradient!$E$19-gradient!$E$18)/100)*(PI()*gradient!$E$8*gradient!$E$8/4*$C$3*0.7/$B20))/gradient!$E$20))*EXP(gradient!$E$23*((gradient!$E$19-gradient!$E$18)/100))-(1/((gradient!$E$23*((gradient!$E$19-gradient!$E$18)/100)*(PI()*gradient!$E$8*gradient!$E$8/4*$C$3*0.7/$B20))/gradient!$E$20))))</f>
        <v>164.62758616779561</v>
      </c>
      <c r="E20" s="472"/>
      <c r="F20" s="345">
        <f>2500*gradient!$E$8/4.6</f>
        <v>1141.304347826087</v>
      </c>
      <c r="G20" s="344">
        <f>1.1*('col1'!$B$12*$G$3*0.001*(($F20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20" s="472"/>
      <c r="J20" s="345">
        <f>2500*gradient!$E$8/4.6</f>
        <v>1141.304347826087</v>
      </c>
      <c r="K20" s="344">
        <f>IF($G20&lt;201,1+((SQRT(K$3/((('col1'!$B$9*((((J20/60*4)/(3.1415927*0.7*gradient!$E$8*gradient!$E$8))/1000*gradient!$E$9/1000000)/'col1'!$N$5)^(1/3))+('col1'!$B$10/((((J20/60*4)/(3.1415927*0.7*gradient!$E$8*gradient!$E$8))/1000*gradient!$E$9/1000000)/'col1'!$N$5))+('col1'!$B$11*((((J20/60*4)/(3.1415927*0.7*gradient!$E$8*gradient!$E$8))/1000*gradient!$E$9/1000000)/'col1'!$N$5)))*(gradient!$E$9*0.001)))/4)*(1/(1+((gradient!$E$23*((gradient!$E$19-gradient!$E$18)/100)*((PI()*gradient!$E$8*gradient!$E$8/4*K$3*0.7/J20)))/$W$4)))*LN(((((gradient!$E$23*((gradient!$E$19-gradient!$E$18)/100)*(PI()*gradient!$E$8*gradient!$E$8/4*K$3*0.7/J20))/$W$4)+1)/((gradient!$E$23*((gradient!$E$19-gradient!$E$18)/100)*(PI()*gradient!$E$8*gradient!$E$8/4*K$3*0.7/J20))/$W$4))*EXP(gradient!$E$23*((gradient!$E$19-gradient!$E$18)/100))-(1/((gradient!$E$23*((gradient!$E$19-gradient!$E$18)/100)*(PI()*gradient!$E$8*gradient!$E$8/4*K$3*0.7/J20))/$W$4)))),0)</f>
        <v>0</v>
      </c>
      <c r="M20" s="472"/>
      <c r="N20" s="345">
        <f>2500*gradient!$E$8/4.6</f>
        <v>1141.304347826087</v>
      </c>
      <c r="O20" s="344">
        <f>IF($G20&lt;401,1+((SQRT(O$3/((('col1'!$B$9*((((N20/60*4)/(3.1415927*0.7*gradient!$E$8*gradient!$E$8))/1000*gradient!$E$9/1000000)/'col1'!$N$5)^(1/3))+('col1'!$B$10/((((N20/60*4)/(3.1415927*0.7*gradient!$E$8*gradient!$E$8))/1000*gradient!$E$9/1000000)/'col1'!$N$5))+('col1'!$B$11*((((N20/60*4)/(3.1415927*0.7*gradient!$E$8*gradient!$E$8))/1000*gradient!$E$9/1000000)/'col1'!$N$5)))*(gradient!$E$9*0.001)))/4)*(1/(1+((gradient!$E$23*((gradient!$E$19-gradient!$E$18)/100)*((PI()*gradient!$E$8*gradient!$E$8/4*O$3*0.7/N20)))/$W$4)))*LN(((((gradient!$E$23*((gradient!$E$19-gradient!$E$18)/100)*(PI()*gradient!$E$8*gradient!$E$8/4*O$3*0.7/N20))/$W$4)+1)/((gradient!$E$23*((gradient!$E$19-gradient!$E$18)/100)*(PI()*gradient!$E$8*gradient!$E$8/4*O$3*0.7/N20))/$W$4))*EXP(gradient!$E$23*((gradient!$E$19-gradient!$E$18)/100))-(1/((gradient!$E$23*((gradient!$E$19-gradient!$E$18)/100)*(PI()*gradient!$E$8*gradient!$E$8/4*O$3*0.7/N20))/$W$4)))),0)</f>
        <v>0</v>
      </c>
      <c r="Q20" s="472"/>
      <c r="S20" s="344">
        <f>IF($G20&lt;1001,1+((SQRT(S$3/((('col1'!$B$9*((((U20/60*4)/(3.1415927*0.7*gradient!$E$8*gradient!$E$8))/1000*gradient!$E$9/1000000)/'col1'!$N$5)^(1/3))+('col1'!$B$10/((((U20/60*4)/(3.1415927*0.7*gradient!$E$8*gradient!$E$8))/1000*gradient!$E$9/1000000)/'col1'!$N$5))+('col1'!$B$11*((((U20/60*4)/(3.1415927*0.7*gradient!$E$8*gradient!$E$8))/1000*gradient!$E$9/1000000)/'col1'!$N$5)))*(gradient!$E$9*0.001)))/4)*(1/(1+((gradient!$E$23*((gradient!$E$19-gradient!$E$18)/100)*((PI()*gradient!$E$8*gradient!$E$8/4*S$3*0.7/U20)))/$W$4)))*LN(((((gradient!$E$23*((gradient!$E$19-gradient!$E$18)/100)*(PI()*gradient!$E$8*gradient!$E$8/4*S$3*0.7/U20))/$W$4)+1)/((gradient!$E$23*((gradient!$E$19-gradient!$E$18)/100)*(PI()*gradient!$E$8*gradient!$E$8/4*S$3*0.7/U20))/$W$4))*EXP(gradient!$E$23*((gradient!$E$19-gradient!$E$18)/100))-(1/((gradient!$E$23*((gradient!$E$19-gradient!$E$18)/100)*(PI()*gradient!$E$8*gradient!$E$8/4*S$3*0.7/U20))/$W$4)))),0)</f>
        <v>0</v>
      </c>
      <c r="T20" s="340">
        <v>1</v>
      </c>
      <c r="U20" s="345">
        <f>2500*gradient!$E$8/4.6</f>
        <v>1141.304347826087</v>
      </c>
      <c r="Z20" s="470"/>
      <c r="AA20" s="345">
        <f>2500*gradient!$E$8/4.6</f>
        <v>1141.304347826087</v>
      </c>
      <c r="AB20" s="344">
        <f>(1+((SQRT(AA$2/((('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A$2*0.7/$AA20)))/gradient!$E$20)))*LN(((((gradient!$E$23*((gradient!$E$19-gradient!$E$18)/100)*(PI()*gradient!$E$8*gradient!$E$8/4*AA$2*0.7/$AA20))/gradient!$E$20)+1)/((gradient!$E$23*((gradient!$E$19-gradient!$E$18)/100)*(PI()*gradient!$E$8*gradient!$E$8/4*AA$2*0.7/$AA20))/gradient!$E$20))*EXP(gradient!$E$23*((gradient!$E$19-gradient!$E$18)/100))-(1/((gradient!$E$23*((gradient!$E$19-gradient!$E$18)/100)*(PI()*gradient!$E$8*gradient!$E$8/4*AA$2*0.7/$AA20))/gradient!$E$20)))))</f>
        <v>96.25934687422135</v>
      </c>
      <c r="AC20" s="344">
        <f>1+((SQRT(AC$3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C$3*0.7/$AA20)))/gradient!$E$20)))*LN(((((gradient!$E$23*((gradient!$E$19-gradient!$E$18)/100)*(PI()*gradient!$E$8*gradient!$E$8/4*AC$3*0.7/$AA20))/gradient!$E$20)+1)/((gradient!$E$23*((gradient!$E$19-gradient!$E$18)/100)*(PI()*gradient!$E$8*gradient!$E$8/4*AC$3*0.7/$AA20))/gradient!$E$20))*EXP(gradient!$E$23*((gradient!$E$19-gradient!$E$18)/100))-(1/((gradient!$E$23*((gradient!$E$19-gradient!$E$18)/100)*(PI()*gradient!$E$8*gradient!$E$8/4*AC$3*0.7/$AA20))/gradient!$E$20))))</f>
        <v>123.5042256906636</v>
      </c>
      <c r="AD20" s="344">
        <f>1+((SQRT(AD$3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D$3*0.7/$AA20)))/gradient!$E$20)))*LN(((((gradient!$E$23*((gradient!$E$19-gradient!$E$18)/100)*(PI()*gradient!$E$8*gradient!$E$8/4*AD$3*0.7/$AA20))/gradient!$E$20)+1)/((gradient!$E$23*((gradient!$E$19-gradient!$E$18)/100)*(PI()*gradient!$E$8*gradient!$E$8/4*AD$3*0.7/$AA20))/gradient!$E$20))*EXP(gradient!$E$23*((gradient!$E$19-gradient!$E$18)/100))-(1/((gradient!$E$23*((gradient!$E$19-gradient!$E$18)/100)*(PI()*gradient!$E$8*gradient!$E$8/4*AD$3*0.7/$AA20))/gradient!$E$20))))</f>
        <v>141.32604397398703</v>
      </c>
      <c r="AE20" s="344">
        <f>1+((SQRT(AE$3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E$3*0.7/$AA20)))/gradient!$E$20)))*LN(((((gradient!$E$23*((gradient!$E$19-gradient!$E$18)/100)*(PI()*gradient!$E$8*gradient!$E$8/4*AE$3*0.7/$AA20))/gradient!$E$20)+1)/((gradient!$E$23*((gradient!$E$19-gradient!$E$18)/100)*(PI()*gradient!$E$8*gradient!$E$8/4*AE$3*0.7/$AA20))/gradient!$E$20))*EXP(gradient!$E$23*((gradient!$E$19-gradient!$E$18)/100))-(1/((gradient!$E$23*((gradient!$E$19-gradient!$E$18)/100)*(PI()*gradient!$E$8*gradient!$E$8/4*AE$3*0.7/$AA20))/gradient!$E$20))))</f>
        <v>164.62758616779561</v>
      </c>
      <c r="AF20" s="344">
        <f>1+((SQRT(AF$3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F$3*0.7/$AA20)))/gradient!$E$20)))*LN(((((gradient!$E$23*((gradient!$E$19-gradient!$E$18)/100)*(PI()*gradient!$E$8*gradient!$E$8/4*AF$3*0.7/$AA20))/gradient!$E$20)+1)/((gradient!$E$23*((gradient!$E$19-gradient!$E$18)/100)*(PI()*gradient!$E$8*gradient!$E$8/4*AF$3*0.7/$AA20))/gradient!$E$20))*EXP(gradient!$E$23*((gradient!$E$19-gradient!$E$18)/100))-(1/((gradient!$E$23*((gradient!$E$19-gradient!$E$18)/100)*(PI()*gradient!$E$8*gradient!$E$8/4*AF$3*0.7/$AA20))/gradient!$E$20))))</f>
        <v>182.39735789043178</v>
      </c>
      <c r="AG20" s="344">
        <f>1+((SQRT(AG$3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G$3*0.7/$AA20)))/gradient!$E$20)))*LN(((((gradient!$E$23*((gradient!$E$19-gradient!$E$18)/100)*(PI()*gradient!$E$8*gradient!$E$8/4*AG$3*0.7/$AA20))/gradient!$E$20)+1)/((gradient!$E$23*((gradient!$E$19-gradient!$E$18)/100)*(PI()*gradient!$E$8*gradient!$E$8/4*AG$3*0.7/$AA20))/gradient!$E$20))*EXP(gradient!$E$23*((gradient!$E$19-gradient!$E$18)/100))-(1/((gradient!$E$23*((gradient!$E$19-gradient!$E$18)/100)*(PI()*gradient!$E$8*gradient!$E$8/4*AG$3*0.7/$AA20))/gradient!$E$20))))</f>
        <v>193.64153165248078</v>
      </c>
      <c r="AH20" s="344">
        <f>1+((SQRT(AH$3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H$3*0.7/$AA20)))/gradient!$E$20)))*LN(((((gradient!$E$23*((gradient!$E$19-gradient!$E$18)/100)*(PI()*gradient!$E$8*gradient!$E$8/4*AH$3*0.7/$AA20))/gradient!$E$20)+1)/((gradient!$E$23*((gradient!$E$19-gradient!$E$18)/100)*(PI()*gradient!$E$8*gradient!$E$8/4*AH$3*0.7/$AA20))/gradient!$E$20))*EXP(gradient!$E$23*((gradient!$E$19-gradient!$E$18)/100))-(1/((gradient!$E$23*((gradient!$E$19-gradient!$E$18)/100)*(PI()*gradient!$E$8*gradient!$E$8/4*AH$3*0.7/$AA20))/gradient!$E$20))))</f>
        <v>206.04246193687905</v>
      </c>
      <c r="AI20" s="344">
        <f>1+((SQRT(AI$3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I$3*0.7/$AA20)))/gradient!$E$20)))*LN(((((gradient!$E$23*((gradient!$E$19-gradient!$E$18)/100)*(PI()*gradient!$E$8*gradient!$E$8/4*AI$3*0.7/$AA20))/gradient!$E$20)+1)/((gradient!$E$23*((gradient!$E$19-gradient!$E$18)/100)*(PI()*gradient!$E$8*gradient!$E$8/4*AI$3*0.7/$AA20))/gradient!$E$20))*EXP(gradient!$E$23*((gradient!$E$19-gradient!$E$18)/100))-(1/((gradient!$E$23*((gradient!$E$19-gradient!$E$18)/100)*(PI()*gradient!$E$8*gradient!$E$8/4*AI$3*0.7/$AA20))/gradient!$E$20))))</f>
        <v>211.42953761710396</v>
      </c>
      <c r="AJ20" s="344">
        <f>1+((SQRT(AJ$3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J$3*0.7/$AA20)))/gradient!$E$20)))*LN(((((gradient!$E$23*((gradient!$E$19-gradient!$E$18)/100)*(PI()*gradient!$E$8*gradient!$E$8/4*AJ$3*0.7/$AA20))/gradient!$E$20)+1)/((gradient!$E$23*((gradient!$E$19-gradient!$E$18)/100)*(PI()*gradient!$E$8*gradient!$E$8/4*AJ$3*0.7/$AA20))/gradient!$E$20))*EXP(gradient!$E$23*((gradient!$E$19-gradient!$E$18)/100))-(1/((gradient!$E$23*((gradient!$E$19-gradient!$E$18)/100)*(PI()*gradient!$E$8*gradient!$E$8/4*AJ$3*0.7/$AA20))/gradient!$E$20))))</f>
        <v>213.23360209522812</v>
      </c>
      <c r="AK20" s="344">
        <f>1+((SQRT(AK$3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K$3*0.7/$AA20)))/gradient!$E$20)))*LN(((((gradient!$E$23*((gradient!$E$19-gradient!$E$18)/100)*(PI()*gradient!$E$8*gradient!$E$8/4*AK$3*0.7/$AA20))/gradient!$E$20)+1)/((gradient!$E$23*((gradient!$E$19-gradient!$E$18)/100)*(PI()*gradient!$E$8*gradient!$E$8/4*AK$3*0.7/$AA20))/gradient!$E$20))*EXP(gradient!$E$23*((gradient!$E$19-gradient!$E$18)/100))-(1/((gradient!$E$23*((gradient!$E$19-gradient!$E$18)/100)*(PI()*gradient!$E$8*gradient!$E$8/4*AK$3*0.7/$AA20))/gradient!$E$20))))</f>
        <v>204.4665895508077</v>
      </c>
      <c r="AL20" s="344">
        <f>1+((SQRT(AL$3/((('col1'!$B$9*(((($AA20/60*4)/(3.1415927*0.7*gradient!$E$8*gradient!$E$8))/1000*gradient!$E$9/1000000)/'col1'!$N$5)^(1/3))+('col1'!$B$10/(((($AA20/60*4)/(3.1415927*0.7*gradient!$E$8*gradient!$E$8))/1000*gradient!$E$9/1000000)/'col1'!$N$5))+('col1'!$B$11*(((($AA20/60*4)/(3.1415927*0.7*gradient!$E$8*gradient!$E$8))/1000*gradient!$E$9/1000000)/'col1'!$N$5)))*(gradient!$E$9*0.001)))/4)*(1/(1+((gradient!$E$23*((gradient!$E$19-gradient!$E$18)/100)*((PI()*gradient!$E$8*gradient!$E$8/4*AL$3*0.7/$AA20)))/gradient!$E$20)))*LN(((((gradient!$E$23*((gradient!$E$19-gradient!$E$18)/100)*(PI()*gradient!$E$8*gradient!$E$8/4*AL$3*0.7/$AA20))/gradient!$E$20)+1)/((gradient!$E$23*((gradient!$E$19-gradient!$E$18)/100)*(PI()*gradient!$E$8*gradient!$E$8/4*AL$3*0.7/$AA20))/gradient!$E$20))*EXP(gradient!$E$23*((gradient!$E$19-gradient!$E$18)/100))-(1/((gradient!$E$23*((gradient!$E$19-gradient!$E$18)/100)*(PI()*gradient!$E$8*gradient!$E$8/4*AL$3*0.7/$AA20))/gradient!$E$20))))</f>
        <v>177.41012972648809</v>
      </c>
    </row>
    <row r="21" spans="1:38" x14ac:dyDescent="0.2">
      <c r="A21" s="470"/>
      <c r="B21" s="345">
        <f>3000*gradient!$E$8/4.6</f>
        <v>1369.5652173913045</v>
      </c>
      <c r="C21" s="344">
        <f>1+((SQRT($C$3/((('col1'!$B$9*(((($B21/60*4)/(3.1415927*0.7*gradient!$E$8*gradient!$E$8))/1000*gradient!$E$9/1000000)/'col1'!$N$5)^(1/3))+('col1'!$B$10/(((($B21/60*4)/(3.1415927*0.7*gradient!$E$8*gradient!$E$8))/1000*gradient!$E$9/1000000)/'col1'!$N$5))+('col1'!$B$11*(((($B21/60*4)/(3.1415927*0.7*gradient!$E$8*gradient!$E$8))/1000*gradient!$E$9/1000000)/'col1'!$N$5)))*(gradient!$E$9*0.001)))/4)*(1/(1+((gradient!$E$23*((gradient!$E$19-gradient!$E$18)/100)*((PI()*gradient!$E$8*gradient!$E$8/4*$C$3*0.7/$B21)))/gradient!$E$20)))*LN(((((gradient!$E$23*((gradient!$E$19-gradient!$E$18)/100)*(PI()*gradient!$E$8*gradient!$E$8/4*$C$3*0.7/$B21))/gradient!$E$20)+1)/((gradient!$E$23*((gradient!$E$19-gradient!$E$18)/100)*(PI()*gradient!$E$8*gradient!$E$8/4*$C$3*0.7/$B21))/gradient!$E$20))*EXP(gradient!$E$23*((gradient!$E$19-gradient!$E$18)/100))-(1/((gradient!$E$23*((gradient!$E$19-gradient!$E$18)/100)*(PI()*gradient!$E$8*gradient!$E$8/4*$C$3*0.7/$B21))/gradient!$E$20))))</f>
        <v>164.37697699468785</v>
      </c>
      <c r="E21" s="472"/>
      <c r="F21" s="345">
        <f>3000*gradient!$E$8/4.6</f>
        <v>1369.5652173913045</v>
      </c>
      <c r="G21" s="344">
        <f>1.1*('col1'!$B$12*$G$3*0.001*(($F21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21" s="472"/>
      <c r="J21" s="345">
        <f>3000*gradient!$E$8/4.6</f>
        <v>1369.5652173913045</v>
      </c>
      <c r="K21" s="344">
        <f>IF($G21&lt;201,1+((SQRT(K$3/((('col1'!$B$9*((((J21/60*4)/(3.1415927*0.7*gradient!$E$8*gradient!$E$8))/1000*gradient!$E$9/1000000)/'col1'!$N$5)^(1/3))+('col1'!$B$10/((((J21/60*4)/(3.1415927*0.7*gradient!$E$8*gradient!$E$8))/1000*gradient!$E$9/1000000)/'col1'!$N$5))+('col1'!$B$11*((((J21/60*4)/(3.1415927*0.7*gradient!$E$8*gradient!$E$8))/1000*gradient!$E$9/1000000)/'col1'!$N$5)))*(gradient!$E$9*0.001)))/4)*(1/(1+((gradient!$E$23*((gradient!$E$19-gradient!$E$18)/100)*((PI()*gradient!$E$8*gradient!$E$8/4*K$3*0.7/J21)))/$W$4)))*LN(((((gradient!$E$23*((gradient!$E$19-gradient!$E$18)/100)*(PI()*gradient!$E$8*gradient!$E$8/4*K$3*0.7/J21))/$W$4)+1)/((gradient!$E$23*((gradient!$E$19-gradient!$E$18)/100)*(PI()*gradient!$E$8*gradient!$E$8/4*K$3*0.7/J21))/$W$4))*EXP(gradient!$E$23*((gradient!$E$19-gradient!$E$18)/100))-(1/((gradient!$E$23*((gradient!$E$19-gradient!$E$18)/100)*(PI()*gradient!$E$8*gradient!$E$8/4*K$3*0.7/J21))/$W$4)))),0)</f>
        <v>0</v>
      </c>
      <c r="M21" s="472"/>
      <c r="N21" s="345">
        <f>3000*gradient!$E$8/4.6</f>
        <v>1369.5652173913045</v>
      </c>
      <c r="O21" s="344">
        <f>IF($G21&lt;401,1+((SQRT(O$3/((('col1'!$B$9*((((N21/60*4)/(3.1415927*0.7*gradient!$E$8*gradient!$E$8))/1000*gradient!$E$9/1000000)/'col1'!$N$5)^(1/3))+('col1'!$B$10/((((N21/60*4)/(3.1415927*0.7*gradient!$E$8*gradient!$E$8))/1000*gradient!$E$9/1000000)/'col1'!$N$5))+('col1'!$B$11*((((N21/60*4)/(3.1415927*0.7*gradient!$E$8*gradient!$E$8))/1000*gradient!$E$9/1000000)/'col1'!$N$5)))*(gradient!$E$9*0.001)))/4)*(1/(1+((gradient!$E$23*((gradient!$E$19-gradient!$E$18)/100)*((PI()*gradient!$E$8*gradient!$E$8/4*O$3*0.7/N21)))/$W$4)))*LN(((((gradient!$E$23*((gradient!$E$19-gradient!$E$18)/100)*(PI()*gradient!$E$8*gradient!$E$8/4*O$3*0.7/N21))/$W$4)+1)/((gradient!$E$23*((gradient!$E$19-gradient!$E$18)/100)*(PI()*gradient!$E$8*gradient!$E$8/4*O$3*0.7/N21))/$W$4))*EXP(gradient!$E$23*((gradient!$E$19-gradient!$E$18)/100))-(1/((gradient!$E$23*((gradient!$E$19-gradient!$E$18)/100)*(PI()*gradient!$E$8*gradient!$E$8/4*O$3*0.7/N21))/$W$4)))),0)</f>
        <v>0</v>
      </c>
      <c r="Q21" s="472"/>
      <c r="S21" s="344">
        <f>IF($G21&lt;1001,1+((SQRT(S$3/((('col1'!$B$9*((((U21/60*4)/(3.1415927*0.7*gradient!$E$8*gradient!$E$8))/1000*gradient!$E$9/1000000)/'col1'!$N$5)^(1/3))+('col1'!$B$10/((((U21/60*4)/(3.1415927*0.7*gradient!$E$8*gradient!$E$8))/1000*gradient!$E$9/1000000)/'col1'!$N$5))+('col1'!$B$11*((((U21/60*4)/(3.1415927*0.7*gradient!$E$8*gradient!$E$8))/1000*gradient!$E$9/1000000)/'col1'!$N$5)))*(gradient!$E$9*0.001)))/4)*(1/(1+((gradient!$E$23*((gradient!$E$19-gradient!$E$18)/100)*((PI()*gradient!$E$8*gradient!$E$8/4*S$3*0.7/U21)))/$W$4)))*LN(((((gradient!$E$23*((gradient!$E$19-gradient!$E$18)/100)*(PI()*gradient!$E$8*gradient!$E$8/4*S$3*0.7/U21))/$W$4)+1)/((gradient!$E$23*((gradient!$E$19-gradient!$E$18)/100)*(PI()*gradient!$E$8*gradient!$E$8/4*S$3*0.7/U21))/$W$4))*EXP(gradient!$E$23*((gradient!$E$19-gradient!$E$18)/100))-(1/((gradient!$E$23*((gradient!$E$19-gradient!$E$18)/100)*(PI()*gradient!$E$8*gradient!$E$8/4*S$3*0.7/U21))/$W$4)))),0)</f>
        <v>0</v>
      </c>
      <c r="T21" s="340">
        <v>1</v>
      </c>
      <c r="U21" s="345">
        <f>3000*gradient!$E$8/4.6</f>
        <v>1369.5652173913045</v>
      </c>
      <c r="Z21" s="470"/>
      <c r="AA21" s="345">
        <f>3000*gradient!$E$8/4.6</f>
        <v>1369.5652173913045</v>
      </c>
      <c r="AB21" s="344">
        <f>(1+((SQRT(AA$2/((('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A$2*0.7/$AA21)))/gradient!$E$20)))*LN(((((gradient!$E$23*((gradient!$E$19-gradient!$E$18)/100)*(PI()*gradient!$E$8*gradient!$E$8/4*AA$2*0.7/$AA21))/gradient!$E$20)+1)/((gradient!$E$23*((gradient!$E$19-gradient!$E$18)/100)*(PI()*gradient!$E$8*gradient!$E$8/4*AA$2*0.7/$AA21))/gradient!$E$20))*EXP(gradient!$E$23*((gradient!$E$19-gradient!$E$18)/100))-(1/((gradient!$E$23*((gradient!$E$19-gradient!$E$18)/100)*(PI()*gradient!$E$8*gradient!$E$8/4*AA$2*0.7/$AA21))/gradient!$E$20)))))</f>
        <v>94.515465827892754</v>
      </c>
      <c r="AC21" s="344">
        <f>1+((SQRT(AC$3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C$3*0.7/$AA21)))/gradient!$E$20)))*LN(((((gradient!$E$23*((gradient!$E$19-gradient!$E$18)/100)*(PI()*gradient!$E$8*gradient!$E$8/4*AC$3*0.7/$AA21))/gradient!$E$20)+1)/((gradient!$E$23*((gradient!$E$19-gradient!$E$18)/100)*(PI()*gradient!$E$8*gradient!$E$8/4*AC$3*0.7/$AA21))/gradient!$E$20))*EXP(gradient!$E$23*((gradient!$E$19-gradient!$E$18)/100))-(1/((gradient!$E$23*((gradient!$E$19-gradient!$E$18)/100)*(PI()*gradient!$E$8*gradient!$E$8/4*AC$3*0.7/$AA21))/gradient!$E$20))))</f>
        <v>121.86407022897345</v>
      </c>
      <c r="AD21" s="344">
        <f>1+((SQRT(AD$3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D$3*0.7/$AA21)))/gradient!$E$20)))*LN(((((gradient!$E$23*((gradient!$E$19-gradient!$E$18)/100)*(PI()*gradient!$E$8*gradient!$E$8/4*AD$3*0.7/$AA21))/gradient!$E$20)+1)/((gradient!$E$23*((gradient!$E$19-gradient!$E$18)/100)*(PI()*gradient!$E$8*gradient!$E$8/4*AD$3*0.7/$AA21))/gradient!$E$20))*EXP(gradient!$E$23*((gradient!$E$19-gradient!$E$18)/100))-(1/((gradient!$E$23*((gradient!$E$19-gradient!$E$18)/100)*(PI()*gradient!$E$8*gradient!$E$8/4*AD$3*0.7/$AA21))/gradient!$E$20))))</f>
        <v>140.0485364938819</v>
      </c>
      <c r="AE21" s="344">
        <f>1+((SQRT(AE$3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E$3*0.7/$AA21)))/gradient!$E$20)))*LN(((((gradient!$E$23*((gradient!$E$19-gradient!$E$18)/100)*(PI()*gradient!$E$8*gradient!$E$8/4*AE$3*0.7/$AA21))/gradient!$E$20)+1)/((gradient!$E$23*((gradient!$E$19-gradient!$E$18)/100)*(PI()*gradient!$E$8*gradient!$E$8/4*AE$3*0.7/$AA21))/gradient!$E$20))*EXP(gradient!$E$23*((gradient!$E$19-gradient!$E$18)/100))-(1/((gradient!$E$23*((gradient!$E$19-gradient!$E$18)/100)*(PI()*gradient!$E$8*gradient!$E$8/4*AE$3*0.7/$AA21))/gradient!$E$20))))</f>
        <v>164.37697699468785</v>
      </c>
      <c r="AF21" s="344">
        <f>1+((SQRT(AF$3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F$3*0.7/$AA21)))/gradient!$E$20)))*LN(((((gradient!$E$23*((gradient!$E$19-gradient!$E$18)/100)*(PI()*gradient!$E$8*gradient!$E$8/4*AF$3*0.7/$AA21))/gradient!$E$20)+1)/((gradient!$E$23*((gradient!$E$19-gradient!$E$18)/100)*(PI()*gradient!$E$8*gradient!$E$8/4*AF$3*0.7/$AA21))/gradient!$E$20))*EXP(gradient!$E$23*((gradient!$E$19-gradient!$E$18)/100))-(1/((gradient!$E$23*((gradient!$E$19-gradient!$E$18)/100)*(PI()*gradient!$E$8*gradient!$E$8/4*AF$3*0.7/$AA21))/gradient!$E$20))))</f>
        <v>183.61704369211452</v>
      </c>
      <c r="AG21" s="344">
        <f>1+((SQRT(AG$3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G$3*0.7/$AA21)))/gradient!$E$20)))*LN(((((gradient!$E$23*((gradient!$E$19-gradient!$E$18)/100)*(PI()*gradient!$E$8*gradient!$E$8/4*AG$3*0.7/$AA21))/gradient!$E$20)+1)/((gradient!$E$23*((gradient!$E$19-gradient!$E$18)/100)*(PI()*gradient!$E$8*gradient!$E$8/4*AG$3*0.7/$AA21))/gradient!$E$20))*EXP(gradient!$E$23*((gradient!$E$19-gradient!$E$18)/100))-(1/((gradient!$E$23*((gradient!$E$19-gradient!$E$18)/100)*(PI()*gradient!$E$8*gradient!$E$8/4*AG$3*0.7/$AA21))/gradient!$E$20))))</f>
        <v>196.34112146018938</v>
      </c>
      <c r="AH21" s="344">
        <f>1+((SQRT(AH$3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H$3*0.7/$AA21)))/gradient!$E$20)))*LN(((((gradient!$E$23*((gradient!$E$19-gradient!$E$18)/100)*(PI()*gradient!$E$8*gradient!$E$8/4*AH$3*0.7/$AA21))/gradient!$E$20)+1)/((gradient!$E$23*((gradient!$E$19-gradient!$E$18)/100)*(PI()*gradient!$E$8*gradient!$E$8/4*AH$3*0.7/$AA21))/gradient!$E$20))*EXP(gradient!$E$23*((gradient!$E$19-gradient!$E$18)/100))-(1/((gradient!$E$23*((gradient!$E$19-gradient!$E$18)/100)*(PI()*gradient!$E$8*gradient!$E$8/4*AH$3*0.7/$AA21))/gradient!$E$20))))</f>
        <v>211.46637561955569</v>
      </c>
      <c r="AI21" s="344">
        <f>1+((SQRT(AI$3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I$3*0.7/$AA21)))/gradient!$E$20)))*LN(((((gradient!$E$23*((gradient!$E$19-gradient!$E$18)/100)*(PI()*gradient!$E$8*gradient!$E$8/4*AI$3*0.7/$AA21))/gradient!$E$20)+1)/((gradient!$E$23*((gradient!$E$19-gradient!$E$18)/100)*(PI()*gradient!$E$8*gradient!$E$8/4*AI$3*0.7/$AA21))/gradient!$E$20))*EXP(gradient!$E$23*((gradient!$E$19-gradient!$E$18)/100))-(1/((gradient!$E$23*((gradient!$E$19-gradient!$E$18)/100)*(PI()*gradient!$E$8*gradient!$E$8/4*AI$3*0.7/$AA21))/gradient!$E$20))))</f>
        <v>219.16341937225255</v>
      </c>
      <c r="AJ21" s="344">
        <f>1+((SQRT(AJ$3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J$3*0.7/$AA21)))/gradient!$E$20)))*LN(((((gradient!$E$23*((gradient!$E$19-gradient!$E$18)/100)*(PI()*gradient!$E$8*gradient!$E$8/4*AJ$3*0.7/$AA21))/gradient!$E$20)+1)/((gradient!$E$23*((gradient!$E$19-gradient!$E$18)/100)*(PI()*gradient!$E$8*gradient!$E$8/4*AJ$3*0.7/$AA21))/gradient!$E$20))*EXP(gradient!$E$23*((gradient!$E$19-gradient!$E$18)/100))-(1/((gradient!$E$23*((gradient!$E$19-gradient!$E$18)/100)*(PI()*gradient!$E$8*gradient!$E$8/4*AJ$3*0.7/$AA21))/gradient!$E$20))))</f>
        <v>222.88088834476892</v>
      </c>
      <c r="AK21" s="344">
        <f>1+((SQRT(AK$3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K$3*0.7/$AA21)))/gradient!$E$20)))*LN(((((gradient!$E$23*((gradient!$E$19-gradient!$E$18)/100)*(PI()*gradient!$E$8*gradient!$E$8/4*AK$3*0.7/$AA21))/gradient!$E$20)+1)/((gradient!$E$23*((gradient!$E$19-gradient!$E$18)/100)*(PI()*gradient!$E$8*gradient!$E$8/4*AK$3*0.7/$AA21))/gradient!$E$20))*EXP(gradient!$E$23*((gradient!$E$19-gradient!$E$18)/100))-(1/((gradient!$E$23*((gradient!$E$19-gradient!$E$18)/100)*(PI()*gradient!$E$8*gradient!$E$8/4*AK$3*0.7/$AA21))/gradient!$E$20))))</f>
        <v>219.63825480654793</v>
      </c>
      <c r="AL21" s="344">
        <f>1+((SQRT(AL$3/((('col1'!$B$9*(((($AA21/60*4)/(3.1415927*0.7*gradient!$E$8*gradient!$E$8))/1000*gradient!$E$9/1000000)/'col1'!$N$5)^(1/3))+('col1'!$B$10/(((($AA21/60*4)/(3.1415927*0.7*gradient!$E$8*gradient!$E$8))/1000*gradient!$E$9/1000000)/'col1'!$N$5))+('col1'!$B$11*(((($AA21/60*4)/(3.1415927*0.7*gradient!$E$8*gradient!$E$8))/1000*gradient!$E$9/1000000)/'col1'!$N$5)))*(gradient!$E$9*0.001)))/4)*(1/(1+((gradient!$E$23*((gradient!$E$19-gradient!$E$18)/100)*((PI()*gradient!$E$8*gradient!$E$8/4*AL$3*0.7/$AA21)))/gradient!$E$20)))*LN(((((gradient!$E$23*((gradient!$E$19-gradient!$E$18)/100)*(PI()*gradient!$E$8*gradient!$E$8/4*AL$3*0.7/$AA21))/gradient!$E$20)+1)/((gradient!$E$23*((gradient!$E$19-gradient!$E$18)/100)*(PI()*gradient!$E$8*gradient!$E$8/4*AL$3*0.7/$AA21))/gradient!$E$20))*EXP(gradient!$E$23*((gradient!$E$19-gradient!$E$18)/100))-(1/((gradient!$E$23*((gradient!$E$19-gradient!$E$18)/100)*(PI()*gradient!$E$8*gradient!$E$8/4*AL$3*0.7/$AA21))/gradient!$E$20))))</f>
        <v>195.39016095539301</v>
      </c>
    </row>
    <row r="22" spans="1:38" x14ac:dyDescent="0.2">
      <c r="A22" s="470"/>
      <c r="B22" s="345">
        <f>3500*gradient!$E$8/4.6</f>
        <v>1597.8260869565217</v>
      </c>
      <c r="C22" s="344">
        <f>1+((SQRT($C$3/((('col1'!$B$9*(((($B22/60*4)/(3.1415927*0.7*gradient!$E$8*gradient!$E$8))/1000*gradient!$E$9/1000000)/'col1'!$N$5)^(1/3))+('col1'!$B$10/(((($B22/60*4)/(3.1415927*0.7*gradient!$E$8*gradient!$E$8))/1000*gradient!$E$9/1000000)/'col1'!$N$5))+('col1'!$B$11*(((($B22/60*4)/(3.1415927*0.7*gradient!$E$8*gradient!$E$8))/1000*gradient!$E$9/1000000)/'col1'!$N$5)))*(gradient!$E$9*0.001)))/4)*(1/(1+((gradient!$E$23*((gradient!$E$19-gradient!$E$18)/100)*((PI()*gradient!$E$8*gradient!$E$8/4*$C$3*0.7/$B22)))/gradient!$E$20)))*LN(((((gradient!$E$23*((gradient!$E$19-gradient!$E$18)/100)*(PI()*gradient!$E$8*gradient!$E$8/4*$C$3*0.7/$B22))/gradient!$E$20)+1)/((gradient!$E$23*((gradient!$E$19-gradient!$E$18)/100)*(PI()*gradient!$E$8*gradient!$E$8/4*$C$3*0.7/$B22))/gradient!$E$20))*EXP(gradient!$E$23*((gradient!$E$19-gradient!$E$18)/100))-(1/((gradient!$E$23*((gradient!$E$19-gradient!$E$18)/100)*(PI()*gradient!$E$8*gradient!$E$8/4*$C$3*0.7/$B22))/gradient!$E$20))))</f>
        <v>163.39398863241456</v>
      </c>
      <c r="E22" s="472"/>
      <c r="F22" s="345">
        <f>3500*gradient!$E$8/4.6</f>
        <v>1597.8260869565217</v>
      </c>
      <c r="G22" s="344">
        <f>1.1*('col1'!$B$12*$G$3*0.001*(($F22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22" s="472"/>
      <c r="J22" s="345">
        <f>3500*gradient!$E$8/4.6</f>
        <v>1597.8260869565217</v>
      </c>
      <c r="K22" s="344">
        <f>IF($G22&lt;201,1+((SQRT(K$3/((('col1'!$B$9*((((J22/60*4)/(3.1415927*0.7*gradient!$E$8*gradient!$E$8))/1000*gradient!$E$9/1000000)/'col1'!$N$5)^(1/3))+('col1'!$B$10/((((J22/60*4)/(3.1415927*0.7*gradient!$E$8*gradient!$E$8))/1000*gradient!$E$9/1000000)/'col1'!$N$5))+('col1'!$B$11*((((J22/60*4)/(3.1415927*0.7*gradient!$E$8*gradient!$E$8))/1000*gradient!$E$9/1000000)/'col1'!$N$5)))*(gradient!$E$9*0.001)))/4)*(1/(1+((gradient!$E$23*((gradient!$E$19-gradient!$E$18)/100)*((PI()*gradient!$E$8*gradient!$E$8/4*K$3*0.7/J22)))/$W$4)))*LN(((((gradient!$E$23*((gradient!$E$19-gradient!$E$18)/100)*(PI()*gradient!$E$8*gradient!$E$8/4*K$3*0.7/J22))/$W$4)+1)/((gradient!$E$23*((gradient!$E$19-gradient!$E$18)/100)*(PI()*gradient!$E$8*gradient!$E$8/4*K$3*0.7/J22))/$W$4))*EXP(gradient!$E$23*((gradient!$E$19-gradient!$E$18)/100))-(1/((gradient!$E$23*((gradient!$E$19-gradient!$E$18)/100)*(PI()*gradient!$E$8*gradient!$E$8/4*K$3*0.7/J22))/$W$4)))),0)</f>
        <v>0</v>
      </c>
      <c r="M22" s="472"/>
      <c r="N22" s="345">
        <f>3500*gradient!$E$8/4.6</f>
        <v>1597.8260869565217</v>
      </c>
      <c r="O22" s="344">
        <f>IF($G22&lt;401,1+((SQRT(O$3/((('col1'!$B$9*((((N22/60*4)/(3.1415927*0.7*gradient!$E$8*gradient!$E$8))/1000*gradient!$E$9/1000000)/'col1'!$N$5)^(1/3))+('col1'!$B$10/((((N22/60*4)/(3.1415927*0.7*gradient!$E$8*gradient!$E$8))/1000*gradient!$E$9/1000000)/'col1'!$N$5))+('col1'!$B$11*((((N22/60*4)/(3.1415927*0.7*gradient!$E$8*gradient!$E$8))/1000*gradient!$E$9/1000000)/'col1'!$N$5)))*(gradient!$E$9*0.001)))/4)*(1/(1+((gradient!$E$23*((gradient!$E$19-gradient!$E$18)/100)*((PI()*gradient!$E$8*gradient!$E$8/4*O$3*0.7/N22)))/$W$4)))*LN(((((gradient!$E$23*((gradient!$E$19-gradient!$E$18)/100)*(PI()*gradient!$E$8*gradient!$E$8/4*O$3*0.7/N22))/$W$4)+1)/((gradient!$E$23*((gradient!$E$19-gradient!$E$18)/100)*(PI()*gradient!$E$8*gradient!$E$8/4*O$3*0.7/N22))/$W$4))*EXP(gradient!$E$23*((gradient!$E$19-gradient!$E$18)/100))-(1/((gradient!$E$23*((gradient!$E$19-gradient!$E$18)/100)*(PI()*gradient!$E$8*gradient!$E$8/4*O$3*0.7/N22))/$W$4)))),0)</f>
        <v>0</v>
      </c>
      <c r="Q22" s="472"/>
      <c r="S22" s="344">
        <f>IF($G22&lt;1001,1+((SQRT(S$3/((('col1'!$B$9*((((U22/60*4)/(3.1415927*0.7*gradient!$E$8*gradient!$E$8))/1000*gradient!$E$9/1000000)/'col1'!$N$5)^(1/3))+('col1'!$B$10/((((U22/60*4)/(3.1415927*0.7*gradient!$E$8*gradient!$E$8))/1000*gradient!$E$9/1000000)/'col1'!$N$5))+('col1'!$B$11*((((U22/60*4)/(3.1415927*0.7*gradient!$E$8*gradient!$E$8))/1000*gradient!$E$9/1000000)/'col1'!$N$5)))*(gradient!$E$9*0.001)))/4)*(1/(1+((gradient!$E$23*((gradient!$E$19-gradient!$E$18)/100)*((PI()*gradient!$E$8*gradient!$E$8/4*S$3*0.7/U22)))/$W$4)))*LN(((((gradient!$E$23*((gradient!$E$19-gradient!$E$18)/100)*(PI()*gradient!$E$8*gradient!$E$8/4*S$3*0.7/U22))/$W$4)+1)/((gradient!$E$23*((gradient!$E$19-gradient!$E$18)/100)*(PI()*gradient!$E$8*gradient!$E$8/4*S$3*0.7/U22))/$W$4))*EXP(gradient!$E$23*((gradient!$E$19-gradient!$E$18)/100))-(1/((gradient!$E$23*((gradient!$E$19-gradient!$E$18)/100)*(PI()*gradient!$E$8*gradient!$E$8/4*S$3*0.7/U22))/$W$4)))),0)</f>
        <v>0</v>
      </c>
      <c r="T22" s="340">
        <v>1</v>
      </c>
      <c r="U22" s="345">
        <f>3500*gradient!$E$8/4.6</f>
        <v>1597.8260869565217</v>
      </c>
      <c r="Z22" s="470"/>
      <c r="AA22" s="345">
        <f>3500*gradient!$E$8/4.6</f>
        <v>1597.8260869565217</v>
      </c>
      <c r="AB22" s="344">
        <f>(1+((SQRT(AA$2/((('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A$2*0.7/$AA22)))/gradient!$E$20)))*LN(((((gradient!$E$23*((gradient!$E$19-gradient!$E$18)/100)*(PI()*gradient!$E$8*gradient!$E$8/4*AA$2*0.7/$AA22))/gradient!$E$20)+1)/((gradient!$E$23*((gradient!$E$19-gradient!$E$18)/100)*(PI()*gradient!$E$8*gradient!$E$8/4*AA$2*0.7/$AA22))/gradient!$E$20))*EXP(gradient!$E$23*((gradient!$E$19-gradient!$E$18)/100))-(1/((gradient!$E$23*((gradient!$E$19-gradient!$E$18)/100)*(PI()*gradient!$E$8*gradient!$E$8/4*AA$2*0.7/$AA22))/gradient!$E$20)))))</f>
        <v>92.780625936069598</v>
      </c>
      <c r="AC22" s="344">
        <f>1+((SQRT(AC$3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C$3*0.7/$AA22)))/gradient!$E$20)))*LN(((((gradient!$E$23*((gradient!$E$19-gradient!$E$18)/100)*(PI()*gradient!$E$8*gradient!$E$8/4*AC$3*0.7/$AA22))/gradient!$E$20)+1)/((gradient!$E$23*((gradient!$E$19-gradient!$E$18)/100)*(PI()*gradient!$E$8*gradient!$E$8/4*AC$3*0.7/$AA22))/gradient!$E$20))*EXP(gradient!$E$23*((gradient!$E$19-gradient!$E$18)/100))-(1/((gradient!$E$23*((gradient!$E$19-gradient!$E$18)/100)*(PI()*gradient!$E$8*gradient!$E$8/4*AC$3*0.7/$AA22))/gradient!$E$20))))</f>
        <v>120.06685538371964</v>
      </c>
      <c r="AD22" s="344">
        <f>1+((SQRT(AD$3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D$3*0.7/$AA22)))/gradient!$E$20)))*LN(((((gradient!$E$23*((gradient!$E$19-gradient!$E$18)/100)*(PI()*gradient!$E$8*gradient!$E$8/4*AD$3*0.7/$AA22))/gradient!$E$20)+1)/((gradient!$E$23*((gradient!$E$19-gradient!$E$18)/100)*(PI()*gradient!$E$8*gradient!$E$8/4*AD$3*0.7/$AA22))/gradient!$E$20))*EXP(gradient!$E$23*((gradient!$E$19-gradient!$E$18)/100))-(1/((gradient!$E$23*((gradient!$E$19-gradient!$E$18)/100)*(PI()*gradient!$E$8*gradient!$E$8/4*AD$3*0.7/$AA22))/gradient!$E$20))))</f>
        <v>138.42520698219676</v>
      </c>
      <c r="AE22" s="344">
        <f>1+((SQRT(AE$3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E$3*0.7/$AA22)))/gradient!$E$20)))*LN(((((gradient!$E$23*((gradient!$E$19-gradient!$E$18)/100)*(PI()*gradient!$E$8*gradient!$E$8/4*AE$3*0.7/$AA22))/gradient!$E$20)+1)/((gradient!$E$23*((gradient!$E$19-gradient!$E$18)/100)*(PI()*gradient!$E$8*gradient!$E$8/4*AE$3*0.7/$AA22))/gradient!$E$20))*EXP(gradient!$E$23*((gradient!$E$19-gradient!$E$18)/100))-(1/((gradient!$E$23*((gradient!$E$19-gradient!$E$18)/100)*(PI()*gradient!$E$8*gradient!$E$8/4*AE$3*0.7/$AA22))/gradient!$E$20))))</f>
        <v>163.39398863241456</v>
      </c>
      <c r="AF22" s="344">
        <f>1+((SQRT(AF$3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F$3*0.7/$AA22)))/gradient!$E$20)))*LN(((((gradient!$E$23*((gradient!$E$19-gradient!$E$18)/100)*(PI()*gradient!$E$8*gradient!$E$8/4*AF$3*0.7/$AA22))/gradient!$E$20)+1)/((gradient!$E$23*((gradient!$E$19-gradient!$E$18)/100)*(PI()*gradient!$E$8*gradient!$E$8/4*AF$3*0.7/$AA22))/gradient!$E$20))*EXP(gradient!$E$23*((gradient!$E$19-gradient!$E$18)/100))-(1/((gradient!$E$23*((gradient!$E$19-gradient!$E$18)/100)*(PI()*gradient!$E$8*gradient!$E$8/4*AF$3*0.7/$AA22))/gradient!$E$20))))</f>
        <v>183.65278572000835</v>
      </c>
      <c r="AG22" s="344">
        <f>1+((SQRT(AG$3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G$3*0.7/$AA22)))/gradient!$E$20)))*LN(((((gradient!$E$23*((gradient!$E$19-gradient!$E$18)/100)*(PI()*gradient!$E$8*gradient!$E$8/4*AG$3*0.7/$AA22))/gradient!$E$20)+1)/((gradient!$E$23*((gradient!$E$19-gradient!$E$18)/100)*(PI()*gradient!$E$8*gradient!$E$8/4*AG$3*0.7/$AA22))/gradient!$E$20))*EXP(gradient!$E$23*((gradient!$E$19-gradient!$E$18)/100))-(1/((gradient!$E$23*((gradient!$E$19-gradient!$E$18)/100)*(PI()*gradient!$E$8*gradient!$E$8/4*AG$3*0.7/$AA22))/gradient!$E$20))))</f>
        <v>197.46108447548775</v>
      </c>
      <c r="AH22" s="344">
        <f>1+((SQRT(AH$3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H$3*0.7/$AA22)))/gradient!$E$20)))*LN(((((gradient!$E$23*((gradient!$E$19-gradient!$E$18)/100)*(PI()*gradient!$E$8*gradient!$E$8/4*AH$3*0.7/$AA22))/gradient!$E$20)+1)/((gradient!$E$23*((gradient!$E$19-gradient!$E$18)/100)*(PI()*gradient!$E$8*gradient!$E$8/4*AH$3*0.7/$AA22))/gradient!$E$20))*EXP(gradient!$E$23*((gradient!$E$19-gradient!$E$18)/100))-(1/((gradient!$E$23*((gradient!$E$19-gradient!$E$18)/100)*(PI()*gradient!$E$8*gradient!$E$8/4*AH$3*0.7/$AA22))/gradient!$E$20))))</f>
        <v>214.68954333104278</v>
      </c>
      <c r="AI22" s="344">
        <f>1+((SQRT(AI$3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I$3*0.7/$AA22)))/gradient!$E$20)))*LN(((((gradient!$E$23*((gradient!$E$19-gradient!$E$18)/100)*(PI()*gradient!$E$8*gradient!$E$8/4*AI$3*0.7/$AA22))/gradient!$E$20)+1)/((gradient!$E$23*((gradient!$E$19-gradient!$E$18)/100)*(PI()*gradient!$E$8*gradient!$E$8/4*AI$3*0.7/$AA22))/gradient!$E$20))*EXP(gradient!$E$23*((gradient!$E$19-gradient!$E$18)/100))-(1/((gradient!$E$23*((gradient!$E$19-gradient!$E$18)/100)*(PI()*gradient!$E$8*gradient!$E$8/4*AI$3*0.7/$AA22))/gradient!$E$20))))</f>
        <v>224.26543349638391</v>
      </c>
      <c r="AJ22" s="344">
        <f>1+((SQRT(AJ$3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J$3*0.7/$AA22)))/gradient!$E$20)))*LN(((((gradient!$E$23*((gradient!$E$19-gradient!$E$18)/100)*(PI()*gradient!$E$8*gradient!$E$8/4*AJ$3*0.7/$AA22))/gradient!$E$20)+1)/((gradient!$E$23*((gradient!$E$19-gradient!$E$18)/100)*(PI()*gradient!$E$8*gradient!$E$8/4*AJ$3*0.7/$AA22))/gradient!$E$20))*EXP(gradient!$E$23*((gradient!$E$19-gradient!$E$18)/100))-(1/((gradient!$E$23*((gradient!$E$19-gradient!$E$18)/100)*(PI()*gradient!$E$8*gradient!$E$8/4*AJ$3*0.7/$AA22))/gradient!$E$20))))</f>
        <v>229.60633343842053</v>
      </c>
      <c r="AK22" s="344">
        <f>1+((SQRT(AK$3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K$3*0.7/$AA22)))/gradient!$E$20)))*LN(((((gradient!$E$23*((gradient!$E$19-gradient!$E$18)/100)*(PI()*gradient!$E$8*gradient!$E$8/4*AK$3*0.7/$AA22))/gradient!$E$20)+1)/((gradient!$E$23*((gradient!$E$19-gradient!$E$18)/100)*(PI()*gradient!$E$8*gradient!$E$8/4*AK$3*0.7/$AA22))/gradient!$E$20))*EXP(gradient!$E$23*((gradient!$E$19-gradient!$E$18)/100))-(1/((gradient!$E$23*((gradient!$E$19-gradient!$E$18)/100)*(PI()*gradient!$E$8*gradient!$E$8/4*AK$3*0.7/$AA22))/gradient!$E$20))))</f>
        <v>231.49407294384119</v>
      </c>
      <c r="AL22" s="344">
        <f>1+((SQRT(AL$3/((('col1'!$B$9*(((($AA22/60*4)/(3.1415927*0.7*gradient!$E$8*gradient!$E$8))/1000*gradient!$E$9/1000000)/'col1'!$N$5)^(1/3))+('col1'!$B$10/(((($AA22/60*4)/(3.1415927*0.7*gradient!$E$8*gradient!$E$8))/1000*gradient!$E$9/1000000)/'col1'!$N$5))+('col1'!$B$11*(((($AA22/60*4)/(3.1415927*0.7*gradient!$E$8*gradient!$E$8))/1000*gradient!$E$9/1000000)/'col1'!$N$5)))*(gradient!$E$9*0.001)))/4)*(1/(1+((gradient!$E$23*((gradient!$E$19-gradient!$E$18)/100)*((PI()*gradient!$E$8*gradient!$E$8/4*AL$3*0.7/$AA22)))/gradient!$E$20)))*LN(((((gradient!$E$23*((gradient!$E$19-gradient!$E$18)/100)*(PI()*gradient!$E$8*gradient!$E$8/4*AL$3*0.7/$AA22))/gradient!$E$20)+1)/((gradient!$E$23*((gradient!$E$19-gradient!$E$18)/100)*(PI()*gradient!$E$8*gradient!$E$8/4*AL$3*0.7/$AA22))/gradient!$E$20))*EXP(gradient!$E$23*((gradient!$E$19-gradient!$E$18)/100))-(1/((gradient!$E$23*((gradient!$E$19-gradient!$E$18)/100)*(PI()*gradient!$E$8*gradient!$E$8/4*AL$3*0.7/$AA22))/gradient!$E$20))))</f>
        <v>210.52374071981839</v>
      </c>
    </row>
    <row r="23" spans="1:38" x14ac:dyDescent="0.2">
      <c r="A23" s="470"/>
      <c r="B23" s="345">
        <f>4000*gradient!$E$8/4.6</f>
        <v>1826.0869565217392</v>
      </c>
      <c r="C23" s="344">
        <f>1+((SQRT($C$3/((('col1'!$B$9*(((($B23/60*4)/(3.1415927*0.7*gradient!$E$8*gradient!$E$8))/1000*gradient!$E$9/1000000)/'col1'!$N$5)^(1/3))+('col1'!$B$10/(((($B23/60*4)/(3.1415927*0.7*gradient!$E$8*gradient!$E$8))/1000*gradient!$E$9/1000000)/'col1'!$N$5))+('col1'!$B$11*(((($B23/60*4)/(3.1415927*0.7*gradient!$E$8*gradient!$E$8))/1000*gradient!$E$9/1000000)/'col1'!$N$5)))*(gradient!$E$9*0.001)))/4)*(1/(1+((gradient!$E$23*((gradient!$E$19-gradient!$E$18)/100)*((PI()*gradient!$E$8*gradient!$E$8/4*$C$3*0.7/$B23)))/gradient!$E$20)))*LN(((((gradient!$E$23*((gradient!$E$19-gradient!$E$18)/100)*(PI()*gradient!$E$8*gradient!$E$8/4*$C$3*0.7/$B23))/gradient!$E$20)+1)/((gradient!$E$23*((gradient!$E$19-gradient!$E$18)/100)*(PI()*gradient!$E$8*gradient!$E$8/4*$C$3*0.7/$B23))/gradient!$E$20))*EXP(gradient!$E$23*((gradient!$E$19-gradient!$E$18)/100))-(1/((gradient!$E$23*((gradient!$E$19-gradient!$E$18)/100)*(PI()*gradient!$E$8*gradient!$E$8/4*$C$3*0.7/$B23))/gradient!$E$20))))</f>
        <v>162.03064288318882</v>
      </c>
      <c r="E23" s="472"/>
      <c r="F23" s="345">
        <f>4000*gradient!$E$8/4.6</f>
        <v>1826.0869565217392</v>
      </c>
      <c r="G23" s="344">
        <f>1.1*('col1'!$B$12*$G$3*0.001*(($F23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23" s="472"/>
      <c r="J23" s="345">
        <f>4000*gradient!$E$8/4.6</f>
        <v>1826.0869565217392</v>
      </c>
      <c r="K23" s="344">
        <f>IF($G23&lt;201,1+((SQRT(K$3/((('col1'!$B$9*((((J23/60*4)/(3.1415927*0.7*gradient!$E$8*gradient!$E$8))/1000*gradient!$E$9/1000000)/'col1'!$N$5)^(1/3))+('col1'!$B$10/((((J23/60*4)/(3.1415927*0.7*gradient!$E$8*gradient!$E$8))/1000*gradient!$E$9/1000000)/'col1'!$N$5))+('col1'!$B$11*((((J23/60*4)/(3.1415927*0.7*gradient!$E$8*gradient!$E$8))/1000*gradient!$E$9/1000000)/'col1'!$N$5)))*(gradient!$E$9*0.001)))/4)*(1/(1+((gradient!$E$23*((gradient!$E$19-gradient!$E$18)/100)*((PI()*gradient!$E$8*gradient!$E$8/4*K$3*0.7/J23)))/$W$4)))*LN(((((gradient!$E$23*((gradient!$E$19-gradient!$E$18)/100)*(PI()*gradient!$E$8*gradient!$E$8/4*K$3*0.7/J23))/$W$4)+1)/((gradient!$E$23*((gradient!$E$19-gradient!$E$18)/100)*(PI()*gradient!$E$8*gradient!$E$8/4*K$3*0.7/J23))/$W$4))*EXP(gradient!$E$23*((gradient!$E$19-gradient!$E$18)/100))-(1/((gradient!$E$23*((gradient!$E$19-gradient!$E$18)/100)*(PI()*gradient!$E$8*gradient!$E$8/4*K$3*0.7/J23))/$W$4)))),0)</f>
        <v>0</v>
      </c>
      <c r="M23" s="472"/>
      <c r="N23" s="345">
        <f>4000*gradient!$E$8/4.6</f>
        <v>1826.0869565217392</v>
      </c>
      <c r="O23" s="344">
        <f>IF($G23&lt;401,1+((SQRT(O$3/((('col1'!$B$9*((((N23/60*4)/(3.1415927*0.7*gradient!$E$8*gradient!$E$8))/1000*gradient!$E$9/1000000)/'col1'!$N$5)^(1/3))+('col1'!$B$10/((((N23/60*4)/(3.1415927*0.7*gradient!$E$8*gradient!$E$8))/1000*gradient!$E$9/1000000)/'col1'!$N$5))+('col1'!$B$11*((((N23/60*4)/(3.1415927*0.7*gradient!$E$8*gradient!$E$8))/1000*gradient!$E$9/1000000)/'col1'!$N$5)))*(gradient!$E$9*0.001)))/4)*(1/(1+((gradient!$E$23*((gradient!$E$19-gradient!$E$18)/100)*((PI()*gradient!$E$8*gradient!$E$8/4*O$3*0.7/N23)))/$W$4)))*LN(((((gradient!$E$23*((gradient!$E$19-gradient!$E$18)/100)*(PI()*gradient!$E$8*gradient!$E$8/4*O$3*0.7/N23))/$W$4)+1)/((gradient!$E$23*((gradient!$E$19-gradient!$E$18)/100)*(PI()*gradient!$E$8*gradient!$E$8/4*O$3*0.7/N23))/$W$4))*EXP(gradient!$E$23*((gradient!$E$19-gradient!$E$18)/100))-(1/((gradient!$E$23*((gradient!$E$19-gradient!$E$18)/100)*(PI()*gradient!$E$8*gradient!$E$8/4*O$3*0.7/N23))/$W$4)))),0)</f>
        <v>0</v>
      </c>
      <c r="Q23" s="472"/>
      <c r="S23" s="344">
        <f>IF($G23&lt;1001,1+((SQRT(S$3/((('col1'!$B$9*((((U23/60*4)/(3.1415927*0.7*gradient!$E$8*gradient!$E$8))/1000*gradient!$E$9/1000000)/'col1'!$N$5)^(1/3))+('col1'!$B$10/((((U23/60*4)/(3.1415927*0.7*gradient!$E$8*gradient!$E$8))/1000*gradient!$E$9/1000000)/'col1'!$N$5))+('col1'!$B$11*((((U23/60*4)/(3.1415927*0.7*gradient!$E$8*gradient!$E$8))/1000*gradient!$E$9/1000000)/'col1'!$N$5)))*(gradient!$E$9*0.001)))/4)*(1/(1+((gradient!$E$23*((gradient!$E$19-gradient!$E$18)/100)*((PI()*gradient!$E$8*gradient!$E$8/4*S$3*0.7/U23)))/$W$4)))*LN(((((gradient!$E$23*((gradient!$E$19-gradient!$E$18)/100)*(PI()*gradient!$E$8*gradient!$E$8/4*S$3*0.7/U23))/$W$4)+1)/((gradient!$E$23*((gradient!$E$19-gradient!$E$18)/100)*(PI()*gradient!$E$8*gradient!$E$8/4*S$3*0.7/U23))/$W$4))*EXP(gradient!$E$23*((gradient!$E$19-gradient!$E$18)/100))-(1/((gradient!$E$23*((gradient!$E$19-gradient!$E$18)/100)*(PI()*gradient!$E$8*gradient!$E$8/4*S$3*0.7/U23))/$W$4)))),0)</f>
        <v>0</v>
      </c>
      <c r="T23" s="340">
        <v>1</v>
      </c>
      <c r="U23" s="345">
        <f>4000*gradient!$E$8/4.6</f>
        <v>1826.0869565217392</v>
      </c>
      <c r="Z23" s="470"/>
      <c r="AA23" s="345">
        <f>4000*gradient!$E$8/4.6</f>
        <v>1826.0869565217392</v>
      </c>
      <c r="AB23" s="344">
        <f>(1+((SQRT(AA$2/((('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A$2*0.7/$AA23)))/gradient!$E$20)))*LN(((((gradient!$E$23*((gradient!$E$19-gradient!$E$18)/100)*(PI()*gradient!$E$8*gradient!$E$8/4*AA$2*0.7/$AA23))/gradient!$E$20)+1)/((gradient!$E$23*((gradient!$E$19-gradient!$E$18)/100)*(PI()*gradient!$E$8*gradient!$E$8/4*AA$2*0.7/$AA23))/gradient!$E$20))*EXP(gradient!$E$23*((gradient!$E$19-gradient!$E$18)/100))-(1/((gradient!$E$23*((gradient!$E$19-gradient!$E$18)/100)*(PI()*gradient!$E$8*gradient!$E$8/4*AA$2*0.7/$AA23))/gradient!$E$20)))))</f>
        <v>91.112686173688459</v>
      </c>
      <c r="AC23" s="344">
        <f>1+((SQRT(AC$3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C$3*0.7/$AA23)))/gradient!$E$20)))*LN(((((gradient!$E$23*((gradient!$E$19-gradient!$E$18)/100)*(PI()*gradient!$E$8*gradient!$E$8/4*AC$3*0.7/$AA23))/gradient!$E$20)+1)/((gradient!$E$23*((gradient!$E$19-gradient!$E$18)/100)*(PI()*gradient!$E$8*gradient!$E$8/4*AC$3*0.7/$AA23))/gradient!$E$20))*EXP(gradient!$E$23*((gradient!$E$19-gradient!$E$18)/100))-(1/((gradient!$E$23*((gradient!$E$19-gradient!$E$18)/100)*(PI()*gradient!$E$8*gradient!$E$8/4*AC$3*0.7/$AA23))/gradient!$E$20))))</f>
        <v>118.24602111790121</v>
      </c>
      <c r="AD23" s="344">
        <f>1+((SQRT(AD$3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D$3*0.7/$AA23)))/gradient!$E$20)))*LN(((((gradient!$E$23*((gradient!$E$19-gradient!$E$18)/100)*(PI()*gradient!$E$8*gradient!$E$8/4*AD$3*0.7/$AA23))/gradient!$E$20)+1)/((gradient!$E$23*((gradient!$E$19-gradient!$E$18)/100)*(PI()*gradient!$E$8*gradient!$E$8/4*AD$3*0.7/$AA23))/gradient!$E$20))*EXP(gradient!$E$23*((gradient!$E$19-gradient!$E$18)/100))-(1/((gradient!$E$23*((gradient!$E$19-gradient!$E$18)/100)*(PI()*gradient!$E$8*gradient!$E$8/4*AD$3*0.7/$AA23))/gradient!$E$20))))</f>
        <v>136.66563501695543</v>
      </c>
      <c r="AE23" s="344">
        <f>1+((SQRT(AE$3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E$3*0.7/$AA23)))/gradient!$E$20)))*LN(((((gradient!$E$23*((gradient!$E$19-gradient!$E$18)/100)*(PI()*gradient!$E$8*gradient!$E$8/4*AE$3*0.7/$AA23))/gradient!$E$20)+1)/((gradient!$E$23*((gradient!$E$19-gradient!$E$18)/100)*(PI()*gradient!$E$8*gradient!$E$8/4*AE$3*0.7/$AA23))/gradient!$E$20))*EXP(gradient!$E$23*((gradient!$E$19-gradient!$E$18)/100))-(1/((gradient!$E$23*((gradient!$E$19-gradient!$E$18)/100)*(PI()*gradient!$E$8*gradient!$E$8/4*AE$3*0.7/$AA23))/gradient!$E$20))))</f>
        <v>162.03064288318882</v>
      </c>
      <c r="AF23" s="344">
        <f>1+((SQRT(AF$3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F$3*0.7/$AA23)))/gradient!$E$20)))*LN(((((gradient!$E$23*((gradient!$E$19-gradient!$E$18)/100)*(PI()*gradient!$E$8*gradient!$E$8/4*AF$3*0.7/$AA23))/gradient!$E$20)+1)/((gradient!$E$23*((gradient!$E$19-gradient!$E$18)/100)*(PI()*gradient!$E$8*gradient!$E$8/4*AF$3*0.7/$AA23))/gradient!$E$20))*EXP(gradient!$E$23*((gradient!$E$19-gradient!$E$18)/100))-(1/((gradient!$E$23*((gradient!$E$19-gradient!$E$18)/100)*(PI()*gradient!$E$8*gradient!$E$8/4*AF$3*0.7/$AA23))/gradient!$E$20))))</f>
        <v>183.00762819049012</v>
      </c>
      <c r="AG23" s="344">
        <f>1+((SQRT(AG$3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G$3*0.7/$AA23)))/gradient!$E$20)))*LN(((((gradient!$E$23*((gradient!$E$19-gradient!$E$18)/100)*(PI()*gradient!$E$8*gradient!$E$8/4*AG$3*0.7/$AA23))/gradient!$E$20)+1)/((gradient!$E$23*((gradient!$E$19-gradient!$E$18)/100)*(PI()*gradient!$E$8*gradient!$E$8/4*AG$3*0.7/$AA23))/gradient!$E$20))*EXP(gradient!$E$23*((gradient!$E$19-gradient!$E$18)/100))-(1/((gradient!$E$23*((gradient!$E$19-gradient!$E$18)/100)*(PI()*gradient!$E$8*gradient!$E$8/4*AG$3*0.7/$AA23))/gradient!$E$20))))</f>
        <v>197.62464146570176</v>
      </c>
      <c r="AH23" s="344">
        <f>1+((SQRT(AH$3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H$3*0.7/$AA23)))/gradient!$E$20)))*LN(((((gradient!$E$23*((gradient!$E$19-gradient!$E$18)/100)*(PI()*gradient!$E$8*gradient!$E$8/4*AH$3*0.7/$AA23))/gradient!$E$20)+1)/((gradient!$E$23*((gradient!$E$19-gradient!$E$18)/100)*(PI()*gradient!$E$8*gradient!$E$8/4*AH$3*0.7/$AA23))/gradient!$E$20))*EXP(gradient!$E$23*((gradient!$E$19-gradient!$E$18)/100))-(1/((gradient!$E$23*((gradient!$E$19-gradient!$E$18)/100)*(PI()*gradient!$E$8*gradient!$E$8/4*AH$3*0.7/$AA23))/gradient!$E$20))))</f>
        <v>216.49821742771093</v>
      </c>
      <c r="AI23" s="344">
        <f>1+((SQRT(AI$3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I$3*0.7/$AA23)))/gradient!$E$20)))*LN(((((gradient!$E$23*((gradient!$E$19-gradient!$E$18)/100)*(PI()*gradient!$E$8*gradient!$E$8/4*AI$3*0.7/$AA23))/gradient!$E$20)+1)/((gradient!$E$23*((gradient!$E$19-gradient!$E$18)/100)*(PI()*gradient!$E$8*gradient!$E$8/4*AI$3*0.7/$AA23))/gradient!$E$20))*EXP(gradient!$E$23*((gradient!$E$19-gradient!$E$18)/100))-(1/((gradient!$E$23*((gradient!$E$19-gradient!$E$18)/100)*(PI()*gradient!$E$8*gradient!$E$8/4*AI$3*0.7/$AA23))/gradient!$E$20))))</f>
        <v>227.61014990775357</v>
      </c>
      <c r="AJ23" s="344">
        <f>1+((SQRT(AJ$3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J$3*0.7/$AA23)))/gradient!$E$20)))*LN(((((gradient!$E$23*((gradient!$E$19-gradient!$E$18)/100)*(PI()*gradient!$E$8*gradient!$E$8/4*AJ$3*0.7/$AA23))/gradient!$E$20)+1)/((gradient!$E$23*((gradient!$E$19-gradient!$E$18)/100)*(PI()*gradient!$E$8*gradient!$E$8/4*AJ$3*0.7/$AA23))/gradient!$E$20))*EXP(gradient!$E$23*((gradient!$E$19-gradient!$E$18)/100))-(1/((gradient!$E$23*((gradient!$E$19-gradient!$E$18)/100)*(PI()*gradient!$E$8*gradient!$E$8/4*AJ$3*0.7/$AA23))/gradient!$E$20))))</f>
        <v>234.32485602722122</v>
      </c>
      <c r="AK23" s="344">
        <f>1+((SQRT(AK$3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K$3*0.7/$AA23)))/gradient!$E$20)))*LN(((((gradient!$E$23*((gradient!$E$19-gradient!$E$18)/100)*(PI()*gradient!$E$8*gradient!$E$8/4*AK$3*0.7/$AA23))/gradient!$E$20)+1)/((gradient!$E$23*((gradient!$E$19-gradient!$E$18)/100)*(PI()*gradient!$E$8*gradient!$E$8/4*AK$3*0.7/$AA23))/gradient!$E$20))*EXP(gradient!$E$23*((gradient!$E$19-gradient!$E$18)/100))-(1/((gradient!$E$23*((gradient!$E$19-gradient!$E$18)/100)*(PI()*gradient!$E$8*gradient!$E$8/4*AK$3*0.7/$AA23))/gradient!$E$20))))</f>
        <v>240.87798548056182</v>
      </c>
      <c r="AL23" s="344">
        <f>1+((SQRT(AL$3/((('col1'!$B$9*(((($AA23/60*4)/(3.1415927*0.7*gradient!$E$8*gradient!$E$8))/1000*gradient!$E$9/1000000)/'col1'!$N$5)^(1/3))+('col1'!$B$10/(((($AA23/60*4)/(3.1415927*0.7*gradient!$E$8*gradient!$E$8))/1000*gradient!$E$9/1000000)/'col1'!$N$5))+('col1'!$B$11*(((($AA23/60*4)/(3.1415927*0.7*gradient!$E$8*gradient!$E$8))/1000*gradient!$E$9/1000000)/'col1'!$N$5)))*(gradient!$E$9*0.001)))/4)*(1/(1+((gradient!$E$23*((gradient!$E$19-gradient!$E$18)/100)*((PI()*gradient!$E$8*gradient!$E$8/4*AL$3*0.7/$AA23)))/gradient!$E$20)))*LN(((((gradient!$E$23*((gradient!$E$19-gradient!$E$18)/100)*(PI()*gradient!$E$8*gradient!$E$8/4*AL$3*0.7/$AA23))/gradient!$E$20)+1)/((gradient!$E$23*((gradient!$E$19-gradient!$E$18)/100)*(PI()*gradient!$E$8*gradient!$E$8/4*AL$3*0.7/$AA23))/gradient!$E$20))*EXP(gradient!$E$23*((gradient!$E$19-gradient!$E$18)/100))-(1/((gradient!$E$23*((gradient!$E$19-gradient!$E$18)/100)*(PI()*gradient!$E$8*gradient!$E$8/4*AL$3*0.7/$AA23))/gradient!$E$20))))</f>
        <v>223.39149515130015</v>
      </c>
    </row>
    <row r="24" spans="1:38" x14ac:dyDescent="0.2">
      <c r="A24" s="470"/>
      <c r="B24" s="345">
        <f>5000*gradient!$E$8/4.6</f>
        <v>2282.608695652174</v>
      </c>
      <c r="C24" s="344">
        <f>1+((SQRT($C$3/((('col1'!$B$9*(((($B24/60*4)/(3.1415927*0.7*gradient!$E$8*gradient!$E$8))/1000*gradient!$E$9/1000000)/'col1'!$N$5)^(1/3))+('col1'!$B$10/(((($B24/60*4)/(3.1415927*0.7*gradient!$E$8*gradient!$E$8))/1000*gradient!$E$9/1000000)/'col1'!$N$5))+('col1'!$B$11*(((($B24/60*4)/(3.1415927*0.7*gradient!$E$8*gradient!$E$8))/1000*gradient!$E$9/1000000)/'col1'!$N$5)))*(gradient!$E$9*0.001)))/4)*(1/(1+((gradient!$E$23*((gradient!$E$19-gradient!$E$18)/100)*((PI()*gradient!$E$8*gradient!$E$8/4*$C$3*0.7/$B24)))/gradient!$E$20)))*LN(((((gradient!$E$23*((gradient!$E$19-gradient!$E$18)/100)*(PI()*gradient!$E$8*gradient!$E$8/4*$C$3*0.7/$B24))/gradient!$E$20)+1)/((gradient!$E$23*((gradient!$E$19-gradient!$E$18)/100)*(PI()*gradient!$E$8*gradient!$E$8/4*$C$3*0.7/$B24))/gradient!$E$20))*EXP(gradient!$E$23*((gradient!$E$19-gradient!$E$18)/100))-(1/((gradient!$E$23*((gradient!$E$19-gradient!$E$18)/100)*(PI()*gradient!$E$8*gradient!$E$8/4*$C$3*0.7/$B24))/gradient!$E$20))))</f>
        <v>158.82121376343162</v>
      </c>
      <c r="E24" s="472"/>
      <c r="F24" s="345">
        <f>5000*gradient!$E$8/4.6</f>
        <v>2282.608695652174</v>
      </c>
      <c r="G24" s="344">
        <f>1.1*('col1'!$B$12*$G$3*0.001*(($F24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24" s="472"/>
      <c r="J24" s="345">
        <f>5000*gradient!$E$8/4.6</f>
        <v>2282.608695652174</v>
      </c>
      <c r="K24" s="344">
        <f>IF($G24&lt;201,1+((SQRT(K$3/((('col1'!$B$9*((((J24/60*4)/(3.1415927*0.7*gradient!$E$8*gradient!$E$8))/1000*gradient!$E$9/1000000)/'col1'!$N$5)^(1/3))+('col1'!$B$10/((((J24/60*4)/(3.1415927*0.7*gradient!$E$8*gradient!$E$8))/1000*gradient!$E$9/1000000)/'col1'!$N$5))+('col1'!$B$11*((((J24/60*4)/(3.1415927*0.7*gradient!$E$8*gradient!$E$8))/1000*gradient!$E$9/1000000)/'col1'!$N$5)))*(gradient!$E$9*0.001)))/4)*(1/(1+((gradient!$E$23*((gradient!$E$19-gradient!$E$18)/100)*((PI()*gradient!$E$8*gradient!$E$8/4*K$3*0.7/J24)))/$W$4)))*LN(((((gradient!$E$23*((gradient!$E$19-gradient!$E$18)/100)*(PI()*gradient!$E$8*gradient!$E$8/4*K$3*0.7/J24))/$W$4)+1)/((gradient!$E$23*((gradient!$E$19-gradient!$E$18)/100)*(PI()*gradient!$E$8*gradient!$E$8/4*K$3*0.7/J24))/$W$4))*EXP(gradient!$E$23*((gradient!$E$19-gradient!$E$18)/100))-(1/((gradient!$E$23*((gradient!$E$19-gradient!$E$18)/100)*(PI()*gradient!$E$8*gradient!$E$8/4*K$3*0.7/J24))/$W$4)))),0)</f>
        <v>0</v>
      </c>
      <c r="M24" s="472"/>
      <c r="N24" s="345">
        <f>5000*gradient!$E$8/4.6</f>
        <v>2282.608695652174</v>
      </c>
      <c r="O24" s="344">
        <f>IF($G24&lt;401,1+((SQRT(O$3/((('col1'!$B$9*((((N24/60*4)/(3.1415927*0.7*gradient!$E$8*gradient!$E$8))/1000*gradient!$E$9/1000000)/'col1'!$N$5)^(1/3))+('col1'!$B$10/((((N24/60*4)/(3.1415927*0.7*gradient!$E$8*gradient!$E$8))/1000*gradient!$E$9/1000000)/'col1'!$N$5))+('col1'!$B$11*((((N24/60*4)/(3.1415927*0.7*gradient!$E$8*gradient!$E$8))/1000*gradient!$E$9/1000000)/'col1'!$N$5)))*(gradient!$E$9*0.001)))/4)*(1/(1+((gradient!$E$23*((gradient!$E$19-gradient!$E$18)/100)*((PI()*gradient!$E$8*gradient!$E$8/4*O$3*0.7/N24)))/$W$4)))*LN(((((gradient!$E$23*((gradient!$E$19-gradient!$E$18)/100)*(PI()*gradient!$E$8*gradient!$E$8/4*O$3*0.7/N24))/$W$4)+1)/((gradient!$E$23*((gradient!$E$19-gradient!$E$18)/100)*(PI()*gradient!$E$8*gradient!$E$8/4*O$3*0.7/N24))/$W$4))*EXP(gradient!$E$23*((gradient!$E$19-gradient!$E$18)/100))-(1/((gradient!$E$23*((gradient!$E$19-gradient!$E$18)/100)*(PI()*gradient!$E$8*gradient!$E$8/4*O$3*0.7/N24))/$W$4)))),0)</f>
        <v>0</v>
      </c>
      <c r="Q24" s="472"/>
      <c r="S24" s="344">
        <f>IF($G24&lt;1001,1+((SQRT(S$3/((('col1'!$B$9*((((U24/60*4)/(3.1415927*0.7*gradient!$E$8*gradient!$E$8))/1000*gradient!$E$9/1000000)/'col1'!$N$5)^(1/3))+('col1'!$B$10/((((U24/60*4)/(3.1415927*0.7*gradient!$E$8*gradient!$E$8))/1000*gradient!$E$9/1000000)/'col1'!$N$5))+('col1'!$B$11*((((U24/60*4)/(3.1415927*0.7*gradient!$E$8*gradient!$E$8))/1000*gradient!$E$9/1000000)/'col1'!$N$5)))*(gradient!$E$9*0.001)))/4)*(1/(1+((gradient!$E$23*((gradient!$E$19-gradient!$E$18)/100)*((PI()*gradient!$E$8*gradient!$E$8/4*S$3*0.7/U24)))/$W$4)))*LN(((((gradient!$E$23*((gradient!$E$19-gradient!$E$18)/100)*(PI()*gradient!$E$8*gradient!$E$8/4*S$3*0.7/U24))/$W$4)+1)/((gradient!$E$23*((gradient!$E$19-gradient!$E$18)/100)*(PI()*gradient!$E$8*gradient!$E$8/4*S$3*0.7/U24))/$W$4))*EXP(gradient!$E$23*((gradient!$E$19-gradient!$E$18)/100))-(1/((gradient!$E$23*((gradient!$E$19-gradient!$E$18)/100)*(PI()*gradient!$E$8*gradient!$E$8/4*S$3*0.7/U24))/$W$4)))),0)</f>
        <v>0</v>
      </c>
      <c r="T24" s="340">
        <v>1</v>
      </c>
      <c r="U24" s="345">
        <f>5000*gradient!$E$8/4.6</f>
        <v>2282.608695652174</v>
      </c>
      <c r="Z24" s="470"/>
      <c r="AA24" s="345">
        <f>5000*gradient!$E$8/4.6</f>
        <v>2282.608695652174</v>
      </c>
      <c r="AB24" s="344">
        <f>(1+((SQRT(AA$2/((('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A$2*0.7/$AA24)))/gradient!$E$20)))*LN(((((gradient!$E$23*((gradient!$E$19-gradient!$E$18)/100)*(PI()*gradient!$E$8*gradient!$E$8/4*AA$2*0.7/$AA24))/gradient!$E$20)+1)/((gradient!$E$23*((gradient!$E$19-gradient!$E$18)/100)*(PI()*gradient!$E$8*gradient!$E$8/4*AA$2*0.7/$AA24))/gradient!$E$20))*EXP(gradient!$E$23*((gradient!$E$19-gradient!$E$18)/100))-(1/((gradient!$E$23*((gradient!$E$19-gradient!$E$18)/100)*(PI()*gradient!$E$8*gradient!$E$8/4*AA$2*0.7/$AA24))/gradient!$E$20)))))</f>
        <v>88.03847925952239</v>
      </c>
      <c r="AC24" s="344">
        <f>1+((SQRT(AC$3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C$3*0.7/$AA24)))/gradient!$E$20)))*LN(((((gradient!$E$23*((gradient!$E$19-gradient!$E$18)/100)*(PI()*gradient!$E$8*gradient!$E$8/4*AC$3*0.7/$AA24))/gradient!$E$20)+1)/((gradient!$E$23*((gradient!$E$19-gradient!$E$18)/100)*(PI()*gradient!$E$8*gradient!$E$8/4*AC$3*0.7/$AA24))/gradient!$E$20))*EXP(gradient!$E$23*((gradient!$E$19-gradient!$E$18)/100))-(1/((gradient!$E$23*((gradient!$E$19-gradient!$E$18)/100)*(PI()*gradient!$E$8*gradient!$E$8/4*AC$3*0.7/$AA24))/gradient!$E$20))))</f>
        <v>114.73756720965082</v>
      </c>
      <c r="AD24" s="344">
        <f>1+((SQRT(AD$3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D$3*0.7/$AA24)))/gradient!$E$20)))*LN(((((gradient!$E$23*((gradient!$E$19-gradient!$E$18)/100)*(PI()*gradient!$E$8*gradient!$E$8/4*AD$3*0.7/$AA24))/gradient!$E$20)+1)/((gradient!$E$23*((gradient!$E$19-gradient!$E$18)/100)*(PI()*gradient!$E$8*gradient!$E$8/4*AD$3*0.7/$AA24))/gradient!$E$20))*EXP(gradient!$E$23*((gradient!$E$19-gradient!$E$18)/100))-(1/((gradient!$E$23*((gradient!$E$19-gradient!$E$18)/100)*(PI()*gradient!$E$8*gradient!$E$8/4*AD$3*0.7/$AA24))/gradient!$E$20))))</f>
        <v>133.09476080192059</v>
      </c>
      <c r="AE24" s="344">
        <f>1+((SQRT(AE$3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E$3*0.7/$AA24)))/gradient!$E$20)))*LN(((((gradient!$E$23*((gradient!$E$19-gradient!$E$18)/100)*(PI()*gradient!$E$8*gradient!$E$8/4*AE$3*0.7/$AA24))/gradient!$E$20)+1)/((gradient!$E$23*((gradient!$E$19-gradient!$E$18)/100)*(PI()*gradient!$E$8*gradient!$E$8/4*AE$3*0.7/$AA24))/gradient!$E$20))*EXP(gradient!$E$23*((gradient!$E$19-gradient!$E$18)/100))-(1/((gradient!$E$23*((gradient!$E$19-gradient!$E$18)/100)*(PI()*gradient!$E$8*gradient!$E$8/4*AE$3*0.7/$AA24))/gradient!$E$20))))</f>
        <v>158.82121376343162</v>
      </c>
      <c r="AF24" s="344">
        <f>1+((SQRT(AF$3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F$3*0.7/$AA24)))/gradient!$E$20)))*LN(((((gradient!$E$23*((gradient!$E$19-gradient!$E$18)/100)*(PI()*gradient!$E$8*gradient!$E$8/4*AF$3*0.7/$AA24))/gradient!$E$20)+1)/((gradient!$E$23*((gradient!$E$19-gradient!$E$18)/100)*(PI()*gradient!$E$8*gradient!$E$8/4*AF$3*0.7/$AA24))/gradient!$E$20))*EXP(gradient!$E$23*((gradient!$E$19-gradient!$E$18)/100))-(1/((gradient!$E$23*((gradient!$E$19-gradient!$E$18)/100)*(PI()*gradient!$E$8*gradient!$E$8/4*AF$3*0.7/$AA24))/gradient!$E$20))))</f>
        <v>180.67245341755353</v>
      </c>
      <c r="AG24" s="344">
        <f>1+((SQRT(AG$3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G$3*0.7/$AA24)))/gradient!$E$20)))*LN(((((gradient!$E$23*((gradient!$E$19-gradient!$E$18)/100)*(PI()*gradient!$E$8*gradient!$E$8/4*AG$3*0.7/$AA24))/gradient!$E$20)+1)/((gradient!$E$23*((gradient!$E$19-gradient!$E$18)/100)*(PI()*gradient!$E$8*gradient!$E$8/4*AG$3*0.7/$AA24))/gradient!$E$20))*EXP(gradient!$E$23*((gradient!$E$19-gradient!$E$18)/100))-(1/((gradient!$E$23*((gradient!$E$19-gradient!$E$18)/100)*(PI()*gradient!$E$8*gradient!$E$8/4*AG$3*0.7/$AA24))/gradient!$E$20))))</f>
        <v>196.36774279678485</v>
      </c>
      <c r="AH24" s="344">
        <f>1+((SQRT(AH$3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H$3*0.7/$AA24)))/gradient!$E$20)))*LN(((((gradient!$E$23*((gradient!$E$19-gradient!$E$18)/100)*(PI()*gradient!$E$8*gradient!$E$8/4*AH$3*0.7/$AA24))/gradient!$E$20)+1)/((gradient!$E$23*((gradient!$E$19-gradient!$E$18)/100)*(PI()*gradient!$E$8*gradient!$E$8/4*AH$3*0.7/$AA24))/gradient!$E$20))*EXP(gradient!$E$23*((gradient!$E$19-gradient!$E$18)/100))-(1/((gradient!$E$23*((gradient!$E$19-gradient!$E$18)/100)*(PI()*gradient!$E$8*gradient!$E$8/4*AH$3*0.7/$AA24))/gradient!$E$20))))</f>
        <v>217.58445981114875</v>
      </c>
      <c r="AI24" s="344">
        <f>1+((SQRT(AI$3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I$3*0.7/$AA24)))/gradient!$E$20)))*LN(((((gradient!$E$23*((gradient!$E$19-gradient!$E$18)/100)*(PI()*gradient!$E$8*gradient!$E$8/4*AI$3*0.7/$AA24))/gradient!$E$20)+1)/((gradient!$E$23*((gradient!$E$19-gradient!$E$18)/100)*(PI()*gradient!$E$8*gradient!$E$8/4*AI$3*0.7/$AA24))/gradient!$E$20))*EXP(gradient!$E$23*((gradient!$E$19-gradient!$E$18)/100))-(1/((gradient!$E$23*((gradient!$E$19-gradient!$E$18)/100)*(PI()*gradient!$E$8*gradient!$E$8/4*AI$3*0.7/$AA24))/gradient!$E$20))))</f>
        <v>231.00975623551594</v>
      </c>
      <c r="AJ24" s="344">
        <f>1+((SQRT(AJ$3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J$3*0.7/$AA24)))/gradient!$E$20)))*LN(((((gradient!$E$23*((gradient!$E$19-gradient!$E$18)/100)*(PI()*gradient!$E$8*gradient!$E$8/4*AJ$3*0.7/$AA24))/gradient!$E$20)+1)/((gradient!$E$23*((gradient!$E$19-gradient!$E$18)/100)*(PI()*gradient!$E$8*gradient!$E$8/4*AJ$3*0.7/$AA24))/gradient!$E$20))*EXP(gradient!$E$23*((gradient!$E$19-gradient!$E$18)/100))-(1/((gradient!$E$23*((gradient!$E$19-gradient!$E$18)/100)*(PI()*gradient!$E$8*gradient!$E$8/4*AJ$3*0.7/$AA24))/gradient!$E$20))))</f>
        <v>239.88103891068343</v>
      </c>
      <c r="AK24" s="344">
        <f>1+((SQRT(AK$3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K$3*0.7/$AA24)))/gradient!$E$20)))*LN(((((gradient!$E$23*((gradient!$E$19-gradient!$E$18)/100)*(PI()*gradient!$E$8*gradient!$E$8/4*AK$3*0.7/$AA24))/gradient!$E$20)+1)/((gradient!$E$23*((gradient!$E$19-gradient!$E$18)/100)*(PI()*gradient!$E$8*gradient!$E$8/4*AK$3*0.7/$AA24))/gradient!$E$20))*EXP(gradient!$E$23*((gradient!$E$19-gradient!$E$18)/100))-(1/((gradient!$E$23*((gradient!$E$19-gradient!$E$18)/100)*(PI()*gradient!$E$8*gradient!$E$8/4*AK$3*0.7/$AA24))/gradient!$E$20))))</f>
        <v>254.40225788367931</v>
      </c>
      <c r="AL24" s="344">
        <f>1+((SQRT(AL$3/((('col1'!$B$9*(((($AA24/60*4)/(3.1415927*0.7*gradient!$E$8*gradient!$E$8))/1000*gradient!$E$9/1000000)/'col1'!$N$5)^(1/3))+('col1'!$B$10/(((($AA24/60*4)/(3.1415927*0.7*gradient!$E$8*gradient!$E$8))/1000*gradient!$E$9/1000000)/'col1'!$N$5))+('col1'!$B$11*(((($AA24/60*4)/(3.1415927*0.7*gradient!$E$8*gradient!$E$8))/1000*gradient!$E$9/1000000)/'col1'!$N$5)))*(gradient!$E$9*0.001)))/4)*(1/(1+((gradient!$E$23*((gradient!$E$19-gradient!$E$18)/100)*((PI()*gradient!$E$8*gradient!$E$8/4*AL$3*0.7/$AA24)))/gradient!$E$20)))*LN(((((gradient!$E$23*((gradient!$E$19-gradient!$E$18)/100)*(PI()*gradient!$E$8*gradient!$E$8/4*AL$3*0.7/$AA24))/gradient!$E$20)+1)/((gradient!$E$23*((gradient!$E$19-gradient!$E$18)/100)*(PI()*gradient!$E$8*gradient!$E$8/4*AL$3*0.7/$AA24))/gradient!$E$20))*EXP(gradient!$E$23*((gradient!$E$19-gradient!$E$18)/100))-(1/((gradient!$E$23*((gradient!$E$19-gradient!$E$18)/100)*(PI()*gradient!$E$8*gradient!$E$8/4*AL$3*0.7/$AA24))/gradient!$E$20))))</f>
        <v>243.93463752705992</v>
      </c>
    </row>
    <row r="25" spans="1:38" x14ac:dyDescent="0.2">
      <c r="A25" s="470"/>
      <c r="B25" s="345">
        <f>6000*gradient!$E$8/4.6</f>
        <v>2739.130434782609</v>
      </c>
      <c r="C25" s="344">
        <f>1+((SQRT($C$3/((('col1'!$B$9*(((($B25/60*4)/(3.1415927*0.7*gradient!$E$8*gradient!$E$8))/1000*gradient!$E$9/1000000)/'col1'!$N$5)^(1/3))+('col1'!$B$10/(((($B25/60*4)/(3.1415927*0.7*gradient!$E$8*gradient!$E$8))/1000*gradient!$E$9/1000000)/'col1'!$N$5))+('col1'!$B$11*(((($B25/60*4)/(3.1415927*0.7*gradient!$E$8*gradient!$E$8))/1000*gradient!$E$9/1000000)/'col1'!$N$5)))*(gradient!$E$9*0.001)))/4)*(1/(1+((gradient!$E$23*((gradient!$E$19-gradient!$E$18)/100)*((PI()*gradient!$E$8*gradient!$E$8/4*$C$3*0.7/$B25)))/gradient!$E$20)))*LN(((((gradient!$E$23*((gradient!$E$19-gradient!$E$18)/100)*(PI()*gradient!$E$8*gradient!$E$8/4*$C$3*0.7/$B25))/gradient!$E$20)+1)/((gradient!$E$23*((gradient!$E$19-gradient!$E$18)/100)*(PI()*gradient!$E$8*gradient!$E$8/4*$C$3*0.7/$B25))/gradient!$E$20))*EXP(gradient!$E$23*((gradient!$E$19-gradient!$E$18)/100))-(1/((gradient!$E$23*((gradient!$E$19-gradient!$E$18)/100)*(PI()*gradient!$E$8*gradient!$E$8/4*$C$3*0.7/$B25))/gradient!$E$20))))</f>
        <v>155.45423601602076</v>
      </c>
      <c r="E25" s="472"/>
      <c r="F25" s="345">
        <f>6000*gradient!$E$8/4.6</f>
        <v>2739.130434782609</v>
      </c>
      <c r="G25" s="344">
        <f>1.1*('col1'!$B$12*$G$3*0.001*(($F25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25" s="472"/>
      <c r="J25" s="345">
        <f>6000*gradient!$E$8/4.6</f>
        <v>2739.130434782609</v>
      </c>
      <c r="K25" s="344">
        <f>IF($G25&lt;201,1+((SQRT(K$3/((('col1'!$B$9*((((J25/60*4)/(3.1415927*0.7*gradient!$E$8*gradient!$E$8))/1000*gradient!$E$9/1000000)/'col1'!$N$5)^(1/3))+('col1'!$B$10/((((J25/60*4)/(3.1415927*0.7*gradient!$E$8*gradient!$E$8))/1000*gradient!$E$9/1000000)/'col1'!$N$5))+('col1'!$B$11*((((J25/60*4)/(3.1415927*0.7*gradient!$E$8*gradient!$E$8))/1000*gradient!$E$9/1000000)/'col1'!$N$5)))*(gradient!$E$9*0.001)))/4)*(1/(1+((gradient!$E$23*((gradient!$E$19-gradient!$E$18)/100)*((PI()*gradient!$E$8*gradient!$E$8/4*K$3*0.7/J25)))/$W$4)))*LN(((((gradient!$E$23*((gradient!$E$19-gradient!$E$18)/100)*(PI()*gradient!$E$8*gradient!$E$8/4*K$3*0.7/J25))/$W$4)+1)/((gradient!$E$23*((gradient!$E$19-gradient!$E$18)/100)*(PI()*gradient!$E$8*gradient!$E$8/4*K$3*0.7/J25))/$W$4))*EXP(gradient!$E$23*((gradient!$E$19-gradient!$E$18)/100))-(1/((gradient!$E$23*((gradient!$E$19-gradient!$E$18)/100)*(PI()*gradient!$E$8*gradient!$E$8/4*K$3*0.7/J25))/$W$4)))),0)</f>
        <v>0</v>
      </c>
      <c r="M25" s="472"/>
      <c r="N25" s="345">
        <f>6000*gradient!$E$8/4.6</f>
        <v>2739.130434782609</v>
      </c>
      <c r="O25" s="344">
        <f>IF($G25&lt;401,1+((SQRT(O$3/((('col1'!$B$9*((((N25/60*4)/(3.1415927*0.7*gradient!$E$8*gradient!$E$8))/1000*gradient!$E$9/1000000)/'col1'!$N$5)^(1/3))+('col1'!$B$10/((((N25/60*4)/(3.1415927*0.7*gradient!$E$8*gradient!$E$8))/1000*gradient!$E$9/1000000)/'col1'!$N$5))+('col1'!$B$11*((((N25/60*4)/(3.1415927*0.7*gradient!$E$8*gradient!$E$8))/1000*gradient!$E$9/1000000)/'col1'!$N$5)))*(gradient!$E$9*0.001)))/4)*(1/(1+((gradient!$E$23*((gradient!$E$19-gradient!$E$18)/100)*((PI()*gradient!$E$8*gradient!$E$8/4*O$3*0.7/N25)))/$W$4)))*LN(((((gradient!$E$23*((gradient!$E$19-gradient!$E$18)/100)*(PI()*gradient!$E$8*gradient!$E$8/4*O$3*0.7/N25))/$W$4)+1)/((gradient!$E$23*((gradient!$E$19-gradient!$E$18)/100)*(PI()*gradient!$E$8*gradient!$E$8/4*O$3*0.7/N25))/$W$4))*EXP(gradient!$E$23*((gradient!$E$19-gradient!$E$18)/100))-(1/((gradient!$E$23*((gradient!$E$19-gradient!$E$18)/100)*(PI()*gradient!$E$8*gradient!$E$8/4*O$3*0.7/N25))/$W$4)))),0)</f>
        <v>0</v>
      </c>
      <c r="Q25" s="472"/>
      <c r="S25" s="344">
        <f>IF($G25&lt;1001,1+((SQRT(S$3/((('col1'!$B$9*((((U25/60*4)/(3.1415927*0.7*gradient!$E$8*gradient!$E$8))/1000*gradient!$E$9/1000000)/'col1'!$N$5)^(1/3))+('col1'!$B$10/((((U25/60*4)/(3.1415927*0.7*gradient!$E$8*gradient!$E$8))/1000*gradient!$E$9/1000000)/'col1'!$N$5))+('col1'!$B$11*((((U25/60*4)/(3.1415927*0.7*gradient!$E$8*gradient!$E$8))/1000*gradient!$E$9/1000000)/'col1'!$N$5)))*(gradient!$E$9*0.001)))/4)*(1/(1+((gradient!$E$23*((gradient!$E$19-gradient!$E$18)/100)*((PI()*gradient!$E$8*gradient!$E$8/4*S$3*0.7/U25)))/$W$4)))*LN(((((gradient!$E$23*((gradient!$E$19-gradient!$E$18)/100)*(PI()*gradient!$E$8*gradient!$E$8/4*S$3*0.7/U25))/$W$4)+1)/((gradient!$E$23*((gradient!$E$19-gradient!$E$18)/100)*(PI()*gradient!$E$8*gradient!$E$8/4*S$3*0.7/U25))/$W$4))*EXP(gradient!$E$23*((gradient!$E$19-gradient!$E$18)/100))-(1/((gradient!$E$23*((gradient!$E$19-gradient!$E$18)/100)*(PI()*gradient!$E$8*gradient!$E$8/4*S$3*0.7/U25))/$W$4)))),0)</f>
        <v>0</v>
      </c>
      <c r="T25" s="340">
        <v>1</v>
      </c>
      <c r="U25" s="345">
        <f>6000*gradient!$E$8/4.6</f>
        <v>2739.130434782609</v>
      </c>
      <c r="Z25" s="470"/>
      <c r="AA25" s="345">
        <f>6000*gradient!$E$8/4.6</f>
        <v>2739.130434782609</v>
      </c>
      <c r="AB25" s="344">
        <f>(1+((SQRT(AA$2/((('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A$2*0.7/$AA25)))/gradient!$E$20)))*LN(((((gradient!$E$23*((gradient!$E$19-gradient!$E$18)/100)*(PI()*gradient!$E$8*gradient!$E$8/4*AA$2*0.7/$AA25))/gradient!$E$20)+1)/((gradient!$E$23*((gradient!$E$19-gradient!$E$18)/100)*(PI()*gradient!$E$8*gradient!$E$8/4*AA$2*0.7/$AA25))/gradient!$E$20))*EXP(gradient!$E$23*((gradient!$E$19-gradient!$E$18)/100))-(1/((gradient!$E$23*((gradient!$E$19-gradient!$E$18)/100)*(PI()*gradient!$E$8*gradient!$E$8/4*AA$2*0.7/$AA25))/gradient!$E$20)))))</f>
        <v>85.308095277993004</v>
      </c>
      <c r="AC25" s="344">
        <f>1+((SQRT(AC$3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C$3*0.7/$AA25)))/gradient!$E$20)))*LN(((((gradient!$E$23*((gradient!$E$19-gradient!$E$18)/100)*(PI()*gradient!$E$8*gradient!$E$8/4*AC$3*0.7/$AA25))/gradient!$E$20)+1)/((gradient!$E$23*((gradient!$E$19-gradient!$E$18)/100)*(PI()*gradient!$E$8*gradient!$E$8/4*AC$3*0.7/$AA25))/gradient!$E$20))*EXP(gradient!$E$23*((gradient!$E$19-gradient!$E$18)/100))-(1/((gradient!$E$23*((gradient!$E$19-gradient!$E$18)/100)*(PI()*gradient!$E$8*gradient!$E$8/4*AC$3*0.7/$AA25))/gradient!$E$20))))</f>
        <v>111.5100353121595</v>
      </c>
      <c r="AD25" s="344">
        <f>1+((SQRT(AD$3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D$3*0.7/$AA25)))/gradient!$E$20)))*LN(((((gradient!$E$23*((gradient!$E$19-gradient!$E$18)/100)*(PI()*gradient!$E$8*gradient!$E$8/4*AD$3*0.7/$AA25))/gradient!$E$20)+1)/((gradient!$E$23*((gradient!$E$19-gradient!$E$18)/100)*(PI()*gradient!$E$8*gradient!$E$8/4*AD$3*0.7/$AA25))/gradient!$E$20))*EXP(gradient!$E$23*((gradient!$E$19-gradient!$E$18)/100))-(1/((gradient!$E$23*((gradient!$E$19-gradient!$E$18)/100)*(PI()*gradient!$E$8*gradient!$E$8/4*AD$3*0.7/$AA25))/gradient!$E$20))))</f>
        <v>129.68257822865559</v>
      </c>
      <c r="AE25" s="344">
        <f>1+((SQRT(AE$3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E$3*0.7/$AA25)))/gradient!$E$20)))*LN(((((gradient!$E$23*((gradient!$E$19-gradient!$E$18)/100)*(PI()*gradient!$E$8*gradient!$E$8/4*AE$3*0.7/$AA25))/gradient!$E$20)+1)/((gradient!$E$23*((gradient!$E$19-gradient!$E$18)/100)*(PI()*gradient!$E$8*gradient!$E$8/4*AE$3*0.7/$AA25))/gradient!$E$20))*EXP(gradient!$E$23*((gradient!$E$19-gradient!$E$18)/100))-(1/((gradient!$E$23*((gradient!$E$19-gradient!$E$18)/100)*(PI()*gradient!$E$8*gradient!$E$8/4*AE$3*0.7/$AA25))/gradient!$E$20))))</f>
        <v>155.45423601602076</v>
      </c>
      <c r="AF25" s="344">
        <f>1+((SQRT(AF$3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F$3*0.7/$AA25)))/gradient!$E$20)))*LN(((((gradient!$E$23*((gradient!$E$19-gradient!$E$18)/100)*(PI()*gradient!$E$8*gradient!$E$8/4*AF$3*0.7/$AA25))/gradient!$E$20)+1)/((gradient!$E$23*((gradient!$E$19-gradient!$E$18)/100)*(PI()*gradient!$E$8*gradient!$E$8/4*AF$3*0.7/$AA25))/gradient!$E$20))*EXP(gradient!$E$23*((gradient!$E$19-gradient!$E$18)/100))-(1/((gradient!$E$23*((gradient!$E$19-gradient!$E$18)/100)*(PI()*gradient!$E$8*gradient!$E$8/4*AF$3*0.7/$AA25))/gradient!$E$20))))</f>
        <v>177.73809398776109</v>
      </c>
      <c r="AG25" s="344">
        <f>1+((SQRT(AG$3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G$3*0.7/$AA25)))/gradient!$E$20)))*LN(((((gradient!$E$23*((gradient!$E$19-gradient!$E$18)/100)*(PI()*gradient!$E$8*gradient!$E$8/4*AG$3*0.7/$AA25))/gradient!$E$20)+1)/((gradient!$E$23*((gradient!$E$19-gradient!$E$18)/100)*(PI()*gradient!$E$8*gradient!$E$8/4*AG$3*0.7/$AA25))/gradient!$E$20))*EXP(gradient!$E$23*((gradient!$E$19-gradient!$E$18)/100))-(1/((gradient!$E$23*((gradient!$E$19-gradient!$E$18)/100)*(PI()*gradient!$E$8*gradient!$E$8/4*AG$3*0.7/$AA25))/gradient!$E$20))))</f>
        <v>194.06748180140744</v>
      </c>
      <c r="AH25" s="344">
        <f>1+((SQRT(AH$3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H$3*0.7/$AA25)))/gradient!$E$20)))*LN(((((gradient!$E$23*((gradient!$E$19-gradient!$E$18)/100)*(PI()*gradient!$E$8*gradient!$E$8/4*AH$3*0.7/$AA25))/gradient!$E$20)+1)/((gradient!$E$23*((gradient!$E$19-gradient!$E$18)/100)*(PI()*gradient!$E$8*gradient!$E$8/4*AH$3*0.7/$AA25))/gradient!$E$20))*EXP(gradient!$E$23*((gradient!$E$19-gradient!$E$18)/100))-(1/((gradient!$E$23*((gradient!$E$19-gradient!$E$18)/100)*(PI()*gradient!$E$8*gradient!$E$8/4*AH$3*0.7/$AA25))/gradient!$E$20))))</f>
        <v>216.80404661790584</v>
      </c>
      <c r="AI25" s="344">
        <f>1+((SQRT(AI$3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I$3*0.7/$AA25)))/gradient!$E$20)))*LN(((((gradient!$E$23*((gradient!$E$19-gradient!$E$18)/100)*(PI()*gradient!$E$8*gradient!$E$8/4*AI$3*0.7/$AA25))/gradient!$E$20)+1)/((gradient!$E$23*((gradient!$E$19-gradient!$E$18)/100)*(PI()*gradient!$E$8*gradient!$E$8/4*AI$3*0.7/$AA25))/gradient!$E$20))*EXP(gradient!$E$23*((gradient!$E$19-gradient!$E$18)/100))-(1/((gradient!$E$23*((gradient!$E$19-gradient!$E$18)/100)*(PI()*gradient!$E$8*gradient!$E$8/4*AI$3*0.7/$AA25))/gradient!$E$20))))</f>
        <v>231.84047156661427</v>
      </c>
      <c r="AJ25" s="344">
        <f>1+((SQRT(AJ$3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J$3*0.7/$AA25)))/gradient!$E$20)))*LN(((((gradient!$E$23*((gradient!$E$19-gradient!$E$18)/100)*(PI()*gradient!$E$8*gradient!$E$8/4*AJ$3*0.7/$AA25))/gradient!$E$20)+1)/((gradient!$E$23*((gradient!$E$19-gradient!$E$18)/100)*(PI()*gradient!$E$8*gradient!$E$8/4*AJ$3*0.7/$AA25))/gradient!$E$20))*EXP(gradient!$E$23*((gradient!$E$19-gradient!$E$18)/100))-(1/((gradient!$E$23*((gradient!$E$19-gradient!$E$18)/100)*(PI()*gradient!$E$8*gradient!$E$8/4*AJ$3*0.7/$AA25))/gradient!$E$20))))</f>
        <v>242.28816991821554</v>
      </c>
      <c r="AK25" s="344">
        <f>1+((SQRT(AK$3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K$3*0.7/$AA25)))/gradient!$E$20)))*LN(((((gradient!$E$23*((gradient!$E$19-gradient!$E$18)/100)*(PI()*gradient!$E$8*gradient!$E$8/4*AK$3*0.7/$AA25))/gradient!$E$20)+1)/((gradient!$E$23*((gradient!$E$19-gradient!$E$18)/100)*(PI()*gradient!$E$8*gradient!$E$8/4*AK$3*0.7/$AA25))/gradient!$E$20))*EXP(gradient!$E$23*((gradient!$E$19-gradient!$E$18)/100))-(1/((gradient!$E$23*((gradient!$E$19-gradient!$E$18)/100)*(PI()*gradient!$E$8*gradient!$E$8/4*AK$3*0.7/$AA25))/gradient!$E$20))))</f>
        <v>263.20331138809513</v>
      </c>
      <c r="AL25" s="344">
        <f>1+((SQRT(AL$3/((('col1'!$B$9*(((($AA25/60*4)/(3.1415927*0.7*gradient!$E$8*gradient!$E$8))/1000*gradient!$E$9/1000000)/'col1'!$N$5)^(1/3))+('col1'!$B$10/(((($AA25/60*4)/(3.1415927*0.7*gradient!$E$8*gradient!$E$8))/1000*gradient!$E$9/1000000)/'col1'!$N$5))+('col1'!$B$11*(((($AA25/60*4)/(3.1415927*0.7*gradient!$E$8*gradient!$E$8))/1000*gradient!$E$9/1000000)/'col1'!$N$5)))*(gradient!$E$9*0.001)))/4)*(1/(1+((gradient!$E$23*((gradient!$E$19-gradient!$E$18)/100)*((PI()*gradient!$E$8*gradient!$E$8/4*AL$3*0.7/$AA25)))/gradient!$E$20)))*LN(((((gradient!$E$23*((gradient!$E$19-gradient!$E$18)/100)*(PI()*gradient!$E$8*gradient!$E$8/4*AL$3*0.7/$AA25))/gradient!$E$20)+1)/((gradient!$E$23*((gradient!$E$19-gradient!$E$18)/100)*(PI()*gradient!$E$8*gradient!$E$8/4*AL$3*0.7/$AA25))/gradient!$E$20))*EXP(gradient!$E$23*((gradient!$E$19-gradient!$E$18)/100))-(1/((gradient!$E$23*((gradient!$E$19-gradient!$E$18)/100)*(PI()*gradient!$E$8*gradient!$E$8/4*AL$3*0.7/$AA25))/gradient!$E$20))))</f>
        <v>259.371393922457</v>
      </c>
    </row>
    <row r="26" spans="1:38" x14ac:dyDescent="0.2">
      <c r="A26" s="470"/>
      <c r="B26" s="345">
        <f>7000*gradient!$E$8/4.6</f>
        <v>3195.6521739130435</v>
      </c>
      <c r="C26" s="344">
        <f>1+((SQRT($C$3/((('col1'!$B$9*(((($B26/60*4)/(3.1415927*0.7*gradient!$E$8*gradient!$E$8))/1000*gradient!$E$9/1000000)/'col1'!$N$5)^(1/3))+('col1'!$B$10/(((($B26/60*4)/(3.1415927*0.7*gradient!$E$8*gradient!$E$8))/1000*gradient!$E$9/1000000)/'col1'!$N$5))+('col1'!$B$11*(((($B26/60*4)/(3.1415927*0.7*gradient!$E$8*gradient!$E$8))/1000*gradient!$E$9/1000000)/'col1'!$N$5)))*(gradient!$E$9*0.001)))/4)*(1/(1+((gradient!$E$23*((gradient!$E$19-gradient!$E$18)/100)*((PI()*gradient!$E$8*gradient!$E$8/4*$C$3*0.7/$B26)))/gradient!$E$20)))*LN(((((gradient!$E$23*((gradient!$E$19-gradient!$E$18)/100)*(PI()*gradient!$E$8*gradient!$E$8/4*$C$3*0.7/$B26))/gradient!$E$20)+1)/((gradient!$E$23*((gradient!$E$19-gradient!$E$18)/100)*(PI()*gradient!$E$8*gradient!$E$8/4*$C$3*0.7/$B26))/gradient!$E$20))*EXP(gradient!$E$23*((gradient!$E$19-gradient!$E$18)/100))-(1/((gradient!$E$23*((gradient!$E$19-gradient!$E$18)/100)*(PI()*gradient!$E$8*gradient!$E$8/4*$C$3*0.7/$B26))/gradient!$E$20))))</f>
        <v>152.16691053750262</v>
      </c>
      <c r="E26" s="472"/>
      <c r="F26" s="345">
        <f>7000*gradient!$E$8/4.6</f>
        <v>3195.6521739130435</v>
      </c>
      <c r="G26" s="344">
        <f>1.1*('col1'!$B$12*$G$3*0.001*(($F26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26" s="472"/>
      <c r="J26" s="345">
        <f>7000*gradient!$E$8/4.6</f>
        <v>3195.6521739130435</v>
      </c>
      <c r="K26" s="344">
        <f>IF($G26&lt;201,1+((SQRT(K$3/((('col1'!$B$9*((((J26/60*4)/(3.1415927*0.7*gradient!$E$8*gradient!$E$8))/1000*gradient!$E$9/1000000)/'col1'!$N$5)^(1/3))+('col1'!$B$10/((((J26/60*4)/(3.1415927*0.7*gradient!$E$8*gradient!$E$8))/1000*gradient!$E$9/1000000)/'col1'!$N$5))+('col1'!$B$11*((((J26/60*4)/(3.1415927*0.7*gradient!$E$8*gradient!$E$8))/1000*gradient!$E$9/1000000)/'col1'!$N$5)))*(gradient!$E$9*0.001)))/4)*(1/(1+((gradient!$E$23*((gradient!$E$19-gradient!$E$18)/100)*((PI()*gradient!$E$8*gradient!$E$8/4*K$3*0.7/J26)))/$W$4)))*LN(((((gradient!$E$23*((gradient!$E$19-gradient!$E$18)/100)*(PI()*gradient!$E$8*gradient!$E$8/4*K$3*0.7/J26))/$W$4)+1)/((gradient!$E$23*((gradient!$E$19-gradient!$E$18)/100)*(PI()*gradient!$E$8*gradient!$E$8/4*K$3*0.7/J26))/$W$4))*EXP(gradient!$E$23*((gradient!$E$19-gradient!$E$18)/100))-(1/((gradient!$E$23*((gradient!$E$19-gradient!$E$18)/100)*(PI()*gradient!$E$8*gradient!$E$8/4*K$3*0.7/J26))/$W$4)))),0)</f>
        <v>0</v>
      </c>
      <c r="M26" s="472"/>
      <c r="N26" s="345">
        <f>7000*gradient!$E$8/4.6</f>
        <v>3195.6521739130435</v>
      </c>
      <c r="O26" s="344">
        <f>IF($G26&lt;401,1+((SQRT(O$3/((('col1'!$B$9*((((N26/60*4)/(3.1415927*0.7*gradient!$E$8*gradient!$E$8))/1000*gradient!$E$9/1000000)/'col1'!$N$5)^(1/3))+('col1'!$B$10/((((N26/60*4)/(3.1415927*0.7*gradient!$E$8*gradient!$E$8))/1000*gradient!$E$9/1000000)/'col1'!$N$5))+('col1'!$B$11*((((N26/60*4)/(3.1415927*0.7*gradient!$E$8*gradient!$E$8))/1000*gradient!$E$9/1000000)/'col1'!$N$5)))*(gradient!$E$9*0.001)))/4)*(1/(1+((gradient!$E$23*((gradient!$E$19-gradient!$E$18)/100)*((PI()*gradient!$E$8*gradient!$E$8/4*O$3*0.7/N26)))/$W$4)))*LN(((((gradient!$E$23*((gradient!$E$19-gradient!$E$18)/100)*(PI()*gradient!$E$8*gradient!$E$8/4*O$3*0.7/N26))/$W$4)+1)/((gradient!$E$23*((gradient!$E$19-gradient!$E$18)/100)*(PI()*gradient!$E$8*gradient!$E$8/4*O$3*0.7/N26))/$W$4))*EXP(gradient!$E$23*((gradient!$E$19-gradient!$E$18)/100))-(1/((gradient!$E$23*((gradient!$E$19-gradient!$E$18)/100)*(PI()*gradient!$E$8*gradient!$E$8/4*O$3*0.7/N26))/$W$4)))),0)</f>
        <v>0</v>
      </c>
      <c r="Q26" s="472"/>
      <c r="S26" s="344">
        <f>IF($G26&lt;1001,1+((SQRT(S$3/((('col1'!$B$9*((((U26/60*4)/(3.1415927*0.7*gradient!$E$8*gradient!$E$8))/1000*gradient!$E$9/1000000)/'col1'!$N$5)^(1/3))+('col1'!$B$10/((((U26/60*4)/(3.1415927*0.7*gradient!$E$8*gradient!$E$8))/1000*gradient!$E$9/1000000)/'col1'!$N$5))+('col1'!$B$11*((((U26/60*4)/(3.1415927*0.7*gradient!$E$8*gradient!$E$8))/1000*gradient!$E$9/1000000)/'col1'!$N$5)))*(gradient!$E$9*0.001)))/4)*(1/(1+((gradient!$E$23*((gradient!$E$19-gradient!$E$18)/100)*((PI()*gradient!$E$8*gradient!$E$8/4*S$3*0.7/U26)))/$W$4)))*LN(((((gradient!$E$23*((gradient!$E$19-gradient!$E$18)/100)*(PI()*gradient!$E$8*gradient!$E$8/4*S$3*0.7/U26))/$W$4)+1)/((gradient!$E$23*((gradient!$E$19-gradient!$E$18)/100)*(PI()*gradient!$E$8*gradient!$E$8/4*S$3*0.7/U26))/$W$4))*EXP(gradient!$E$23*((gradient!$E$19-gradient!$E$18)/100))-(1/((gradient!$E$23*((gradient!$E$19-gradient!$E$18)/100)*(PI()*gradient!$E$8*gradient!$E$8/4*S$3*0.7/U26))/$W$4)))),0)</f>
        <v>0</v>
      </c>
      <c r="T26" s="340">
        <v>1</v>
      </c>
      <c r="U26" s="345">
        <f>7000*gradient!$E$8/4.6</f>
        <v>3195.6521739130435</v>
      </c>
      <c r="Z26" s="470"/>
      <c r="AA26" s="345">
        <f>7000*gradient!$E$8/4.6</f>
        <v>3195.6521739130435</v>
      </c>
      <c r="AB26" s="344">
        <f>(1+((SQRT(AA$2/((('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A$2*0.7/$AA26)))/gradient!$E$20)))*LN(((((gradient!$E$23*((gradient!$E$19-gradient!$E$18)/100)*(PI()*gradient!$E$8*gradient!$E$8/4*AA$2*0.7/$AA26))/gradient!$E$20)+1)/((gradient!$E$23*((gradient!$E$19-gradient!$E$18)/100)*(PI()*gradient!$E$8*gradient!$E$8/4*AA$2*0.7/$AA26))/gradient!$E$20))*EXP(gradient!$E$23*((gradient!$E$19-gradient!$E$18)/100))-(1/((gradient!$E$23*((gradient!$E$19-gradient!$E$18)/100)*(PI()*gradient!$E$8*gradient!$E$8/4*AA$2*0.7/$AA26))/gradient!$E$20)))))</f>
        <v>82.877243467329166</v>
      </c>
      <c r="AC26" s="344">
        <f>1+((SQRT(AC$3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C$3*0.7/$AA26)))/gradient!$E$20)))*LN(((((gradient!$E$23*((gradient!$E$19-gradient!$E$18)/100)*(PI()*gradient!$E$8*gradient!$E$8/4*AC$3*0.7/$AA26))/gradient!$E$20)+1)/((gradient!$E$23*((gradient!$E$19-gradient!$E$18)/100)*(PI()*gradient!$E$8*gradient!$E$8/4*AC$3*0.7/$AA26))/gradient!$E$20))*EXP(gradient!$E$23*((gradient!$E$19-gradient!$E$18)/100))-(1/((gradient!$E$23*((gradient!$E$19-gradient!$E$18)/100)*(PI()*gradient!$E$8*gradient!$E$8/4*AC$3*0.7/$AA26))/gradient!$E$20))))</f>
        <v>108.57479365597383</v>
      </c>
      <c r="AD26" s="344">
        <f>1+((SQRT(AD$3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D$3*0.7/$AA26)))/gradient!$E$20)))*LN(((((gradient!$E$23*((gradient!$E$19-gradient!$E$18)/100)*(PI()*gradient!$E$8*gradient!$E$8/4*AD$3*0.7/$AA26))/gradient!$E$20)+1)/((gradient!$E$23*((gradient!$E$19-gradient!$E$18)/100)*(PI()*gradient!$E$8*gradient!$E$8/4*AD$3*0.7/$AA26))/gradient!$E$20))*EXP(gradient!$E$23*((gradient!$E$19-gradient!$E$18)/100))-(1/((gradient!$E$23*((gradient!$E$19-gradient!$E$18)/100)*(PI()*gradient!$E$8*gradient!$E$8/4*AD$3*0.7/$AA26))/gradient!$E$20))))</f>
        <v>126.51088135939963</v>
      </c>
      <c r="AE26" s="344">
        <f>1+((SQRT(AE$3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E$3*0.7/$AA26)))/gradient!$E$20)))*LN(((((gradient!$E$23*((gradient!$E$19-gradient!$E$18)/100)*(PI()*gradient!$E$8*gradient!$E$8/4*AE$3*0.7/$AA26))/gradient!$E$20)+1)/((gradient!$E$23*((gradient!$E$19-gradient!$E$18)/100)*(PI()*gradient!$E$8*gradient!$E$8/4*AE$3*0.7/$AA26))/gradient!$E$20))*EXP(gradient!$E$23*((gradient!$E$19-gradient!$E$18)/100))-(1/((gradient!$E$23*((gradient!$E$19-gradient!$E$18)/100)*(PI()*gradient!$E$8*gradient!$E$8/4*AE$3*0.7/$AA26))/gradient!$E$20))))</f>
        <v>152.16691053750262</v>
      </c>
      <c r="AF26" s="344">
        <f>1+((SQRT(AF$3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F$3*0.7/$AA26)))/gradient!$E$20)))*LN(((((gradient!$E$23*((gradient!$E$19-gradient!$E$18)/100)*(PI()*gradient!$E$8*gradient!$E$8/4*AF$3*0.7/$AA26))/gradient!$E$20)+1)/((gradient!$E$23*((gradient!$E$19-gradient!$E$18)/100)*(PI()*gradient!$E$8*gradient!$E$8/4*AF$3*0.7/$AA26))/gradient!$E$20))*EXP(gradient!$E$23*((gradient!$E$19-gradient!$E$18)/100))-(1/((gradient!$E$23*((gradient!$E$19-gradient!$E$18)/100)*(PI()*gradient!$E$8*gradient!$E$8/4*AF$3*0.7/$AA26))/gradient!$E$20))))</f>
        <v>174.63735113756303</v>
      </c>
      <c r="AG26" s="344">
        <f>1+((SQRT(AG$3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G$3*0.7/$AA26)))/gradient!$E$20)))*LN(((((gradient!$E$23*((gradient!$E$19-gradient!$E$18)/100)*(PI()*gradient!$E$8*gradient!$E$8/4*AG$3*0.7/$AA26))/gradient!$E$20)+1)/((gradient!$E$23*((gradient!$E$19-gradient!$E$18)/100)*(PI()*gradient!$E$8*gradient!$E$8/4*AG$3*0.7/$AA26))/gradient!$E$20))*EXP(gradient!$E$23*((gradient!$E$19-gradient!$E$18)/100))-(1/((gradient!$E$23*((gradient!$E$19-gradient!$E$18)/100)*(PI()*gradient!$E$8*gradient!$E$8/4*AG$3*0.7/$AA26))/gradient!$E$20))))</f>
        <v>191.33973281323068</v>
      </c>
      <c r="AH26" s="344">
        <f>1+((SQRT(AH$3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H$3*0.7/$AA26)))/gradient!$E$20)))*LN(((((gradient!$E$23*((gradient!$E$19-gradient!$E$18)/100)*(PI()*gradient!$E$8*gradient!$E$8/4*AH$3*0.7/$AA26))/gradient!$E$20)+1)/((gradient!$E$23*((gradient!$E$19-gradient!$E$18)/100)*(PI()*gradient!$E$8*gradient!$E$8/4*AH$3*0.7/$AA26))/gradient!$E$20))*EXP(gradient!$E$23*((gradient!$E$19-gradient!$E$18)/100))-(1/((gradient!$E$23*((gradient!$E$19-gradient!$E$18)/100)*(PI()*gradient!$E$8*gradient!$E$8/4*AH$3*0.7/$AA26))/gradient!$E$20))))</f>
        <v>215.08478678501524</v>
      </c>
      <c r="AI26" s="344">
        <f>1+((SQRT(AI$3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I$3*0.7/$AA26)))/gradient!$E$20)))*LN(((((gradient!$E$23*((gradient!$E$19-gradient!$E$18)/100)*(PI()*gradient!$E$8*gradient!$E$8/4*AI$3*0.7/$AA26))/gradient!$E$20)+1)/((gradient!$E$23*((gradient!$E$19-gradient!$E$18)/100)*(PI()*gradient!$E$8*gradient!$E$8/4*AI$3*0.7/$AA26))/gradient!$E$20))*EXP(gradient!$E$23*((gradient!$E$19-gradient!$E$18)/100))-(1/((gradient!$E$23*((gradient!$E$19-gradient!$E$18)/100)*(PI()*gradient!$E$8*gradient!$E$8/4*AI$3*0.7/$AA26))/gradient!$E$20))))</f>
        <v>231.26930148199958</v>
      </c>
      <c r="AJ26" s="344">
        <f>1+((SQRT(AJ$3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J$3*0.7/$AA26)))/gradient!$E$20)))*LN(((((gradient!$E$23*((gradient!$E$19-gradient!$E$18)/100)*(PI()*gradient!$E$8*gradient!$E$8/4*AJ$3*0.7/$AA26))/gradient!$E$20)+1)/((gradient!$E$23*((gradient!$E$19-gradient!$E$18)/100)*(PI()*gradient!$E$8*gradient!$E$8/4*AJ$3*0.7/$AA26))/gradient!$E$20))*EXP(gradient!$E$23*((gradient!$E$19-gradient!$E$18)/100))-(1/((gradient!$E$23*((gradient!$E$19-gradient!$E$18)/100)*(PI()*gradient!$E$8*gradient!$E$8/4*AJ$3*0.7/$AA26))/gradient!$E$20))))</f>
        <v>242.88999992536736</v>
      </c>
      <c r="AK26" s="344">
        <f>1+((SQRT(AK$3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K$3*0.7/$AA26)))/gradient!$E$20)))*LN(((((gradient!$E$23*((gradient!$E$19-gradient!$E$18)/100)*(PI()*gradient!$E$8*gradient!$E$8/4*AK$3*0.7/$AA26))/gradient!$E$20)+1)/((gradient!$E$23*((gradient!$E$19-gradient!$E$18)/100)*(PI()*gradient!$E$8*gradient!$E$8/4*AK$3*0.7/$AA26))/gradient!$E$20))*EXP(gradient!$E$23*((gradient!$E$19-gradient!$E$18)/100))-(1/((gradient!$E$23*((gradient!$E$19-gradient!$E$18)/100)*(PI()*gradient!$E$8*gradient!$E$8/4*AK$3*0.7/$AA26))/gradient!$E$20))))</f>
        <v>268.94630018340422</v>
      </c>
      <c r="AL26" s="344">
        <f>1+((SQRT(AL$3/((('col1'!$B$9*(((($AA26/60*4)/(3.1415927*0.7*gradient!$E$8*gradient!$E$8))/1000*gradient!$E$9/1000000)/'col1'!$N$5)^(1/3))+('col1'!$B$10/(((($AA26/60*4)/(3.1415927*0.7*gradient!$E$8*gradient!$E$8))/1000*gradient!$E$9/1000000)/'col1'!$N$5))+('col1'!$B$11*(((($AA26/60*4)/(3.1415927*0.7*gradient!$E$8*gradient!$E$8))/1000*gradient!$E$9/1000000)/'col1'!$N$5)))*(gradient!$E$9*0.001)))/4)*(1/(1+((gradient!$E$23*((gradient!$E$19-gradient!$E$18)/100)*((PI()*gradient!$E$8*gradient!$E$8/4*AL$3*0.7/$AA26)))/gradient!$E$20)))*LN(((((gradient!$E$23*((gradient!$E$19-gradient!$E$18)/100)*(PI()*gradient!$E$8*gradient!$E$8/4*AL$3*0.7/$AA26))/gradient!$E$20)+1)/((gradient!$E$23*((gradient!$E$19-gradient!$E$18)/100)*(PI()*gradient!$E$8*gradient!$E$8/4*AL$3*0.7/$AA26))/gradient!$E$20))*EXP(gradient!$E$23*((gradient!$E$19-gradient!$E$18)/100))-(1/((gradient!$E$23*((gradient!$E$19-gradient!$E$18)/100)*(PI()*gradient!$E$8*gradient!$E$8/4*AL$3*0.7/$AA26))/gradient!$E$20))))</f>
        <v>271.15889337178913</v>
      </c>
    </row>
    <row r="27" spans="1:38" x14ac:dyDescent="0.2">
      <c r="A27" s="470"/>
      <c r="B27" s="345">
        <f>8000*gradient!$E$8/4.6</f>
        <v>3652.1739130434785</v>
      </c>
      <c r="C27" s="344">
        <f>1+((SQRT($C$3/((('col1'!$B$9*(((($B27/60*4)/(3.1415927*0.7*gradient!$E$8*gradient!$E$8))/1000*gradient!$E$9/1000000)/'col1'!$N$5)^(1/3))+('col1'!$B$10/(((($B27/60*4)/(3.1415927*0.7*gradient!$E$8*gradient!$E$8))/1000*gradient!$E$9/1000000)/'col1'!$N$5))+('col1'!$B$11*(((($B27/60*4)/(3.1415927*0.7*gradient!$E$8*gradient!$E$8))/1000*gradient!$E$9/1000000)/'col1'!$N$5)))*(gradient!$E$9*0.001)))/4)*(1/(1+((gradient!$E$23*((gradient!$E$19-gradient!$E$18)/100)*((PI()*gradient!$E$8*gradient!$E$8/4*$C$3*0.7/$B27)))/gradient!$E$20)))*LN(((((gradient!$E$23*((gradient!$E$19-gradient!$E$18)/100)*(PI()*gradient!$E$8*gradient!$E$8/4*$C$3*0.7/$B27))/gradient!$E$20)+1)/((gradient!$E$23*((gradient!$E$19-gradient!$E$18)/100)*(PI()*gradient!$E$8*gradient!$E$8/4*$C$3*0.7/$B27))/gradient!$E$20))*EXP(gradient!$E$23*((gradient!$E$19-gradient!$E$18)/100))-(1/((gradient!$E$23*((gradient!$E$19-gradient!$E$18)/100)*(PI()*gradient!$E$8*gradient!$E$8/4*$C$3*0.7/$B27))/gradient!$E$20))))</f>
        <v>149.04021561322466</v>
      </c>
      <c r="E27" s="472"/>
      <c r="F27" s="345">
        <f>8000*gradient!$E$8/4.6</f>
        <v>3652.1739130434785</v>
      </c>
      <c r="G27" s="344">
        <f>1.1*('col1'!$B$12*$G$3*0.001*(($F27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27" s="472"/>
      <c r="J27" s="345">
        <f>8000*gradient!$E$8/4.6</f>
        <v>3652.1739130434785</v>
      </c>
      <c r="K27" s="344">
        <f>IF($G27&lt;201,1+((SQRT(K$3/((('col1'!$B$9*((((J27/60*4)/(3.1415927*0.7*gradient!$E$8*gradient!$E$8))/1000*gradient!$E$9/1000000)/'col1'!$N$5)^(1/3))+('col1'!$B$10/((((J27/60*4)/(3.1415927*0.7*gradient!$E$8*gradient!$E$8))/1000*gradient!$E$9/1000000)/'col1'!$N$5))+('col1'!$B$11*((((J27/60*4)/(3.1415927*0.7*gradient!$E$8*gradient!$E$8))/1000*gradient!$E$9/1000000)/'col1'!$N$5)))*(gradient!$E$9*0.001)))/4)*(1/(1+((gradient!$E$23*((gradient!$E$19-gradient!$E$18)/100)*((PI()*gradient!$E$8*gradient!$E$8/4*K$3*0.7/J27)))/$W$4)))*LN(((((gradient!$E$23*((gradient!$E$19-gradient!$E$18)/100)*(PI()*gradient!$E$8*gradient!$E$8/4*K$3*0.7/J27))/$W$4)+1)/((gradient!$E$23*((gradient!$E$19-gradient!$E$18)/100)*(PI()*gradient!$E$8*gradient!$E$8/4*K$3*0.7/J27))/$W$4))*EXP(gradient!$E$23*((gradient!$E$19-gradient!$E$18)/100))-(1/((gradient!$E$23*((gradient!$E$19-gradient!$E$18)/100)*(PI()*gradient!$E$8*gradient!$E$8/4*K$3*0.7/J27))/$W$4)))),0)</f>
        <v>0</v>
      </c>
      <c r="M27" s="472"/>
      <c r="N27" s="345">
        <f>8000*gradient!$E$8/4.6</f>
        <v>3652.1739130434785</v>
      </c>
      <c r="O27" s="344">
        <f>IF($G27&lt;401,1+((SQRT(O$3/((('col1'!$B$9*((((N27/60*4)/(3.1415927*0.7*gradient!$E$8*gradient!$E$8))/1000*gradient!$E$9/1000000)/'col1'!$N$5)^(1/3))+('col1'!$B$10/((((N27/60*4)/(3.1415927*0.7*gradient!$E$8*gradient!$E$8))/1000*gradient!$E$9/1000000)/'col1'!$N$5))+('col1'!$B$11*((((N27/60*4)/(3.1415927*0.7*gradient!$E$8*gradient!$E$8))/1000*gradient!$E$9/1000000)/'col1'!$N$5)))*(gradient!$E$9*0.001)))/4)*(1/(1+((gradient!$E$23*((gradient!$E$19-gradient!$E$18)/100)*((PI()*gradient!$E$8*gradient!$E$8/4*O$3*0.7/N27)))/$W$4)))*LN(((((gradient!$E$23*((gradient!$E$19-gradient!$E$18)/100)*(PI()*gradient!$E$8*gradient!$E$8/4*O$3*0.7/N27))/$W$4)+1)/((gradient!$E$23*((gradient!$E$19-gradient!$E$18)/100)*(PI()*gradient!$E$8*gradient!$E$8/4*O$3*0.7/N27))/$W$4))*EXP(gradient!$E$23*((gradient!$E$19-gradient!$E$18)/100))-(1/((gradient!$E$23*((gradient!$E$19-gradient!$E$18)/100)*(PI()*gradient!$E$8*gradient!$E$8/4*O$3*0.7/N27))/$W$4)))),0)</f>
        <v>0</v>
      </c>
      <c r="Q27" s="472"/>
      <c r="S27" s="344">
        <f>IF($G27&lt;1001,1+((SQRT(S$3/((('col1'!$B$9*((((U27/60*4)/(3.1415927*0.7*gradient!$E$8*gradient!$E$8))/1000*gradient!$E$9/1000000)/'col1'!$N$5)^(1/3))+('col1'!$B$10/((((U27/60*4)/(3.1415927*0.7*gradient!$E$8*gradient!$E$8))/1000*gradient!$E$9/1000000)/'col1'!$N$5))+('col1'!$B$11*((((U27/60*4)/(3.1415927*0.7*gradient!$E$8*gradient!$E$8))/1000*gradient!$E$9/1000000)/'col1'!$N$5)))*(gradient!$E$9*0.001)))/4)*(1/(1+((gradient!$E$23*((gradient!$E$19-gradient!$E$18)/100)*((PI()*gradient!$E$8*gradient!$E$8/4*S$3*0.7/U27)))/$W$4)))*LN(((((gradient!$E$23*((gradient!$E$19-gradient!$E$18)/100)*(PI()*gradient!$E$8*gradient!$E$8/4*S$3*0.7/U27))/$W$4)+1)/((gradient!$E$23*((gradient!$E$19-gradient!$E$18)/100)*(PI()*gradient!$E$8*gradient!$E$8/4*S$3*0.7/U27))/$W$4))*EXP(gradient!$E$23*((gradient!$E$19-gradient!$E$18)/100))-(1/((gradient!$E$23*((gradient!$E$19-gradient!$E$18)/100)*(PI()*gradient!$E$8*gradient!$E$8/4*S$3*0.7/U27))/$W$4)))),0)</f>
        <v>0</v>
      </c>
      <c r="T27" s="340">
        <v>1</v>
      </c>
      <c r="U27" s="345">
        <f>8000*gradient!$E$8/4.6</f>
        <v>3652.1739130434785</v>
      </c>
      <c r="Z27" s="470"/>
      <c r="AA27" s="345">
        <f>8000*gradient!$E$8/4.6</f>
        <v>3652.1739130434785</v>
      </c>
      <c r="AB27" s="344">
        <f>(1+((SQRT(AA$2/((('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A$2*0.7/$AA27)))/gradient!$E$20)))*LN(((((gradient!$E$23*((gradient!$E$19-gradient!$E$18)/100)*(PI()*gradient!$E$8*gradient!$E$8/4*AA$2*0.7/$AA27))/gradient!$E$20)+1)/((gradient!$E$23*((gradient!$E$19-gradient!$E$18)/100)*(PI()*gradient!$E$8*gradient!$E$8/4*AA$2*0.7/$AA27))/gradient!$E$20))*EXP(gradient!$E$23*((gradient!$E$19-gradient!$E$18)/100))-(1/((gradient!$E$23*((gradient!$E$19-gradient!$E$18)/100)*(PI()*gradient!$E$8*gradient!$E$8/4*AA$2*0.7/$AA27))/gradient!$E$20)))))</f>
        <v>80.698167044190384</v>
      </c>
      <c r="AC27" s="344">
        <f>1+((SQRT(AC$3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C$3*0.7/$AA27)))/gradient!$E$20)))*LN(((((gradient!$E$23*((gradient!$E$19-gradient!$E$18)/100)*(PI()*gradient!$E$8*gradient!$E$8/4*AC$3*0.7/$AA27))/gradient!$E$20)+1)/((gradient!$E$23*((gradient!$E$19-gradient!$E$18)/100)*(PI()*gradient!$E$8*gradient!$E$8/4*AC$3*0.7/$AA27))/gradient!$E$20))*EXP(gradient!$E$23*((gradient!$E$19-gradient!$E$18)/100))-(1/((gradient!$E$23*((gradient!$E$19-gradient!$E$18)/100)*(PI()*gradient!$E$8*gradient!$E$8/4*AC$3*0.7/$AA27))/gradient!$E$20))))</f>
        <v>105.90550025102281</v>
      </c>
      <c r="AD27" s="344">
        <f>1+((SQRT(AD$3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D$3*0.7/$AA27)))/gradient!$E$20)))*LN(((((gradient!$E$23*((gradient!$E$19-gradient!$E$18)/100)*(PI()*gradient!$E$8*gradient!$E$8/4*AD$3*0.7/$AA27))/gradient!$E$20)+1)/((gradient!$E$23*((gradient!$E$19-gradient!$E$18)/100)*(PI()*gradient!$E$8*gradient!$E$8/4*AD$3*0.7/$AA27))/gradient!$E$20))*EXP(gradient!$E$23*((gradient!$E$19-gradient!$E$18)/100))-(1/((gradient!$E$23*((gradient!$E$19-gradient!$E$18)/100)*(PI()*gradient!$E$8*gradient!$E$8/4*AD$3*0.7/$AA27))/gradient!$E$20))))</f>
        <v>123.58507245135773</v>
      </c>
      <c r="AE27" s="344">
        <f>1+((SQRT(AE$3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E$3*0.7/$AA27)))/gradient!$E$20)))*LN(((((gradient!$E$23*((gradient!$E$19-gradient!$E$18)/100)*(PI()*gradient!$E$8*gradient!$E$8/4*AE$3*0.7/$AA27))/gradient!$E$20)+1)/((gradient!$E$23*((gradient!$E$19-gradient!$E$18)/100)*(PI()*gradient!$E$8*gradient!$E$8/4*AE$3*0.7/$AA27))/gradient!$E$20))*EXP(gradient!$E$23*((gradient!$E$19-gradient!$E$18)/100))-(1/((gradient!$E$23*((gradient!$E$19-gradient!$E$18)/100)*(PI()*gradient!$E$8*gradient!$E$8/4*AE$3*0.7/$AA27))/gradient!$E$20))))</f>
        <v>149.04021561322466</v>
      </c>
      <c r="AF27" s="344">
        <f>1+((SQRT(AF$3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F$3*0.7/$AA27)))/gradient!$E$20)))*LN(((((gradient!$E$23*((gradient!$E$19-gradient!$E$18)/100)*(PI()*gradient!$E$8*gradient!$E$8/4*AF$3*0.7/$AA27))/gradient!$E$20)+1)/((gradient!$E$23*((gradient!$E$19-gradient!$E$18)/100)*(PI()*gradient!$E$8*gradient!$E$8/4*AF$3*0.7/$AA27))/gradient!$E$20))*EXP(gradient!$E$23*((gradient!$E$19-gradient!$E$18)/100))-(1/((gradient!$E$23*((gradient!$E$19-gradient!$E$18)/100)*(PI()*gradient!$E$8*gradient!$E$8/4*AF$3*0.7/$AA27))/gradient!$E$20))))</f>
        <v>171.55211089546751</v>
      </c>
      <c r="AG27" s="344">
        <f>1+((SQRT(AG$3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G$3*0.7/$AA27)))/gradient!$E$20)))*LN(((((gradient!$E$23*((gradient!$E$19-gradient!$E$18)/100)*(PI()*gradient!$E$8*gradient!$E$8/4*AG$3*0.7/$AA27))/gradient!$E$20)+1)/((gradient!$E$23*((gradient!$E$19-gradient!$E$18)/100)*(PI()*gradient!$E$8*gradient!$E$8/4*AG$3*0.7/$AA27))/gradient!$E$20))*EXP(gradient!$E$23*((gradient!$E$19-gradient!$E$18)/100))-(1/((gradient!$E$23*((gradient!$E$19-gradient!$E$18)/100)*(PI()*gradient!$E$8*gradient!$E$8/4*AG$3*0.7/$AA27))/gradient!$E$20))))</f>
        <v>188.46528224499016</v>
      </c>
      <c r="AH27" s="344">
        <f>1+((SQRT(AH$3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H$3*0.7/$AA27)))/gradient!$E$20)))*LN(((((gradient!$E$23*((gradient!$E$19-gradient!$E$18)/100)*(PI()*gradient!$E$8*gradient!$E$8/4*AH$3*0.7/$AA27))/gradient!$E$20)+1)/((gradient!$E$23*((gradient!$E$19-gradient!$E$18)/100)*(PI()*gradient!$E$8*gradient!$E$8/4*AH$3*0.7/$AA27))/gradient!$E$20))*EXP(gradient!$E$23*((gradient!$E$19-gradient!$E$18)/100))-(1/((gradient!$E$23*((gradient!$E$19-gradient!$E$18)/100)*(PI()*gradient!$E$8*gradient!$E$8/4*AH$3*0.7/$AA27))/gradient!$E$20))))</f>
        <v>212.8858297934145</v>
      </c>
      <c r="AI27" s="344">
        <f>1+((SQRT(AI$3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I$3*0.7/$AA27)))/gradient!$E$20)))*LN(((((gradient!$E$23*((gradient!$E$19-gradient!$E$18)/100)*(PI()*gradient!$E$8*gradient!$E$8/4*AI$3*0.7/$AA27))/gradient!$E$20)+1)/((gradient!$E$23*((gradient!$E$19-gradient!$E$18)/100)*(PI()*gradient!$E$8*gradient!$E$8/4*AI$3*0.7/$AA27))/gradient!$E$20))*EXP(gradient!$E$23*((gradient!$E$19-gradient!$E$18)/100))-(1/((gradient!$E$23*((gradient!$E$19-gradient!$E$18)/100)*(PI()*gradient!$E$8*gradient!$E$8/4*AI$3*0.7/$AA27))/gradient!$E$20))))</f>
        <v>229.90235826373828</v>
      </c>
      <c r="AJ27" s="344">
        <f>1+((SQRT(AJ$3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J$3*0.7/$AA27)))/gradient!$E$20)))*LN(((((gradient!$E$23*((gradient!$E$19-gradient!$E$18)/100)*(PI()*gradient!$E$8*gradient!$E$8/4*AJ$3*0.7/$AA27))/gradient!$E$20)+1)/((gradient!$E$23*((gradient!$E$19-gradient!$E$18)/100)*(PI()*gradient!$E$8*gradient!$E$8/4*AJ$3*0.7/$AA27))/gradient!$E$20))*EXP(gradient!$E$23*((gradient!$E$19-gradient!$E$18)/100))-(1/((gradient!$E$23*((gradient!$E$19-gradient!$E$18)/100)*(PI()*gradient!$E$8*gradient!$E$8/4*AJ$3*0.7/$AA27))/gradient!$E$20))))</f>
        <v>242.40949631364202</v>
      </c>
      <c r="AK27" s="344">
        <f>1+((SQRT(AK$3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K$3*0.7/$AA27)))/gradient!$E$20)))*LN(((((gradient!$E$23*((gradient!$E$19-gradient!$E$18)/100)*(PI()*gradient!$E$8*gradient!$E$8/4*AK$3*0.7/$AA27))/gradient!$E$20)+1)/((gradient!$E$23*((gradient!$E$19-gradient!$E$18)/100)*(PI()*gradient!$E$8*gradient!$E$8/4*AK$3*0.7/$AA27))/gradient!$E$20))*EXP(gradient!$E$23*((gradient!$E$19-gradient!$E$18)/100))-(1/((gradient!$E$23*((gradient!$E$19-gradient!$E$18)/100)*(PI()*gradient!$E$8*gradient!$E$8/4*AK$3*0.7/$AA27))/gradient!$E$20))))</f>
        <v>272.62724563947637</v>
      </c>
      <c r="AL27" s="344">
        <f>1+((SQRT(AL$3/((('col1'!$B$9*(((($AA27/60*4)/(3.1415927*0.7*gradient!$E$8*gradient!$E$8))/1000*gradient!$E$9/1000000)/'col1'!$N$5)^(1/3))+('col1'!$B$10/(((($AA27/60*4)/(3.1415927*0.7*gradient!$E$8*gradient!$E$8))/1000*gradient!$E$9/1000000)/'col1'!$N$5))+('col1'!$B$11*(((($AA27/60*4)/(3.1415927*0.7*gradient!$E$8*gradient!$E$8))/1000*gradient!$E$9/1000000)/'col1'!$N$5)))*(gradient!$E$9*0.001)))/4)*(1/(1+((gradient!$E$23*((gradient!$E$19-gradient!$E$18)/100)*((PI()*gradient!$E$8*gradient!$E$8/4*AL$3*0.7/$AA27)))/gradient!$E$20)))*LN(((((gradient!$E$23*((gradient!$E$19-gradient!$E$18)/100)*(PI()*gradient!$E$8*gradient!$E$8/4*AL$3*0.7/$AA27))/gradient!$E$20)+1)/((gradient!$E$23*((gradient!$E$19-gradient!$E$18)/100)*(PI()*gradient!$E$8*gradient!$E$8/4*AL$3*0.7/$AA27))/gradient!$E$20))*EXP(gradient!$E$23*((gradient!$E$19-gradient!$E$18)/100))-(1/((gradient!$E$23*((gradient!$E$19-gradient!$E$18)/100)*(PI()*gradient!$E$8*gradient!$E$8/4*AL$3*0.7/$AA27))/gradient!$E$20))))</f>
        <v>280.25613068000621</v>
      </c>
    </row>
    <row r="28" spans="1:38" x14ac:dyDescent="0.2">
      <c r="A28" s="470"/>
      <c r="B28" s="345">
        <f>9000*gradient!$E$8/4.6</f>
        <v>4108.695652173913</v>
      </c>
      <c r="C28" s="344">
        <f>1+((SQRT($C$3/((('col1'!$B$9*(((($B28/60*4)/(3.1415927*0.7*gradient!$E$8*gradient!$E$8))/1000*gradient!$E$9/1000000)/'col1'!$N$5)^(1/3))+('col1'!$B$10/(((($B28/60*4)/(3.1415927*0.7*gradient!$E$8*gradient!$E$8))/1000*gradient!$E$9/1000000)/'col1'!$N$5))+('col1'!$B$11*(((($B28/60*4)/(3.1415927*0.7*gradient!$E$8*gradient!$E$8))/1000*gradient!$E$9/1000000)/'col1'!$N$5)))*(gradient!$E$9*0.001)))/4)*(1/(1+((gradient!$E$23*((gradient!$E$19-gradient!$E$18)/100)*((PI()*gradient!$E$8*gradient!$E$8/4*$C$3*0.7/$B28)))/gradient!$E$20)))*LN(((((gradient!$E$23*((gradient!$E$19-gradient!$E$18)/100)*(PI()*gradient!$E$8*gradient!$E$8/4*$C$3*0.7/$B28))/gradient!$E$20)+1)/((gradient!$E$23*((gradient!$E$19-gradient!$E$18)/100)*(PI()*gradient!$E$8*gradient!$E$8/4*$C$3*0.7/$B28))/gradient!$E$20))*EXP(gradient!$E$23*((gradient!$E$19-gradient!$E$18)/100))-(1/((gradient!$E$23*((gradient!$E$19-gradient!$E$18)/100)*(PI()*gradient!$E$8*gradient!$E$8/4*$C$3*0.7/$B28))/gradient!$E$20))))</f>
        <v>146.09653074120905</v>
      </c>
      <c r="E28" s="472"/>
      <c r="F28" s="345">
        <f>9000*gradient!$E$8/4.6</f>
        <v>4108.695652173913</v>
      </c>
      <c r="G28" s="344">
        <f>1.1*('col1'!$B$12*$G$3*0.001*(($F28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28" s="472"/>
      <c r="J28" s="345">
        <f>9000*gradient!$E$8/4.6</f>
        <v>4108.695652173913</v>
      </c>
      <c r="K28" s="344">
        <f>IF($G28&lt;201,1+((SQRT(K$3/((('col1'!$B$9*((((J28/60*4)/(3.1415927*0.7*gradient!$E$8*gradient!$E$8))/1000*gradient!$E$9/1000000)/'col1'!$N$5)^(1/3))+('col1'!$B$10/((((J28/60*4)/(3.1415927*0.7*gradient!$E$8*gradient!$E$8))/1000*gradient!$E$9/1000000)/'col1'!$N$5))+('col1'!$B$11*((((J28/60*4)/(3.1415927*0.7*gradient!$E$8*gradient!$E$8))/1000*gradient!$E$9/1000000)/'col1'!$N$5)))*(gradient!$E$9*0.001)))/4)*(1/(1+((gradient!$E$23*((gradient!$E$19-gradient!$E$18)/100)*((PI()*gradient!$E$8*gradient!$E$8/4*K$3*0.7/J28)))/$W$4)))*LN(((((gradient!$E$23*((gradient!$E$19-gradient!$E$18)/100)*(PI()*gradient!$E$8*gradient!$E$8/4*K$3*0.7/J28))/$W$4)+1)/((gradient!$E$23*((gradient!$E$19-gradient!$E$18)/100)*(PI()*gradient!$E$8*gradient!$E$8/4*K$3*0.7/J28))/$W$4))*EXP(gradient!$E$23*((gradient!$E$19-gradient!$E$18)/100))-(1/((gradient!$E$23*((gradient!$E$19-gradient!$E$18)/100)*(PI()*gradient!$E$8*gradient!$E$8/4*K$3*0.7/J28))/$W$4)))),0)</f>
        <v>0</v>
      </c>
      <c r="M28" s="472"/>
      <c r="N28" s="345">
        <f>9000*gradient!$E$8/4.6</f>
        <v>4108.695652173913</v>
      </c>
      <c r="O28" s="344">
        <f>IF($G28&lt;401,1+((SQRT(O$3/((('col1'!$B$9*((((N28/60*4)/(3.1415927*0.7*gradient!$E$8*gradient!$E$8))/1000*gradient!$E$9/1000000)/'col1'!$N$5)^(1/3))+('col1'!$B$10/((((N28/60*4)/(3.1415927*0.7*gradient!$E$8*gradient!$E$8))/1000*gradient!$E$9/1000000)/'col1'!$N$5))+('col1'!$B$11*((((N28/60*4)/(3.1415927*0.7*gradient!$E$8*gradient!$E$8))/1000*gradient!$E$9/1000000)/'col1'!$N$5)))*(gradient!$E$9*0.001)))/4)*(1/(1+((gradient!$E$23*((gradient!$E$19-gradient!$E$18)/100)*((PI()*gradient!$E$8*gradient!$E$8/4*O$3*0.7/N28)))/$W$4)))*LN(((((gradient!$E$23*((gradient!$E$19-gradient!$E$18)/100)*(PI()*gradient!$E$8*gradient!$E$8/4*O$3*0.7/N28))/$W$4)+1)/((gradient!$E$23*((gradient!$E$19-gradient!$E$18)/100)*(PI()*gradient!$E$8*gradient!$E$8/4*O$3*0.7/N28))/$W$4))*EXP(gradient!$E$23*((gradient!$E$19-gradient!$E$18)/100))-(1/((gradient!$E$23*((gradient!$E$19-gradient!$E$18)/100)*(PI()*gradient!$E$8*gradient!$E$8/4*O$3*0.7/N28))/$W$4)))),0)</f>
        <v>0</v>
      </c>
      <c r="Q28" s="472"/>
      <c r="S28" s="344">
        <f>IF($G28&lt;1001,1+((SQRT(S$3/((('col1'!$B$9*((((U28/60*4)/(3.1415927*0.7*gradient!$E$8*gradient!$E$8))/1000*gradient!$E$9/1000000)/'col1'!$N$5)^(1/3))+('col1'!$B$10/((((U28/60*4)/(3.1415927*0.7*gradient!$E$8*gradient!$E$8))/1000*gradient!$E$9/1000000)/'col1'!$N$5))+('col1'!$B$11*((((U28/60*4)/(3.1415927*0.7*gradient!$E$8*gradient!$E$8))/1000*gradient!$E$9/1000000)/'col1'!$N$5)))*(gradient!$E$9*0.001)))/4)*(1/(1+((gradient!$E$23*((gradient!$E$19-gradient!$E$18)/100)*((PI()*gradient!$E$8*gradient!$E$8/4*S$3*0.7/U28)))/$W$4)))*LN(((((gradient!$E$23*((gradient!$E$19-gradient!$E$18)/100)*(PI()*gradient!$E$8*gradient!$E$8/4*S$3*0.7/U28))/$W$4)+1)/((gradient!$E$23*((gradient!$E$19-gradient!$E$18)/100)*(PI()*gradient!$E$8*gradient!$E$8/4*S$3*0.7/U28))/$W$4))*EXP(gradient!$E$23*((gradient!$E$19-gradient!$E$18)/100))-(1/((gradient!$E$23*((gradient!$E$19-gradient!$E$18)/100)*(PI()*gradient!$E$8*gradient!$E$8/4*S$3*0.7/U28))/$W$4)))),0)</f>
        <v>0</v>
      </c>
      <c r="T28" s="340">
        <v>1</v>
      </c>
      <c r="U28" s="345">
        <f>9000*gradient!$E$8/4.6</f>
        <v>4108.695652173913</v>
      </c>
      <c r="Z28" s="470"/>
      <c r="AA28" s="345">
        <f>9000*gradient!$E$8/4.6</f>
        <v>4108.695652173913</v>
      </c>
      <c r="AB28" s="344">
        <f>(1+((SQRT(AA$2/((('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A$2*0.7/$AA28)))/gradient!$E$20)))*LN(((((gradient!$E$23*((gradient!$E$19-gradient!$E$18)/100)*(PI()*gradient!$E$8*gradient!$E$8/4*AA$2*0.7/$AA28))/gradient!$E$20)+1)/((gradient!$E$23*((gradient!$E$19-gradient!$E$18)/100)*(PI()*gradient!$E$8*gradient!$E$8/4*AA$2*0.7/$AA28))/gradient!$E$20))*EXP(gradient!$E$23*((gradient!$E$19-gradient!$E$18)/100))-(1/((gradient!$E$23*((gradient!$E$19-gradient!$E$18)/100)*(PI()*gradient!$E$8*gradient!$E$8/4*AA$2*0.7/$AA28))/gradient!$E$20)))))</f>
        <v>78.730028005091413</v>
      </c>
      <c r="AC28" s="344">
        <f>1+((SQRT(AC$3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C$3*0.7/$AA28)))/gradient!$E$20)))*LN(((((gradient!$E$23*((gradient!$E$19-gradient!$E$18)/100)*(PI()*gradient!$E$8*gradient!$E$8/4*AC$3*0.7/$AA28))/gradient!$E$20)+1)/((gradient!$E$23*((gradient!$E$19-gradient!$E$18)/100)*(PI()*gradient!$E$8*gradient!$E$8/4*AC$3*0.7/$AA28))/gradient!$E$20))*EXP(gradient!$E$23*((gradient!$E$19-gradient!$E$18)/100))-(1/((gradient!$E$23*((gradient!$E$19-gradient!$E$18)/100)*(PI()*gradient!$E$8*gradient!$E$8/4*AC$3*0.7/$AA28))/gradient!$E$20))))</f>
        <v>103.46938387507446</v>
      </c>
      <c r="AD28" s="344">
        <f>1+((SQRT(AD$3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D$3*0.7/$AA28)))/gradient!$E$20)))*LN(((((gradient!$E$23*((gradient!$E$19-gradient!$E$18)/100)*(PI()*gradient!$E$8*gradient!$E$8/4*AD$3*0.7/$AA28))/gradient!$E$20)+1)/((gradient!$E$23*((gradient!$E$19-gradient!$E$18)/100)*(PI()*gradient!$E$8*gradient!$E$8/4*AD$3*0.7/$AA28))/gradient!$E$20))*EXP(gradient!$E$23*((gradient!$E$19-gradient!$E$18)/100))-(1/((gradient!$E$23*((gradient!$E$19-gradient!$E$18)/100)*(PI()*gradient!$E$8*gradient!$E$8/4*AD$3*0.7/$AA28))/gradient!$E$20))))</f>
        <v>120.88772054820498</v>
      </c>
      <c r="AE28" s="344">
        <f>1+((SQRT(AE$3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E$3*0.7/$AA28)))/gradient!$E$20)))*LN(((((gradient!$E$23*((gradient!$E$19-gradient!$E$18)/100)*(PI()*gradient!$E$8*gradient!$E$8/4*AE$3*0.7/$AA28))/gradient!$E$20)+1)/((gradient!$E$23*((gradient!$E$19-gradient!$E$18)/100)*(PI()*gradient!$E$8*gradient!$E$8/4*AE$3*0.7/$AA28))/gradient!$E$20))*EXP(gradient!$E$23*((gradient!$E$19-gradient!$E$18)/100))-(1/((gradient!$E$23*((gradient!$E$19-gradient!$E$18)/100)*(PI()*gradient!$E$8*gradient!$E$8/4*AE$3*0.7/$AA28))/gradient!$E$20))))</f>
        <v>146.09653074120905</v>
      </c>
      <c r="AF28" s="344">
        <f>1+((SQRT(AF$3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F$3*0.7/$AA28)))/gradient!$E$20)))*LN(((((gradient!$E$23*((gradient!$E$19-gradient!$E$18)/100)*(PI()*gradient!$E$8*gradient!$E$8/4*AF$3*0.7/$AA28))/gradient!$E$20)+1)/((gradient!$E$23*((gradient!$E$19-gradient!$E$18)/100)*(PI()*gradient!$E$8*gradient!$E$8/4*AF$3*0.7/$AA28))/gradient!$E$20))*EXP(gradient!$E$23*((gradient!$E$19-gradient!$E$18)/100))-(1/((gradient!$E$23*((gradient!$E$19-gradient!$E$18)/100)*(PI()*gradient!$E$8*gradient!$E$8/4*AF$3*0.7/$AA28))/gradient!$E$20))))</f>
        <v>168.56094804122944</v>
      </c>
      <c r="AG28" s="344">
        <f>1+((SQRT(AG$3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G$3*0.7/$AA28)))/gradient!$E$20)))*LN(((((gradient!$E$23*((gradient!$E$19-gradient!$E$18)/100)*(PI()*gradient!$E$8*gradient!$E$8/4*AG$3*0.7/$AA28))/gradient!$E$20)+1)/((gradient!$E$23*((gradient!$E$19-gradient!$E$18)/100)*(PI()*gradient!$E$8*gradient!$E$8/4*AG$3*0.7/$AA28))/gradient!$E$20))*EXP(gradient!$E$23*((gradient!$E$19-gradient!$E$18)/100))-(1/((gradient!$E$23*((gradient!$E$19-gradient!$E$18)/100)*(PI()*gradient!$E$8*gradient!$E$8/4*AG$3*0.7/$AA28))/gradient!$E$20))))</f>
        <v>185.57993880184682</v>
      </c>
      <c r="AH28" s="344">
        <f>1+((SQRT(AH$3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H$3*0.7/$AA28)))/gradient!$E$20)))*LN(((((gradient!$E$23*((gradient!$E$19-gradient!$E$18)/100)*(PI()*gradient!$E$8*gradient!$E$8/4*AH$3*0.7/$AA28))/gradient!$E$20)+1)/((gradient!$E$23*((gradient!$E$19-gradient!$E$18)/100)*(PI()*gradient!$E$8*gradient!$E$8/4*AH$3*0.7/$AA28))/gradient!$E$20))*EXP(gradient!$E$23*((gradient!$E$19-gradient!$E$18)/100))-(1/((gradient!$E$23*((gradient!$E$19-gradient!$E$18)/100)*(PI()*gradient!$E$8*gradient!$E$8/4*AH$3*0.7/$AA28))/gradient!$E$20))))</f>
        <v>210.4508452537429</v>
      </c>
      <c r="AI28" s="344">
        <f>1+((SQRT(AI$3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I$3*0.7/$AA28)))/gradient!$E$20)))*LN(((((gradient!$E$23*((gradient!$E$19-gradient!$E$18)/100)*(PI()*gradient!$E$8*gradient!$E$8/4*AI$3*0.7/$AA28))/gradient!$E$20)+1)/((gradient!$E$23*((gradient!$E$19-gradient!$E$18)/100)*(PI()*gradient!$E$8*gradient!$E$8/4*AI$3*0.7/$AA28))/gradient!$E$20))*EXP(gradient!$E$23*((gradient!$E$19-gradient!$E$18)/100))-(1/((gradient!$E$23*((gradient!$E$19-gradient!$E$18)/100)*(PI()*gradient!$E$8*gradient!$E$8/4*AI$3*0.7/$AA28))/gradient!$E$20))))</f>
        <v>228.07696425035871</v>
      </c>
      <c r="AJ28" s="344">
        <f>1+((SQRT(AJ$3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J$3*0.7/$AA28)))/gradient!$E$20)))*LN(((((gradient!$E$23*((gradient!$E$19-gradient!$E$18)/100)*(PI()*gradient!$E$8*gradient!$E$8/4*AJ$3*0.7/$AA28))/gradient!$E$20)+1)/((gradient!$E$23*((gradient!$E$19-gradient!$E$18)/100)*(PI()*gradient!$E$8*gradient!$E$8/4*AJ$3*0.7/$AA28))/gradient!$E$20))*EXP(gradient!$E$23*((gradient!$E$19-gradient!$E$18)/100))-(1/((gradient!$E$23*((gradient!$E$19-gradient!$E$18)/100)*(PI()*gradient!$E$8*gradient!$E$8/4*AJ$3*0.7/$AA28))/gradient!$E$20))))</f>
        <v>241.26231399256832</v>
      </c>
      <c r="AK28" s="344">
        <f>1+((SQRT(AK$3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K$3*0.7/$AA28)))/gradient!$E$20)))*LN(((((gradient!$E$23*((gradient!$E$19-gradient!$E$18)/100)*(PI()*gradient!$E$8*gradient!$E$8/4*AK$3*0.7/$AA28))/gradient!$E$20)+1)/((gradient!$E$23*((gradient!$E$19-gradient!$E$18)/100)*(PI()*gradient!$E$8*gradient!$E$8/4*AK$3*0.7/$AA28))/gradient!$E$20))*EXP(gradient!$E$23*((gradient!$E$19-gradient!$E$18)/100))-(1/((gradient!$E$23*((gradient!$E$19-gradient!$E$18)/100)*(PI()*gradient!$E$8*gradient!$E$8/4*AK$3*0.7/$AA28))/gradient!$E$20))))</f>
        <v>274.87458165256538</v>
      </c>
      <c r="AL28" s="344">
        <f>1+((SQRT(AL$3/((('col1'!$B$9*(((($AA28/60*4)/(3.1415927*0.7*gradient!$E$8*gradient!$E$8))/1000*gradient!$E$9/1000000)/'col1'!$N$5)^(1/3))+('col1'!$B$10/(((($AA28/60*4)/(3.1415927*0.7*gradient!$E$8*gradient!$E$8))/1000*gradient!$E$9/1000000)/'col1'!$N$5))+('col1'!$B$11*(((($AA28/60*4)/(3.1415927*0.7*gradient!$E$8*gradient!$E$8))/1000*gradient!$E$9/1000000)/'col1'!$N$5)))*(gradient!$E$9*0.001)))/4)*(1/(1+((gradient!$E$23*((gradient!$E$19-gradient!$E$18)/100)*((PI()*gradient!$E$8*gradient!$E$8/4*AL$3*0.7/$AA28)))/gradient!$E$20)))*LN(((((gradient!$E$23*((gradient!$E$19-gradient!$E$18)/100)*(PI()*gradient!$E$8*gradient!$E$8/4*AL$3*0.7/$AA28))/gradient!$E$20)+1)/((gradient!$E$23*((gradient!$E$19-gradient!$E$18)/100)*(PI()*gradient!$E$8*gradient!$E$8/4*AL$3*0.7/$AA28))/gradient!$E$20))*EXP(gradient!$E$23*((gradient!$E$19-gradient!$E$18)/100))-(1/((gradient!$E$23*((gradient!$E$19-gradient!$E$18)/100)*(PI()*gradient!$E$8*gradient!$E$8/4*AL$3*0.7/$AA28))/gradient!$E$20))))</f>
        <v>287.32205046098159</v>
      </c>
    </row>
    <row r="29" spans="1:38" x14ac:dyDescent="0.2">
      <c r="A29" s="470"/>
      <c r="B29" s="345">
        <f>10000*gradient!$E$8/4.6</f>
        <v>4565.217391304348</v>
      </c>
      <c r="C29" s="344">
        <f>1+((SQRT($C$3/((('col1'!$B$9*(((($B29/60*4)/(3.1415927*0.7*gradient!$E$8*gradient!$E$8))/1000*gradient!$E$9/1000000)/'col1'!$N$5)^(1/3))+('col1'!$B$10/(((($B29/60*4)/(3.1415927*0.7*gradient!$E$8*gradient!$E$8))/1000*gradient!$E$9/1000000)/'col1'!$N$5))+('col1'!$B$11*(((($B29/60*4)/(3.1415927*0.7*gradient!$E$8*gradient!$E$8))/1000*gradient!$E$9/1000000)/'col1'!$N$5)))*(gradient!$E$9*0.001)))/4)*(1/(1+((gradient!$E$23*((gradient!$E$19-gradient!$E$18)/100)*((PI()*gradient!$E$8*gradient!$E$8/4*$C$3*0.7/$B29)))/gradient!$E$20)))*LN(((((gradient!$E$23*((gradient!$E$19-gradient!$E$18)/100)*(PI()*gradient!$E$8*gradient!$E$8/4*$C$3*0.7/$B29))/gradient!$E$20)+1)/((gradient!$E$23*((gradient!$E$19-gradient!$E$18)/100)*(PI()*gradient!$E$8*gradient!$E$8/4*$C$3*0.7/$B29))/gradient!$E$20))*EXP(gradient!$E$23*((gradient!$E$19-gradient!$E$18)/100))-(1/((gradient!$E$23*((gradient!$E$19-gradient!$E$18)/100)*(PI()*gradient!$E$8*gradient!$E$8/4*$C$3*0.7/$B29))/gradient!$E$20))))</f>
        <v>143.33502929228118</v>
      </c>
      <c r="E29" s="473"/>
      <c r="F29" s="345">
        <f>10000*gradient!$E$8/4.6</f>
        <v>4565.217391304348</v>
      </c>
      <c r="G29" s="344">
        <f>1.1*('col1'!$B$12*$G$3*0.001*(($F29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29" s="473"/>
      <c r="J29" s="345">
        <f>10000*gradient!$E$8/4.6</f>
        <v>4565.217391304348</v>
      </c>
      <c r="K29" s="344">
        <f>IF($G29&lt;201,1+((SQRT(K$3/((('col1'!$B$9*((((J29/60*4)/(3.1415927*0.7*gradient!$E$8*gradient!$E$8))/1000*gradient!$E$9/1000000)/'col1'!$N$5)^(1/3))+('col1'!$B$10/((((J29/60*4)/(3.1415927*0.7*gradient!$E$8*gradient!$E$8))/1000*gradient!$E$9/1000000)/'col1'!$N$5))+('col1'!$B$11*((((J29/60*4)/(3.1415927*0.7*gradient!$E$8*gradient!$E$8))/1000*gradient!$E$9/1000000)/'col1'!$N$5)))*(gradient!$E$9*0.001)))/4)*(1/(1+((gradient!$E$23*((gradient!$E$19-gradient!$E$18)/100)*((PI()*gradient!$E$8*gradient!$E$8/4*K$3*0.7/J29)))/$W$4)))*LN(((((gradient!$E$23*((gradient!$E$19-gradient!$E$18)/100)*(PI()*gradient!$E$8*gradient!$E$8/4*K$3*0.7/J29))/$W$4)+1)/((gradient!$E$23*((gradient!$E$19-gradient!$E$18)/100)*(PI()*gradient!$E$8*gradient!$E$8/4*K$3*0.7/J29))/$W$4))*EXP(gradient!$E$23*((gradient!$E$19-gradient!$E$18)/100))-(1/((gradient!$E$23*((gradient!$E$19-gradient!$E$18)/100)*(PI()*gradient!$E$8*gradient!$E$8/4*K$3*0.7/J29))/$W$4)))),0)</f>
        <v>0</v>
      </c>
      <c r="M29" s="473"/>
      <c r="N29" s="345">
        <f>10000*gradient!$E$8/4.6</f>
        <v>4565.217391304348</v>
      </c>
      <c r="O29" s="344">
        <f>IF($G29&lt;401,1+((SQRT(O$3/((('col1'!$B$9*((((N29/60*4)/(3.1415927*0.7*gradient!$E$8*gradient!$E$8))/1000*gradient!$E$9/1000000)/'col1'!$N$5)^(1/3))+('col1'!$B$10/((((N29/60*4)/(3.1415927*0.7*gradient!$E$8*gradient!$E$8))/1000*gradient!$E$9/1000000)/'col1'!$N$5))+('col1'!$B$11*((((N29/60*4)/(3.1415927*0.7*gradient!$E$8*gradient!$E$8))/1000*gradient!$E$9/1000000)/'col1'!$N$5)))*(gradient!$E$9*0.001)))/4)*(1/(1+((gradient!$E$23*((gradient!$E$19-gradient!$E$18)/100)*((PI()*gradient!$E$8*gradient!$E$8/4*O$3*0.7/N29)))/$W$4)))*LN(((((gradient!$E$23*((gradient!$E$19-gradient!$E$18)/100)*(PI()*gradient!$E$8*gradient!$E$8/4*O$3*0.7/N29))/$W$4)+1)/((gradient!$E$23*((gradient!$E$19-gradient!$E$18)/100)*(PI()*gradient!$E$8*gradient!$E$8/4*O$3*0.7/N29))/$W$4))*EXP(gradient!$E$23*((gradient!$E$19-gradient!$E$18)/100))-(1/((gradient!$E$23*((gradient!$E$19-gradient!$E$18)/100)*(PI()*gradient!$E$8*gradient!$E$8/4*O$3*0.7/N29))/$W$4)))),0)</f>
        <v>0</v>
      </c>
      <c r="Q29" s="473"/>
      <c r="S29" s="344">
        <f>IF($G29&lt;1001,1+((SQRT(S$3/((('col1'!$B$9*((((U29/60*4)/(3.1415927*0.7*gradient!$E$8*gradient!$E$8))/1000*gradient!$E$9/1000000)/'col1'!$N$5)^(1/3))+('col1'!$B$10/((((U29/60*4)/(3.1415927*0.7*gradient!$E$8*gradient!$E$8))/1000*gradient!$E$9/1000000)/'col1'!$N$5))+('col1'!$B$11*((((U29/60*4)/(3.1415927*0.7*gradient!$E$8*gradient!$E$8))/1000*gradient!$E$9/1000000)/'col1'!$N$5)))*(gradient!$E$9*0.001)))/4)*(1/(1+((gradient!$E$23*((gradient!$E$19-gradient!$E$18)/100)*((PI()*gradient!$E$8*gradient!$E$8/4*S$3*0.7/U29)))/$W$4)))*LN(((((gradient!$E$23*((gradient!$E$19-gradient!$E$18)/100)*(PI()*gradient!$E$8*gradient!$E$8/4*S$3*0.7/U29))/$W$4)+1)/((gradient!$E$23*((gradient!$E$19-gradient!$E$18)/100)*(PI()*gradient!$E$8*gradient!$E$8/4*S$3*0.7/U29))/$W$4))*EXP(gradient!$E$23*((gradient!$E$19-gradient!$E$18)/100))-(1/((gradient!$E$23*((gradient!$E$19-gradient!$E$18)/100)*(PI()*gradient!$E$8*gradient!$E$8/4*S$3*0.7/U29))/$W$4)))),0)</f>
        <v>0</v>
      </c>
      <c r="T29" s="340">
        <v>1</v>
      </c>
      <c r="U29" s="345">
        <f>10000*gradient!$E$8/4.6</f>
        <v>4565.217391304348</v>
      </c>
      <c r="Z29" s="470"/>
      <c r="AA29" s="345">
        <f>10000*gradient!$E$8/4.6</f>
        <v>4565.217391304348</v>
      </c>
      <c r="AB29" s="344">
        <f>(1+((SQRT(AA$2/((('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A$2*0.7/$AA29)))/gradient!$E$20)))*LN(((((gradient!$E$23*((gradient!$E$19-gradient!$E$18)/100)*(PI()*gradient!$E$8*gradient!$E$8/4*AA$2*0.7/$AA29))/gradient!$E$20)+1)/((gradient!$E$23*((gradient!$E$19-gradient!$E$18)/100)*(PI()*gradient!$E$8*gradient!$E$8/4*AA$2*0.7/$AA29))/gradient!$E$20))*EXP(gradient!$E$23*((gradient!$E$19-gradient!$E$18)/100))-(1/((gradient!$E$23*((gradient!$E$19-gradient!$E$18)/100)*(PI()*gradient!$E$8*gradient!$E$8/4*AA$2*0.7/$AA29))/gradient!$E$20)))))</f>
        <v>76.93969999685001</v>
      </c>
      <c r="AC29" s="344">
        <f>1+((SQRT(AC$3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C$3*0.7/$AA29)))/gradient!$E$20)))*LN(((((gradient!$E$23*((gradient!$E$19-gradient!$E$18)/100)*(PI()*gradient!$E$8*gradient!$E$8/4*AC$3*0.7/$AA29))/gradient!$E$20)+1)/((gradient!$E$23*((gradient!$E$19-gradient!$E$18)/100)*(PI()*gradient!$E$8*gradient!$E$8/4*AC$3*0.7/$AA29))/gradient!$E$20))*EXP(gradient!$E$23*((gradient!$E$19-gradient!$E$18)/100))-(1/((gradient!$E$23*((gradient!$E$19-gradient!$E$18)/100)*(PI()*gradient!$E$8*gradient!$E$8/4*AC$3*0.7/$AA29))/gradient!$E$20))))</f>
        <v>101.23575248941512</v>
      </c>
      <c r="AD29" s="344">
        <f>1+((SQRT(AD$3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D$3*0.7/$AA29)))/gradient!$E$20)))*LN(((((gradient!$E$23*((gradient!$E$19-gradient!$E$18)/100)*(PI()*gradient!$E$8*gradient!$E$8/4*AD$3*0.7/$AA29))/gradient!$E$20)+1)/((gradient!$E$23*((gradient!$E$19-gradient!$E$18)/100)*(PI()*gradient!$E$8*gradient!$E$8/4*AD$3*0.7/$AA29))/gradient!$E$20))*EXP(gradient!$E$23*((gradient!$E$19-gradient!$E$18)/100))-(1/((gradient!$E$23*((gradient!$E$19-gradient!$E$18)/100)*(PI()*gradient!$E$8*gradient!$E$8/4*AD$3*0.7/$AA29))/gradient!$E$20))))</f>
        <v>118.39581470366264</v>
      </c>
      <c r="AE29" s="344">
        <f>1+((SQRT(AE$3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E$3*0.7/$AA29)))/gradient!$E$20)))*LN(((((gradient!$E$23*((gradient!$E$19-gradient!$E$18)/100)*(PI()*gradient!$E$8*gradient!$E$8/4*AE$3*0.7/$AA29))/gradient!$E$20)+1)/((gradient!$E$23*((gradient!$E$19-gradient!$E$18)/100)*(PI()*gradient!$E$8*gradient!$E$8/4*AE$3*0.7/$AA29))/gradient!$E$20))*EXP(gradient!$E$23*((gradient!$E$19-gradient!$E$18)/100))-(1/((gradient!$E$23*((gradient!$E$19-gradient!$E$18)/100)*(PI()*gradient!$E$8*gradient!$E$8/4*AE$3*0.7/$AA29))/gradient!$E$20))))</f>
        <v>143.33502929228118</v>
      </c>
      <c r="AF29" s="344">
        <f>1+((SQRT(AF$3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F$3*0.7/$AA29)))/gradient!$E$20)))*LN(((((gradient!$E$23*((gradient!$E$19-gradient!$E$18)/100)*(PI()*gradient!$E$8*gradient!$E$8/4*AF$3*0.7/$AA29))/gradient!$E$20)+1)/((gradient!$E$23*((gradient!$E$19-gradient!$E$18)/100)*(PI()*gradient!$E$8*gradient!$E$8/4*AF$3*0.7/$AA29))/gradient!$E$20))*EXP(gradient!$E$23*((gradient!$E$19-gradient!$E$18)/100))-(1/((gradient!$E$23*((gradient!$E$19-gradient!$E$18)/100)*(PI()*gradient!$E$8*gradient!$E$8/4*AF$3*0.7/$AA29))/gradient!$E$20))))</f>
        <v>165.69618286386367</v>
      </c>
      <c r="AG29" s="344">
        <f>1+((SQRT(AG$3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G$3*0.7/$AA29)))/gradient!$E$20)))*LN(((((gradient!$E$23*((gradient!$E$19-gradient!$E$18)/100)*(PI()*gradient!$E$8*gradient!$E$8/4*AG$3*0.7/$AA29))/gradient!$E$20)+1)/((gradient!$E$23*((gradient!$E$19-gradient!$E$18)/100)*(PI()*gradient!$E$8*gradient!$E$8/4*AG$3*0.7/$AA29))/gradient!$E$20))*EXP(gradient!$E$23*((gradient!$E$19-gradient!$E$18)/100))-(1/((gradient!$E$23*((gradient!$E$19-gradient!$E$18)/100)*(PI()*gradient!$E$8*gradient!$E$8/4*AG$3*0.7/$AA29))/gradient!$E$20))))</f>
        <v>182.75097100676547</v>
      </c>
      <c r="AH29" s="344">
        <f>1+((SQRT(AH$3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H$3*0.7/$AA29)))/gradient!$E$20)))*LN(((((gradient!$E$23*((gradient!$E$19-gradient!$E$18)/100)*(PI()*gradient!$E$8*gradient!$E$8/4*AH$3*0.7/$AA29))/gradient!$E$20)+1)/((gradient!$E$23*((gradient!$E$19-gradient!$E$18)/100)*(PI()*gradient!$E$8*gradient!$E$8/4*AH$3*0.7/$AA29))/gradient!$E$20))*EXP(gradient!$E$23*((gradient!$E$19-gradient!$E$18)/100))-(1/((gradient!$E$23*((gradient!$E$19-gradient!$E$18)/100)*(PI()*gradient!$E$8*gradient!$E$8/4*AH$3*0.7/$AA29))/gradient!$E$20))))</f>
        <v>207.91542089365643</v>
      </c>
      <c r="AI29" s="344">
        <f>1+((SQRT(AI$3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I$3*0.7/$AA29)))/gradient!$E$20)))*LN(((((gradient!$E$23*((gradient!$E$19-gradient!$E$18)/100)*(PI()*gradient!$E$8*gradient!$E$8/4*AI$3*0.7/$AA29))/gradient!$E$20)+1)/((gradient!$E$23*((gradient!$E$19-gradient!$E$18)/100)*(PI()*gradient!$E$8*gradient!$E$8/4*AI$3*0.7/$AA29))/gradient!$E$20))*EXP(gradient!$E$23*((gradient!$E$19-gradient!$E$18)/100))-(1/((gradient!$E$23*((gradient!$E$19-gradient!$E$18)/100)*(PI()*gradient!$E$8*gradient!$E$8/4*AI$3*0.7/$AA29))/gradient!$E$20))))</f>
        <v>225.9905200319983</v>
      </c>
      <c r="AJ29" s="344">
        <f>1+((SQRT(AJ$3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J$3*0.7/$AA29)))/gradient!$E$20)))*LN(((((gradient!$E$23*((gradient!$E$19-gradient!$E$18)/100)*(PI()*gradient!$E$8*gradient!$E$8/4*AJ$3*0.7/$AA29))/gradient!$E$20)+1)/((gradient!$E$23*((gradient!$E$19-gradient!$E$18)/100)*(PI()*gradient!$E$8*gradient!$E$8/4*AJ$3*0.7/$AA29))/gradient!$E$20))*EXP(gradient!$E$23*((gradient!$E$19-gradient!$E$18)/100))-(1/((gradient!$E$23*((gradient!$E$19-gradient!$E$18)/100)*(PI()*gradient!$E$8*gradient!$E$8/4*AJ$3*0.7/$AA29))/gradient!$E$20))))</f>
        <v>239.69956383817899</v>
      </c>
      <c r="AK29" s="344">
        <f>1+((SQRT(AK$3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K$3*0.7/$AA29)))/gradient!$E$20)))*LN(((((gradient!$E$23*((gradient!$E$19-gradient!$E$18)/100)*(PI()*gradient!$E$8*gradient!$E$8/4*AK$3*0.7/$AA29))/gradient!$E$20)+1)/((gradient!$E$23*((gradient!$E$19-gradient!$E$18)/100)*(PI()*gradient!$E$8*gradient!$E$8/4*AK$3*0.7/$AA29))/gradient!$E$20))*EXP(gradient!$E$23*((gradient!$E$19-gradient!$E$18)/100))-(1/((gradient!$E$23*((gradient!$E$19-gradient!$E$18)/100)*(PI()*gradient!$E$8*gradient!$E$8/4*AK$3*0.7/$AA29))/gradient!$E$20))))</f>
        <v>276.10155157089309</v>
      </c>
      <c r="AL29" s="344">
        <f>1+((SQRT(AL$3/((('col1'!$B$9*(((($AA29/60*4)/(3.1415927*0.7*gradient!$E$8*gradient!$E$8))/1000*gradient!$E$9/1000000)/'col1'!$N$5)^(1/3))+('col1'!$B$10/(((($AA29/60*4)/(3.1415927*0.7*gradient!$E$8*gradient!$E$8))/1000*gradient!$E$9/1000000)/'col1'!$N$5))+('col1'!$B$11*(((($AA29/60*4)/(3.1415927*0.7*gradient!$E$8*gradient!$E$8))/1000*gradient!$E$9/1000000)/'col1'!$N$5)))*(gradient!$E$9*0.001)))/4)*(1/(1+((gradient!$E$23*((gradient!$E$19-gradient!$E$18)/100)*((PI()*gradient!$E$8*gradient!$E$8/4*AL$3*0.7/$AA29)))/gradient!$E$20)))*LN(((((gradient!$E$23*((gradient!$E$19-gradient!$E$18)/100)*(PI()*gradient!$E$8*gradient!$E$8/4*AL$3*0.7/$AA29))/gradient!$E$20)+1)/((gradient!$E$23*((gradient!$E$19-gradient!$E$18)/100)*(PI()*gradient!$E$8*gradient!$E$8/4*AL$3*0.7/$AA29))/gradient!$E$20))*EXP(gradient!$E$23*((gradient!$E$19-gradient!$E$18)/100))-(1/((gradient!$E$23*((gradient!$E$19-gradient!$E$18)/100)*(PI()*gradient!$E$8*gradient!$E$8/4*AL$3*0.7/$AA29))/gradient!$E$20))))</f>
        <v>292.8245610168857</v>
      </c>
    </row>
    <row r="30" spans="1:38" ht="12.75" customHeight="1" x14ac:dyDescent="0.2">
      <c r="A30" s="470" t="s">
        <v>290</v>
      </c>
      <c r="B30" s="343">
        <f>50*gradient!$E$8/4.6</f>
        <v>22.826086956521742</v>
      </c>
      <c r="C30" s="344">
        <f>1+((SQRT($C$3/((('col1'!$B$9*(((($B30/60*4)/(3.1415927*0.7*gradient!$E$8*gradient!$E$8))/1000*gradient!$E$9/1000000)/'col1'!$N$5)^(1/3))+('col1'!$B$10/(((($B30/60*4)/(3.1415927*0.7*gradient!$E$8*gradient!$E$8))/1000*gradient!$E$9/1000000)/'col1'!$N$5))+('col1'!$B$11*(((($B30/60*4)/(3.1415927*0.7*gradient!$E$8*gradient!$E$8))/1000*gradient!$E$9/1000000)/'col1'!$N$5)))*(gradient!$E$9*0.001)))/4)*(1/(1+((gradient!$E$23*((gradient!$E$19-gradient!$E$18)/100)*((PI()*gradient!$E$8*gradient!$E$8/4*$C$3*0.7/$B30)))/gradient!$E$20)))*LN(((((gradient!$E$23*((gradient!$E$19-gradient!$E$18)/100)*(PI()*gradient!$E$8*gradient!$E$8/4*$C$3*0.7/$B30))/gradient!$E$20)+1)/((gradient!$E$23*((gradient!$E$19-gradient!$E$18)/100)*(PI()*gradient!$E$8*gradient!$E$8/4*$C$3*0.7/$B30))/gradient!$E$20))*EXP(gradient!$E$23*((gradient!$E$19-gradient!$E$18)/100))-(1/((gradient!$E$23*((gradient!$E$19-gradient!$E$18)/100)*(PI()*gradient!$E$8*gradient!$E$8/4*$C$3*0.7/$B30))/gradient!$E$20))))</f>
        <v>11.735946505554619</v>
      </c>
      <c r="E30" s="471" t="s">
        <v>290</v>
      </c>
      <c r="F30" s="343">
        <f>50*gradient!$E$8/4.6</f>
        <v>22.826086956521742</v>
      </c>
      <c r="G30" s="344">
        <f>1.1*('col1'!$B$12*$G$3*0.001*(($F30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30" s="471" t="s">
        <v>290</v>
      </c>
      <c r="J30" s="343">
        <f>50*gradient!$E$8/4.6</f>
        <v>22.826086956521742</v>
      </c>
      <c r="K30" s="344">
        <f>IF($G30&lt;201,1+((SQRT(K$3/((('col1'!$B$9*((((J30/60*4)/(3.1415927*0.7*gradient!$E$8*gradient!$E$8))/1000*gradient!$E$9/1000000)/'col1'!$N$5)^(1/3))+('col1'!$B$10/((((J30/60*4)/(3.1415927*0.7*gradient!$E$8*gradient!$E$8))/1000*gradient!$E$9/1000000)/'col1'!$N$5))+('col1'!$B$11*((((J30/60*4)/(3.1415927*0.7*gradient!$E$8*gradient!$E$8))/1000*gradient!$E$9/1000000)/'col1'!$N$5)))*(gradient!$E$9*0.001)))/4)*(1/(1+((gradient!$E$23*((gradient!$E$19-gradient!$E$18)/100)*((PI()*gradient!$E$8*gradient!$E$8/4*K$3*0.7/J30)))/$W$30)))*LN(((((gradient!$E$23*((gradient!$E$19-gradient!$E$18)/100)*(PI()*gradient!$E$8*gradient!$E$8/4*K$3*0.7/J30))/$W$30)+1)/((gradient!$E$23*((gradient!$E$19-gradient!$E$18)/100)*(PI()*gradient!$E$8*gradient!$E$8/4*K$3*0.7/J30))/$W$30))*EXP(gradient!$E$23*((gradient!$E$19-gradient!$E$18)/100))-(1/((gradient!$E$23*((gradient!$E$19-gradient!$E$18)/100)*(PI()*gradient!$E$8*gradient!$E$8/4*K$3*0.7/J30))/$W$30)))),0)</f>
        <v>7.7364707950810248</v>
      </c>
      <c r="M30" s="471" t="s">
        <v>290</v>
      </c>
      <c r="N30" s="343">
        <f>50*gradient!$E$8/4.6</f>
        <v>22.826086956521742</v>
      </c>
      <c r="O30" s="344">
        <f>IF($G30&lt;401,1+((SQRT(O$3/((('col1'!$B$9*((((N30/60*4)/(3.1415927*0.7*gradient!$E$8*gradient!$E$8))/1000*gradient!$E$9/1000000)/'col1'!$N$5)^(1/3))+('col1'!$B$10/((((N30/60*4)/(3.1415927*0.7*gradient!$E$8*gradient!$E$8))/1000*gradient!$E$9/1000000)/'col1'!$N$5))+('col1'!$B$11*((((N30/60*4)/(3.1415927*0.7*gradient!$E$8*gradient!$E$8))/1000*gradient!$E$9/1000000)/'col1'!$N$5)))*(gradient!$E$9*0.001)))/4)*(1/(1+((gradient!$E$23*((gradient!$E$19-gradient!$E$18)/100)*((PI()*gradient!$E$8*gradient!$E$8/4*O$3*0.7/N30)))/$W$30)))*LN(((((gradient!$E$23*((gradient!$E$19-gradient!$E$18)/100)*(PI()*gradient!$E$8*gradient!$E$8/4*O$3*0.7/N30))/$W$30)+1)/((gradient!$E$23*((gradient!$E$19-gradient!$E$18)/100)*(PI()*gradient!$E$8*gradient!$E$8/4*O$3*0.7/N30))/$W$30))*EXP(gradient!$E$23*((gradient!$E$19-gradient!$E$18)/100))-(1/((gradient!$E$23*((gradient!$E$19-gradient!$E$18)/100)*(PI()*gradient!$E$8*gradient!$E$8/4*O$3*0.7/N30))/$W$30)))),0)</f>
        <v>7.7364707950810248</v>
      </c>
      <c r="Q30" s="471" t="s">
        <v>290</v>
      </c>
      <c r="S30" s="344">
        <f>IF($G30&lt;1001,1+((SQRT(S$3/((('col1'!$B$9*((((U30/60*4)/(3.1415927*0.7*gradient!$E$8*gradient!$E$8))/1000*gradient!$E$9/1000000)/'col1'!$N$5)^(1/3))+('col1'!$B$10/((((U30/60*4)/(3.1415927*0.7*gradient!$E$8*gradient!$E$8))/1000*gradient!$E$9/1000000)/'col1'!$N$5))+('col1'!$B$11*((((U30/60*4)/(3.1415927*0.7*gradient!$E$8*gradient!$E$8))/1000*gradient!$E$9/1000000)/'col1'!$N$5)))*(gradient!$E$9*0.001)))/4)*(1/(1+((gradient!$E$23*((gradient!$E$19-gradient!$E$18)/100)*((PI()*gradient!$E$8*gradient!$E$8/4*S$3*0.7/U30)))/$W$30)))*LN(((((gradient!$E$23*((gradient!$E$19-gradient!$E$18)/100)*(PI()*gradient!$E$8*gradient!$E$8/4*S$3*0.7/U30))/$W$30)+1)/((gradient!$E$23*((gradient!$E$19-gradient!$E$18)/100)*(PI()*gradient!$E$8*gradient!$E$8/4*S$3*0.7/U30))/$W$30))*EXP(gradient!$E$23*((gradient!$E$19-gradient!$E$18)/100))-(1/((gradient!$E$23*((gradient!$E$19-gradient!$E$18)/100)*(PI()*gradient!$E$8*gradient!$E$8/4*S$3*0.7/U30))/$W$30)))),0)</f>
        <v>7.7364707950810248</v>
      </c>
      <c r="T30" s="340">
        <v>3</v>
      </c>
      <c r="U30" s="343">
        <f>50*gradient!$E$8/4.6</f>
        <v>22.826086956521742</v>
      </c>
      <c r="V30" s="342" t="s">
        <v>304</v>
      </c>
      <c r="W30" s="342">
        <v>3</v>
      </c>
    </row>
    <row r="31" spans="1:38" x14ac:dyDescent="0.2">
      <c r="A31" s="470"/>
      <c r="B31" s="345">
        <f>100*gradient!$E$8/4.6</f>
        <v>45.652173913043484</v>
      </c>
      <c r="C31" s="344">
        <f>1+((SQRT($C$3/((('col1'!$B$9*(((($B31/60*4)/(3.1415927*0.7*gradient!$E$8*gradient!$E$8))/1000*gradient!$E$9/1000000)/'col1'!$N$5)^(1/3))+('col1'!$B$10/(((($B31/60*4)/(3.1415927*0.7*gradient!$E$8*gradient!$E$8))/1000*gradient!$E$9/1000000)/'col1'!$N$5))+('col1'!$B$11*(((($B31/60*4)/(3.1415927*0.7*gradient!$E$8*gradient!$E$8))/1000*gradient!$E$9/1000000)/'col1'!$N$5)))*(gradient!$E$9*0.001)))/4)*(1/(1+((gradient!$E$23*((gradient!$E$19-gradient!$E$18)/100)*((PI()*gradient!$E$8*gradient!$E$8/4*$C$3*0.7/$B31)))/gradient!$E$20)))*LN(((((gradient!$E$23*((gradient!$E$19-gradient!$E$18)/100)*(PI()*gradient!$E$8*gradient!$E$8/4*$C$3*0.7/$B31))/gradient!$E$20)+1)/((gradient!$E$23*((gradient!$E$19-gradient!$E$18)/100)*(PI()*gradient!$E$8*gradient!$E$8/4*$C$3*0.7/$B31))/gradient!$E$20))*EXP(gradient!$E$23*((gradient!$E$19-gradient!$E$18)/100))-(1/((gradient!$E$23*((gradient!$E$19-gradient!$E$18)/100)*(PI()*gradient!$E$8*gradient!$E$8/4*$C$3*0.7/$B31))/gradient!$E$20))))</f>
        <v>27.081375613321089</v>
      </c>
      <c r="E31" s="472"/>
      <c r="F31" s="345">
        <f>100*gradient!$E$8/4.6</f>
        <v>45.652173913043484</v>
      </c>
      <c r="G31" s="344">
        <f>1.1*('col1'!$B$12*$G$3*0.001*(($F31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31" s="472"/>
      <c r="J31" s="345">
        <f>100*gradient!$E$8/4.6</f>
        <v>45.652173913043484</v>
      </c>
      <c r="K31" s="344">
        <f>IF($G31&lt;201,1+((SQRT(K$3/((('col1'!$B$9*((((J31/60*4)/(3.1415927*0.7*gradient!$E$8*gradient!$E$8))/1000*gradient!$E$9/1000000)/'col1'!$N$5)^(1/3))+('col1'!$B$10/((((J31/60*4)/(3.1415927*0.7*gradient!$E$8*gradient!$E$8))/1000*gradient!$E$9/1000000)/'col1'!$N$5))+('col1'!$B$11*((((J31/60*4)/(3.1415927*0.7*gradient!$E$8*gradient!$E$8))/1000*gradient!$E$9/1000000)/'col1'!$N$5)))*(gradient!$E$9*0.001)))/4)*(1/(1+((gradient!$E$23*((gradient!$E$19-gradient!$E$18)/100)*((PI()*gradient!$E$8*gradient!$E$8/4*K$3*0.7/J31)))/$W$30)))*LN(((((gradient!$E$23*((gradient!$E$19-gradient!$E$18)/100)*(PI()*gradient!$E$8*gradient!$E$8/4*K$3*0.7/J31))/$W$30)+1)/((gradient!$E$23*((gradient!$E$19-gradient!$E$18)/100)*(PI()*gradient!$E$8*gradient!$E$8/4*K$3*0.7/J31))/$W$30))*EXP(gradient!$E$23*((gradient!$E$19-gradient!$E$18)/100))-(1/((gradient!$E$23*((gradient!$E$19-gradient!$E$18)/100)*(PI()*gradient!$E$8*gradient!$E$8/4*K$3*0.7/J31))/$W$30)))),0)</f>
        <v>17.972952272707523</v>
      </c>
      <c r="M31" s="472"/>
      <c r="N31" s="345">
        <f>100*gradient!$E$8/4.6</f>
        <v>45.652173913043484</v>
      </c>
      <c r="O31" s="344">
        <f>IF($G31&lt;401,1+((SQRT(O$3/((('col1'!$B$9*((((N31/60*4)/(3.1415927*0.7*gradient!$E$8*gradient!$E$8))/1000*gradient!$E$9/1000000)/'col1'!$N$5)^(1/3))+('col1'!$B$10/((((N31/60*4)/(3.1415927*0.7*gradient!$E$8*gradient!$E$8))/1000*gradient!$E$9/1000000)/'col1'!$N$5))+('col1'!$B$11*((((N31/60*4)/(3.1415927*0.7*gradient!$E$8*gradient!$E$8))/1000*gradient!$E$9/1000000)/'col1'!$N$5)))*(gradient!$E$9*0.001)))/4)*(1/(1+((gradient!$E$23*((gradient!$E$19-gradient!$E$18)/100)*((PI()*gradient!$E$8*gradient!$E$8/4*O$3*0.7/N31)))/$W$30)))*LN(((((gradient!$E$23*((gradient!$E$19-gradient!$E$18)/100)*(PI()*gradient!$E$8*gradient!$E$8/4*O$3*0.7/N31))/$W$30)+1)/((gradient!$E$23*((gradient!$E$19-gradient!$E$18)/100)*(PI()*gradient!$E$8*gradient!$E$8/4*O$3*0.7/N31))/$W$30))*EXP(gradient!$E$23*((gradient!$E$19-gradient!$E$18)/100))-(1/((gradient!$E$23*((gradient!$E$19-gradient!$E$18)/100)*(PI()*gradient!$E$8*gradient!$E$8/4*O$3*0.7/N31))/$W$30)))),0)</f>
        <v>17.972952272707523</v>
      </c>
      <c r="Q31" s="472"/>
      <c r="S31" s="344">
        <f>IF($G31&lt;1001,1+((SQRT(S$3/((('col1'!$B$9*((((U31/60*4)/(3.1415927*0.7*gradient!$E$8*gradient!$E$8))/1000*gradient!$E$9/1000000)/'col1'!$N$5)^(1/3))+('col1'!$B$10/((((U31/60*4)/(3.1415927*0.7*gradient!$E$8*gradient!$E$8))/1000*gradient!$E$9/1000000)/'col1'!$N$5))+('col1'!$B$11*((((U31/60*4)/(3.1415927*0.7*gradient!$E$8*gradient!$E$8))/1000*gradient!$E$9/1000000)/'col1'!$N$5)))*(gradient!$E$9*0.001)))/4)*(1/(1+((gradient!$E$23*((gradient!$E$19-gradient!$E$18)/100)*((PI()*gradient!$E$8*gradient!$E$8/4*S$3*0.7/U31)))/$W$30)))*LN(((((gradient!$E$23*((gradient!$E$19-gradient!$E$18)/100)*(PI()*gradient!$E$8*gradient!$E$8/4*S$3*0.7/U31))/$W$30)+1)/((gradient!$E$23*((gradient!$E$19-gradient!$E$18)/100)*(PI()*gradient!$E$8*gradient!$E$8/4*S$3*0.7/U31))/$W$30))*EXP(gradient!$E$23*((gradient!$E$19-gradient!$E$18)/100))-(1/((gradient!$E$23*((gradient!$E$19-gradient!$E$18)/100)*(PI()*gradient!$E$8*gradient!$E$8/4*S$3*0.7/U31))/$W$30)))),0)</f>
        <v>17.972952272707523</v>
      </c>
      <c r="T31" s="340">
        <v>3</v>
      </c>
      <c r="U31" s="345">
        <f>100*gradient!$E$8/4.6</f>
        <v>45.652173913043484</v>
      </c>
    </row>
    <row r="32" spans="1:38" x14ac:dyDescent="0.2">
      <c r="A32" s="470"/>
      <c r="B32" s="345">
        <f>200*gradient!$E$8/4.6</f>
        <v>91.304347826086968</v>
      </c>
      <c r="C32" s="344">
        <f>1+((SQRT($C$3/((('col1'!$B$9*(((($B32/60*4)/(3.1415927*0.7*gradient!$E$8*gradient!$E$8))/1000*gradient!$E$9/1000000)/'col1'!$N$5)^(1/3))+('col1'!$B$10/(((($B32/60*4)/(3.1415927*0.7*gradient!$E$8*gradient!$E$8))/1000*gradient!$E$9/1000000)/'col1'!$N$5))+('col1'!$B$11*(((($B32/60*4)/(3.1415927*0.7*gradient!$E$8*gradient!$E$8))/1000*gradient!$E$9/1000000)/'col1'!$N$5)))*(gradient!$E$9*0.001)))/4)*(1/(1+((gradient!$E$23*((gradient!$E$19-gradient!$E$18)/100)*((PI()*gradient!$E$8*gradient!$E$8/4*$C$3*0.7/$B32)))/gradient!$E$20)))*LN(((((gradient!$E$23*((gradient!$E$19-gradient!$E$18)/100)*(PI()*gradient!$E$8*gradient!$E$8/4*$C$3*0.7/$B32))/gradient!$E$20)+1)/((gradient!$E$23*((gradient!$E$19-gradient!$E$18)/100)*(PI()*gradient!$E$8*gradient!$E$8/4*$C$3*0.7/$B32))/gradient!$E$20))*EXP(gradient!$E$23*((gradient!$E$19-gradient!$E$18)/100))-(1/((gradient!$E$23*((gradient!$E$19-gradient!$E$18)/100)*(PI()*gradient!$E$8*gradient!$E$8/4*$C$3*0.7/$B32))/gradient!$E$20))))</f>
        <v>56.525221746947871</v>
      </c>
      <c r="E32" s="472"/>
      <c r="F32" s="345">
        <f>200*gradient!$E$8/4.6</f>
        <v>91.304347826086968</v>
      </c>
      <c r="G32" s="344">
        <f>1.1*('col1'!$B$12*$G$3*0.001*(($F32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32" s="472"/>
      <c r="J32" s="345">
        <f>200*gradient!$E$8/4.6</f>
        <v>91.304347826086968</v>
      </c>
      <c r="K32" s="344">
        <f>IF($G32&lt;201,1+((SQRT(K$3/((('col1'!$B$9*((((J32/60*4)/(3.1415927*0.7*gradient!$E$8*gradient!$E$8))/1000*gradient!$E$9/1000000)/'col1'!$N$5)^(1/3))+('col1'!$B$10/((((J32/60*4)/(3.1415927*0.7*gradient!$E$8*gradient!$E$8))/1000*gradient!$E$9/1000000)/'col1'!$N$5))+('col1'!$B$11*((((J32/60*4)/(3.1415927*0.7*gradient!$E$8*gradient!$E$8))/1000*gradient!$E$9/1000000)/'col1'!$N$5)))*(gradient!$E$9*0.001)))/4)*(1/(1+((gradient!$E$23*((gradient!$E$19-gradient!$E$18)/100)*((PI()*gradient!$E$8*gradient!$E$8/4*K$3*0.7/J32)))/$W$30)))*LN(((((gradient!$E$23*((gradient!$E$19-gradient!$E$18)/100)*(PI()*gradient!$E$8*gradient!$E$8/4*K$3*0.7/J32))/$W$30)+1)/((gradient!$E$23*((gradient!$E$19-gradient!$E$18)/100)*(PI()*gradient!$E$8*gradient!$E$8/4*K$3*0.7/J32))/$W$30))*EXP(gradient!$E$23*((gradient!$E$19-gradient!$E$18)/100))-(1/((gradient!$E$23*((gradient!$E$19-gradient!$E$18)/100)*(PI()*gradient!$E$8*gradient!$E$8/4*K$3*0.7/J32))/$W$30)))),0)</f>
        <v>39.212969916749927</v>
      </c>
      <c r="M32" s="472"/>
      <c r="N32" s="345">
        <f>200*gradient!$E$8/4.6</f>
        <v>91.304347826086968</v>
      </c>
      <c r="O32" s="344">
        <f>IF($G32&lt;401,1+((SQRT(O$3/((('col1'!$B$9*((((N32/60*4)/(3.1415927*0.7*gradient!$E$8*gradient!$E$8))/1000*gradient!$E$9/1000000)/'col1'!$N$5)^(1/3))+('col1'!$B$10/((((N32/60*4)/(3.1415927*0.7*gradient!$E$8*gradient!$E$8))/1000*gradient!$E$9/1000000)/'col1'!$N$5))+('col1'!$B$11*((((N32/60*4)/(3.1415927*0.7*gradient!$E$8*gradient!$E$8))/1000*gradient!$E$9/1000000)/'col1'!$N$5)))*(gradient!$E$9*0.001)))/4)*(1/(1+((gradient!$E$23*((gradient!$E$19-gradient!$E$18)/100)*((PI()*gradient!$E$8*gradient!$E$8/4*O$3*0.7/N32)))/$W$30)))*LN(((((gradient!$E$23*((gradient!$E$19-gradient!$E$18)/100)*(PI()*gradient!$E$8*gradient!$E$8/4*O$3*0.7/N32))/$W$30)+1)/((gradient!$E$23*((gradient!$E$19-gradient!$E$18)/100)*(PI()*gradient!$E$8*gradient!$E$8/4*O$3*0.7/N32))/$W$30))*EXP(gradient!$E$23*((gradient!$E$19-gradient!$E$18)/100))-(1/((gradient!$E$23*((gradient!$E$19-gradient!$E$18)/100)*(PI()*gradient!$E$8*gradient!$E$8/4*O$3*0.7/N32))/$W$30)))),0)</f>
        <v>39.212969916749927</v>
      </c>
      <c r="Q32" s="472"/>
      <c r="S32" s="344">
        <f>IF($G32&lt;1001,1+((SQRT(S$3/((('col1'!$B$9*((((U32/60*4)/(3.1415927*0.7*gradient!$E$8*gradient!$E$8))/1000*gradient!$E$9/1000000)/'col1'!$N$5)^(1/3))+('col1'!$B$10/((((U32/60*4)/(3.1415927*0.7*gradient!$E$8*gradient!$E$8))/1000*gradient!$E$9/1000000)/'col1'!$N$5))+('col1'!$B$11*((((U32/60*4)/(3.1415927*0.7*gradient!$E$8*gradient!$E$8))/1000*gradient!$E$9/1000000)/'col1'!$N$5)))*(gradient!$E$9*0.001)))/4)*(1/(1+((gradient!$E$23*((gradient!$E$19-gradient!$E$18)/100)*((PI()*gradient!$E$8*gradient!$E$8/4*S$3*0.7/U32)))/$W$30)))*LN(((((gradient!$E$23*((gradient!$E$19-gradient!$E$18)/100)*(PI()*gradient!$E$8*gradient!$E$8/4*S$3*0.7/U32))/$W$30)+1)/((gradient!$E$23*((gradient!$E$19-gradient!$E$18)/100)*(PI()*gradient!$E$8*gradient!$E$8/4*S$3*0.7/U32))/$W$30))*EXP(gradient!$E$23*((gradient!$E$19-gradient!$E$18)/100))-(1/((gradient!$E$23*((gradient!$E$19-gradient!$E$18)/100)*(PI()*gradient!$E$8*gradient!$E$8/4*S$3*0.7/U32))/$W$30)))),0)</f>
        <v>39.212969916749927</v>
      </c>
      <c r="T32" s="340">
        <v>3</v>
      </c>
      <c r="U32" s="345">
        <f>200*gradient!$E$8/4.6</f>
        <v>91.304347826086968</v>
      </c>
      <c r="AB32" s="475" t="s">
        <v>289</v>
      </c>
      <c r="AC32" s="475"/>
      <c r="AD32" s="475"/>
      <c r="AE32" s="475"/>
      <c r="AF32" s="475"/>
      <c r="AG32" s="475"/>
      <c r="AH32" s="475"/>
      <c r="AI32" s="475"/>
      <c r="AJ32" s="475"/>
      <c r="AK32" s="475"/>
      <c r="AL32" s="475"/>
    </row>
    <row r="33" spans="1:38" x14ac:dyDescent="0.2">
      <c r="A33" s="470"/>
      <c r="B33" s="345">
        <f>300*gradient!$E$8/4.6</f>
        <v>136.95652173913044</v>
      </c>
      <c r="C33" s="344">
        <f>1+((SQRT($C$3/((('col1'!$B$9*(((($B33/60*4)/(3.1415927*0.7*gradient!$E$8*gradient!$E$8))/1000*gradient!$E$9/1000000)/'col1'!$N$5)^(1/3))+('col1'!$B$10/(((($B33/60*4)/(3.1415927*0.7*gradient!$E$8*gradient!$E$8))/1000*gradient!$E$9/1000000)/'col1'!$N$5))+('col1'!$B$11*(((($B33/60*4)/(3.1415927*0.7*gradient!$E$8*gradient!$E$8))/1000*gradient!$E$9/1000000)/'col1'!$N$5)))*(gradient!$E$9*0.001)))/4)*(1/(1+((gradient!$E$23*((gradient!$E$19-gradient!$E$18)/100)*((PI()*gradient!$E$8*gradient!$E$8/4*$C$3*0.7/$B33)))/gradient!$E$20)))*LN(((((gradient!$E$23*((gradient!$E$19-gradient!$E$18)/100)*(PI()*gradient!$E$8*gradient!$E$8/4*$C$3*0.7/$B33))/gradient!$E$20)+1)/((gradient!$E$23*((gradient!$E$19-gradient!$E$18)/100)*(PI()*gradient!$E$8*gradient!$E$8/4*$C$3*0.7/$B33))/gradient!$E$20))*EXP(gradient!$E$23*((gradient!$E$19-gradient!$E$18)/100))-(1/((gradient!$E$23*((gradient!$E$19-gradient!$E$18)/100)*(PI()*gradient!$E$8*gradient!$E$8/4*$C$3*0.7/$B33))/gradient!$E$20))))</f>
        <v>80.172329488877608</v>
      </c>
      <c r="E33" s="472"/>
      <c r="F33" s="345">
        <f>300*gradient!$E$8/4.6</f>
        <v>136.95652173913044</v>
      </c>
      <c r="G33" s="344">
        <f>1.1*('col1'!$B$12*$G$3*0.001*(($F33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33" s="472"/>
      <c r="J33" s="345">
        <f>300*gradient!$E$8/4.6</f>
        <v>136.95652173913044</v>
      </c>
      <c r="K33" s="344">
        <f>IF($G33&lt;201,1+((SQRT(K$3/((('col1'!$B$9*((((J33/60*4)/(3.1415927*0.7*gradient!$E$8*gradient!$E$8))/1000*gradient!$E$9/1000000)/'col1'!$N$5)^(1/3))+('col1'!$B$10/((((J33/60*4)/(3.1415927*0.7*gradient!$E$8*gradient!$E$8))/1000*gradient!$E$9/1000000)/'col1'!$N$5))+('col1'!$B$11*((((J33/60*4)/(3.1415927*0.7*gradient!$E$8*gradient!$E$8))/1000*gradient!$E$9/1000000)/'col1'!$N$5)))*(gradient!$E$9*0.001)))/4)*(1/(1+((gradient!$E$23*((gradient!$E$19-gradient!$E$18)/100)*((PI()*gradient!$E$8*gradient!$E$8/4*K$3*0.7/J33)))/$W$30)))*LN(((((gradient!$E$23*((gradient!$E$19-gradient!$E$18)/100)*(PI()*gradient!$E$8*gradient!$E$8/4*K$3*0.7/J33))/$W$30)+1)/((gradient!$E$23*((gradient!$E$19-gradient!$E$18)/100)*(PI()*gradient!$E$8*gradient!$E$8/4*K$3*0.7/J33))/$W$30))*EXP(gradient!$E$23*((gradient!$E$19-gradient!$E$18)/100))-(1/((gradient!$E$23*((gradient!$E$19-gradient!$E$18)/100)*(PI()*gradient!$E$8*gradient!$E$8/4*K$3*0.7/J33))/$W$30)))),0)</f>
        <v>57.768204561142078</v>
      </c>
      <c r="M33" s="472"/>
      <c r="N33" s="345">
        <f>300*gradient!$E$8/4.6</f>
        <v>136.95652173913044</v>
      </c>
      <c r="O33" s="344">
        <f>IF($G33&lt;401,1+((SQRT(O$3/((('col1'!$B$9*((((N33/60*4)/(3.1415927*0.7*gradient!$E$8*gradient!$E$8))/1000*gradient!$E$9/1000000)/'col1'!$N$5)^(1/3))+('col1'!$B$10/((((N33/60*4)/(3.1415927*0.7*gradient!$E$8*gradient!$E$8))/1000*gradient!$E$9/1000000)/'col1'!$N$5))+('col1'!$B$11*((((N33/60*4)/(3.1415927*0.7*gradient!$E$8*gradient!$E$8))/1000*gradient!$E$9/1000000)/'col1'!$N$5)))*(gradient!$E$9*0.001)))/4)*(1/(1+((gradient!$E$23*((gradient!$E$19-gradient!$E$18)/100)*((PI()*gradient!$E$8*gradient!$E$8/4*O$3*0.7/N33)))/$W$30)))*LN(((((gradient!$E$23*((gradient!$E$19-gradient!$E$18)/100)*(PI()*gradient!$E$8*gradient!$E$8/4*O$3*0.7/N33))/$W$30)+1)/((gradient!$E$23*((gradient!$E$19-gradient!$E$18)/100)*(PI()*gradient!$E$8*gradient!$E$8/4*O$3*0.7/N33))/$W$30))*EXP(gradient!$E$23*((gradient!$E$19-gradient!$E$18)/100))-(1/((gradient!$E$23*((gradient!$E$19-gradient!$E$18)/100)*(PI()*gradient!$E$8*gradient!$E$8/4*O$3*0.7/N33))/$W$30)))),0)</f>
        <v>57.768204561142078</v>
      </c>
      <c r="Q33" s="472"/>
      <c r="S33" s="344">
        <f>IF($G33&lt;1001,1+((SQRT(S$3/((('col1'!$B$9*((((U33/60*4)/(3.1415927*0.7*gradient!$E$8*gradient!$E$8))/1000*gradient!$E$9/1000000)/'col1'!$N$5)^(1/3))+('col1'!$B$10/((((U33/60*4)/(3.1415927*0.7*gradient!$E$8*gradient!$E$8))/1000*gradient!$E$9/1000000)/'col1'!$N$5))+('col1'!$B$11*((((U33/60*4)/(3.1415927*0.7*gradient!$E$8*gradient!$E$8))/1000*gradient!$E$9/1000000)/'col1'!$N$5)))*(gradient!$E$9*0.001)))/4)*(1/(1+((gradient!$E$23*((gradient!$E$19-gradient!$E$18)/100)*((PI()*gradient!$E$8*gradient!$E$8/4*S$3*0.7/U33)))/$W$30)))*LN(((((gradient!$E$23*((gradient!$E$19-gradient!$E$18)/100)*(PI()*gradient!$E$8*gradient!$E$8/4*S$3*0.7/U33))/$W$30)+1)/((gradient!$E$23*((gradient!$E$19-gradient!$E$18)/100)*(PI()*gradient!$E$8*gradient!$E$8/4*S$3*0.7/U33))/$W$30))*EXP(gradient!$E$23*((gradient!$E$19-gradient!$E$18)/100))-(1/((gradient!$E$23*((gradient!$E$19-gradient!$E$18)/100)*(PI()*gradient!$E$8*gradient!$E$8/4*S$3*0.7/U33))/$W$30)))),0)</f>
        <v>57.768204561142078</v>
      </c>
      <c r="T33" s="340">
        <v>3</v>
      </c>
      <c r="U33" s="345">
        <f>300*gradient!$E$8/4.6</f>
        <v>136.95652173913044</v>
      </c>
      <c r="AA33" s="341"/>
      <c r="AB33" s="340">
        <v>10</v>
      </c>
      <c r="AC33" s="340">
        <v>20</v>
      </c>
      <c r="AD33" s="340">
        <v>30</v>
      </c>
      <c r="AE33" s="340">
        <v>50</v>
      </c>
      <c r="AF33" s="340">
        <v>75</v>
      </c>
      <c r="AG33" s="340">
        <v>100</v>
      </c>
      <c r="AH33" s="340">
        <v>150</v>
      </c>
      <c r="AI33" s="340">
        <v>200</v>
      </c>
      <c r="AJ33" s="340">
        <v>250</v>
      </c>
      <c r="AK33" s="340">
        <v>500</v>
      </c>
      <c r="AL33" s="340">
        <v>1000</v>
      </c>
    </row>
    <row r="34" spans="1:38" x14ac:dyDescent="0.2">
      <c r="A34" s="470"/>
      <c r="B34" s="345">
        <f>400*gradient!$E$8/4.6</f>
        <v>182.60869565217394</v>
      </c>
      <c r="C34" s="344">
        <f>1+((SQRT($C$3/((('col1'!$B$9*(((($B34/60*4)/(3.1415927*0.7*gradient!$E$8*gradient!$E$8))/1000*gradient!$E$9/1000000)/'col1'!$N$5)^(1/3))+('col1'!$B$10/(((($B34/60*4)/(3.1415927*0.7*gradient!$E$8*gradient!$E$8))/1000*gradient!$E$9/1000000)/'col1'!$N$5))+('col1'!$B$11*(((($B34/60*4)/(3.1415927*0.7*gradient!$E$8*gradient!$E$8))/1000*gradient!$E$9/1000000)/'col1'!$N$5)))*(gradient!$E$9*0.001)))/4)*(1/(1+((gradient!$E$23*((gradient!$E$19-gradient!$E$18)/100)*((PI()*gradient!$E$8*gradient!$E$8/4*$C$3*0.7/$B34)))/gradient!$E$20)))*LN(((((gradient!$E$23*((gradient!$E$19-gradient!$E$18)/100)*(PI()*gradient!$E$8*gradient!$E$8/4*$C$3*0.7/$B34))/gradient!$E$20)+1)/((gradient!$E$23*((gradient!$E$19-gradient!$E$18)/100)*(PI()*gradient!$E$8*gradient!$E$8/4*$C$3*0.7/$B34))/gradient!$E$20))*EXP(gradient!$E$23*((gradient!$E$19-gradient!$E$18)/100))-(1/((gradient!$E$23*((gradient!$E$19-gradient!$E$18)/100)*(PI()*gradient!$E$8*gradient!$E$8/4*$C$3*0.7/$B34))/gradient!$E$20))))</f>
        <v>98.294238977784218</v>
      </c>
      <c r="E34" s="472"/>
      <c r="F34" s="345">
        <f>400*gradient!$E$8/4.6</f>
        <v>182.60869565217394</v>
      </c>
      <c r="G34" s="344">
        <f>1.1*('col1'!$B$12*$G$3*0.001*(($F34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34" s="472"/>
      <c r="J34" s="345">
        <f>400*gradient!$E$8/4.6</f>
        <v>182.60869565217394</v>
      </c>
      <c r="K34" s="344">
        <f>IF($G34&lt;201,1+((SQRT(K$3/((('col1'!$B$9*((((J34/60*4)/(3.1415927*0.7*gradient!$E$8*gradient!$E$8))/1000*gradient!$E$9/1000000)/'col1'!$N$5)^(1/3))+('col1'!$B$10/((((J34/60*4)/(3.1415927*0.7*gradient!$E$8*gradient!$E$8))/1000*gradient!$E$9/1000000)/'col1'!$N$5))+('col1'!$B$11*((((J34/60*4)/(3.1415927*0.7*gradient!$E$8*gradient!$E$8))/1000*gradient!$E$9/1000000)/'col1'!$N$5)))*(gradient!$E$9*0.001)))/4)*(1/(1+((gradient!$E$23*((gradient!$E$19-gradient!$E$18)/100)*((PI()*gradient!$E$8*gradient!$E$8/4*K$3*0.7/J34)))/$W$30)))*LN(((((gradient!$E$23*((gradient!$E$19-gradient!$E$18)/100)*(PI()*gradient!$E$8*gradient!$E$8/4*K$3*0.7/J34))/$W$30)+1)/((gradient!$E$23*((gradient!$E$19-gradient!$E$18)/100)*(PI()*gradient!$E$8*gradient!$E$8/4*K$3*0.7/J34))/$W$30))*EXP(gradient!$E$23*((gradient!$E$19-gradient!$E$18)/100))-(1/((gradient!$E$23*((gradient!$E$19-gradient!$E$18)/100)*(PI()*gradient!$E$8*gradient!$E$8/4*K$3*0.7/J34))/$W$30)))),0)</f>
        <v>72.989231167975205</v>
      </c>
      <c r="M34" s="472"/>
      <c r="N34" s="345">
        <f>400*gradient!$E$8/4.6</f>
        <v>182.60869565217394</v>
      </c>
      <c r="O34" s="344">
        <f>IF($G34&lt;401,1+((SQRT(O$3/((('col1'!$B$9*((((N34/60*4)/(3.1415927*0.7*gradient!$E$8*gradient!$E$8))/1000*gradient!$E$9/1000000)/'col1'!$N$5)^(1/3))+('col1'!$B$10/((((N34/60*4)/(3.1415927*0.7*gradient!$E$8*gradient!$E$8))/1000*gradient!$E$9/1000000)/'col1'!$N$5))+('col1'!$B$11*((((N34/60*4)/(3.1415927*0.7*gradient!$E$8*gradient!$E$8))/1000*gradient!$E$9/1000000)/'col1'!$N$5)))*(gradient!$E$9*0.001)))/4)*(1/(1+((gradient!$E$23*((gradient!$E$19-gradient!$E$18)/100)*((PI()*gradient!$E$8*gradient!$E$8/4*O$3*0.7/N34)))/$W$30)))*LN(((((gradient!$E$23*((gradient!$E$19-gradient!$E$18)/100)*(PI()*gradient!$E$8*gradient!$E$8/4*O$3*0.7/N34))/$W$30)+1)/((gradient!$E$23*((gradient!$E$19-gradient!$E$18)/100)*(PI()*gradient!$E$8*gradient!$E$8/4*O$3*0.7/N34))/$W$30))*EXP(gradient!$E$23*((gradient!$E$19-gradient!$E$18)/100))-(1/((gradient!$E$23*((gradient!$E$19-gradient!$E$18)/100)*(PI()*gradient!$E$8*gradient!$E$8/4*O$3*0.7/N34))/$W$30)))),0)</f>
        <v>72.989231167975205</v>
      </c>
      <c r="Q34" s="472"/>
      <c r="S34" s="344">
        <f>IF($G34&lt;1001,1+((SQRT(S$3/((('col1'!$B$9*((((U34/60*4)/(3.1415927*0.7*gradient!$E$8*gradient!$E$8))/1000*gradient!$E$9/1000000)/'col1'!$N$5)^(1/3))+('col1'!$B$10/((((U34/60*4)/(3.1415927*0.7*gradient!$E$8*gradient!$E$8))/1000*gradient!$E$9/1000000)/'col1'!$N$5))+('col1'!$B$11*((((U34/60*4)/(3.1415927*0.7*gradient!$E$8*gradient!$E$8))/1000*gradient!$E$9/1000000)/'col1'!$N$5)))*(gradient!$E$9*0.001)))/4)*(1/(1+((gradient!$E$23*((gradient!$E$19-gradient!$E$18)/100)*((PI()*gradient!$E$8*gradient!$E$8/4*S$3*0.7/U34)))/$W$30)))*LN(((((gradient!$E$23*((gradient!$E$19-gradient!$E$18)/100)*(PI()*gradient!$E$8*gradient!$E$8/4*S$3*0.7/U34))/$W$30)+1)/((gradient!$E$23*((gradient!$E$19-gradient!$E$18)/100)*(PI()*gradient!$E$8*gradient!$E$8/4*S$3*0.7/U34))/$W$30))*EXP(gradient!$E$23*((gradient!$E$19-gradient!$E$18)/100))-(1/((gradient!$E$23*((gradient!$E$19-gradient!$E$18)/100)*(PI()*gradient!$E$8*gradient!$E$8/4*S$3*0.7/U34))/$W$30)))),0)</f>
        <v>72.989231167975205</v>
      </c>
      <c r="T34" s="340">
        <v>3</v>
      </c>
      <c r="U34" s="345">
        <f>400*gradient!$E$8/4.6</f>
        <v>182.60869565217394</v>
      </c>
      <c r="Z34" s="470" t="s">
        <v>291</v>
      </c>
      <c r="AA34" s="343">
        <v>1</v>
      </c>
      <c r="AB34"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34)))*LN(((((gradient!$E$23*((gradient!$E$19-gradient!$E$18)/100)*(PI()*gradient!$E$8*gradient!$E$8/4*AB$33*0.7/gradient!$E$13))/$AA34)+1)/((gradient!$E$23*((gradient!$E$19-gradient!$E$18)/100)*(PI()*gradient!$E$8*gradient!$E$8/4*AB$33*0.7/gradient!$E$13))/$AA34))*EXP(gradient!$E$23*((gradient!$E$19-gradient!$E$18)/100))-(1/((gradient!$E$23*((gradient!$E$19-gradient!$E$18)/100)*(PI()*gradient!$E$8*gradient!$E$8/4*AB$33*0.7/gradient!$E$13))/$AA34))))</f>
        <v>70.318766133765521</v>
      </c>
      <c r="AC34"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34)))*LN(((((gradient!$E$23*((gradient!$E$19-gradient!$E$18)/100)*(PI()*gradient!$E$8*gradient!$E$8/4*AC$33*0.7/gradient!$E$13))/$AA34)+1)/((gradient!$E$23*((gradient!$E$19-gradient!$E$18)/100)*(PI()*gradient!$E$8*gradient!$E$8/4*AC$33*0.7/gradient!$E$13))/$AA34))*EXP(gradient!$E$23*((gradient!$E$19-gradient!$E$18)/100))-(1/((gradient!$E$23*((gradient!$E$19-gradient!$E$18)/100)*(PI()*gradient!$E$8*gradient!$E$8/4*AC$33*0.7/gradient!$E$13))/$AA34))))</f>
        <v>77.195501932653826</v>
      </c>
      <c r="AD34"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34)))*LN(((((gradient!$E$23*((gradient!$E$19-gradient!$E$18)/100)*(PI()*gradient!$E$8*gradient!$E$8/4*AD$33*0.7/gradient!$E$13))/$AA34)+1)/((gradient!$E$23*((gradient!$E$19-gradient!$E$18)/100)*(PI()*gradient!$E$8*gradient!$E$8/4*AD$33*0.7/gradient!$E$13))/$AA34))*EXP(gradient!$E$23*((gradient!$E$19-gradient!$E$18)/100))-(1/((gradient!$E$23*((gradient!$E$19-gradient!$E$18)/100)*(PI()*gradient!$E$8*gradient!$E$8/4*AD$33*0.7/gradient!$E$13))/$AA34))))</f>
        <v>78.110119530552595</v>
      </c>
      <c r="AE34"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34)))*LN(((((gradient!$E$23*((gradient!$E$19-gradient!$E$18)/100)*(PI()*gradient!$E$8*gradient!$E$8/4*AE$33*0.7/gradient!$E$13))/$AA34)+1)/((gradient!$E$23*((gradient!$E$19-gradient!$E$18)/100)*(PI()*gradient!$E$8*gradient!$E$8/4*AE$33*0.7/gradient!$E$13))/$AA34))*EXP(gradient!$E$23*((gradient!$E$19-gradient!$E$18)/100))-(1/((gradient!$E$23*((gradient!$E$19-gradient!$E$18)/100)*(PI()*gradient!$E$8*gradient!$E$8/4*AE$33*0.7/gradient!$E$13))/$AA34))))</f>
        <v>75.407492569242507</v>
      </c>
      <c r="AF34"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34)))*LN(((((gradient!$E$23*((gradient!$E$19-gradient!$E$18)/100)*(PI()*gradient!$E$8*gradient!$E$8/4*AF$33*0.7/gradient!$E$13))/$AA34)+1)/((gradient!$E$23*((gradient!$E$19-gradient!$E$18)/100)*(PI()*gradient!$E$8*gradient!$E$8/4*AF$33*0.7/gradient!$E$13))/$AA34))*EXP(gradient!$E$23*((gradient!$E$19-gradient!$E$18)/100))-(1/((gradient!$E$23*((gradient!$E$19-gradient!$E$18)/100)*(PI()*gradient!$E$8*gradient!$E$8/4*AF$33*0.7/gradient!$E$13))/$AA34))))</f>
        <v>70.511500043798634</v>
      </c>
      <c r="AG34"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34)))*LN(((((gradient!$E$23*((gradient!$E$19-gradient!$E$18)/100)*(PI()*gradient!$E$8*gradient!$E$8/4*AG$33*0.7/gradient!$E$13))/$AA34)+1)/((gradient!$E$23*((gradient!$E$19-gradient!$E$18)/100)*(PI()*gradient!$E$8*gradient!$E$8/4*AG$33*0.7/gradient!$E$13))/$AA34))*EXP(gradient!$E$23*((gradient!$E$19-gradient!$E$18)/100))-(1/((gradient!$E$23*((gradient!$E$19-gradient!$E$18)/100)*(PI()*gradient!$E$8*gradient!$E$8/4*AG$33*0.7/gradient!$E$13))/$AA34))))</f>
        <v>65.952001242848496</v>
      </c>
      <c r="AH34"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34)))*LN(((((gradient!$E$23*((gradient!$E$19-gradient!$E$18)/100)*(PI()*gradient!$E$8*gradient!$E$8/4*AH$33*0.7/gradient!$E$13))/$AA34)+1)/((gradient!$E$23*((gradient!$E$19-gradient!$E$18)/100)*(PI()*gradient!$E$8*gradient!$E$8/4*AH$33*0.7/gradient!$E$13))/$AA34))*EXP(gradient!$E$23*((gradient!$E$19-gradient!$E$18)/100))-(1/((gradient!$E$23*((gradient!$E$19-gradient!$E$18)/100)*(PI()*gradient!$E$8*gradient!$E$8/4*AH$33*0.7/gradient!$E$13))/$AA34))))</f>
        <v>58.63683923383897</v>
      </c>
      <c r="AI34"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34)))*LN(((((gradient!$E$23*((gradient!$E$19-gradient!$E$18)/100)*(PI()*gradient!$E$8*gradient!$E$8/4*AI$33*0.7/gradient!$E$13))/$AA34)+1)/((gradient!$E$23*((gradient!$E$19-gradient!$E$18)/100)*(PI()*gradient!$E$8*gradient!$E$8/4*AI$33*0.7/gradient!$E$13))/$AA34))*EXP(gradient!$E$23*((gradient!$E$19-gradient!$E$18)/100))-(1/((gradient!$E$23*((gradient!$E$19-gradient!$E$18)/100)*(PI()*gradient!$E$8*gradient!$E$8/4*AI$33*0.7/gradient!$E$13))/$AA34))))</f>
        <v>53.202296506465082</v>
      </c>
      <c r="AJ34"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34)))*LN(((((gradient!$E$23*((gradient!$E$19-gradient!$E$18)/100)*(PI()*gradient!$E$8*gradient!$E$8/4*AJ$33*0.7/gradient!$E$13))/$AA34)+1)/((gradient!$E$23*((gradient!$E$19-gradient!$E$18)/100)*(PI()*gradient!$E$8*gradient!$E$8/4*AJ$33*0.7/gradient!$E$13))/$AA34))*EXP(gradient!$E$23*((gradient!$E$19-gradient!$E$18)/100))-(1/((gradient!$E$23*((gradient!$E$19-gradient!$E$18)/100)*(PI()*gradient!$E$8*gradient!$E$8/4*AJ$33*0.7/gradient!$E$13))/$AA34))))</f>
        <v>49.018560392443895</v>
      </c>
      <c r="AK34"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34)))*LN(((((gradient!$E$23*((gradient!$E$19-gradient!$E$18)/100)*(PI()*gradient!$E$8*gradient!$E$8/4*AK$33*0.7/gradient!$E$13))/$AA34)+1)/((gradient!$E$23*((gradient!$E$19-gradient!$E$18)/100)*(PI()*gradient!$E$8*gradient!$E$8/4*AK$33*0.7/gradient!$E$13))/$AA34))*EXP(gradient!$E$23*((gradient!$E$19-gradient!$E$18)/100))-(1/((gradient!$E$23*((gradient!$E$19-gradient!$E$18)/100)*(PI()*gradient!$E$8*gradient!$E$8/4*AK$33*0.7/gradient!$E$13))/$AA34))))</f>
        <v>37.015275704220173</v>
      </c>
      <c r="AL34"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34)))*LN(((((gradient!$E$23*((gradient!$E$19-gradient!$E$18)/100)*(PI()*gradient!$E$8*gradient!$E$8/4*AL$33*0.7/gradient!$E$13))/$AA34)+1)/((gradient!$E$23*((gradient!$E$19-gradient!$E$18)/100)*(PI()*gradient!$E$8*gradient!$E$8/4*AL$33*0.7/gradient!$E$13))/$AA34))*EXP(gradient!$E$23*((gradient!$E$19-gradient!$E$18)/100))-(1/((gradient!$E$23*((gradient!$E$19-gradient!$E$18)/100)*(PI()*gradient!$E$8*gradient!$E$8/4*AL$33*0.7/gradient!$E$13))/$AA34))))</f>
        <v>27.269344132108653</v>
      </c>
    </row>
    <row r="35" spans="1:38" x14ac:dyDescent="0.2">
      <c r="A35" s="470"/>
      <c r="B35" s="345">
        <f>500*gradient!$E$8/4.6</f>
        <v>228.2608695652174</v>
      </c>
      <c r="C35" s="344">
        <f>1+((SQRT($C$3/((('col1'!$B$9*(((($B35/60*4)/(3.1415927*0.7*gradient!$E$8*gradient!$E$8))/1000*gradient!$E$9/1000000)/'col1'!$N$5)^(1/3))+('col1'!$B$10/(((($B35/60*4)/(3.1415927*0.7*gradient!$E$8*gradient!$E$8))/1000*gradient!$E$9/1000000)/'col1'!$N$5))+('col1'!$B$11*(((($B35/60*4)/(3.1415927*0.7*gradient!$E$8*gradient!$E$8))/1000*gradient!$E$9/1000000)/'col1'!$N$5)))*(gradient!$E$9*0.001)))/4)*(1/(1+((gradient!$E$23*((gradient!$E$19-gradient!$E$18)/100)*((PI()*gradient!$E$8*gradient!$E$8/4*$C$3*0.7/$B35)))/gradient!$E$20)))*LN(((((gradient!$E$23*((gradient!$E$19-gradient!$E$18)/100)*(PI()*gradient!$E$8*gradient!$E$8/4*$C$3*0.7/$B35))/gradient!$E$20)+1)/((gradient!$E$23*((gradient!$E$19-gradient!$E$18)/100)*(PI()*gradient!$E$8*gradient!$E$8/4*$C$3*0.7/$B35))/gradient!$E$20))*EXP(gradient!$E$23*((gradient!$E$19-gradient!$E$18)/100))-(1/((gradient!$E$23*((gradient!$E$19-gradient!$E$18)/100)*(PI()*gradient!$E$8*gradient!$E$8/4*$C$3*0.7/$B35))/gradient!$E$20))))</f>
        <v>112.14551034818903</v>
      </c>
      <c r="E35" s="472"/>
      <c r="F35" s="345">
        <f>500*gradient!$E$8/4.6</f>
        <v>228.2608695652174</v>
      </c>
      <c r="G35" s="344">
        <f>1.1*('col1'!$B$12*$G$3*0.001*(($F35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35" s="472"/>
      <c r="J35" s="345">
        <f>500*gradient!$E$8/4.6</f>
        <v>228.2608695652174</v>
      </c>
      <c r="K35" s="344">
        <f>IF($G35&lt;201,1+((SQRT(K$3/((('col1'!$B$9*((((J35/60*4)/(3.1415927*0.7*gradient!$E$8*gradient!$E$8))/1000*gradient!$E$9/1000000)/'col1'!$N$5)^(1/3))+('col1'!$B$10/((((J35/60*4)/(3.1415927*0.7*gradient!$E$8*gradient!$E$8))/1000*gradient!$E$9/1000000)/'col1'!$N$5))+('col1'!$B$11*((((J35/60*4)/(3.1415927*0.7*gradient!$E$8*gradient!$E$8))/1000*gradient!$E$9/1000000)/'col1'!$N$5)))*(gradient!$E$9*0.001)))/4)*(1/(1+((gradient!$E$23*((gradient!$E$19-gradient!$E$18)/100)*((PI()*gradient!$E$8*gradient!$E$8/4*K$3*0.7/J35)))/$W$30)))*LN(((((gradient!$E$23*((gradient!$E$19-gradient!$E$18)/100)*(PI()*gradient!$E$8*gradient!$E$8/4*K$3*0.7/J35))/$W$30)+1)/((gradient!$E$23*((gradient!$E$19-gradient!$E$18)/100)*(PI()*gradient!$E$8*gradient!$E$8/4*K$3*0.7/J35))/$W$30))*EXP(gradient!$E$23*((gradient!$E$19-gradient!$E$18)/100))-(1/((gradient!$E$23*((gradient!$E$19-gradient!$E$18)/100)*(PI()*gradient!$E$8*gradient!$E$8/4*K$3*0.7/J35))/$W$30)))),0)</f>
        <v>0</v>
      </c>
      <c r="M35" s="472"/>
      <c r="N35" s="345">
        <f>500*gradient!$E$8/4.6</f>
        <v>228.2608695652174</v>
      </c>
      <c r="O35" s="344">
        <f>IF($G35&lt;401,1+((SQRT(O$3/((('col1'!$B$9*((((N35/60*4)/(3.1415927*0.7*gradient!$E$8*gradient!$E$8))/1000*gradient!$E$9/1000000)/'col1'!$N$5)^(1/3))+('col1'!$B$10/((((N35/60*4)/(3.1415927*0.7*gradient!$E$8*gradient!$E$8))/1000*gradient!$E$9/1000000)/'col1'!$N$5))+('col1'!$B$11*((((N35/60*4)/(3.1415927*0.7*gradient!$E$8*gradient!$E$8))/1000*gradient!$E$9/1000000)/'col1'!$N$5)))*(gradient!$E$9*0.001)))/4)*(1/(1+((gradient!$E$23*((gradient!$E$19-gradient!$E$18)/100)*((PI()*gradient!$E$8*gradient!$E$8/4*O$3*0.7/N35)))/$W$30)))*LN(((((gradient!$E$23*((gradient!$E$19-gradient!$E$18)/100)*(PI()*gradient!$E$8*gradient!$E$8/4*O$3*0.7/N35))/$W$30)+1)/((gradient!$E$23*((gradient!$E$19-gradient!$E$18)/100)*(PI()*gradient!$E$8*gradient!$E$8/4*O$3*0.7/N35))/$W$30))*EXP(gradient!$E$23*((gradient!$E$19-gradient!$E$18)/100))-(1/((gradient!$E$23*((gradient!$E$19-gradient!$E$18)/100)*(PI()*gradient!$E$8*gradient!$E$8/4*O$3*0.7/N35))/$W$30)))),0)</f>
        <v>85.310599671854973</v>
      </c>
      <c r="Q35" s="472"/>
      <c r="S35" s="344">
        <f>IF($G35&lt;1001,1+((SQRT(S$3/((('col1'!$B$9*((((U35/60*4)/(3.1415927*0.7*gradient!$E$8*gradient!$E$8))/1000*gradient!$E$9/1000000)/'col1'!$N$5)^(1/3))+('col1'!$B$10/((((U35/60*4)/(3.1415927*0.7*gradient!$E$8*gradient!$E$8))/1000*gradient!$E$9/1000000)/'col1'!$N$5))+('col1'!$B$11*((((U35/60*4)/(3.1415927*0.7*gradient!$E$8*gradient!$E$8))/1000*gradient!$E$9/1000000)/'col1'!$N$5)))*(gradient!$E$9*0.001)))/4)*(1/(1+((gradient!$E$23*((gradient!$E$19-gradient!$E$18)/100)*((PI()*gradient!$E$8*gradient!$E$8/4*S$3*0.7/U35)))/$W$30)))*LN(((((gradient!$E$23*((gradient!$E$19-gradient!$E$18)/100)*(PI()*gradient!$E$8*gradient!$E$8/4*S$3*0.7/U35))/$W$30)+1)/((gradient!$E$23*((gradient!$E$19-gradient!$E$18)/100)*(PI()*gradient!$E$8*gradient!$E$8/4*S$3*0.7/U35))/$W$30))*EXP(gradient!$E$23*((gradient!$E$19-gradient!$E$18)/100))-(1/((gradient!$E$23*((gradient!$E$19-gradient!$E$18)/100)*(PI()*gradient!$E$8*gradient!$E$8/4*S$3*0.7/U35))/$W$30)))),0)</f>
        <v>85.310599671854973</v>
      </c>
      <c r="T35" s="340">
        <v>3</v>
      </c>
      <c r="U35" s="345">
        <f>500*gradient!$E$8/4.6</f>
        <v>228.2608695652174</v>
      </c>
      <c r="Z35" s="470"/>
      <c r="AA35" s="345">
        <v>2</v>
      </c>
      <c r="AB35"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35)))*LN(((((gradient!$E$23*((gradient!$E$19-gradient!$E$18)/100)*(PI()*gradient!$E$8*gradient!$E$8/4*AB$33*0.7/gradient!$E$13))/$AA35)+1)/((gradient!$E$23*((gradient!$E$19-gradient!$E$18)/100)*(PI()*gradient!$E$8*gradient!$E$8/4*AB$33*0.7/gradient!$E$13))/$AA35))*EXP(gradient!$E$23*((gradient!$E$19-gradient!$E$18)/100))-(1/((gradient!$E$23*((gradient!$E$19-gradient!$E$18)/100)*(PI()*gradient!$E$8*gradient!$E$8/4*AB$33*0.7/gradient!$E$13))/$AA35))))</f>
        <v>83.899538208255379</v>
      </c>
      <c r="AC35"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35)))*LN(((((gradient!$E$23*((gradient!$E$19-gradient!$E$18)/100)*(PI()*gradient!$E$8*gradient!$E$8/4*AC$33*0.7/gradient!$E$13))/$AA35)+1)/((gradient!$E$23*((gradient!$E$19-gradient!$E$18)/100)*(PI()*gradient!$E$8*gradient!$E$8/4*AC$33*0.7/gradient!$E$13))/$AA35))*EXP(gradient!$E$23*((gradient!$E$19-gradient!$E$18)/100))-(1/((gradient!$E$23*((gradient!$E$19-gradient!$E$18)/100)*(PI()*gradient!$E$8*gradient!$E$8/4*AC$33*0.7/gradient!$E$13))/$AA35))))</f>
        <v>99.031539193339995</v>
      </c>
      <c r="AD35"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35)))*LN(((((gradient!$E$23*((gradient!$E$19-gradient!$E$18)/100)*(PI()*gradient!$E$8*gradient!$E$8/4*AD$33*0.7/gradient!$E$13))/$AA35)+1)/((gradient!$E$23*((gradient!$E$19-gradient!$E$18)/100)*(PI()*gradient!$E$8*gradient!$E$8/4*AD$33*0.7/gradient!$E$13))/$AA35))*EXP(gradient!$E$23*((gradient!$E$19-gradient!$E$18)/100))-(1/((gradient!$E$23*((gradient!$E$19-gradient!$E$18)/100)*(PI()*gradient!$E$8*gradient!$E$8/4*AD$33*0.7/gradient!$E$13))/$AA35))))</f>
        <v>105.70356044925833</v>
      </c>
      <c r="AE35"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35)))*LN(((((gradient!$E$23*((gradient!$E$19-gradient!$E$18)/100)*(PI()*gradient!$E$8*gradient!$E$8/4*AE$33*0.7/gradient!$E$13))/$AA35)+1)/((gradient!$E$23*((gradient!$E$19-gradient!$E$18)/100)*(PI()*gradient!$E$8*gradient!$E$8/4*AE$33*0.7/gradient!$E$13))/$AA35))*EXP(gradient!$E$23*((gradient!$E$19-gradient!$E$18)/100))-(1/((gradient!$E$23*((gradient!$E$19-gradient!$E$18)/100)*(PI()*gradient!$E$8*gradient!$E$8/4*AE$33*0.7/gradient!$E$13))/$AA35))))</f>
        <v>109.93468459597575</v>
      </c>
      <c r="AF35"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35)))*LN(((((gradient!$E$23*((gradient!$E$19-gradient!$E$18)/100)*(PI()*gradient!$E$8*gradient!$E$8/4*AF$33*0.7/gradient!$E$13))/$AA35)+1)/((gradient!$E$23*((gradient!$E$19-gradient!$E$18)/100)*(PI()*gradient!$E$8*gradient!$E$8/4*AF$33*0.7/gradient!$E$13))/$AA35))*EXP(gradient!$E$23*((gradient!$E$19-gradient!$E$18)/100))-(1/((gradient!$E$23*((gradient!$E$19-gradient!$E$18)/100)*(PI()*gradient!$E$8*gradient!$E$8/4*AF$33*0.7/gradient!$E$13))/$AA35))))</f>
        <v>109.12147658202022</v>
      </c>
      <c r="AG35"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35)))*LN(((((gradient!$E$23*((gradient!$E$19-gradient!$E$18)/100)*(PI()*gradient!$E$8*gradient!$E$8/4*AG$33*0.7/gradient!$E$13))/$AA35)+1)/((gradient!$E$23*((gradient!$E$19-gradient!$E$18)/100)*(PI()*gradient!$E$8*gradient!$E$8/4*AG$33*0.7/gradient!$E$13))/$AA35))*EXP(gradient!$E$23*((gradient!$E$19-gradient!$E$18)/100))-(1/((gradient!$E$23*((gradient!$E$19-gradient!$E$18)/100)*(PI()*gradient!$E$8*gradient!$E$8/4*AG$33*0.7/gradient!$E$13))/$AA35))))</f>
        <v>106.22808513359801</v>
      </c>
      <c r="AH35"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35)))*LN(((((gradient!$E$23*((gradient!$E$19-gradient!$E$18)/100)*(PI()*gradient!$E$8*gradient!$E$8/4*AH$33*0.7/gradient!$E$13))/$AA35)+1)/((gradient!$E$23*((gradient!$E$19-gradient!$E$18)/100)*(PI()*gradient!$E$8*gradient!$E$8/4*AH$33*0.7/gradient!$E$13))/$AA35))*EXP(gradient!$E$23*((gradient!$E$19-gradient!$E$18)/100))-(1/((gradient!$E$23*((gradient!$E$19-gradient!$E$18)/100)*(PI()*gradient!$E$8*gradient!$E$8/4*AH$33*0.7/gradient!$E$13))/$AA35))))</f>
        <v>99.30410610283802</v>
      </c>
      <c r="AI35"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35)))*LN(((((gradient!$E$23*((gradient!$E$19-gradient!$E$18)/100)*(PI()*gradient!$E$8*gradient!$E$8/4*AI$33*0.7/gradient!$E$13))/$AA35)+1)/((gradient!$E$23*((gradient!$E$19-gradient!$E$18)/100)*(PI()*gradient!$E$8*gradient!$E$8/4*AI$33*0.7/gradient!$E$13))/$AA35))*EXP(gradient!$E$23*((gradient!$E$19-gradient!$E$18)/100))-(1/((gradient!$E$23*((gradient!$E$19-gradient!$E$18)/100)*(PI()*gradient!$E$8*gradient!$E$8/4*AI$33*0.7/gradient!$E$13))/$AA35))))</f>
        <v>92.856001060910472</v>
      </c>
      <c r="AJ35"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35)))*LN(((((gradient!$E$23*((gradient!$E$19-gradient!$E$18)/100)*(PI()*gradient!$E$8*gradient!$E$8/4*AJ$33*0.7/gradient!$E$13))/$AA35)+1)/((gradient!$E$23*((gradient!$E$19-gradient!$E$18)/100)*(PI()*gradient!$E$8*gradient!$E$8/4*AJ$33*0.7/gradient!$E$13))/$AA35))*EXP(gradient!$E$23*((gradient!$E$19-gradient!$E$18)/100))-(1/((gradient!$E$23*((gradient!$E$19-gradient!$E$18)/100)*(PI()*gradient!$E$8*gradient!$E$8/4*AJ$33*0.7/gradient!$E$13))/$AA35))))</f>
        <v>87.283572691823537</v>
      </c>
      <c r="AK35"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35)))*LN(((((gradient!$E$23*((gradient!$E$19-gradient!$E$18)/100)*(PI()*gradient!$E$8*gradient!$E$8/4*AK$33*0.7/gradient!$E$13))/$AA35)+1)/((gradient!$E$23*((gradient!$E$19-gradient!$E$18)/100)*(PI()*gradient!$E$8*gradient!$E$8/4*AK$33*0.7/gradient!$E$13))/$AA35))*EXP(gradient!$E$23*((gradient!$E$19-gradient!$E$18)/100))-(1/((gradient!$E$23*((gradient!$E$19-gradient!$E$18)/100)*(PI()*gradient!$E$8*gradient!$E$8/4*AK$33*0.7/gradient!$E$13))/$AA35))))</f>
        <v>68.908499352625682</v>
      </c>
      <c r="AL35"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35)))*LN(((((gradient!$E$23*((gradient!$E$19-gradient!$E$18)/100)*(PI()*gradient!$E$8*gradient!$E$8/4*AL$33*0.7/gradient!$E$13))/$AA35)+1)/((gradient!$E$23*((gradient!$E$19-gradient!$E$18)/100)*(PI()*gradient!$E$8*gradient!$E$8/4*AL$33*0.7/gradient!$E$13))/$AA35))*EXP(gradient!$E$23*((gradient!$E$19-gradient!$E$18)/100))-(1/((gradient!$E$23*((gradient!$E$19-gradient!$E$18)/100)*(PI()*gradient!$E$8*gradient!$E$8/4*AL$33*0.7/gradient!$E$13))/$AA35))))</f>
        <v>51.933291353514392</v>
      </c>
    </row>
    <row r="36" spans="1:38" x14ac:dyDescent="0.2">
      <c r="A36" s="470"/>
      <c r="B36" s="345">
        <f>600*gradient!$E$8/4.6</f>
        <v>273.91304347826087</v>
      </c>
      <c r="C36" s="344">
        <f>1+((SQRT($C$3/((('col1'!$B$9*(((($B36/60*4)/(3.1415927*0.7*gradient!$E$8*gradient!$E$8))/1000*gradient!$E$9/1000000)/'col1'!$N$5)^(1/3))+('col1'!$B$10/(((($B36/60*4)/(3.1415927*0.7*gradient!$E$8*gradient!$E$8))/1000*gradient!$E$9/1000000)/'col1'!$N$5))+('col1'!$B$11*(((($B36/60*4)/(3.1415927*0.7*gradient!$E$8*gradient!$E$8))/1000*gradient!$E$9/1000000)/'col1'!$N$5)))*(gradient!$E$9*0.001)))/4)*(1/(1+((gradient!$E$23*((gradient!$E$19-gradient!$E$18)/100)*((PI()*gradient!$E$8*gradient!$E$8/4*$C$3*0.7/$B36)))/gradient!$E$20)))*LN(((((gradient!$E$23*((gradient!$E$19-gradient!$E$18)/100)*(PI()*gradient!$E$8*gradient!$E$8/4*$C$3*0.7/$B36))/gradient!$E$20)+1)/((gradient!$E$23*((gradient!$E$19-gradient!$E$18)/100)*(PI()*gradient!$E$8*gradient!$E$8/4*$C$3*0.7/$B36))/gradient!$E$20))*EXP(gradient!$E$23*((gradient!$E$19-gradient!$E$18)/100))-(1/((gradient!$E$23*((gradient!$E$19-gradient!$E$18)/100)*(PI()*gradient!$E$8*gradient!$E$8/4*$C$3*0.7/$B36))/gradient!$E$20))))</f>
        <v>122.82891666058178</v>
      </c>
      <c r="E36" s="472"/>
      <c r="F36" s="345">
        <f>600*gradient!$E$8/4.6</f>
        <v>273.91304347826087</v>
      </c>
      <c r="G36" s="344">
        <f>1.1*('col1'!$B$12*$G$3*0.001*(($F36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36" s="472"/>
      <c r="J36" s="345">
        <f>600*gradient!$E$8/4.6</f>
        <v>273.91304347826087</v>
      </c>
      <c r="K36" s="344">
        <f>IF($G36&lt;201,1+((SQRT(K$3/((('col1'!$B$9*((((J36/60*4)/(3.1415927*0.7*gradient!$E$8*gradient!$E$8))/1000*gradient!$E$9/1000000)/'col1'!$N$5)^(1/3))+('col1'!$B$10/((((J36/60*4)/(3.1415927*0.7*gradient!$E$8*gradient!$E$8))/1000*gradient!$E$9/1000000)/'col1'!$N$5))+('col1'!$B$11*((((J36/60*4)/(3.1415927*0.7*gradient!$E$8*gradient!$E$8))/1000*gradient!$E$9/1000000)/'col1'!$N$5)))*(gradient!$E$9*0.001)))/4)*(1/(1+((gradient!$E$23*((gradient!$E$19-gradient!$E$18)/100)*((PI()*gradient!$E$8*gradient!$E$8/4*K$3*0.7/J36)))/$W$30)))*LN(((((gradient!$E$23*((gradient!$E$19-gradient!$E$18)/100)*(PI()*gradient!$E$8*gradient!$E$8/4*K$3*0.7/J36))/$W$30)+1)/((gradient!$E$23*((gradient!$E$19-gradient!$E$18)/100)*(PI()*gradient!$E$8*gradient!$E$8/4*K$3*0.7/J36))/$W$30))*EXP(gradient!$E$23*((gradient!$E$19-gradient!$E$18)/100))-(1/((gradient!$E$23*((gradient!$E$19-gradient!$E$18)/100)*(PI()*gradient!$E$8*gradient!$E$8/4*K$3*0.7/J36))/$W$30)))),0)</f>
        <v>0</v>
      </c>
      <c r="M36" s="472"/>
      <c r="N36" s="345">
        <f>600*gradient!$E$8/4.6</f>
        <v>273.91304347826087</v>
      </c>
      <c r="O36" s="344">
        <f>IF($G36&lt;401,1+((SQRT(O$3/((('col1'!$B$9*((((N36/60*4)/(3.1415927*0.7*gradient!$E$8*gradient!$E$8))/1000*gradient!$E$9/1000000)/'col1'!$N$5)^(1/3))+('col1'!$B$10/((((N36/60*4)/(3.1415927*0.7*gradient!$E$8*gradient!$E$8))/1000*gradient!$E$9/1000000)/'col1'!$N$5))+('col1'!$B$11*((((N36/60*4)/(3.1415927*0.7*gradient!$E$8*gradient!$E$8))/1000*gradient!$E$9/1000000)/'col1'!$N$5)))*(gradient!$E$9*0.001)))/4)*(1/(1+((gradient!$E$23*((gradient!$E$19-gradient!$E$18)/100)*((PI()*gradient!$E$8*gradient!$E$8/4*O$3*0.7/N36)))/$W$30)))*LN(((((gradient!$E$23*((gradient!$E$19-gradient!$E$18)/100)*(PI()*gradient!$E$8*gradient!$E$8/4*O$3*0.7/N36))/$W$30)+1)/((gradient!$E$23*((gradient!$E$19-gradient!$E$18)/100)*(PI()*gradient!$E$8*gradient!$E$8/4*O$3*0.7/N36))/$W$30))*EXP(gradient!$E$23*((gradient!$E$19-gradient!$E$18)/100))-(1/((gradient!$E$23*((gradient!$E$19-gradient!$E$18)/100)*(PI()*gradient!$E$8*gradient!$E$8/4*O$3*0.7/N36))/$W$30)))),0)</f>
        <v>95.302778160515814</v>
      </c>
      <c r="Q36" s="472"/>
      <c r="S36" s="344">
        <f>IF($G36&lt;1001,1+((SQRT(S$3/((('col1'!$B$9*((((U36/60*4)/(3.1415927*0.7*gradient!$E$8*gradient!$E$8))/1000*gradient!$E$9/1000000)/'col1'!$N$5)^(1/3))+('col1'!$B$10/((((U36/60*4)/(3.1415927*0.7*gradient!$E$8*gradient!$E$8))/1000*gradient!$E$9/1000000)/'col1'!$N$5))+('col1'!$B$11*((((U36/60*4)/(3.1415927*0.7*gradient!$E$8*gradient!$E$8))/1000*gradient!$E$9/1000000)/'col1'!$N$5)))*(gradient!$E$9*0.001)))/4)*(1/(1+((gradient!$E$23*((gradient!$E$19-gradient!$E$18)/100)*((PI()*gradient!$E$8*gradient!$E$8/4*S$3*0.7/U36)))/$W$30)))*LN(((((gradient!$E$23*((gradient!$E$19-gradient!$E$18)/100)*(PI()*gradient!$E$8*gradient!$E$8/4*S$3*0.7/U36))/$W$30)+1)/((gradient!$E$23*((gradient!$E$19-gradient!$E$18)/100)*(PI()*gradient!$E$8*gradient!$E$8/4*S$3*0.7/U36))/$W$30))*EXP(gradient!$E$23*((gradient!$E$19-gradient!$E$18)/100))-(1/((gradient!$E$23*((gradient!$E$19-gradient!$E$18)/100)*(PI()*gradient!$E$8*gradient!$E$8/4*S$3*0.7/U36))/$W$30)))),0)</f>
        <v>95.302778160515814</v>
      </c>
      <c r="T36" s="340">
        <v>3</v>
      </c>
      <c r="U36" s="345">
        <f>600*gradient!$E$8/4.6</f>
        <v>273.91304347826087</v>
      </c>
      <c r="Z36" s="470"/>
      <c r="AA36" s="345">
        <v>3</v>
      </c>
      <c r="AB36"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36)))*LN(((((gradient!$E$23*((gradient!$E$19-gradient!$E$18)/100)*(PI()*gradient!$E$8*gradient!$E$8/4*AB$33*0.7/gradient!$E$13))/$AA36)+1)/((gradient!$E$23*((gradient!$E$19-gradient!$E$18)/100)*(PI()*gradient!$E$8*gradient!$E$8/4*AB$33*0.7/gradient!$E$13))/$AA36))*EXP(gradient!$E$23*((gradient!$E$19-gradient!$E$18)/100))-(1/((gradient!$E$23*((gradient!$E$19-gradient!$E$18)/100)*(PI()*gradient!$E$8*gradient!$E$8/4*AB$33*0.7/gradient!$E$13))/$AA36))))</f>
        <v>90.874457578895004</v>
      </c>
      <c r="AC36"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36)))*LN(((((gradient!$E$23*((gradient!$E$19-gradient!$E$18)/100)*(PI()*gradient!$E$8*gradient!$E$8/4*AC$33*0.7/gradient!$E$13))/$AA36)+1)/((gradient!$E$23*((gradient!$E$19-gradient!$E$18)/100)*(PI()*gradient!$E$8*gradient!$E$8/4*AC$33*0.7/gradient!$E$13))/$AA36))*EXP(gradient!$E$23*((gradient!$E$19-gradient!$E$18)/100))-(1/((gradient!$E$23*((gradient!$E$19-gradient!$E$18)/100)*(PI()*gradient!$E$8*gradient!$E$8/4*AC$33*0.7/gradient!$E$13))/$AA36))))</f>
        <v>110.63502393912957</v>
      </c>
      <c r="AD36"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36)))*LN(((((gradient!$E$23*((gradient!$E$19-gradient!$E$18)/100)*(PI()*gradient!$E$8*gradient!$E$8/4*AD$33*0.7/gradient!$E$13))/$AA36)+1)/((gradient!$E$23*((gradient!$E$19-gradient!$E$18)/100)*(PI()*gradient!$E$8*gradient!$E$8/4*AD$33*0.7/gradient!$E$13))/$AA36))*EXP(gradient!$E$23*((gradient!$E$19-gradient!$E$18)/100))-(1/((gradient!$E$23*((gradient!$E$19-gradient!$E$18)/100)*(PI()*gradient!$E$8*gradient!$E$8/4*AD$33*0.7/gradient!$E$13))/$AA36))))</f>
        <v>121.06362486166671</v>
      </c>
      <c r="AE36"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36)))*LN(((((gradient!$E$23*((gradient!$E$19-gradient!$E$18)/100)*(PI()*gradient!$E$8*gradient!$E$8/4*AE$33*0.7/gradient!$E$13))/$AA36)+1)/((gradient!$E$23*((gradient!$E$19-gradient!$E$18)/100)*(PI()*gradient!$E$8*gradient!$E$8/4*AE$33*0.7/gradient!$E$13))/$AA36))*EXP(gradient!$E$23*((gradient!$E$19-gradient!$E$18)/100))-(1/((gradient!$E$23*((gradient!$E$19-gradient!$E$18)/100)*(PI()*gradient!$E$8*gradient!$E$8/4*AE$33*0.7/gradient!$E$13))/$AA36))))</f>
        <v>130.83185998862498</v>
      </c>
      <c r="AF36"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36)))*LN(((((gradient!$E$23*((gradient!$E$19-gradient!$E$18)/100)*(PI()*gradient!$E$8*gradient!$E$8/4*AF$33*0.7/gradient!$E$13))/$AA36)+1)/((gradient!$E$23*((gradient!$E$19-gradient!$E$18)/100)*(PI()*gradient!$E$8*gradient!$E$8/4*AF$33*0.7/gradient!$E$13))/$AA36))*EXP(gradient!$E$23*((gradient!$E$19-gradient!$E$18)/100))-(1/((gradient!$E$23*((gradient!$E$19-gradient!$E$18)/100)*(PI()*gradient!$E$8*gradient!$E$8/4*AF$33*0.7/gradient!$E$13))/$AA36))))</f>
        <v>134.41719627558163</v>
      </c>
      <c r="AG36"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36)))*LN(((((gradient!$E$23*((gradient!$E$19-gradient!$E$18)/100)*(PI()*gradient!$E$8*gradient!$E$8/4*AG$33*0.7/gradient!$E$13))/$AA36)+1)/((gradient!$E$23*((gradient!$E$19-gradient!$E$18)/100)*(PI()*gradient!$E$8*gradient!$E$8/4*AG$33*0.7/gradient!$E$13))/$AA36))*EXP(gradient!$E$23*((gradient!$E$19-gradient!$E$18)/100))-(1/((gradient!$E$23*((gradient!$E$19-gradient!$E$18)/100)*(PI()*gradient!$E$8*gradient!$E$8/4*AG$33*0.7/gradient!$E$13))/$AA36))))</f>
        <v>134.20151407407684</v>
      </c>
      <c r="AH36"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36)))*LN(((((gradient!$E$23*((gradient!$E$19-gradient!$E$18)/100)*(PI()*gradient!$E$8*gradient!$E$8/4*AH$33*0.7/gradient!$E$13))/$AA36)+1)/((gradient!$E$23*((gradient!$E$19-gradient!$E$18)/100)*(PI()*gradient!$E$8*gradient!$E$8/4*AH$33*0.7/gradient!$E$13))/$AA36))*EXP(gradient!$E$23*((gradient!$E$19-gradient!$E$18)/100))-(1/((gradient!$E$23*((gradient!$E$19-gradient!$E$18)/100)*(PI()*gradient!$E$8*gradient!$E$8/4*AH$33*0.7/gradient!$E$13))/$AA36))))</f>
        <v>129.87755759373169</v>
      </c>
      <c r="AI36"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36)))*LN(((((gradient!$E$23*((gradient!$E$19-gradient!$E$18)/100)*(PI()*gradient!$E$8*gradient!$E$8/4*AI$33*0.7/gradient!$E$13))/$AA36)+1)/((gradient!$E$23*((gradient!$E$19-gradient!$E$18)/100)*(PI()*gradient!$E$8*gradient!$E$8/4*AI$33*0.7/gradient!$E$13))/$AA36))*EXP(gradient!$E$23*((gradient!$E$19-gradient!$E$18)/100))-(1/((gradient!$E$23*((gradient!$E$19-gradient!$E$18)/100)*(PI()*gradient!$E$8*gradient!$E$8/4*AI$33*0.7/gradient!$E$13))/$AA36))))</f>
        <v>124.22750648973741</v>
      </c>
      <c r="AJ36"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36)))*LN(((((gradient!$E$23*((gradient!$E$19-gradient!$E$18)/100)*(PI()*gradient!$E$8*gradient!$E$8/4*AJ$33*0.7/gradient!$E$13))/$AA36)+1)/((gradient!$E$23*((gradient!$E$19-gradient!$E$18)/100)*(PI()*gradient!$E$8*gradient!$E$8/4*AJ$33*0.7/gradient!$E$13))/$AA36))*EXP(gradient!$E$23*((gradient!$E$19-gradient!$E$18)/100))-(1/((gradient!$E$23*((gradient!$E$19-gradient!$E$18)/100)*(PI()*gradient!$E$8*gradient!$E$8/4*AJ$33*0.7/gradient!$E$13))/$AA36))))</f>
        <v>118.65175342228602</v>
      </c>
      <c r="AK36"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36)))*LN(((((gradient!$E$23*((gradient!$E$19-gradient!$E$18)/100)*(PI()*gradient!$E$8*gradient!$E$8/4*AK$33*0.7/gradient!$E$13))/$AA36)+1)/((gradient!$E$23*((gradient!$E$19-gradient!$E$18)/100)*(PI()*gradient!$E$8*gradient!$E$8/4*AK$33*0.7/gradient!$E$13))/$AA36))*EXP(gradient!$E$23*((gradient!$E$19-gradient!$E$18)/100))-(1/((gradient!$E$23*((gradient!$E$19-gradient!$E$18)/100)*(PI()*gradient!$E$8*gradient!$E$8/4*AK$33*0.7/gradient!$E$13))/$AA36))))</f>
        <v>97.393099053796163</v>
      </c>
      <c r="AL36"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36)))*LN(((((gradient!$E$23*((gradient!$E$19-gradient!$E$18)/100)*(PI()*gradient!$E$8*gradient!$E$8/4*AL$33*0.7/gradient!$E$13))/$AA36)+1)/((gradient!$E$23*((gradient!$E$19-gradient!$E$18)/100)*(PI()*gradient!$E$8*gradient!$E$8/4*AL$33*0.7/gradient!$E$13))/$AA36))*EXP(gradient!$E$23*((gradient!$E$19-gradient!$E$18)/100))-(1/((gradient!$E$23*((gradient!$E$19-gradient!$E$18)/100)*(PI()*gradient!$E$8*gradient!$E$8/4*AL$33*0.7/gradient!$E$13))/$AA36))))</f>
        <v>75.144689200535836</v>
      </c>
    </row>
    <row r="37" spans="1:38" x14ac:dyDescent="0.2">
      <c r="A37" s="470"/>
      <c r="B37" s="345">
        <f>700*gradient!$E$8/4.6</f>
        <v>319.56521739130437</v>
      </c>
      <c r="C37" s="344">
        <f>1+((SQRT($C$3/((('col1'!$B$9*(((($B37/60*4)/(3.1415927*0.7*gradient!$E$8*gradient!$E$8))/1000*gradient!$E$9/1000000)/'col1'!$N$5)^(1/3))+('col1'!$B$10/(((($B37/60*4)/(3.1415927*0.7*gradient!$E$8*gradient!$E$8))/1000*gradient!$E$9/1000000)/'col1'!$N$5))+('col1'!$B$11*(((($B37/60*4)/(3.1415927*0.7*gradient!$E$8*gradient!$E$8))/1000*gradient!$E$9/1000000)/'col1'!$N$5)))*(gradient!$E$9*0.001)))/4)*(1/(1+((gradient!$E$23*((gradient!$E$19-gradient!$E$18)/100)*((PI()*gradient!$E$8*gradient!$E$8/4*$C$3*0.7/$B37)))/gradient!$E$20)))*LN(((((gradient!$E$23*((gradient!$E$19-gradient!$E$18)/100)*(PI()*gradient!$E$8*gradient!$E$8/4*$C$3*0.7/$B37))/gradient!$E$20)+1)/((gradient!$E$23*((gradient!$E$19-gradient!$E$18)/100)*(PI()*gradient!$E$8*gradient!$E$8/4*$C$3*0.7/$B37))/gradient!$E$20))*EXP(gradient!$E$23*((gradient!$E$19-gradient!$E$18)/100))-(1/((gradient!$E$23*((gradient!$E$19-gradient!$E$18)/100)*(PI()*gradient!$E$8*gradient!$E$8/4*$C$3*0.7/$B37))/gradient!$E$20))))</f>
        <v>131.16651304790014</v>
      </c>
      <c r="E37" s="472"/>
      <c r="F37" s="345">
        <f>700*gradient!$E$8/4.6</f>
        <v>319.56521739130437</v>
      </c>
      <c r="G37" s="344">
        <f>1.1*('col1'!$B$12*$G$3*0.001*(($F37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37" s="472"/>
      <c r="J37" s="345">
        <f>700*gradient!$E$8/4.6</f>
        <v>319.56521739130437</v>
      </c>
      <c r="K37" s="344">
        <f>IF($G37&lt;201,1+((SQRT(K$3/((('col1'!$B$9*((((J37/60*4)/(3.1415927*0.7*gradient!$E$8*gradient!$E$8))/1000*gradient!$E$9/1000000)/'col1'!$N$5)^(1/3))+('col1'!$B$10/((((J37/60*4)/(3.1415927*0.7*gradient!$E$8*gradient!$E$8))/1000*gradient!$E$9/1000000)/'col1'!$N$5))+('col1'!$B$11*((((J37/60*4)/(3.1415927*0.7*gradient!$E$8*gradient!$E$8))/1000*gradient!$E$9/1000000)/'col1'!$N$5)))*(gradient!$E$9*0.001)))/4)*(1/(1+((gradient!$E$23*((gradient!$E$19-gradient!$E$18)/100)*((PI()*gradient!$E$8*gradient!$E$8/4*K$3*0.7/J37)))/$W$30)))*LN(((((gradient!$E$23*((gradient!$E$19-gradient!$E$18)/100)*(PI()*gradient!$E$8*gradient!$E$8/4*K$3*0.7/J37))/$W$30)+1)/((gradient!$E$23*((gradient!$E$19-gradient!$E$18)/100)*(PI()*gradient!$E$8*gradient!$E$8/4*K$3*0.7/J37))/$W$30))*EXP(gradient!$E$23*((gradient!$E$19-gradient!$E$18)/100))-(1/((gradient!$E$23*((gradient!$E$19-gradient!$E$18)/100)*(PI()*gradient!$E$8*gradient!$E$8/4*K$3*0.7/J37))/$W$30)))),0)</f>
        <v>0</v>
      </c>
      <c r="M37" s="472"/>
      <c r="N37" s="345">
        <f>700*gradient!$E$8/4.6</f>
        <v>319.56521739130437</v>
      </c>
      <c r="O37" s="344">
        <f>IF($G37&lt;401,1+((SQRT(O$3/((('col1'!$B$9*((((N37/60*4)/(3.1415927*0.7*gradient!$E$8*gradient!$E$8))/1000*gradient!$E$9/1000000)/'col1'!$N$5)^(1/3))+('col1'!$B$10/((((N37/60*4)/(3.1415927*0.7*gradient!$E$8*gradient!$E$8))/1000*gradient!$E$9/1000000)/'col1'!$N$5))+('col1'!$B$11*((((N37/60*4)/(3.1415927*0.7*gradient!$E$8*gradient!$E$8))/1000*gradient!$E$9/1000000)/'col1'!$N$5)))*(gradient!$E$9*0.001)))/4)*(1/(1+((gradient!$E$23*((gradient!$E$19-gradient!$E$18)/100)*((PI()*gradient!$E$8*gradient!$E$8/4*O$3*0.7/N37)))/$W$30)))*LN(((((gradient!$E$23*((gradient!$E$19-gradient!$E$18)/100)*(PI()*gradient!$E$8*gradient!$E$8/4*O$3*0.7/N37))/$W$30)+1)/((gradient!$E$23*((gradient!$E$19-gradient!$E$18)/100)*(PI()*gradient!$E$8*gradient!$E$8/4*O$3*0.7/N37))/$W$30))*EXP(gradient!$E$23*((gradient!$E$19-gradient!$E$18)/100))-(1/((gradient!$E$23*((gradient!$E$19-gradient!$E$18)/100)*(PI()*gradient!$E$8*gradient!$E$8/4*O$3*0.7/N37))/$W$30)))),0)</f>
        <v>103.4610910666932</v>
      </c>
      <c r="Q37" s="472"/>
      <c r="S37" s="344">
        <f>IF($G37&lt;1001,1+((SQRT(S$3/((('col1'!$B$9*((((U37/60*4)/(3.1415927*0.7*gradient!$E$8*gradient!$E$8))/1000*gradient!$E$9/1000000)/'col1'!$N$5)^(1/3))+('col1'!$B$10/((((U37/60*4)/(3.1415927*0.7*gradient!$E$8*gradient!$E$8))/1000*gradient!$E$9/1000000)/'col1'!$N$5))+('col1'!$B$11*((((U37/60*4)/(3.1415927*0.7*gradient!$E$8*gradient!$E$8))/1000*gradient!$E$9/1000000)/'col1'!$N$5)))*(gradient!$E$9*0.001)))/4)*(1/(1+((gradient!$E$23*((gradient!$E$19-gradient!$E$18)/100)*((PI()*gradient!$E$8*gradient!$E$8/4*S$3*0.7/U37)))/$W$30)))*LN(((((gradient!$E$23*((gradient!$E$19-gradient!$E$18)/100)*(PI()*gradient!$E$8*gradient!$E$8/4*S$3*0.7/U37))/$W$30)+1)/((gradient!$E$23*((gradient!$E$19-gradient!$E$18)/100)*(PI()*gradient!$E$8*gradient!$E$8/4*S$3*0.7/U37))/$W$30))*EXP(gradient!$E$23*((gradient!$E$19-gradient!$E$18)/100))-(1/((gradient!$E$23*((gradient!$E$19-gradient!$E$18)/100)*(PI()*gradient!$E$8*gradient!$E$8/4*S$3*0.7/U37))/$W$30)))),0)</f>
        <v>103.4610910666932</v>
      </c>
      <c r="T37" s="340">
        <v>3</v>
      </c>
      <c r="U37" s="345">
        <f>700*gradient!$E$8/4.6</f>
        <v>319.56521739130437</v>
      </c>
      <c r="Z37" s="470"/>
      <c r="AA37" s="345">
        <v>5</v>
      </c>
      <c r="AB37"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37)))*LN(((((gradient!$E$23*((gradient!$E$19-gradient!$E$18)/100)*(PI()*gradient!$E$8*gradient!$E$8/4*AB$33*0.7/gradient!$E$13))/$AA37)+1)/((gradient!$E$23*((gradient!$E$19-gradient!$E$18)/100)*(PI()*gradient!$E$8*gradient!$E$8/4*AB$33*0.7/gradient!$E$13))/$AA37))*EXP(gradient!$E$23*((gradient!$E$19-gradient!$E$18)/100))-(1/((gradient!$E$23*((gradient!$E$19-gradient!$E$18)/100)*(PI()*gradient!$E$8*gradient!$E$8/4*AB$33*0.7/gradient!$E$13))/$AA37))))</f>
        <v>98.79610995374108</v>
      </c>
      <c r="AC37"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37)))*LN(((((gradient!$E$23*((gradient!$E$19-gradient!$E$18)/100)*(PI()*gradient!$E$8*gradient!$E$8/4*AC$33*0.7/gradient!$E$13))/$AA37)+1)/((gradient!$E$23*((gradient!$E$19-gradient!$E$18)/100)*(PI()*gradient!$E$8*gradient!$E$8/4*AC$33*0.7/gradient!$E$13))/$AA37))*EXP(gradient!$E$23*((gradient!$E$19-gradient!$E$18)/100))-(1/((gradient!$E$23*((gradient!$E$19-gradient!$E$18)/100)*(PI()*gradient!$E$8*gradient!$E$8/4*AC$33*0.7/gradient!$E$13))/$AA37))))</f>
        <v>123.78356190002513</v>
      </c>
      <c r="AD37"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37)))*LN(((((gradient!$E$23*((gradient!$E$19-gradient!$E$18)/100)*(PI()*gradient!$E$8*gradient!$E$8/4*AD$33*0.7/gradient!$E$13))/$AA37)+1)/((gradient!$E$23*((gradient!$E$19-gradient!$E$18)/100)*(PI()*gradient!$E$8*gradient!$E$8/4*AD$33*0.7/gradient!$E$13))/$AA37))*EXP(gradient!$E$23*((gradient!$E$19-gradient!$E$18)/100))-(1/((gradient!$E$23*((gradient!$E$19-gradient!$E$18)/100)*(PI()*gradient!$E$8*gradient!$E$8/4*AD$33*0.7/gradient!$E$13))/$AA37))))</f>
        <v>138.75945217868815</v>
      </c>
      <c r="AE37"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37)))*LN(((((gradient!$E$23*((gradient!$E$19-gradient!$E$18)/100)*(PI()*gradient!$E$8*gradient!$E$8/4*AE$33*0.7/gradient!$E$13))/$AA37)+1)/((gradient!$E$23*((gradient!$E$19-gradient!$E$18)/100)*(PI()*gradient!$E$8*gradient!$E$8/4*AE$33*0.7/gradient!$E$13))/$AA37))*EXP(gradient!$E$23*((gradient!$E$19-gradient!$E$18)/100))-(1/((gradient!$E$23*((gradient!$E$19-gradient!$E$18)/100)*(PI()*gradient!$E$8*gradient!$E$8/4*AE$33*0.7/gradient!$E$13))/$AA37))))</f>
        <v>156.00147319151</v>
      </c>
      <c r="AF37"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37)))*LN(((((gradient!$E$23*((gradient!$E$19-gradient!$E$18)/100)*(PI()*gradient!$E$8*gradient!$E$8/4*AF$33*0.7/gradient!$E$13))/$AA37)+1)/((gradient!$E$23*((gradient!$E$19-gradient!$E$18)/100)*(PI()*gradient!$E$8*gradient!$E$8/4*AF$33*0.7/gradient!$E$13))/$AA37))*EXP(gradient!$E$23*((gradient!$E$19-gradient!$E$18)/100))-(1/((gradient!$E$23*((gradient!$E$19-gradient!$E$18)/100)*(PI()*gradient!$E$8*gradient!$E$8/4*AF$33*0.7/gradient!$E$13))/$AA37))))</f>
        <v>166.55086507438955</v>
      </c>
      <c r="AG37"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37)))*LN(((((gradient!$E$23*((gradient!$E$19-gradient!$E$18)/100)*(PI()*gradient!$E$8*gradient!$E$8/4*AG$33*0.7/gradient!$E$13))/$AA37)+1)/((gradient!$E$23*((gradient!$E$19-gradient!$E$18)/100)*(PI()*gradient!$E$8*gradient!$E$8/4*AG$33*0.7/gradient!$E$13))/$AA37))*EXP(gradient!$E$23*((gradient!$E$19-gradient!$E$18)/100))-(1/((gradient!$E$23*((gradient!$E$19-gradient!$E$18)/100)*(PI()*gradient!$E$8*gradient!$E$8/4*AG$33*0.7/gradient!$E$13))/$AA37))))</f>
        <v>171.37832190113059</v>
      </c>
      <c r="AH37"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37)))*LN(((((gradient!$E$23*((gradient!$E$19-gradient!$E$18)/100)*(PI()*gradient!$E$8*gradient!$E$8/4*AH$33*0.7/gradient!$E$13))/$AA37)+1)/((gradient!$E$23*((gradient!$E$19-gradient!$E$18)/100)*(PI()*gradient!$E$8*gradient!$E$8/4*AH$33*0.7/gradient!$E$13))/$AA37))*EXP(gradient!$E$23*((gradient!$E$19-gradient!$E$18)/100))-(1/((gradient!$E$23*((gradient!$E$19-gradient!$E$18)/100)*(PI()*gradient!$E$8*gradient!$E$8/4*AH$33*0.7/gradient!$E$13))/$AA37))))</f>
        <v>173.4234690234498</v>
      </c>
      <c r="AI37"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37)))*LN(((((gradient!$E$23*((gradient!$E$19-gradient!$E$18)/100)*(PI()*gradient!$E$8*gradient!$E$8/4*AI$33*0.7/gradient!$E$13))/$AA37)+1)/((gradient!$E$23*((gradient!$E$19-gradient!$E$18)/100)*(PI()*gradient!$E$8*gradient!$E$8/4*AI$33*0.7/gradient!$E$13))/$AA37))*EXP(gradient!$E$23*((gradient!$E$19-gradient!$E$18)/100))-(1/((gradient!$E$23*((gradient!$E$19-gradient!$E$18)/100)*(PI()*gradient!$E$8*gradient!$E$8/4*AI$33*0.7/gradient!$E$13))/$AA37))))</f>
        <v>171.1854576191304</v>
      </c>
      <c r="AJ37"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37)))*LN(((((gradient!$E$23*((gradient!$E$19-gradient!$E$18)/100)*(PI()*gradient!$E$8*gradient!$E$8/4*AJ$33*0.7/gradient!$E$13))/$AA37)+1)/((gradient!$E$23*((gradient!$E$19-gradient!$E$18)/100)*(PI()*gradient!$E$8*gradient!$E$8/4*AJ$33*0.7/gradient!$E$13))/$AA37))*EXP(gradient!$E$23*((gradient!$E$19-gradient!$E$18)/100))-(1/((gradient!$E$23*((gradient!$E$19-gradient!$E$18)/100)*(PI()*gradient!$E$8*gradient!$E$8/4*AJ$33*0.7/gradient!$E$13))/$AA37))))</f>
        <v>167.38021142013667</v>
      </c>
      <c r="AK37"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37)))*LN(((((gradient!$E$23*((gradient!$E$19-gradient!$E$18)/100)*(PI()*gradient!$E$8*gradient!$E$8/4*AK$33*0.7/gradient!$E$13))/$AA37)+1)/((gradient!$E$23*((gradient!$E$19-gradient!$E$18)/100)*(PI()*gradient!$E$8*gradient!$E$8/4*AK$33*0.7/gradient!$E$13))/$AA37))*EXP(gradient!$E$23*((gradient!$E$19-gradient!$E$18)/100))-(1/((gradient!$E$23*((gradient!$E$19-gradient!$E$18)/100)*(PI()*gradient!$E$8*gradient!$E$8/4*AK$33*0.7/gradient!$E$13))/$AA37))))</f>
        <v>146.23709005366004</v>
      </c>
      <c r="AL37"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37)))*LN(((((gradient!$E$23*((gradient!$E$19-gradient!$E$18)/100)*(PI()*gradient!$E$8*gradient!$E$8/4*AL$33*0.7/gradient!$E$13))/$AA37)+1)/((gradient!$E$23*((gradient!$E$19-gradient!$E$18)/100)*(PI()*gradient!$E$8*gradient!$E$8/4*AL$33*0.7/gradient!$E$13))/$AA37))*EXP(gradient!$E$23*((gradient!$E$19-gradient!$E$18)/100))-(1/((gradient!$E$23*((gradient!$E$19-gradient!$E$18)/100)*(PI()*gradient!$E$8*gradient!$E$8/4*AL$33*0.7/gradient!$E$13))/$AA37))))</f>
        <v>117.7278835700557</v>
      </c>
    </row>
    <row r="38" spans="1:38" x14ac:dyDescent="0.2">
      <c r="A38" s="470"/>
      <c r="B38" s="345">
        <f>800*gradient!$E$8/4.6</f>
        <v>365.21739130434787</v>
      </c>
      <c r="C38" s="344">
        <f>1+((SQRT($C$3/((('col1'!$B$9*(((($B38/60*4)/(3.1415927*0.7*gradient!$E$8*gradient!$E$8))/1000*gradient!$E$9/1000000)/'col1'!$N$5)^(1/3))+('col1'!$B$10/(((($B38/60*4)/(3.1415927*0.7*gradient!$E$8*gradient!$E$8))/1000*gradient!$E$9/1000000)/'col1'!$N$5))+('col1'!$B$11*(((($B38/60*4)/(3.1415927*0.7*gradient!$E$8*gradient!$E$8))/1000*gradient!$E$9/1000000)/'col1'!$N$5)))*(gradient!$E$9*0.001)))/4)*(1/(1+((gradient!$E$23*((gradient!$E$19-gradient!$E$18)/100)*((PI()*gradient!$E$8*gradient!$E$8/4*$C$3*0.7/$B38)))/gradient!$E$20)))*LN(((((gradient!$E$23*((gradient!$E$19-gradient!$E$18)/100)*(PI()*gradient!$E$8*gradient!$E$8/4*$C$3*0.7/$B38))/gradient!$E$20)+1)/((gradient!$E$23*((gradient!$E$19-gradient!$E$18)/100)*(PI()*gradient!$E$8*gradient!$E$8/4*$C$3*0.7/$B38))/gradient!$E$20))*EXP(gradient!$E$23*((gradient!$E$19-gradient!$E$18)/100))-(1/((gradient!$E$23*((gradient!$E$19-gradient!$E$18)/100)*(PI()*gradient!$E$8*gradient!$E$8/4*$C$3*0.7/$B38))/gradient!$E$20))))</f>
        <v>137.74872004678105</v>
      </c>
      <c r="E38" s="472"/>
      <c r="F38" s="345">
        <f>800*gradient!$E$8/4.6</f>
        <v>365.21739130434787</v>
      </c>
      <c r="G38" s="344">
        <f>1.1*('col1'!$B$12*$G$3*0.001*(($F38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38" s="472"/>
      <c r="J38" s="345">
        <f>800*gradient!$E$8/4.6</f>
        <v>365.21739130434787</v>
      </c>
      <c r="K38" s="344">
        <f>IF($G38&lt;201,1+((SQRT(K$3/((('col1'!$B$9*((((J38/60*4)/(3.1415927*0.7*gradient!$E$8*gradient!$E$8))/1000*gradient!$E$9/1000000)/'col1'!$N$5)^(1/3))+('col1'!$B$10/((((J38/60*4)/(3.1415927*0.7*gradient!$E$8*gradient!$E$8))/1000*gradient!$E$9/1000000)/'col1'!$N$5))+('col1'!$B$11*((((J38/60*4)/(3.1415927*0.7*gradient!$E$8*gradient!$E$8))/1000*gradient!$E$9/1000000)/'col1'!$N$5)))*(gradient!$E$9*0.001)))/4)*(1/(1+((gradient!$E$23*((gradient!$E$19-gradient!$E$18)/100)*((PI()*gradient!$E$8*gradient!$E$8/4*K$3*0.7/J38)))/$W$30)))*LN(((((gradient!$E$23*((gradient!$E$19-gradient!$E$18)/100)*(PI()*gradient!$E$8*gradient!$E$8/4*K$3*0.7/J38))/$W$30)+1)/((gradient!$E$23*((gradient!$E$19-gradient!$E$18)/100)*(PI()*gradient!$E$8*gradient!$E$8/4*K$3*0.7/J38))/$W$30))*EXP(gradient!$E$23*((gradient!$E$19-gradient!$E$18)/100))-(1/((gradient!$E$23*((gradient!$E$19-gradient!$E$18)/100)*(PI()*gradient!$E$8*gradient!$E$8/4*K$3*0.7/J38))/$W$30)))),0)</f>
        <v>0</v>
      </c>
      <c r="M38" s="472"/>
      <c r="N38" s="345">
        <f>800*gradient!$E$8/4.6</f>
        <v>365.21739130434787</v>
      </c>
      <c r="O38" s="344">
        <f>IF($G38&lt;401,1+((SQRT(O$3/((('col1'!$B$9*((((N38/60*4)/(3.1415927*0.7*gradient!$E$8*gradient!$E$8))/1000*gradient!$E$9/1000000)/'col1'!$N$5)^(1/3))+('col1'!$B$10/((((N38/60*4)/(3.1415927*0.7*gradient!$E$8*gradient!$E$8))/1000*gradient!$E$9/1000000)/'col1'!$N$5))+('col1'!$B$11*((((N38/60*4)/(3.1415927*0.7*gradient!$E$8*gradient!$E$8))/1000*gradient!$E$9/1000000)/'col1'!$N$5)))*(gradient!$E$9*0.001)))/4)*(1/(1+((gradient!$E$23*((gradient!$E$19-gradient!$E$18)/100)*((PI()*gradient!$E$8*gradient!$E$8/4*O$3*0.7/N38)))/$W$30)))*LN(((((gradient!$E$23*((gradient!$E$19-gradient!$E$18)/100)*(PI()*gradient!$E$8*gradient!$E$8/4*O$3*0.7/N38))/$W$30)+1)/((gradient!$E$23*((gradient!$E$19-gradient!$E$18)/100)*(PI()*gradient!$E$8*gradient!$E$8/4*O$3*0.7/N38))/$W$30))*EXP(gradient!$E$23*((gradient!$E$19-gradient!$E$18)/100))-(1/((gradient!$E$23*((gradient!$E$19-gradient!$E$18)/100)*(PI()*gradient!$E$8*gradient!$E$8/4*O$3*0.7/N38))/$W$30)))),0)</f>
        <v>110.17630036474495</v>
      </c>
      <c r="Q38" s="472"/>
      <c r="S38" s="344">
        <f>IF($G38&lt;1001,1+((SQRT(S$3/((('col1'!$B$9*((((U38/60*4)/(3.1415927*0.7*gradient!$E$8*gradient!$E$8))/1000*gradient!$E$9/1000000)/'col1'!$N$5)^(1/3))+('col1'!$B$10/((((U38/60*4)/(3.1415927*0.7*gradient!$E$8*gradient!$E$8))/1000*gradient!$E$9/1000000)/'col1'!$N$5))+('col1'!$B$11*((((U38/60*4)/(3.1415927*0.7*gradient!$E$8*gradient!$E$8))/1000*gradient!$E$9/1000000)/'col1'!$N$5)))*(gradient!$E$9*0.001)))/4)*(1/(1+((gradient!$E$23*((gradient!$E$19-gradient!$E$18)/100)*((PI()*gradient!$E$8*gradient!$E$8/4*S$3*0.7/U38)))/$W$30)))*LN(((((gradient!$E$23*((gradient!$E$19-gradient!$E$18)/100)*(PI()*gradient!$E$8*gradient!$E$8/4*S$3*0.7/U38))/$W$30)+1)/((gradient!$E$23*((gradient!$E$19-gradient!$E$18)/100)*(PI()*gradient!$E$8*gradient!$E$8/4*S$3*0.7/U38))/$W$30))*EXP(gradient!$E$23*((gradient!$E$19-gradient!$E$18)/100))-(1/((gradient!$E$23*((gradient!$E$19-gradient!$E$18)/100)*(PI()*gradient!$E$8*gradient!$E$8/4*S$3*0.7/U38))/$W$30)))),0)</f>
        <v>110.17630036474495</v>
      </c>
      <c r="T38" s="340">
        <v>3</v>
      </c>
      <c r="U38" s="345">
        <f>800*gradient!$E$8/4.6</f>
        <v>365.21739130434787</v>
      </c>
      <c r="Z38" s="470"/>
      <c r="AA38" s="345">
        <v>7</v>
      </c>
      <c r="AB38"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38)))*LN(((((gradient!$E$23*((gradient!$E$19-gradient!$E$18)/100)*(PI()*gradient!$E$8*gradient!$E$8/4*AB$33*0.7/gradient!$E$13))/$AA38)+1)/((gradient!$E$23*((gradient!$E$19-gradient!$E$18)/100)*(PI()*gradient!$E$8*gradient!$E$8/4*AB$33*0.7/gradient!$E$13))/$AA38))*EXP(gradient!$E$23*((gradient!$E$19-gradient!$E$18)/100))-(1/((gradient!$E$23*((gradient!$E$19-gradient!$E$18)/100)*(PI()*gradient!$E$8*gradient!$E$8/4*AB$33*0.7/gradient!$E$13))/$AA38))))</f>
        <v>103.5910178711396</v>
      </c>
      <c r="AC38"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38)))*LN(((((gradient!$E$23*((gradient!$E$19-gradient!$E$18)/100)*(PI()*gradient!$E$8*gradient!$E$8/4*AC$33*0.7/gradient!$E$13))/$AA38)+1)/((gradient!$E$23*((gradient!$E$19-gradient!$E$18)/100)*(PI()*gradient!$E$8*gradient!$E$8/4*AC$33*0.7/gradient!$E$13))/$AA38))*EXP(gradient!$E$23*((gradient!$E$19-gradient!$E$18)/100))-(1/((gradient!$E$23*((gradient!$E$19-gradient!$E$18)/100)*(PI()*gradient!$E$8*gradient!$E$8/4*AC$33*0.7/gradient!$E$13))/$AA38))))</f>
        <v>131.61374840158791</v>
      </c>
      <c r="AD38"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38)))*LN(((((gradient!$E$23*((gradient!$E$19-gradient!$E$18)/100)*(PI()*gradient!$E$8*gradient!$E$8/4*AD$33*0.7/gradient!$E$13))/$AA38)+1)/((gradient!$E$23*((gradient!$E$19-gradient!$E$18)/100)*(PI()*gradient!$E$8*gradient!$E$8/4*AD$33*0.7/gradient!$E$13))/$AA38))*EXP(gradient!$E$23*((gradient!$E$19-gradient!$E$18)/100))-(1/((gradient!$E$23*((gradient!$E$19-gradient!$E$18)/100)*(PI()*gradient!$E$8*gradient!$E$8/4*AD$33*0.7/gradient!$E$13))/$AA38))))</f>
        <v>149.31712302980245</v>
      </c>
      <c r="AE38"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38)))*LN(((((gradient!$E$23*((gradient!$E$19-gradient!$E$18)/100)*(PI()*gradient!$E$8*gradient!$E$8/4*AE$33*0.7/gradient!$E$13))/$AA38)+1)/((gradient!$E$23*((gradient!$E$19-gradient!$E$18)/100)*(PI()*gradient!$E$8*gradient!$E$8/4*AE$33*0.7/gradient!$E$13))/$AA38))*EXP(gradient!$E$23*((gradient!$E$19-gradient!$E$18)/100))-(1/((gradient!$E$23*((gradient!$E$19-gradient!$E$18)/100)*(PI()*gradient!$E$8*gradient!$E$8/4*AE$33*0.7/gradient!$E$13))/$AA38))))</f>
        <v>171.34176404497234</v>
      </c>
      <c r="AF38"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38)))*LN(((((gradient!$E$23*((gradient!$E$19-gradient!$E$18)/100)*(PI()*gradient!$E$8*gradient!$E$8/4*AF$33*0.7/gradient!$E$13))/$AA38)+1)/((gradient!$E$23*((gradient!$E$19-gradient!$E$18)/100)*(PI()*gradient!$E$8*gradient!$E$8/4*AF$33*0.7/gradient!$E$13))/$AA38))*EXP(gradient!$E$23*((gradient!$E$19-gradient!$E$18)/100))-(1/((gradient!$E$23*((gradient!$E$19-gradient!$E$18)/100)*(PI()*gradient!$E$8*gradient!$E$8/4*AF$33*0.7/gradient!$E$13))/$AA38))))</f>
        <v>186.8214846824593</v>
      </c>
      <c r="AG38"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38)))*LN(((((gradient!$E$23*((gradient!$E$19-gradient!$E$18)/100)*(PI()*gradient!$E$8*gradient!$E$8/4*AG$33*0.7/gradient!$E$13))/$AA38)+1)/((gradient!$E$23*((gradient!$E$19-gradient!$E$18)/100)*(PI()*gradient!$E$8*gradient!$E$8/4*AG$33*0.7/gradient!$E$13))/$AA38))*EXP(gradient!$E$23*((gradient!$E$19-gradient!$E$18)/100))-(1/((gradient!$E$23*((gradient!$E$19-gradient!$E$18)/100)*(PI()*gradient!$E$8*gradient!$E$8/4*AG$33*0.7/gradient!$E$13))/$AA38))))</f>
        <v>195.62785050161321</v>
      </c>
      <c r="AH38"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38)))*LN(((((gradient!$E$23*((gradient!$E$19-gradient!$E$18)/100)*(PI()*gradient!$E$8*gradient!$E$8/4*AH$33*0.7/gradient!$E$13))/$AA38)+1)/((gradient!$E$23*((gradient!$E$19-gradient!$E$18)/100)*(PI()*gradient!$E$8*gradient!$E$8/4*AH$33*0.7/gradient!$E$13))/$AA38))*EXP(gradient!$E$23*((gradient!$E$19-gradient!$E$18)/100))-(1/((gradient!$E$23*((gradient!$E$19-gradient!$E$18)/100)*(PI()*gradient!$E$8*gradient!$E$8/4*AH$33*0.7/gradient!$E$13))/$AA38))))</f>
        <v>203.49592631809315</v>
      </c>
      <c r="AI38"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38)))*LN(((((gradient!$E$23*((gradient!$E$19-gradient!$E$18)/100)*(PI()*gradient!$E$8*gradient!$E$8/4*AI$33*0.7/gradient!$E$13))/$AA38)+1)/((gradient!$E$23*((gradient!$E$19-gradient!$E$18)/100)*(PI()*gradient!$E$8*gradient!$E$8/4*AI$33*0.7/gradient!$E$13))/$AA38))*EXP(gradient!$E$23*((gradient!$E$19-gradient!$E$18)/100))-(1/((gradient!$E$23*((gradient!$E$19-gradient!$E$18)/100)*(PI()*gradient!$E$8*gradient!$E$8/4*AI$33*0.7/gradient!$E$13))/$AA38))))</f>
        <v>205.09983636756374</v>
      </c>
      <c r="AJ38"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38)))*LN(((((gradient!$E$23*((gradient!$E$19-gradient!$E$18)/100)*(PI()*gradient!$E$8*gradient!$E$8/4*AJ$33*0.7/gradient!$E$13))/$AA38)+1)/((gradient!$E$23*((gradient!$E$19-gradient!$E$18)/100)*(PI()*gradient!$E$8*gradient!$E$8/4*AJ$33*0.7/gradient!$E$13))/$AA38))*EXP(gradient!$E$23*((gradient!$E$19-gradient!$E$18)/100))-(1/((gradient!$E$23*((gradient!$E$19-gradient!$E$18)/100)*(PI()*gradient!$E$8*gradient!$E$8/4*AJ$33*0.7/gradient!$E$13))/$AA38))))</f>
        <v>203.84464951539042</v>
      </c>
      <c r="AK38"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38)))*LN(((((gradient!$E$23*((gradient!$E$19-gradient!$E$18)/100)*(PI()*gradient!$E$8*gradient!$E$8/4*AK$33*0.7/gradient!$E$13))/$AA38)+1)/((gradient!$E$23*((gradient!$E$19-gradient!$E$18)/100)*(PI()*gradient!$E$8*gradient!$E$8/4*AK$33*0.7/gradient!$E$13))/$AA38))*EXP(gradient!$E$23*((gradient!$E$19-gradient!$E$18)/100))-(1/((gradient!$E$23*((gradient!$E$19-gradient!$E$18)/100)*(PI()*gradient!$E$8*gradient!$E$8/4*AK$33*0.7/gradient!$E$13))/$AA38))))</f>
        <v>186.75052582636729</v>
      </c>
      <c r="AL38"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38)))*LN(((((gradient!$E$23*((gradient!$E$19-gradient!$E$18)/100)*(PI()*gradient!$E$8*gradient!$E$8/4*AL$33*0.7/gradient!$E$13))/$AA38)+1)/((gradient!$E$23*((gradient!$E$19-gradient!$E$18)/100)*(PI()*gradient!$E$8*gradient!$E$8/4*AL$33*0.7/gradient!$E$13))/$AA38))*EXP(gradient!$E$23*((gradient!$E$19-gradient!$E$18)/100))-(1/((gradient!$E$23*((gradient!$E$19-gradient!$E$18)/100)*(PI()*gradient!$E$8*gradient!$E$8/4*AL$33*0.7/gradient!$E$13))/$AA38))))</f>
        <v>155.90636745906971</v>
      </c>
    </row>
    <row r="39" spans="1:38" x14ac:dyDescent="0.2">
      <c r="A39" s="470"/>
      <c r="B39" s="345">
        <f>900*gradient!$E$8/4.6</f>
        <v>410.86956521739131</v>
      </c>
      <c r="C39" s="344">
        <f>1+((SQRT($C$3/((('col1'!$B$9*(((($B39/60*4)/(3.1415927*0.7*gradient!$E$8*gradient!$E$8))/1000*gradient!$E$9/1000000)/'col1'!$N$5)^(1/3))+('col1'!$B$10/(((($B39/60*4)/(3.1415927*0.7*gradient!$E$8*gradient!$E$8))/1000*gradient!$E$9/1000000)/'col1'!$N$5))+('col1'!$B$11*(((($B39/60*4)/(3.1415927*0.7*gradient!$E$8*gradient!$E$8))/1000*gradient!$E$9/1000000)/'col1'!$N$5)))*(gradient!$E$9*0.001)))/4)*(1/(1+((gradient!$E$23*((gradient!$E$19-gradient!$E$18)/100)*((PI()*gradient!$E$8*gradient!$E$8/4*$C$3*0.7/$B39)))/gradient!$E$20)))*LN(((((gradient!$E$23*((gradient!$E$19-gradient!$E$18)/100)*(PI()*gradient!$E$8*gradient!$E$8/4*$C$3*0.7/$B39))/gradient!$E$20)+1)/((gradient!$E$23*((gradient!$E$19-gradient!$E$18)/100)*(PI()*gradient!$E$8*gradient!$E$8/4*$C$3*0.7/$B39))/gradient!$E$20))*EXP(gradient!$E$23*((gradient!$E$19-gradient!$E$18)/100))-(1/((gradient!$E$23*((gradient!$E$19-gradient!$E$18)/100)*(PI()*gradient!$E$8*gradient!$E$8/4*$C$3*0.7/$B39))/gradient!$E$20))))</f>
        <v>142.99861273172891</v>
      </c>
      <c r="E39" s="472"/>
      <c r="F39" s="345">
        <f>900*gradient!$E$8/4.6</f>
        <v>410.86956521739131</v>
      </c>
      <c r="G39" s="344">
        <f>1.1*('col1'!$B$12*$G$3*0.001*(($F39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39" s="472"/>
      <c r="J39" s="345">
        <f>900*gradient!$E$8/4.6</f>
        <v>410.86956521739131</v>
      </c>
      <c r="K39" s="344">
        <f>IF($G39&lt;201,1+((SQRT(K$3/((('col1'!$B$9*((((J39/60*4)/(3.1415927*0.7*gradient!$E$8*gradient!$E$8))/1000*gradient!$E$9/1000000)/'col1'!$N$5)^(1/3))+('col1'!$B$10/((((J39/60*4)/(3.1415927*0.7*gradient!$E$8*gradient!$E$8))/1000*gradient!$E$9/1000000)/'col1'!$N$5))+('col1'!$B$11*((((J39/60*4)/(3.1415927*0.7*gradient!$E$8*gradient!$E$8))/1000*gradient!$E$9/1000000)/'col1'!$N$5)))*(gradient!$E$9*0.001)))/4)*(1/(1+((gradient!$E$23*((gradient!$E$19-gradient!$E$18)/100)*((PI()*gradient!$E$8*gradient!$E$8/4*K$3*0.7/J39)))/$W$30)))*LN(((((gradient!$E$23*((gradient!$E$19-gradient!$E$18)/100)*(PI()*gradient!$E$8*gradient!$E$8/4*K$3*0.7/J39))/$W$30)+1)/((gradient!$E$23*((gradient!$E$19-gradient!$E$18)/100)*(PI()*gradient!$E$8*gradient!$E$8/4*K$3*0.7/J39))/$W$30))*EXP(gradient!$E$23*((gradient!$E$19-gradient!$E$18)/100))-(1/((gradient!$E$23*((gradient!$E$19-gradient!$E$18)/100)*(PI()*gradient!$E$8*gradient!$E$8/4*K$3*0.7/J39))/$W$30)))),0)</f>
        <v>0</v>
      </c>
      <c r="M39" s="472"/>
      <c r="N39" s="345">
        <f>900*gradient!$E$8/4.6</f>
        <v>410.86956521739131</v>
      </c>
      <c r="O39" s="344">
        <f>IF($G39&lt;401,1+((SQRT(O$3/((('col1'!$B$9*((((N39/60*4)/(3.1415927*0.7*gradient!$E$8*gradient!$E$8))/1000*gradient!$E$9/1000000)/'col1'!$N$5)^(1/3))+('col1'!$B$10/((((N39/60*4)/(3.1415927*0.7*gradient!$E$8*gradient!$E$8))/1000*gradient!$E$9/1000000)/'col1'!$N$5))+('col1'!$B$11*((((N39/60*4)/(3.1415927*0.7*gradient!$E$8*gradient!$E$8))/1000*gradient!$E$9/1000000)/'col1'!$N$5)))*(gradient!$E$9*0.001)))/4)*(1/(1+((gradient!$E$23*((gradient!$E$19-gradient!$E$18)/100)*((PI()*gradient!$E$8*gradient!$E$8/4*O$3*0.7/N39)))/$W$30)))*LN(((((gradient!$E$23*((gradient!$E$19-gradient!$E$18)/100)*(PI()*gradient!$E$8*gradient!$E$8/4*O$3*0.7/N39))/$W$30)+1)/((gradient!$E$23*((gradient!$E$19-gradient!$E$18)/100)*(PI()*gradient!$E$8*gradient!$E$8/4*O$3*0.7/N39))/$W$30))*EXP(gradient!$E$23*((gradient!$E$19-gradient!$E$18)/100))-(1/((gradient!$E$23*((gradient!$E$19-gradient!$E$18)/100)*(PI()*gradient!$E$8*gradient!$E$8/4*O$3*0.7/N39))/$W$30)))),0)</f>
        <v>115.74826754056819</v>
      </c>
      <c r="Q39" s="472"/>
      <c r="S39" s="344">
        <f>IF($G39&lt;1001,1+((SQRT(S$3/((('col1'!$B$9*((((U39/60*4)/(3.1415927*0.7*gradient!$E$8*gradient!$E$8))/1000*gradient!$E$9/1000000)/'col1'!$N$5)^(1/3))+('col1'!$B$10/((((U39/60*4)/(3.1415927*0.7*gradient!$E$8*gradient!$E$8))/1000*gradient!$E$9/1000000)/'col1'!$N$5))+('col1'!$B$11*((((U39/60*4)/(3.1415927*0.7*gradient!$E$8*gradient!$E$8))/1000*gradient!$E$9/1000000)/'col1'!$N$5)))*(gradient!$E$9*0.001)))/4)*(1/(1+((gradient!$E$23*((gradient!$E$19-gradient!$E$18)/100)*((PI()*gradient!$E$8*gradient!$E$8/4*S$3*0.7/U39)))/$W$30)))*LN(((((gradient!$E$23*((gradient!$E$19-gradient!$E$18)/100)*(PI()*gradient!$E$8*gradient!$E$8/4*S$3*0.7/U39))/$W$30)+1)/((gradient!$E$23*((gradient!$E$19-gradient!$E$18)/100)*(PI()*gradient!$E$8*gradient!$E$8/4*S$3*0.7/U39))/$W$30))*EXP(gradient!$E$23*((gradient!$E$19-gradient!$E$18)/100))-(1/((gradient!$E$23*((gradient!$E$19-gradient!$E$18)/100)*(PI()*gradient!$E$8*gradient!$E$8/4*S$3*0.7/U39))/$W$30)))),0)</f>
        <v>115.74826754056819</v>
      </c>
      <c r="T39" s="340">
        <v>3</v>
      </c>
      <c r="U39" s="345">
        <f>900*gradient!$E$8/4.6</f>
        <v>410.86956521739131</v>
      </c>
      <c r="Z39" s="470"/>
      <c r="AA39" s="345">
        <v>10</v>
      </c>
      <c r="AB39"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39)))*LN(((((gradient!$E$23*((gradient!$E$19-gradient!$E$18)/100)*(PI()*gradient!$E$8*gradient!$E$8/4*AB$33*0.7/gradient!$E$13))/$AA39)+1)/((gradient!$E$23*((gradient!$E$19-gradient!$E$18)/100)*(PI()*gradient!$E$8*gradient!$E$8/4*AB$33*0.7/gradient!$E$13))/$AA39))*EXP(gradient!$E$23*((gradient!$E$19-gradient!$E$18)/100))-(1/((gradient!$E$23*((gradient!$E$19-gradient!$E$18)/100)*(PI()*gradient!$E$8*gradient!$E$8/4*AB$33*0.7/gradient!$E$13))/$AA39))))</f>
        <v>108.39087205710702</v>
      </c>
      <c r="AC39"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39)))*LN(((((gradient!$E$23*((gradient!$E$19-gradient!$E$18)/100)*(PI()*gradient!$E$8*gradient!$E$8/4*AC$33*0.7/gradient!$E$13))/$AA39)+1)/((gradient!$E$23*((gradient!$E$19-gradient!$E$18)/100)*(PI()*gradient!$E$8*gradient!$E$8/4*AC$33*0.7/gradient!$E$13))/$AA39))*EXP(gradient!$E$23*((gradient!$E$19-gradient!$E$18)/100))-(1/((gradient!$E$23*((gradient!$E$19-gradient!$E$18)/100)*(PI()*gradient!$E$8*gradient!$E$8/4*AC$33*0.7/gradient!$E$13))/$AA39))))</f>
        <v>139.30458504391109</v>
      </c>
      <c r="AD39"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39)))*LN(((((gradient!$E$23*((gradient!$E$19-gradient!$E$18)/100)*(PI()*gradient!$E$8*gradient!$E$8/4*AD$33*0.7/gradient!$E$13))/$AA39)+1)/((gradient!$E$23*((gradient!$E$19-gradient!$E$18)/100)*(PI()*gradient!$E$8*gradient!$E$8/4*AD$33*0.7/gradient!$E$13))/$AA39))*EXP(gradient!$E$23*((gradient!$E$19-gradient!$E$18)/100))-(1/((gradient!$E$23*((gradient!$E$19-gradient!$E$18)/100)*(PI()*gradient!$E$8*gradient!$E$8/4*AD$33*0.7/gradient!$E$13))/$AA39))))</f>
        <v>159.62321020001465</v>
      </c>
      <c r="AE39"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39)))*LN(((((gradient!$E$23*((gradient!$E$19-gradient!$E$18)/100)*(PI()*gradient!$E$8*gradient!$E$8/4*AE$33*0.7/gradient!$E$13))/$AA39)+1)/((gradient!$E$23*((gradient!$E$19-gradient!$E$18)/100)*(PI()*gradient!$E$8*gradient!$E$8/4*AE$33*0.7/gradient!$E$13))/$AA39))*EXP(gradient!$E$23*((gradient!$E$19-gradient!$E$18)/100))-(1/((gradient!$E$23*((gradient!$E$19-gradient!$E$18)/100)*(PI()*gradient!$E$8*gradient!$E$8/4*AE$33*0.7/gradient!$E$13))/$AA39))))</f>
        <v>186.36900273700013</v>
      </c>
      <c r="AF39"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39)))*LN(((((gradient!$E$23*((gradient!$E$19-gradient!$E$18)/100)*(PI()*gradient!$E$8*gradient!$E$8/4*AF$33*0.7/gradient!$E$13))/$AA39)+1)/((gradient!$E$23*((gradient!$E$19-gradient!$E$18)/100)*(PI()*gradient!$E$8*gradient!$E$8/4*AF$33*0.7/gradient!$E$13))/$AA39))*EXP(gradient!$E$23*((gradient!$E$19-gradient!$E$18)/100))-(1/((gradient!$E$23*((gradient!$E$19-gradient!$E$18)/100)*(PI()*gradient!$E$8*gradient!$E$8/4*AF$33*0.7/gradient!$E$13))/$AA39))))</f>
        <v>206.98581301962682</v>
      </c>
      <c r="AG39"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39)))*LN(((((gradient!$E$23*((gradient!$E$19-gradient!$E$18)/100)*(PI()*gradient!$E$8*gradient!$E$8/4*AG$33*0.7/gradient!$E$13))/$AA39)+1)/((gradient!$E$23*((gradient!$E$19-gradient!$E$18)/100)*(PI()*gradient!$E$8*gradient!$E$8/4*AG$33*0.7/gradient!$E$13))/$AA39))*EXP(gradient!$E$23*((gradient!$E$19-gradient!$E$18)/100))-(1/((gradient!$E$23*((gradient!$E$19-gradient!$E$18)/100)*(PI()*gradient!$E$8*gradient!$E$8/4*AG$33*0.7/gradient!$E$13))/$AA39))))</f>
        <v>220.20518557524312</v>
      </c>
      <c r="AH39"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39)))*LN(((((gradient!$E$23*((gradient!$E$19-gradient!$E$18)/100)*(PI()*gradient!$E$8*gradient!$E$8/4*AH$33*0.7/gradient!$E$13))/$AA39)+1)/((gradient!$E$23*((gradient!$E$19-gradient!$E$18)/100)*(PI()*gradient!$E$8*gradient!$E$8/4*AH$33*0.7/gradient!$E$13))/$AA39))*EXP(gradient!$E$23*((gradient!$E$19-gradient!$E$18)/100))-(1/((gradient!$E$23*((gradient!$E$19-gradient!$E$18)/100)*(PI()*gradient!$E$8*gradient!$E$8/4*AH$33*0.7/gradient!$E$13))/$AA39))))</f>
        <v>235.12427865080008</v>
      </c>
      <c r="AI39"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39)))*LN(((((gradient!$E$23*((gradient!$E$19-gradient!$E$18)/100)*(PI()*gradient!$E$8*gradient!$E$8/4*AI$33*0.7/gradient!$E$13))/$AA39)+1)/((gradient!$E$23*((gradient!$E$19-gradient!$E$18)/100)*(PI()*gradient!$E$8*gradient!$E$8/4*AI$33*0.7/gradient!$E$13))/$AA39))*EXP(gradient!$E$23*((gradient!$E$19-gradient!$E$18)/100))-(1/((gradient!$E$23*((gradient!$E$19-gradient!$E$18)/100)*(PI()*gradient!$E$8*gradient!$E$8/4*AI$33*0.7/gradient!$E$13))/$AA39))))</f>
        <v>241.95133356694782</v>
      </c>
      <c r="AJ39"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39)))*LN(((((gradient!$E$23*((gradient!$E$19-gradient!$E$18)/100)*(PI()*gradient!$E$8*gradient!$E$8/4*AJ$33*0.7/gradient!$E$13))/$AA39)+1)/((gradient!$E$23*((gradient!$E$19-gradient!$E$18)/100)*(PI()*gradient!$E$8*gradient!$E$8/4*AJ$33*0.7/gradient!$E$13))/$AA39))*EXP(gradient!$E$23*((gradient!$E$19-gradient!$E$18)/100))-(1/((gradient!$E$23*((gradient!$E$19-gradient!$E$18)/100)*(PI()*gradient!$E$8*gradient!$E$8/4*AJ$33*0.7/gradient!$E$13))/$AA39))))</f>
        <v>244.58535986410095</v>
      </c>
      <c r="AK39"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39)))*LN(((((gradient!$E$23*((gradient!$E$19-gradient!$E$18)/100)*(PI()*gradient!$E$8*gradient!$E$8/4*AK$33*0.7/gradient!$E$13))/$AA39)+1)/((gradient!$E$23*((gradient!$E$19-gradient!$E$18)/100)*(PI()*gradient!$E$8*gradient!$E$8/4*AK$33*0.7/gradient!$E$13))/$AA39))*EXP(gradient!$E$23*((gradient!$E$19-gradient!$E$18)/100))-(1/((gradient!$E$23*((gradient!$E$19-gradient!$E$18)/100)*(PI()*gradient!$E$8*gradient!$E$8/4*AK$33*0.7/gradient!$E$13))/$AA39))))</f>
        <v>236.29715150086022</v>
      </c>
      <c r="AL39"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39)))*LN(((((gradient!$E$23*((gradient!$E$19-gradient!$E$18)/100)*(PI()*gradient!$E$8*gradient!$E$8/4*AL$33*0.7/gradient!$E$13))/$AA39)+1)/((gradient!$E$23*((gradient!$E$19-gradient!$E$18)/100)*(PI()*gradient!$E$8*gradient!$E$8/4*AL$33*0.7/gradient!$E$13))/$AA39))*EXP(gradient!$E$23*((gradient!$E$19-gradient!$E$18)/100))-(1/((gradient!$E$23*((gradient!$E$19-gradient!$E$18)/100)*(PI()*gradient!$E$8*gradient!$E$8/4*AL$33*0.7/gradient!$E$13))/$AA39))))</f>
        <v>206.39626251348861</v>
      </c>
    </row>
    <row r="40" spans="1:38" x14ac:dyDescent="0.2">
      <c r="A40" s="470"/>
      <c r="B40" s="345">
        <f>1000*gradient!$E$8/4.6</f>
        <v>456.52173913043481</v>
      </c>
      <c r="C40" s="344">
        <f>1+((SQRT($C$3/((('col1'!$B$9*(((($B40/60*4)/(3.1415927*0.7*gradient!$E$8*gradient!$E$8))/1000*gradient!$E$9/1000000)/'col1'!$N$5)^(1/3))+('col1'!$B$10/(((($B40/60*4)/(3.1415927*0.7*gradient!$E$8*gradient!$E$8))/1000*gradient!$E$9/1000000)/'col1'!$N$5))+('col1'!$B$11*(((($B40/60*4)/(3.1415927*0.7*gradient!$E$8*gradient!$E$8))/1000*gradient!$E$9/1000000)/'col1'!$N$5)))*(gradient!$E$9*0.001)))/4)*(1/(1+((gradient!$E$23*((gradient!$E$19-gradient!$E$18)/100)*((PI()*gradient!$E$8*gradient!$E$8/4*$C$3*0.7/$B40)))/gradient!$E$20)))*LN(((((gradient!$E$23*((gradient!$E$19-gradient!$E$18)/100)*(PI()*gradient!$E$8*gradient!$E$8/4*$C$3*0.7/$B40))/gradient!$E$20)+1)/((gradient!$E$23*((gradient!$E$19-gradient!$E$18)/100)*(PI()*gradient!$E$8*gradient!$E$8/4*$C$3*0.7/$B40))/gradient!$E$20))*EXP(gradient!$E$23*((gradient!$E$19-gradient!$E$18)/100))-(1/((gradient!$E$23*((gradient!$E$19-gradient!$E$18)/100)*(PI()*gradient!$E$8*gradient!$E$8/4*$C$3*0.7/$B40))/gradient!$E$20))))</f>
        <v>147.22229580981448</v>
      </c>
      <c r="E40" s="472"/>
      <c r="F40" s="345">
        <f>1000*gradient!$E$8/4.6</f>
        <v>456.52173913043481</v>
      </c>
      <c r="G40" s="344">
        <f>1.1*('col1'!$B$12*$G$3*0.001*(($F40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40" s="472"/>
      <c r="J40" s="345">
        <f>1000*gradient!$E$8/4.6</f>
        <v>456.52173913043481</v>
      </c>
      <c r="K40" s="344">
        <f>IF($G40&lt;201,1+((SQRT(K$3/((('col1'!$B$9*((((J40/60*4)/(3.1415927*0.7*gradient!$E$8*gradient!$E$8))/1000*gradient!$E$9/1000000)/'col1'!$N$5)^(1/3))+('col1'!$B$10/((((J40/60*4)/(3.1415927*0.7*gradient!$E$8*gradient!$E$8))/1000*gradient!$E$9/1000000)/'col1'!$N$5))+('col1'!$B$11*((((J40/60*4)/(3.1415927*0.7*gradient!$E$8*gradient!$E$8))/1000*gradient!$E$9/1000000)/'col1'!$N$5)))*(gradient!$E$9*0.001)))/4)*(1/(1+((gradient!$E$23*((gradient!$E$19-gradient!$E$18)/100)*((PI()*gradient!$E$8*gradient!$E$8/4*K$3*0.7/J40)))/$W$30)))*LN(((((gradient!$E$23*((gradient!$E$19-gradient!$E$18)/100)*(PI()*gradient!$E$8*gradient!$E$8/4*K$3*0.7/J40))/$W$30)+1)/((gradient!$E$23*((gradient!$E$19-gradient!$E$18)/100)*(PI()*gradient!$E$8*gradient!$E$8/4*K$3*0.7/J40))/$W$30))*EXP(gradient!$E$23*((gradient!$E$19-gradient!$E$18)/100))-(1/((gradient!$E$23*((gradient!$E$19-gradient!$E$18)/100)*(PI()*gradient!$E$8*gradient!$E$8/4*K$3*0.7/J40))/$W$30)))),0)</f>
        <v>0</v>
      </c>
      <c r="M40" s="472"/>
      <c r="N40" s="345">
        <f>1000*gradient!$E$8/4.6</f>
        <v>456.52173913043481</v>
      </c>
      <c r="O40" s="344">
        <f>IF($G40&lt;401,1+((SQRT(O$3/((('col1'!$B$9*((((N40/60*4)/(3.1415927*0.7*gradient!$E$8*gradient!$E$8))/1000*gradient!$E$9/1000000)/'col1'!$N$5)^(1/3))+('col1'!$B$10/((((N40/60*4)/(3.1415927*0.7*gradient!$E$8*gradient!$E$8))/1000*gradient!$E$9/1000000)/'col1'!$N$5))+('col1'!$B$11*((((N40/60*4)/(3.1415927*0.7*gradient!$E$8*gradient!$E$8))/1000*gradient!$E$9/1000000)/'col1'!$N$5)))*(gradient!$E$9*0.001)))/4)*(1/(1+((gradient!$E$23*((gradient!$E$19-gradient!$E$18)/100)*((PI()*gradient!$E$8*gradient!$E$8/4*O$3*0.7/N40)))/$W$30)))*LN(((((gradient!$E$23*((gradient!$E$19-gradient!$E$18)/100)*(PI()*gradient!$E$8*gradient!$E$8/4*O$3*0.7/N40))/$W$30)+1)/((gradient!$E$23*((gradient!$E$19-gradient!$E$18)/100)*(PI()*gradient!$E$8*gradient!$E$8/4*O$3*0.7/N40))/$W$30))*EXP(gradient!$E$23*((gradient!$E$19-gradient!$E$18)/100))-(1/((gradient!$E$23*((gradient!$E$19-gradient!$E$18)/100)*(PI()*gradient!$E$8*gradient!$E$8/4*O$3*0.7/N40))/$W$30)))),0)</f>
        <v>0</v>
      </c>
      <c r="Q40" s="472"/>
      <c r="S40" s="344">
        <f>IF($G40&lt;1001,1+((SQRT(S$3/((('col1'!$B$9*((((U40/60*4)/(3.1415927*0.7*gradient!$E$8*gradient!$E$8))/1000*gradient!$E$9/1000000)/'col1'!$N$5)^(1/3))+('col1'!$B$10/((((U40/60*4)/(3.1415927*0.7*gradient!$E$8*gradient!$E$8))/1000*gradient!$E$9/1000000)/'col1'!$N$5))+('col1'!$B$11*((((U40/60*4)/(3.1415927*0.7*gradient!$E$8*gradient!$E$8))/1000*gradient!$E$9/1000000)/'col1'!$N$5)))*(gradient!$E$9*0.001)))/4)*(1/(1+((gradient!$E$23*((gradient!$E$19-gradient!$E$18)/100)*((PI()*gradient!$E$8*gradient!$E$8/4*S$3*0.7/U40)))/$W$30)))*LN(((((gradient!$E$23*((gradient!$E$19-gradient!$E$18)/100)*(PI()*gradient!$E$8*gradient!$E$8/4*S$3*0.7/U40))/$W$30)+1)/((gradient!$E$23*((gradient!$E$19-gradient!$E$18)/100)*(PI()*gradient!$E$8*gradient!$E$8/4*S$3*0.7/U40))/$W$30))*EXP(gradient!$E$23*((gradient!$E$19-gradient!$E$18)/100))-(1/((gradient!$E$23*((gradient!$E$19-gradient!$E$18)/100)*(PI()*gradient!$E$8*gradient!$E$8/4*S$3*0.7/U40))/$W$30)))),0)</f>
        <v>120.40606797537954</v>
      </c>
      <c r="T40" s="340">
        <v>3</v>
      </c>
      <c r="U40" s="345">
        <f>1000*gradient!$E$8/4.6</f>
        <v>456.52173913043481</v>
      </c>
      <c r="Z40" s="470"/>
      <c r="AA40" s="345">
        <v>20</v>
      </c>
      <c r="AB40"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40)))*LN(((((gradient!$E$23*((gradient!$E$19-gradient!$E$18)/100)*(PI()*gradient!$E$8*gradient!$E$8/4*AB$33*0.7/gradient!$E$13))/$AA40)+1)/((gradient!$E$23*((gradient!$E$19-gradient!$E$18)/100)*(PI()*gradient!$E$8*gradient!$E$8/4*AB$33*0.7/gradient!$E$13))/$AA40))*EXP(gradient!$E$23*((gradient!$E$19-gradient!$E$18)/100))-(1/((gradient!$E$23*((gradient!$E$19-gradient!$E$18)/100)*(PI()*gradient!$E$8*gradient!$E$8/4*AB$33*0.7/gradient!$E$13))/$AA40))))</f>
        <v>117.11942846692608</v>
      </c>
      <c r="AC40"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40)))*LN(((((gradient!$E$23*((gradient!$E$19-gradient!$E$18)/100)*(PI()*gradient!$E$8*gradient!$E$8/4*AC$33*0.7/gradient!$E$13))/$AA40)+1)/((gradient!$E$23*((gradient!$E$19-gradient!$E$18)/100)*(PI()*gradient!$E$8*gradient!$E$8/4*AC$33*0.7/gradient!$E$13))/$AA40))*EXP(gradient!$E$23*((gradient!$E$19-gradient!$E$18)/100))-(1/((gradient!$E$23*((gradient!$E$19-gradient!$E$18)/100)*(PI()*gradient!$E$8*gradient!$E$8/4*AC$33*0.7/gradient!$E$13))/$AA40))))</f>
        <v>152.87362773823457</v>
      </c>
      <c r="AD40"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40)))*LN(((((gradient!$E$23*((gradient!$E$19-gradient!$E$18)/100)*(PI()*gradient!$E$8*gradient!$E$8/4*AD$33*0.7/gradient!$E$13))/$AA40)+1)/((gradient!$E$23*((gradient!$E$19-gradient!$E$18)/100)*(PI()*gradient!$E$8*gradient!$E$8/4*AD$33*0.7/gradient!$E$13))/$AA40))*EXP(gradient!$E$23*((gradient!$E$19-gradient!$E$18)/100))-(1/((gradient!$E$23*((gradient!$E$19-gradient!$E$18)/100)*(PI()*gradient!$E$8*gradient!$E$8/4*AD$33*0.7/gradient!$E$13))/$AA40))))</f>
        <v>177.51901546921547</v>
      </c>
      <c r="AE40"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40)))*LN(((((gradient!$E$23*((gradient!$E$19-gradient!$E$18)/100)*(PI()*gradient!$E$8*gradient!$E$8/4*AE$33*0.7/gradient!$E$13))/$AA40)+1)/((gradient!$E$23*((gradient!$E$19-gradient!$E$18)/100)*(PI()*gradient!$E$8*gradient!$E$8/4*AE$33*0.7/gradient!$E$13))/$AA40))*EXP(gradient!$E$23*((gradient!$E$19-gradient!$E$18)/100))-(1/((gradient!$E$23*((gradient!$E$19-gradient!$E$18)/100)*(PI()*gradient!$E$8*gradient!$E$8/4*AE$33*0.7/gradient!$E$13))/$AA40))))</f>
        <v>212.17785573176502</v>
      </c>
      <c r="AF40"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40)))*LN(((((gradient!$E$23*((gradient!$E$19-gradient!$E$18)/100)*(PI()*gradient!$E$8*gradient!$E$8/4*AF$33*0.7/gradient!$E$13))/$AA40)+1)/((gradient!$E$23*((gradient!$E$19-gradient!$E$18)/100)*(PI()*gradient!$E$8*gradient!$E$8/4*AF$33*0.7/gradient!$E$13))/$AA40))*EXP(gradient!$E$23*((gradient!$E$19-gradient!$E$18)/100))-(1/((gradient!$E$23*((gradient!$E$19-gradient!$E$18)/100)*(PI()*gradient!$E$8*gradient!$E$8/4*AF$33*0.7/gradient!$E$13))/$AA40))))</f>
        <v>241.77031189695541</v>
      </c>
      <c r="AG40"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40)))*LN(((((gradient!$E$23*((gradient!$E$19-gradient!$E$18)/100)*(PI()*gradient!$E$8*gradient!$E$8/4*AG$33*0.7/gradient!$E$13))/$AA40)+1)/((gradient!$E$23*((gradient!$E$19-gradient!$E$18)/100)*(PI()*gradient!$E$8*gradient!$E$8/4*AG$33*0.7/gradient!$E$13))/$AA40))*EXP(gradient!$E$23*((gradient!$E$19-gradient!$E$18)/100))-(1/((gradient!$E$23*((gradient!$E$19-gradient!$E$18)/100)*(PI()*gradient!$E$8*gradient!$E$8/4*AG$33*0.7/gradient!$E$13))/$AA40))))</f>
        <v>263.15135771424093</v>
      </c>
      <c r="AH40"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40)))*LN(((((gradient!$E$23*((gradient!$E$19-gradient!$E$18)/100)*(PI()*gradient!$E$8*gradient!$E$8/4*AH$33*0.7/gradient!$E$13))/$AA40)+1)/((gradient!$E$23*((gradient!$E$19-gradient!$E$18)/100)*(PI()*gradient!$E$8*gradient!$E$8/4*AH$33*0.7/gradient!$E$13))/$AA40))*EXP(gradient!$E$23*((gradient!$E$19-gradient!$E$18)/100))-(1/((gradient!$E$23*((gradient!$E$19-gradient!$E$18)/100)*(PI()*gradient!$E$8*gradient!$E$8/4*AH$33*0.7/gradient!$E$13))/$AA40))))</f>
        <v>292.30793042880475</v>
      </c>
      <c r="AI40"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40)))*LN(((((gradient!$E$23*((gradient!$E$19-gradient!$E$18)/100)*(PI()*gradient!$E$8*gradient!$E$8/4*AI$33*0.7/gradient!$E$13))/$AA40)+1)/((gradient!$E$23*((gradient!$E$19-gradient!$E$18)/100)*(PI()*gradient!$E$8*gradient!$E$8/4*AI$33*0.7/gradient!$E$13))/$AA40))*EXP(gradient!$E$23*((gradient!$E$19-gradient!$E$18)/100))-(1/((gradient!$E$23*((gradient!$E$19-gradient!$E$18)/100)*(PI()*gradient!$E$8*gradient!$E$8/4*AI$33*0.7/gradient!$E$13))/$AA40))))</f>
        <v>311.00294638302</v>
      </c>
      <c r="AJ40"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40)))*LN(((((gradient!$E$23*((gradient!$E$19-gradient!$E$18)/100)*(PI()*gradient!$E$8*gradient!$E$8/4*AJ$33*0.7/gradient!$E$13))/$AA40)+1)/((gradient!$E$23*((gradient!$E$19-gradient!$E$18)/100)*(PI()*gradient!$E$8*gradient!$E$8/4*AJ$33*0.7/gradient!$E$13))/$AA40))*EXP(gradient!$E$23*((gradient!$E$19-gradient!$E$18)/100))-(1/((gradient!$E$23*((gradient!$E$19-gradient!$E$18)/100)*(PI()*gradient!$E$8*gradient!$E$8/4*AJ$33*0.7/gradient!$E$13))/$AA40))))</f>
        <v>323.54753864624172</v>
      </c>
      <c r="AK40"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40)))*LN(((((gradient!$E$23*((gradient!$E$19-gradient!$E$18)/100)*(PI()*gradient!$E$8*gradient!$E$8/4*AK$33*0.7/gradient!$E$13))/$AA40)+1)/((gradient!$E$23*((gradient!$E$19-gradient!$E$18)/100)*(PI()*gradient!$E$8*gradient!$E$8/4*AK$33*0.7/gradient!$E$13))/$AA40))*EXP(gradient!$E$23*((gradient!$E$19-gradient!$E$18)/100))-(1/((gradient!$E$23*((gradient!$E$19-gradient!$E$18)/100)*(PI()*gradient!$E$8*gradient!$E$8/4*AK$33*0.7/gradient!$E$13))/$AA40))))</f>
        <v>345.4817195153426</v>
      </c>
      <c r="AL40"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40)))*LN(((((gradient!$E$23*((gradient!$E$19-gradient!$E$18)/100)*(PI()*gradient!$E$8*gradient!$E$8/4*AL$33*0.7/gradient!$E$13))/$AA40)+1)/((gradient!$E$23*((gradient!$E$19-gradient!$E$18)/100)*(PI()*gradient!$E$8*gradient!$E$8/4*AL$33*0.7/gradient!$E$13))/$AA40))*EXP(gradient!$E$23*((gradient!$E$19-gradient!$E$18)/100))-(1/((gradient!$E$23*((gradient!$E$19-gradient!$E$18)/100)*(PI()*gradient!$E$8*gradient!$E$8/4*AL$33*0.7/gradient!$E$13))/$AA40))))</f>
        <v>333.76042284027335</v>
      </c>
    </row>
    <row r="41" spans="1:38" x14ac:dyDescent="0.2">
      <c r="A41" s="470"/>
      <c r="B41" s="345">
        <f>1200*gradient!$E$8/4.6</f>
        <v>547.82608695652175</v>
      </c>
      <c r="C41" s="344">
        <f>1+((SQRT($C$3/((('col1'!$B$9*(((($B41/60*4)/(3.1415927*0.7*gradient!$E$8*gradient!$E$8))/1000*gradient!$E$9/1000000)/'col1'!$N$5)^(1/3))+('col1'!$B$10/(((($B41/60*4)/(3.1415927*0.7*gradient!$E$8*gradient!$E$8))/1000*gradient!$E$9/1000000)/'col1'!$N$5))+('col1'!$B$11*(((($B41/60*4)/(3.1415927*0.7*gradient!$E$8*gradient!$E$8))/1000*gradient!$E$9/1000000)/'col1'!$N$5)))*(gradient!$E$9*0.001)))/4)*(1/(1+((gradient!$E$23*((gradient!$E$19-gradient!$E$18)/100)*((PI()*gradient!$E$8*gradient!$E$8/4*$C$3*0.7/$B41)))/gradient!$E$20)))*LN(((((gradient!$E$23*((gradient!$E$19-gradient!$E$18)/100)*(PI()*gradient!$E$8*gradient!$E$8/4*$C$3*0.7/$B41))/gradient!$E$20)+1)/((gradient!$E$23*((gradient!$E$19-gradient!$E$18)/100)*(PI()*gradient!$E$8*gradient!$E$8/4*$C$3*0.7/$B41))/gradient!$E$20))*EXP(gradient!$E$23*((gradient!$E$19-gradient!$E$18)/100))-(1/((gradient!$E$23*((gradient!$E$19-gradient!$E$18)/100)*(PI()*gradient!$E$8*gradient!$E$8/4*$C$3*0.7/$B41))/gradient!$E$20))))</f>
        <v>153.43190377411688</v>
      </c>
      <c r="E41" s="472"/>
      <c r="F41" s="345">
        <f>1200*gradient!$E$8/4.6</f>
        <v>547.82608695652175</v>
      </c>
      <c r="G41" s="344">
        <f>1.1*('col1'!$B$12*$G$3*0.001*(($F41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41" s="472"/>
      <c r="J41" s="345">
        <f>1200*gradient!$E$8/4.6</f>
        <v>547.82608695652175</v>
      </c>
      <c r="K41" s="344">
        <f>IF($G41&lt;201,1+((SQRT(K$3/((('col1'!$B$9*((((J41/60*4)/(3.1415927*0.7*gradient!$E$8*gradient!$E$8))/1000*gradient!$E$9/1000000)/'col1'!$N$5)^(1/3))+('col1'!$B$10/((((J41/60*4)/(3.1415927*0.7*gradient!$E$8*gradient!$E$8))/1000*gradient!$E$9/1000000)/'col1'!$N$5))+('col1'!$B$11*((((J41/60*4)/(3.1415927*0.7*gradient!$E$8*gradient!$E$8))/1000*gradient!$E$9/1000000)/'col1'!$N$5)))*(gradient!$E$9*0.001)))/4)*(1/(1+((gradient!$E$23*((gradient!$E$19-gradient!$E$18)/100)*((PI()*gradient!$E$8*gradient!$E$8/4*K$3*0.7/J41)))/$W$30)))*LN(((((gradient!$E$23*((gradient!$E$19-gradient!$E$18)/100)*(PI()*gradient!$E$8*gradient!$E$8/4*K$3*0.7/J41))/$W$30)+1)/((gradient!$E$23*((gradient!$E$19-gradient!$E$18)/100)*(PI()*gradient!$E$8*gradient!$E$8/4*K$3*0.7/J41))/$W$30))*EXP(gradient!$E$23*((gradient!$E$19-gradient!$E$18)/100))-(1/((gradient!$E$23*((gradient!$E$19-gradient!$E$18)/100)*(PI()*gradient!$E$8*gradient!$E$8/4*K$3*0.7/J41))/$W$30)))),0)</f>
        <v>0</v>
      </c>
      <c r="M41" s="472"/>
      <c r="N41" s="345">
        <f>1200*gradient!$E$8/4.6</f>
        <v>547.82608695652175</v>
      </c>
      <c r="O41" s="344">
        <f>IF($G41&lt;401,1+((SQRT(O$3/((('col1'!$B$9*((((N41/60*4)/(3.1415927*0.7*gradient!$E$8*gradient!$E$8))/1000*gradient!$E$9/1000000)/'col1'!$N$5)^(1/3))+('col1'!$B$10/((((N41/60*4)/(3.1415927*0.7*gradient!$E$8*gradient!$E$8))/1000*gradient!$E$9/1000000)/'col1'!$N$5))+('col1'!$B$11*((((N41/60*4)/(3.1415927*0.7*gradient!$E$8*gradient!$E$8))/1000*gradient!$E$9/1000000)/'col1'!$N$5)))*(gradient!$E$9*0.001)))/4)*(1/(1+((gradient!$E$23*((gradient!$E$19-gradient!$E$18)/100)*((PI()*gradient!$E$8*gradient!$E$8/4*O$3*0.7/N41)))/$W$30)))*LN(((((gradient!$E$23*((gradient!$E$19-gradient!$E$18)/100)*(PI()*gradient!$E$8*gradient!$E$8/4*O$3*0.7/N41))/$W$30)+1)/((gradient!$E$23*((gradient!$E$19-gradient!$E$18)/100)*(PI()*gradient!$E$8*gradient!$E$8/4*O$3*0.7/N41))/$W$30))*EXP(gradient!$E$23*((gradient!$E$19-gradient!$E$18)/100))-(1/((gradient!$E$23*((gradient!$E$19-gradient!$E$18)/100)*(PI()*gradient!$E$8*gradient!$E$8/4*O$3*0.7/N41))/$W$30)))),0)</f>
        <v>0</v>
      </c>
      <c r="Q41" s="472"/>
      <c r="S41" s="344">
        <f>IF($G41&lt;1001,1+((SQRT(S$3/((('col1'!$B$9*((((U41/60*4)/(3.1415927*0.7*gradient!$E$8*gradient!$E$8))/1000*gradient!$E$9/1000000)/'col1'!$N$5)^(1/3))+('col1'!$B$10/((((U41/60*4)/(3.1415927*0.7*gradient!$E$8*gradient!$E$8))/1000*gradient!$E$9/1000000)/'col1'!$N$5))+('col1'!$B$11*((((U41/60*4)/(3.1415927*0.7*gradient!$E$8*gradient!$E$8))/1000*gradient!$E$9/1000000)/'col1'!$N$5)))*(gradient!$E$9*0.001)))/4)*(1/(1+((gradient!$E$23*((gradient!$E$19-gradient!$E$18)/100)*((PI()*gradient!$E$8*gradient!$E$8/4*S$3*0.7/U41)))/$W$30)))*LN(((((gradient!$E$23*((gradient!$E$19-gradient!$E$18)/100)*(PI()*gradient!$E$8*gradient!$E$8/4*S$3*0.7/U41))/$W$30)+1)/((gradient!$E$23*((gradient!$E$19-gradient!$E$18)/100)*(PI()*gradient!$E$8*gradient!$E$8/4*S$3*0.7/U41))/$W$30))*EXP(gradient!$E$23*((gradient!$E$19-gradient!$E$18)/100))-(1/((gradient!$E$23*((gradient!$E$19-gradient!$E$18)/100)*(PI()*gradient!$E$8*gradient!$E$8/4*S$3*0.7/U41))/$W$30)))),0)</f>
        <v>127.64275140120375</v>
      </c>
      <c r="T41" s="340">
        <v>3</v>
      </c>
      <c r="U41" s="345">
        <f>1200*gradient!$E$8/4.6</f>
        <v>547.82608695652175</v>
      </c>
      <c r="Z41" s="470"/>
      <c r="AA41" s="345">
        <v>30</v>
      </c>
      <c r="AB41"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41)))*LN(((((gradient!$E$23*((gradient!$E$19-gradient!$E$18)/100)*(PI()*gradient!$E$8*gradient!$E$8/4*AB$33*0.7/gradient!$E$13))/$AA41)+1)/((gradient!$E$23*((gradient!$E$19-gradient!$E$18)/100)*(PI()*gradient!$E$8*gradient!$E$8/4*AB$33*0.7/gradient!$E$13))/$AA41))*EXP(gradient!$E$23*((gradient!$E$19-gradient!$E$18)/100))-(1/((gradient!$E$23*((gradient!$E$19-gradient!$E$18)/100)*(PI()*gradient!$E$8*gradient!$E$8/4*AB$33*0.7/gradient!$E$13))/$AA41))))</f>
        <v>121.9737645000157</v>
      </c>
      <c r="AC41"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41)))*LN(((((gradient!$E$23*((gradient!$E$19-gradient!$E$18)/100)*(PI()*gradient!$E$8*gradient!$E$8/4*AC$33*0.7/gradient!$E$13))/$AA41)+1)/((gradient!$E$23*((gradient!$E$19-gradient!$E$18)/100)*(PI()*gradient!$E$8*gradient!$E$8/4*AC$33*0.7/gradient!$E$13))/$AA41))*EXP(gradient!$E$23*((gradient!$E$19-gradient!$E$18)/100))-(1/((gradient!$E$23*((gradient!$E$19-gradient!$E$18)/100)*(PI()*gradient!$E$8*gradient!$E$8/4*AC$33*0.7/gradient!$E$13))/$AA41))))</f>
        <v>160.2053997143193</v>
      </c>
      <c r="AD41"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41)))*LN(((((gradient!$E$23*((gradient!$E$19-gradient!$E$18)/100)*(PI()*gradient!$E$8*gradient!$E$8/4*AD$33*0.7/gradient!$E$13))/$AA41)+1)/((gradient!$E$23*((gradient!$E$19-gradient!$E$18)/100)*(PI()*gradient!$E$8*gradient!$E$8/4*AD$33*0.7/gradient!$E$13))/$AA41))*EXP(gradient!$E$23*((gradient!$E$19-gradient!$E$18)/100))-(1/((gradient!$E$23*((gradient!$E$19-gradient!$E$18)/100)*(PI()*gradient!$E$8*gradient!$E$8/4*AD$33*0.7/gradient!$E$13))/$AA41))))</f>
        <v>187.00644667203815</v>
      </c>
      <c r="AE41"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41)))*LN(((((gradient!$E$23*((gradient!$E$19-gradient!$E$18)/100)*(PI()*gradient!$E$8*gradient!$E$8/4*AE$33*0.7/gradient!$E$13))/$AA41)+1)/((gradient!$E$23*((gradient!$E$19-gradient!$E$18)/100)*(PI()*gradient!$E$8*gradient!$E$8/4*AE$33*0.7/gradient!$E$13))/$AA41))*EXP(gradient!$E$23*((gradient!$E$19-gradient!$E$18)/100))-(1/((gradient!$E$23*((gradient!$E$19-gradient!$E$18)/100)*(PI()*gradient!$E$8*gradient!$E$8/4*AE$33*0.7/gradient!$E$13))/$AA41))))</f>
        <v>225.56895896132934</v>
      </c>
      <c r="AF41"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41)))*LN(((((gradient!$E$23*((gradient!$E$19-gradient!$E$18)/100)*(PI()*gradient!$E$8*gradient!$E$8/4*AF$33*0.7/gradient!$E$13))/$AA41)+1)/((gradient!$E$23*((gradient!$E$19-gradient!$E$18)/100)*(PI()*gradient!$E$8*gradient!$E$8/4*AF$33*0.7/gradient!$E$13))/$AA41))*EXP(gradient!$E$23*((gradient!$E$19-gradient!$E$18)/100))-(1/((gradient!$E$23*((gradient!$E$19-gradient!$E$18)/100)*(PI()*gradient!$E$8*gradient!$E$8/4*AF$33*0.7/gradient!$E$13))/$AA41))))</f>
        <v>259.63899575895203</v>
      </c>
      <c r="AG41"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41)))*LN(((((gradient!$E$23*((gradient!$E$19-gradient!$E$18)/100)*(PI()*gradient!$E$8*gradient!$E$8/4*AG$33*0.7/gradient!$E$13))/$AA41)+1)/((gradient!$E$23*((gradient!$E$19-gradient!$E$18)/100)*(PI()*gradient!$E$8*gradient!$E$8/4*AG$33*0.7/gradient!$E$13))/$AA41))*EXP(gradient!$E$23*((gradient!$E$19-gradient!$E$18)/100))-(1/((gradient!$E$23*((gradient!$E$19-gradient!$E$18)/100)*(PI()*gradient!$E$8*gradient!$E$8/4*AG$33*0.7/gradient!$E$13))/$AA41))))</f>
        <v>285.20798942149031</v>
      </c>
      <c r="AH41"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41)))*LN(((((gradient!$E$23*((gradient!$E$19-gradient!$E$18)/100)*(PI()*gradient!$E$8*gradient!$E$8/4*AH$33*0.7/gradient!$E$13))/$AA41)+1)/((gradient!$E$23*((gradient!$E$19-gradient!$E$18)/100)*(PI()*gradient!$E$8*gradient!$E$8/4*AH$33*0.7/gradient!$E$13))/$AA41))*EXP(gradient!$E$23*((gradient!$E$19-gradient!$E$18)/100))-(1/((gradient!$E$23*((gradient!$E$19-gradient!$E$18)/100)*(PI()*gradient!$E$8*gradient!$E$8/4*AH$33*0.7/gradient!$E$13))/$AA41))))</f>
        <v>322.06853088885845</v>
      </c>
      <c r="AI41"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41)))*LN(((((gradient!$E$23*((gradient!$E$19-gradient!$E$18)/100)*(PI()*gradient!$E$8*gradient!$E$8/4*AI$33*0.7/gradient!$E$13))/$AA41)+1)/((gradient!$E$23*((gradient!$E$19-gradient!$E$18)/100)*(PI()*gradient!$E$8*gradient!$E$8/4*AI$33*0.7/gradient!$E$13))/$AA41))*EXP(gradient!$E$23*((gradient!$E$19-gradient!$E$18)/100))-(1/((gradient!$E$23*((gradient!$E$19-gradient!$E$18)/100)*(PI()*gradient!$E$8*gradient!$E$8/4*AI$33*0.7/gradient!$E$13))/$AA41))))</f>
        <v>347.69638697473493</v>
      </c>
      <c r="AJ41"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41)))*LN(((((gradient!$E$23*((gradient!$E$19-gradient!$E$18)/100)*(PI()*gradient!$E$8*gradient!$E$8/4*AJ$33*0.7/gradient!$E$13))/$AA41)+1)/((gradient!$E$23*((gradient!$E$19-gradient!$E$18)/100)*(PI()*gradient!$E$8*gradient!$E$8/4*AJ$33*0.7/gradient!$E$13))/$AA41))*EXP(gradient!$E$23*((gradient!$E$19-gradient!$E$18)/100))-(1/((gradient!$E$23*((gradient!$E$19-gradient!$E$18)/100)*(PI()*gradient!$E$8*gradient!$E$8/4*AJ$33*0.7/gradient!$E$13))/$AA41))))</f>
        <v>366.4889829794605</v>
      </c>
      <c r="AK41"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41)))*LN(((((gradient!$E$23*((gradient!$E$19-gradient!$E$18)/100)*(PI()*gradient!$E$8*gradient!$E$8/4*AK$33*0.7/gradient!$E$13))/$AA41)+1)/((gradient!$E$23*((gradient!$E$19-gradient!$E$18)/100)*(PI()*gradient!$E$8*gradient!$E$8/4*AK$33*0.7/gradient!$E$13))/$AA41))*EXP(gradient!$E$23*((gradient!$E$19-gradient!$E$18)/100))-(1/((gradient!$E$23*((gradient!$E$19-gradient!$E$18)/100)*(PI()*gradient!$E$8*gradient!$E$8/4*AK$33*0.7/gradient!$E$13))/$AA41))))</f>
        <v>411.56439042013756</v>
      </c>
      <c r="AL41"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41)))*LN(((((gradient!$E$23*((gradient!$E$19-gradient!$E$18)/100)*(PI()*gradient!$E$8*gradient!$E$8/4*AL$33*0.7/gradient!$E$13))/$AA41)+1)/((gradient!$E$23*((gradient!$E$19-gradient!$E$18)/100)*(PI()*gradient!$E$8*gradient!$E$8/4*AL$33*0.7/gradient!$E$13))/$AA41))*EXP(gradient!$E$23*((gradient!$E$19-gradient!$E$18)/100))-(1/((gradient!$E$23*((gradient!$E$19-gradient!$E$18)/100)*(PI()*gradient!$E$8*gradient!$E$8/4*AL$33*0.7/gradient!$E$13))/$AA41))))</f>
        <v>422.22017225705707</v>
      </c>
    </row>
    <row r="42" spans="1:38" x14ac:dyDescent="0.2">
      <c r="A42" s="470"/>
      <c r="B42" s="345">
        <f>1400*gradient!$E$8/4.6</f>
        <v>639.13043478260875</v>
      </c>
      <c r="C42" s="344">
        <f>1+((SQRT($C$3/((('col1'!$B$9*(((($B42/60*4)/(3.1415927*0.7*gradient!$E$8*gradient!$E$8))/1000*gradient!$E$9/1000000)/'col1'!$N$5)^(1/3))+('col1'!$B$10/(((($B42/60*4)/(3.1415927*0.7*gradient!$E$8*gradient!$E$8))/1000*gradient!$E$9/1000000)/'col1'!$N$5))+('col1'!$B$11*(((($B42/60*4)/(3.1415927*0.7*gradient!$E$8*gradient!$E$8))/1000*gradient!$E$9/1000000)/'col1'!$N$5)))*(gradient!$E$9*0.001)))/4)*(1/(1+((gradient!$E$23*((gradient!$E$19-gradient!$E$18)/100)*((PI()*gradient!$E$8*gradient!$E$8/4*$C$3*0.7/$B42)))/gradient!$E$20)))*LN(((((gradient!$E$23*((gradient!$E$19-gradient!$E$18)/100)*(PI()*gradient!$E$8*gradient!$E$8/4*$C$3*0.7/$B42))/gradient!$E$20)+1)/((gradient!$E$23*((gradient!$E$19-gradient!$E$18)/100)*(PI()*gradient!$E$8*gradient!$E$8/4*$C$3*0.7/$B42))/gradient!$E$20))*EXP(gradient!$E$23*((gradient!$E$19-gradient!$E$18)/100))-(1/((gradient!$E$23*((gradient!$E$19-gradient!$E$18)/100)*(PI()*gradient!$E$8*gradient!$E$8/4*$C$3*0.7/$B42))/gradient!$E$20))))</f>
        <v>157.57951628530583</v>
      </c>
      <c r="E42" s="472"/>
      <c r="F42" s="345">
        <f>1400*gradient!$E$8/4.6</f>
        <v>639.13043478260875</v>
      </c>
      <c r="G42" s="344">
        <f>1.1*('col1'!$B$12*$G$3*0.001*(($F42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42" s="472"/>
      <c r="J42" s="345">
        <f>1400*gradient!$E$8/4.6</f>
        <v>639.13043478260875</v>
      </c>
      <c r="K42" s="344">
        <f>IF($G42&lt;201,1+((SQRT(K$3/((('col1'!$B$9*((((J42/60*4)/(3.1415927*0.7*gradient!$E$8*gradient!$E$8))/1000*gradient!$E$9/1000000)/'col1'!$N$5)^(1/3))+('col1'!$B$10/((((J42/60*4)/(3.1415927*0.7*gradient!$E$8*gradient!$E$8))/1000*gradient!$E$9/1000000)/'col1'!$N$5))+('col1'!$B$11*((((J42/60*4)/(3.1415927*0.7*gradient!$E$8*gradient!$E$8))/1000*gradient!$E$9/1000000)/'col1'!$N$5)))*(gradient!$E$9*0.001)))/4)*(1/(1+((gradient!$E$23*((gradient!$E$19-gradient!$E$18)/100)*((PI()*gradient!$E$8*gradient!$E$8/4*K$3*0.7/J42)))/$W$30)))*LN(((((gradient!$E$23*((gradient!$E$19-gradient!$E$18)/100)*(PI()*gradient!$E$8*gradient!$E$8/4*K$3*0.7/J42))/$W$30)+1)/((gradient!$E$23*((gradient!$E$19-gradient!$E$18)/100)*(PI()*gradient!$E$8*gradient!$E$8/4*K$3*0.7/J42))/$W$30))*EXP(gradient!$E$23*((gradient!$E$19-gradient!$E$18)/100))-(1/((gradient!$E$23*((gradient!$E$19-gradient!$E$18)/100)*(PI()*gradient!$E$8*gradient!$E$8/4*K$3*0.7/J42))/$W$30)))),0)</f>
        <v>0</v>
      </c>
      <c r="M42" s="472"/>
      <c r="N42" s="345">
        <f>1400*gradient!$E$8/4.6</f>
        <v>639.13043478260875</v>
      </c>
      <c r="O42" s="344">
        <f>IF($G42&lt;401,1+((SQRT(O$3/((('col1'!$B$9*((((N42/60*4)/(3.1415927*0.7*gradient!$E$8*gradient!$E$8))/1000*gradient!$E$9/1000000)/'col1'!$N$5)^(1/3))+('col1'!$B$10/((((N42/60*4)/(3.1415927*0.7*gradient!$E$8*gradient!$E$8))/1000*gradient!$E$9/1000000)/'col1'!$N$5))+('col1'!$B$11*((((N42/60*4)/(3.1415927*0.7*gradient!$E$8*gradient!$E$8))/1000*gradient!$E$9/1000000)/'col1'!$N$5)))*(gradient!$E$9*0.001)))/4)*(1/(1+((gradient!$E$23*((gradient!$E$19-gradient!$E$18)/100)*((PI()*gradient!$E$8*gradient!$E$8/4*O$3*0.7/N42)))/$W$30)))*LN(((((gradient!$E$23*((gradient!$E$19-gradient!$E$18)/100)*(PI()*gradient!$E$8*gradient!$E$8/4*O$3*0.7/N42))/$W$30)+1)/((gradient!$E$23*((gradient!$E$19-gradient!$E$18)/100)*(PI()*gradient!$E$8*gradient!$E$8/4*O$3*0.7/N42))/$W$30))*EXP(gradient!$E$23*((gradient!$E$19-gradient!$E$18)/100))-(1/((gradient!$E$23*((gradient!$E$19-gradient!$E$18)/100)*(PI()*gradient!$E$8*gradient!$E$8/4*O$3*0.7/N42))/$W$30)))),0)</f>
        <v>0</v>
      </c>
      <c r="Q42" s="472"/>
      <c r="S42" s="344">
        <f>IF($G42&lt;1001,1+((SQRT(S$3/((('col1'!$B$9*((((U42/60*4)/(3.1415927*0.7*gradient!$E$8*gradient!$E$8))/1000*gradient!$E$9/1000000)/'col1'!$N$5)^(1/3))+('col1'!$B$10/((((U42/60*4)/(3.1415927*0.7*gradient!$E$8*gradient!$E$8))/1000*gradient!$E$9/1000000)/'col1'!$N$5))+('col1'!$B$11*((((U42/60*4)/(3.1415927*0.7*gradient!$E$8*gradient!$E$8))/1000*gradient!$E$9/1000000)/'col1'!$N$5)))*(gradient!$E$9*0.001)))/4)*(1/(1+((gradient!$E$23*((gradient!$E$19-gradient!$E$18)/100)*((PI()*gradient!$E$8*gradient!$E$8/4*S$3*0.7/U42)))/$W$30)))*LN(((((gradient!$E$23*((gradient!$E$19-gradient!$E$18)/100)*(PI()*gradient!$E$8*gradient!$E$8/4*S$3*0.7/U42))/$W$30)+1)/((gradient!$E$23*((gradient!$E$19-gradient!$E$18)/100)*(PI()*gradient!$E$8*gradient!$E$8/4*S$3*0.7/U42))/$W$30))*EXP(gradient!$E$23*((gradient!$E$19-gradient!$E$18)/100))-(1/((gradient!$E$23*((gradient!$E$19-gradient!$E$18)/100)*(PI()*gradient!$E$8*gradient!$E$8/4*S$3*0.7/U42))/$W$30)))),0)</f>
        <v>132.87375166148038</v>
      </c>
      <c r="T42" s="340">
        <v>3</v>
      </c>
      <c r="U42" s="345">
        <f>1400*gradient!$E$8/4.6</f>
        <v>639.13043478260875</v>
      </c>
      <c r="Z42" s="470"/>
      <c r="AA42" s="345">
        <v>40</v>
      </c>
      <c r="AB42"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42)))*LN(((((gradient!$E$23*((gradient!$E$19-gradient!$E$18)/100)*(PI()*gradient!$E$8*gradient!$E$8/4*AB$33*0.7/gradient!$E$13))/$AA42)+1)/((gradient!$E$23*((gradient!$E$19-gradient!$E$18)/100)*(PI()*gradient!$E$8*gradient!$E$8/4*AB$33*0.7/gradient!$E$13))/$AA42))*EXP(gradient!$E$23*((gradient!$E$19-gradient!$E$18)/100))-(1/((gradient!$E$23*((gradient!$E$19-gradient!$E$18)/100)*(PI()*gradient!$E$8*gradient!$E$8/4*AB$33*0.7/gradient!$E$13))/$AA42))))</f>
        <v>125.34165567216274</v>
      </c>
      <c r="AC42"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42)))*LN(((((gradient!$E$23*((gradient!$E$19-gradient!$E$18)/100)*(PI()*gradient!$E$8*gradient!$E$8/4*AC$33*0.7/gradient!$E$13))/$AA42)+1)/((gradient!$E$23*((gradient!$E$19-gradient!$E$18)/100)*(PI()*gradient!$E$8*gradient!$E$8/4*AC$33*0.7/gradient!$E$13))/$AA42))*EXP(gradient!$E$23*((gradient!$E$19-gradient!$E$18)/100))-(1/((gradient!$E$23*((gradient!$E$19-gradient!$E$18)/100)*(PI()*gradient!$E$8*gradient!$E$8/4*AC$33*0.7/gradient!$E$13))/$AA42))))</f>
        <v>165.2176705929393</v>
      </c>
      <c r="AD42"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42)))*LN(((((gradient!$E$23*((gradient!$E$19-gradient!$E$18)/100)*(PI()*gradient!$E$8*gradient!$E$8/4*AD$33*0.7/gradient!$E$13))/$AA42)+1)/((gradient!$E$23*((gradient!$E$19-gradient!$E$18)/100)*(PI()*gradient!$E$8*gradient!$E$8/4*AD$33*0.7/gradient!$E$13))/$AA42))*EXP(gradient!$E$23*((gradient!$E$19-gradient!$E$18)/100))-(1/((gradient!$E$23*((gradient!$E$19-gradient!$E$18)/100)*(PI()*gradient!$E$8*gradient!$E$8/4*AD$33*0.7/gradient!$E$13))/$AA42))))</f>
        <v>193.42126277210576</v>
      </c>
      <c r="AE42"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42)))*LN(((((gradient!$E$23*((gradient!$E$19-gradient!$E$18)/100)*(PI()*gradient!$E$8*gradient!$E$8/4*AE$33*0.7/gradient!$E$13))/$AA42)+1)/((gradient!$E$23*((gradient!$E$19-gradient!$E$18)/100)*(PI()*gradient!$E$8*gradient!$E$8/4*AE$33*0.7/gradient!$E$13))/$AA42))*EXP(gradient!$E$23*((gradient!$E$19-gradient!$E$18)/100))-(1/((gradient!$E$23*((gradient!$E$19-gradient!$E$18)/100)*(PI()*gradient!$E$8*gradient!$E$8/4*AE$33*0.7/gradient!$E$13))/$AA42))))</f>
        <v>234.48675512385523</v>
      </c>
      <c r="AF42"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42)))*LN(((((gradient!$E$23*((gradient!$E$19-gradient!$E$18)/100)*(PI()*gradient!$E$8*gradient!$E$8/4*AF$33*0.7/gradient!$E$13))/$AA42)+1)/((gradient!$E$23*((gradient!$E$19-gradient!$E$18)/100)*(PI()*gradient!$E$8*gradient!$E$8/4*AF$33*0.7/gradient!$E$13))/$AA42))*EXP(gradient!$E$23*((gradient!$E$19-gradient!$E$18)/100))-(1/((gradient!$E$23*((gradient!$E$19-gradient!$E$18)/100)*(PI()*gradient!$E$8*gradient!$E$8/4*AF$33*0.7/gradient!$E$13))/$AA42))))</f>
        <v>271.40757524569619</v>
      </c>
      <c r="AG42"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42)))*LN(((((gradient!$E$23*((gradient!$E$19-gradient!$E$18)/100)*(PI()*gradient!$E$8*gradient!$E$8/4*AG$33*0.7/gradient!$E$13))/$AA42)+1)/((gradient!$E$23*((gradient!$E$19-gradient!$E$18)/100)*(PI()*gradient!$E$8*gradient!$E$8/4*AG$33*0.7/gradient!$E$13))/$AA42))*EXP(gradient!$E$23*((gradient!$E$19-gradient!$E$18)/100))-(1/((gradient!$E$23*((gradient!$E$19-gradient!$E$18)/100)*(PI()*gradient!$E$8*gradient!$E$8/4*AG$33*0.7/gradient!$E$13))/$AA42))))</f>
        <v>299.65058764873089</v>
      </c>
      <c r="AH42"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42)))*LN(((((gradient!$E$23*((gradient!$E$19-gradient!$E$18)/100)*(PI()*gradient!$E$8*gradient!$E$8/4*AH$33*0.7/gradient!$E$13))/$AA42)+1)/((gradient!$E$23*((gradient!$E$19-gradient!$E$18)/100)*(PI()*gradient!$E$8*gradient!$E$8/4*AH$33*0.7/gradient!$E$13))/$AA42))*EXP(gradient!$E$23*((gradient!$E$19-gradient!$E$18)/100))-(1/((gradient!$E$23*((gradient!$E$19-gradient!$E$18)/100)*(PI()*gradient!$E$8*gradient!$E$8/4*AH$33*0.7/gradient!$E$13))/$AA42))))</f>
        <v>341.50064050147455</v>
      </c>
      <c r="AI42"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42)))*LN(((((gradient!$E$23*((gradient!$E$19-gradient!$E$18)/100)*(PI()*gradient!$E$8*gradient!$E$8/4*AI$33*0.7/gradient!$E$13))/$AA42)+1)/((gradient!$E$23*((gradient!$E$19-gradient!$E$18)/100)*(PI()*gradient!$E$8*gradient!$E$8/4*AI$33*0.7/gradient!$E$13))/$AA42))*EXP(gradient!$E$23*((gradient!$E$19-gradient!$E$18)/100))-(1/((gradient!$E$23*((gradient!$E$19-gradient!$E$18)/100)*(PI()*gradient!$E$8*gradient!$E$8/4*AI$33*0.7/gradient!$E$13))/$AA42))))</f>
        <v>371.73800547400026</v>
      </c>
      <c r="AJ42"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42)))*LN(((((gradient!$E$23*((gradient!$E$19-gradient!$E$18)/100)*(PI()*gradient!$E$8*gradient!$E$8/4*AJ$33*0.7/gradient!$E$13))/$AA42)+1)/((gradient!$E$23*((gradient!$E$19-gradient!$E$18)/100)*(PI()*gradient!$E$8*gradient!$E$8/4*AJ$33*0.7/gradient!$E$13))/$AA42))*EXP(gradient!$E$23*((gradient!$E$19-gradient!$E$18)/100))-(1/((gradient!$E$23*((gradient!$E$19-gradient!$E$18)/100)*(PI()*gradient!$E$8*gradient!$E$8/4*AJ$33*0.7/gradient!$E$13))/$AA42))))</f>
        <v>394.80962262192526</v>
      </c>
      <c r="AK42"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42)))*LN(((((gradient!$E$23*((gradient!$E$19-gradient!$E$18)/100)*(PI()*gradient!$E$8*gradient!$E$8/4*AK$33*0.7/gradient!$E$13))/$AA42)+1)/((gradient!$E$23*((gradient!$E$19-gradient!$E$18)/100)*(PI()*gradient!$E$8*gradient!$E$8/4*AK$33*0.7/gradient!$E$13))/$AA42))*EXP(gradient!$E$23*((gradient!$E$19-gradient!$E$18)/100))-(1/((gradient!$E$23*((gradient!$E$19-gradient!$E$18)/100)*(PI()*gradient!$E$8*gradient!$E$8/4*AK$33*0.7/gradient!$E$13))/$AA42))))</f>
        <v>457.1511036635751</v>
      </c>
      <c r="AL42"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42)))*LN(((((gradient!$E$23*((gradient!$E$19-gradient!$E$18)/100)*(PI()*gradient!$E$8*gradient!$E$8/4*AL$33*0.7/gradient!$E$13))/$AA42)+1)/((gradient!$E$23*((gradient!$E$19-gradient!$E$18)/100)*(PI()*gradient!$E$8*gradient!$E$8/4*AL$33*0.7/gradient!$E$13))/$AA42))*EXP(gradient!$E$23*((gradient!$E$19-gradient!$E$18)/100))-(1/((gradient!$E$23*((gradient!$E$19-gradient!$E$18)/100)*(PI()*gradient!$E$8*gradient!$E$8/4*AL$33*0.7/gradient!$E$13))/$AA42))))</f>
        <v>488.1707197282019</v>
      </c>
    </row>
    <row r="43" spans="1:38" x14ac:dyDescent="0.2">
      <c r="A43" s="470"/>
      <c r="B43" s="345">
        <f>1600*gradient!$E$8/4.6</f>
        <v>730.43478260869574</v>
      </c>
      <c r="C43" s="344">
        <f>1+((SQRT($C$3/((('col1'!$B$9*(((($B43/60*4)/(3.1415927*0.7*gradient!$E$8*gradient!$E$8))/1000*gradient!$E$9/1000000)/'col1'!$N$5)^(1/3))+('col1'!$B$10/(((($B43/60*4)/(3.1415927*0.7*gradient!$E$8*gradient!$E$8))/1000*gradient!$E$9/1000000)/'col1'!$N$5))+('col1'!$B$11*(((($B43/60*4)/(3.1415927*0.7*gradient!$E$8*gradient!$E$8))/1000*gradient!$E$9/1000000)/'col1'!$N$5)))*(gradient!$E$9*0.001)))/4)*(1/(1+((gradient!$E$23*((gradient!$E$19-gradient!$E$18)/100)*((PI()*gradient!$E$8*gradient!$E$8/4*$C$3*0.7/$B43)))/gradient!$E$20)))*LN(((((gradient!$E$23*((gradient!$E$19-gradient!$E$18)/100)*(PI()*gradient!$E$8*gradient!$E$8/4*$C$3*0.7/$B43))/gradient!$E$20)+1)/((gradient!$E$23*((gradient!$E$19-gradient!$E$18)/100)*(PI()*gradient!$E$8*gradient!$E$8/4*$C$3*0.7/$B43))/gradient!$E$20))*EXP(gradient!$E$23*((gradient!$E$19-gradient!$E$18)/100))-(1/((gradient!$E$23*((gradient!$E$19-gradient!$E$18)/100)*(PI()*gradient!$E$8*gradient!$E$8/4*$C$3*0.7/$B43))/gradient!$E$20))))</f>
        <v>160.36624205023853</v>
      </c>
      <c r="E43" s="472"/>
      <c r="F43" s="345">
        <f>1600*gradient!$E$8/4.6</f>
        <v>730.43478260869574</v>
      </c>
      <c r="G43" s="344">
        <f>1.1*('col1'!$B$12*$G$3*0.001*(($F43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43" s="472"/>
      <c r="J43" s="345">
        <f>1600*gradient!$E$8/4.6</f>
        <v>730.43478260869574</v>
      </c>
      <c r="K43" s="344">
        <f>IF($G43&lt;201,1+((SQRT(K$3/((('col1'!$B$9*((((J43/60*4)/(3.1415927*0.7*gradient!$E$8*gradient!$E$8))/1000*gradient!$E$9/1000000)/'col1'!$N$5)^(1/3))+('col1'!$B$10/((((J43/60*4)/(3.1415927*0.7*gradient!$E$8*gradient!$E$8))/1000*gradient!$E$9/1000000)/'col1'!$N$5))+('col1'!$B$11*((((J43/60*4)/(3.1415927*0.7*gradient!$E$8*gradient!$E$8))/1000*gradient!$E$9/1000000)/'col1'!$N$5)))*(gradient!$E$9*0.001)))/4)*(1/(1+((gradient!$E$23*((gradient!$E$19-gradient!$E$18)/100)*((PI()*gradient!$E$8*gradient!$E$8/4*K$3*0.7/J43)))/$W$30)))*LN(((((gradient!$E$23*((gradient!$E$19-gradient!$E$18)/100)*(PI()*gradient!$E$8*gradient!$E$8/4*K$3*0.7/J43))/$W$30)+1)/((gradient!$E$23*((gradient!$E$19-gradient!$E$18)/100)*(PI()*gradient!$E$8*gradient!$E$8/4*K$3*0.7/J43))/$W$30))*EXP(gradient!$E$23*((gradient!$E$19-gradient!$E$18)/100))-(1/((gradient!$E$23*((gradient!$E$19-gradient!$E$18)/100)*(PI()*gradient!$E$8*gradient!$E$8/4*K$3*0.7/J43))/$W$30)))),0)</f>
        <v>0</v>
      </c>
      <c r="M43" s="472"/>
      <c r="N43" s="345">
        <f>1600*gradient!$E$8/4.6</f>
        <v>730.43478260869574</v>
      </c>
      <c r="O43" s="344">
        <f>IF($G43&lt;401,1+((SQRT(O$3/((('col1'!$B$9*((((N43/60*4)/(3.1415927*0.7*gradient!$E$8*gradient!$E$8))/1000*gradient!$E$9/1000000)/'col1'!$N$5)^(1/3))+('col1'!$B$10/((((N43/60*4)/(3.1415927*0.7*gradient!$E$8*gradient!$E$8))/1000*gradient!$E$9/1000000)/'col1'!$N$5))+('col1'!$B$11*((((N43/60*4)/(3.1415927*0.7*gradient!$E$8*gradient!$E$8))/1000*gradient!$E$9/1000000)/'col1'!$N$5)))*(gradient!$E$9*0.001)))/4)*(1/(1+((gradient!$E$23*((gradient!$E$19-gradient!$E$18)/100)*((PI()*gradient!$E$8*gradient!$E$8/4*O$3*0.7/N43)))/$W$30)))*LN(((((gradient!$E$23*((gradient!$E$19-gradient!$E$18)/100)*(PI()*gradient!$E$8*gradient!$E$8/4*O$3*0.7/N43))/$W$30)+1)/((gradient!$E$23*((gradient!$E$19-gradient!$E$18)/100)*(PI()*gradient!$E$8*gradient!$E$8/4*O$3*0.7/N43))/$W$30))*EXP(gradient!$E$23*((gradient!$E$19-gradient!$E$18)/100))-(1/((gradient!$E$23*((gradient!$E$19-gradient!$E$18)/100)*(PI()*gradient!$E$8*gradient!$E$8/4*O$3*0.7/N43))/$W$30)))),0)</f>
        <v>0</v>
      </c>
      <c r="Q43" s="472"/>
      <c r="S43" s="344">
        <f>IF($G43&lt;1001,1+((SQRT(S$3/((('col1'!$B$9*((((U43/60*4)/(3.1415927*0.7*gradient!$E$8*gradient!$E$8))/1000*gradient!$E$9/1000000)/'col1'!$N$5)^(1/3))+('col1'!$B$10/((((U43/60*4)/(3.1415927*0.7*gradient!$E$8*gradient!$E$8))/1000*gradient!$E$9/1000000)/'col1'!$N$5))+('col1'!$B$11*((((U43/60*4)/(3.1415927*0.7*gradient!$E$8*gradient!$E$8))/1000*gradient!$E$9/1000000)/'col1'!$N$5)))*(gradient!$E$9*0.001)))/4)*(1/(1+((gradient!$E$23*((gradient!$E$19-gradient!$E$18)/100)*((PI()*gradient!$E$8*gradient!$E$8/4*S$3*0.7/U43)))/$W$30)))*LN(((((gradient!$E$23*((gradient!$E$19-gradient!$E$18)/100)*(PI()*gradient!$E$8*gradient!$E$8/4*S$3*0.7/U43))/$W$30)+1)/((gradient!$E$23*((gradient!$E$19-gradient!$E$18)/100)*(PI()*gradient!$E$8*gradient!$E$8/4*S$3*0.7/U43))/$W$30))*EXP(gradient!$E$23*((gradient!$E$19-gradient!$E$18)/100))-(1/((gradient!$E$23*((gradient!$E$19-gradient!$E$18)/100)*(PI()*gradient!$E$8*gradient!$E$8/4*S$3*0.7/U43))/$W$30)))),0)</f>
        <v>136.71272248098629</v>
      </c>
      <c r="T43" s="340">
        <v>3</v>
      </c>
      <c r="U43" s="345">
        <f>1600*gradient!$E$8/4.6</f>
        <v>730.43478260869574</v>
      </c>
      <c r="Z43" s="470"/>
      <c r="AA43" s="345">
        <v>50</v>
      </c>
      <c r="AB43"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43)))*LN(((((gradient!$E$23*((gradient!$E$19-gradient!$E$18)/100)*(PI()*gradient!$E$8*gradient!$E$8/4*AB$33*0.7/gradient!$E$13))/$AA43)+1)/((gradient!$E$23*((gradient!$E$19-gradient!$E$18)/100)*(PI()*gradient!$E$8*gradient!$E$8/4*AB$33*0.7/gradient!$E$13))/$AA43))*EXP(gradient!$E$23*((gradient!$E$19-gradient!$E$18)/100))-(1/((gradient!$E$23*((gradient!$E$19-gradient!$E$18)/100)*(PI()*gradient!$E$8*gradient!$E$8/4*AB$33*0.7/gradient!$E$13))/$AA43))))</f>
        <v>127.92039690531172</v>
      </c>
      <c r="AC43"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43)))*LN(((((gradient!$E$23*((gradient!$E$19-gradient!$E$18)/100)*(PI()*gradient!$E$8*gradient!$E$8/4*AC$33*0.7/gradient!$E$13))/$AA43)+1)/((gradient!$E$23*((gradient!$E$19-gradient!$E$18)/100)*(PI()*gradient!$E$8*gradient!$E$8/4*AC$33*0.7/gradient!$E$13))/$AA43))*EXP(gradient!$E$23*((gradient!$E$19-gradient!$E$18)/100))-(1/((gradient!$E$23*((gradient!$E$19-gradient!$E$18)/100)*(PI()*gradient!$E$8*gradient!$E$8/4*AC$33*0.7/gradient!$E$13))/$AA43))))</f>
        <v>169.02077184999763</v>
      </c>
      <c r="AD43"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43)))*LN(((((gradient!$E$23*((gradient!$E$19-gradient!$E$18)/100)*(PI()*gradient!$E$8*gradient!$E$8/4*AD$33*0.7/gradient!$E$13))/$AA43)+1)/((gradient!$E$23*((gradient!$E$19-gradient!$E$18)/100)*(PI()*gradient!$E$8*gradient!$E$8/4*AD$33*0.7/gradient!$E$13))/$AA43))*EXP(gradient!$E$23*((gradient!$E$19-gradient!$E$18)/100))-(1/((gradient!$E$23*((gradient!$E$19-gradient!$E$18)/100)*(PI()*gradient!$E$8*gradient!$E$8/4*AD$33*0.7/gradient!$E$13))/$AA43))))</f>
        <v>198.2537116347753</v>
      </c>
      <c r="AE43"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43)))*LN(((((gradient!$E$23*((gradient!$E$19-gradient!$E$18)/100)*(PI()*gradient!$E$8*gradient!$E$8/4*AE$33*0.7/gradient!$E$13))/$AA43)+1)/((gradient!$E$23*((gradient!$E$19-gradient!$E$18)/100)*(PI()*gradient!$E$8*gradient!$E$8/4*AE$33*0.7/gradient!$E$13))/$AA43))*EXP(gradient!$E$23*((gradient!$E$19-gradient!$E$18)/100))-(1/((gradient!$E$23*((gradient!$E$19-gradient!$E$18)/100)*(PI()*gradient!$E$8*gradient!$E$8/4*AE$33*0.7/gradient!$E$13))/$AA43))))</f>
        <v>241.13329008267397</v>
      </c>
      <c r="AF43"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43)))*LN(((((gradient!$E$23*((gradient!$E$19-gradient!$E$18)/100)*(PI()*gradient!$E$8*gradient!$E$8/4*AF$33*0.7/gradient!$E$13))/$AA43)+1)/((gradient!$E$23*((gradient!$E$19-gradient!$E$18)/100)*(PI()*gradient!$E$8*gradient!$E$8/4*AF$33*0.7/gradient!$E$13))/$AA43))*EXP(gradient!$E$23*((gradient!$E$19-gradient!$E$18)/100))-(1/((gradient!$E$23*((gradient!$E$19-gradient!$E$18)/100)*(PI()*gradient!$E$8*gradient!$E$8/4*AF$33*0.7/gradient!$E$13))/$AA43))))</f>
        <v>280.10106960660835</v>
      </c>
      <c r="AG43"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43)))*LN(((((gradient!$E$23*((gradient!$E$19-gradient!$E$18)/100)*(PI()*gradient!$E$8*gradient!$E$8/4*AG$33*0.7/gradient!$E$13))/$AA43)+1)/((gradient!$E$23*((gradient!$E$19-gradient!$E$18)/100)*(PI()*gradient!$E$8*gradient!$E$8/4*AG$33*0.7/gradient!$E$13))/$AA43))*EXP(gradient!$E$23*((gradient!$E$19-gradient!$E$18)/100))-(1/((gradient!$E$23*((gradient!$E$19-gradient!$E$18)/100)*(PI()*gradient!$E$8*gradient!$E$8/4*AG$33*0.7/gradient!$E$13))/$AA43))))</f>
        <v>310.25845375808592</v>
      </c>
      <c r="AH43"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43)))*LN(((((gradient!$E$23*((gradient!$E$19-gradient!$E$18)/100)*(PI()*gradient!$E$8*gradient!$E$8/4*AH$33*0.7/gradient!$E$13))/$AA43)+1)/((gradient!$E$23*((gradient!$E$19-gradient!$E$18)/100)*(PI()*gradient!$E$8*gradient!$E$8/4*AH$33*0.7/gradient!$E$13))/$AA43))*EXP(gradient!$E$23*((gradient!$E$19-gradient!$E$18)/100))-(1/((gradient!$E$23*((gradient!$E$19-gradient!$E$18)/100)*(PI()*gradient!$E$8*gradient!$E$8/4*AH$33*0.7/gradient!$E$13))/$AA43))))</f>
        <v>355.69228081647071</v>
      </c>
      <c r="AI43"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43)))*LN(((((gradient!$E$23*((gradient!$E$19-gradient!$E$18)/100)*(PI()*gradient!$E$8*gradient!$E$8/4*AI$33*0.7/gradient!$E$13))/$AA43)+1)/((gradient!$E$23*((gradient!$E$19-gradient!$E$18)/100)*(PI()*gradient!$E$8*gradient!$E$8/4*AI$33*0.7/gradient!$E$13))/$AA43))*EXP(gradient!$E$23*((gradient!$E$19-gradient!$E$18)/100))-(1/((gradient!$E$23*((gradient!$E$19-gradient!$E$18)/100)*(PI()*gradient!$E$8*gradient!$E$8/4*AI$33*0.7/gradient!$E$13))/$AA43))))</f>
        <v>389.27571483235084</v>
      </c>
      <c r="AJ43"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43)))*LN(((((gradient!$E$23*((gradient!$E$19-gradient!$E$18)/100)*(PI()*gradient!$E$8*gradient!$E$8/4*AJ$33*0.7/gradient!$E$13))/$AA43)+1)/((gradient!$E$23*((gradient!$E$19-gradient!$E$18)/100)*(PI()*gradient!$E$8*gradient!$E$8/4*AJ$33*0.7/gradient!$E$13))/$AA43))*EXP(gradient!$E$23*((gradient!$E$19-gradient!$E$18)/100))-(1/((gradient!$E$23*((gradient!$E$19-gradient!$E$18)/100)*(PI()*gradient!$E$8*gradient!$E$8/4*AJ$33*0.7/gradient!$E$13))/$AA43))))</f>
        <v>415.49769104127682</v>
      </c>
      <c r="AK43"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43)))*LN(((((gradient!$E$23*((gradient!$E$19-gradient!$E$18)/100)*(PI()*gradient!$E$8*gradient!$E$8/4*AK$33*0.7/gradient!$E$13))/$AA43)+1)/((gradient!$E$23*((gradient!$E$19-gradient!$E$18)/100)*(PI()*gradient!$E$8*gradient!$E$8/4*AK$33*0.7/gradient!$E$13))/$AA43))*EXP(gradient!$E$23*((gradient!$E$19-gradient!$E$18)/100))-(1/((gradient!$E$23*((gradient!$E$19-gradient!$E$18)/100)*(PI()*gradient!$E$8*gradient!$E$8/4*AK$33*0.7/gradient!$E$13))/$AA43))))</f>
        <v>491.15769596669998</v>
      </c>
      <c r="AL43"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43)))*LN(((((gradient!$E$23*((gradient!$E$19-gradient!$E$18)/100)*(PI()*gradient!$E$8*gradient!$E$8/4*AL$33*0.7/gradient!$E$13))/$AA43)+1)/((gradient!$E$23*((gradient!$E$19-gradient!$E$18)/100)*(PI()*gradient!$E$8*gradient!$E$8/4*AL$33*0.7/gradient!$E$13))/$AA43))*EXP(gradient!$E$23*((gradient!$E$19-gradient!$E$18)/100))-(1/((gradient!$E$23*((gradient!$E$19-gradient!$E$18)/100)*(PI()*gradient!$E$8*gradient!$E$8/4*AL$33*0.7/gradient!$E$13))/$AA43))))</f>
        <v>539.78356112492213</v>
      </c>
    </row>
    <row r="44" spans="1:38" x14ac:dyDescent="0.2">
      <c r="A44" s="470"/>
      <c r="B44" s="345">
        <f>1800*gradient!$E$8/4.6</f>
        <v>821.73913043478262</v>
      </c>
      <c r="C44" s="344">
        <f>1+((SQRT($C$3/((('col1'!$B$9*(((($B44/60*4)/(3.1415927*0.7*gradient!$E$8*gradient!$E$8))/1000*gradient!$E$9/1000000)/'col1'!$N$5)^(1/3))+('col1'!$B$10/(((($B44/60*4)/(3.1415927*0.7*gradient!$E$8*gradient!$E$8))/1000*gradient!$E$9/1000000)/'col1'!$N$5))+('col1'!$B$11*(((($B44/60*4)/(3.1415927*0.7*gradient!$E$8*gradient!$E$8))/1000*gradient!$E$9/1000000)/'col1'!$N$5)))*(gradient!$E$9*0.001)))/4)*(1/(1+((gradient!$E$23*((gradient!$E$19-gradient!$E$18)/100)*((PI()*gradient!$E$8*gradient!$E$8/4*$C$3*0.7/$B44)))/gradient!$E$20)))*LN(((((gradient!$E$23*((gradient!$E$19-gradient!$E$18)/100)*(PI()*gradient!$E$8*gradient!$E$8/4*$C$3*0.7/$B44))/gradient!$E$20)+1)/((gradient!$E$23*((gradient!$E$19-gradient!$E$18)/100)*(PI()*gradient!$E$8*gradient!$E$8/4*$C$3*0.7/$B44))/gradient!$E$20))*EXP(gradient!$E$23*((gradient!$E$19-gradient!$E$18)/100))-(1/((gradient!$E$23*((gradient!$E$19-gradient!$E$18)/100)*(PI()*gradient!$E$8*gradient!$E$8/4*$C$3*0.7/$B44))/gradient!$E$20))))</f>
        <v>162.22239039158379</v>
      </c>
      <c r="E44" s="472"/>
      <c r="F44" s="345">
        <f>1800*gradient!$E$8/4.6</f>
        <v>821.73913043478262</v>
      </c>
      <c r="G44" s="344">
        <f>1.1*('col1'!$B$12*$G$3*0.001*(($F44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44" s="472"/>
      <c r="J44" s="345">
        <f>1800*gradient!$E$8/4.6</f>
        <v>821.73913043478262</v>
      </c>
      <c r="K44" s="344">
        <f>IF($G44&lt;201,1+((SQRT(K$3/((('col1'!$B$9*((((J44/60*4)/(3.1415927*0.7*gradient!$E$8*gradient!$E$8))/1000*gradient!$E$9/1000000)/'col1'!$N$5)^(1/3))+('col1'!$B$10/((((J44/60*4)/(3.1415927*0.7*gradient!$E$8*gradient!$E$8))/1000*gradient!$E$9/1000000)/'col1'!$N$5))+('col1'!$B$11*((((J44/60*4)/(3.1415927*0.7*gradient!$E$8*gradient!$E$8))/1000*gradient!$E$9/1000000)/'col1'!$N$5)))*(gradient!$E$9*0.001)))/4)*(1/(1+((gradient!$E$23*((gradient!$E$19-gradient!$E$18)/100)*((PI()*gradient!$E$8*gradient!$E$8/4*K$3*0.7/J44)))/$W$30)))*LN(((((gradient!$E$23*((gradient!$E$19-gradient!$E$18)/100)*(PI()*gradient!$E$8*gradient!$E$8/4*K$3*0.7/J44))/$W$30)+1)/((gradient!$E$23*((gradient!$E$19-gradient!$E$18)/100)*(PI()*gradient!$E$8*gradient!$E$8/4*K$3*0.7/J44))/$W$30))*EXP(gradient!$E$23*((gradient!$E$19-gradient!$E$18)/100))-(1/((gradient!$E$23*((gradient!$E$19-gradient!$E$18)/100)*(PI()*gradient!$E$8*gradient!$E$8/4*K$3*0.7/J44))/$W$30)))),0)</f>
        <v>0</v>
      </c>
      <c r="M44" s="472"/>
      <c r="N44" s="345">
        <f>1800*gradient!$E$8/4.6</f>
        <v>821.73913043478262</v>
      </c>
      <c r="O44" s="344">
        <f>IF($G44&lt;401,1+((SQRT(O$3/((('col1'!$B$9*((((N44/60*4)/(3.1415927*0.7*gradient!$E$8*gradient!$E$8))/1000*gradient!$E$9/1000000)/'col1'!$N$5)^(1/3))+('col1'!$B$10/((((N44/60*4)/(3.1415927*0.7*gradient!$E$8*gradient!$E$8))/1000*gradient!$E$9/1000000)/'col1'!$N$5))+('col1'!$B$11*((((N44/60*4)/(3.1415927*0.7*gradient!$E$8*gradient!$E$8))/1000*gradient!$E$9/1000000)/'col1'!$N$5)))*(gradient!$E$9*0.001)))/4)*(1/(1+((gradient!$E$23*((gradient!$E$19-gradient!$E$18)/100)*((PI()*gradient!$E$8*gradient!$E$8/4*O$3*0.7/N44)))/$W$30)))*LN(((((gradient!$E$23*((gradient!$E$19-gradient!$E$18)/100)*(PI()*gradient!$E$8*gradient!$E$8/4*O$3*0.7/N44))/$W$30)+1)/((gradient!$E$23*((gradient!$E$19-gradient!$E$18)/100)*(PI()*gradient!$E$8*gradient!$E$8/4*O$3*0.7/N44))/$W$30))*EXP(gradient!$E$23*((gradient!$E$19-gradient!$E$18)/100))-(1/((gradient!$E$23*((gradient!$E$19-gradient!$E$18)/100)*(PI()*gradient!$E$8*gradient!$E$8/4*O$3*0.7/N44))/$W$30)))),0)</f>
        <v>0</v>
      </c>
      <c r="Q44" s="472"/>
      <c r="S44" s="344">
        <f>IF($G44&lt;1001,1+((SQRT(S$3/((('col1'!$B$9*((((U44/60*4)/(3.1415927*0.7*gradient!$E$8*gradient!$E$8))/1000*gradient!$E$9/1000000)/'col1'!$N$5)^(1/3))+('col1'!$B$10/((((U44/60*4)/(3.1415927*0.7*gradient!$E$8*gradient!$E$8))/1000*gradient!$E$9/1000000)/'col1'!$N$5))+('col1'!$B$11*((((U44/60*4)/(3.1415927*0.7*gradient!$E$8*gradient!$E$8))/1000*gradient!$E$9/1000000)/'col1'!$N$5)))*(gradient!$E$9*0.001)))/4)*(1/(1+((gradient!$E$23*((gradient!$E$19-gradient!$E$18)/100)*((PI()*gradient!$E$8*gradient!$E$8/4*S$3*0.7/U44)))/$W$30)))*LN(((((gradient!$E$23*((gradient!$E$19-gradient!$E$18)/100)*(PI()*gradient!$E$8*gradient!$E$8/4*S$3*0.7/U44))/$W$30)+1)/((gradient!$E$23*((gradient!$E$19-gradient!$E$18)/100)*(PI()*gradient!$E$8*gradient!$E$8/4*S$3*0.7/U44))/$W$30))*EXP(gradient!$E$23*((gradient!$E$19-gradient!$E$18)/100))-(1/((gradient!$E$23*((gradient!$E$19-gradient!$E$18)/100)*(PI()*gradient!$E$8*gradient!$E$8/4*S$3*0.7/U44))/$W$30)))),0)</f>
        <v>139.55628681228859</v>
      </c>
      <c r="T44" s="340">
        <v>3</v>
      </c>
      <c r="U44" s="345">
        <f>1800*gradient!$E$8/4.6</f>
        <v>821.73913043478262</v>
      </c>
      <c r="Z44" s="470"/>
      <c r="AA44" s="345">
        <v>60</v>
      </c>
      <c r="AB44"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44)))*LN(((((gradient!$E$23*((gradient!$E$19-gradient!$E$18)/100)*(PI()*gradient!$E$8*gradient!$E$8/4*AB$33*0.7/gradient!$E$13))/$AA44)+1)/((gradient!$E$23*((gradient!$E$19-gradient!$E$18)/100)*(PI()*gradient!$E$8*gradient!$E$8/4*AB$33*0.7/gradient!$E$13))/$AA44))*EXP(gradient!$E$23*((gradient!$E$19-gradient!$E$18)/100))-(1/((gradient!$E$23*((gradient!$E$19-gradient!$E$18)/100)*(PI()*gradient!$E$8*gradient!$E$8/4*AB$33*0.7/gradient!$E$13))/$AA44))))</f>
        <v>130.00953172345018</v>
      </c>
      <c r="AC44"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44)))*LN(((((gradient!$E$23*((gradient!$E$19-gradient!$E$18)/100)*(PI()*gradient!$E$8*gradient!$E$8/4*AC$33*0.7/gradient!$E$13))/$AA44)+1)/((gradient!$E$23*((gradient!$E$19-gradient!$E$18)/100)*(PI()*gradient!$E$8*gradient!$E$8/4*AC$33*0.7/gradient!$E$13))/$AA44))*EXP(gradient!$E$23*((gradient!$E$19-gradient!$E$18)/100))-(1/((gradient!$E$23*((gradient!$E$19-gradient!$E$18)/100)*(PI()*gradient!$E$8*gradient!$E$8/4*AC$33*0.7/gradient!$E$13))/$AA44))))</f>
        <v>172.08273844725107</v>
      </c>
      <c r="AD44"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44)))*LN(((((gradient!$E$23*((gradient!$E$19-gradient!$E$18)/100)*(PI()*gradient!$E$8*gradient!$E$8/4*AD$33*0.7/gradient!$E$13))/$AA44)+1)/((gradient!$E$23*((gradient!$E$19-gradient!$E$18)/100)*(PI()*gradient!$E$8*gradient!$E$8/4*AD$33*0.7/gradient!$E$13))/$AA44))*EXP(gradient!$E$23*((gradient!$E$19-gradient!$E$18)/100))-(1/((gradient!$E$23*((gradient!$E$19-gradient!$E$18)/100)*(PI()*gradient!$E$8*gradient!$E$8/4*AD$33*0.7/gradient!$E$13))/$AA44))))</f>
        <v>202.12474985057577</v>
      </c>
      <c r="AE44"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44)))*LN(((((gradient!$E$23*((gradient!$E$19-gradient!$E$18)/100)*(PI()*gradient!$E$8*gradient!$E$8/4*AE$33*0.7/gradient!$E$13))/$AA44)+1)/((gradient!$E$23*((gradient!$E$19-gradient!$E$18)/100)*(PI()*gradient!$E$8*gradient!$E$8/4*AE$33*0.7/gradient!$E$13))/$AA44))*EXP(gradient!$E$23*((gradient!$E$19-gradient!$E$18)/100))-(1/((gradient!$E$23*((gradient!$E$19-gradient!$E$18)/100)*(PI()*gradient!$E$8*gradient!$E$8/4*AE$33*0.7/gradient!$E$13))/$AA44))))</f>
        <v>246.41562909724837</v>
      </c>
      <c r="AF44"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44)))*LN(((((gradient!$E$23*((gradient!$E$19-gradient!$E$18)/100)*(PI()*gradient!$E$8*gradient!$E$8/4*AF$33*0.7/gradient!$E$13))/$AA44)+1)/((gradient!$E$23*((gradient!$E$19-gradient!$E$18)/100)*(PI()*gradient!$E$8*gradient!$E$8/4*AF$33*0.7/gradient!$E$13))/$AA44))*EXP(gradient!$E$23*((gradient!$E$19-gradient!$E$18)/100))-(1/((gradient!$E$23*((gradient!$E$19-gradient!$E$18)/100)*(PI()*gradient!$E$8*gradient!$E$8/4*AF$33*0.7/gradient!$E$13))/$AA44))))</f>
        <v>286.96170587580548</v>
      </c>
      <c r="AG44"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44)))*LN(((((gradient!$E$23*((gradient!$E$19-gradient!$E$18)/100)*(PI()*gradient!$E$8*gradient!$E$8/4*AG$33*0.7/gradient!$E$13))/$AA44)+1)/((gradient!$E$23*((gradient!$E$19-gradient!$E$18)/100)*(PI()*gradient!$E$8*gradient!$E$8/4*AG$33*0.7/gradient!$E$13))/$AA44))*EXP(gradient!$E$23*((gradient!$E$19-gradient!$E$18)/100))-(1/((gradient!$E$23*((gradient!$E$19-gradient!$E$18)/100)*(PI()*gradient!$E$8*gradient!$E$8/4*AG$33*0.7/gradient!$E$13))/$AA44))))</f>
        <v>318.5884674511189</v>
      </c>
      <c r="AH44"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44)))*LN(((((gradient!$E$23*((gradient!$E$19-gradient!$E$18)/100)*(PI()*gradient!$E$8*gradient!$E$8/4*AH$33*0.7/gradient!$E$13))/$AA44)+1)/((gradient!$E$23*((gradient!$E$19-gradient!$E$18)/100)*(PI()*gradient!$E$8*gradient!$E$8/4*AH$33*0.7/gradient!$E$13))/$AA44))*EXP(gradient!$E$23*((gradient!$E$19-gradient!$E$18)/100))-(1/((gradient!$E$23*((gradient!$E$19-gradient!$E$18)/100)*(PI()*gradient!$E$8*gradient!$E$8/4*AH$33*0.7/gradient!$E$13))/$AA44))))</f>
        <v>366.77077556086743</v>
      </c>
      <c r="AI44"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44)))*LN(((((gradient!$E$23*((gradient!$E$19-gradient!$E$18)/100)*(PI()*gradient!$E$8*gradient!$E$8/4*AI$33*0.7/gradient!$E$13))/$AA44)+1)/((gradient!$E$23*((gradient!$E$19-gradient!$E$18)/100)*(PI()*gradient!$E$8*gradient!$E$8/4*AI$33*0.7/gradient!$E$13))/$AA44))*EXP(gradient!$E$23*((gradient!$E$19-gradient!$E$18)/100))-(1/((gradient!$E$23*((gradient!$E$19-gradient!$E$18)/100)*(PI()*gradient!$E$8*gradient!$E$8/4*AI$33*0.7/gradient!$E$13))/$AA44))))</f>
        <v>402.93079317466078</v>
      </c>
      <c r="AJ44"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44)))*LN(((((gradient!$E$23*((gradient!$E$19-gradient!$E$18)/100)*(PI()*gradient!$E$8*gradient!$E$8/4*AJ$33*0.7/gradient!$E$13))/$AA44)+1)/((gradient!$E$23*((gradient!$E$19-gradient!$E$18)/100)*(PI()*gradient!$E$8*gradient!$E$8/4*AJ$33*0.7/gradient!$E$13))/$AA44))*EXP(gradient!$E$23*((gradient!$E$19-gradient!$E$18)/100))-(1/((gradient!$E$23*((gradient!$E$19-gradient!$E$18)/100)*(PI()*gradient!$E$8*gradient!$E$8/4*AJ$33*0.7/gradient!$E$13))/$AA44))))</f>
        <v>431.59629495191717</v>
      </c>
      <c r="AK44"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44)))*LN(((((gradient!$E$23*((gradient!$E$19-gradient!$E$18)/100)*(PI()*gradient!$E$8*gradient!$E$8/4*AK$33*0.7/gradient!$E$13))/$AA44)+1)/((gradient!$E$23*((gradient!$E$19-gradient!$E$18)/100)*(PI()*gradient!$E$8*gradient!$E$8/4*AK$33*0.7/gradient!$E$13))/$AA44))*EXP(gradient!$E$23*((gradient!$E$19-gradient!$E$18)/100))-(1/((gradient!$E$23*((gradient!$E$19-gradient!$E$18)/100)*(PI()*gradient!$E$8*gradient!$E$8/4*AK$33*0.7/gradient!$E$13))/$AA44))))</f>
        <v>517.8794766275023</v>
      </c>
      <c r="AL44"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44)))*LN(((((gradient!$E$23*((gradient!$E$19-gradient!$E$18)/100)*(PI()*gradient!$E$8*gradient!$E$8/4*AL$33*0.7/gradient!$E$13))/$AA44)+1)/((gradient!$E$23*((gradient!$E$19-gradient!$E$18)/100)*(PI()*gradient!$E$8*gradient!$E$8/4*AL$33*0.7/gradient!$E$13))/$AA44))*EXP(gradient!$E$23*((gradient!$E$19-gradient!$E$18)/100))-(1/((gradient!$E$23*((gradient!$E$19-gradient!$E$18)/100)*(PI()*gradient!$E$8*gradient!$E$8/4*AL$33*0.7/gradient!$E$13))/$AA44))))</f>
        <v>581.62572915960084</v>
      </c>
    </row>
    <row r="45" spans="1:38" x14ac:dyDescent="0.2">
      <c r="A45" s="470"/>
      <c r="B45" s="345">
        <f>2000*gradient!$E$8/4.6</f>
        <v>913.04347826086962</v>
      </c>
      <c r="C45" s="344">
        <f>1+((SQRT($C$3/((('col1'!$B$9*(((($B45/60*4)/(3.1415927*0.7*gradient!$E$8*gradient!$E$8))/1000*gradient!$E$9/1000000)/'col1'!$N$5)^(1/3))+('col1'!$B$10/(((($B45/60*4)/(3.1415927*0.7*gradient!$E$8*gradient!$E$8))/1000*gradient!$E$9/1000000)/'col1'!$N$5))+('col1'!$B$11*(((($B45/60*4)/(3.1415927*0.7*gradient!$E$8*gradient!$E$8))/1000*gradient!$E$9/1000000)/'col1'!$N$5)))*(gradient!$E$9*0.001)))/4)*(1/(1+((gradient!$E$23*((gradient!$E$19-gradient!$E$18)/100)*((PI()*gradient!$E$8*gradient!$E$8/4*$C$3*0.7/$B45)))/gradient!$E$20)))*LN(((((gradient!$E$23*((gradient!$E$19-gradient!$E$18)/100)*(PI()*gradient!$E$8*gradient!$E$8/4*$C$3*0.7/$B45))/gradient!$E$20)+1)/((gradient!$E$23*((gradient!$E$19-gradient!$E$18)/100)*(PI()*gradient!$E$8*gradient!$E$8/4*$C$3*0.7/$B45))/gradient!$E$20))*EXP(gradient!$E$23*((gradient!$E$19-gradient!$E$18)/100))-(1/((gradient!$E$23*((gradient!$E$19-gradient!$E$18)/100)*(PI()*gradient!$E$8*gradient!$E$8/4*$C$3*0.7/$B45))/gradient!$E$20))))</f>
        <v>163.42370143836331</v>
      </c>
      <c r="E45" s="472"/>
      <c r="F45" s="345">
        <f>2000*gradient!$E$8/4.6</f>
        <v>913.04347826086962</v>
      </c>
      <c r="G45" s="344">
        <f>1.1*('col1'!$B$12*$G$3*0.001*(($F45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45" s="472"/>
      <c r="J45" s="345">
        <f>2000*gradient!$E$8/4.6</f>
        <v>913.04347826086962</v>
      </c>
      <c r="K45" s="344">
        <f>IF($G45&lt;201,1+((SQRT(K$3/((('col1'!$B$9*((((J45/60*4)/(3.1415927*0.7*gradient!$E$8*gradient!$E$8))/1000*gradient!$E$9/1000000)/'col1'!$N$5)^(1/3))+('col1'!$B$10/((((J45/60*4)/(3.1415927*0.7*gradient!$E$8*gradient!$E$8))/1000*gradient!$E$9/1000000)/'col1'!$N$5))+('col1'!$B$11*((((J45/60*4)/(3.1415927*0.7*gradient!$E$8*gradient!$E$8))/1000*gradient!$E$9/1000000)/'col1'!$N$5)))*(gradient!$E$9*0.001)))/4)*(1/(1+((gradient!$E$23*((gradient!$E$19-gradient!$E$18)/100)*((PI()*gradient!$E$8*gradient!$E$8/4*K$3*0.7/J45)))/$W$30)))*LN(((((gradient!$E$23*((gradient!$E$19-gradient!$E$18)/100)*(PI()*gradient!$E$8*gradient!$E$8/4*K$3*0.7/J45))/$W$30)+1)/((gradient!$E$23*((gradient!$E$19-gradient!$E$18)/100)*(PI()*gradient!$E$8*gradient!$E$8/4*K$3*0.7/J45))/$W$30))*EXP(gradient!$E$23*((gradient!$E$19-gradient!$E$18)/100))-(1/((gradient!$E$23*((gradient!$E$19-gradient!$E$18)/100)*(PI()*gradient!$E$8*gradient!$E$8/4*K$3*0.7/J45))/$W$30)))),0)</f>
        <v>0</v>
      </c>
      <c r="M45" s="472"/>
      <c r="N45" s="345">
        <f>2000*gradient!$E$8/4.6</f>
        <v>913.04347826086962</v>
      </c>
      <c r="O45" s="344">
        <f>IF($G45&lt;401,1+((SQRT(O$3/((('col1'!$B$9*((((N45/60*4)/(3.1415927*0.7*gradient!$E$8*gradient!$E$8))/1000*gradient!$E$9/1000000)/'col1'!$N$5)^(1/3))+('col1'!$B$10/((((N45/60*4)/(3.1415927*0.7*gradient!$E$8*gradient!$E$8))/1000*gradient!$E$9/1000000)/'col1'!$N$5))+('col1'!$B$11*((((N45/60*4)/(3.1415927*0.7*gradient!$E$8*gradient!$E$8))/1000*gradient!$E$9/1000000)/'col1'!$N$5)))*(gradient!$E$9*0.001)))/4)*(1/(1+((gradient!$E$23*((gradient!$E$19-gradient!$E$18)/100)*((PI()*gradient!$E$8*gradient!$E$8/4*O$3*0.7/N45)))/$W$30)))*LN(((((gradient!$E$23*((gradient!$E$19-gradient!$E$18)/100)*(PI()*gradient!$E$8*gradient!$E$8/4*O$3*0.7/N45))/$W$30)+1)/((gradient!$E$23*((gradient!$E$19-gradient!$E$18)/100)*(PI()*gradient!$E$8*gradient!$E$8/4*O$3*0.7/N45))/$W$30))*EXP(gradient!$E$23*((gradient!$E$19-gradient!$E$18)/100))-(1/((gradient!$E$23*((gradient!$E$19-gradient!$E$18)/100)*(PI()*gradient!$E$8*gradient!$E$8/4*O$3*0.7/N45))/$W$30)))),0)</f>
        <v>0</v>
      </c>
      <c r="Q45" s="472"/>
      <c r="S45" s="344">
        <f>IF($G45&lt;1001,1+((SQRT(S$3/((('col1'!$B$9*((((U45/60*4)/(3.1415927*0.7*gradient!$E$8*gradient!$E$8))/1000*gradient!$E$9/1000000)/'col1'!$N$5)^(1/3))+('col1'!$B$10/((((U45/60*4)/(3.1415927*0.7*gradient!$E$8*gradient!$E$8))/1000*gradient!$E$9/1000000)/'col1'!$N$5))+('col1'!$B$11*((((U45/60*4)/(3.1415927*0.7*gradient!$E$8*gradient!$E$8))/1000*gradient!$E$9/1000000)/'col1'!$N$5)))*(gradient!$E$9*0.001)))/4)*(1/(1+((gradient!$E$23*((gradient!$E$19-gradient!$E$18)/100)*((PI()*gradient!$E$8*gradient!$E$8/4*S$3*0.7/U45)))/$W$30)))*LN(((((gradient!$E$23*((gradient!$E$19-gradient!$E$18)/100)*(PI()*gradient!$E$8*gradient!$E$8/4*S$3*0.7/U45))/$W$30)+1)/((gradient!$E$23*((gradient!$E$19-gradient!$E$18)/100)*(PI()*gradient!$E$8*gradient!$E$8/4*S$3*0.7/U45))/$W$30))*EXP(gradient!$E$23*((gradient!$E$19-gradient!$E$18)/100))-(1/((gradient!$E$23*((gradient!$E$19-gradient!$E$18)/100)*(PI()*gradient!$E$8*gradient!$E$8/4*S$3*0.7/U45))/$W$30)))),0)</f>
        <v>141.66999562124494</v>
      </c>
      <c r="T45" s="340">
        <v>3</v>
      </c>
      <c r="U45" s="345">
        <f>2000*gradient!$E$8/4.6</f>
        <v>913.04347826086962</v>
      </c>
      <c r="Z45" s="470"/>
      <c r="AA45" s="345">
        <v>70</v>
      </c>
      <c r="AB45"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45)))*LN(((((gradient!$E$23*((gradient!$E$19-gradient!$E$18)/100)*(PI()*gradient!$E$8*gradient!$E$8/4*AB$33*0.7/gradient!$E$13))/$AA45)+1)/((gradient!$E$23*((gradient!$E$19-gradient!$E$18)/100)*(PI()*gradient!$E$8*gradient!$E$8/4*AB$33*0.7/gradient!$E$13))/$AA45))*EXP(gradient!$E$23*((gradient!$E$19-gradient!$E$18)/100))-(1/((gradient!$E$23*((gradient!$E$19-gradient!$E$18)/100)*(PI()*gradient!$E$8*gradient!$E$8/4*AB$33*0.7/gradient!$E$13))/$AA45))))</f>
        <v>131.76521984416311</v>
      </c>
      <c r="AC45"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45)))*LN(((((gradient!$E$23*((gradient!$E$19-gradient!$E$18)/100)*(PI()*gradient!$E$8*gradient!$E$8/4*AC$33*0.7/gradient!$E$13))/$AA45)+1)/((gradient!$E$23*((gradient!$E$19-gradient!$E$18)/100)*(PI()*gradient!$E$8*gradient!$E$8/4*AC$33*0.7/gradient!$E$13))/$AA45))*EXP(gradient!$E$23*((gradient!$E$19-gradient!$E$18)/100))-(1/((gradient!$E$23*((gradient!$E$19-gradient!$E$18)/100)*(PI()*gradient!$E$8*gradient!$E$8/4*AC$33*0.7/gradient!$E$13))/$AA45))))</f>
        <v>174.64435386891796</v>
      </c>
      <c r="AD45"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45)))*LN(((((gradient!$E$23*((gradient!$E$19-gradient!$E$18)/100)*(PI()*gradient!$E$8*gradient!$E$8/4*AD$33*0.7/gradient!$E$13))/$AA45)+1)/((gradient!$E$23*((gradient!$E$19-gradient!$E$18)/100)*(PI()*gradient!$E$8*gradient!$E$8/4*AD$33*0.7/gradient!$E$13))/$AA45))*EXP(gradient!$E$23*((gradient!$E$19-gradient!$E$18)/100))-(1/((gradient!$E$23*((gradient!$E$19-gradient!$E$18)/100)*(PI()*gradient!$E$8*gradient!$E$8/4*AD$33*0.7/gradient!$E$13))/$AA45))))</f>
        <v>205.35100201117478</v>
      </c>
      <c r="AE45"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45)))*LN(((((gradient!$E$23*((gradient!$E$19-gradient!$E$18)/100)*(PI()*gradient!$E$8*gradient!$E$8/4*AE$33*0.7/gradient!$E$13))/$AA45)+1)/((gradient!$E$23*((gradient!$E$19-gradient!$E$18)/100)*(PI()*gradient!$E$8*gradient!$E$8/4*AE$33*0.7/gradient!$E$13))/$AA45))*EXP(gradient!$E$23*((gradient!$E$19-gradient!$E$18)/100))-(1/((gradient!$E$23*((gradient!$E$19-gradient!$E$18)/100)*(PI()*gradient!$E$8*gradient!$E$8/4*AE$33*0.7/gradient!$E$13))/$AA45))))</f>
        <v>250.7914760223446</v>
      </c>
      <c r="AF45"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45)))*LN(((((gradient!$E$23*((gradient!$E$19-gradient!$E$18)/100)*(PI()*gradient!$E$8*gradient!$E$8/4*AF$33*0.7/gradient!$E$13))/$AA45)+1)/((gradient!$E$23*((gradient!$E$19-gradient!$E$18)/100)*(PI()*gradient!$E$8*gradient!$E$8/4*AF$33*0.7/gradient!$E$13))/$AA45))*EXP(gradient!$E$23*((gradient!$E$19-gradient!$E$18)/100))-(1/((gradient!$E$23*((gradient!$E$19-gradient!$E$18)/100)*(PI()*gradient!$E$8*gradient!$E$8/4*AF$33*0.7/gradient!$E$13))/$AA45))))</f>
        <v>292.61291226458621</v>
      </c>
      <c r="AG45"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45)))*LN(((((gradient!$E$23*((gradient!$E$19-gradient!$E$18)/100)*(PI()*gradient!$E$8*gradient!$E$8/4*AG$33*0.7/gradient!$E$13))/$AA45)+1)/((gradient!$E$23*((gradient!$E$19-gradient!$E$18)/100)*(PI()*gradient!$E$8*gradient!$E$8/4*AG$33*0.7/gradient!$E$13))/$AA45))*EXP(gradient!$E$23*((gradient!$E$19-gradient!$E$18)/100))-(1/((gradient!$E$23*((gradient!$E$19-gradient!$E$18)/100)*(PI()*gradient!$E$8*gradient!$E$8/4*AG$33*0.7/gradient!$E$13))/$AA45))))</f>
        <v>325.4212839478397</v>
      </c>
      <c r="AH45"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45)))*LN(((((gradient!$E$23*((gradient!$E$19-gradient!$E$18)/100)*(PI()*gradient!$E$8*gradient!$E$8/4*AH$33*0.7/gradient!$E$13))/$AA45)+1)/((gradient!$E$23*((gradient!$E$19-gradient!$E$18)/100)*(PI()*gradient!$E$8*gradient!$E$8/4*AH$33*0.7/gradient!$E$13))/$AA45))*EXP(gradient!$E$23*((gradient!$E$19-gradient!$E$18)/100))-(1/((gradient!$E$23*((gradient!$E$19-gradient!$E$18)/100)*(PI()*gradient!$E$8*gradient!$E$8/4*AH$33*0.7/gradient!$E$13))/$AA45))))</f>
        <v>375.80826720005655</v>
      </c>
      <c r="AI45"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45)))*LN(((((gradient!$E$23*((gradient!$E$19-gradient!$E$18)/100)*(PI()*gradient!$E$8*gradient!$E$8/4*AI$33*0.7/gradient!$E$13))/$AA45)+1)/((gradient!$E$23*((gradient!$E$19-gradient!$E$18)/100)*(PI()*gradient!$E$8*gradient!$E$8/4*AI$33*0.7/gradient!$E$13))/$AA45))*EXP(gradient!$E$23*((gradient!$E$19-gradient!$E$18)/100))-(1/((gradient!$E$23*((gradient!$E$19-gradient!$E$18)/100)*(PI()*gradient!$E$8*gradient!$E$8/4*AI$33*0.7/gradient!$E$13))/$AA45))))</f>
        <v>414.03693868119484</v>
      </c>
      <c r="AJ45"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45)))*LN(((((gradient!$E$23*((gradient!$E$19-gradient!$E$18)/100)*(PI()*gradient!$E$8*gradient!$E$8/4*AJ$33*0.7/gradient!$E$13))/$AA45)+1)/((gradient!$E$23*((gradient!$E$19-gradient!$E$18)/100)*(PI()*gradient!$E$8*gradient!$E$8/4*AJ$33*0.7/gradient!$E$13))/$AA45))*EXP(gradient!$E$23*((gradient!$E$19-gradient!$E$18)/100))-(1/((gradient!$E$23*((gradient!$E$19-gradient!$E$18)/100)*(PI()*gradient!$E$8*gradient!$E$8/4*AJ$33*0.7/gradient!$E$13))/$AA45))))</f>
        <v>444.67154779578522</v>
      </c>
      <c r="AK45"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45)))*LN(((((gradient!$E$23*((gradient!$E$19-gradient!$E$18)/100)*(PI()*gradient!$E$8*gradient!$E$8/4*AK$33*0.7/gradient!$E$13))/$AA45)+1)/((gradient!$E$23*((gradient!$E$19-gradient!$E$18)/100)*(PI()*gradient!$E$8*gradient!$E$8/4*AK$33*0.7/gradient!$E$13))/$AA45))*EXP(gradient!$E$23*((gradient!$E$19-gradient!$E$18)/100))-(1/((gradient!$E$23*((gradient!$E$19-gradient!$E$18)/100)*(PI()*gradient!$E$8*gradient!$E$8/4*AK$33*0.7/gradient!$E$13))/$AA45))))</f>
        <v>539.66795503308924</v>
      </c>
      <c r="AL45"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45)))*LN(((((gradient!$E$23*((gradient!$E$19-gradient!$E$18)/100)*(PI()*gradient!$E$8*gradient!$E$8/4*AL$33*0.7/gradient!$E$13))/$AA45)+1)/((gradient!$E$23*((gradient!$E$19-gradient!$E$18)/100)*(PI()*gradient!$E$8*gradient!$E$8/4*AL$33*0.7/gradient!$E$13))/$AA45))*EXP(gradient!$E$23*((gradient!$E$19-gradient!$E$18)/100))-(1/((gradient!$E$23*((gradient!$E$19-gradient!$E$18)/100)*(PI()*gradient!$E$8*gradient!$E$8/4*AL$33*0.7/gradient!$E$13))/$AA45))))</f>
        <v>616.46730368784245</v>
      </c>
    </row>
    <row r="46" spans="1:38" x14ac:dyDescent="0.2">
      <c r="A46" s="470"/>
      <c r="B46" s="345">
        <f>2500*gradient!$E$8/4.6</f>
        <v>1141.304347826087</v>
      </c>
      <c r="C46" s="344">
        <f>1+((SQRT($C$3/((('col1'!$B$9*(((($B46/60*4)/(3.1415927*0.7*gradient!$E$8*gradient!$E$8))/1000*gradient!$E$9/1000000)/'col1'!$N$5)^(1/3))+('col1'!$B$10/(((($B46/60*4)/(3.1415927*0.7*gradient!$E$8*gradient!$E$8))/1000*gradient!$E$9/1000000)/'col1'!$N$5))+('col1'!$B$11*(((($B46/60*4)/(3.1415927*0.7*gradient!$E$8*gradient!$E$8))/1000*gradient!$E$9/1000000)/'col1'!$N$5)))*(gradient!$E$9*0.001)))/4)*(1/(1+((gradient!$E$23*((gradient!$E$19-gradient!$E$18)/100)*((PI()*gradient!$E$8*gradient!$E$8/4*$C$3*0.7/$B46)))/gradient!$E$20)))*LN(((((gradient!$E$23*((gradient!$E$19-gradient!$E$18)/100)*(PI()*gradient!$E$8*gradient!$E$8/4*$C$3*0.7/$B46))/gradient!$E$20)+1)/((gradient!$E$23*((gradient!$E$19-gradient!$E$18)/100)*(PI()*gradient!$E$8*gradient!$E$8/4*$C$3*0.7/$B46))/gradient!$E$20))*EXP(gradient!$E$23*((gradient!$E$19-gradient!$E$18)/100))-(1/((gradient!$E$23*((gradient!$E$19-gradient!$E$18)/100)*(PI()*gradient!$E$8*gradient!$E$8/4*$C$3*0.7/$B46))/gradient!$E$20))))</f>
        <v>164.62758616779561</v>
      </c>
      <c r="E46" s="472"/>
      <c r="F46" s="345">
        <f>2500*gradient!$E$8/4.6</f>
        <v>1141.304347826087</v>
      </c>
      <c r="G46" s="344">
        <f>1.1*('col1'!$B$12*$G$3*0.001*(($F46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46" s="472"/>
      <c r="J46" s="345">
        <f>2500*gradient!$E$8/4.6</f>
        <v>1141.304347826087</v>
      </c>
      <c r="K46" s="344">
        <f>IF($G46&lt;201,1+((SQRT(K$3/((('col1'!$B$9*((((J46/60*4)/(3.1415927*0.7*gradient!$E$8*gradient!$E$8))/1000*gradient!$E$9/1000000)/'col1'!$N$5)^(1/3))+('col1'!$B$10/((((J46/60*4)/(3.1415927*0.7*gradient!$E$8*gradient!$E$8))/1000*gradient!$E$9/1000000)/'col1'!$N$5))+('col1'!$B$11*((((J46/60*4)/(3.1415927*0.7*gradient!$E$8*gradient!$E$8))/1000*gradient!$E$9/1000000)/'col1'!$N$5)))*(gradient!$E$9*0.001)))/4)*(1/(1+((gradient!$E$23*((gradient!$E$19-gradient!$E$18)/100)*((PI()*gradient!$E$8*gradient!$E$8/4*K$3*0.7/J46)))/$W$30)))*LN(((((gradient!$E$23*((gradient!$E$19-gradient!$E$18)/100)*(PI()*gradient!$E$8*gradient!$E$8/4*K$3*0.7/J46))/$W$30)+1)/((gradient!$E$23*((gradient!$E$19-gradient!$E$18)/100)*(PI()*gradient!$E$8*gradient!$E$8/4*K$3*0.7/J46))/$W$30))*EXP(gradient!$E$23*((gradient!$E$19-gradient!$E$18)/100))-(1/((gradient!$E$23*((gradient!$E$19-gradient!$E$18)/100)*(PI()*gradient!$E$8*gradient!$E$8/4*K$3*0.7/J46))/$W$30)))),0)</f>
        <v>0</v>
      </c>
      <c r="M46" s="472"/>
      <c r="N46" s="345">
        <f>2500*gradient!$E$8/4.6</f>
        <v>1141.304347826087</v>
      </c>
      <c r="O46" s="344">
        <f>IF($G46&lt;401,1+((SQRT(O$3/((('col1'!$B$9*((((N46/60*4)/(3.1415927*0.7*gradient!$E$8*gradient!$E$8))/1000*gradient!$E$9/1000000)/'col1'!$N$5)^(1/3))+('col1'!$B$10/((((N46/60*4)/(3.1415927*0.7*gradient!$E$8*gradient!$E$8))/1000*gradient!$E$9/1000000)/'col1'!$N$5))+('col1'!$B$11*((((N46/60*4)/(3.1415927*0.7*gradient!$E$8*gradient!$E$8))/1000*gradient!$E$9/1000000)/'col1'!$N$5)))*(gradient!$E$9*0.001)))/4)*(1/(1+((gradient!$E$23*((gradient!$E$19-gradient!$E$18)/100)*((PI()*gradient!$E$8*gradient!$E$8/4*O$3*0.7/N46)))/$W$30)))*LN(((((gradient!$E$23*((gradient!$E$19-gradient!$E$18)/100)*(PI()*gradient!$E$8*gradient!$E$8/4*O$3*0.7/N46))/$W$30)+1)/((gradient!$E$23*((gradient!$E$19-gradient!$E$18)/100)*(PI()*gradient!$E$8*gradient!$E$8/4*O$3*0.7/N46))/$W$30))*EXP(gradient!$E$23*((gradient!$E$19-gradient!$E$18)/100))-(1/((gradient!$E$23*((gradient!$E$19-gradient!$E$18)/100)*(PI()*gradient!$E$8*gradient!$E$8/4*O$3*0.7/N46))/$W$30)))),0)</f>
        <v>0</v>
      </c>
      <c r="Q46" s="472"/>
      <c r="S46" s="344">
        <f>IF($G46&lt;1001,1+((SQRT(S$3/((('col1'!$B$9*((((U46/60*4)/(3.1415927*0.7*gradient!$E$8*gradient!$E$8))/1000*gradient!$E$9/1000000)/'col1'!$N$5)^(1/3))+('col1'!$B$10/((((U46/60*4)/(3.1415927*0.7*gradient!$E$8*gradient!$E$8))/1000*gradient!$E$9/1000000)/'col1'!$N$5))+('col1'!$B$11*((((U46/60*4)/(3.1415927*0.7*gradient!$E$8*gradient!$E$8))/1000*gradient!$E$9/1000000)/'col1'!$N$5)))*(gradient!$E$9*0.001)))/4)*(1/(1+((gradient!$E$23*((gradient!$E$19-gradient!$E$18)/100)*((PI()*gradient!$E$8*gradient!$E$8/4*S$3*0.7/U46)))/$W$30)))*LN(((((gradient!$E$23*((gradient!$E$19-gradient!$E$18)/100)*(PI()*gradient!$E$8*gradient!$E$8/4*S$3*0.7/U46))/$W$30)+1)/((gradient!$E$23*((gradient!$E$19-gradient!$E$18)/100)*(PI()*gradient!$E$8*gradient!$E$8/4*S$3*0.7/U46))/$W$30))*EXP(gradient!$E$23*((gradient!$E$19-gradient!$E$18)/100))-(1/((gradient!$E$23*((gradient!$E$19-gradient!$E$18)/100)*(PI()*gradient!$E$8*gradient!$E$8/4*S$3*0.7/U46))/$W$30)))),0)</f>
        <v>0</v>
      </c>
      <c r="T46" s="340">
        <v>3</v>
      </c>
      <c r="U46" s="345">
        <f>2500*gradient!$E$8/4.6</f>
        <v>1141.304347826087</v>
      </c>
      <c r="Z46" s="470"/>
      <c r="AA46" s="345">
        <v>80</v>
      </c>
      <c r="AB46"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46)))*LN(((((gradient!$E$23*((gradient!$E$19-gradient!$E$18)/100)*(PI()*gradient!$E$8*gradient!$E$8/4*AB$33*0.7/gradient!$E$13))/$AA46)+1)/((gradient!$E$23*((gradient!$E$19-gradient!$E$18)/100)*(PI()*gradient!$E$8*gradient!$E$8/4*AB$33*0.7/gradient!$E$13))/$AA46))*EXP(gradient!$E$23*((gradient!$E$19-gradient!$E$18)/100))-(1/((gradient!$E$23*((gradient!$E$19-gradient!$E$18)/100)*(PI()*gradient!$E$8*gradient!$E$8/4*AB$33*0.7/gradient!$E$13))/$AA46))))</f>
        <v>133.27918675684938</v>
      </c>
      <c r="AC46"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46)))*LN(((((gradient!$E$23*((gradient!$E$19-gradient!$E$18)/100)*(PI()*gradient!$E$8*gradient!$E$8/4*AC$33*0.7/gradient!$E$13))/$AA46)+1)/((gradient!$E$23*((gradient!$E$19-gradient!$E$18)/100)*(PI()*gradient!$E$8*gradient!$E$8/4*AC$33*0.7/gradient!$E$13))/$AA46))*EXP(gradient!$E$23*((gradient!$E$19-gradient!$E$18)/100))-(1/((gradient!$E$23*((gradient!$E$19-gradient!$E$18)/100)*(PI()*gradient!$E$8*gradient!$E$8/4*AC$33*0.7/gradient!$E$13))/$AA46))))</f>
        <v>176.84565581949801</v>
      </c>
      <c r="AD46"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46)))*LN(((((gradient!$E$23*((gradient!$E$19-gradient!$E$18)/100)*(PI()*gradient!$E$8*gradient!$E$8/4*AD$33*0.7/gradient!$E$13))/$AA46)+1)/((gradient!$E$23*((gradient!$E$19-gradient!$E$18)/100)*(PI()*gradient!$E$8*gradient!$E$8/4*AD$33*0.7/gradient!$E$13))/$AA46))*EXP(gradient!$E$23*((gradient!$E$19-gradient!$E$18)/100))-(1/((gradient!$E$23*((gradient!$E$19-gradient!$E$18)/100)*(PI()*gradient!$E$8*gradient!$E$8/4*AD$33*0.7/gradient!$E$13))/$AA46))))</f>
        <v>208.1153251515515</v>
      </c>
      <c r="AE46"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46)))*LN(((((gradient!$E$23*((gradient!$E$19-gradient!$E$18)/100)*(PI()*gradient!$E$8*gradient!$E$8/4*AE$33*0.7/gradient!$E$13))/$AA46)+1)/((gradient!$E$23*((gradient!$E$19-gradient!$E$18)/100)*(PI()*gradient!$E$8*gradient!$E$8/4*AE$33*0.7/gradient!$E$13))/$AA46))*EXP(gradient!$E$23*((gradient!$E$19-gradient!$E$18)/100))-(1/((gradient!$E$23*((gradient!$E$19-gradient!$E$18)/100)*(PI()*gradient!$E$8*gradient!$E$8/4*AE$33*0.7/gradient!$E$13))/$AA46))))</f>
        <v>254.52279753827543</v>
      </c>
      <c r="AF46"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46)))*LN(((((gradient!$E$23*((gradient!$E$19-gradient!$E$18)/100)*(PI()*gradient!$E$8*gradient!$E$8/4*AF$33*0.7/gradient!$E$13))/$AA46)+1)/((gradient!$E$23*((gradient!$E$19-gradient!$E$18)/100)*(PI()*gradient!$E$8*gradient!$E$8/4*AF$33*0.7/gradient!$E$13))/$AA46))*EXP(gradient!$E$23*((gradient!$E$19-gradient!$E$18)/100))-(1/((gradient!$E$23*((gradient!$E$19-gradient!$E$18)/100)*(PI()*gradient!$E$8*gradient!$E$8/4*AF$33*0.7/gradient!$E$13))/$AA46))))</f>
        <v>297.40946330247021</v>
      </c>
      <c r="AG46"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46)))*LN(((((gradient!$E$23*((gradient!$E$19-gradient!$E$18)/100)*(PI()*gradient!$E$8*gradient!$E$8/4*AG$33*0.7/gradient!$E$13))/$AA46)+1)/((gradient!$E$23*((gradient!$E$19-gradient!$E$18)/100)*(PI()*gradient!$E$8*gradient!$E$8/4*AG$33*0.7/gradient!$E$13))/$AA46))*EXP(gradient!$E$23*((gradient!$E$19-gradient!$E$18)/100))-(1/((gradient!$E$23*((gradient!$E$19-gradient!$E$18)/100)*(PI()*gradient!$E$8*gradient!$E$8/4*AG$33*0.7/gradient!$E$13))/$AA46))))</f>
        <v>331.20013573064176</v>
      </c>
      <c r="AH46"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46)))*LN(((((gradient!$E$23*((gradient!$E$19-gradient!$E$18)/100)*(PI()*gradient!$E$8*gradient!$E$8/4*AH$33*0.7/gradient!$E$13))/$AA46)+1)/((gradient!$E$23*((gradient!$E$19-gradient!$E$18)/100)*(PI()*gradient!$E$8*gradient!$E$8/4*AH$33*0.7/gradient!$E$13))/$AA46))*EXP(gradient!$E$23*((gradient!$E$19-gradient!$E$18)/100))-(1/((gradient!$E$23*((gradient!$E$19-gradient!$E$18)/100)*(PI()*gradient!$E$8*gradient!$E$8/4*AH$33*0.7/gradient!$E$13))/$AA46))))</f>
        <v>383.41406028088682</v>
      </c>
      <c r="AI46"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46)))*LN(((((gradient!$E$23*((gradient!$E$19-gradient!$E$18)/100)*(PI()*gradient!$E$8*gradient!$E$8/4*AI$33*0.7/gradient!$E$13))/$AA46)+1)/((gradient!$E$23*((gradient!$E$19-gradient!$E$18)/100)*(PI()*gradient!$E$8*gradient!$E$8/4*AI$33*0.7/gradient!$E$13))/$AA46))*EXP(gradient!$E$23*((gradient!$E$19-gradient!$E$18)/100))-(1/((gradient!$E$23*((gradient!$E$19-gradient!$E$18)/100)*(PI()*gradient!$E$8*gradient!$E$8/4*AI$33*0.7/gradient!$E$13))/$AA46))))</f>
        <v>423.35571146353004</v>
      </c>
      <c r="AJ46"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46)))*LN(((((gradient!$E$23*((gradient!$E$19-gradient!$E$18)/100)*(PI()*gradient!$E$8*gradient!$E$8/4*AJ$33*0.7/gradient!$E$13))/$AA46)+1)/((gradient!$E$23*((gradient!$E$19-gradient!$E$18)/100)*(PI()*gradient!$E$8*gradient!$E$8/4*AJ$33*0.7/gradient!$E$13))/$AA46))*EXP(gradient!$E$23*((gradient!$E$19-gradient!$E$18)/100))-(1/((gradient!$E$23*((gradient!$E$19-gradient!$E$18)/100)*(PI()*gradient!$E$8*gradient!$E$8/4*AJ$33*0.7/gradient!$E$13))/$AA46))))</f>
        <v>455.62366408802257</v>
      </c>
      <c r="AK46"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46)))*LN(((((gradient!$E$23*((gradient!$E$19-gradient!$E$18)/100)*(PI()*gradient!$E$8*gradient!$E$8/4*AK$33*0.7/gradient!$E$13))/$AA46)+1)/((gradient!$E$23*((gradient!$E$19-gradient!$E$18)/100)*(PI()*gradient!$E$8*gradient!$E$8/4*AK$33*0.7/gradient!$E$13))/$AA46))*EXP(gradient!$E$23*((gradient!$E$19-gradient!$E$18)/100))-(1/((gradient!$E$23*((gradient!$E$19-gradient!$E$18)/100)*(PI()*gradient!$E$8*gradient!$E$8/4*AK$33*0.7/gradient!$E$13))/$AA46))))</f>
        <v>557.93090930495714</v>
      </c>
      <c r="AL46"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46)))*LN(((((gradient!$E$23*((gradient!$E$19-gradient!$E$18)/100)*(PI()*gradient!$E$8*gradient!$E$8/4*AL$33*0.7/gradient!$E$13))/$AA46)+1)/((gradient!$E$23*((gradient!$E$19-gradient!$E$18)/100)*(PI()*gradient!$E$8*gradient!$E$8/4*AL$33*0.7/gradient!$E$13))/$AA46))*EXP(gradient!$E$23*((gradient!$E$19-gradient!$E$18)/100))-(1/((gradient!$E$23*((gradient!$E$19-gradient!$E$18)/100)*(PI()*gradient!$E$8*gradient!$E$8/4*AL$33*0.7/gradient!$E$13))/$AA46))))</f>
        <v>646.09507729248344</v>
      </c>
    </row>
    <row r="47" spans="1:38" x14ac:dyDescent="0.2">
      <c r="A47" s="470"/>
      <c r="B47" s="345">
        <f>3000*gradient!$E$8/4.6</f>
        <v>1369.5652173913045</v>
      </c>
      <c r="C47" s="344">
        <f>1+((SQRT($C$3/((('col1'!$B$9*(((($B47/60*4)/(3.1415927*0.7*gradient!$E$8*gradient!$E$8))/1000*gradient!$E$9/1000000)/'col1'!$N$5)^(1/3))+('col1'!$B$10/(((($B47/60*4)/(3.1415927*0.7*gradient!$E$8*gradient!$E$8))/1000*gradient!$E$9/1000000)/'col1'!$N$5))+('col1'!$B$11*(((($B47/60*4)/(3.1415927*0.7*gradient!$E$8*gradient!$E$8))/1000*gradient!$E$9/1000000)/'col1'!$N$5)))*(gradient!$E$9*0.001)))/4)*(1/(1+((gradient!$E$23*((gradient!$E$19-gradient!$E$18)/100)*((PI()*gradient!$E$8*gradient!$E$8/4*$C$3*0.7/$B47)))/gradient!$E$20)))*LN(((((gradient!$E$23*((gradient!$E$19-gradient!$E$18)/100)*(PI()*gradient!$E$8*gradient!$E$8/4*$C$3*0.7/$B47))/gradient!$E$20)+1)/((gradient!$E$23*((gradient!$E$19-gradient!$E$18)/100)*(PI()*gradient!$E$8*gradient!$E$8/4*$C$3*0.7/$B47))/gradient!$E$20))*EXP(gradient!$E$23*((gradient!$E$19-gradient!$E$18)/100))-(1/((gradient!$E$23*((gradient!$E$19-gradient!$E$18)/100)*(PI()*gradient!$E$8*gradient!$E$8/4*$C$3*0.7/$B47))/gradient!$E$20))))</f>
        <v>164.37697699468785</v>
      </c>
      <c r="E47" s="472"/>
      <c r="F47" s="345">
        <f>3000*gradient!$E$8/4.6</f>
        <v>1369.5652173913045</v>
      </c>
      <c r="G47" s="344">
        <f>1.1*('col1'!$B$12*$G$3*0.001*(($F47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47" s="472"/>
      <c r="J47" s="345">
        <f>3000*gradient!$E$8/4.6</f>
        <v>1369.5652173913045</v>
      </c>
      <c r="K47" s="344">
        <f>IF($G47&lt;201,1+((SQRT(K$3/((('col1'!$B$9*((((J47/60*4)/(3.1415927*0.7*gradient!$E$8*gradient!$E$8))/1000*gradient!$E$9/1000000)/'col1'!$N$5)^(1/3))+('col1'!$B$10/((((J47/60*4)/(3.1415927*0.7*gradient!$E$8*gradient!$E$8))/1000*gradient!$E$9/1000000)/'col1'!$N$5))+('col1'!$B$11*((((J47/60*4)/(3.1415927*0.7*gradient!$E$8*gradient!$E$8))/1000*gradient!$E$9/1000000)/'col1'!$N$5)))*(gradient!$E$9*0.001)))/4)*(1/(1+((gradient!$E$23*((gradient!$E$19-gradient!$E$18)/100)*((PI()*gradient!$E$8*gradient!$E$8/4*K$3*0.7/J47)))/$W$30)))*LN(((((gradient!$E$23*((gradient!$E$19-gradient!$E$18)/100)*(PI()*gradient!$E$8*gradient!$E$8/4*K$3*0.7/J47))/$W$30)+1)/((gradient!$E$23*((gradient!$E$19-gradient!$E$18)/100)*(PI()*gradient!$E$8*gradient!$E$8/4*K$3*0.7/J47))/$W$30))*EXP(gradient!$E$23*((gradient!$E$19-gradient!$E$18)/100))-(1/((gradient!$E$23*((gradient!$E$19-gradient!$E$18)/100)*(PI()*gradient!$E$8*gradient!$E$8/4*K$3*0.7/J47))/$W$30)))),0)</f>
        <v>0</v>
      </c>
      <c r="M47" s="472"/>
      <c r="N47" s="345">
        <f>3000*gradient!$E$8/4.6</f>
        <v>1369.5652173913045</v>
      </c>
      <c r="O47" s="344">
        <f>IF($G47&lt;401,1+((SQRT(O$3/((('col1'!$B$9*((((N47/60*4)/(3.1415927*0.7*gradient!$E$8*gradient!$E$8))/1000*gradient!$E$9/1000000)/'col1'!$N$5)^(1/3))+('col1'!$B$10/((((N47/60*4)/(3.1415927*0.7*gradient!$E$8*gradient!$E$8))/1000*gradient!$E$9/1000000)/'col1'!$N$5))+('col1'!$B$11*((((N47/60*4)/(3.1415927*0.7*gradient!$E$8*gradient!$E$8))/1000*gradient!$E$9/1000000)/'col1'!$N$5)))*(gradient!$E$9*0.001)))/4)*(1/(1+((gradient!$E$23*((gradient!$E$19-gradient!$E$18)/100)*((PI()*gradient!$E$8*gradient!$E$8/4*O$3*0.7/N47)))/$W$30)))*LN(((((gradient!$E$23*((gradient!$E$19-gradient!$E$18)/100)*(PI()*gradient!$E$8*gradient!$E$8/4*O$3*0.7/N47))/$W$30)+1)/((gradient!$E$23*((gradient!$E$19-gradient!$E$18)/100)*(PI()*gradient!$E$8*gradient!$E$8/4*O$3*0.7/N47))/$W$30))*EXP(gradient!$E$23*((gradient!$E$19-gradient!$E$18)/100))-(1/((gradient!$E$23*((gradient!$E$19-gradient!$E$18)/100)*(PI()*gradient!$E$8*gradient!$E$8/4*O$3*0.7/N47))/$W$30)))),0)</f>
        <v>0</v>
      </c>
      <c r="Q47" s="472"/>
      <c r="S47" s="344">
        <f>IF($G47&lt;1001,1+((SQRT(S$3/((('col1'!$B$9*((((U47/60*4)/(3.1415927*0.7*gradient!$E$8*gradient!$E$8))/1000*gradient!$E$9/1000000)/'col1'!$N$5)^(1/3))+('col1'!$B$10/((((U47/60*4)/(3.1415927*0.7*gradient!$E$8*gradient!$E$8))/1000*gradient!$E$9/1000000)/'col1'!$N$5))+('col1'!$B$11*((((U47/60*4)/(3.1415927*0.7*gradient!$E$8*gradient!$E$8))/1000*gradient!$E$9/1000000)/'col1'!$N$5)))*(gradient!$E$9*0.001)))/4)*(1/(1+((gradient!$E$23*((gradient!$E$19-gradient!$E$18)/100)*((PI()*gradient!$E$8*gradient!$E$8/4*S$3*0.7/U47)))/$W$30)))*LN(((((gradient!$E$23*((gradient!$E$19-gradient!$E$18)/100)*(PI()*gradient!$E$8*gradient!$E$8/4*S$3*0.7/U47))/$W$30)+1)/((gradient!$E$23*((gradient!$E$19-gradient!$E$18)/100)*(PI()*gradient!$E$8*gradient!$E$8/4*S$3*0.7/U47))/$W$30))*EXP(gradient!$E$23*((gradient!$E$19-gradient!$E$18)/100))-(1/((gradient!$E$23*((gradient!$E$19-gradient!$E$18)/100)*(PI()*gradient!$E$8*gradient!$E$8/4*S$3*0.7/U47))/$W$30)))),0)</f>
        <v>0</v>
      </c>
      <c r="T47" s="340">
        <v>3</v>
      </c>
      <c r="U47" s="345">
        <f>3000*gradient!$E$8/4.6</f>
        <v>1369.5652173913045</v>
      </c>
      <c r="Z47" s="470"/>
      <c r="AA47" s="345">
        <v>90</v>
      </c>
      <c r="AB47"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47)))*LN(((((gradient!$E$23*((gradient!$E$19-gradient!$E$18)/100)*(PI()*gradient!$E$8*gradient!$E$8/4*AB$33*0.7/gradient!$E$13))/$AA47)+1)/((gradient!$E$23*((gradient!$E$19-gradient!$E$18)/100)*(PI()*gradient!$E$8*gradient!$E$8/4*AB$33*0.7/gradient!$E$13))/$AA47))*EXP(gradient!$E$23*((gradient!$E$19-gradient!$E$18)/100))-(1/((gradient!$E$23*((gradient!$E$19-gradient!$E$18)/100)*(PI()*gradient!$E$8*gradient!$E$8/4*AB$33*0.7/gradient!$E$13))/$AA47))))</f>
        <v>134.60989163725222</v>
      </c>
      <c r="AC47"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47)))*LN(((((gradient!$E$23*((gradient!$E$19-gradient!$E$18)/100)*(PI()*gradient!$E$8*gradient!$E$8/4*AC$33*0.7/gradient!$E$13))/$AA47)+1)/((gradient!$E$23*((gradient!$E$19-gradient!$E$18)/100)*(PI()*gradient!$E$8*gradient!$E$8/4*AC$33*0.7/gradient!$E$13))/$AA47))*EXP(gradient!$E$23*((gradient!$E$19-gradient!$E$18)/100))-(1/((gradient!$E$23*((gradient!$E$19-gradient!$E$18)/100)*(PI()*gradient!$E$8*gradient!$E$8/4*AC$33*0.7/gradient!$E$13))/$AA47))))</f>
        <v>178.77520752455965</v>
      </c>
      <c r="AD47"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47)))*LN(((((gradient!$E$23*((gradient!$E$19-gradient!$E$18)/100)*(PI()*gradient!$E$8*gradient!$E$8/4*AD$33*0.7/gradient!$E$13))/$AA47)+1)/((gradient!$E$23*((gradient!$E$19-gradient!$E$18)/100)*(PI()*gradient!$E$8*gradient!$E$8/4*AD$33*0.7/gradient!$E$13))/$AA47))*EXP(gradient!$E$23*((gradient!$E$19-gradient!$E$18)/100))-(1/((gradient!$E$23*((gradient!$E$19-gradient!$E$18)/100)*(PI()*gradient!$E$8*gradient!$E$8/4*AD$33*0.7/gradient!$E$13))/$AA47))))</f>
        <v>210.53270649689935</v>
      </c>
      <c r="AE47"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47)))*LN(((((gradient!$E$23*((gradient!$E$19-gradient!$E$18)/100)*(PI()*gradient!$E$8*gradient!$E$8/4*AE$33*0.7/gradient!$E$13))/$AA47)+1)/((gradient!$E$23*((gradient!$E$19-gradient!$E$18)/100)*(PI()*gradient!$E$8*gradient!$E$8/4*AE$33*0.7/gradient!$E$13))/$AA47))*EXP(gradient!$E$23*((gradient!$E$19-gradient!$E$18)/100))-(1/((gradient!$E$23*((gradient!$E$19-gradient!$E$18)/100)*(PI()*gradient!$E$8*gradient!$E$8/4*AE$33*0.7/gradient!$E$13))/$AA47))))</f>
        <v>257.773064855813</v>
      </c>
      <c r="AF47"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47)))*LN(((((gradient!$E$23*((gradient!$E$19-gradient!$E$18)/100)*(PI()*gradient!$E$8*gradient!$E$8/4*AF$33*0.7/gradient!$E$13))/$AA47)+1)/((gradient!$E$23*((gradient!$E$19-gradient!$E$18)/100)*(PI()*gradient!$E$8*gradient!$E$8/4*AF$33*0.7/gradient!$E$13))/$AA47))*EXP(gradient!$E$23*((gradient!$E$19-gradient!$E$18)/100))-(1/((gradient!$E$23*((gradient!$E$19-gradient!$E$18)/100)*(PI()*gradient!$E$8*gradient!$E$8/4*AF$33*0.7/gradient!$E$13))/$AA47))))</f>
        <v>301.57153309619531</v>
      </c>
      <c r="AG47"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47)))*LN(((((gradient!$E$23*((gradient!$E$19-gradient!$E$18)/100)*(PI()*gradient!$E$8*gradient!$E$8/4*AG$33*0.7/gradient!$E$13))/$AA47)+1)/((gradient!$E$23*((gradient!$E$19-gradient!$E$18)/100)*(PI()*gradient!$E$8*gradient!$E$8/4*AG$33*0.7/gradient!$E$13))/$AA47))*EXP(gradient!$E$23*((gradient!$E$19-gradient!$E$18)/100))-(1/((gradient!$E$23*((gradient!$E$19-gradient!$E$18)/100)*(PI()*gradient!$E$8*gradient!$E$8/4*AG$33*0.7/gradient!$E$13))/$AA47))))</f>
        <v>336.1993311045054</v>
      </c>
      <c r="AH47"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47)))*LN(((((gradient!$E$23*((gradient!$E$19-gradient!$E$18)/100)*(PI()*gradient!$E$8*gradient!$E$8/4*AH$33*0.7/gradient!$E$13))/$AA47)+1)/((gradient!$E$23*((gradient!$E$19-gradient!$E$18)/100)*(PI()*gradient!$E$8*gradient!$E$8/4*AH$33*0.7/gradient!$E$13))/$AA47))*EXP(gradient!$E$23*((gradient!$E$19-gradient!$E$18)/100))-(1/((gradient!$E$23*((gradient!$E$19-gradient!$E$18)/100)*(PI()*gradient!$E$8*gradient!$E$8/4*AH$33*0.7/gradient!$E$13))/$AA47))))</f>
        <v>389.96484672387248</v>
      </c>
      <c r="AI47"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47)))*LN(((((gradient!$E$23*((gradient!$E$19-gradient!$E$18)/100)*(PI()*gradient!$E$8*gradient!$E$8/4*AI$33*0.7/gradient!$E$13))/$AA47)+1)/((gradient!$E$23*((gradient!$E$19-gradient!$E$18)/100)*(PI()*gradient!$E$8*gradient!$E$8/4*AI$33*0.7/gradient!$E$13))/$AA47))*EXP(gradient!$E$23*((gradient!$E$19-gradient!$E$18)/100))-(1/((gradient!$E$23*((gradient!$E$19-gradient!$E$18)/100)*(PI()*gradient!$E$8*gradient!$E$8/4*AI$33*0.7/gradient!$E$13))/$AA47))))</f>
        <v>431.35897851058752</v>
      </c>
      <c r="AJ47"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47)))*LN(((((gradient!$E$23*((gradient!$E$19-gradient!$E$18)/100)*(PI()*gradient!$E$8*gradient!$E$8/4*AJ$33*0.7/gradient!$E$13))/$AA47)+1)/((gradient!$E$23*((gradient!$E$19-gradient!$E$18)/100)*(PI()*gradient!$E$8*gradient!$E$8/4*AJ$33*0.7/gradient!$E$13))/$AA47))*EXP(gradient!$E$23*((gradient!$E$19-gradient!$E$18)/100))-(1/((gradient!$E$23*((gradient!$E$19-gradient!$E$18)/100)*(PI()*gradient!$E$8*gradient!$E$8/4*AJ$33*0.7/gradient!$E$13))/$AA47))))</f>
        <v>465.01261746108327</v>
      </c>
      <c r="AK47"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47)))*LN(((((gradient!$E$23*((gradient!$E$19-gradient!$E$18)/100)*(PI()*gradient!$E$8*gradient!$E$8/4*AK$33*0.7/gradient!$E$13))/$AA47)+1)/((gradient!$E$23*((gradient!$E$19-gradient!$E$18)/100)*(PI()*gradient!$E$8*gradient!$E$8/4*AK$33*0.7/gradient!$E$13))/$AA47))*EXP(gradient!$E$23*((gradient!$E$19-gradient!$E$18)/100))-(1/((gradient!$E$23*((gradient!$E$19-gradient!$E$18)/100)*(PI()*gradient!$E$8*gradient!$E$8/4*AK$33*0.7/gradient!$E$13))/$AA47))))</f>
        <v>573.56889493272524</v>
      </c>
      <c r="AL47"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47)))*LN(((((gradient!$E$23*((gradient!$E$19-gradient!$E$18)/100)*(PI()*gradient!$E$8*gradient!$E$8/4*AL$33*0.7/gradient!$E$13))/$AA47)+1)/((gradient!$E$23*((gradient!$E$19-gradient!$E$18)/100)*(PI()*gradient!$E$8*gradient!$E$8/4*AL$33*0.7/gradient!$E$13))/$AA47))*EXP(gradient!$E$23*((gradient!$E$19-gradient!$E$18)/100))-(1/((gradient!$E$23*((gradient!$E$19-gradient!$E$18)/100)*(PI()*gradient!$E$8*gradient!$E$8/4*AL$33*0.7/gradient!$E$13))/$AA47))))</f>
        <v>671.71832204783038</v>
      </c>
    </row>
    <row r="48" spans="1:38" x14ac:dyDescent="0.2">
      <c r="A48" s="470"/>
      <c r="B48" s="345">
        <f>3500*gradient!$E$8/4.6</f>
        <v>1597.8260869565217</v>
      </c>
      <c r="C48" s="344">
        <f>1+((SQRT($C$3/((('col1'!$B$9*(((($B48/60*4)/(3.1415927*0.7*gradient!$E$8*gradient!$E$8))/1000*gradient!$E$9/1000000)/'col1'!$N$5)^(1/3))+('col1'!$B$10/(((($B48/60*4)/(3.1415927*0.7*gradient!$E$8*gradient!$E$8))/1000*gradient!$E$9/1000000)/'col1'!$N$5))+('col1'!$B$11*(((($B48/60*4)/(3.1415927*0.7*gradient!$E$8*gradient!$E$8))/1000*gradient!$E$9/1000000)/'col1'!$N$5)))*(gradient!$E$9*0.001)))/4)*(1/(1+((gradient!$E$23*((gradient!$E$19-gradient!$E$18)/100)*((PI()*gradient!$E$8*gradient!$E$8/4*$C$3*0.7/$B48)))/gradient!$E$20)))*LN(((((gradient!$E$23*((gradient!$E$19-gradient!$E$18)/100)*(PI()*gradient!$E$8*gradient!$E$8/4*$C$3*0.7/$B48))/gradient!$E$20)+1)/((gradient!$E$23*((gradient!$E$19-gradient!$E$18)/100)*(PI()*gradient!$E$8*gradient!$E$8/4*$C$3*0.7/$B48))/gradient!$E$20))*EXP(gradient!$E$23*((gradient!$E$19-gradient!$E$18)/100))-(1/((gradient!$E$23*((gradient!$E$19-gradient!$E$18)/100)*(PI()*gradient!$E$8*gradient!$E$8/4*$C$3*0.7/$B48))/gradient!$E$20))))</f>
        <v>163.39398863241456</v>
      </c>
      <c r="E48" s="472"/>
      <c r="F48" s="345">
        <f>3500*gradient!$E$8/4.6</f>
        <v>1597.8260869565217</v>
      </c>
      <c r="G48" s="344">
        <f>1.1*('col1'!$B$12*$G$3*0.001*(($F48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48" s="472"/>
      <c r="J48" s="345">
        <f>3500*gradient!$E$8/4.6</f>
        <v>1597.8260869565217</v>
      </c>
      <c r="K48" s="344">
        <f>IF($G48&lt;201,1+((SQRT(K$3/((('col1'!$B$9*((((J48/60*4)/(3.1415927*0.7*gradient!$E$8*gradient!$E$8))/1000*gradient!$E$9/1000000)/'col1'!$N$5)^(1/3))+('col1'!$B$10/((((J48/60*4)/(3.1415927*0.7*gradient!$E$8*gradient!$E$8))/1000*gradient!$E$9/1000000)/'col1'!$N$5))+('col1'!$B$11*((((J48/60*4)/(3.1415927*0.7*gradient!$E$8*gradient!$E$8))/1000*gradient!$E$9/1000000)/'col1'!$N$5)))*(gradient!$E$9*0.001)))/4)*(1/(1+((gradient!$E$23*((gradient!$E$19-gradient!$E$18)/100)*((PI()*gradient!$E$8*gradient!$E$8/4*K$3*0.7/J48)))/$W$30)))*LN(((((gradient!$E$23*((gradient!$E$19-gradient!$E$18)/100)*(PI()*gradient!$E$8*gradient!$E$8/4*K$3*0.7/J48))/$W$30)+1)/((gradient!$E$23*((gradient!$E$19-gradient!$E$18)/100)*(PI()*gradient!$E$8*gradient!$E$8/4*K$3*0.7/J48))/$W$30))*EXP(gradient!$E$23*((gradient!$E$19-gradient!$E$18)/100))-(1/((gradient!$E$23*((gradient!$E$19-gradient!$E$18)/100)*(PI()*gradient!$E$8*gradient!$E$8/4*K$3*0.7/J48))/$W$30)))),0)</f>
        <v>0</v>
      </c>
      <c r="M48" s="472"/>
      <c r="N48" s="345">
        <f>3500*gradient!$E$8/4.6</f>
        <v>1597.8260869565217</v>
      </c>
      <c r="O48" s="344">
        <f>IF($G48&lt;401,1+((SQRT(O$3/((('col1'!$B$9*((((N48/60*4)/(3.1415927*0.7*gradient!$E$8*gradient!$E$8))/1000*gradient!$E$9/1000000)/'col1'!$N$5)^(1/3))+('col1'!$B$10/((((N48/60*4)/(3.1415927*0.7*gradient!$E$8*gradient!$E$8))/1000*gradient!$E$9/1000000)/'col1'!$N$5))+('col1'!$B$11*((((N48/60*4)/(3.1415927*0.7*gradient!$E$8*gradient!$E$8))/1000*gradient!$E$9/1000000)/'col1'!$N$5)))*(gradient!$E$9*0.001)))/4)*(1/(1+((gradient!$E$23*((gradient!$E$19-gradient!$E$18)/100)*((PI()*gradient!$E$8*gradient!$E$8/4*O$3*0.7/N48)))/$W$30)))*LN(((((gradient!$E$23*((gradient!$E$19-gradient!$E$18)/100)*(PI()*gradient!$E$8*gradient!$E$8/4*O$3*0.7/N48))/$W$30)+1)/((gradient!$E$23*((gradient!$E$19-gradient!$E$18)/100)*(PI()*gradient!$E$8*gradient!$E$8/4*O$3*0.7/N48))/$W$30))*EXP(gradient!$E$23*((gradient!$E$19-gradient!$E$18)/100))-(1/((gradient!$E$23*((gradient!$E$19-gradient!$E$18)/100)*(PI()*gradient!$E$8*gradient!$E$8/4*O$3*0.7/N48))/$W$30)))),0)</f>
        <v>0</v>
      </c>
      <c r="Q48" s="472"/>
      <c r="S48" s="344">
        <f>IF($G48&lt;1001,1+((SQRT(S$3/((('col1'!$B$9*((((U48/60*4)/(3.1415927*0.7*gradient!$E$8*gradient!$E$8))/1000*gradient!$E$9/1000000)/'col1'!$N$5)^(1/3))+('col1'!$B$10/((((U48/60*4)/(3.1415927*0.7*gradient!$E$8*gradient!$E$8))/1000*gradient!$E$9/1000000)/'col1'!$N$5))+('col1'!$B$11*((((U48/60*4)/(3.1415927*0.7*gradient!$E$8*gradient!$E$8))/1000*gradient!$E$9/1000000)/'col1'!$N$5)))*(gradient!$E$9*0.001)))/4)*(1/(1+((gradient!$E$23*((gradient!$E$19-gradient!$E$18)/100)*((PI()*gradient!$E$8*gradient!$E$8/4*S$3*0.7/U48)))/$W$30)))*LN(((((gradient!$E$23*((gradient!$E$19-gradient!$E$18)/100)*(PI()*gradient!$E$8*gradient!$E$8/4*S$3*0.7/U48))/$W$30)+1)/((gradient!$E$23*((gradient!$E$19-gradient!$E$18)/100)*(PI()*gradient!$E$8*gradient!$E$8/4*S$3*0.7/U48))/$W$30))*EXP(gradient!$E$23*((gradient!$E$19-gradient!$E$18)/100))-(1/((gradient!$E$23*((gradient!$E$19-gradient!$E$18)/100)*(PI()*gradient!$E$8*gradient!$E$8/4*S$3*0.7/U48))/$W$30)))),0)</f>
        <v>0</v>
      </c>
      <c r="T48" s="340">
        <v>3</v>
      </c>
      <c r="U48" s="345">
        <f>3500*gradient!$E$8/4.6</f>
        <v>1597.8260869565217</v>
      </c>
      <c r="Z48" s="470"/>
      <c r="AA48" s="345">
        <v>100</v>
      </c>
      <c r="AB48"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48)))*LN(((((gradient!$E$23*((gradient!$E$19-gradient!$E$18)/100)*(PI()*gradient!$E$8*gradient!$E$8/4*AB$33*0.7/gradient!$E$13))/$AA48)+1)/((gradient!$E$23*((gradient!$E$19-gradient!$E$18)/100)*(PI()*gradient!$E$8*gradient!$E$8/4*AB$33*0.7/gradient!$E$13))/$AA48))*EXP(gradient!$E$23*((gradient!$E$19-gradient!$E$18)/100))-(1/((gradient!$E$23*((gradient!$E$19-gradient!$E$18)/100)*(PI()*gradient!$E$8*gradient!$E$8/4*AB$33*0.7/gradient!$E$13))/$AA48))))</f>
        <v>135.79687920488246</v>
      </c>
      <c r="AC48"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48)))*LN(((((gradient!$E$23*((gradient!$E$19-gradient!$E$18)/100)*(PI()*gradient!$E$8*gradient!$E$8/4*AC$33*0.7/gradient!$E$13))/$AA48)+1)/((gradient!$E$23*((gradient!$E$19-gradient!$E$18)/100)*(PI()*gradient!$E$8*gradient!$E$8/4*AC$33*0.7/gradient!$E$13))/$AA48))*EXP(gradient!$E$23*((gradient!$E$19-gradient!$E$18)/100))-(1/((gradient!$E$23*((gradient!$E$19-gradient!$E$18)/100)*(PI()*gradient!$E$8*gradient!$E$8/4*AC$33*0.7/gradient!$E$13))/$AA48))))</f>
        <v>180.49254664526802</v>
      </c>
      <c r="AD48"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48)))*LN(((((gradient!$E$23*((gradient!$E$19-gradient!$E$18)/100)*(PI()*gradient!$E$8*gradient!$E$8/4*AD$33*0.7/gradient!$E$13))/$AA48)+1)/((gradient!$E$23*((gradient!$E$19-gradient!$E$18)/100)*(PI()*gradient!$E$8*gradient!$E$8/4*AD$33*0.7/gradient!$E$13))/$AA48))*EXP(gradient!$E$23*((gradient!$E$19-gradient!$E$18)/100))-(1/((gradient!$E$23*((gradient!$E$19-gradient!$E$18)/100)*(PI()*gradient!$E$8*gradient!$E$8/4*AD$33*0.7/gradient!$E$13))/$AA48))))</f>
        <v>212.68008471808653</v>
      </c>
      <c r="AE48"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48)))*LN(((((gradient!$E$23*((gradient!$E$19-gradient!$E$18)/100)*(PI()*gradient!$E$8*gradient!$E$8/4*AE$33*0.7/gradient!$E$13))/$AA48)+1)/((gradient!$E$23*((gradient!$E$19-gradient!$E$18)/100)*(PI()*gradient!$E$8*gradient!$E$8/4*AE$33*0.7/gradient!$E$13))/$AA48))*EXP(gradient!$E$23*((gradient!$E$19-gradient!$E$18)/100))-(1/((gradient!$E$23*((gradient!$E$19-gradient!$E$18)/100)*(PI()*gradient!$E$8*gradient!$E$8/4*AE$33*0.7/gradient!$E$13))/$AA48))))</f>
        <v>260.65093556047094</v>
      </c>
      <c r="AF48"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48)))*LN(((((gradient!$E$23*((gradient!$E$19-gradient!$E$18)/100)*(PI()*gradient!$E$8*gradient!$E$8/4*AF$33*0.7/gradient!$E$13))/$AA48)+1)/((gradient!$E$23*((gradient!$E$19-gradient!$E$18)/100)*(PI()*gradient!$E$8*gradient!$E$8/4*AF$33*0.7/gradient!$E$13))/$AA48))*EXP(gradient!$E$23*((gradient!$E$19-gradient!$E$18)/100))-(1/((gradient!$E$23*((gradient!$E$19-gradient!$E$18)/100)*(PI()*gradient!$E$8*gradient!$E$8/4*AF$33*0.7/gradient!$E$13))/$AA48))))</f>
        <v>305.24473030280973</v>
      </c>
      <c r="AG48"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48)))*LN(((((gradient!$E$23*((gradient!$E$19-gradient!$E$18)/100)*(PI()*gradient!$E$8*gradient!$E$8/4*AG$33*0.7/gradient!$E$13))/$AA48)+1)/((gradient!$E$23*((gradient!$E$19-gradient!$E$18)/100)*(PI()*gradient!$E$8*gradient!$E$8/4*AG$33*0.7/gradient!$E$13))/$AA48))*EXP(gradient!$E$23*((gradient!$E$19-gradient!$E$18)/100))-(1/((gradient!$E$23*((gradient!$E$19-gradient!$E$18)/100)*(PI()*gradient!$E$8*gradient!$E$8/4*AG$33*0.7/gradient!$E$13))/$AA48))))</f>
        <v>340.59975561219017</v>
      </c>
      <c r="AH48"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48)))*LN(((((gradient!$E$23*((gradient!$E$19-gradient!$E$18)/100)*(PI()*gradient!$E$8*gradient!$E$8/4*AH$33*0.7/gradient!$E$13))/$AA48)+1)/((gradient!$E$23*((gradient!$E$19-gradient!$E$18)/100)*(PI()*gradient!$E$8*gradient!$E$8/4*AH$33*0.7/gradient!$E$13))/$AA48))*EXP(gradient!$E$23*((gradient!$E$19-gradient!$E$18)/100))-(1/((gradient!$E$23*((gradient!$E$19-gradient!$E$18)/100)*(PI()*gradient!$E$8*gradient!$E$8/4*AH$33*0.7/gradient!$E$13))/$AA48))))</f>
        <v>395.70851791050274</v>
      </c>
      <c r="AI48"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48)))*LN(((((gradient!$E$23*((gradient!$E$19-gradient!$E$18)/100)*(PI()*gradient!$E$8*gradient!$E$8/4*AI$33*0.7/gradient!$E$13))/$AA48)+1)/((gradient!$E$23*((gradient!$E$19-gradient!$E$18)/100)*(PI()*gradient!$E$8*gradient!$E$8/4*AI$33*0.7/gradient!$E$13))/$AA48))*EXP(gradient!$E$23*((gradient!$E$19-gradient!$E$18)/100))-(1/((gradient!$E$23*((gradient!$E$19-gradient!$E$18)/100)*(PI()*gradient!$E$8*gradient!$E$8/4*AI$33*0.7/gradient!$E$13))/$AA48))))</f>
        <v>438.35749958321782</v>
      </c>
      <c r="AJ48"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48)))*LN(((((gradient!$E$23*((gradient!$E$19-gradient!$E$18)/100)*(PI()*gradient!$E$8*gradient!$E$8/4*AJ$33*0.7/gradient!$E$13))/$AA48)+1)/((gradient!$E$23*((gradient!$E$19-gradient!$E$18)/100)*(PI()*gradient!$E$8*gradient!$E$8/4*AJ$33*0.7/gradient!$E$13))/$AA48))*EXP(gradient!$E$23*((gradient!$E$19-gradient!$E$18)/100))-(1/((gradient!$E$23*((gradient!$E$19-gradient!$E$18)/100)*(PI()*gradient!$E$8*gradient!$E$8/4*AJ$33*0.7/gradient!$E$13))/$AA48))))</f>
        <v>473.20804075887003</v>
      </c>
      <c r="AK48"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48)))*LN(((((gradient!$E$23*((gradient!$E$19-gradient!$E$18)/100)*(PI()*gradient!$E$8*gradient!$E$8/4*AK$33*0.7/gradient!$E$13))/$AA48)+1)/((gradient!$E$23*((gradient!$E$19-gradient!$E$18)/100)*(PI()*gradient!$E$8*gradient!$E$8/4*AK$33*0.7/gradient!$E$13))/$AA48))*EXP(gradient!$E$23*((gradient!$E$19-gradient!$E$18)/100))-(1/((gradient!$E$23*((gradient!$E$19-gradient!$E$18)/100)*(PI()*gradient!$E$8*gradient!$E$8/4*AK$33*0.7/gradient!$E$13))/$AA48))))</f>
        <v>587.18825624290662</v>
      </c>
      <c r="AL48"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48)))*LN(((((gradient!$E$23*((gradient!$E$19-gradient!$E$18)/100)*(PI()*gradient!$E$8*gradient!$E$8/4*AL$33*0.7/gradient!$E$13))/$AA48)+1)/((gradient!$E$23*((gradient!$E$19-gradient!$E$18)/100)*(PI()*gradient!$E$8*gradient!$E$8/4*AL$33*0.7/gradient!$E$13))/$AA48))*EXP(gradient!$E$23*((gradient!$E$19-gradient!$E$18)/100))-(1/((gradient!$E$23*((gradient!$E$19-gradient!$E$18)/100)*(PI()*gradient!$E$8*gradient!$E$8/4*AL$33*0.7/gradient!$E$13))/$AA48))))</f>
        <v>694.18766133765519</v>
      </c>
    </row>
    <row r="49" spans="1:38" x14ac:dyDescent="0.2">
      <c r="A49" s="470"/>
      <c r="B49" s="345">
        <f>4000*gradient!$E$8/4.6</f>
        <v>1826.0869565217392</v>
      </c>
      <c r="C49" s="344">
        <f>1+((SQRT($C$3/((('col1'!$B$9*(((($B49/60*4)/(3.1415927*0.7*gradient!$E$8*gradient!$E$8))/1000*gradient!$E$9/1000000)/'col1'!$N$5)^(1/3))+('col1'!$B$10/(((($B49/60*4)/(3.1415927*0.7*gradient!$E$8*gradient!$E$8))/1000*gradient!$E$9/1000000)/'col1'!$N$5))+('col1'!$B$11*(((($B49/60*4)/(3.1415927*0.7*gradient!$E$8*gradient!$E$8))/1000*gradient!$E$9/1000000)/'col1'!$N$5)))*(gradient!$E$9*0.001)))/4)*(1/(1+((gradient!$E$23*((gradient!$E$19-gradient!$E$18)/100)*((PI()*gradient!$E$8*gradient!$E$8/4*$C$3*0.7/$B49)))/gradient!$E$20)))*LN(((((gradient!$E$23*((gradient!$E$19-gradient!$E$18)/100)*(PI()*gradient!$E$8*gradient!$E$8/4*$C$3*0.7/$B49))/gradient!$E$20)+1)/((gradient!$E$23*((gradient!$E$19-gradient!$E$18)/100)*(PI()*gradient!$E$8*gradient!$E$8/4*$C$3*0.7/$B49))/gradient!$E$20))*EXP(gradient!$E$23*((gradient!$E$19-gradient!$E$18)/100))-(1/((gradient!$E$23*((gradient!$E$19-gradient!$E$18)/100)*(PI()*gradient!$E$8*gradient!$E$8/4*$C$3*0.7/$B49))/gradient!$E$20))))</f>
        <v>162.03064288318882</v>
      </c>
      <c r="E49" s="472"/>
      <c r="F49" s="345">
        <f>4000*gradient!$E$8/4.6</f>
        <v>1826.0869565217392</v>
      </c>
      <c r="G49" s="344">
        <f>1.1*('col1'!$B$12*$G$3*0.001*(($F49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49" s="472"/>
      <c r="J49" s="345">
        <f>4000*gradient!$E$8/4.6</f>
        <v>1826.0869565217392</v>
      </c>
      <c r="K49" s="344">
        <f>IF($G49&lt;201,1+((SQRT(K$3/((('col1'!$B$9*((((J49/60*4)/(3.1415927*0.7*gradient!$E$8*gradient!$E$8))/1000*gradient!$E$9/1000000)/'col1'!$N$5)^(1/3))+('col1'!$B$10/((((J49/60*4)/(3.1415927*0.7*gradient!$E$8*gradient!$E$8))/1000*gradient!$E$9/1000000)/'col1'!$N$5))+('col1'!$B$11*((((J49/60*4)/(3.1415927*0.7*gradient!$E$8*gradient!$E$8))/1000*gradient!$E$9/1000000)/'col1'!$N$5)))*(gradient!$E$9*0.001)))/4)*(1/(1+((gradient!$E$23*((gradient!$E$19-gradient!$E$18)/100)*((PI()*gradient!$E$8*gradient!$E$8/4*K$3*0.7/J49)))/$W$30)))*LN(((((gradient!$E$23*((gradient!$E$19-gradient!$E$18)/100)*(PI()*gradient!$E$8*gradient!$E$8/4*K$3*0.7/J49))/$W$30)+1)/((gradient!$E$23*((gradient!$E$19-gradient!$E$18)/100)*(PI()*gradient!$E$8*gradient!$E$8/4*K$3*0.7/J49))/$W$30))*EXP(gradient!$E$23*((gradient!$E$19-gradient!$E$18)/100))-(1/((gradient!$E$23*((gradient!$E$19-gradient!$E$18)/100)*(PI()*gradient!$E$8*gradient!$E$8/4*K$3*0.7/J49))/$W$30)))),0)</f>
        <v>0</v>
      </c>
      <c r="M49" s="472"/>
      <c r="N49" s="345">
        <f>4000*gradient!$E$8/4.6</f>
        <v>1826.0869565217392</v>
      </c>
      <c r="O49" s="344">
        <f>IF($G49&lt;401,1+((SQRT(O$3/((('col1'!$B$9*((((N49/60*4)/(3.1415927*0.7*gradient!$E$8*gradient!$E$8))/1000*gradient!$E$9/1000000)/'col1'!$N$5)^(1/3))+('col1'!$B$10/((((N49/60*4)/(3.1415927*0.7*gradient!$E$8*gradient!$E$8))/1000*gradient!$E$9/1000000)/'col1'!$N$5))+('col1'!$B$11*((((N49/60*4)/(3.1415927*0.7*gradient!$E$8*gradient!$E$8))/1000*gradient!$E$9/1000000)/'col1'!$N$5)))*(gradient!$E$9*0.001)))/4)*(1/(1+((gradient!$E$23*((gradient!$E$19-gradient!$E$18)/100)*((PI()*gradient!$E$8*gradient!$E$8/4*O$3*0.7/N49)))/$W$30)))*LN(((((gradient!$E$23*((gradient!$E$19-gradient!$E$18)/100)*(PI()*gradient!$E$8*gradient!$E$8/4*O$3*0.7/N49))/$W$30)+1)/((gradient!$E$23*((gradient!$E$19-gradient!$E$18)/100)*(PI()*gradient!$E$8*gradient!$E$8/4*O$3*0.7/N49))/$W$30))*EXP(gradient!$E$23*((gradient!$E$19-gradient!$E$18)/100))-(1/((gradient!$E$23*((gradient!$E$19-gradient!$E$18)/100)*(PI()*gradient!$E$8*gradient!$E$8/4*O$3*0.7/N49))/$W$30)))),0)</f>
        <v>0</v>
      </c>
      <c r="Q49" s="472"/>
      <c r="S49" s="344">
        <f>IF($G49&lt;1001,1+((SQRT(S$3/((('col1'!$B$9*((((U49/60*4)/(3.1415927*0.7*gradient!$E$8*gradient!$E$8))/1000*gradient!$E$9/1000000)/'col1'!$N$5)^(1/3))+('col1'!$B$10/((((U49/60*4)/(3.1415927*0.7*gradient!$E$8*gradient!$E$8))/1000*gradient!$E$9/1000000)/'col1'!$N$5))+('col1'!$B$11*((((U49/60*4)/(3.1415927*0.7*gradient!$E$8*gradient!$E$8))/1000*gradient!$E$9/1000000)/'col1'!$N$5)))*(gradient!$E$9*0.001)))/4)*(1/(1+((gradient!$E$23*((gradient!$E$19-gradient!$E$18)/100)*((PI()*gradient!$E$8*gradient!$E$8/4*S$3*0.7/U49)))/$W$30)))*LN(((((gradient!$E$23*((gradient!$E$19-gradient!$E$18)/100)*(PI()*gradient!$E$8*gradient!$E$8/4*S$3*0.7/U49))/$W$30)+1)/((gradient!$E$23*((gradient!$E$19-gradient!$E$18)/100)*(PI()*gradient!$E$8*gradient!$E$8/4*S$3*0.7/U49))/$W$30))*EXP(gradient!$E$23*((gradient!$E$19-gradient!$E$18)/100))-(1/((gradient!$E$23*((gradient!$E$19-gradient!$E$18)/100)*(PI()*gradient!$E$8*gradient!$E$8/4*S$3*0.7/U49))/$W$30)))),0)</f>
        <v>0</v>
      </c>
      <c r="T49" s="340">
        <v>3</v>
      </c>
      <c r="U49" s="345">
        <f>4000*gradient!$E$8/4.6</f>
        <v>1826.0869565217392</v>
      </c>
      <c r="Z49" s="470"/>
      <c r="AA49" s="345">
        <v>120</v>
      </c>
      <c r="AB49"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49)))*LN(((((gradient!$E$23*((gradient!$E$19-gradient!$E$18)/100)*(PI()*gradient!$E$8*gradient!$E$8/4*AB$33*0.7/gradient!$E$13))/$AA49)+1)/((gradient!$E$23*((gradient!$E$19-gradient!$E$18)/100)*(PI()*gradient!$E$8*gradient!$E$8/4*AB$33*0.7/gradient!$E$13))/$AA49))*EXP(gradient!$E$23*((gradient!$E$19-gradient!$E$18)/100))-(1/((gradient!$E$23*((gradient!$E$19-gradient!$E$18)/100)*(PI()*gradient!$E$8*gradient!$E$8/4*AB$33*0.7/gradient!$E$13))/$AA49))))</f>
        <v>137.84423180455886</v>
      </c>
      <c r="AC49"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49)))*LN(((((gradient!$E$23*((gradient!$E$19-gradient!$E$18)/100)*(PI()*gradient!$E$8*gradient!$E$8/4*AC$33*0.7/gradient!$E$13))/$AA49)+1)/((gradient!$E$23*((gradient!$E$19-gradient!$E$18)/100)*(PI()*gradient!$E$8*gradient!$E$8/4*AC$33*0.7/gradient!$E$13))/$AA49))*EXP(gradient!$E$23*((gradient!$E$19-gradient!$E$18)/100))-(1/((gradient!$E$23*((gradient!$E$19-gradient!$E$18)/100)*(PI()*gradient!$E$8*gradient!$E$8/4*AC$33*0.7/gradient!$E$13))/$AA49))))</f>
        <v>183.44702943870527</v>
      </c>
      <c r="AD49"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49)))*LN(((((gradient!$E$23*((gradient!$E$19-gradient!$E$18)/100)*(PI()*gradient!$E$8*gradient!$E$8/4*AD$33*0.7/gradient!$E$13))/$AA49)+1)/((gradient!$E$23*((gradient!$E$19-gradient!$E$18)/100)*(PI()*gradient!$E$8*gradient!$E$8/4*AD$33*0.7/gradient!$E$13))/$AA49))*EXP(gradient!$E$23*((gradient!$E$19-gradient!$E$18)/100))-(1/((gradient!$E$23*((gradient!$E$19-gradient!$E$18)/100)*(PI()*gradient!$E$8*gradient!$E$8/4*AD$33*0.7/gradient!$E$13))/$AA49))))</f>
        <v>216.36606512142072</v>
      </c>
      <c r="AE49"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49)))*LN(((((gradient!$E$23*((gradient!$E$19-gradient!$E$18)/100)*(PI()*gradient!$E$8*gradient!$E$8/4*AE$33*0.7/gradient!$E$13))/$AA49)+1)/((gradient!$E$23*((gradient!$E$19-gradient!$E$18)/100)*(PI()*gradient!$E$8*gradient!$E$8/4*AE$33*0.7/gradient!$E$13))/$AA49))*EXP(gradient!$E$23*((gradient!$E$19-gradient!$E$18)/100))-(1/((gradient!$E$23*((gradient!$E$19-gradient!$E$18)/100)*(PI()*gradient!$E$8*gradient!$E$8/4*AE$33*0.7/gradient!$E$13))/$AA49))))</f>
        <v>265.57177662360863</v>
      </c>
      <c r="AF49"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49)))*LN(((((gradient!$E$23*((gradient!$E$19-gradient!$E$18)/100)*(PI()*gradient!$E$8*gradient!$E$8/4*AF$33*0.7/gradient!$E$13))/$AA49)+1)/((gradient!$E$23*((gradient!$E$19-gradient!$E$18)/100)*(PI()*gradient!$E$8*gradient!$E$8/4*AF$33*0.7/gradient!$E$13))/$AA49))*EXP(gradient!$E$23*((gradient!$E$19-gradient!$E$18)/100))-(1/((gradient!$E$23*((gradient!$E$19-gradient!$E$18)/100)*(PI()*gradient!$E$8*gradient!$E$8/4*AF$33*0.7/gradient!$E$13))/$AA49))))</f>
        <v>311.50074606585093</v>
      </c>
      <c r="AG49"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49)))*LN(((((gradient!$E$23*((gradient!$E$19-gradient!$E$18)/100)*(PI()*gradient!$E$8*gradient!$E$8/4*AG$33*0.7/gradient!$E$13))/$AA49)+1)/((gradient!$E$23*((gradient!$E$19-gradient!$E$18)/100)*(PI()*gradient!$E$8*gradient!$E$8/4*AG$33*0.7/gradient!$E$13))/$AA49))*EXP(gradient!$E$23*((gradient!$E$19-gradient!$E$18)/100))-(1/((gradient!$E$23*((gradient!$E$19-gradient!$E$18)/100)*(PI()*gradient!$E$8*gradient!$E$8/4*AG$33*0.7/gradient!$E$13))/$AA49))))</f>
        <v>348.0701110876538</v>
      </c>
      <c r="AH49"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49)))*LN(((((gradient!$E$23*((gradient!$E$19-gradient!$E$18)/100)*(PI()*gradient!$E$8*gradient!$E$8/4*AH$33*0.7/gradient!$E$13))/$AA49)+1)/((gradient!$E$23*((gradient!$E$19-gradient!$E$18)/100)*(PI()*gradient!$E$8*gradient!$E$8/4*AH$33*0.7/gradient!$E$13))/$AA49))*EXP(gradient!$E$23*((gradient!$E$19-gradient!$E$18)/100))-(1/((gradient!$E$23*((gradient!$E$19-gradient!$E$18)/100)*(PI()*gradient!$E$8*gradient!$E$8/4*AH$33*0.7/gradient!$E$13))/$AA49))))</f>
        <v>405.4109227689101</v>
      </c>
      <c r="AI49"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49)))*LN(((((gradient!$E$23*((gradient!$E$19-gradient!$E$18)/100)*(PI()*gradient!$E$8*gradient!$E$8/4*AI$33*0.7/gradient!$E$13))/$AA49)+1)/((gradient!$E$23*((gradient!$E$19-gradient!$E$18)/100)*(PI()*gradient!$E$8*gradient!$E$8/4*AI$33*0.7/gradient!$E$13))/$AA49))*EXP(gradient!$E$23*((gradient!$E$19-gradient!$E$18)/100))-(1/((gradient!$E$23*((gradient!$E$19-gradient!$E$18)/100)*(PI()*gradient!$E$8*gradient!$E$8/4*AI$33*0.7/gradient!$E$13))/$AA49))))</f>
        <v>450.13791792265869</v>
      </c>
      <c r="AJ49"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49)))*LN(((((gradient!$E$23*((gradient!$E$19-gradient!$E$18)/100)*(PI()*gradient!$E$8*gradient!$E$8/4*AJ$33*0.7/gradient!$E$13))/$AA49)+1)/((gradient!$E$23*((gradient!$E$19-gradient!$E$18)/100)*(PI()*gradient!$E$8*gradient!$E$8/4*AJ$33*0.7/gradient!$E$13))/$AA49))*EXP(gradient!$E$23*((gradient!$E$19-gradient!$E$18)/100))-(1/((gradient!$E$23*((gradient!$E$19-gradient!$E$18)/100)*(PI()*gradient!$E$8*gradient!$E$8/4*AJ$33*0.7/gradient!$E$13))/$AA49))))</f>
        <v>486.96831780370161</v>
      </c>
      <c r="AK49"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49)))*LN(((((gradient!$E$23*((gradient!$E$19-gradient!$E$18)/100)*(PI()*gradient!$E$8*gradient!$E$8/4*AK$33*0.7/gradient!$E$13))/$AA49)+1)/((gradient!$E$23*((gradient!$E$19-gradient!$E$18)/100)*(PI()*gradient!$E$8*gradient!$E$8/4*AK$33*0.7/gradient!$E$13))/$AA49))*EXP(gradient!$E$23*((gradient!$E$19-gradient!$E$18)/100))-(1/((gradient!$E$23*((gradient!$E$19-gradient!$E$18)/100)*(PI()*gradient!$E$8*gradient!$E$8/4*AK$33*0.7/gradient!$E$13))/$AA49))))</f>
        <v>609.9551202286068</v>
      </c>
      <c r="AL49"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49)))*LN(((((gradient!$E$23*((gradient!$E$19-gradient!$E$18)/100)*(PI()*gradient!$E$8*gradient!$E$8/4*AL$33*0.7/gradient!$E$13))/$AA49)+1)/((gradient!$E$23*((gradient!$E$19-gradient!$E$18)/100)*(PI()*gradient!$E$8*gradient!$E$8/4*AL$33*0.7/gradient!$E$13))/$AA49))*EXP(gradient!$E$23*((gradient!$E$19-gradient!$E$18)/100))-(1/((gradient!$E$23*((gradient!$E$19-gradient!$E$18)/100)*(PI()*gradient!$E$8*gradient!$E$8/4*AL$33*0.7/gradient!$E$13))/$AA49))))</f>
        <v>731.977965958921</v>
      </c>
    </row>
    <row r="50" spans="1:38" x14ac:dyDescent="0.2">
      <c r="A50" s="470"/>
      <c r="B50" s="345">
        <f>5000*gradient!$E$8/4.6</f>
        <v>2282.608695652174</v>
      </c>
      <c r="C50" s="344">
        <f>1+((SQRT($C$3/((('col1'!$B$9*(((($B50/60*4)/(3.1415927*0.7*gradient!$E$8*gradient!$E$8))/1000*gradient!$E$9/1000000)/'col1'!$N$5)^(1/3))+('col1'!$B$10/(((($B50/60*4)/(3.1415927*0.7*gradient!$E$8*gradient!$E$8))/1000*gradient!$E$9/1000000)/'col1'!$N$5))+('col1'!$B$11*(((($B50/60*4)/(3.1415927*0.7*gradient!$E$8*gradient!$E$8))/1000*gradient!$E$9/1000000)/'col1'!$N$5)))*(gradient!$E$9*0.001)))/4)*(1/(1+((gradient!$E$23*((gradient!$E$19-gradient!$E$18)/100)*((PI()*gradient!$E$8*gradient!$E$8/4*$C$3*0.7/$B50)))/gradient!$E$20)))*LN(((((gradient!$E$23*((gradient!$E$19-gradient!$E$18)/100)*(PI()*gradient!$E$8*gradient!$E$8/4*$C$3*0.7/$B50))/gradient!$E$20)+1)/((gradient!$E$23*((gradient!$E$19-gradient!$E$18)/100)*(PI()*gradient!$E$8*gradient!$E$8/4*$C$3*0.7/$B50))/gradient!$E$20))*EXP(gradient!$E$23*((gradient!$E$19-gradient!$E$18)/100))-(1/((gradient!$E$23*((gradient!$E$19-gradient!$E$18)/100)*(PI()*gradient!$E$8*gradient!$E$8/4*$C$3*0.7/$B50))/gradient!$E$20))))</f>
        <v>158.82121376343162</v>
      </c>
      <c r="E50" s="472"/>
      <c r="F50" s="345">
        <f>5000*gradient!$E$8/4.6</f>
        <v>2282.608695652174</v>
      </c>
      <c r="G50" s="344">
        <f>1.1*('col1'!$B$12*$G$3*0.001*(($F50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50" s="472"/>
      <c r="J50" s="345">
        <f>5000*gradient!$E$8/4.6</f>
        <v>2282.608695652174</v>
      </c>
      <c r="K50" s="344">
        <f>IF($G50&lt;201,1+((SQRT(K$3/((('col1'!$B$9*((((J50/60*4)/(3.1415927*0.7*gradient!$E$8*gradient!$E$8))/1000*gradient!$E$9/1000000)/'col1'!$N$5)^(1/3))+('col1'!$B$10/((((J50/60*4)/(3.1415927*0.7*gradient!$E$8*gradient!$E$8))/1000*gradient!$E$9/1000000)/'col1'!$N$5))+('col1'!$B$11*((((J50/60*4)/(3.1415927*0.7*gradient!$E$8*gradient!$E$8))/1000*gradient!$E$9/1000000)/'col1'!$N$5)))*(gradient!$E$9*0.001)))/4)*(1/(1+((gradient!$E$23*((gradient!$E$19-gradient!$E$18)/100)*((PI()*gradient!$E$8*gradient!$E$8/4*K$3*0.7/J50)))/$W$30)))*LN(((((gradient!$E$23*((gradient!$E$19-gradient!$E$18)/100)*(PI()*gradient!$E$8*gradient!$E$8/4*K$3*0.7/J50))/$W$30)+1)/((gradient!$E$23*((gradient!$E$19-gradient!$E$18)/100)*(PI()*gradient!$E$8*gradient!$E$8/4*K$3*0.7/J50))/$W$30))*EXP(gradient!$E$23*((gradient!$E$19-gradient!$E$18)/100))-(1/((gradient!$E$23*((gradient!$E$19-gradient!$E$18)/100)*(PI()*gradient!$E$8*gradient!$E$8/4*K$3*0.7/J50))/$W$30)))),0)</f>
        <v>0</v>
      </c>
      <c r="M50" s="472"/>
      <c r="N50" s="345">
        <f>5000*gradient!$E$8/4.6</f>
        <v>2282.608695652174</v>
      </c>
      <c r="O50" s="344">
        <f>IF($G50&lt;401,1+((SQRT(O$3/((('col1'!$B$9*((((N50/60*4)/(3.1415927*0.7*gradient!$E$8*gradient!$E$8))/1000*gradient!$E$9/1000000)/'col1'!$N$5)^(1/3))+('col1'!$B$10/((((N50/60*4)/(3.1415927*0.7*gradient!$E$8*gradient!$E$8))/1000*gradient!$E$9/1000000)/'col1'!$N$5))+('col1'!$B$11*((((N50/60*4)/(3.1415927*0.7*gradient!$E$8*gradient!$E$8))/1000*gradient!$E$9/1000000)/'col1'!$N$5)))*(gradient!$E$9*0.001)))/4)*(1/(1+((gradient!$E$23*((gradient!$E$19-gradient!$E$18)/100)*((PI()*gradient!$E$8*gradient!$E$8/4*O$3*0.7/N50)))/$W$30)))*LN(((((gradient!$E$23*((gradient!$E$19-gradient!$E$18)/100)*(PI()*gradient!$E$8*gradient!$E$8/4*O$3*0.7/N50))/$W$30)+1)/((gradient!$E$23*((gradient!$E$19-gradient!$E$18)/100)*(PI()*gradient!$E$8*gradient!$E$8/4*O$3*0.7/N50))/$W$30))*EXP(gradient!$E$23*((gradient!$E$19-gradient!$E$18)/100))-(1/((gradient!$E$23*((gradient!$E$19-gradient!$E$18)/100)*(PI()*gradient!$E$8*gradient!$E$8/4*O$3*0.7/N50))/$W$30)))),0)</f>
        <v>0</v>
      </c>
      <c r="Q50" s="472"/>
      <c r="S50" s="344">
        <f>IF($G50&lt;1001,1+((SQRT(S$3/((('col1'!$B$9*((((U50/60*4)/(3.1415927*0.7*gradient!$E$8*gradient!$E$8))/1000*gradient!$E$9/1000000)/'col1'!$N$5)^(1/3))+('col1'!$B$10/((((U50/60*4)/(3.1415927*0.7*gradient!$E$8*gradient!$E$8))/1000*gradient!$E$9/1000000)/'col1'!$N$5))+('col1'!$B$11*((((U50/60*4)/(3.1415927*0.7*gradient!$E$8*gradient!$E$8))/1000*gradient!$E$9/1000000)/'col1'!$N$5)))*(gradient!$E$9*0.001)))/4)*(1/(1+((gradient!$E$23*((gradient!$E$19-gradient!$E$18)/100)*((PI()*gradient!$E$8*gradient!$E$8/4*S$3*0.7/U50)))/$W$30)))*LN(((((gradient!$E$23*((gradient!$E$19-gradient!$E$18)/100)*(PI()*gradient!$E$8*gradient!$E$8/4*S$3*0.7/U50))/$W$30)+1)/((gradient!$E$23*((gradient!$E$19-gradient!$E$18)/100)*(PI()*gradient!$E$8*gradient!$E$8/4*S$3*0.7/U50))/$W$30))*EXP(gradient!$E$23*((gradient!$E$19-gradient!$E$18)/100))-(1/((gradient!$E$23*((gradient!$E$19-gradient!$E$18)/100)*(PI()*gradient!$E$8*gradient!$E$8/4*S$3*0.7/U50))/$W$30)))),0)</f>
        <v>0</v>
      </c>
      <c r="T50" s="340">
        <v>3</v>
      </c>
      <c r="U50" s="345">
        <f>5000*gradient!$E$8/4.6</f>
        <v>2282.608695652174</v>
      </c>
      <c r="Z50" s="470"/>
      <c r="AA50" s="345">
        <v>140</v>
      </c>
      <c r="AB50"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50)))*LN(((((gradient!$E$23*((gradient!$E$19-gradient!$E$18)/100)*(PI()*gradient!$E$8*gradient!$E$8/4*AB$33*0.7/gradient!$E$13))/$AA50)+1)/((gradient!$E$23*((gradient!$E$19-gradient!$E$18)/100)*(PI()*gradient!$E$8*gradient!$E$8/4*AB$33*0.7/gradient!$E$13))/$AA50))*EXP(gradient!$E$23*((gradient!$E$19-gradient!$E$18)/100))-(1/((gradient!$E$23*((gradient!$E$19-gradient!$E$18)/100)*(PI()*gradient!$E$8*gradient!$E$8/4*AB$33*0.7/gradient!$E$13))/$AA50))))</f>
        <v>139.56944589284922</v>
      </c>
      <c r="AC50"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50)))*LN(((((gradient!$E$23*((gradient!$E$19-gradient!$E$18)/100)*(PI()*gradient!$E$8*gradient!$E$8/4*AC$33*0.7/gradient!$E$13))/$AA50)+1)/((gradient!$E$23*((gradient!$E$19-gradient!$E$18)/100)*(PI()*gradient!$E$8*gradient!$E$8/4*AC$33*0.7/gradient!$E$13))/$AA50))*EXP(gradient!$E$23*((gradient!$E$19-gradient!$E$18)/100))-(1/((gradient!$E$23*((gradient!$E$19-gradient!$E$18)/100)*(PI()*gradient!$E$8*gradient!$E$8/4*AC$33*0.7/gradient!$E$13))/$AA50))))</f>
        <v>185.92994739031485</v>
      </c>
      <c r="AD50"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50)))*LN(((((gradient!$E$23*((gradient!$E$19-gradient!$E$18)/100)*(PI()*gradient!$E$8*gradient!$E$8/4*AD$33*0.7/gradient!$E$13))/$AA50)+1)/((gradient!$E$23*((gradient!$E$19-gradient!$E$18)/100)*(PI()*gradient!$E$8*gradient!$E$8/4*AD$33*0.7/gradient!$E$13))/$AA50))*EXP(gradient!$E$23*((gradient!$E$19-gradient!$E$18)/100))-(1/((gradient!$E$23*((gradient!$E$19-gradient!$E$18)/100)*(PI()*gradient!$E$8*gradient!$E$8/4*AD$33*0.7/gradient!$E$13))/$AA50))))</f>
        <v>219.45636551530276</v>
      </c>
      <c r="AE50"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50)))*LN(((((gradient!$E$23*((gradient!$E$19-gradient!$E$18)/100)*(PI()*gradient!$E$8*gradient!$E$8/4*AE$33*0.7/gradient!$E$13))/$AA50)+1)/((gradient!$E$23*((gradient!$E$19-gradient!$E$18)/100)*(PI()*gradient!$E$8*gradient!$E$8/4*AE$33*0.7/gradient!$E$13))/$AA50))*EXP(gradient!$E$23*((gradient!$E$19-gradient!$E$18)/100))-(1/((gradient!$E$23*((gradient!$E$19-gradient!$E$18)/100)*(PI()*gradient!$E$8*gradient!$E$8/4*AE$33*0.7/gradient!$E$13))/$AA50))))</f>
        <v>269.68041651396481</v>
      </c>
      <c r="AF50"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50)))*LN(((((gradient!$E$23*((gradient!$E$19-gradient!$E$18)/100)*(PI()*gradient!$E$8*gradient!$E$8/4*AF$33*0.7/gradient!$E$13))/$AA50)+1)/((gradient!$E$23*((gradient!$E$19-gradient!$E$18)/100)*(PI()*gradient!$E$8*gradient!$E$8/4*AF$33*0.7/gradient!$E$13))/$AA50))*EXP(gradient!$E$23*((gradient!$E$19-gradient!$E$18)/100))-(1/((gradient!$E$23*((gradient!$E$19-gradient!$E$18)/100)*(PI()*gradient!$E$8*gradient!$E$8/4*AF$33*0.7/gradient!$E$13))/$AA50))))</f>
        <v>316.70182094726351</v>
      </c>
      <c r="AG50"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50)))*LN(((((gradient!$E$23*((gradient!$E$19-gradient!$E$18)/100)*(PI()*gradient!$E$8*gradient!$E$8/4*AG$33*0.7/gradient!$E$13))/$AA50)+1)/((gradient!$E$23*((gradient!$E$19-gradient!$E$18)/100)*(PI()*gradient!$E$8*gradient!$E$8/4*AG$33*0.7/gradient!$E$13))/$AA50))*EXP(gradient!$E$23*((gradient!$E$19-gradient!$E$18)/100))-(1/((gradient!$E$23*((gradient!$E$19-gradient!$E$18)/100)*(PI()*gradient!$E$8*gradient!$E$8/4*AG$33*0.7/gradient!$E$13))/$AA50))))</f>
        <v>354.25849315599345</v>
      </c>
      <c r="AH50"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50)))*LN(((((gradient!$E$23*((gradient!$E$19-gradient!$E$18)/100)*(PI()*gradient!$E$8*gradient!$E$8/4*AH$33*0.7/gradient!$E$13))/$AA50)+1)/((gradient!$E$23*((gradient!$E$19-gradient!$E$18)/100)*(PI()*gradient!$E$8*gradient!$E$8/4*AH$33*0.7/gradient!$E$13))/$AA50))*EXP(gradient!$E$23*((gradient!$E$19-gradient!$E$18)/100))-(1/((gradient!$E$23*((gradient!$E$19-gradient!$E$18)/100)*(PI()*gradient!$E$8*gradient!$E$8/4*AH$33*0.7/gradient!$E$13))/$AA50))))</f>
        <v>413.4029354876933</v>
      </c>
      <c r="AI50"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50)))*LN(((((gradient!$E$23*((gradient!$E$19-gradient!$E$18)/100)*(PI()*gradient!$E$8*gradient!$E$8/4*AI$33*0.7/gradient!$E$13))/$AA50)+1)/((gradient!$E$23*((gradient!$E$19-gradient!$E$18)/100)*(PI()*gradient!$E$8*gradient!$E$8/4*AI$33*0.7/gradient!$E$13))/$AA50))*EXP(gradient!$E$23*((gradient!$E$19-gradient!$E$18)/100))-(1/((gradient!$E$23*((gradient!$E$19-gradient!$E$18)/100)*(PI()*gradient!$E$8*gradient!$E$8/4*AI$33*0.7/gradient!$E$13))/$AA50))))</f>
        <v>459.80097968152779</v>
      </c>
      <c r="AJ50"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50)))*LN(((((gradient!$E$23*((gradient!$E$19-gradient!$E$18)/100)*(PI()*gradient!$E$8*gradient!$E$8/4*AJ$33*0.7/gradient!$E$13))/$AA50)+1)/((gradient!$E$23*((gradient!$E$19-gradient!$E$18)/100)*(PI()*gradient!$E$8*gradient!$E$8/4*AJ$33*0.7/gradient!$E$13))/$AA50))*EXP(gradient!$E$23*((gradient!$E$19-gradient!$E$18)/100))-(1/((gradient!$E$23*((gradient!$E$19-gradient!$E$18)/100)*(PI()*gradient!$E$8*gradient!$E$8/4*AJ$33*0.7/gradient!$E$13))/$AA50))))</f>
        <v>498.21995593899396</v>
      </c>
      <c r="AK50"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50)))*LN(((((gradient!$E$23*((gradient!$E$19-gradient!$E$18)/100)*(PI()*gradient!$E$8*gradient!$E$8/4*AK$33*0.7/gradient!$E$13))/$AA50)+1)/((gradient!$E$23*((gradient!$E$19-gradient!$E$18)/100)*(PI()*gradient!$E$8*gradient!$E$8/4*AK$33*0.7/gradient!$E$13))/$AA50))*EXP(gradient!$E$23*((gradient!$E$19-gradient!$E$18)/100))-(1/((gradient!$E$23*((gradient!$E$19-gradient!$E$18)/100)*(PI()*gradient!$E$8*gradient!$E$8/4*AK$33*0.7/gradient!$E$13))/$AA50))))</f>
        <v>628.44632013186231</v>
      </c>
      <c r="AL50"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50)))*LN(((((gradient!$E$23*((gradient!$E$19-gradient!$E$18)/100)*(PI()*gradient!$E$8*gradient!$E$8/4*AL$33*0.7/gradient!$E$13))/$AA50)+1)/((gradient!$E$23*((gradient!$E$19-gradient!$E$18)/100)*(PI()*gradient!$E$8*gradient!$E$8/4*AL$33*0.7/gradient!$E$13))/$AA50))*EXP(gradient!$E$23*((gradient!$E$19-gradient!$E$18)/100))-(1/((gradient!$E$23*((gradient!$E$19-gradient!$E$18)/100)*(PI()*gradient!$E$8*gradient!$E$8/4*AL$33*0.7/gradient!$E$13))/$AA50))))</f>
        <v>762.79152762357523</v>
      </c>
    </row>
    <row r="51" spans="1:38" x14ac:dyDescent="0.2">
      <c r="A51" s="470"/>
      <c r="B51" s="345">
        <f>6000*gradient!$E$8/4.6</f>
        <v>2739.130434782609</v>
      </c>
      <c r="C51" s="344">
        <f>1+((SQRT($C$3/((('col1'!$B$9*(((($B51/60*4)/(3.1415927*0.7*gradient!$E$8*gradient!$E$8))/1000*gradient!$E$9/1000000)/'col1'!$N$5)^(1/3))+('col1'!$B$10/(((($B51/60*4)/(3.1415927*0.7*gradient!$E$8*gradient!$E$8))/1000*gradient!$E$9/1000000)/'col1'!$N$5))+('col1'!$B$11*(((($B51/60*4)/(3.1415927*0.7*gradient!$E$8*gradient!$E$8))/1000*gradient!$E$9/1000000)/'col1'!$N$5)))*(gradient!$E$9*0.001)))/4)*(1/(1+((gradient!$E$23*((gradient!$E$19-gradient!$E$18)/100)*((PI()*gradient!$E$8*gradient!$E$8/4*$C$3*0.7/$B51)))/gradient!$E$20)))*LN(((((gradient!$E$23*((gradient!$E$19-gradient!$E$18)/100)*(PI()*gradient!$E$8*gradient!$E$8/4*$C$3*0.7/$B51))/gradient!$E$20)+1)/((gradient!$E$23*((gradient!$E$19-gradient!$E$18)/100)*(PI()*gradient!$E$8*gradient!$E$8/4*$C$3*0.7/$B51))/gradient!$E$20))*EXP(gradient!$E$23*((gradient!$E$19-gradient!$E$18)/100))-(1/((gradient!$E$23*((gradient!$E$19-gradient!$E$18)/100)*(PI()*gradient!$E$8*gradient!$E$8/4*$C$3*0.7/$B51))/gradient!$E$20))))</f>
        <v>155.45423601602076</v>
      </c>
      <c r="E51" s="472"/>
      <c r="F51" s="345">
        <f>6000*gradient!$E$8/4.6</f>
        <v>2739.130434782609</v>
      </c>
      <c r="G51" s="344">
        <f>1.1*('col1'!$B$12*$G$3*0.001*(($F51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51" s="472"/>
      <c r="J51" s="345">
        <f>6000*gradient!$E$8/4.6</f>
        <v>2739.130434782609</v>
      </c>
      <c r="K51" s="344">
        <f>IF($G51&lt;201,1+((SQRT(K$3/((('col1'!$B$9*((((J51/60*4)/(3.1415927*0.7*gradient!$E$8*gradient!$E$8))/1000*gradient!$E$9/1000000)/'col1'!$N$5)^(1/3))+('col1'!$B$10/((((J51/60*4)/(3.1415927*0.7*gradient!$E$8*gradient!$E$8))/1000*gradient!$E$9/1000000)/'col1'!$N$5))+('col1'!$B$11*((((J51/60*4)/(3.1415927*0.7*gradient!$E$8*gradient!$E$8))/1000*gradient!$E$9/1000000)/'col1'!$N$5)))*(gradient!$E$9*0.001)))/4)*(1/(1+((gradient!$E$23*((gradient!$E$19-gradient!$E$18)/100)*((PI()*gradient!$E$8*gradient!$E$8/4*K$3*0.7/J51)))/$W$30)))*LN(((((gradient!$E$23*((gradient!$E$19-gradient!$E$18)/100)*(PI()*gradient!$E$8*gradient!$E$8/4*K$3*0.7/J51))/$W$30)+1)/((gradient!$E$23*((gradient!$E$19-gradient!$E$18)/100)*(PI()*gradient!$E$8*gradient!$E$8/4*K$3*0.7/J51))/$W$30))*EXP(gradient!$E$23*((gradient!$E$19-gradient!$E$18)/100))-(1/((gradient!$E$23*((gradient!$E$19-gradient!$E$18)/100)*(PI()*gradient!$E$8*gradient!$E$8/4*K$3*0.7/J51))/$W$30)))),0)</f>
        <v>0</v>
      </c>
      <c r="M51" s="472"/>
      <c r="N51" s="345">
        <f>6000*gradient!$E$8/4.6</f>
        <v>2739.130434782609</v>
      </c>
      <c r="O51" s="344">
        <f>IF($G51&lt;401,1+((SQRT(O$3/((('col1'!$B$9*((((N51/60*4)/(3.1415927*0.7*gradient!$E$8*gradient!$E$8))/1000*gradient!$E$9/1000000)/'col1'!$N$5)^(1/3))+('col1'!$B$10/((((N51/60*4)/(3.1415927*0.7*gradient!$E$8*gradient!$E$8))/1000*gradient!$E$9/1000000)/'col1'!$N$5))+('col1'!$B$11*((((N51/60*4)/(3.1415927*0.7*gradient!$E$8*gradient!$E$8))/1000*gradient!$E$9/1000000)/'col1'!$N$5)))*(gradient!$E$9*0.001)))/4)*(1/(1+((gradient!$E$23*((gradient!$E$19-gradient!$E$18)/100)*((PI()*gradient!$E$8*gradient!$E$8/4*O$3*0.7/N51)))/$W$30)))*LN(((((gradient!$E$23*((gradient!$E$19-gradient!$E$18)/100)*(PI()*gradient!$E$8*gradient!$E$8/4*O$3*0.7/N51))/$W$30)+1)/((gradient!$E$23*((gradient!$E$19-gradient!$E$18)/100)*(PI()*gradient!$E$8*gradient!$E$8/4*O$3*0.7/N51))/$W$30))*EXP(gradient!$E$23*((gradient!$E$19-gradient!$E$18)/100))-(1/((gradient!$E$23*((gradient!$E$19-gradient!$E$18)/100)*(PI()*gradient!$E$8*gradient!$E$8/4*O$3*0.7/N51))/$W$30)))),0)</f>
        <v>0</v>
      </c>
      <c r="Q51" s="472"/>
      <c r="S51" s="344">
        <f>IF($G51&lt;1001,1+((SQRT(S$3/((('col1'!$B$9*((((U51/60*4)/(3.1415927*0.7*gradient!$E$8*gradient!$E$8))/1000*gradient!$E$9/1000000)/'col1'!$N$5)^(1/3))+('col1'!$B$10/((((U51/60*4)/(3.1415927*0.7*gradient!$E$8*gradient!$E$8))/1000*gradient!$E$9/1000000)/'col1'!$N$5))+('col1'!$B$11*((((U51/60*4)/(3.1415927*0.7*gradient!$E$8*gradient!$E$8))/1000*gradient!$E$9/1000000)/'col1'!$N$5)))*(gradient!$E$9*0.001)))/4)*(1/(1+((gradient!$E$23*((gradient!$E$19-gradient!$E$18)/100)*((PI()*gradient!$E$8*gradient!$E$8/4*S$3*0.7/U51)))/$W$30)))*LN(((((gradient!$E$23*((gradient!$E$19-gradient!$E$18)/100)*(PI()*gradient!$E$8*gradient!$E$8/4*S$3*0.7/U51))/$W$30)+1)/((gradient!$E$23*((gradient!$E$19-gradient!$E$18)/100)*(PI()*gradient!$E$8*gradient!$E$8/4*S$3*0.7/U51))/$W$30))*EXP(gradient!$E$23*((gradient!$E$19-gradient!$E$18)/100))-(1/((gradient!$E$23*((gradient!$E$19-gradient!$E$18)/100)*(PI()*gradient!$E$8*gradient!$E$8/4*S$3*0.7/U51))/$W$30)))),0)</f>
        <v>0</v>
      </c>
      <c r="T51" s="340">
        <v>3</v>
      </c>
      <c r="U51" s="345">
        <f>6000*gradient!$E$8/4.6</f>
        <v>2739.130434782609</v>
      </c>
      <c r="Z51" s="470"/>
      <c r="AA51" s="345">
        <v>160</v>
      </c>
      <c r="AB51"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51)))*LN(((((gradient!$E$23*((gradient!$E$19-gradient!$E$18)/100)*(PI()*gradient!$E$8*gradient!$E$8/4*AB$33*0.7/gradient!$E$13))/$AA51)+1)/((gradient!$E$23*((gradient!$E$19-gradient!$E$18)/100)*(PI()*gradient!$E$8*gradient!$E$8/4*AB$33*0.7/gradient!$E$13))/$AA51))*EXP(gradient!$E$23*((gradient!$E$19-gradient!$E$18)/100))-(1/((gradient!$E$23*((gradient!$E$19-gradient!$E$18)/100)*(PI()*gradient!$E$8*gradient!$E$8/4*AB$33*0.7/gradient!$E$13))/$AA51))))</f>
        <v>141.06015918255366</v>
      </c>
      <c r="AC51"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51)))*LN(((((gradient!$E$23*((gradient!$E$19-gradient!$E$18)/100)*(PI()*gradient!$E$8*gradient!$E$8/4*AC$33*0.7/gradient!$E$13))/$AA51)+1)/((gradient!$E$23*((gradient!$E$19-gradient!$E$18)/100)*(PI()*gradient!$E$8*gradient!$E$8/4*AC$33*0.7/gradient!$E$13))/$AA51))*EXP(gradient!$E$23*((gradient!$E$19-gradient!$E$18)/100))-(1/((gradient!$E$23*((gradient!$E$19-gradient!$E$18)/100)*(PI()*gradient!$E$8*gradient!$E$8/4*AC$33*0.7/gradient!$E$13))/$AA51))))</f>
        <v>188.07101993121989</v>
      </c>
      <c r="AD51"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51)))*LN(((((gradient!$E$23*((gradient!$E$19-gradient!$E$18)/100)*(PI()*gradient!$E$8*gradient!$E$8/4*AD$33*0.7/gradient!$E$13))/$AA51)+1)/((gradient!$E$23*((gradient!$E$19-gradient!$E$18)/100)*(PI()*gradient!$E$8*gradient!$E$8/4*AD$33*0.7/gradient!$E$13))/$AA51))*EXP(gradient!$E$23*((gradient!$E$19-gradient!$E$18)/100))-(1/((gradient!$E$23*((gradient!$E$19-gradient!$E$18)/100)*(PI()*gradient!$E$8*gradient!$E$8/4*AD$33*0.7/gradient!$E$13))/$AA51))))</f>
        <v>222.1163758015164</v>
      </c>
      <c r="AE51"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51)))*LN(((((gradient!$E$23*((gradient!$E$19-gradient!$E$18)/100)*(PI()*gradient!$E$8*gradient!$E$8/4*AE$33*0.7/gradient!$E$13))/$AA51)+1)/((gradient!$E$23*((gradient!$E$19-gradient!$E$18)/100)*(PI()*gradient!$E$8*gradient!$E$8/4*AE$33*0.7/gradient!$E$13))/$AA51))*EXP(gradient!$E$23*((gradient!$E$19-gradient!$E$18)/100))-(1/((gradient!$E$23*((gradient!$E$19-gradient!$E$18)/100)*(PI()*gradient!$E$8*gradient!$E$8/4*AE$33*0.7/gradient!$E$13))/$AA51))))</f>
        <v>273.20576973564886</v>
      </c>
      <c r="AF51"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51)))*LN(((((gradient!$E$23*((gradient!$E$19-gradient!$E$18)/100)*(PI()*gradient!$E$8*gradient!$E$8/4*AF$33*0.7/gradient!$E$13))/$AA51)+1)/((gradient!$E$23*((gradient!$E$19-gradient!$E$18)/100)*(PI()*gradient!$E$8*gradient!$E$8/4*AF$33*0.7/gradient!$E$13))/$AA51))*EXP(gradient!$E$23*((gradient!$E$19-gradient!$E$18)/100))-(1/((gradient!$E$23*((gradient!$E$19-gradient!$E$18)/100)*(PI()*gradient!$E$8*gradient!$E$8/4*AF$33*0.7/gradient!$E$13))/$AA51))))</f>
        <v>321.14954303969745</v>
      </c>
      <c r="AG51"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51)))*LN(((((gradient!$E$23*((gradient!$E$19-gradient!$E$18)/100)*(PI()*gradient!$E$8*gradient!$E$8/4*AG$33*0.7/gradient!$E$13))/$AA51)+1)/((gradient!$E$23*((gradient!$E$19-gradient!$E$18)/100)*(PI()*gradient!$E$8*gradient!$E$8/4*AG$33*0.7/gradient!$E$13))/$AA51))*EXP(gradient!$E$23*((gradient!$E$19-gradient!$E$18)/100))-(1/((gradient!$E$23*((gradient!$E$19-gradient!$E$18)/100)*(PI()*gradient!$E$8*gradient!$E$8/4*AG$33*0.7/gradient!$E$13))/$AA51))))</f>
        <v>359.53537864939744</v>
      </c>
      <c r="AH51"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51)))*LN(((((gradient!$E$23*((gradient!$E$19-gradient!$E$18)/100)*(PI()*gradient!$E$8*gradient!$E$8/4*AH$33*0.7/gradient!$E$13))/$AA51)+1)/((gradient!$E$23*((gradient!$E$19-gradient!$E$18)/100)*(PI()*gradient!$E$8*gradient!$E$8/4*AH$33*0.7/gradient!$E$13))/$AA51))*EXP(gradient!$E$23*((gradient!$E$19-gradient!$E$18)/100))-(1/((gradient!$E$23*((gradient!$E$19-gradient!$E$18)/100)*(PI()*gradient!$E$8*gradient!$E$8/4*AH$33*0.7/gradient!$E$13))/$AA51))))</f>
        <v>420.18628301808366</v>
      </c>
      <c r="AI51"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51)))*LN(((((gradient!$E$23*((gradient!$E$19-gradient!$E$18)/100)*(PI()*gradient!$E$8*gradient!$E$8/4*AI$33*0.7/gradient!$E$13))/$AA51)+1)/((gradient!$E$23*((gradient!$E$19-gradient!$E$18)/100)*(PI()*gradient!$E$8*gradient!$E$8/4*AI$33*0.7/gradient!$E$13))/$AA51))*EXP(gradient!$E$23*((gradient!$E$19-gradient!$E$18)/100))-(1/((gradient!$E$23*((gradient!$E$19-gradient!$E$18)/100)*(PI()*gradient!$E$8*gradient!$E$8/4*AI$33*0.7/gradient!$E$13))/$AA51))))</f>
        <v>467.97351024771046</v>
      </c>
      <c r="AJ51"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51)))*LN(((((gradient!$E$23*((gradient!$E$19-gradient!$E$18)/100)*(PI()*gradient!$E$8*gradient!$E$8/4*AJ$33*0.7/gradient!$E$13))/$AA51)+1)/((gradient!$E$23*((gradient!$E$19-gradient!$E$18)/100)*(PI()*gradient!$E$8*gradient!$E$8/4*AJ$33*0.7/gradient!$E$13))/$AA51))*EXP(gradient!$E$23*((gradient!$E$19-gradient!$E$18)/100))-(1/((gradient!$E$23*((gradient!$E$19-gradient!$E$18)/100)*(PI()*gradient!$E$8*gradient!$E$8/4*AJ$33*0.7/gradient!$E$13))/$AA51))))</f>
        <v>507.70968262344331</v>
      </c>
      <c r="AK51"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51)))*LN(((((gradient!$E$23*((gradient!$E$19-gradient!$E$18)/100)*(PI()*gradient!$E$8*gradient!$E$8/4*AK$33*0.7/gradient!$E$13))/$AA51)+1)/((gradient!$E$23*((gradient!$E$19-gradient!$E$18)/100)*(PI()*gradient!$E$8*gradient!$E$8/4*AK$33*0.7/gradient!$E$13))/$AA51))*EXP(gradient!$E$23*((gradient!$E$19-gradient!$E$18)/100))-(1/((gradient!$E$23*((gradient!$E$19-gradient!$E$18)/100)*(PI()*gradient!$E$8*gradient!$E$8/4*AK$33*0.7/gradient!$E$13))/$AA51))))</f>
        <v>643.93495152903176</v>
      </c>
      <c r="AL51"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51)))*LN(((((gradient!$E$23*((gradient!$E$19-gradient!$E$18)/100)*(PI()*gradient!$E$8*gradient!$E$8/4*AL$33*0.7/gradient!$E$13))/$AA51)+1)/((gradient!$E$23*((gradient!$E$19-gradient!$E$18)/100)*(PI()*gradient!$E$8*gradient!$E$8/4*AL$33*0.7/gradient!$E$13))/$AA51))*EXP(gradient!$E$23*((gradient!$E$19-gradient!$E$18)/100))-(1/((gradient!$E$23*((gradient!$E$19-gradient!$E$18)/100)*(PI()*gradient!$E$8*gradient!$E$8/4*AL$33*0.7/gradient!$E$13))/$AA51))))</f>
        <v>788.61924524385051</v>
      </c>
    </row>
    <row r="52" spans="1:38" x14ac:dyDescent="0.2">
      <c r="A52" s="470"/>
      <c r="B52" s="345">
        <f>7000*gradient!$E$8/4.6</f>
        <v>3195.6521739130435</v>
      </c>
      <c r="C52" s="344">
        <f>1+((SQRT($C$3/((('col1'!$B$9*(((($B52/60*4)/(3.1415927*0.7*gradient!$E$8*gradient!$E$8))/1000*gradient!$E$9/1000000)/'col1'!$N$5)^(1/3))+('col1'!$B$10/(((($B52/60*4)/(3.1415927*0.7*gradient!$E$8*gradient!$E$8))/1000*gradient!$E$9/1000000)/'col1'!$N$5))+('col1'!$B$11*(((($B52/60*4)/(3.1415927*0.7*gradient!$E$8*gradient!$E$8))/1000*gradient!$E$9/1000000)/'col1'!$N$5)))*(gradient!$E$9*0.001)))/4)*(1/(1+((gradient!$E$23*((gradient!$E$19-gradient!$E$18)/100)*((PI()*gradient!$E$8*gradient!$E$8/4*$C$3*0.7/$B52)))/gradient!$E$20)))*LN(((((gradient!$E$23*((gradient!$E$19-gradient!$E$18)/100)*(PI()*gradient!$E$8*gradient!$E$8/4*$C$3*0.7/$B52))/gradient!$E$20)+1)/((gradient!$E$23*((gradient!$E$19-gradient!$E$18)/100)*(PI()*gradient!$E$8*gradient!$E$8/4*$C$3*0.7/$B52))/gradient!$E$20))*EXP(gradient!$E$23*((gradient!$E$19-gradient!$E$18)/100))-(1/((gradient!$E$23*((gradient!$E$19-gradient!$E$18)/100)*(PI()*gradient!$E$8*gradient!$E$8/4*$C$3*0.7/$B52))/gradient!$E$20))))</f>
        <v>152.16691053750262</v>
      </c>
      <c r="E52" s="472"/>
      <c r="F52" s="345">
        <f>7000*gradient!$E$8/4.6</f>
        <v>3195.6521739130435</v>
      </c>
      <c r="G52" s="344">
        <f>1.1*('col1'!$B$12*$G$3*0.001*(($F52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52" s="472"/>
      <c r="J52" s="345">
        <f>7000*gradient!$E$8/4.6</f>
        <v>3195.6521739130435</v>
      </c>
      <c r="K52" s="344">
        <f>IF($G52&lt;201,1+((SQRT(K$3/((('col1'!$B$9*((((J52/60*4)/(3.1415927*0.7*gradient!$E$8*gradient!$E$8))/1000*gradient!$E$9/1000000)/'col1'!$N$5)^(1/3))+('col1'!$B$10/((((J52/60*4)/(3.1415927*0.7*gradient!$E$8*gradient!$E$8))/1000*gradient!$E$9/1000000)/'col1'!$N$5))+('col1'!$B$11*((((J52/60*4)/(3.1415927*0.7*gradient!$E$8*gradient!$E$8))/1000*gradient!$E$9/1000000)/'col1'!$N$5)))*(gradient!$E$9*0.001)))/4)*(1/(1+((gradient!$E$23*((gradient!$E$19-gradient!$E$18)/100)*((PI()*gradient!$E$8*gradient!$E$8/4*K$3*0.7/J52)))/$W$30)))*LN(((((gradient!$E$23*((gradient!$E$19-gradient!$E$18)/100)*(PI()*gradient!$E$8*gradient!$E$8/4*K$3*0.7/J52))/$W$30)+1)/((gradient!$E$23*((gradient!$E$19-gradient!$E$18)/100)*(PI()*gradient!$E$8*gradient!$E$8/4*K$3*0.7/J52))/$W$30))*EXP(gradient!$E$23*((gradient!$E$19-gradient!$E$18)/100))-(1/((gradient!$E$23*((gradient!$E$19-gradient!$E$18)/100)*(PI()*gradient!$E$8*gradient!$E$8/4*K$3*0.7/J52))/$W$30)))),0)</f>
        <v>0</v>
      </c>
      <c r="M52" s="472"/>
      <c r="N52" s="345">
        <f>7000*gradient!$E$8/4.6</f>
        <v>3195.6521739130435</v>
      </c>
      <c r="O52" s="344">
        <f>IF($G52&lt;401,1+((SQRT(O$3/((('col1'!$B$9*((((N52/60*4)/(3.1415927*0.7*gradient!$E$8*gradient!$E$8))/1000*gradient!$E$9/1000000)/'col1'!$N$5)^(1/3))+('col1'!$B$10/((((N52/60*4)/(3.1415927*0.7*gradient!$E$8*gradient!$E$8))/1000*gradient!$E$9/1000000)/'col1'!$N$5))+('col1'!$B$11*((((N52/60*4)/(3.1415927*0.7*gradient!$E$8*gradient!$E$8))/1000*gradient!$E$9/1000000)/'col1'!$N$5)))*(gradient!$E$9*0.001)))/4)*(1/(1+((gradient!$E$23*((gradient!$E$19-gradient!$E$18)/100)*((PI()*gradient!$E$8*gradient!$E$8/4*O$3*0.7/N52)))/$W$30)))*LN(((((gradient!$E$23*((gradient!$E$19-gradient!$E$18)/100)*(PI()*gradient!$E$8*gradient!$E$8/4*O$3*0.7/N52))/$W$30)+1)/((gradient!$E$23*((gradient!$E$19-gradient!$E$18)/100)*(PI()*gradient!$E$8*gradient!$E$8/4*O$3*0.7/N52))/$W$30))*EXP(gradient!$E$23*((gradient!$E$19-gradient!$E$18)/100))-(1/((gradient!$E$23*((gradient!$E$19-gradient!$E$18)/100)*(PI()*gradient!$E$8*gradient!$E$8/4*O$3*0.7/N52))/$W$30)))),0)</f>
        <v>0</v>
      </c>
      <c r="Q52" s="472"/>
      <c r="S52" s="344">
        <f>IF($G52&lt;1001,1+((SQRT(S$3/((('col1'!$B$9*((((U52/60*4)/(3.1415927*0.7*gradient!$E$8*gradient!$E$8))/1000*gradient!$E$9/1000000)/'col1'!$N$5)^(1/3))+('col1'!$B$10/((((U52/60*4)/(3.1415927*0.7*gradient!$E$8*gradient!$E$8))/1000*gradient!$E$9/1000000)/'col1'!$N$5))+('col1'!$B$11*((((U52/60*4)/(3.1415927*0.7*gradient!$E$8*gradient!$E$8))/1000*gradient!$E$9/1000000)/'col1'!$N$5)))*(gradient!$E$9*0.001)))/4)*(1/(1+((gradient!$E$23*((gradient!$E$19-gradient!$E$18)/100)*((PI()*gradient!$E$8*gradient!$E$8/4*S$3*0.7/U52)))/$W$30)))*LN(((((gradient!$E$23*((gradient!$E$19-gradient!$E$18)/100)*(PI()*gradient!$E$8*gradient!$E$8/4*S$3*0.7/U52))/$W$30)+1)/((gradient!$E$23*((gradient!$E$19-gradient!$E$18)/100)*(PI()*gradient!$E$8*gradient!$E$8/4*S$3*0.7/U52))/$W$30))*EXP(gradient!$E$23*((gradient!$E$19-gradient!$E$18)/100))-(1/((gradient!$E$23*((gradient!$E$19-gradient!$E$18)/100)*(PI()*gradient!$E$8*gradient!$E$8/4*S$3*0.7/U52))/$W$30)))),0)</f>
        <v>0</v>
      </c>
      <c r="T52" s="340">
        <v>3</v>
      </c>
      <c r="U52" s="345">
        <f>7000*gradient!$E$8/4.6</f>
        <v>3195.6521739130435</v>
      </c>
      <c r="Z52" s="470"/>
      <c r="AA52" s="345">
        <v>180</v>
      </c>
      <c r="AB52"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52)))*LN(((((gradient!$E$23*((gradient!$E$19-gradient!$E$18)/100)*(PI()*gradient!$E$8*gradient!$E$8/4*AB$33*0.7/gradient!$E$13))/$AA52)+1)/((gradient!$E$23*((gradient!$E$19-gradient!$E$18)/100)*(PI()*gradient!$E$8*gradient!$E$8/4*AB$33*0.7/gradient!$E$13))/$AA52))*EXP(gradient!$E$23*((gradient!$E$19-gradient!$E$18)/100))-(1/((gradient!$E$23*((gradient!$E$19-gradient!$E$18)/100)*(PI()*gradient!$E$8*gradient!$E$8/4*AB$33*0.7/gradient!$E$13))/$AA52))))</f>
        <v>142.37251028525753</v>
      </c>
      <c r="AC52"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52)))*LN(((((gradient!$E$23*((gradient!$E$19-gradient!$E$18)/100)*(PI()*gradient!$E$8*gradient!$E$8/4*AC$33*0.7/gradient!$E$13))/$AA52)+1)/((gradient!$E$23*((gradient!$E$19-gradient!$E$18)/100)*(PI()*gradient!$E$8*gradient!$E$8/4*AC$33*0.7/gradient!$E$13))/$AA52))*EXP(gradient!$E$23*((gradient!$E$19-gradient!$E$18)/100))-(1/((gradient!$E$23*((gradient!$E$19-gradient!$E$18)/100)*(PI()*gradient!$E$8*gradient!$E$8/4*AC$33*0.7/gradient!$E$13))/$AA52))))</f>
        <v>189.95292082060163</v>
      </c>
      <c r="AD52"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52)))*LN(((((gradient!$E$23*((gradient!$E$19-gradient!$E$18)/100)*(PI()*gradient!$E$8*gradient!$E$8/4*AD$33*0.7/gradient!$E$13))/$AA52)+1)/((gradient!$E$23*((gradient!$E$19-gradient!$E$18)/100)*(PI()*gradient!$E$8*gradient!$E$8/4*AD$33*0.7/gradient!$E$13))/$AA52))*EXP(gradient!$E$23*((gradient!$E$19-gradient!$E$18)/100))-(1/((gradient!$E$23*((gradient!$E$19-gradient!$E$18)/100)*(PI()*gradient!$E$8*gradient!$E$8/4*AD$33*0.7/gradient!$E$13))/$AA52))))</f>
        <v>224.45106360568454</v>
      </c>
      <c r="AE52"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52)))*LN(((((gradient!$E$23*((gradient!$E$19-gradient!$E$18)/100)*(PI()*gradient!$E$8*gradient!$E$8/4*AE$33*0.7/gradient!$E$13))/$AA52)+1)/((gradient!$E$23*((gradient!$E$19-gradient!$E$18)/100)*(PI()*gradient!$E$8*gradient!$E$8/4*AE$33*0.7/gradient!$E$13))/$AA52))*EXP(gradient!$E$23*((gradient!$E$19-gradient!$E$18)/100))-(1/((gradient!$E$23*((gradient!$E$19-gradient!$E$18)/100)*(PI()*gradient!$E$8*gradient!$E$8/4*AE$33*0.7/gradient!$E$13))/$AA52))))</f>
        <v>276.29216719408237</v>
      </c>
      <c r="AF52"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52)))*LN(((((gradient!$E$23*((gradient!$E$19-gradient!$E$18)/100)*(PI()*gradient!$E$8*gradient!$E$8/4*AF$33*0.7/gradient!$E$13))/$AA52)+1)/((gradient!$E$23*((gradient!$E$19-gradient!$E$18)/100)*(PI()*gradient!$E$8*gradient!$E$8/4*AF$33*0.7/gradient!$E$13))/$AA52))*EXP(gradient!$E$23*((gradient!$E$19-gradient!$E$18)/100))-(1/((gradient!$E$23*((gradient!$E$19-gradient!$E$18)/100)*(PI()*gradient!$E$8*gradient!$E$8/4*AF$33*0.7/gradient!$E$13))/$AA52))))</f>
        <v>325.03292653472568</v>
      </c>
      <c r="AG52"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52)))*LN(((((gradient!$E$23*((gradient!$E$19-gradient!$E$18)/100)*(PI()*gradient!$E$8*gradient!$E$8/4*AG$33*0.7/gradient!$E$13))/$AA52)+1)/((gradient!$E$23*((gradient!$E$19-gradient!$E$18)/100)*(PI()*gradient!$E$8*gradient!$E$8/4*AG$33*0.7/gradient!$E$13))/$AA52))*EXP(gradient!$E$23*((gradient!$E$19-gradient!$E$18)/100))-(1/((gradient!$E$23*((gradient!$E$19-gradient!$E$18)/100)*(PI()*gradient!$E$8*gradient!$E$8/4*AG$33*0.7/gradient!$E$13))/$AA52))))</f>
        <v>364.13195077119701</v>
      </c>
      <c r="AH52"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52)))*LN(((((gradient!$E$23*((gradient!$E$19-gradient!$E$18)/100)*(PI()*gradient!$E$8*gradient!$E$8/4*AH$33*0.7/gradient!$E$13))/$AA52)+1)/((gradient!$E$23*((gradient!$E$19-gradient!$E$18)/100)*(PI()*gradient!$E$8*gradient!$E$8/4*AH$33*0.7/gradient!$E$13))/$AA52))*EXP(gradient!$E$23*((gradient!$E$19-gradient!$E$18)/100))-(1/((gradient!$E$23*((gradient!$E$19-gradient!$E$18)/100)*(PI()*gradient!$E$8*gradient!$E$8/4*AH$33*0.7/gradient!$E$13))/$AA52))))</f>
        <v>426.07233856791305</v>
      </c>
      <c r="AI52"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52)))*LN(((((gradient!$E$23*((gradient!$E$19-gradient!$E$18)/100)*(PI()*gradient!$E$8*gradient!$E$8/4*AI$33*0.7/gradient!$E$13))/$AA52)+1)/((gradient!$E$23*((gradient!$E$19-gradient!$E$18)/100)*(PI()*gradient!$E$8*gradient!$E$8/4*AI$33*0.7/gradient!$E$13))/$AA52))*EXP(gradient!$E$23*((gradient!$E$19-gradient!$E$18)/100))-(1/((gradient!$E$23*((gradient!$E$19-gradient!$E$18)/100)*(PI()*gradient!$E$8*gradient!$E$8/4*AI$33*0.7/gradient!$E$13))/$AA52))))</f>
        <v>475.04344014638122</v>
      </c>
      <c r="AJ52"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52)))*LN(((((gradient!$E$23*((gradient!$E$19-gradient!$E$18)/100)*(PI()*gradient!$E$8*gradient!$E$8/4*AJ$33*0.7/gradient!$E$13))/$AA52)+1)/((gradient!$E$23*((gradient!$E$19-gradient!$E$18)/100)*(PI()*gradient!$E$8*gradient!$E$8/4*AJ$33*0.7/gradient!$E$13))/$AA52))*EXP(gradient!$E$23*((gradient!$E$19-gradient!$E$18)/100))-(1/((gradient!$E$23*((gradient!$E$19-gradient!$E$18)/100)*(PI()*gradient!$E$8*gradient!$E$8/4*AJ$33*0.7/gradient!$E$13))/$AA52))))</f>
        <v>515.89913086473996</v>
      </c>
      <c r="AK52"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52)))*LN(((((gradient!$E$23*((gradient!$E$19-gradient!$E$18)/100)*(PI()*gradient!$E$8*gradient!$E$8/4*AK$33*0.7/gradient!$E$13))/$AA52)+1)/((gradient!$E$23*((gradient!$E$19-gradient!$E$18)/100)*(PI()*gradient!$E$8*gradient!$E$8/4*AK$33*0.7/gradient!$E$13))/$AA52))*EXP(gradient!$E$23*((gradient!$E$19-gradient!$E$18)/100))-(1/((gradient!$E$23*((gradient!$E$19-gradient!$E$18)/100)*(PI()*gradient!$E$8*gradient!$E$8/4*AK$33*0.7/gradient!$E$13))/$AA52))))</f>
        <v>657.21293672570278</v>
      </c>
      <c r="AL52"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52)))*LN(((((gradient!$E$23*((gradient!$E$19-gradient!$E$18)/100)*(PI()*gradient!$E$8*gradient!$E$8/4*AL$33*0.7/gradient!$E$13))/$AA52)+1)/((gradient!$E$23*((gradient!$E$19-gradient!$E$18)/100)*(PI()*gradient!$E$8*gradient!$E$8/4*AL$33*0.7/gradient!$E$13))/$AA52))*EXP(gradient!$E$23*((gradient!$E$19-gradient!$E$18)/100))-(1/((gradient!$E$23*((gradient!$E$19-gradient!$E$18)/100)*(PI()*gradient!$E$8*gradient!$E$8/4*AL$33*0.7/gradient!$E$13))/$AA52))))</f>
        <v>810.73469660683577</v>
      </c>
    </row>
    <row r="53" spans="1:38" x14ac:dyDescent="0.2">
      <c r="A53" s="470"/>
      <c r="B53" s="345">
        <f>8000*gradient!$E$8/4.6</f>
        <v>3652.1739130434785</v>
      </c>
      <c r="C53" s="344">
        <f>1+((SQRT($C$3/((('col1'!$B$9*(((($B53/60*4)/(3.1415927*0.7*gradient!$E$8*gradient!$E$8))/1000*gradient!$E$9/1000000)/'col1'!$N$5)^(1/3))+('col1'!$B$10/(((($B53/60*4)/(3.1415927*0.7*gradient!$E$8*gradient!$E$8))/1000*gradient!$E$9/1000000)/'col1'!$N$5))+('col1'!$B$11*(((($B53/60*4)/(3.1415927*0.7*gradient!$E$8*gradient!$E$8))/1000*gradient!$E$9/1000000)/'col1'!$N$5)))*(gradient!$E$9*0.001)))/4)*(1/(1+((gradient!$E$23*((gradient!$E$19-gradient!$E$18)/100)*((PI()*gradient!$E$8*gradient!$E$8/4*$C$3*0.7/$B53)))/gradient!$E$20)))*LN(((((gradient!$E$23*((gradient!$E$19-gradient!$E$18)/100)*(PI()*gradient!$E$8*gradient!$E$8/4*$C$3*0.7/$B53))/gradient!$E$20)+1)/((gradient!$E$23*((gradient!$E$19-gradient!$E$18)/100)*(PI()*gradient!$E$8*gradient!$E$8/4*$C$3*0.7/$B53))/gradient!$E$20))*EXP(gradient!$E$23*((gradient!$E$19-gradient!$E$18)/100))-(1/((gradient!$E$23*((gradient!$E$19-gradient!$E$18)/100)*(PI()*gradient!$E$8*gradient!$E$8/4*$C$3*0.7/$B53))/gradient!$E$20))))</f>
        <v>149.04021561322466</v>
      </c>
      <c r="E53" s="472"/>
      <c r="F53" s="345">
        <f>8000*gradient!$E$8/4.6</f>
        <v>3652.1739130434785</v>
      </c>
      <c r="G53" s="344">
        <f>1.1*('col1'!$B$12*$G$3*0.001*(($F53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53" s="472"/>
      <c r="J53" s="345">
        <f>8000*gradient!$E$8/4.6</f>
        <v>3652.1739130434785</v>
      </c>
      <c r="K53" s="344">
        <f>IF($G53&lt;201,1+((SQRT(K$3/((('col1'!$B$9*((((J53/60*4)/(3.1415927*0.7*gradient!$E$8*gradient!$E$8))/1000*gradient!$E$9/1000000)/'col1'!$N$5)^(1/3))+('col1'!$B$10/((((J53/60*4)/(3.1415927*0.7*gradient!$E$8*gradient!$E$8))/1000*gradient!$E$9/1000000)/'col1'!$N$5))+('col1'!$B$11*((((J53/60*4)/(3.1415927*0.7*gradient!$E$8*gradient!$E$8))/1000*gradient!$E$9/1000000)/'col1'!$N$5)))*(gradient!$E$9*0.001)))/4)*(1/(1+((gradient!$E$23*((gradient!$E$19-gradient!$E$18)/100)*((PI()*gradient!$E$8*gradient!$E$8/4*K$3*0.7/J53)))/$W$30)))*LN(((((gradient!$E$23*((gradient!$E$19-gradient!$E$18)/100)*(PI()*gradient!$E$8*gradient!$E$8/4*K$3*0.7/J53))/$W$30)+1)/((gradient!$E$23*((gradient!$E$19-gradient!$E$18)/100)*(PI()*gradient!$E$8*gradient!$E$8/4*K$3*0.7/J53))/$W$30))*EXP(gradient!$E$23*((gradient!$E$19-gradient!$E$18)/100))-(1/((gradient!$E$23*((gradient!$E$19-gradient!$E$18)/100)*(PI()*gradient!$E$8*gradient!$E$8/4*K$3*0.7/J53))/$W$30)))),0)</f>
        <v>0</v>
      </c>
      <c r="M53" s="472"/>
      <c r="N53" s="345">
        <f>8000*gradient!$E$8/4.6</f>
        <v>3652.1739130434785</v>
      </c>
      <c r="O53" s="344">
        <f>IF($G53&lt;401,1+((SQRT(O$3/((('col1'!$B$9*((((N53/60*4)/(3.1415927*0.7*gradient!$E$8*gradient!$E$8))/1000*gradient!$E$9/1000000)/'col1'!$N$5)^(1/3))+('col1'!$B$10/((((N53/60*4)/(3.1415927*0.7*gradient!$E$8*gradient!$E$8))/1000*gradient!$E$9/1000000)/'col1'!$N$5))+('col1'!$B$11*((((N53/60*4)/(3.1415927*0.7*gradient!$E$8*gradient!$E$8))/1000*gradient!$E$9/1000000)/'col1'!$N$5)))*(gradient!$E$9*0.001)))/4)*(1/(1+((gradient!$E$23*((gradient!$E$19-gradient!$E$18)/100)*((PI()*gradient!$E$8*gradient!$E$8/4*O$3*0.7/N53)))/$W$30)))*LN(((((gradient!$E$23*((gradient!$E$19-gradient!$E$18)/100)*(PI()*gradient!$E$8*gradient!$E$8/4*O$3*0.7/N53))/$W$30)+1)/((gradient!$E$23*((gradient!$E$19-gradient!$E$18)/100)*(PI()*gradient!$E$8*gradient!$E$8/4*O$3*0.7/N53))/$W$30))*EXP(gradient!$E$23*((gradient!$E$19-gradient!$E$18)/100))-(1/((gradient!$E$23*((gradient!$E$19-gradient!$E$18)/100)*(PI()*gradient!$E$8*gradient!$E$8/4*O$3*0.7/N53))/$W$30)))),0)</f>
        <v>0</v>
      </c>
      <c r="Q53" s="472"/>
      <c r="S53" s="344">
        <f>IF($G53&lt;1001,1+((SQRT(S$3/((('col1'!$B$9*((((U53/60*4)/(3.1415927*0.7*gradient!$E$8*gradient!$E$8))/1000*gradient!$E$9/1000000)/'col1'!$N$5)^(1/3))+('col1'!$B$10/((((U53/60*4)/(3.1415927*0.7*gradient!$E$8*gradient!$E$8))/1000*gradient!$E$9/1000000)/'col1'!$N$5))+('col1'!$B$11*((((U53/60*4)/(3.1415927*0.7*gradient!$E$8*gradient!$E$8))/1000*gradient!$E$9/1000000)/'col1'!$N$5)))*(gradient!$E$9*0.001)))/4)*(1/(1+((gradient!$E$23*((gradient!$E$19-gradient!$E$18)/100)*((PI()*gradient!$E$8*gradient!$E$8/4*S$3*0.7/U53)))/$W$30)))*LN(((((gradient!$E$23*((gradient!$E$19-gradient!$E$18)/100)*(PI()*gradient!$E$8*gradient!$E$8/4*S$3*0.7/U53))/$W$30)+1)/((gradient!$E$23*((gradient!$E$19-gradient!$E$18)/100)*(PI()*gradient!$E$8*gradient!$E$8/4*S$3*0.7/U53))/$W$30))*EXP(gradient!$E$23*((gradient!$E$19-gradient!$E$18)/100))-(1/((gradient!$E$23*((gradient!$E$19-gradient!$E$18)/100)*(PI()*gradient!$E$8*gradient!$E$8/4*S$3*0.7/U53))/$W$30)))),0)</f>
        <v>0</v>
      </c>
      <c r="T53" s="340">
        <v>3</v>
      </c>
      <c r="U53" s="345">
        <f>8000*gradient!$E$8/4.6</f>
        <v>3652.1739130434785</v>
      </c>
      <c r="Z53" s="470"/>
      <c r="AA53" s="345">
        <v>200</v>
      </c>
      <c r="AB53"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53)))*LN(((((gradient!$E$23*((gradient!$E$19-gradient!$E$18)/100)*(PI()*gradient!$E$8*gradient!$E$8/4*AB$33*0.7/gradient!$E$13))/$AA53)+1)/((gradient!$E$23*((gradient!$E$19-gradient!$E$18)/100)*(PI()*gradient!$E$8*gradient!$E$8/4*AB$33*0.7/gradient!$E$13))/$AA53))*EXP(gradient!$E$23*((gradient!$E$19-gradient!$E$18)/100))-(1/((gradient!$E$23*((gradient!$E$19-gradient!$E$18)/100)*(PI()*gradient!$E$8*gradient!$E$8/4*AB$33*0.7/gradient!$E$13))/$AA53))))</f>
        <v>143.54462631450872</v>
      </c>
      <c r="AC53"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53)))*LN(((((gradient!$E$23*((gradient!$E$19-gradient!$E$18)/100)*(PI()*gradient!$E$8*gradient!$E$8/4*AC$33*0.7/gradient!$E$13))/$AA53)+1)/((gradient!$E$23*((gradient!$E$19-gradient!$E$18)/100)*(PI()*gradient!$E$8*gradient!$E$8/4*AC$33*0.7/gradient!$E$13))/$AA53))*EXP(gradient!$E$23*((gradient!$E$19-gradient!$E$18)/100))-(1/((gradient!$E$23*((gradient!$E$19-gradient!$E$18)/100)*(PI()*gradient!$E$8*gradient!$E$8/4*AC$33*0.7/gradient!$E$13))/$AA53))))</f>
        <v>191.63157473711257</v>
      </c>
      <c r="AD53"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53)))*LN(((((gradient!$E$23*((gradient!$E$19-gradient!$E$18)/100)*(PI()*gradient!$E$8*gradient!$E$8/4*AD$33*0.7/gradient!$E$13))/$AA53)+1)/((gradient!$E$23*((gradient!$E$19-gradient!$E$18)/100)*(PI()*gradient!$E$8*gradient!$E$8/4*AD$33*0.7/gradient!$E$13))/$AA53))*EXP(gradient!$E$23*((gradient!$E$19-gradient!$E$18)/100))-(1/((gradient!$E$23*((gradient!$E$19-gradient!$E$18)/100)*(PI()*gradient!$E$8*gradient!$E$8/4*AD$33*0.7/gradient!$E$13))/$AA53))))</f>
        <v>226.53119746882547</v>
      </c>
      <c r="AE53"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53)))*LN(((((gradient!$E$23*((gradient!$E$19-gradient!$E$18)/100)*(PI()*gradient!$E$8*gradient!$E$8/4*AE$33*0.7/gradient!$E$13))/$AA53)+1)/((gradient!$E$23*((gradient!$E$19-gradient!$E$18)/100)*(PI()*gradient!$E$8*gradient!$E$8/4*AE$33*0.7/gradient!$E$13))/$AA53))*EXP(gradient!$E$23*((gradient!$E$19-gradient!$E$18)/100))-(1/((gradient!$E$23*((gradient!$E$19-gradient!$E$18)/100)*(PI()*gradient!$E$8*gradient!$E$8/4*AE$33*0.7/gradient!$E$13))/$AA53))))</f>
        <v>279.03639451782817</v>
      </c>
      <c r="AF53"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53)))*LN(((((gradient!$E$23*((gradient!$E$19-gradient!$E$18)/100)*(PI()*gradient!$E$8*gradient!$E$8/4*AF$33*0.7/gradient!$E$13))/$AA53)+1)/((gradient!$E$23*((gradient!$E$19-gradient!$E$18)/100)*(PI()*gradient!$E$8*gradient!$E$8/4*AF$33*0.7/gradient!$E$13))/$AA53))*EXP(gradient!$E$23*((gradient!$E$19-gradient!$E$18)/100))-(1/((gradient!$E$23*((gradient!$E$19-gradient!$E$18)/100)*(PI()*gradient!$E$8*gradient!$E$8/4*AF$33*0.7/gradient!$E$13))/$AA53))))</f>
        <v>328.47808290263072</v>
      </c>
      <c r="AG53"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53)))*LN(((((gradient!$E$23*((gradient!$E$19-gradient!$E$18)/100)*(PI()*gradient!$E$8*gradient!$E$8/4*AG$33*0.7/gradient!$E$13))/$AA53)+1)/((gradient!$E$23*((gradient!$E$19-gradient!$E$18)/100)*(PI()*gradient!$E$8*gradient!$E$8/4*AG$33*0.7/gradient!$E$13))/$AA53))*EXP(gradient!$E$23*((gradient!$E$19-gradient!$E$18)/100))-(1/((gradient!$E$23*((gradient!$E$19-gradient!$E$18)/100)*(PI()*gradient!$E$8*gradient!$E$8/4*AG$33*0.7/gradient!$E$13))/$AA53))))</f>
        <v>368.20187455248049</v>
      </c>
      <c r="AH53"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53)))*LN(((((gradient!$E$23*((gradient!$E$19-gradient!$E$18)/100)*(PI()*gradient!$E$8*gradient!$E$8/4*AH$33*0.7/gradient!$E$13))/$AA53)+1)/((gradient!$E$23*((gradient!$E$19-gradient!$E$18)/100)*(PI()*gradient!$E$8*gradient!$E$8/4*AH$33*0.7/gradient!$E$13))/$AA53))*EXP(gradient!$E$23*((gradient!$E$19-gradient!$E$18)/100))-(1/((gradient!$E$23*((gradient!$E$19-gradient!$E$18)/100)*(PI()*gradient!$E$8*gradient!$E$8/4*AH$33*0.7/gradient!$E$13))/$AA53))))</f>
        <v>431.26702387477809</v>
      </c>
      <c r="AI53"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53)))*LN(((((gradient!$E$23*((gradient!$E$19-gradient!$E$18)/100)*(PI()*gradient!$E$8*gradient!$E$8/4*AI$33*0.7/gradient!$E$13))/$AA53)+1)/((gradient!$E$23*((gradient!$E$19-gradient!$E$18)/100)*(PI()*gradient!$E$8*gradient!$E$8/4*AI$33*0.7/gradient!$E$13))/$AA53))*EXP(gradient!$E$23*((gradient!$E$19-gradient!$E$18)/100))-(1/((gradient!$E$23*((gradient!$E$19-gradient!$E$18)/100)*(PI()*gradient!$E$8*gradient!$E$8/4*AI$33*0.7/gradient!$E$13))/$AA53))))</f>
        <v>481.26658016534793</v>
      </c>
      <c r="AJ53"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53)))*LN(((((gradient!$E$23*((gradient!$E$19-gradient!$E$18)/100)*(PI()*gradient!$E$8*gradient!$E$8/4*AJ$33*0.7/gradient!$E$13))/$AA53)+1)/((gradient!$E$23*((gradient!$E$19-gradient!$E$18)/100)*(PI()*gradient!$E$8*gradient!$E$8/4*AJ$33*0.7/gradient!$E$13))/$AA53))*EXP(gradient!$E$23*((gradient!$E$19-gradient!$E$18)/100))-(1/((gradient!$E$23*((gradient!$E$19-gradient!$E$18)/100)*(PI()*gradient!$E$8*gradient!$E$8/4*AJ$33*0.7/gradient!$E$13))/$AA53))))</f>
        <v>523.09225630278752</v>
      </c>
      <c r="AK53"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53)))*LN(((((gradient!$E$23*((gradient!$E$19-gradient!$E$18)/100)*(PI()*gradient!$E$8*gradient!$E$8/4*AK$33*0.7/gradient!$E$13))/$AA53)+1)/((gradient!$E$23*((gradient!$E$19-gradient!$E$18)/100)*(PI()*gradient!$E$8*gradient!$E$8/4*AK$33*0.7/gradient!$E$13))/$AA53))*EXP(gradient!$E$23*((gradient!$E$19-gradient!$E$18)/100))-(1/((gradient!$E$23*((gradient!$E$19-gradient!$E$18)/100)*(PI()*gradient!$E$8*gradient!$E$8/4*AK$33*0.7/gradient!$E$13))/$AA53))))</f>
        <v>668.80301550282138</v>
      </c>
      <c r="AL53"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53)))*LN(((((gradient!$E$23*((gradient!$E$19-gradient!$E$18)/100)*(PI()*gradient!$E$8*gradient!$E$8/4*AL$33*0.7/gradient!$E$13))/$AA53)+1)/((gradient!$E$23*((gradient!$E$19-gradient!$E$18)/100)*(PI()*gradient!$E$8*gradient!$E$8/4*AL$33*0.7/gradient!$E$13))/$AA53))*EXP(gradient!$E$23*((gradient!$E$19-gradient!$E$18)/100))-(1/((gradient!$E$23*((gradient!$E$19-gradient!$E$18)/100)*(PI()*gradient!$E$8*gradient!$E$8/4*AL$33*0.7/gradient!$E$13))/$AA53))))</f>
        <v>829.99538208255365</v>
      </c>
    </row>
    <row r="54" spans="1:38" x14ac:dyDescent="0.2">
      <c r="A54" s="470"/>
      <c r="B54" s="345">
        <f>9000*gradient!$E$8/4.6</f>
        <v>4108.695652173913</v>
      </c>
      <c r="C54" s="344">
        <f>1+((SQRT($C$3/((('col1'!$B$9*(((($B54/60*4)/(3.1415927*0.7*gradient!$E$8*gradient!$E$8))/1000*gradient!$E$9/1000000)/'col1'!$N$5)^(1/3))+('col1'!$B$10/(((($B54/60*4)/(3.1415927*0.7*gradient!$E$8*gradient!$E$8))/1000*gradient!$E$9/1000000)/'col1'!$N$5))+('col1'!$B$11*(((($B54/60*4)/(3.1415927*0.7*gradient!$E$8*gradient!$E$8))/1000*gradient!$E$9/1000000)/'col1'!$N$5)))*(gradient!$E$9*0.001)))/4)*(1/(1+((gradient!$E$23*((gradient!$E$19-gradient!$E$18)/100)*((PI()*gradient!$E$8*gradient!$E$8/4*$C$3*0.7/$B54)))/gradient!$E$20)))*LN(((((gradient!$E$23*((gradient!$E$19-gradient!$E$18)/100)*(PI()*gradient!$E$8*gradient!$E$8/4*$C$3*0.7/$B54))/gradient!$E$20)+1)/((gradient!$E$23*((gradient!$E$19-gradient!$E$18)/100)*(PI()*gradient!$E$8*gradient!$E$8/4*$C$3*0.7/$B54))/gradient!$E$20))*EXP(gradient!$E$23*((gradient!$E$19-gradient!$E$18)/100))-(1/((gradient!$E$23*((gradient!$E$19-gradient!$E$18)/100)*(PI()*gradient!$E$8*gradient!$E$8/4*$C$3*0.7/$B54))/gradient!$E$20))))</f>
        <v>146.09653074120905</v>
      </c>
      <c r="E54" s="472"/>
      <c r="F54" s="345">
        <f>9000*gradient!$E$8/4.6</f>
        <v>4108.695652173913</v>
      </c>
      <c r="G54" s="344">
        <f>1.1*('col1'!$B$12*$G$3*0.001*(($F54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54" s="472"/>
      <c r="J54" s="345">
        <f>9000*gradient!$E$8/4.6</f>
        <v>4108.695652173913</v>
      </c>
      <c r="K54" s="344">
        <f>IF($G54&lt;201,1+((SQRT(K$3/((('col1'!$B$9*((((J54/60*4)/(3.1415927*0.7*gradient!$E$8*gradient!$E$8))/1000*gradient!$E$9/1000000)/'col1'!$N$5)^(1/3))+('col1'!$B$10/((((J54/60*4)/(3.1415927*0.7*gradient!$E$8*gradient!$E$8))/1000*gradient!$E$9/1000000)/'col1'!$N$5))+('col1'!$B$11*((((J54/60*4)/(3.1415927*0.7*gradient!$E$8*gradient!$E$8))/1000*gradient!$E$9/1000000)/'col1'!$N$5)))*(gradient!$E$9*0.001)))/4)*(1/(1+((gradient!$E$23*((gradient!$E$19-gradient!$E$18)/100)*((PI()*gradient!$E$8*gradient!$E$8/4*K$3*0.7/J54)))/$W$30)))*LN(((((gradient!$E$23*((gradient!$E$19-gradient!$E$18)/100)*(PI()*gradient!$E$8*gradient!$E$8/4*K$3*0.7/J54))/$W$30)+1)/((gradient!$E$23*((gradient!$E$19-gradient!$E$18)/100)*(PI()*gradient!$E$8*gradient!$E$8/4*K$3*0.7/J54))/$W$30))*EXP(gradient!$E$23*((gradient!$E$19-gradient!$E$18)/100))-(1/((gradient!$E$23*((gradient!$E$19-gradient!$E$18)/100)*(PI()*gradient!$E$8*gradient!$E$8/4*K$3*0.7/J54))/$W$30)))),0)</f>
        <v>0</v>
      </c>
      <c r="M54" s="472"/>
      <c r="N54" s="345">
        <f>9000*gradient!$E$8/4.6</f>
        <v>4108.695652173913</v>
      </c>
      <c r="O54" s="344">
        <f>IF($G54&lt;401,1+((SQRT(O$3/((('col1'!$B$9*((((N54/60*4)/(3.1415927*0.7*gradient!$E$8*gradient!$E$8))/1000*gradient!$E$9/1000000)/'col1'!$N$5)^(1/3))+('col1'!$B$10/((((N54/60*4)/(3.1415927*0.7*gradient!$E$8*gradient!$E$8))/1000*gradient!$E$9/1000000)/'col1'!$N$5))+('col1'!$B$11*((((N54/60*4)/(3.1415927*0.7*gradient!$E$8*gradient!$E$8))/1000*gradient!$E$9/1000000)/'col1'!$N$5)))*(gradient!$E$9*0.001)))/4)*(1/(1+((gradient!$E$23*((gradient!$E$19-gradient!$E$18)/100)*((PI()*gradient!$E$8*gradient!$E$8/4*O$3*0.7/N54)))/$W$30)))*LN(((((gradient!$E$23*((gradient!$E$19-gradient!$E$18)/100)*(PI()*gradient!$E$8*gradient!$E$8/4*O$3*0.7/N54))/$W$30)+1)/((gradient!$E$23*((gradient!$E$19-gradient!$E$18)/100)*(PI()*gradient!$E$8*gradient!$E$8/4*O$3*0.7/N54))/$W$30))*EXP(gradient!$E$23*((gradient!$E$19-gradient!$E$18)/100))-(1/((gradient!$E$23*((gradient!$E$19-gradient!$E$18)/100)*(PI()*gradient!$E$8*gradient!$E$8/4*O$3*0.7/N54))/$W$30)))),0)</f>
        <v>0</v>
      </c>
      <c r="Q54" s="472"/>
      <c r="S54" s="344">
        <f>IF($G54&lt;1001,1+((SQRT(S$3/((('col1'!$B$9*((((U54/60*4)/(3.1415927*0.7*gradient!$E$8*gradient!$E$8))/1000*gradient!$E$9/1000000)/'col1'!$N$5)^(1/3))+('col1'!$B$10/((((U54/60*4)/(3.1415927*0.7*gradient!$E$8*gradient!$E$8))/1000*gradient!$E$9/1000000)/'col1'!$N$5))+('col1'!$B$11*((((U54/60*4)/(3.1415927*0.7*gradient!$E$8*gradient!$E$8))/1000*gradient!$E$9/1000000)/'col1'!$N$5)))*(gradient!$E$9*0.001)))/4)*(1/(1+((gradient!$E$23*((gradient!$E$19-gradient!$E$18)/100)*((PI()*gradient!$E$8*gradient!$E$8/4*S$3*0.7/U54)))/$W$30)))*LN(((((gradient!$E$23*((gradient!$E$19-gradient!$E$18)/100)*(PI()*gradient!$E$8*gradient!$E$8/4*S$3*0.7/U54))/$W$30)+1)/((gradient!$E$23*((gradient!$E$19-gradient!$E$18)/100)*(PI()*gradient!$E$8*gradient!$E$8/4*S$3*0.7/U54))/$W$30))*EXP(gradient!$E$23*((gradient!$E$19-gradient!$E$18)/100))-(1/((gradient!$E$23*((gradient!$E$19-gradient!$E$18)/100)*(PI()*gradient!$E$8*gradient!$E$8/4*S$3*0.7/U54))/$W$30)))),0)</f>
        <v>0</v>
      </c>
      <c r="T54" s="340">
        <v>3</v>
      </c>
      <c r="U54" s="345">
        <f>9000*gradient!$E$8/4.6</f>
        <v>4108.695652173913</v>
      </c>
      <c r="Z54" s="470"/>
      <c r="AA54" s="345">
        <v>220</v>
      </c>
      <c r="AB54"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54)))*LN(((((gradient!$E$23*((gradient!$E$19-gradient!$E$18)/100)*(PI()*gradient!$E$8*gradient!$E$8/4*AB$33*0.7/gradient!$E$13))/$AA54)+1)/((gradient!$E$23*((gradient!$E$19-gradient!$E$18)/100)*(PI()*gradient!$E$8*gradient!$E$8/4*AB$33*0.7/gradient!$E$13))/$AA54))*EXP(gradient!$E$23*((gradient!$E$19-gradient!$E$18)/100))-(1/((gradient!$E$23*((gradient!$E$19-gradient!$E$18)/100)*(PI()*gradient!$E$8*gradient!$E$8/4*AB$33*0.7/gradient!$E$13))/$AA54))))</f>
        <v>144.60358638000909</v>
      </c>
      <c r="AC54"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54)))*LN(((((gradient!$E$23*((gradient!$E$19-gradient!$E$18)/100)*(PI()*gradient!$E$8*gradient!$E$8/4*AC$33*0.7/gradient!$E$13))/$AA54)+1)/((gradient!$E$23*((gradient!$E$19-gradient!$E$18)/100)*(PI()*gradient!$E$8*gradient!$E$8/4*AC$33*0.7/gradient!$E$13))/$AA54))*EXP(gradient!$E$23*((gradient!$E$19-gradient!$E$18)/100))-(1/((gradient!$E$23*((gradient!$E$19-gradient!$E$18)/100)*(PI()*gradient!$E$8*gradient!$E$8/4*AC$33*0.7/gradient!$E$13))/$AA54))))</f>
        <v>193.14657287649439</v>
      </c>
      <c r="AD54"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54)))*LN(((((gradient!$E$23*((gradient!$E$19-gradient!$E$18)/100)*(PI()*gradient!$E$8*gradient!$E$8/4*AD$33*0.7/gradient!$E$13))/$AA54)+1)/((gradient!$E$23*((gradient!$E$19-gradient!$E$18)/100)*(PI()*gradient!$E$8*gradient!$E$8/4*AD$33*0.7/gradient!$E$13))/$AA54))*EXP(gradient!$E$23*((gradient!$E$19-gradient!$E$18)/100))-(1/((gradient!$E$23*((gradient!$E$19-gradient!$E$18)/100)*(PI()*gradient!$E$8*gradient!$E$8/4*AD$33*0.7/gradient!$E$13))/$AA54))))</f>
        <v>228.40674017090859</v>
      </c>
      <c r="AE54"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54)))*LN(((((gradient!$E$23*((gradient!$E$19-gradient!$E$18)/100)*(PI()*gradient!$E$8*gradient!$E$8/4*AE$33*0.7/gradient!$E$13))/$AA54)+1)/((gradient!$E$23*((gradient!$E$19-gradient!$E$18)/100)*(PI()*gradient!$E$8*gradient!$E$8/4*AE$33*0.7/gradient!$E$13))/$AA54))*EXP(gradient!$E$23*((gradient!$E$19-gradient!$E$18)/100))-(1/((gradient!$E$23*((gradient!$E$19-gradient!$E$18)/100)*(PI()*gradient!$E$8*gradient!$E$8/4*AE$33*0.7/gradient!$E$13))/$AA54))))</f>
        <v>281.50647756374025</v>
      </c>
      <c r="AF54"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54)))*LN(((((gradient!$E$23*((gradient!$E$19-gradient!$E$18)/100)*(PI()*gradient!$E$8*gradient!$E$8/4*AF$33*0.7/gradient!$E$13))/$AA54)+1)/((gradient!$E$23*((gradient!$E$19-gradient!$E$18)/100)*(PI()*gradient!$E$8*gradient!$E$8/4*AF$33*0.7/gradient!$E$13))/$AA54))*EXP(gradient!$E$23*((gradient!$E$19-gradient!$E$18)/100))-(1/((gradient!$E$23*((gradient!$E$19-gradient!$E$18)/100)*(PI()*gradient!$E$8*gradient!$E$8/4*AF$33*0.7/gradient!$E$13))/$AA54))))</f>
        <v>331.5732692069829</v>
      </c>
      <c r="AG54"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54)))*LN(((((gradient!$E$23*((gradient!$E$19-gradient!$E$18)/100)*(PI()*gradient!$E$8*gradient!$E$8/4*AG$33*0.7/gradient!$E$13))/$AA54)+1)/((gradient!$E$23*((gradient!$E$19-gradient!$E$18)/100)*(PI()*gradient!$E$8*gradient!$E$8/4*AG$33*0.7/gradient!$E$13))/$AA54))*EXP(gradient!$E$23*((gradient!$E$19-gradient!$E$18)/100))-(1/((gradient!$E$23*((gradient!$E$19-gradient!$E$18)/100)*(PI()*gradient!$E$8*gradient!$E$8/4*AG$33*0.7/gradient!$E$13))/$AA54))))</f>
        <v>371.852334877403</v>
      </c>
      <c r="AH54"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54)))*LN(((((gradient!$E$23*((gradient!$E$19-gradient!$E$18)/100)*(PI()*gradient!$E$8*gradient!$E$8/4*AH$33*0.7/gradient!$E$13))/$AA54)+1)/((gradient!$E$23*((gradient!$E$19-gradient!$E$18)/100)*(PI()*gradient!$E$8*gradient!$E$8/4*AH$33*0.7/gradient!$E$13))/$AA54))*EXP(gradient!$E$23*((gradient!$E$19-gradient!$E$18)/100))-(1/((gradient!$E$23*((gradient!$E$19-gradient!$E$18)/100)*(PI()*gradient!$E$8*gradient!$E$8/4*AH$33*0.7/gradient!$E$13))/$AA54))))</f>
        <v>435.91331274053243</v>
      </c>
      <c r="AI54"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54)))*LN(((((gradient!$E$23*((gradient!$E$19-gradient!$E$18)/100)*(PI()*gradient!$E$8*gradient!$E$8/4*AI$33*0.7/gradient!$E$13))/$AA54)+1)/((gradient!$E$23*((gradient!$E$19-gradient!$E$18)/100)*(PI()*gradient!$E$8*gradient!$E$8/4*AI$33*0.7/gradient!$E$13))/$AA54))*EXP(gradient!$E$23*((gradient!$E$19-gradient!$E$18)/100))-(1/((gradient!$E$23*((gradient!$E$19-gradient!$E$18)/100)*(PI()*gradient!$E$8*gradient!$E$8/4*AI$33*0.7/gradient!$E$13))/$AA54))))</f>
        <v>486.82003849866089</v>
      </c>
      <c r="AJ54"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54)))*LN(((((gradient!$E$23*((gradient!$E$19-gradient!$E$18)/100)*(PI()*gradient!$E$8*gradient!$E$8/4*AJ$33*0.7/gradient!$E$13))/$AA54)+1)/((gradient!$E$23*((gradient!$E$19-gradient!$E$18)/100)*(PI()*gradient!$E$8*gradient!$E$8/4*AJ$33*0.7/gradient!$E$13))/$AA54))*EXP(gradient!$E$23*((gradient!$E$19-gradient!$E$18)/100))-(1/((gradient!$E$23*((gradient!$E$19-gradient!$E$18)/100)*(PI()*gradient!$E$8*gradient!$E$8/4*AJ$33*0.7/gradient!$E$13))/$AA54))))</f>
        <v>529.49914672705791</v>
      </c>
      <c r="AK54"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54)))*LN(((((gradient!$E$23*((gradient!$E$19-gradient!$E$18)/100)*(PI()*gradient!$E$8*gradient!$E$8/4*AK$33*0.7/gradient!$E$13))/$AA54)+1)/((gradient!$E$23*((gradient!$E$19-gradient!$E$18)/100)*(PI()*gradient!$E$8*gradient!$E$8/4*AK$33*0.7/gradient!$E$13))/$AA54))*EXP(gradient!$E$23*((gradient!$E$19-gradient!$E$18)/100))-(1/((gradient!$E$23*((gradient!$E$19-gradient!$E$18)/100)*(PI()*gradient!$E$8*gradient!$E$8/4*AK$33*0.7/gradient!$E$13))/$AA54))))</f>
        <v>679.06659324803718</v>
      </c>
      <c r="AL54"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54)))*LN(((((gradient!$E$23*((gradient!$E$19-gradient!$E$18)/100)*(PI()*gradient!$E$8*gradient!$E$8/4*AL$33*0.7/gradient!$E$13))/$AA54)+1)/((gradient!$E$23*((gradient!$E$19-gradient!$E$18)/100)*(PI()*gradient!$E$8*gradient!$E$8/4*AL$33*0.7/gradient!$E$13))/$AA54))*EXP(gradient!$E$23*((gradient!$E$19-gradient!$E$18)/100))-(1/((gradient!$E$23*((gradient!$E$19-gradient!$E$18)/100)*(PI()*gradient!$E$8*gradient!$E$8/4*AL$33*0.7/gradient!$E$13))/$AA54))))</f>
        <v>847.00267747882094</v>
      </c>
    </row>
    <row r="55" spans="1:38" x14ac:dyDescent="0.2">
      <c r="A55" s="470"/>
      <c r="B55" s="345">
        <f>10000*gradient!$E$8/4.6</f>
        <v>4565.217391304348</v>
      </c>
      <c r="C55" s="344">
        <f>1+((SQRT($C$3/((('col1'!$B$9*(((($B55/60*4)/(3.1415927*0.7*gradient!$E$8*gradient!$E$8))/1000*gradient!$E$9/1000000)/'col1'!$N$5)^(1/3))+('col1'!$B$10/(((($B55/60*4)/(3.1415927*0.7*gradient!$E$8*gradient!$E$8))/1000*gradient!$E$9/1000000)/'col1'!$N$5))+('col1'!$B$11*(((($B55/60*4)/(3.1415927*0.7*gradient!$E$8*gradient!$E$8))/1000*gradient!$E$9/1000000)/'col1'!$N$5)))*(gradient!$E$9*0.001)))/4)*(1/(1+((gradient!$E$23*((gradient!$E$19-gradient!$E$18)/100)*((PI()*gradient!$E$8*gradient!$E$8/4*$C$3*0.7/$B55)))/gradient!$E$20)))*LN(((((gradient!$E$23*((gradient!$E$19-gradient!$E$18)/100)*(PI()*gradient!$E$8*gradient!$E$8/4*$C$3*0.7/$B55))/gradient!$E$20)+1)/((gradient!$E$23*((gradient!$E$19-gradient!$E$18)/100)*(PI()*gradient!$E$8*gradient!$E$8/4*$C$3*0.7/$B55))/gradient!$E$20))*EXP(gradient!$E$23*((gradient!$E$19-gradient!$E$18)/100))-(1/((gradient!$E$23*((gradient!$E$19-gradient!$E$18)/100)*(PI()*gradient!$E$8*gradient!$E$8/4*$C$3*0.7/$B55))/gradient!$E$20))))</f>
        <v>143.33502929228118</v>
      </c>
      <c r="E55" s="473"/>
      <c r="F55" s="345">
        <f>10000*gradient!$E$8/4.6</f>
        <v>4565.217391304348</v>
      </c>
      <c r="G55" s="344">
        <f>1.1*('col1'!$B$12*$G$3*0.001*(($F55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55" s="473"/>
      <c r="J55" s="345">
        <f>10000*gradient!$E$8/4.6</f>
        <v>4565.217391304348</v>
      </c>
      <c r="K55" s="344">
        <f>IF($G55&lt;201,1+((SQRT(K$3/((('col1'!$B$9*((((J55/60*4)/(3.1415927*0.7*gradient!$E$8*gradient!$E$8))/1000*gradient!$E$9/1000000)/'col1'!$N$5)^(1/3))+('col1'!$B$10/((((J55/60*4)/(3.1415927*0.7*gradient!$E$8*gradient!$E$8))/1000*gradient!$E$9/1000000)/'col1'!$N$5))+('col1'!$B$11*((((J55/60*4)/(3.1415927*0.7*gradient!$E$8*gradient!$E$8))/1000*gradient!$E$9/1000000)/'col1'!$N$5)))*(gradient!$E$9*0.001)))/4)*(1/(1+((gradient!$E$23*((gradient!$E$19-gradient!$E$18)/100)*((PI()*gradient!$E$8*gradient!$E$8/4*K$3*0.7/J55)))/$W$30)))*LN(((((gradient!$E$23*((gradient!$E$19-gradient!$E$18)/100)*(PI()*gradient!$E$8*gradient!$E$8/4*K$3*0.7/J55))/$W$30)+1)/((gradient!$E$23*((gradient!$E$19-gradient!$E$18)/100)*(PI()*gradient!$E$8*gradient!$E$8/4*K$3*0.7/J55))/$W$30))*EXP(gradient!$E$23*((gradient!$E$19-gradient!$E$18)/100))-(1/((gradient!$E$23*((gradient!$E$19-gradient!$E$18)/100)*(PI()*gradient!$E$8*gradient!$E$8/4*K$3*0.7/J55))/$W$30)))),0)</f>
        <v>0</v>
      </c>
      <c r="M55" s="473"/>
      <c r="N55" s="345">
        <f>10000*gradient!$E$8/4.6</f>
        <v>4565.217391304348</v>
      </c>
      <c r="O55" s="344">
        <f>IF($G55&lt;401,1+((SQRT(O$3/((('col1'!$B$9*((((N55/60*4)/(3.1415927*0.7*gradient!$E$8*gradient!$E$8))/1000*gradient!$E$9/1000000)/'col1'!$N$5)^(1/3))+('col1'!$B$10/((((N55/60*4)/(3.1415927*0.7*gradient!$E$8*gradient!$E$8))/1000*gradient!$E$9/1000000)/'col1'!$N$5))+('col1'!$B$11*((((N55/60*4)/(3.1415927*0.7*gradient!$E$8*gradient!$E$8))/1000*gradient!$E$9/1000000)/'col1'!$N$5)))*(gradient!$E$9*0.001)))/4)*(1/(1+((gradient!$E$23*((gradient!$E$19-gradient!$E$18)/100)*((PI()*gradient!$E$8*gradient!$E$8/4*O$3*0.7/N55)))/$W$30)))*LN(((((gradient!$E$23*((gradient!$E$19-gradient!$E$18)/100)*(PI()*gradient!$E$8*gradient!$E$8/4*O$3*0.7/N55))/$W$30)+1)/((gradient!$E$23*((gradient!$E$19-gradient!$E$18)/100)*(PI()*gradient!$E$8*gradient!$E$8/4*O$3*0.7/N55))/$W$30))*EXP(gradient!$E$23*((gradient!$E$19-gradient!$E$18)/100))-(1/((gradient!$E$23*((gradient!$E$19-gradient!$E$18)/100)*(PI()*gradient!$E$8*gradient!$E$8/4*O$3*0.7/N55))/$W$30)))),0)</f>
        <v>0</v>
      </c>
      <c r="Q55" s="473"/>
      <c r="S55" s="344">
        <f>IF($G55&lt;1001,1+((SQRT(S$3/((('col1'!$B$9*((((U55/60*4)/(3.1415927*0.7*gradient!$E$8*gradient!$E$8))/1000*gradient!$E$9/1000000)/'col1'!$N$5)^(1/3))+('col1'!$B$10/((((U55/60*4)/(3.1415927*0.7*gradient!$E$8*gradient!$E$8))/1000*gradient!$E$9/1000000)/'col1'!$N$5))+('col1'!$B$11*((((U55/60*4)/(3.1415927*0.7*gradient!$E$8*gradient!$E$8))/1000*gradient!$E$9/1000000)/'col1'!$N$5)))*(gradient!$E$9*0.001)))/4)*(1/(1+((gradient!$E$23*((gradient!$E$19-gradient!$E$18)/100)*((PI()*gradient!$E$8*gradient!$E$8/4*S$3*0.7/U55)))/$W$30)))*LN(((((gradient!$E$23*((gradient!$E$19-gradient!$E$18)/100)*(PI()*gradient!$E$8*gradient!$E$8/4*S$3*0.7/U55))/$W$30)+1)/((gradient!$E$23*((gradient!$E$19-gradient!$E$18)/100)*(PI()*gradient!$E$8*gradient!$E$8/4*S$3*0.7/U55))/$W$30))*EXP(gradient!$E$23*((gradient!$E$19-gradient!$E$18)/100))-(1/((gradient!$E$23*((gradient!$E$19-gradient!$E$18)/100)*(PI()*gradient!$E$8*gradient!$E$8/4*S$3*0.7/U55))/$W$30)))),0)</f>
        <v>0</v>
      </c>
      <c r="T55" s="340">
        <v>3</v>
      </c>
      <c r="U55" s="345">
        <f>10000*gradient!$E$8/4.6</f>
        <v>4565.217391304348</v>
      </c>
      <c r="Z55" s="470"/>
      <c r="AA55" s="345">
        <v>240</v>
      </c>
      <c r="AB55"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55)))*LN(((((gradient!$E$23*((gradient!$E$19-gradient!$E$18)/100)*(PI()*gradient!$E$8*gradient!$E$8/4*AB$33*0.7/gradient!$E$13))/$AA55)+1)/((gradient!$E$23*((gradient!$E$19-gradient!$E$18)/100)*(PI()*gradient!$E$8*gradient!$E$8/4*AB$33*0.7/gradient!$E$13))/$AA55))*EXP(gradient!$E$23*((gradient!$E$19-gradient!$E$18)/100))-(1/((gradient!$E$23*((gradient!$E$19-gradient!$E$18)/100)*(PI()*gradient!$E$8*gradient!$E$8/4*AB$33*0.7/gradient!$E$13))/$AA55))))</f>
        <v>145.56931530097245</v>
      </c>
      <c r="AC55"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55)))*LN(((((gradient!$E$23*((gradient!$E$19-gradient!$E$18)/100)*(PI()*gradient!$E$8*gradient!$E$8/4*AC$33*0.7/gradient!$E$13))/$AA55)+1)/((gradient!$E$23*((gradient!$E$19-gradient!$E$18)/100)*(PI()*gradient!$E$8*gradient!$E$8/4*AC$33*0.7/gradient!$E$13))/$AA55))*EXP(gradient!$E$23*((gradient!$E$19-gradient!$E$18)/100))-(1/((gradient!$E$23*((gradient!$E$19-gradient!$E$18)/100)*(PI()*gradient!$E$8*gradient!$E$8/4*AC$33*0.7/gradient!$E$13))/$AA55))))</f>
        <v>194.52696855053478</v>
      </c>
      <c r="AD55"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55)))*LN(((((gradient!$E$23*((gradient!$E$19-gradient!$E$18)/100)*(PI()*gradient!$E$8*gradient!$E$8/4*AD$33*0.7/gradient!$E$13))/$AA55)+1)/((gradient!$E$23*((gradient!$E$19-gradient!$E$18)/100)*(PI()*gradient!$E$8*gradient!$E$8/4*AD$33*0.7/gradient!$E$13))/$AA55))*EXP(gradient!$E$23*((gradient!$E$19-gradient!$E$18)/100))-(1/((gradient!$E$23*((gradient!$E$19-gradient!$E$18)/100)*(PI()*gradient!$E$8*gradient!$E$8/4*AD$33*0.7/gradient!$E$13))/$AA55))))</f>
        <v>230.11427224675526</v>
      </c>
      <c r="AE55"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55)))*LN(((((gradient!$E$23*((gradient!$E$19-gradient!$E$18)/100)*(PI()*gradient!$E$8*gradient!$E$8/4*AE$33*0.7/gradient!$E$13))/$AA55)+1)/((gradient!$E$23*((gradient!$E$19-gradient!$E$18)/100)*(PI()*gradient!$E$8*gradient!$E$8/4*AE$33*0.7/gradient!$E$13))/$AA55))*EXP(gradient!$E$23*((gradient!$E$19-gradient!$E$18)/100))-(1/((gradient!$E$23*((gradient!$E$19-gradient!$E$18)/100)*(PI()*gradient!$E$8*gradient!$E$8/4*AE$33*0.7/gradient!$E$13))/$AA55))))</f>
        <v>283.75203347911525</v>
      </c>
      <c r="AF55"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55)))*LN(((((gradient!$E$23*((gradient!$E$19-gradient!$E$18)/100)*(PI()*gradient!$E$8*gradient!$E$8/4*AF$33*0.7/gradient!$E$13))/$AA55)+1)/((gradient!$E$23*((gradient!$E$19-gradient!$E$18)/100)*(PI()*gradient!$E$8*gradient!$E$8/4*AF$33*0.7/gradient!$E$13))/$AA55))*EXP(gradient!$E$23*((gradient!$E$19-gradient!$E$18)/100))-(1/((gradient!$E$23*((gradient!$E$19-gradient!$E$18)/100)*(PI()*gradient!$E$8*gradient!$E$8/4*AF$33*0.7/gradient!$E$13))/$AA55))))</f>
        <v>334.38262044693573</v>
      </c>
      <c r="AG55"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55)))*LN(((((gradient!$E$23*((gradient!$E$19-gradient!$E$18)/100)*(PI()*gradient!$E$8*gradient!$E$8/4*AG$33*0.7/gradient!$E$13))/$AA55)+1)/((gradient!$E$23*((gradient!$E$19-gradient!$E$18)/100)*(PI()*gradient!$E$8*gradient!$E$8/4*AG$33*0.7/gradient!$E$13))/$AA55))*EXP(gradient!$E$23*((gradient!$E$19-gradient!$E$18)/100))-(1/((gradient!$E$23*((gradient!$E$19-gradient!$E$18)/100)*(PI()*gradient!$E$8*gradient!$E$8/4*AG$33*0.7/gradient!$E$13))/$AA55))))</f>
        <v>375.16099472225227</v>
      </c>
      <c r="AH55"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55)))*LN(((((gradient!$E$23*((gradient!$E$19-gradient!$E$18)/100)*(PI()*gradient!$E$8*gradient!$E$8/4*AH$33*0.7/gradient!$E$13))/$AA55)+1)/((gradient!$E$23*((gradient!$E$19-gradient!$E$18)/100)*(PI()*gradient!$E$8*gradient!$E$8/4*AH$33*0.7/gradient!$E$13))/$AA55))*EXP(gradient!$E$23*((gradient!$E$19-gradient!$E$18)/100))-(1/((gradient!$E$23*((gradient!$E$19-gradient!$E$18)/100)*(PI()*gradient!$E$8*gradient!$E$8/4*AH$33*0.7/gradient!$E$13))/$AA55))))</f>
        <v>440.11436621329091</v>
      </c>
      <c r="AI55"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55)))*LN(((((gradient!$E$23*((gradient!$E$19-gradient!$E$18)/100)*(PI()*gradient!$E$8*gradient!$E$8/4*AI$33*0.7/gradient!$E$13))/$AA55)+1)/((gradient!$E$23*((gradient!$E$19-gradient!$E$18)/100)*(PI()*gradient!$E$8*gradient!$E$8/4*AI$33*0.7/gradient!$E$13))/$AA55))*EXP(gradient!$E$23*((gradient!$E$19-gradient!$E$18)/100))-(1/((gradient!$E$23*((gradient!$E$19-gradient!$E$18)/100)*(PI()*gradient!$E$8*gradient!$E$8/4*AI$33*0.7/gradient!$E$13))/$AA55))))</f>
        <v>491.83125819449674</v>
      </c>
      <c r="AJ55"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55)))*LN(((((gradient!$E$23*((gradient!$E$19-gradient!$E$18)/100)*(PI()*gradient!$E$8*gradient!$E$8/4*AJ$33*0.7/gradient!$E$13))/$AA55)+1)/((gradient!$E$23*((gradient!$E$19-gradient!$E$18)/100)*(PI()*gradient!$E$8*gradient!$E$8/4*AJ$33*0.7/gradient!$E$13))/$AA55))*EXP(gradient!$E$23*((gradient!$E$19-gradient!$E$18)/100))-(1/((gradient!$E$23*((gradient!$E$19-gradient!$E$18)/100)*(PI()*gradient!$E$8*gradient!$E$8/4*AJ$33*0.7/gradient!$E$13))/$AA55))))</f>
        <v>535.27071428766828</v>
      </c>
      <c r="AK55"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55)))*LN(((((gradient!$E$23*((gradient!$E$19-gradient!$E$18)/100)*(PI()*gradient!$E$8*gradient!$E$8/4*AK$33*0.7/gradient!$E$13))/$AA55)+1)/((gradient!$E$23*((gradient!$E$19-gradient!$E$18)/100)*(PI()*gradient!$E$8*gradient!$E$8/4*AK$33*0.7/gradient!$E$13))/$AA55))*EXP(gradient!$E$23*((gradient!$E$19-gradient!$E$18)/100))-(1/((gradient!$E$23*((gradient!$E$19-gradient!$E$18)/100)*(PI()*gradient!$E$8*gradient!$E$8/4*AK$33*0.7/gradient!$E$13))/$AA55))))</f>
        <v>688.26298592163334</v>
      </c>
      <c r="AL55"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55)))*LN(((((gradient!$E$23*((gradient!$E$19-gradient!$E$18)/100)*(PI()*gradient!$E$8*gradient!$E$8/4*AL$33*0.7/gradient!$E$13))/$AA55)+1)/((gradient!$E$23*((gradient!$E$19-gradient!$E$18)/100)*(PI()*gradient!$E$8*gradient!$E$8/4*AL$33*0.7/gradient!$E$13))/$AA55))*EXP(gradient!$E$23*((gradient!$E$19-gradient!$E$18)/100))-(1/((gradient!$E$23*((gradient!$E$19-gradient!$E$18)/100)*(PI()*gradient!$E$8*gradient!$E$8/4*AL$33*0.7/gradient!$E$13))/$AA55))))</f>
        <v>862.19258990383435</v>
      </c>
    </row>
    <row r="56" spans="1:38" ht="12.75" customHeight="1" x14ac:dyDescent="0.2">
      <c r="A56" s="470" t="s">
        <v>290</v>
      </c>
      <c r="B56" s="343">
        <f>50*gradient!$E$8/4.6</f>
        <v>22.826086956521742</v>
      </c>
      <c r="C56" s="344">
        <f>1+((SQRT($C$3/((('col1'!$B$9*(((($B56/60*4)/(3.1415927*0.7*gradient!$E$8*gradient!$E$8))/1000*gradient!$E$9/1000000)/'col1'!$N$5)^(1/3))+('col1'!$B$10/(((($B56/60*4)/(3.1415927*0.7*gradient!$E$8*gradient!$E$8))/1000*gradient!$E$9/1000000)/'col1'!$N$5))+('col1'!$B$11*(((($B56/60*4)/(3.1415927*0.7*gradient!$E$8*gradient!$E$8))/1000*gradient!$E$9/1000000)/'col1'!$N$5)))*(gradient!$E$9*0.001)))/4)*(1/(1+((gradient!$E$23*((gradient!$E$19-gradient!$E$18)/100)*((PI()*gradient!$E$8*gradient!$E$8/4*$C$3*0.7/$B56)))/gradient!$E$20)))*LN(((((gradient!$E$23*((gradient!$E$19-gradient!$E$18)/100)*(PI()*gradient!$E$8*gradient!$E$8/4*$C$3*0.7/$B56))/gradient!$E$20)+1)/((gradient!$E$23*((gradient!$E$19-gradient!$E$18)/100)*(PI()*gradient!$E$8*gradient!$E$8/4*$C$3*0.7/$B56))/gradient!$E$20))*EXP(gradient!$E$23*((gradient!$E$19-gradient!$E$18)/100))-(1/((gradient!$E$23*((gradient!$E$19-gradient!$E$18)/100)*(PI()*gradient!$E$8*gradient!$E$8/4*$C$3*0.7/$B56))/gradient!$E$20))))</f>
        <v>11.735946505554619</v>
      </c>
      <c r="E56" s="471" t="s">
        <v>290</v>
      </c>
      <c r="F56" s="343">
        <f>50*gradient!$E$8/4.6</f>
        <v>22.826086956521742</v>
      </c>
      <c r="G56" s="344">
        <f>1.1*('col1'!$B$12*$G$3*0.001*(($F56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56" s="471" t="s">
        <v>290</v>
      </c>
      <c r="J56" s="343">
        <f>50*gradient!$E$8/4.6</f>
        <v>22.826086956521742</v>
      </c>
      <c r="K56" s="344">
        <f>IF($G56&lt;201,1+((SQRT(K$3/((('col1'!$B$9*((((J56/60*4)/(3.1415927*0.7*gradient!$E$8*gradient!$E$8))/1000*gradient!$E$9/1000000)/'col1'!$N$5)^(1/3))+('col1'!$B$10/((((J56/60*4)/(3.1415927*0.7*gradient!$E$8*gradient!$E$8))/1000*gradient!$E$9/1000000)/'col1'!$N$5))+('col1'!$B$11*((((J56/60*4)/(3.1415927*0.7*gradient!$E$8*gradient!$E$8))/1000*gradient!$E$9/1000000)/'col1'!$N$5)))*(gradient!$E$9*0.001)))/4)*(1/(1+((gradient!$E$23*((gradient!$E$19-gradient!$E$18)/100)*((PI()*gradient!$E$8*gradient!$E$8/4*K$3*0.7/J56)))/$W$56)))*LN(((((gradient!$E$23*((gradient!$E$19-gradient!$E$18)/100)*(PI()*gradient!$E$8*gradient!$E$8/4*K$3*0.7/J56))/$W$56)+1)/((gradient!$E$23*((gradient!$E$19-gradient!$E$18)/100)*(PI()*gradient!$E$8*gradient!$E$8/4*K$3*0.7/J56))/$W$56))*EXP(gradient!$E$23*((gradient!$E$19-gradient!$E$18)/100))-(1/((gradient!$E$23*((gradient!$E$19-gradient!$E$18)/100)*(PI()*gradient!$E$8*gradient!$E$8/4*K$3*0.7/J56))/$W$56)))),0)</f>
        <v>11.735946505554619</v>
      </c>
      <c r="M56" s="471" t="s">
        <v>290</v>
      </c>
      <c r="N56" s="343">
        <f>50*gradient!$E$8/4.6</f>
        <v>22.826086956521742</v>
      </c>
      <c r="O56" s="344">
        <f>IF($G56&lt;401,1+((SQRT(O$3/((('col1'!$B$9*((((N56/60*4)/(3.1415927*0.7*gradient!$E$8*gradient!$E$8))/1000*gradient!$E$9/1000000)/'col1'!$N$5)^(1/3))+('col1'!$B$10/((((N56/60*4)/(3.1415927*0.7*gradient!$E$8*gradient!$E$8))/1000*gradient!$E$9/1000000)/'col1'!$N$5))+('col1'!$B$11*((((N56/60*4)/(3.1415927*0.7*gradient!$E$8*gradient!$E$8))/1000*gradient!$E$9/1000000)/'col1'!$N$5)))*(gradient!$E$9*0.001)))/4)*(1/(1+((gradient!$E$23*((gradient!$E$19-gradient!$E$18)/100)*((PI()*gradient!$E$8*gradient!$E$8/4*O$3*0.7/N56)))/$W$56)))*LN(((((gradient!$E$23*((gradient!$E$19-gradient!$E$18)/100)*(PI()*gradient!$E$8*gradient!$E$8/4*O$3*0.7/N56))/$W$56)+1)/((gradient!$E$23*((gradient!$E$19-gradient!$E$18)/100)*(PI()*gradient!$E$8*gradient!$E$8/4*O$3*0.7/N56))/$W$56))*EXP(gradient!$E$23*((gradient!$E$19-gradient!$E$18)/100))-(1/((gradient!$E$23*((gradient!$E$19-gradient!$E$18)/100)*(PI()*gradient!$E$8*gradient!$E$8/4*O$3*0.7/N56))/$W$56)))),0)</f>
        <v>11.735946505554619</v>
      </c>
      <c r="Q56" s="471" t="s">
        <v>290</v>
      </c>
      <c r="S56" s="344">
        <f>IF($G56&lt;1001,1+((SQRT(S$3/((('col1'!$B$9*((((U56/60*4)/(3.1415927*0.7*gradient!$E$8*gradient!$E$8))/1000*gradient!$E$9/1000000)/'col1'!$N$5)^(1/3))+('col1'!$B$10/((((U56/60*4)/(3.1415927*0.7*gradient!$E$8*gradient!$E$8))/1000*gradient!$E$9/1000000)/'col1'!$N$5))+('col1'!$B$11*((((U56/60*4)/(3.1415927*0.7*gradient!$E$8*gradient!$E$8))/1000*gradient!$E$9/1000000)/'col1'!$N$5)))*(gradient!$E$9*0.001)))/4)*(1/(1+((gradient!$E$23*((gradient!$E$19-gradient!$E$18)/100)*((PI()*gradient!$E$8*gradient!$E$8/4*S$3*0.7/U56)))/$W$56)))*LN(((((gradient!$E$23*((gradient!$E$19-gradient!$E$18)/100)*(PI()*gradient!$E$8*gradient!$E$8/4*S$3*0.7/U56))/$W$56)+1)/((gradient!$E$23*((gradient!$E$19-gradient!$E$18)/100)*(PI()*gradient!$E$8*gradient!$E$8/4*S$3*0.7/U56))/$W$56))*EXP(gradient!$E$23*((gradient!$E$19-gradient!$E$18)/100))-(1/((gradient!$E$23*((gradient!$E$19-gradient!$E$18)/100)*(PI()*gradient!$E$8*gradient!$E$8/4*S$3*0.7/U56))/$W$56)))),0)</f>
        <v>11.735946505554619</v>
      </c>
      <c r="T56" s="340">
        <v>5</v>
      </c>
      <c r="U56" s="343">
        <f>50*gradient!$E$8/4.6</f>
        <v>22.826086956521742</v>
      </c>
      <c r="V56" s="342" t="s">
        <v>304</v>
      </c>
      <c r="W56" s="342">
        <v>5</v>
      </c>
      <c r="Z56" s="470"/>
      <c r="AA56" s="345">
        <v>260</v>
      </c>
      <c r="AB56"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56)))*LN(((((gradient!$E$23*((gradient!$E$19-gradient!$E$18)/100)*(PI()*gradient!$E$8*gradient!$E$8/4*AB$33*0.7/gradient!$E$13))/$AA56)+1)/((gradient!$E$23*((gradient!$E$19-gradient!$E$18)/100)*(PI()*gradient!$E$8*gradient!$E$8/4*AB$33*0.7/gradient!$E$13))/$AA56))*EXP(gradient!$E$23*((gradient!$E$19-gradient!$E$18)/100))-(1/((gradient!$E$23*((gradient!$E$19-gradient!$E$18)/100)*(PI()*gradient!$E$8*gradient!$E$8/4*AB$33*0.7/gradient!$E$13))/$AA56))))</f>
        <v>146.45690039529242</v>
      </c>
      <c r="AC56"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56)))*LN(((((gradient!$E$23*((gradient!$E$19-gradient!$E$18)/100)*(PI()*gradient!$E$8*gradient!$E$8/4*AC$33*0.7/gradient!$E$13))/$AA56)+1)/((gradient!$E$23*((gradient!$E$19-gradient!$E$18)/100)*(PI()*gradient!$E$8*gradient!$E$8/4*AC$33*0.7/gradient!$E$13))/$AA56))*EXP(gradient!$E$23*((gradient!$E$19-gradient!$E$18)/100))-(1/((gradient!$E$23*((gradient!$E$19-gradient!$E$18)/100)*(PI()*gradient!$E$8*gradient!$E$8/4*AC$33*0.7/gradient!$E$13))/$AA56))))</f>
        <v>195.79471170813193</v>
      </c>
      <c r="AD56"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56)))*LN(((((gradient!$E$23*((gradient!$E$19-gradient!$E$18)/100)*(PI()*gradient!$E$8*gradient!$E$8/4*AD$33*0.7/gradient!$E$13))/$AA56)+1)/((gradient!$E$23*((gradient!$E$19-gradient!$E$18)/100)*(PI()*gradient!$E$8*gradient!$E$8/4*AD$33*0.7/gradient!$E$13))/$AA56))*EXP(gradient!$E$23*((gradient!$E$19-gradient!$E$18)/100))-(1/((gradient!$E$23*((gradient!$E$19-gradient!$E$18)/100)*(PI()*gradient!$E$8*gradient!$E$8/4*AD$33*0.7/gradient!$E$13))/$AA56))))</f>
        <v>231.68137685269755</v>
      </c>
      <c r="AE56"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56)))*LN(((((gradient!$E$23*((gradient!$E$19-gradient!$E$18)/100)*(PI()*gradient!$E$8*gradient!$E$8/4*AE$33*0.7/gradient!$E$13))/$AA56)+1)/((gradient!$E$23*((gradient!$E$19-gradient!$E$18)/100)*(PI()*gradient!$E$8*gradient!$E$8/4*AE$33*0.7/gradient!$E$13))/$AA56))*EXP(gradient!$E$23*((gradient!$E$19-gradient!$E$18)/100))-(1/((gradient!$E$23*((gradient!$E$19-gradient!$E$18)/100)*(PI()*gradient!$E$8*gradient!$E$8/4*AE$33*0.7/gradient!$E$13))/$AA56))))</f>
        <v>285.81035399078399</v>
      </c>
      <c r="AF56"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56)))*LN(((((gradient!$E$23*((gradient!$E$19-gradient!$E$18)/100)*(PI()*gradient!$E$8*gradient!$E$8/4*AF$33*0.7/gradient!$E$13))/$AA56)+1)/((gradient!$E$23*((gradient!$E$19-gradient!$E$18)/100)*(PI()*gradient!$E$8*gradient!$E$8/4*AF$33*0.7/gradient!$E$13))/$AA56))*EXP(gradient!$E$23*((gradient!$E$19-gradient!$E$18)/100))-(1/((gradient!$E$23*((gradient!$E$19-gradient!$E$18)/100)*(PI()*gradient!$E$8*gradient!$E$8/4*AF$33*0.7/gradient!$E$13))/$AA56))))</f>
        <v>336.95418402304961</v>
      </c>
      <c r="AG56"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56)))*LN(((((gradient!$E$23*((gradient!$E$19-gradient!$E$18)/100)*(PI()*gradient!$E$8*gradient!$E$8/4*AG$33*0.7/gradient!$E$13))/$AA56)+1)/((gradient!$E$23*((gradient!$E$19-gradient!$E$18)/100)*(PI()*gradient!$E$8*gradient!$E$8/4*AG$33*0.7/gradient!$E$13))/$AA56))*EXP(gradient!$E$23*((gradient!$E$19-gradient!$E$18)/100))-(1/((gradient!$E$23*((gradient!$E$19-gradient!$E$18)/100)*(PI()*gradient!$E$8*gradient!$E$8/4*AG$33*0.7/gradient!$E$13))/$AA56))))</f>
        <v>378.18588602437546</v>
      </c>
      <c r="AH56"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56)))*LN(((((gradient!$E$23*((gradient!$E$19-gradient!$E$18)/100)*(PI()*gradient!$E$8*gradient!$E$8/4*AH$33*0.7/gradient!$E$13))/$AA56)+1)/((gradient!$E$23*((gradient!$E$19-gradient!$E$18)/100)*(PI()*gradient!$E$8*gradient!$E$8/4*AH$33*0.7/gradient!$E$13))/$AA56))*EXP(gradient!$E$23*((gradient!$E$19-gradient!$E$18)/100))-(1/((gradient!$E$23*((gradient!$E$19-gradient!$E$18)/100)*(PI()*gradient!$E$8*gradient!$E$8/4*AH$33*0.7/gradient!$E$13))/$AA56))))</f>
        <v>443.94697587163074</v>
      </c>
      <c r="AI56"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56)))*LN(((((gradient!$E$23*((gradient!$E$19-gradient!$E$18)/100)*(PI()*gradient!$E$8*gradient!$E$8/4*AI$33*0.7/gradient!$E$13))/$AA56)+1)/((gradient!$E$23*((gradient!$E$19-gradient!$E$18)/100)*(PI()*gradient!$E$8*gradient!$E$8/4*AI$33*0.7/gradient!$E$13))/$AA56))*EXP(gradient!$E$23*((gradient!$E$19-gradient!$E$18)/100))-(1/((gradient!$E$23*((gradient!$E$19-gradient!$E$18)/100)*(PI()*gradient!$E$8*gradient!$E$8/4*AI$33*0.7/gradient!$E$13))/$AA56))))</f>
        <v>496.39486237482566</v>
      </c>
      <c r="AJ56"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56)))*LN(((((gradient!$E$23*((gradient!$E$19-gradient!$E$18)/100)*(PI()*gradient!$E$8*gradient!$E$8/4*AJ$33*0.7/gradient!$E$13))/$AA56)+1)/((gradient!$E$23*((gradient!$E$19-gradient!$E$18)/100)*(PI()*gradient!$E$8*gradient!$E$8/4*AJ$33*0.7/gradient!$E$13))/$AA56))*EXP(gradient!$E$23*((gradient!$E$19-gradient!$E$18)/100))-(1/((gradient!$E$23*((gradient!$E$19-gradient!$E$18)/100)*(PI()*gradient!$E$8*gradient!$E$8/4*AJ$33*0.7/gradient!$E$13))/$AA56))))</f>
        <v>540.51881377450889</v>
      </c>
      <c r="AK56"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56)))*LN(((((gradient!$E$23*((gradient!$E$19-gradient!$E$18)/100)*(PI()*gradient!$E$8*gradient!$E$8/4*AK$33*0.7/gradient!$E$13))/$AA56)+1)/((gradient!$E$23*((gradient!$E$19-gradient!$E$18)/100)*(PI()*gradient!$E$8*gradient!$E$8/4*AK$33*0.7/gradient!$E$13))/$AA56))*EXP(gradient!$E$23*((gradient!$E$19-gradient!$E$18)/100))-(1/((gradient!$E$23*((gradient!$E$19-gradient!$E$18)/100)*(PI()*gradient!$E$8*gradient!$E$8/4*AK$33*0.7/gradient!$E$13))/$AA56))))</f>
        <v>696.58401007447549</v>
      </c>
      <c r="AL56"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56)))*LN(((((gradient!$E$23*((gradient!$E$19-gradient!$E$18)/100)*(PI()*gradient!$E$8*gradient!$E$8/4*AL$33*0.7/gradient!$E$13))/$AA56)+1)/((gradient!$E$23*((gradient!$E$19-gradient!$E$18)/100)*(PI()*gradient!$E$8*gradient!$E$8/4*AL$33*0.7/gradient!$E$13))/$AA56))*EXP(gradient!$E$23*((gradient!$E$19-gradient!$E$18)/100))-(1/((gradient!$E$23*((gradient!$E$19-gradient!$E$18)/100)*(PI()*gradient!$E$8*gradient!$E$8/4*AL$33*0.7/gradient!$E$13))/$AA56))))</f>
        <v>875.89008751074709</v>
      </c>
    </row>
    <row r="57" spans="1:38" x14ac:dyDescent="0.2">
      <c r="A57" s="470"/>
      <c r="B57" s="345">
        <f>100*gradient!$E$8/4.6</f>
        <v>45.652173913043484</v>
      </c>
      <c r="C57" s="344">
        <f>1+((SQRT($C$3/((('col1'!$B$9*(((($B57/60*4)/(3.1415927*0.7*gradient!$E$8*gradient!$E$8))/1000*gradient!$E$9/1000000)/'col1'!$N$5)^(1/3))+('col1'!$B$10/(((($B57/60*4)/(3.1415927*0.7*gradient!$E$8*gradient!$E$8))/1000*gradient!$E$9/1000000)/'col1'!$N$5))+('col1'!$B$11*(((($B57/60*4)/(3.1415927*0.7*gradient!$E$8*gradient!$E$8))/1000*gradient!$E$9/1000000)/'col1'!$N$5)))*(gradient!$E$9*0.001)))/4)*(1/(1+((gradient!$E$23*((gradient!$E$19-gradient!$E$18)/100)*((PI()*gradient!$E$8*gradient!$E$8/4*$C$3*0.7/$B57)))/gradient!$E$20)))*LN(((((gradient!$E$23*((gradient!$E$19-gradient!$E$18)/100)*(PI()*gradient!$E$8*gradient!$E$8/4*$C$3*0.7/$B57))/gradient!$E$20)+1)/((gradient!$E$23*((gradient!$E$19-gradient!$E$18)/100)*(PI()*gradient!$E$8*gradient!$E$8/4*$C$3*0.7/$B57))/gradient!$E$20))*EXP(gradient!$E$23*((gradient!$E$19-gradient!$E$18)/100))-(1/((gradient!$E$23*((gradient!$E$19-gradient!$E$18)/100)*(PI()*gradient!$E$8*gradient!$E$8/4*$C$3*0.7/$B57))/gradient!$E$20))))</f>
        <v>27.081375613321089</v>
      </c>
      <c r="E57" s="472"/>
      <c r="F57" s="345">
        <f>100*gradient!$E$8/4.6</f>
        <v>45.652173913043484</v>
      </c>
      <c r="G57" s="344">
        <f>1.1*('col1'!$B$12*$G$3*0.001*(($F57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57" s="472"/>
      <c r="J57" s="345">
        <f>100*gradient!$E$8/4.6</f>
        <v>45.652173913043484</v>
      </c>
      <c r="K57" s="344">
        <f>IF($G57&lt;201,1+((SQRT(K$3/((('col1'!$B$9*((((J57/60*4)/(3.1415927*0.7*gradient!$E$8*gradient!$E$8))/1000*gradient!$E$9/1000000)/'col1'!$N$5)^(1/3))+('col1'!$B$10/((((J57/60*4)/(3.1415927*0.7*gradient!$E$8*gradient!$E$8))/1000*gradient!$E$9/1000000)/'col1'!$N$5))+('col1'!$B$11*((((J57/60*4)/(3.1415927*0.7*gradient!$E$8*gradient!$E$8))/1000*gradient!$E$9/1000000)/'col1'!$N$5)))*(gradient!$E$9*0.001)))/4)*(1/(1+((gradient!$E$23*((gradient!$E$19-gradient!$E$18)/100)*((PI()*gradient!$E$8*gradient!$E$8/4*K$3*0.7/J57)))/$W$56)))*LN(((((gradient!$E$23*((gradient!$E$19-gradient!$E$18)/100)*(PI()*gradient!$E$8*gradient!$E$8/4*K$3*0.7/J57))/$W$56)+1)/((gradient!$E$23*((gradient!$E$19-gradient!$E$18)/100)*(PI()*gradient!$E$8*gradient!$E$8/4*K$3*0.7/J57))/$W$56))*EXP(gradient!$E$23*((gradient!$E$19-gradient!$E$18)/100))-(1/((gradient!$E$23*((gradient!$E$19-gradient!$E$18)/100)*(PI()*gradient!$E$8*gradient!$E$8/4*K$3*0.7/J57))/$W$56)))),0)</f>
        <v>27.081375613321089</v>
      </c>
      <c r="M57" s="472"/>
      <c r="N57" s="345">
        <f>100*gradient!$E$8/4.6</f>
        <v>45.652173913043484</v>
      </c>
      <c r="O57" s="344">
        <f>IF($G57&lt;401,1+((SQRT(O$3/((('col1'!$B$9*((((N57/60*4)/(3.1415927*0.7*gradient!$E$8*gradient!$E$8))/1000*gradient!$E$9/1000000)/'col1'!$N$5)^(1/3))+('col1'!$B$10/((((N57/60*4)/(3.1415927*0.7*gradient!$E$8*gradient!$E$8))/1000*gradient!$E$9/1000000)/'col1'!$N$5))+('col1'!$B$11*((((N57/60*4)/(3.1415927*0.7*gradient!$E$8*gradient!$E$8))/1000*gradient!$E$9/1000000)/'col1'!$N$5)))*(gradient!$E$9*0.001)))/4)*(1/(1+((gradient!$E$23*((gradient!$E$19-gradient!$E$18)/100)*((PI()*gradient!$E$8*gradient!$E$8/4*O$3*0.7/N57)))/$W$56)))*LN(((((gradient!$E$23*((gradient!$E$19-gradient!$E$18)/100)*(PI()*gradient!$E$8*gradient!$E$8/4*O$3*0.7/N57))/$W$56)+1)/((gradient!$E$23*((gradient!$E$19-gradient!$E$18)/100)*(PI()*gradient!$E$8*gradient!$E$8/4*O$3*0.7/N57))/$W$56))*EXP(gradient!$E$23*((gradient!$E$19-gradient!$E$18)/100))-(1/((gradient!$E$23*((gradient!$E$19-gradient!$E$18)/100)*(PI()*gradient!$E$8*gradient!$E$8/4*O$3*0.7/N57))/$W$56)))),0)</f>
        <v>27.081375613321089</v>
      </c>
      <c r="Q57" s="472"/>
      <c r="S57" s="344">
        <f>IF($G57&lt;1001,1+((SQRT(S$3/((('col1'!$B$9*((((U57/60*4)/(3.1415927*0.7*gradient!$E$8*gradient!$E$8))/1000*gradient!$E$9/1000000)/'col1'!$N$5)^(1/3))+('col1'!$B$10/((((U57/60*4)/(3.1415927*0.7*gradient!$E$8*gradient!$E$8))/1000*gradient!$E$9/1000000)/'col1'!$N$5))+('col1'!$B$11*((((U57/60*4)/(3.1415927*0.7*gradient!$E$8*gradient!$E$8))/1000*gradient!$E$9/1000000)/'col1'!$N$5)))*(gradient!$E$9*0.001)))/4)*(1/(1+((gradient!$E$23*((gradient!$E$19-gradient!$E$18)/100)*((PI()*gradient!$E$8*gradient!$E$8/4*S$3*0.7/U57)))/$W$56)))*LN(((((gradient!$E$23*((gradient!$E$19-gradient!$E$18)/100)*(PI()*gradient!$E$8*gradient!$E$8/4*S$3*0.7/U57))/$W$56)+1)/((gradient!$E$23*((gradient!$E$19-gradient!$E$18)/100)*(PI()*gradient!$E$8*gradient!$E$8/4*S$3*0.7/U57))/$W$56))*EXP(gradient!$E$23*((gradient!$E$19-gradient!$E$18)/100))-(1/((gradient!$E$23*((gradient!$E$19-gradient!$E$18)/100)*(PI()*gradient!$E$8*gradient!$E$8/4*S$3*0.7/U57))/$W$56)))),0)</f>
        <v>27.081375613321089</v>
      </c>
      <c r="T57" s="340">
        <v>5</v>
      </c>
      <c r="U57" s="345">
        <f>100*gradient!$E$8/4.6</f>
        <v>45.652173913043484</v>
      </c>
      <c r="Z57" s="470"/>
      <c r="AA57" s="345">
        <v>280</v>
      </c>
      <c r="AB57"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57)))*LN(((((gradient!$E$23*((gradient!$E$19-gradient!$E$18)/100)*(PI()*gradient!$E$8*gradient!$E$8/4*AB$33*0.7/gradient!$E$13))/$AA57)+1)/((gradient!$E$23*((gradient!$E$19-gradient!$E$18)/100)*(PI()*gradient!$E$8*gradient!$E$8/4*AB$33*0.7/gradient!$E$13))/$AA57))*EXP(gradient!$E$23*((gradient!$E$19-gradient!$E$18)/100))-(1/((gradient!$E$23*((gradient!$E$19-gradient!$E$18)/100)*(PI()*gradient!$E$8*gradient!$E$8/4*AB$33*0.7/gradient!$E$13))/$AA57))))</f>
        <v>147.27804048546909</v>
      </c>
      <c r="AC57"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57)))*LN(((((gradient!$E$23*((gradient!$E$19-gradient!$E$18)/100)*(PI()*gradient!$E$8*gradient!$E$8/4*AC$33*0.7/gradient!$E$13))/$AA57)+1)/((gradient!$E$23*((gradient!$E$19-gradient!$E$18)/100)*(PI()*gradient!$E$8*gradient!$E$8/4*AC$33*0.7/gradient!$E$13))/$AA57))*EXP(gradient!$E$23*((gradient!$E$19-gradient!$E$18)/100))-(1/((gradient!$E$23*((gradient!$E$19-gradient!$E$18)/100)*(PI()*gradient!$E$8*gradient!$E$8/4*AC$33*0.7/gradient!$E$13))/$AA57))))</f>
        <v>196.96678971219211</v>
      </c>
      <c r="AD57"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57)))*LN(((((gradient!$E$23*((gradient!$E$19-gradient!$E$18)/100)*(PI()*gradient!$E$8*gradient!$E$8/4*AD$33*0.7/gradient!$E$13))/$AA57)+1)/((gradient!$E$23*((gradient!$E$19-gradient!$E$18)/100)*(PI()*gradient!$E$8*gradient!$E$8/4*AD$33*0.7/gradient!$E$13))/$AA57))*EXP(gradient!$E$23*((gradient!$E$19-gradient!$E$18)/100))-(1/((gradient!$E$23*((gradient!$E$19-gradient!$E$18)/100)*(PI()*gradient!$E$8*gradient!$E$8/4*AD$33*0.7/gradient!$E$13))/$AA57))))</f>
        <v>233.12936528470937</v>
      </c>
      <c r="AE57"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57)))*LN(((((gradient!$E$23*((gradient!$E$19-gradient!$E$18)/100)*(PI()*gradient!$E$8*gradient!$E$8/4*AE$33*0.7/gradient!$E$13))/$AA57)+1)/((gradient!$E$23*((gradient!$E$19-gradient!$E$18)/100)*(PI()*gradient!$E$8*gradient!$E$8/4*AE$33*0.7/gradient!$E$13))/$AA57))*EXP(gradient!$E$23*((gradient!$E$19-gradient!$E$18)/100))-(1/((gradient!$E$23*((gradient!$E$19-gradient!$E$18)/100)*(PI()*gradient!$E$8*gradient!$E$8/4*AE$33*0.7/gradient!$E$13))/$AA57))))</f>
        <v>287.71017008575092</v>
      </c>
      <c r="AF57"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57)))*LN(((((gradient!$E$23*((gradient!$E$19-gradient!$E$18)/100)*(PI()*gradient!$E$8*gradient!$E$8/4*AF$33*0.7/gradient!$E$13))/$AA57)+1)/((gradient!$E$23*((gradient!$E$19-gradient!$E$18)/100)*(PI()*gradient!$E$8*gradient!$E$8/4*AF$33*0.7/gradient!$E$13))/$AA57))*EXP(gradient!$E$23*((gradient!$E$19-gradient!$E$18)/100))-(1/((gradient!$E$23*((gradient!$E$19-gradient!$E$18)/100)*(PI()*gradient!$E$8*gradient!$E$8/4*AF$33*0.7/gradient!$E$13))/$AA57))))</f>
        <v>339.32487218834586</v>
      </c>
      <c r="AG57"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57)))*LN(((((gradient!$E$23*((gradient!$E$19-gradient!$E$18)/100)*(PI()*gradient!$E$8*gradient!$E$8/4*AG$33*0.7/gradient!$E$13))/$AA57)+1)/((gradient!$E$23*((gradient!$E$19-gradient!$E$18)/100)*(PI()*gradient!$E$8*gradient!$E$8/4*AG$33*0.7/gradient!$E$13))/$AA57))*EXP(gradient!$E$23*((gradient!$E$19-gradient!$E$18)/100))-(1/((gradient!$E$23*((gradient!$E$19-gradient!$E$18)/100)*(PI()*gradient!$E$8*gradient!$E$8/4*AG$33*0.7/gradient!$E$13))/$AA57))))</f>
        <v>380.97148897810104</v>
      </c>
      <c r="AH57"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57)))*LN(((((gradient!$E$23*((gradient!$E$19-gradient!$E$18)/100)*(PI()*gradient!$E$8*gradient!$E$8/4*AH$33*0.7/gradient!$E$13))/$AA57)+1)/((gradient!$E$23*((gradient!$E$19-gradient!$E$18)/100)*(PI()*gradient!$E$8*gradient!$E$8/4*AH$33*0.7/gradient!$E$13))/$AA57))*EXP(gradient!$E$23*((gradient!$E$19-gradient!$E$18)/100))-(1/((gradient!$E$23*((gradient!$E$19-gradient!$E$18)/100)*(PI()*gradient!$E$8*gradient!$E$8/4*AH$33*0.7/gradient!$E$13))/$AA57))))</f>
        <v>447.46979684950253</v>
      </c>
      <c r="AI57"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57)))*LN(((((gradient!$E$23*((gradient!$E$19-gradient!$E$18)/100)*(PI()*gradient!$E$8*gradient!$E$8/4*AI$33*0.7/gradient!$E$13))/$AA57)+1)/((gradient!$E$23*((gradient!$E$19-gradient!$E$18)/100)*(PI()*gradient!$E$8*gradient!$E$8/4*AI$33*0.7/gradient!$E$13))/$AA57))*EXP(gradient!$E$23*((gradient!$E$19-gradient!$E$18)/100))-(1/((gradient!$E$23*((gradient!$E$19-gradient!$E$18)/100)*(PI()*gradient!$E$8*gradient!$E$8/4*AI$33*0.7/gradient!$E$13))/$AA57))))</f>
        <v>500.58295204468919</v>
      </c>
      <c r="AJ57"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57)))*LN(((((gradient!$E$23*((gradient!$E$19-gradient!$E$18)/100)*(PI()*gradient!$E$8*gradient!$E$8/4*AJ$33*0.7/gradient!$E$13))/$AA57)+1)/((gradient!$E$23*((gradient!$E$19-gradient!$E$18)/100)*(PI()*gradient!$E$8*gradient!$E$8/4*AJ$33*0.7/gradient!$E$13))/$AA57))*EXP(gradient!$E$23*((gradient!$E$19-gradient!$E$18)/100))-(1/((gradient!$E$23*((gradient!$E$19-gradient!$E$18)/100)*(PI()*gradient!$E$8*gradient!$E$8/4*AJ$33*0.7/gradient!$E$13))/$AA57))))</f>
        <v>545.32853281958307</v>
      </c>
      <c r="AK57"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57)))*LN(((((gradient!$E$23*((gradient!$E$19-gradient!$E$18)/100)*(PI()*gradient!$E$8*gradient!$E$8/4*AK$33*0.7/gradient!$E$13))/$AA57)+1)/((gradient!$E$23*((gradient!$E$19-gradient!$E$18)/100)*(PI()*gradient!$E$8*gradient!$E$8/4*AK$33*0.7/gradient!$E$13))/$AA57))*EXP(gradient!$E$23*((gradient!$E$19-gradient!$E$18)/100))-(1/((gradient!$E$23*((gradient!$E$19-gradient!$E$18)/100)*(PI()*gradient!$E$8*gradient!$E$8/4*AK$33*0.7/gradient!$E$13))/$AA57))))</f>
        <v>704.17520517147807</v>
      </c>
      <c r="AL57"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57)))*LN(((((gradient!$E$23*((gradient!$E$19-gradient!$E$18)/100)*(PI()*gradient!$E$8*gradient!$E$8/4*AL$33*0.7/gradient!$E$13))/$AA57)+1)/((gradient!$E$23*((gradient!$E$19-gradient!$E$18)/100)*(PI()*gradient!$E$8*gradient!$E$8/4*AL$33*0.7/gradient!$E$13))/$AA57))*EXP(gradient!$E$23*((gradient!$E$19-gradient!$E$18)/100))-(1/((gradient!$E$23*((gradient!$E$19-gradient!$E$18)/100)*(PI()*gradient!$E$8*gradient!$E$8/4*AL$33*0.7/gradient!$E$13))/$AA57))))</f>
        <v>888.34309559157043</v>
      </c>
    </row>
    <row r="58" spans="1:38" x14ac:dyDescent="0.2">
      <c r="A58" s="470"/>
      <c r="B58" s="345">
        <f>200*gradient!$E$8/4.6</f>
        <v>91.304347826086968</v>
      </c>
      <c r="C58" s="344">
        <f>1+((SQRT($C$3/((('col1'!$B$9*(((($B58/60*4)/(3.1415927*0.7*gradient!$E$8*gradient!$E$8))/1000*gradient!$E$9/1000000)/'col1'!$N$5)^(1/3))+('col1'!$B$10/(((($B58/60*4)/(3.1415927*0.7*gradient!$E$8*gradient!$E$8))/1000*gradient!$E$9/1000000)/'col1'!$N$5))+('col1'!$B$11*(((($B58/60*4)/(3.1415927*0.7*gradient!$E$8*gradient!$E$8))/1000*gradient!$E$9/1000000)/'col1'!$N$5)))*(gradient!$E$9*0.001)))/4)*(1/(1+((gradient!$E$23*((gradient!$E$19-gradient!$E$18)/100)*((PI()*gradient!$E$8*gradient!$E$8/4*$C$3*0.7/$B58)))/gradient!$E$20)))*LN(((((gradient!$E$23*((gradient!$E$19-gradient!$E$18)/100)*(PI()*gradient!$E$8*gradient!$E$8/4*$C$3*0.7/$B58))/gradient!$E$20)+1)/((gradient!$E$23*((gradient!$E$19-gradient!$E$18)/100)*(PI()*gradient!$E$8*gradient!$E$8/4*$C$3*0.7/$B58))/gradient!$E$20))*EXP(gradient!$E$23*((gradient!$E$19-gradient!$E$18)/100))-(1/((gradient!$E$23*((gradient!$E$19-gradient!$E$18)/100)*(PI()*gradient!$E$8*gradient!$E$8/4*$C$3*0.7/$B58))/gradient!$E$20))))</f>
        <v>56.525221746947871</v>
      </c>
      <c r="E58" s="472"/>
      <c r="F58" s="345">
        <f>200*gradient!$E$8/4.6</f>
        <v>91.304347826086968</v>
      </c>
      <c r="G58" s="344">
        <f>1.1*('col1'!$B$12*$G$3*0.001*(($F58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58" s="472"/>
      <c r="J58" s="345">
        <f>200*gradient!$E$8/4.6</f>
        <v>91.304347826086968</v>
      </c>
      <c r="K58" s="344">
        <f>IF($G58&lt;201,1+((SQRT(K$3/((('col1'!$B$9*((((J58/60*4)/(3.1415927*0.7*gradient!$E$8*gradient!$E$8))/1000*gradient!$E$9/1000000)/'col1'!$N$5)^(1/3))+('col1'!$B$10/((((J58/60*4)/(3.1415927*0.7*gradient!$E$8*gradient!$E$8))/1000*gradient!$E$9/1000000)/'col1'!$N$5))+('col1'!$B$11*((((J58/60*4)/(3.1415927*0.7*gradient!$E$8*gradient!$E$8))/1000*gradient!$E$9/1000000)/'col1'!$N$5)))*(gradient!$E$9*0.001)))/4)*(1/(1+((gradient!$E$23*((gradient!$E$19-gradient!$E$18)/100)*((PI()*gradient!$E$8*gradient!$E$8/4*K$3*0.7/J58)))/$W$56)))*LN(((((gradient!$E$23*((gradient!$E$19-gradient!$E$18)/100)*(PI()*gradient!$E$8*gradient!$E$8/4*K$3*0.7/J58))/$W$56)+1)/((gradient!$E$23*((gradient!$E$19-gradient!$E$18)/100)*(PI()*gradient!$E$8*gradient!$E$8/4*K$3*0.7/J58))/$W$56))*EXP(gradient!$E$23*((gradient!$E$19-gradient!$E$18)/100))-(1/((gradient!$E$23*((gradient!$E$19-gradient!$E$18)/100)*(PI()*gradient!$E$8*gradient!$E$8/4*K$3*0.7/J58))/$W$56)))),0)</f>
        <v>56.525221746947871</v>
      </c>
      <c r="M58" s="472"/>
      <c r="N58" s="345">
        <f>200*gradient!$E$8/4.6</f>
        <v>91.304347826086968</v>
      </c>
      <c r="O58" s="344">
        <f>IF($G58&lt;401,1+((SQRT(O$3/((('col1'!$B$9*((((N58/60*4)/(3.1415927*0.7*gradient!$E$8*gradient!$E$8))/1000*gradient!$E$9/1000000)/'col1'!$N$5)^(1/3))+('col1'!$B$10/((((N58/60*4)/(3.1415927*0.7*gradient!$E$8*gradient!$E$8))/1000*gradient!$E$9/1000000)/'col1'!$N$5))+('col1'!$B$11*((((N58/60*4)/(3.1415927*0.7*gradient!$E$8*gradient!$E$8))/1000*gradient!$E$9/1000000)/'col1'!$N$5)))*(gradient!$E$9*0.001)))/4)*(1/(1+((gradient!$E$23*((gradient!$E$19-gradient!$E$18)/100)*((PI()*gradient!$E$8*gradient!$E$8/4*O$3*0.7/N58)))/$W$56)))*LN(((((gradient!$E$23*((gradient!$E$19-gradient!$E$18)/100)*(PI()*gradient!$E$8*gradient!$E$8/4*O$3*0.7/N58))/$W$56)+1)/((gradient!$E$23*((gradient!$E$19-gradient!$E$18)/100)*(PI()*gradient!$E$8*gradient!$E$8/4*O$3*0.7/N58))/$W$56))*EXP(gradient!$E$23*((gradient!$E$19-gradient!$E$18)/100))-(1/((gradient!$E$23*((gradient!$E$19-gradient!$E$18)/100)*(PI()*gradient!$E$8*gradient!$E$8/4*O$3*0.7/N58))/$W$56)))),0)</f>
        <v>56.525221746947871</v>
      </c>
      <c r="Q58" s="472"/>
      <c r="S58" s="344">
        <f>IF($G58&lt;1001,1+((SQRT(S$3/((('col1'!$B$9*((((U58/60*4)/(3.1415927*0.7*gradient!$E$8*gradient!$E$8))/1000*gradient!$E$9/1000000)/'col1'!$N$5)^(1/3))+('col1'!$B$10/((((U58/60*4)/(3.1415927*0.7*gradient!$E$8*gradient!$E$8))/1000*gradient!$E$9/1000000)/'col1'!$N$5))+('col1'!$B$11*((((U58/60*4)/(3.1415927*0.7*gradient!$E$8*gradient!$E$8))/1000*gradient!$E$9/1000000)/'col1'!$N$5)))*(gradient!$E$9*0.001)))/4)*(1/(1+((gradient!$E$23*((gradient!$E$19-gradient!$E$18)/100)*((PI()*gradient!$E$8*gradient!$E$8/4*S$3*0.7/U58)))/$W$56)))*LN(((((gradient!$E$23*((gradient!$E$19-gradient!$E$18)/100)*(PI()*gradient!$E$8*gradient!$E$8/4*S$3*0.7/U58))/$W$56)+1)/((gradient!$E$23*((gradient!$E$19-gradient!$E$18)/100)*(PI()*gradient!$E$8*gradient!$E$8/4*S$3*0.7/U58))/$W$56))*EXP(gradient!$E$23*((gradient!$E$19-gradient!$E$18)/100))-(1/((gradient!$E$23*((gradient!$E$19-gradient!$E$18)/100)*(PI()*gradient!$E$8*gradient!$E$8/4*S$3*0.7/U58))/$W$56)))),0)</f>
        <v>56.525221746947871</v>
      </c>
      <c r="T58" s="340">
        <v>5</v>
      </c>
      <c r="U58" s="345">
        <f>200*gradient!$E$8/4.6</f>
        <v>91.304347826086968</v>
      </c>
      <c r="Z58" s="470"/>
      <c r="AA58" s="345">
        <v>300</v>
      </c>
      <c r="AB58" s="344">
        <f>1+((SQRT(AB$33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B$33*0.7/gradient!$E$13)))/$AA58)))*LN(((((gradient!$E$23*((gradient!$E$19-gradient!$E$18)/100)*(PI()*gradient!$E$8*gradient!$E$8/4*AB$33*0.7/gradient!$E$13))/$AA58)+1)/((gradient!$E$23*((gradient!$E$19-gradient!$E$18)/100)*(PI()*gradient!$E$8*gradient!$E$8/4*AB$33*0.7/gradient!$E$13))/$AA58))*EXP(gradient!$E$23*((gradient!$E$19-gradient!$E$18)/100))-(1/((gradient!$E$23*((gradient!$E$19-gradient!$E$18)/100)*(PI()*gradient!$E$8*gradient!$E$8/4*AB$33*0.7/gradient!$E$13))/$AA58))))</f>
        <v>148.04199006728183</v>
      </c>
      <c r="AC58" s="344">
        <f>1+((SQRT(AC$33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C$33*0.7/gradient!$E$13)))/$AA58)))*LN(((((gradient!$E$23*((gradient!$E$19-gradient!$E$18)/100)*(PI()*gradient!$E$8*gradient!$E$8/4*AC$33*0.7/gradient!$E$13))/$AA58)+1)/((gradient!$E$23*((gradient!$E$19-gradient!$E$18)/100)*(PI()*gradient!$E$8*gradient!$E$8/4*AC$33*0.7/gradient!$E$13))/$AA58))*EXP(gradient!$E$23*((gradient!$E$19-gradient!$E$18)/100))-(1/((gradient!$E$23*((gradient!$E$19-gradient!$E$18)/100)*(PI()*gradient!$E$8*gradient!$E$8/4*AC$33*0.7/gradient!$E$13))/$AA58))))</f>
        <v>198.05661820761563</v>
      </c>
      <c r="AD58" s="344">
        <f>1+((SQRT(AD$33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D$33*0.7/gradient!$E$13)))/$AA58)))*LN(((((gradient!$E$23*((gradient!$E$19-gradient!$E$18)/100)*(PI()*gradient!$E$8*gradient!$E$8/4*AD$33*0.7/gradient!$E$13))/$AA58)+1)/((gradient!$E$23*((gradient!$E$19-gradient!$E$18)/100)*(PI()*gradient!$E$8*gradient!$E$8/4*AD$33*0.7/gradient!$E$13))/$AA58))*EXP(gradient!$E$23*((gradient!$E$19-gradient!$E$18)/100))-(1/((gradient!$E$23*((gradient!$E$19-gradient!$E$18)/100)*(PI()*gradient!$E$8*gradient!$E$8/4*AD$33*0.7/gradient!$E$13))/$AA58))))</f>
        <v>234.47504348458105</v>
      </c>
      <c r="AE58" s="344">
        <f>1+((SQRT(AE$33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E$33*0.7/gradient!$E$13)))/$AA58)))*LN(((((gradient!$E$23*((gradient!$E$19-gradient!$E$18)/100)*(PI()*gradient!$E$8*gradient!$E$8/4*AE$33*0.7/gradient!$E$13))/$AA58)+1)/((gradient!$E$23*((gradient!$E$19-gradient!$E$18)/100)*(PI()*gradient!$E$8*gradient!$E$8/4*AE$33*0.7/gradient!$E$13))/$AA58))*EXP(gradient!$E$23*((gradient!$E$19-gradient!$E$18)/100))-(1/((gradient!$E$23*((gradient!$E$19-gradient!$E$18)/100)*(PI()*gradient!$E$8*gradient!$E$8/4*AE$33*0.7/gradient!$E$13))/$AA58))))</f>
        <v>289.47408267905018</v>
      </c>
      <c r="AF58" s="344">
        <f>1+((SQRT(AF$33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F$33*0.7/gradient!$E$13)))/$AA58)))*LN(((((gradient!$E$23*((gradient!$E$19-gradient!$E$18)/100)*(PI()*gradient!$E$8*gradient!$E$8/4*AF$33*0.7/gradient!$E$13))/$AA58)+1)/((gradient!$E$23*((gradient!$E$19-gradient!$E$18)/100)*(PI()*gradient!$E$8*gradient!$E$8/4*AF$33*0.7/gradient!$E$13))/$AA58))*EXP(gradient!$E$23*((gradient!$E$19-gradient!$E$18)/100))-(1/((gradient!$E$23*((gradient!$E$19-gradient!$E$18)/100)*(PI()*gradient!$E$8*gradient!$E$8/4*AF$33*0.7/gradient!$E$13))/$AA58))))</f>
        <v>341.52364824591854</v>
      </c>
      <c r="AG58" s="344">
        <f>1+((SQRT(AG$33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G$33*0.7/gradient!$E$13)))/$AA58)))*LN(((((gradient!$E$23*((gradient!$E$19-gradient!$E$18)/100)*(PI()*gradient!$E$8*gradient!$E$8/4*AG$33*0.7/gradient!$E$13))/$AA58)+1)/((gradient!$E$23*((gradient!$E$19-gradient!$E$18)/100)*(PI()*gradient!$E$8*gradient!$E$8/4*AG$33*0.7/gradient!$E$13))/$AA58))*EXP(gradient!$E$23*((gradient!$E$19-gradient!$E$18)/100))-(1/((gradient!$E$23*((gradient!$E$19-gradient!$E$18)/100)*(PI()*gradient!$E$8*gradient!$E$8/4*AG$33*0.7/gradient!$E$13))/$AA58))))</f>
        <v>383.5526329448702</v>
      </c>
      <c r="AH58" s="344">
        <f>1+((SQRT(AH$33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H$33*0.7/gradient!$E$13)))/$AA58)))*LN(((((gradient!$E$23*((gradient!$E$19-gradient!$E$18)/100)*(PI()*gradient!$E$8*gradient!$E$8/4*AH$33*0.7/gradient!$E$13))/$AA58)+1)/((gradient!$E$23*((gradient!$E$19-gradient!$E$18)/100)*(PI()*gradient!$E$8*gradient!$E$8/4*AH$33*0.7/gradient!$E$13))/$AA58))*EXP(gradient!$E$23*((gradient!$E$19-gradient!$E$18)/100))-(1/((gradient!$E$23*((gradient!$E$19-gradient!$E$18)/100)*(PI()*gradient!$E$8*gradient!$E$8/4*AH$33*0.7/gradient!$E$13))/$AA58))))</f>
        <v>450.72861262352814</v>
      </c>
      <c r="AI58" s="344">
        <f>1+((SQRT(AI$33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I$33*0.7/gradient!$E$13)))/$AA58)))*LN(((((gradient!$E$23*((gradient!$E$19-gradient!$E$18)/100)*(PI()*gradient!$E$8*gradient!$E$8/4*AI$33*0.7/gradient!$E$13))/$AA58)+1)/((gradient!$E$23*((gradient!$E$19-gradient!$E$18)/100)*(PI()*gradient!$E$8*gradient!$E$8/4*AI$33*0.7/gradient!$E$13))/$AA58))*EXP(gradient!$E$23*((gradient!$E$19-gradient!$E$18)/100))-(1/((gradient!$E$23*((gradient!$E$19-gradient!$E$18)/100)*(PI()*gradient!$E$8*gradient!$E$8/4*AI$33*0.7/gradient!$E$13))/$AA58))))</f>
        <v>504.45167889476915</v>
      </c>
      <c r="AJ58" s="344">
        <f>1+((SQRT(AJ$33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J$33*0.7/gradient!$E$13)))/$AA58)))*LN(((((gradient!$E$23*((gradient!$E$19-gradient!$E$18)/100)*(PI()*gradient!$E$8*gradient!$E$8/4*AJ$33*0.7/gradient!$E$13))/$AA58)+1)/((gradient!$E$23*((gradient!$E$19-gradient!$E$18)/100)*(PI()*gradient!$E$8*gradient!$E$8/4*AJ$33*0.7/gradient!$E$13))/$AA58))*EXP(gradient!$E$23*((gradient!$E$19-gradient!$E$18)/100))-(1/((gradient!$E$23*((gradient!$E$19-gradient!$E$18)/100)*(PI()*gradient!$E$8*gradient!$E$8/4*AJ$33*0.7/gradient!$E$13))/$AA58))))</f>
        <v>549.7660294023226</v>
      </c>
      <c r="AK58" s="344">
        <f>1+((SQRT(AK$33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K$33*0.7/gradient!$E$13)))/$AA58)))*LN(((((gradient!$E$23*((gradient!$E$19-gradient!$E$18)/100)*(PI()*gradient!$E$8*gradient!$E$8/4*AK$33*0.7/gradient!$E$13))/$AA58)+1)/((gradient!$E$23*((gradient!$E$19-gradient!$E$18)/100)*(PI()*gradient!$E$8*gradient!$E$8/4*AK$33*0.7/gradient!$E$13))/$AA58))*EXP(gradient!$E$23*((gradient!$E$19-gradient!$E$18)/100))-(1/((gradient!$E$23*((gradient!$E$19-gradient!$E$18)/100)*(PI()*gradient!$E$8*gradient!$E$8/4*AK$33*0.7/gradient!$E$13))/$AA58))))</f>
        <v>711.14940209068129</v>
      </c>
      <c r="AL58" s="344">
        <f>1+((SQRT(AL$33/((('col1'!$B$9*((((gradient!$E$13/60*4)/(3.1415927*0.7*gradient!$E$8*gradient!$E$8))/1000*gradient!$E$9/1000000)/'col1'!$N$5)^(1/3))+('col1'!$B$10/((((gradient!$E$13/60*4)/(3.1415927*0.7*gradient!$E$8*gradient!$E$8))/1000*gradient!$E$9/1000000)/'col1'!$N$5))+('col1'!$B$11*((((gradient!$E$13/60*4)/(3.1415927*0.7*gradient!$E$8*gradient!$E$8))/1000*gradient!$E$9/1000000)/'col1'!$N$5)))*(gradient!$E$9*0.001)))/4)*(1/(1+((gradient!$E$23*((gradient!$E$19-gradient!$E$18)/100)*((PI()*gradient!$E$8*gradient!$E$8/4*AL$33*0.7/gradient!$E$13)))/$AA58)))*LN(((((gradient!$E$23*((gradient!$E$19-gradient!$E$18)/100)*(PI()*gradient!$E$8*gradient!$E$8/4*AL$33*0.7/gradient!$E$13))/$AA58)+1)/((gradient!$E$23*((gradient!$E$19-gradient!$E$18)/100)*(PI()*gradient!$E$8*gradient!$E$8/4*AL$33*0.7/gradient!$E$13))/$AA58))*EXP(gradient!$E$23*((gradient!$E$19-gradient!$E$18)/100))-(1/((gradient!$E$23*((gradient!$E$19-gradient!$E$18)/100)*(PI()*gradient!$E$8*gradient!$E$8/4*AL$33*0.7/gradient!$E$13))/$AA58))))</f>
        <v>899.74457578894987</v>
      </c>
    </row>
    <row r="59" spans="1:38" x14ac:dyDescent="0.2">
      <c r="A59" s="470"/>
      <c r="B59" s="345">
        <f>300*gradient!$E$8/4.6</f>
        <v>136.95652173913044</v>
      </c>
      <c r="C59" s="344">
        <f>1+((SQRT($C$3/((('col1'!$B$9*(((($B59/60*4)/(3.1415927*0.7*gradient!$E$8*gradient!$E$8))/1000*gradient!$E$9/1000000)/'col1'!$N$5)^(1/3))+('col1'!$B$10/(((($B59/60*4)/(3.1415927*0.7*gradient!$E$8*gradient!$E$8))/1000*gradient!$E$9/1000000)/'col1'!$N$5))+('col1'!$B$11*(((($B59/60*4)/(3.1415927*0.7*gradient!$E$8*gradient!$E$8))/1000*gradient!$E$9/1000000)/'col1'!$N$5)))*(gradient!$E$9*0.001)))/4)*(1/(1+((gradient!$E$23*((gradient!$E$19-gradient!$E$18)/100)*((PI()*gradient!$E$8*gradient!$E$8/4*$C$3*0.7/$B59)))/gradient!$E$20)))*LN(((((gradient!$E$23*((gradient!$E$19-gradient!$E$18)/100)*(PI()*gradient!$E$8*gradient!$E$8/4*$C$3*0.7/$B59))/gradient!$E$20)+1)/((gradient!$E$23*((gradient!$E$19-gradient!$E$18)/100)*(PI()*gradient!$E$8*gradient!$E$8/4*$C$3*0.7/$B59))/gradient!$E$20))*EXP(gradient!$E$23*((gradient!$E$19-gradient!$E$18)/100))-(1/((gradient!$E$23*((gradient!$E$19-gradient!$E$18)/100)*(PI()*gradient!$E$8*gradient!$E$8/4*$C$3*0.7/$B59))/gradient!$E$20))))</f>
        <v>80.172329488877608</v>
      </c>
      <c r="E59" s="472"/>
      <c r="F59" s="345">
        <f>300*gradient!$E$8/4.6</f>
        <v>136.95652173913044</v>
      </c>
      <c r="G59" s="344">
        <f>1.1*('col1'!$B$12*$G$3*0.001*(($F59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59" s="472"/>
      <c r="J59" s="345">
        <f>300*gradient!$E$8/4.6</f>
        <v>136.95652173913044</v>
      </c>
      <c r="K59" s="344">
        <f>IF($G59&lt;201,1+((SQRT(K$3/((('col1'!$B$9*((((J59/60*4)/(3.1415927*0.7*gradient!$E$8*gradient!$E$8))/1000*gradient!$E$9/1000000)/'col1'!$N$5)^(1/3))+('col1'!$B$10/((((J59/60*4)/(3.1415927*0.7*gradient!$E$8*gradient!$E$8))/1000*gradient!$E$9/1000000)/'col1'!$N$5))+('col1'!$B$11*((((J59/60*4)/(3.1415927*0.7*gradient!$E$8*gradient!$E$8))/1000*gradient!$E$9/1000000)/'col1'!$N$5)))*(gradient!$E$9*0.001)))/4)*(1/(1+((gradient!$E$23*((gradient!$E$19-gradient!$E$18)/100)*((PI()*gradient!$E$8*gradient!$E$8/4*K$3*0.7/J59)))/$W$56)))*LN(((((gradient!$E$23*((gradient!$E$19-gradient!$E$18)/100)*(PI()*gradient!$E$8*gradient!$E$8/4*K$3*0.7/J59))/$W$56)+1)/((gradient!$E$23*((gradient!$E$19-gradient!$E$18)/100)*(PI()*gradient!$E$8*gradient!$E$8/4*K$3*0.7/J59))/$W$56))*EXP(gradient!$E$23*((gradient!$E$19-gradient!$E$18)/100))-(1/((gradient!$E$23*((gradient!$E$19-gradient!$E$18)/100)*(PI()*gradient!$E$8*gradient!$E$8/4*K$3*0.7/J59))/$W$56)))),0)</f>
        <v>80.172329488877608</v>
      </c>
      <c r="M59" s="472"/>
      <c r="N59" s="345">
        <f>300*gradient!$E$8/4.6</f>
        <v>136.95652173913044</v>
      </c>
      <c r="O59" s="344">
        <f>IF($G59&lt;401,1+((SQRT(O$3/((('col1'!$B$9*((((N59/60*4)/(3.1415927*0.7*gradient!$E$8*gradient!$E$8))/1000*gradient!$E$9/1000000)/'col1'!$N$5)^(1/3))+('col1'!$B$10/((((N59/60*4)/(3.1415927*0.7*gradient!$E$8*gradient!$E$8))/1000*gradient!$E$9/1000000)/'col1'!$N$5))+('col1'!$B$11*((((N59/60*4)/(3.1415927*0.7*gradient!$E$8*gradient!$E$8))/1000*gradient!$E$9/1000000)/'col1'!$N$5)))*(gradient!$E$9*0.001)))/4)*(1/(1+((gradient!$E$23*((gradient!$E$19-gradient!$E$18)/100)*((PI()*gradient!$E$8*gradient!$E$8/4*O$3*0.7/N59)))/$W$56)))*LN(((((gradient!$E$23*((gradient!$E$19-gradient!$E$18)/100)*(PI()*gradient!$E$8*gradient!$E$8/4*O$3*0.7/N59))/$W$56)+1)/((gradient!$E$23*((gradient!$E$19-gradient!$E$18)/100)*(PI()*gradient!$E$8*gradient!$E$8/4*O$3*0.7/N59))/$W$56))*EXP(gradient!$E$23*((gradient!$E$19-gradient!$E$18)/100))-(1/((gradient!$E$23*((gradient!$E$19-gradient!$E$18)/100)*(PI()*gradient!$E$8*gradient!$E$8/4*O$3*0.7/N59))/$W$56)))),0)</f>
        <v>80.172329488877608</v>
      </c>
      <c r="Q59" s="472"/>
      <c r="S59" s="344">
        <f>IF($G59&lt;1001,1+((SQRT(S$3/((('col1'!$B$9*((((U59/60*4)/(3.1415927*0.7*gradient!$E$8*gradient!$E$8))/1000*gradient!$E$9/1000000)/'col1'!$N$5)^(1/3))+('col1'!$B$10/((((U59/60*4)/(3.1415927*0.7*gradient!$E$8*gradient!$E$8))/1000*gradient!$E$9/1000000)/'col1'!$N$5))+('col1'!$B$11*((((U59/60*4)/(3.1415927*0.7*gradient!$E$8*gradient!$E$8))/1000*gradient!$E$9/1000000)/'col1'!$N$5)))*(gradient!$E$9*0.001)))/4)*(1/(1+((gradient!$E$23*((gradient!$E$19-gradient!$E$18)/100)*((PI()*gradient!$E$8*gradient!$E$8/4*S$3*0.7/U59)))/$W$56)))*LN(((((gradient!$E$23*((gradient!$E$19-gradient!$E$18)/100)*(PI()*gradient!$E$8*gradient!$E$8/4*S$3*0.7/U59))/$W$56)+1)/((gradient!$E$23*((gradient!$E$19-gradient!$E$18)/100)*(PI()*gradient!$E$8*gradient!$E$8/4*S$3*0.7/U59))/$W$56))*EXP(gradient!$E$23*((gradient!$E$19-gradient!$E$18)/100))-(1/((gradient!$E$23*((gradient!$E$19-gradient!$E$18)/100)*(PI()*gradient!$E$8*gradient!$E$8/4*S$3*0.7/U59))/$W$56)))),0)</f>
        <v>80.172329488877608</v>
      </c>
      <c r="T59" s="340">
        <v>5</v>
      </c>
      <c r="U59" s="345">
        <f>300*gradient!$E$8/4.6</f>
        <v>136.95652173913044</v>
      </c>
    </row>
    <row r="60" spans="1:38" x14ac:dyDescent="0.2">
      <c r="A60" s="470"/>
      <c r="B60" s="345">
        <f>400*gradient!$E$8/4.6</f>
        <v>182.60869565217394</v>
      </c>
      <c r="C60" s="344">
        <f>1+((SQRT($C$3/((('col1'!$B$9*(((($B60/60*4)/(3.1415927*0.7*gradient!$E$8*gradient!$E$8))/1000*gradient!$E$9/1000000)/'col1'!$N$5)^(1/3))+('col1'!$B$10/(((($B60/60*4)/(3.1415927*0.7*gradient!$E$8*gradient!$E$8))/1000*gradient!$E$9/1000000)/'col1'!$N$5))+('col1'!$B$11*(((($B60/60*4)/(3.1415927*0.7*gradient!$E$8*gradient!$E$8))/1000*gradient!$E$9/1000000)/'col1'!$N$5)))*(gradient!$E$9*0.001)))/4)*(1/(1+((gradient!$E$23*((gradient!$E$19-gradient!$E$18)/100)*((PI()*gradient!$E$8*gradient!$E$8/4*$C$3*0.7/$B60)))/gradient!$E$20)))*LN(((((gradient!$E$23*((gradient!$E$19-gradient!$E$18)/100)*(PI()*gradient!$E$8*gradient!$E$8/4*$C$3*0.7/$B60))/gradient!$E$20)+1)/((gradient!$E$23*((gradient!$E$19-gradient!$E$18)/100)*(PI()*gradient!$E$8*gradient!$E$8/4*$C$3*0.7/$B60))/gradient!$E$20))*EXP(gradient!$E$23*((gradient!$E$19-gradient!$E$18)/100))-(1/((gradient!$E$23*((gradient!$E$19-gradient!$E$18)/100)*(PI()*gradient!$E$8*gradient!$E$8/4*$C$3*0.7/$B60))/gradient!$E$20))))</f>
        <v>98.294238977784218</v>
      </c>
      <c r="E60" s="472"/>
      <c r="F60" s="345">
        <f>400*gradient!$E$8/4.6</f>
        <v>182.60869565217394</v>
      </c>
      <c r="G60" s="344">
        <f>1.1*('col1'!$B$12*$G$3*0.001*(($F60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60" s="472"/>
      <c r="J60" s="345">
        <f>400*gradient!$E$8/4.6</f>
        <v>182.60869565217394</v>
      </c>
      <c r="K60" s="344">
        <f>IF($G60&lt;201,1+((SQRT(K$3/((('col1'!$B$9*((((J60/60*4)/(3.1415927*0.7*gradient!$E$8*gradient!$E$8))/1000*gradient!$E$9/1000000)/'col1'!$N$5)^(1/3))+('col1'!$B$10/((((J60/60*4)/(3.1415927*0.7*gradient!$E$8*gradient!$E$8))/1000*gradient!$E$9/1000000)/'col1'!$N$5))+('col1'!$B$11*((((J60/60*4)/(3.1415927*0.7*gradient!$E$8*gradient!$E$8))/1000*gradient!$E$9/1000000)/'col1'!$N$5)))*(gradient!$E$9*0.001)))/4)*(1/(1+((gradient!$E$23*((gradient!$E$19-gradient!$E$18)/100)*((PI()*gradient!$E$8*gradient!$E$8/4*K$3*0.7/J60)))/$W$56)))*LN(((((gradient!$E$23*((gradient!$E$19-gradient!$E$18)/100)*(PI()*gradient!$E$8*gradient!$E$8/4*K$3*0.7/J60))/$W$56)+1)/((gradient!$E$23*((gradient!$E$19-gradient!$E$18)/100)*(PI()*gradient!$E$8*gradient!$E$8/4*K$3*0.7/J60))/$W$56))*EXP(gradient!$E$23*((gradient!$E$19-gradient!$E$18)/100))-(1/((gradient!$E$23*((gradient!$E$19-gradient!$E$18)/100)*(PI()*gradient!$E$8*gradient!$E$8/4*K$3*0.7/J60))/$W$56)))),0)</f>
        <v>98.294238977784218</v>
      </c>
      <c r="M60" s="472"/>
      <c r="N60" s="345">
        <f>400*gradient!$E$8/4.6</f>
        <v>182.60869565217394</v>
      </c>
      <c r="O60" s="344">
        <f>IF($G60&lt;401,1+((SQRT(O$3/((('col1'!$B$9*((((N60/60*4)/(3.1415927*0.7*gradient!$E$8*gradient!$E$8))/1000*gradient!$E$9/1000000)/'col1'!$N$5)^(1/3))+('col1'!$B$10/((((N60/60*4)/(3.1415927*0.7*gradient!$E$8*gradient!$E$8))/1000*gradient!$E$9/1000000)/'col1'!$N$5))+('col1'!$B$11*((((N60/60*4)/(3.1415927*0.7*gradient!$E$8*gradient!$E$8))/1000*gradient!$E$9/1000000)/'col1'!$N$5)))*(gradient!$E$9*0.001)))/4)*(1/(1+((gradient!$E$23*((gradient!$E$19-gradient!$E$18)/100)*((PI()*gradient!$E$8*gradient!$E$8/4*O$3*0.7/N60)))/$W$56)))*LN(((((gradient!$E$23*((gradient!$E$19-gradient!$E$18)/100)*(PI()*gradient!$E$8*gradient!$E$8/4*O$3*0.7/N60))/$W$56)+1)/((gradient!$E$23*((gradient!$E$19-gradient!$E$18)/100)*(PI()*gradient!$E$8*gradient!$E$8/4*O$3*0.7/N60))/$W$56))*EXP(gradient!$E$23*((gradient!$E$19-gradient!$E$18)/100))-(1/((gradient!$E$23*((gradient!$E$19-gradient!$E$18)/100)*(PI()*gradient!$E$8*gradient!$E$8/4*O$3*0.7/N60))/$W$56)))),0)</f>
        <v>98.294238977784218</v>
      </c>
      <c r="Q60" s="472"/>
      <c r="S60" s="344">
        <f>IF($G60&lt;1001,1+((SQRT(S$3/((('col1'!$B$9*((((U60/60*4)/(3.1415927*0.7*gradient!$E$8*gradient!$E$8))/1000*gradient!$E$9/1000000)/'col1'!$N$5)^(1/3))+('col1'!$B$10/((((U60/60*4)/(3.1415927*0.7*gradient!$E$8*gradient!$E$8))/1000*gradient!$E$9/1000000)/'col1'!$N$5))+('col1'!$B$11*((((U60/60*4)/(3.1415927*0.7*gradient!$E$8*gradient!$E$8))/1000*gradient!$E$9/1000000)/'col1'!$N$5)))*(gradient!$E$9*0.001)))/4)*(1/(1+((gradient!$E$23*((gradient!$E$19-gradient!$E$18)/100)*((PI()*gradient!$E$8*gradient!$E$8/4*S$3*0.7/U60)))/$W$56)))*LN(((((gradient!$E$23*((gradient!$E$19-gradient!$E$18)/100)*(PI()*gradient!$E$8*gradient!$E$8/4*S$3*0.7/U60))/$W$56)+1)/((gradient!$E$23*((gradient!$E$19-gradient!$E$18)/100)*(PI()*gradient!$E$8*gradient!$E$8/4*S$3*0.7/U60))/$W$56))*EXP(gradient!$E$23*((gradient!$E$19-gradient!$E$18)/100))-(1/((gradient!$E$23*((gradient!$E$19-gradient!$E$18)/100)*(PI()*gradient!$E$8*gradient!$E$8/4*S$3*0.7/U60))/$W$56)))),0)</f>
        <v>98.294238977784218</v>
      </c>
      <c r="T60" s="340">
        <v>5</v>
      </c>
      <c r="U60" s="345">
        <f>400*gradient!$E$8/4.6</f>
        <v>182.60869565217394</v>
      </c>
    </row>
    <row r="61" spans="1:38" x14ac:dyDescent="0.2">
      <c r="A61" s="470"/>
      <c r="B61" s="345">
        <f>500*gradient!$E$8/4.6</f>
        <v>228.2608695652174</v>
      </c>
      <c r="C61" s="344">
        <f>1+((SQRT($C$3/((('col1'!$B$9*(((($B61/60*4)/(3.1415927*0.7*gradient!$E$8*gradient!$E$8))/1000*gradient!$E$9/1000000)/'col1'!$N$5)^(1/3))+('col1'!$B$10/(((($B61/60*4)/(3.1415927*0.7*gradient!$E$8*gradient!$E$8))/1000*gradient!$E$9/1000000)/'col1'!$N$5))+('col1'!$B$11*(((($B61/60*4)/(3.1415927*0.7*gradient!$E$8*gradient!$E$8))/1000*gradient!$E$9/1000000)/'col1'!$N$5)))*(gradient!$E$9*0.001)))/4)*(1/(1+((gradient!$E$23*((gradient!$E$19-gradient!$E$18)/100)*((PI()*gradient!$E$8*gradient!$E$8/4*$C$3*0.7/$B61)))/gradient!$E$20)))*LN(((((gradient!$E$23*((gradient!$E$19-gradient!$E$18)/100)*(PI()*gradient!$E$8*gradient!$E$8/4*$C$3*0.7/$B61))/gradient!$E$20)+1)/((gradient!$E$23*((gradient!$E$19-gradient!$E$18)/100)*(PI()*gradient!$E$8*gradient!$E$8/4*$C$3*0.7/$B61))/gradient!$E$20))*EXP(gradient!$E$23*((gradient!$E$19-gradient!$E$18)/100))-(1/((gradient!$E$23*((gradient!$E$19-gradient!$E$18)/100)*(PI()*gradient!$E$8*gradient!$E$8/4*$C$3*0.7/$B61))/gradient!$E$20))))</f>
        <v>112.14551034818903</v>
      </c>
      <c r="E61" s="472"/>
      <c r="F61" s="345">
        <f>500*gradient!$E$8/4.6</f>
        <v>228.2608695652174</v>
      </c>
      <c r="G61" s="344">
        <f>1.1*('col1'!$B$12*$G$3*0.001*(($F61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61" s="472"/>
      <c r="J61" s="345">
        <f>500*gradient!$E$8/4.6</f>
        <v>228.2608695652174</v>
      </c>
      <c r="K61" s="344">
        <f>IF($G61&lt;201,1+((SQRT(K$3/((('col1'!$B$9*((((J61/60*4)/(3.1415927*0.7*gradient!$E$8*gradient!$E$8))/1000*gradient!$E$9/1000000)/'col1'!$N$5)^(1/3))+('col1'!$B$10/((((J61/60*4)/(3.1415927*0.7*gradient!$E$8*gradient!$E$8))/1000*gradient!$E$9/1000000)/'col1'!$N$5))+('col1'!$B$11*((((J61/60*4)/(3.1415927*0.7*gradient!$E$8*gradient!$E$8))/1000*gradient!$E$9/1000000)/'col1'!$N$5)))*(gradient!$E$9*0.001)))/4)*(1/(1+((gradient!$E$23*((gradient!$E$19-gradient!$E$18)/100)*((PI()*gradient!$E$8*gradient!$E$8/4*K$3*0.7/J61)))/$W$56)))*LN(((((gradient!$E$23*((gradient!$E$19-gradient!$E$18)/100)*(PI()*gradient!$E$8*gradient!$E$8/4*K$3*0.7/J61))/$W$56)+1)/((gradient!$E$23*((gradient!$E$19-gradient!$E$18)/100)*(PI()*gradient!$E$8*gradient!$E$8/4*K$3*0.7/J61))/$W$56))*EXP(gradient!$E$23*((gradient!$E$19-gradient!$E$18)/100))-(1/((gradient!$E$23*((gradient!$E$19-gradient!$E$18)/100)*(PI()*gradient!$E$8*gradient!$E$8/4*K$3*0.7/J61))/$W$56)))),0)</f>
        <v>0</v>
      </c>
      <c r="M61" s="472"/>
      <c r="N61" s="345">
        <f>500*gradient!$E$8/4.6</f>
        <v>228.2608695652174</v>
      </c>
      <c r="O61" s="344">
        <f>IF($G61&lt;401,1+((SQRT(O$3/((('col1'!$B$9*((((N61/60*4)/(3.1415927*0.7*gradient!$E$8*gradient!$E$8))/1000*gradient!$E$9/1000000)/'col1'!$N$5)^(1/3))+('col1'!$B$10/((((N61/60*4)/(3.1415927*0.7*gradient!$E$8*gradient!$E$8))/1000*gradient!$E$9/1000000)/'col1'!$N$5))+('col1'!$B$11*((((N61/60*4)/(3.1415927*0.7*gradient!$E$8*gradient!$E$8))/1000*gradient!$E$9/1000000)/'col1'!$N$5)))*(gradient!$E$9*0.001)))/4)*(1/(1+((gradient!$E$23*((gradient!$E$19-gradient!$E$18)/100)*((PI()*gradient!$E$8*gradient!$E$8/4*O$3*0.7/N61)))/$W$56)))*LN(((((gradient!$E$23*((gradient!$E$19-gradient!$E$18)/100)*(PI()*gradient!$E$8*gradient!$E$8/4*O$3*0.7/N61))/$W$56)+1)/((gradient!$E$23*((gradient!$E$19-gradient!$E$18)/100)*(PI()*gradient!$E$8*gradient!$E$8/4*O$3*0.7/N61))/$W$56))*EXP(gradient!$E$23*((gradient!$E$19-gradient!$E$18)/100))-(1/((gradient!$E$23*((gradient!$E$19-gradient!$E$18)/100)*(PI()*gradient!$E$8*gradient!$E$8/4*O$3*0.7/N61))/$W$56)))),0)</f>
        <v>112.14551034818903</v>
      </c>
      <c r="Q61" s="472"/>
      <c r="S61" s="344">
        <f>IF($G61&lt;1001,1+((SQRT(S$3/((('col1'!$B$9*((((U61/60*4)/(3.1415927*0.7*gradient!$E$8*gradient!$E$8))/1000*gradient!$E$9/1000000)/'col1'!$N$5)^(1/3))+('col1'!$B$10/((((U61/60*4)/(3.1415927*0.7*gradient!$E$8*gradient!$E$8))/1000*gradient!$E$9/1000000)/'col1'!$N$5))+('col1'!$B$11*((((U61/60*4)/(3.1415927*0.7*gradient!$E$8*gradient!$E$8))/1000*gradient!$E$9/1000000)/'col1'!$N$5)))*(gradient!$E$9*0.001)))/4)*(1/(1+((gradient!$E$23*((gradient!$E$19-gradient!$E$18)/100)*((PI()*gradient!$E$8*gradient!$E$8/4*S$3*0.7/U61)))/$W$56)))*LN(((((gradient!$E$23*((gradient!$E$19-gradient!$E$18)/100)*(PI()*gradient!$E$8*gradient!$E$8/4*S$3*0.7/U61))/$W$56)+1)/((gradient!$E$23*((gradient!$E$19-gradient!$E$18)/100)*(PI()*gradient!$E$8*gradient!$E$8/4*S$3*0.7/U61))/$W$56))*EXP(gradient!$E$23*((gradient!$E$19-gradient!$E$18)/100))-(1/((gradient!$E$23*((gradient!$E$19-gradient!$E$18)/100)*(PI()*gradient!$E$8*gradient!$E$8/4*S$3*0.7/U61))/$W$56)))),0)</f>
        <v>112.14551034818903</v>
      </c>
      <c r="T61" s="340">
        <v>5</v>
      </c>
      <c r="U61" s="345">
        <f>500*gradient!$E$8/4.6</f>
        <v>228.2608695652174</v>
      </c>
    </row>
    <row r="62" spans="1:38" x14ac:dyDescent="0.2">
      <c r="A62" s="470"/>
      <c r="B62" s="345">
        <f>600*gradient!$E$8/4.6</f>
        <v>273.91304347826087</v>
      </c>
      <c r="C62" s="344">
        <f>1+((SQRT($C$3/((('col1'!$B$9*(((($B62/60*4)/(3.1415927*0.7*gradient!$E$8*gradient!$E$8))/1000*gradient!$E$9/1000000)/'col1'!$N$5)^(1/3))+('col1'!$B$10/(((($B62/60*4)/(3.1415927*0.7*gradient!$E$8*gradient!$E$8))/1000*gradient!$E$9/1000000)/'col1'!$N$5))+('col1'!$B$11*(((($B62/60*4)/(3.1415927*0.7*gradient!$E$8*gradient!$E$8))/1000*gradient!$E$9/1000000)/'col1'!$N$5)))*(gradient!$E$9*0.001)))/4)*(1/(1+((gradient!$E$23*((gradient!$E$19-gradient!$E$18)/100)*((PI()*gradient!$E$8*gradient!$E$8/4*$C$3*0.7/$B62)))/gradient!$E$20)))*LN(((((gradient!$E$23*((gradient!$E$19-gradient!$E$18)/100)*(PI()*gradient!$E$8*gradient!$E$8/4*$C$3*0.7/$B62))/gradient!$E$20)+1)/((gradient!$E$23*((gradient!$E$19-gradient!$E$18)/100)*(PI()*gradient!$E$8*gradient!$E$8/4*$C$3*0.7/$B62))/gradient!$E$20))*EXP(gradient!$E$23*((gradient!$E$19-gradient!$E$18)/100))-(1/((gradient!$E$23*((gradient!$E$19-gradient!$E$18)/100)*(PI()*gradient!$E$8*gradient!$E$8/4*$C$3*0.7/$B62))/gradient!$E$20))))</f>
        <v>122.82891666058178</v>
      </c>
      <c r="E62" s="472"/>
      <c r="F62" s="345">
        <f>600*gradient!$E$8/4.6</f>
        <v>273.91304347826087</v>
      </c>
      <c r="G62" s="344">
        <f>1.1*('col1'!$B$12*$G$3*0.001*(($F62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62" s="472"/>
      <c r="J62" s="345">
        <f>600*gradient!$E$8/4.6</f>
        <v>273.91304347826087</v>
      </c>
      <c r="K62" s="344">
        <f>IF($G62&lt;201,1+((SQRT(K$3/((('col1'!$B$9*((((J62/60*4)/(3.1415927*0.7*gradient!$E$8*gradient!$E$8))/1000*gradient!$E$9/1000000)/'col1'!$N$5)^(1/3))+('col1'!$B$10/((((J62/60*4)/(3.1415927*0.7*gradient!$E$8*gradient!$E$8))/1000*gradient!$E$9/1000000)/'col1'!$N$5))+('col1'!$B$11*((((J62/60*4)/(3.1415927*0.7*gradient!$E$8*gradient!$E$8))/1000*gradient!$E$9/1000000)/'col1'!$N$5)))*(gradient!$E$9*0.001)))/4)*(1/(1+((gradient!$E$23*((gradient!$E$19-gradient!$E$18)/100)*((PI()*gradient!$E$8*gradient!$E$8/4*K$3*0.7/J62)))/$W$56)))*LN(((((gradient!$E$23*((gradient!$E$19-gradient!$E$18)/100)*(PI()*gradient!$E$8*gradient!$E$8/4*K$3*0.7/J62))/$W$56)+1)/((gradient!$E$23*((gradient!$E$19-gradient!$E$18)/100)*(PI()*gradient!$E$8*gradient!$E$8/4*K$3*0.7/J62))/$W$56))*EXP(gradient!$E$23*((gradient!$E$19-gradient!$E$18)/100))-(1/((gradient!$E$23*((gradient!$E$19-gradient!$E$18)/100)*(PI()*gradient!$E$8*gradient!$E$8/4*K$3*0.7/J62))/$W$56)))),0)</f>
        <v>0</v>
      </c>
      <c r="M62" s="472"/>
      <c r="N62" s="345">
        <f>600*gradient!$E$8/4.6</f>
        <v>273.91304347826087</v>
      </c>
      <c r="O62" s="344">
        <f>IF($G62&lt;401,1+((SQRT(O$3/((('col1'!$B$9*((((N62/60*4)/(3.1415927*0.7*gradient!$E$8*gradient!$E$8))/1000*gradient!$E$9/1000000)/'col1'!$N$5)^(1/3))+('col1'!$B$10/((((N62/60*4)/(3.1415927*0.7*gradient!$E$8*gradient!$E$8))/1000*gradient!$E$9/1000000)/'col1'!$N$5))+('col1'!$B$11*((((N62/60*4)/(3.1415927*0.7*gradient!$E$8*gradient!$E$8))/1000*gradient!$E$9/1000000)/'col1'!$N$5)))*(gradient!$E$9*0.001)))/4)*(1/(1+((gradient!$E$23*((gradient!$E$19-gradient!$E$18)/100)*((PI()*gradient!$E$8*gradient!$E$8/4*O$3*0.7/N62)))/$W$56)))*LN(((((gradient!$E$23*((gradient!$E$19-gradient!$E$18)/100)*(PI()*gradient!$E$8*gradient!$E$8/4*O$3*0.7/N62))/$W$56)+1)/((gradient!$E$23*((gradient!$E$19-gradient!$E$18)/100)*(PI()*gradient!$E$8*gradient!$E$8/4*O$3*0.7/N62))/$W$56))*EXP(gradient!$E$23*((gradient!$E$19-gradient!$E$18)/100))-(1/((gradient!$E$23*((gradient!$E$19-gradient!$E$18)/100)*(PI()*gradient!$E$8*gradient!$E$8/4*O$3*0.7/N62))/$W$56)))),0)</f>
        <v>122.82891666058178</v>
      </c>
      <c r="Q62" s="472"/>
      <c r="S62" s="344">
        <f>IF($G62&lt;1001,1+((SQRT(S$3/((('col1'!$B$9*((((U62/60*4)/(3.1415927*0.7*gradient!$E$8*gradient!$E$8))/1000*gradient!$E$9/1000000)/'col1'!$N$5)^(1/3))+('col1'!$B$10/((((U62/60*4)/(3.1415927*0.7*gradient!$E$8*gradient!$E$8))/1000*gradient!$E$9/1000000)/'col1'!$N$5))+('col1'!$B$11*((((U62/60*4)/(3.1415927*0.7*gradient!$E$8*gradient!$E$8))/1000*gradient!$E$9/1000000)/'col1'!$N$5)))*(gradient!$E$9*0.001)))/4)*(1/(1+((gradient!$E$23*((gradient!$E$19-gradient!$E$18)/100)*((PI()*gradient!$E$8*gradient!$E$8/4*S$3*0.7/U62)))/$W$56)))*LN(((((gradient!$E$23*((gradient!$E$19-gradient!$E$18)/100)*(PI()*gradient!$E$8*gradient!$E$8/4*S$3*0.7/U62))/$W$56)+1)/((gradient!$E$23*((gradient!$E$19-gradient!$E$18)/100)*(PI()*gradient!$E$8*gradient!$E$8/4*S$3*0.7/U62))/$W$56))*EXP(gradient!$E$23*((gradient!$E$19-gradient!$E$18)/100))-(1/((gradient!$E$23*((gradient!$E$19-gradient!$E$18)/100)*(PI()*gradient!$E$8*gradient!$E$8/4*S$3*0.7/U62))/$W$56)))),0)</f>
        <v>122.82891666058178</v>
      </c>
      <c r="T62" s="340">
        <v>5</v>
      </c>
      <c r="U62" s="345">
        <f>600*gradient!$E$8/4.6</f>
        <v>273.91304347826087</v>
      </c>
      <c r="AA62" s="347" t="s">
        <v>294</v>
      </c>
      <c r="AB62" s="348">
        <f>gradient!E26</f>
        <v>156.00147319151</v>
      </c>
      <c r="AC62" s="347"/>
      <c r="AG62" s="349">
        <f>AB62</f>
        <v>156.00147319151</v>
      </c>
      <c r="AH62" s="349">
        <f>AC63</f>
        <v>135.28705520247223</v>
      </c>
    </row>
    <row r="63" spans="1:38" x14ac:dyDescent="0.2">
      <c r="A63" s="470"/>
      <c r="B63" s="345">
        <f>700*gradient!$E$8/4.6</f>
        <v>319.56521739130437</v>
      </c>
      <c r="C63" s="344">
        <f>1+((SQRT($C$3/((('col1'!$B$9*(((($B63/60*4)/(3.1415927*0.7*gradient!$E$8*gradient!$E$8))/1000*gradient!$E$9/1000000)/'col1'!$N$5)^(1/3))+('col1'!$B$10/(((($B63/60*4)/(3.1415927*0.7*gradient!$E$8*gradient!$E$8))/1000*gradient!$E$9/1000000)/'col1'!$N$5))+('col1'!$B$11*(((($B63/60*4)/(3.1415927*0.7*gradient!$E$8*gradient!$E$8))/1000*gradient!$E$9/1000000)/'col1'!$N$5)))*(gradient!$E$9*0.001)))/4)*(1/(1+((gradient!$E$23*((gradient!$E$19-gradient!$E$18)/100)*((PI()*gradient!$E$8*gradient!$E$8/4*$C$3*0.7/$B63)))/gradient!$E$20)))*LN(((((gradient!$E$23*((gradient!$E$19-gradient!$E$18)/100)*(PI()*gradient!$E$8*gradient!$E$8/4*$C$3*0.7/$B63))/gradient!$E$20)+1)/((gradient!$E$23*((gradient!$E$19-gradient!$E$18)/100)*(PI()*gradient!$E$8*gradient!$E$8/4*$C$3*0.7/$B63))/gradient!$E$20))*EXP(gradient!$E$23*((gradient!$E$19-gradient!$E$18)/100))-(1/((gradient!$E$23*((gradient!$E$19-gradient!$E$18)/100)*(PI()*gradient!$E$8*gradient!$E$8/4*$C$3*0.7/$B63))/gradient!$E$20))))</f>
        <v>131.16651304790014</v>
      </c>
      <c r="E63" s="472"/>
      <c r="F63" s="345">
        <f>700*gradient!$E$8/4.6</f>
        <v>319.56521739130437</v>
      </c>
      <c r="G63" s="344">
        <f>1.1*('col1'!$B$12*$G$3*0.001*(($F63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63" s="472"/>
      <c r="J63" s="345">
        <f>700*gradient!$E$8/4.6</f>
        <v>319.56521739130437</v>
      </c>
      <c r="K63" s="344">
        <f>IF($G63&lt;201,1+((SQRT(K$3/((('col1'!$B$9*((((J63/60*4)/(3.1415927*0.7*gradient!$E$8*gradient!$E$8))/1000*gradient!$E$9/1000000)/'col1'!$N$5)^(1/3))+('col1'!$B$10/((((J63/60*4)/(3.1415927*0.7*gradient!$E$8*gradient!$E$8))/1000*gradient!$E$9/1000000)/'col1'!$N$5))+('col1'!$B$11*((((J63/60*4)/(3.1415927*0.7*gradient!$E$8*gradient!$E$8))/1000*gradient!$E$9/1000000)/'col1'!$N$5)))*(gradient!$E$9*0.001)))/4)*(1/(1+((gradient!$E$23*((gradient!$E$19-gradient!$E$18)/100)*((PI()*gradient!$E$8*gradient!$E$8/4*K$3*0.7/J63)))/$W$56)))*LN(((((gradient!$E$23*((gradient!$E$19-gradient!$E$18)/100)*(PI()*gradient!$E$8*gradient!$E$8/4*K$3*0.7/J63))/$W$56)+1)/((gradient!$E$23*((gradient!$E$19-gradient!$E$18)/100)*(PI()*gradient!$E$8*gradient!$E$8/4*K$3*0.7/J63))/$W$56))*EXP(gradient!$E$23*((gradient!$E$19-gradient!$E$18)/100))-(1/((gradient!$E$23*((gradient!$E$19-gradient!$E$18)/100)*(PI()*gradient!$E$8*gradient!$E$8/4*K$3*0.7/J63))/$W$56)))),0)</f>
        <v>0</v>
      </c>
      <c r="M63" s="472"/>
      <c r="N63" s="345">
        <f>700*gradient!$E$8/4.6</f>
        <v>319.56521739130437</v>
      </c>
      <c r="O63" s="344">
        <f>IF($G63&lt;401,1+((SQRT(O$3/((('col1'!$B$9*((((N63/60*4)/(3.1415927*0.7*gradient!$E$8*gradient!$E$8))/1000*gradient!$E$9/1000000)/'col1'!$N$5)^(1/3))+('col1'!$B$10/((((N63/60*4)/(3.1415927*0.7*gradient!$E$8*gradient!$E$8))/1000*gradient!$E$9/1000000)/'col1'!$N$5))+('col1'!$B$11*((((N63/60*4)/(3.1415927*0.7*gradient!$E$8*gradient!$E$8))/1000*gradient!$E$9/1000000)/'col1'!$N$5)))*(gradient!$E$9*0.001)))/4)*(1/(1+((gradient!$E$23*((gradient!$E$19-gradient!$E$18)/100)*((PI()*gradient!$E$8*gradient!$E$8/4*O$3*0.7/N63)))/$W$56)))*LN(((((gradient!$E$23*((gradient!$E$19-gradient!$E$18)/100)*(PI()*gradient!$E$8*gradient!$E$8/4*O$3*0.7/N63))/$W$56)+1)/((gradient!$E$23*((gradient!$E$19-gradient!$E$18)/100)*(PI()*gradient!$E$8*gradient!$E$8/4*O$3*0.7/N63))/$W$56))*EXP(gradient!$E$23*((gradient!$E$19-gradient!$E$18)/100))-(1/((gradient!$E$23*((gradient!$E$19-gradient!$E$18)/100)*(PI()*gradient!$E$8*gradient!$E$8/4*O$3*0.7/N63))/$W$56)))),0)</f>
        <v>131.16651304790014</v>
      </c>
      <c r="Q63" s="472"/>
      <c r="S63" s="344">
        <f>IF($G63&lt;1001,1+((SQRT(S$3/((('col1'!$B$9*((((U63/60*4)/(3.1415927*0.7*gradient!$E$8*gradient!$E$8))/1000*gradient!$E$9/1000000)/'col1'!$N$5)^(1/3))+('col1'!$B$10/((((U63/60*4)/(3.1415927*0.7*gradient!$E$8*gradient!$E$8))/1000*gradient!$E$9/1000000)/'col1'!$N$5))+('col1'!$B$11*((((U63/60*4)/(3.1415927*0.7*gradient!$E$8*gradient!$E$8))/1000*gradient!$E$9/1000000)/'col1'!$N$5)))*(gradient!$E$9*0.001)))/4)*(1/(1+((gradient!$E$23*((gradient!$E$19-gradient!$E$18)/100)*((PI()*gradient!$E$8*gradient!$E$8/4*S$3*0.7/U63)))/$W$56)))*LN(((((gradient!$E$23*((gradient!$E$19-gradient!$E$18)/100)*(PI()*gradient!$E$8*gradient!$E$8/4*S$3*0.7/U63))/$W$56)+1)/((gradient!$E$23*((gradient!$E$19-gradient!$E$18)/100)*(PI()*gradient!$E$8*gradient!$E$8/4*S$3*0.7/U63))/$W$56))*EXP(gradient!$E$23*((gradient!$E$19-gradient!$E$18)/100))-(1/((gradient!$E$23*((gradient!$E$19-gradient!$E$18)/100)*(PI()*gradient!$E$8*gradient!$E$8/4*S$3*0.7/U63))/$W$56)))),0)</f>
        <v>131.16651304790014</v>
      </c>
      <c r="T63" s="340">
        <v>5</v>
      </c>
      <c r="U63" s="345">
        <f>700*gradient!$E$8/4.6</f>
        <v>319.56521739130437</v>
      </c>
      <c r="AA63" s="347" t="s">
        <v>293</v>
      </c>
      <c r="AB63" s="348">
        <f>S264</f>
        <v>291.28852839398223</v>
      </c>
      <c r="AC63" s="348">
        <f>IF((AB63-AB62)&lt;0,0,AB63-AB62)</f>
        <v>135.28705520247223</v>
      </c>
      <c r="AD63" s="337" t="s">
        <v>307</v>
      </c>
      <c r="AG63" s="349">
        <f>AB62</f>
        <v>156.00147319151</v>
      </c>
      <c r="AH63" s="349">
        <f>AC67</f>
        <v>134.91567586242246</v>
      </c>
    </row>
    <row r="64" spans="1:38" x14ac:dyDescent="0.2">
      <c r="A64" s="470"/>
      <c r="B64" s="345">
        <f>800*gradient!$E$8/4.6</f>
        <v>365.21739130434787</v>
      </c>
      <c r="C64" s="344">
        <f>1+((SQRT($C$3/((('col1'!$B$9*(((($B64/60*4)/(3.1415927*0.7*gradient!$E$8*gradient!$E$8))/1000*gradient!$E$9/1000000)/'col1'!$N$5)^(1/3))+('col1'!$B$10/(((($B64/60*4)/(3.1415927*0.7*gradient!$E$8*gradient!$E$8))/1000*gradient!$E$9/1000000)/'col1'!$N$5))+('col1'!$B$11*(((($B64/60*4)/(3.1415927*0.7*gradient!$E$8*gradient!$E$8))/1000*gradient!$E$9/1000000)/'col1'!$N$5)))*(gradient!$E$9*0.001)))/4)*(1/(1+((gradient!$E$23*((gradient!$E$19-gradient!$E$18)/100)*((PI()*gradient!$E$8*gradient!$E$8/4*$C$3*0.7/$B64)))/gradient!$E$20)))*LN(((((gradient!$E$23*((gradient!$E$19-gradient!$E$18)/100)*(PI()*gradient!$E$8*gradient!$E$8/4*$C$3*0.7/$B64))/gradient!$E$20)+1)/((gradient!$E$23*((gradient!$E$19-gradient!$E$18)/100)*(PI()*gradient!$E$8*gradient!$E$8/4*$C$3*0.7/$B64))/gradient!$E$20))*EXP(gradient!$E$23*((gradient!$E$19-gradient!$E$18)/100))-(1/((gradient!$E$23*((gradient!$E$19-gradient!$E$18)/100)*(PI()*gradient!$E$8*gradient!$E$8/4*$C$3*0.7/$B64))/gradient!$E$20))))</f>
        <v>137.74872004678105</v>
      </c>
      <c r="E64" s="472"/>
      <c r="F64" s="345">
        <f>800*gradient!$E$8/4.6</f>
        <v>365.21739130434787</v>
      </c>
      <c r="G64" s="344">
        <f>1.1*('col1'!$B$12*$G$3*0.001*(($F64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64" s="472"/>
      <c r="J64" s="345">
        <f>800*gradient!$E$8/4.6</f>
        <v>365.21739130434787</v>
      </c>
      <c r="K64" s="344">
        <f>IF($G64&lt;201,1+((SQRT(K$3/((('col1'!$B$9*((((J64/60*4)/(3.1415927*0.7*gradient!$E$8*gradient!$E$8))/1000*gradient!$E$9/1000000)/'col1'!$N$5)^(1/3))+('col1'!$B$10/((((J64/60*4)/(3.1415927*0.7*gradient!$E$8*gradient!$E$8))/1000*gradient!$E$9/1000000)/'col1'!$N$5))+('col1'!$B$11*((((J64/60*4)/(3.1415927*0.7*gradient!$E$8*gradient!$E$8))/1000*gradient!$E$9/1000000)/'col1'!$N$5)))*(gradient!$E$9*0.001)))/4)*(1/(1+((gradient!$E$23*((gradient!$E$19-gradient!$E$18)/100)*((PI()*gradient!$E$8*gradient!$E$8/4*K$3*0.7/J64)))/$W$56)))*LN(((((gradient!$E$23*((gradient!$E$19-gradient!$E$18)/100)*(PI()*gradient!$E$8*gradient!$E$8/4*K$3*0.7/J64))/$W$56)+1)/((gradient!$E$23*((gradient!$E$19-gradient!$E$18)/100)*(PI()*gradient!$E$8*gradient!$E$8/4*K$3*0.7/J64))/$W$56))*EXP(gradient!$E$23*((gradient!$E$19-gradient!$E$18)/100))-(1/((gradient!$E$23*((gradient!$E$19-gradient!$E$18)/100)*(PI()*gradient!$E$8*gradient!$E$8/4*K$3*0.7/J64))/$W$56)))),0)</f>
        <v>0</v>
      </c>
      <c r="M64" s="472"/>
      <c r="N64" s="345">
        <f>800*gradient!$E$8/4.6</f>
        <v>365.21739130434787</v>
      </c>
      <c r="O64" s="344">
        <f>IF($G64&lt;401,1+((SQRT(O$3/((('col1'!$B$9*((((N64/60*4)/(3.1415927*0.7*gradient!$E$8*gradient!$E$8))/1000*gradient!$E$9/1000000)/'col1'!$N$5)^(1/3))+('col1'!$B$10/((((N64/60*4)/(3.1415927*0.7*gradient!$E$8*gradient!$E$8))/1000*gradient!$E$9/1000000)/'col1'!$N$5))+('col1'!$B$11*((((N64/60*4)/(3.1415927*0.7*gradient!$E$8*gradient!$E$8))/1000*gradient!$E$9/1000000)/'col1'!$N$5)))*(gradient!$E$9*0.001)))/4)*(1/(1+((gradient!$E$23*((gradient!$E$19-gradient!$E$18)/100)*((PI()*gradient!$E$8*gradient!$E$8/4*O$3*0.7/N64)))/$W$56)))*LN(((((gradient!$E$23*((gradient!$E$19-gradient!$E$18)/100)*(PI()*gradient!$E$8*gradient!$E$8/4*O$3*0.7/N64))/$W$56)+1)/((gradient!$E$23*((gradient!$E$19-gradient!$E$18)/100)*(PI()*gradient!$E$8*gradient!$E$8/4*O$3*0.7/N64))/$W$56))*EXP(gradient!$E$23*((gradient!$E$19-gradient!$E$18)/100))-(1/((gradient!$E$23*((gradient!$E$19-gradient!$E$18)/100)*(PI()*gradient!$E$8*gradient!$E$8/4*O$3*0.7/N64))/$W$56)))),0)</f>
        <v>137.74872004678105</v>
      </c>
      <c r="Q64" s="472"/>
      <c r="S64" s="344">
        <f>IF($G64&lt;1001,1+((SQRT(S$3/((('col1'!$B$9*((((U64/60*4)/(3.1415927*0.7*gradient!$E$8*gradient!$E$8))/1000*gradient!$E$9/1000000)/'col1'!$N$5)^(1/3))+('col1'!$B$10/((((U64/60*4)/(3.1415927*0.7*gradient!$E$8*gradient!$E$8))/1000*gradient!$E$9/1000000)/'col1'!$N$5))+('col1'!$B$11*((((U64/60*4)/(3.1415927*0.7*gradient!$E$8*gradient!$E$8))/1000*gradient!$E$9/1000000)/'col1'!$N$5)))*(gradient!$E$9*0.001)))/4)*(1/(1+((gradient!$E$23*((gradient!$E$19-gradient!$E$18)/100)*((PI()*gradient!$E$8*gradient!$E$8/4*S$3*0.7/U64)))/$W$56)))*LN(((((gradient!$E$23*((gradient!$E$19-gradient!$E$18)/100)*(PI()*gradient!$E$8*gradient!$E$8/4*S$3*0.7/U64))/$W$56)+1)/((gradient!$E$23*((gradient!$E$19-gradient!$E$18)/100)*(PI()*gradient!$E$8*gradient!$E$8/4*S$3*0.7/U64))/$W$56))*EXP(gradient!$E$23*((gradient!$E$19-gradient!$E$18)/100))-(1/((gradient!$E$23*((gradient!$E$19-gradient!$E$18)/100)*(PI()*gradient!$E$8*gradient!$E$8/4*S$3*0.7/U64))/$W$56)))),0)</f>
        <v>137.74872004678105</v>
      </c>
      <c r="T64" s="340">
        <v>5</v>
      </c>
      <c r="U64" s="345">
        <f>800*gradient!$E$8/4.6</f>
        <v>365.21739130434787</v>
      </c>
      <c r="AG64" s="349">
        <f>AB62</f>
        <v>156.00147319151</v>
      </c>
      <c r="AH64" s="349">
        <f>AC70</f>
        <v>108.60971840796515</v>
      </c>
    </row>
    <row r="65" spans="1:30" x14ac:dyDescent="0.2">
      <c r="A65" s="470"/>
      <c r="B65" s="345">
        <f>900*gradient!$E$8/4.6</f>
        <v>410.86956521739131</v>
      </c>
      <c r="C65" s="344">
        <f>1+((SQRT($C$3/((('col1'!$B$9*(((($B65/60*4)/(3.1415927*0.7*gradient!$E$8*gradient!$E$8))/1000*gradient!$E$9/1000000)/'col1'!$N$5)^(1/3))+('col1'!$B$10/(((($B65/60*4)/(3.1415927*0.7*gradient!$E$8*gradient!$E$8))/1000*gradient!$E$9/1000000)/'col1'!$N$5))+('col1'!$B$11*(((($B65/60*4)/(3.1415927*0.7*gradient!$E$8*gradient!$E$8))/1000*gradient!$E$9/1000000)/'col1'!$N$5)))*(gradient!$E$9*0.001)))/4)*(1/(1+((gradient!$E$23*((gradient!$E$19-gradient!$E$18)/100)*((PI()*gradient!$E$8*gradient!$E$8/4*$C$3*0.7/$B65)))/gradient!$E$20)))*LN(((((gradient!$E$23*((gradient!$E$19-gradient!$E$18)/100)*(PI()*gradient!$E$8*gradient!$E$8/4*$C$3*0.7/$B65))/gradient!$E$20)+1)/((gradient!$E$23*((gradient!$E$19-gradient!$E$18)/100)*(PI()*gradient!$E$8*gradient!$E$8/4*$C$3*0.7/$B65))/gradient!$E$20))*EXP(gradient!$E$23*((gradient!$E$19-gradient!$E$18)/100))-(1/((gradient!$E$23*((gradient!$E$19-gradient!$E$18)/100)*(PI()*gradient!$E$8*gradient!$E$8/4*$C$3*0.7/$B65))/gradient!$E$20))))</f>
        <v>142.99861273172891</v>
      </c>
      <c r="E65" s="472"/>
      <c r="F65" s="345">
        <f>900*gradient!$E$8/4.6</f>
        <v>410.86956521739131</v>
      </c>
      <c r="G65" s="344">
        <f>1.1*('col1'!$B$12*$G$3*0.001*(($F65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65" s="472"/>
      <c r="J65" s="345">
        <f>900*gradient!$E$8/4.6</f>
        <v>410.86956521739131</v>
      </c>
      <c r="K65" s="344">
        <f>IF($G65&lt;201,1+((SQRT(K$3/((('col1'!$B$9*((((J65/60*4)/(3.1415927*0.7*gradient!$E$8*gradient!$E$8))/1000*gradient!$E$9/1000000)/'col1'!$N$5)^(1/3))+('col1'!$B$10/((((J65/60*4)/(3.1415927*0.7*gradient!$E$8*gradient!$E$8))/1000*gradient!$E$9/1000000)/'col1'!$N$5))+('col1'!$B$11*((((J65/60*4)/(3.1415927*0.7*gradient!$E$8*gradient!$E$8))/1000*gradient!$E$9/1000000)/'col1'!$N$5)))*(gradient!$E$9*0.001)))/4)*(1/(1+((gradient!$E$23*((gradient!$E$19-gradient!$E$18)/100)*((PI()*gradient!$E$8*gradient!$E$8/4*K$3*0.7/J65)))/$W$56)))*LN(((((gradient!$E$23*((gradient!$E$19-gradient!$E$18)/100)*(PI()*gradient!$E$8*gradient!$E$8/4*K$3*0.7/J65))/$W$56)+1)/((gradient!$E$23*((gradient!$E$19-gradient!$E$18)/100)*(PI()*gradient!$E$8*gradient!$E$8/4*K$3*0.7/J65))/$W$56))*EXP(gradient!$E$23*((gradient!$E$19-gradient!$E$18)/100))-(1/((gradient!$E$23*((gradient!$E$19-gradient!$E$18)/100)*(PI()*gradient!$E$8*gradient!$E$8/4*K$3*0.7/J65))/$W$56)))),0)</f>
        <v>0</v>
      </c>
      <c r="M65" s="472"/>
      <c r="N65" s="345">
        <f>900*gradient!$E$8/4.6</f>
        <v>410.86956521739131</v>
      </c>
      <c r="O65" s="344">
        <f>IF($G65&lt;401,1+((SQRT(O$3/((('col1'!$B$9*((((N65/60*4)/(3.1415927*0.7*gradient!$E$8*gradient!$E$8))/1000*gradient!$E$9/1000000)/'col1'!$N$5)^(1/3))+('col1'!$B$10/((((N65/60*4)/(3.1415927*0.7*gradient!$E$8*gradient!$E$8))/1000*gradient!$E$9/1000000)/'col1'!$N$5))+('col1'!$B$11*((((N65/60*4)/(3.1415927*0.7*gradient!$E$8*gradient!$E$8))/1000*gradient!$E$9/1000000)/'col1'!$N$5)))*(gradient!$E$9*0.001)))/4)*(1/(1+((gradient!$E$23*((gradient!$E$19-gradient!$E$18)/100)*((PI()*gradient!$E$8*gradient!$E$8/4*O$3*0.7/N65)))/$W$56)))*LN(((((gradient!$E$23*((gradient!$E$19-gradient!$E$18)/100)*(PI()*gradient!$E$8*gradient!$E$8/4*O$3*0.7/N65))/$W$56)+1)/((gradient!$E$23*((gradient!$E$19-gradient!$E$18)/100)*(PI()*gradient!$E$8*gradient!$E$8/4*O$3*0.7/N65))/$W$56))*EXP(gradient!$E$23*((gradient!$E$19-gradient!$E$18)/100))-(1/((gradient!$E$23*((gradient!$E$19-gradient!$E$18)/100)*(PI()*gradient!$E$8*gradient!$E$8/4*O$3*0.7/N65))/$W$56)))),0)</f>
        <v>142.99861273172891</v>
      </c>
      <c r="Q65" s="472"/>
      <c r="S65" s="344">
        <f>IF($G65&lt;1001,1+((SQRT(S$3/((('col1'!$B$9*((((U65/60*4)/(3.1415927*0.7*gradient!$E$8*gradient!$E$8))/1000*gradient!$E$9/1000000)/'col1'!$N$5)^(1/3))+('col1'!$B$10/((((U65/60*4)/(3.1415927*0.7*gradient!$E$8*gradient!$E$8))/1000*gradient!$E$9/1000000)/'col1'!$N$5))+('col1'!$B$11*((((U65/60*4)/(3.1415927*0.7*gradient!$E$8*gradient!$E$8))/1000*gradient!$E$9/1000000)/'col1'!$N$5)))*(gradient!$E$9*0.001)))/4)*(1/(1+((gradient!$E$23*((gradient!$E$19-gradient!$E$18)/100)*((PI()*gradient!$E$8*gradient!$E$8/4*S$3*0.7/U65)))/$W$56)))*LN(((((gradient!$E$23*((gradient!$E$19-gradient!$E$18)/100)*(PI()*gradient!$E$8*gradient!$E$8/4*S$3*0.7/U65))/$W$56)+1)/((gradient!$E$23*((gradient!$E$19-gradient!$E$18)/100)*(PI()*gradient!$E$8*gradient!$E$8/4*S$3*0.7/U65))/$W$56))*EXP(gradient!$E$23*((gradient!$E$19-gradient!$E$18)/100))-(1/((gradient!$E$23*((gradient!$E$19-gradient!$E$18)/100)*(PI()*gradient!$E$8*gradient!$E$8/4*S$3*0.7/U65))/$W$56)))),0)</f>
        <v>142.99861273172891</v>
      </c>
      <c r="T65" s="340">
        <v>5</v>
      </c>
      <c r="U65" s="345">
        <f>900*gradient!$E$8/4.6</f>
        <v>410.86956521739131</v>
      </c>
    </row>
    <row r="66" spans="1:30" x14ac:dyDescent="0.2">
      <c r="A66" s="470"/>
      <c r="B66" s="345">
        <f>1000*gradient!$E$8/4.6</f>
        <v>456.52173913043481</v>
      </c>
      <c r="C66" s="344">
        <f>1+((SQRT($C$3/((('col1'!$B$9*(((($B66/60*4)/(3.1415927*0.7*gradient!$E$8*gradient!$E$8))/1000*gradient!$E$9/1000000)/'col1'!$N$5)^(1/3))+('col1'!$B$10/(((($B66/60*4)/(3.1415927*0.7*gradient!$E$8*gradient!$E$8))/1000*gradient!$E$9/1000000)/'col1'!$N$5))+('col1'!$B$11*(((($B66/60*4)/(3.1415927*0.7*gradient!$E$8*gradient!$E$8))/1000*gradient!$E$9/1000000)/'col1'!$N$5)))*(gradient!$E$9*0.001)))/4)*(1/(1+((gradient!$E$23*((gradient!$E$19-gradient!$E$18)/100)*((PI()*gradient!$E$8*gradient!$E$8/4*$C$3*0.7/$B66)))/gradient!$E$20)))*LN(((((gradient!$E$23*((gradient!$E$19-gradient!$E$18)/100)*(PI()*gradient!$E$8*gradient!$E$8/4*$C$3*0.7/$B66))/gradient!$E$20)+1)/((gradient!$E$23*((gradient!$E$19-gradient!$E$18)/100)*(PI()*gradient!$E$8*gradient!$E$8/4*$C$3*0.7/$B66))/gradient!$E$20))*EXP(gradient!$E$23*((gradient!$E$19-gradient!$E$18)/100))-(1/((gradient!$E$23*((gradient!$E$19-gradient!$E$18)/100)*(PI()*gradient!$E$8*gradient!$E$8/4*$C$3*0.7/$B66))/gradient!$E$20))))</f>
        <v>147.22229580981448</v>
      </c>
      <c r="E66" s="472"/>
      <c r="F66" s="345">
        <f>1000*gradient!$E$8/4.6</f>
        <v>456.52173913043481</v>
      </c>
      <c r="G66" s="344">
        <f>1.1*('col1'!$B$12*$G$3*0.001*(($F66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66" s="472"/>
      <c r="J66" s="345">
        <f>1000*gradient!$E$8/4.6</f>
        <v>456.52173913043481</v>
      </c>
      <c r="K66" s="344">
        <f>IF($G66&lt;201,1+((SQRT(K$3/((('col1'!$B$9*((((J66/60*4)/(3.1415927*0.7*gradient!$E$8*gradient!$E$8))/1000*gradient!$E$9/1000000)/'col1'!$N$5)^(1/3))+('col1'!$B$10/((((J66/60*4)/(3.1415927*0.7*gradient!$E$8*gradient!$E$8))/1000*gradient!$E$9/1000000)/'col1'!$N$5))+('col1'!$B$11*((((J66/60*4)/(3.1415927*0.7*gradient!$E$8*gradient!$E$8))/1000*gradient!$E$9/1000000)/'col1'!$N$5)))*(gradient!$E$9*0.001)))/4)*(1/(1+((gradient!$E$23*((gradient!$E$19-gradient!$E$18)/100)*((PI()*gradient!$E$8*gradient!$E$8/4*K$3*0.7/J66)))/$W$56)))*LN(((((gradient!$E$23*((gradient!$E$19-gradient!$E$18)/100)*(PI()*gradient!$E$8*gradient!$E$8/4*K$3*0.7/J66))/$W$56)+1)/((gradient!$E$23*((gradient!$E$19-gradient!$E$18)/100)*(PI()*gradient!$E$8*gradient!$E$8/4*K$3*0.7/J66))/$W$56))*EXP(gradient!$E$23*((gradient!$E$19-gradient!$E$18)/100))-(1/((gradient!$E$23*((gradient!$E$19-gradient!$E$18)/100)*(PI()*gradient!$E$8*gradient!$E$8/4*K$3*0.7/J66))/$W$56)))),0)</f>
        <v>0</v>
      </c>
      <c r="M66" s="472"/>
      <c r="N66" s="345">
        <f>1000*gradient!$E$8/4.6</f>
        <v>456.52173913043481</v>
      </c>
      <c r="O66" s="344">
        <f>IF($G66&lt;401,1+((SQRT(O$3/((('col1'!$B$9*((((N66/60*4)/(3.1415927*0.7*gradient!$E$8*gradient!$E$8))/1000*gradient!$E$9/1000000)/'col1'!$N$5)^(1/3))+('col1'!$B$10/((((N66/60*4)/(3.1415927*0.7*gradient!$E$8*gradient!$E$8))/1000*gradient!$E$9/1000000)/'col1'!$N$5))+('col1'!$B$11*((((N66/60*4)/(3.1415927*0.7*gradient!$E$8*gradient!$E$8))/1000*gradient!$E$9/1000000)/'col1'!$N$5)))*(gradient!$E$9*0.001)))/4)*(1/(1+((gradient!$E$23*((gradient!$E$19-gradient!$E$18)/100)*((PI()*gradient!$E$8*gradient!$E$8/4*O$3*0.7/N66)))/$W$56)))*LN(((((gradient!$E$23*((gradient!$E$19-gradient!$E$18)/100)*(PI()*gradient!$E$8*gradient!$E$8/4*O$3*0.7/N66))/$W$56)+1)/((gradient!$E$23*((gradient!$E$19-gradient!$E$18)/100)*(PI()*gradient!$E$8*gradient!$E$8/4*O$3*0.7/N66))/$W$56))*EXP(gradient!$E$23*((gradient!$E$19-gradient!$E$18)/100))-(1/((gradient!$E$23*((gradient!$E$19-gradient!$E$18)/100)*(PI()*gradient!$E$8*gradient!$E$8/4*O$3*0.7/N66))/$W$56)))),0)</f>
        <v>0</v>
      </c>
      <c r="Q66" s="472"/>
      <c r="S66" s="344">
        <f>IF($G66&lt;1001,1+((SQRT(S$3/((('col1'!$B$9*((((U66/60*4)/(3.1415927*0.7*gradient!$E$8*gradient!$E$8))/1000*gradient!$E$9/1000000)/'col1'!$N$5)^(1/3))+('col1'!$B$10/((((U66/60*4)/(3.1415927*0.7*gradient!$E$8*gradient!$E$8))/1000*gradient!$E$9/1000000)/'col1'!$N$5))+('col1'!$B$11*((((U66/60*4)/(3.1415927*0.7*gradient!$E$8*gradient!$E$8))/1000*gradient!$E$9/1000000)/'col1'!$N$5)))*(gradient!$E$9*0.001)))/4)*(1/(1+((gradient!$E$23*((gradient!$E$19-gradient!$E$18)/100)*((PI()*gradient!$E$8*gradient!$E$8/4*S$3*0.7/U66)))/$W$56)))*LN(((((gradient!$E$23*((gradient!$E$19-gradient!$E$18)/100)*(PI()*gradient!$E$8*gradient!$E$8/4*S$3*0.7/U66))/$W$56)+1)/((gradient!$E$23*((gradient!$E$19-gradient!$E$18)/100)*(PI()*gradient!$E$8*gradient!$E$8/4*S$3*0.7/U66))/$W$56))*EXP(gradient!$E$23*((gradient!$E$19-gradient!$E$18)/100))-(1/((gradient!$E$23*((gradient!$E$19-gradient!$E$18)/100)*(PI()*gradient!$E$8*gradient!$E$8/4*S$3*0.7/U66))/$W$56)))),0)</f>
        <v>147.22229580981448</v>
      </c>
      <c r="T66" s="340">
        <v>5</v>
      </c>
      <c r="U66" s="345">
        <f>1000*gradient!$E$8/4.6</f>
        <v>456.52173913043481</v>
      </c>
    </row>
    <row r="67" spans="1:30" x14ac:dyDescent="0.2">
      <c r="A67" s="470"/>
      <c r="B67" s="345">
        <f>1200*gradient!$E$8/4.6</f>
        <v>547.82608695652175</v>
      </c>
      <c r="C67" s="344">
        <f>1+((SQRT($C$3/((('col1'!$B$9*(((($B67/60*4)/(3.1415927*0.7*gradient!$E$8*gradient!$E$8))/1000*gradient!$E$9/1000000)/'col1'!$N$5)^(1/3))+('col1'!$B$10/(((($B67/60*4)/(3.1415927*0.7*gradient!$E$8*gradient!$E$8))/1000*gradient!$E$9/1000000)/'col1'!$N$5))+('col1'!$B$11*(((($B67/60*4)/(3.1415927*0.7*gradient!$E$8*gradient!$E$8))/1000*gradient!$E$9/1000000)/'col1'!$N$5)))*(gradient!$E$9*0.001)))/4)*(1/(1+((gradient!$E$23*((gradient!$E$19-gradient!$E$18)/100)*((PI()*gradient!$E$8*gradient!$E$8/4*$C$3*0.7/$B67)))/gradient!$E$20)))*LN(((((gradient!$E$23*((gradient!$E$19-gradient!$E$18)/100)*(PI()*gradient!$E$8*gradient!$E$8/4*$C$3*0.7/$B67))/gradient!$E$20)+1)/((gradient!$E$23*((gradient!$E$19-gradient!$E$18)/100)*(PI()*gradient!$E$8*gradient!$E$8/4*$C$3*0.7/$B67))/gradient!$E$20))*EXP(gradient!$E$23*((gradient!$E$19-gradient!$E$18)/100))-(1/((gradient!$E$23*((gradient!$E$19-gradient!$E$18)/100)*(PI()*gradient!$E$8*gradient!$E$8/4*$C$3*0.7/$B67))/gradient!$E$20))))</f>
        <v>153.43190377411688</v>
      </c>
      <c r="E67" s="472"/>
      <c r="F67" s="345">
        <f>1200*gradient!$E$8/4.6</f>
        <v>547.82608695652175</v>
      </c>
      <c r="G67" s="344">
        <f>1.1*('col1'!$B$12*$G$3*0.001*(($F67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67" s="472"/>
      <c r="J67" s="345">
        <f>1200*gradient!$E$8/4.6</f>
        <v>547.82608695652175</v>
      </c>
      <c r="K67" s="344">
        <f>IF($G67&lt;201,1+((SQRT(K$3/((('col1'!$B$9*((((J67/60*4)/(3.1415927*0.7*gradient!$E$8*gradient!$E$8))/1000*gradient!$E$9/1000000)/'col1'!$N$5)^(1/3))+('col1'!$B$10/((((J67/60*4)/(3.1415927*0.7*gradient!$E$8*gradient!$E$8))/1000*gradient!$E$9/1000000)/'col1'!$N$5))+('col1'!$B$11*((((J67/60*4)/(3.1415927*0.7*gradient!$E$8*gradient!$E$8))/1000*gradient!$E$9/1000000)/'col1'!$N$5)))*(gradient!$E$9*0.001)))/4)*(1/(1+((gradient!$E$23*((gradient!$E$19-gradient!$E$18)/100)*((PI()*gradient!$E$8*gradient!$E$8/4*K$3*0.7/J67)))/$W$56)))*LN(((((gradient!$E$23*((gradient!$E$19-gradient!$E$18)/100)*(PI()*gradient!$E$8*gradient!$E$8/4*K$3*0.7/J67))/$W$56)+1)/((gradient!$E$23*((gradient!$E$19-gradient!$E$18)/100)*(PI()*gradient!$E$8*gradient!$E$8/4*K$3*0.7/J67))/$W$56))*EXP(gradient!$E$23*((gradient!$E$19-gradient!$E$18)/100))-(1/((gradient!$E$23*((gradient!$E$19-gradient!$E$18)/100)*(PI()*gradient!$E$8*gradient!$E$8/4*K$3*0.7/J67))/$W$56)))),0)</f>
        <v>0</v>
      </c>
      <c r="M67" s="472"/>
      <c r="N67" s="345">
        <f>1200*gradient!$E$8/4.6</f>
        <v>547.82608695652175</v>
      </c>
      <c r="O67" s="344">
        <f>IF($G67&lt;401,1+((SQRT(O$3/((('col1'!$B$9*((((N67/60*4)/(3.1415927*0.7*gradient!$E$8*gradient!$E$8))/1000*gradient!$E$9/1000000)/'col1'!$N$5)^(1/3))+('col1'!$B$10/((((N67/60*4)/(3.1415927*0.7*gradient!$E$8*gradient!$E$8))/1000*gradient!$E$9/1000000)/'col1'!$N$5))+('col1'!$B$11*((((N67/60*4)/(3.1415927*0.7*gradient!$E$8*gradient!$E$8))/1000*gradient!$E$9/1000000)/'col1'!$N$5)))*(gradient!$E$9*0.001)))/4)*(1/(1+((gradient!$E$23*((gradient!$E$19-gradient!$E$18)/100)*((PI()*gradient!$E$8*gradient!$E$8/4*O$3*0.7/N67)))/$W$56)))*LN(((((gradient!$E$23*((gradient!$E$19-gradient!$E$18)/100)*(PI()*gradient!$E$8*gradient!$E$8/4*O$3*0.7/N67))/$W$56)+1)/((gradient!$E$23*((gradient!$E$19-gradient!$E$18)/100)*(PI()*gradient!$E$8*gradient!$E$8/4*O$3*0.7/N67))/$W$56))*EXP(gradient!$E$23*((gradient!$E$19-gradient!$E$18)/100))-(1/((gradient!$E$23*((gradient!$E$19-gradient!$E$18)/100)*(PI()*gradient!$E$8*gradient!$E$8/4*O$3*0.7/N67))/$W$56)))),0)</f>
        <v>0</v>
      </c>
      <c r="Q67" s="472"/>
      <c r="S67" s="344">
        <f>IF($G67&lt;1001,1+((SQRT(S$3/((('col1'!$B$9*((((U67/60*4)/(3.1415927*0.7*gradient!$E$8*gradient!$E$8))/1000*gradient!$E$9/1000000)/'col1'!$N$5)^(1/3))+('col1'!$B$10/((((U67/60*4)/(3.1415927*0.7*gradient!$E$8*gradient!$E$8))/1000*gradient!$E$9/1000000)/'col1'!$N$5))+('col1'!$B$11*((((U67/60*4)/(3.1415927*0.7*gradient!$E$8*gradient!$E$8))/1000*gradient!$E$9/1000000)/'col1'!$N$5)))*(gradient!$E$9*0.001)))/4)*(1/(1+((gradient!$E$23*((gradient!$E$19-gradient!$E$18)/100)*((PI()*gradient!$E$8*gradient!$E$8/4*S$3*0.7/U67)))/$W$56)))*LN(((((gradient!$E$23*((gradient!$E$19-gradient!$E$18)/100)*(PI()*gradient!$E$8*gradient!$E$8/4*S$3*0.7/U67))/$W$56)+1)/((gradient!$E$23*((gradient!$E$19-gradient!$E$18)/100)*(PI()*gradient!$E$8*gradient!$E$8/4*S$3*0.7/U67))/$W$56))*EXP(gradient!$E$23*((gradient!$E$19-gradient!$E$18)/100))-(1/((gradient!$E$23*((gradient!$E$19-gradient!$E$18)/100)*(PI()*gradient!$E$8*gradient!$E$8/4*S$3*0.7/U67))/$W$56)))),0)</f>
        <v>153.43190377411688</v>
      </c>
      <c r="T67" s="340">
        <v>5</v>
      </c>
      <c r="U67" s="345">
        <f>1200*gradient!$E$8/4.6</f>
        <v>547.82608695652175</v>
      </c>
      <c r="AA67" s="347" t="s">
        <v>293</v>
      </c>
      <c r="AB67" s="348">
        <f>O264</f>
        <v>290.91714905393246</v>
      </c>
      <c r="AC67" s="348">
        <f>IF((AB67-AB62)&lt;0,0,AB67-AB62)</f>
        <v>134.91567586242246</v>
      </c>
      <c r="AD67" s="337" t="s">
        <v>306</v>
      </c>
    </row>
    <row r="68" spans="1:30" x14ac:dyDescent="0.2">
      <c r="A68" s="470"/>
      <c r="B68" s="345">
        <f>1400*gradient!$E$8/4.6</f>
        <v>639.13043478260875</v>
      </c>
      <c r="C68" s="344">
        <f>1+((SQRT($C$3/((('col1'!$B$9*(((($B68/60*4)/(3.1415927*0.7*gradient!$E$8*gradient!$E$8))/1000*gradient!$E$9/1000000)/'col1'!$N$5)^(1/3))+('col1'!$B$10/(((($B68/60*4)/(3.1415927*0.7*gradient!$E$8*gradient!$E$8))/1000*gradient!$E$9/1000000)/'col1'!$N$5))+('col1'!$B$11*(((($B68/60*4)/(3.1415927*0.7*gradient!$E$8*gradient!$E$8))/1000*gradient!$E$9/1000000)/'col1'!$N$5)))*(gradient!$E$9*0.001)))/4)*(1/(1+((gradient!$E$23*((gradient!$E$19-gradient!$E$18)/100)*((PI()*gradient!$E$8*gradient!$E$8/4*$C$3*0.7/$B68)))/gradient!$E$20)))*LN(((((gradient!$E$23*((gradient!$E$19-gradient!$E$18)/100)*(PI()*gradient!$E$8*gradient!$E$8/4*$C$3*0.7/$B68))/gradient!$E$20)+1)/((gradient!$E$23*((gradient!$E$19-gradient!$E$18)/100)*(PI()*gradient!$E$8*gradient!$E$8/4*$C$3*0.7/$B68))/gradient!$E$20))*EXP(gradient!$E$23*((gradient!$E$19-gradient!$E$18)/100))-(1/((gradient!$E$23*((gradient!$E$19-gradient!$E$18)/100)*(PI()*gradient!$E$8*gradient!$E$8/4*$C$3*0.7/$B68))/gradient!$E$20))))</f>
        <v>157.57951628530583</v>
      </c>
      <c r="E68" s="472"/>
      <c r="F68" s="345">
        <f>1400*gradient!$E$8/4.6</f>
        <v>639.13043478260875</v>
      </c>
      <c r="G68" s="344">
        <f>1.1*('col1'!$B$12*$G$3*0.001*(($F68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68" s="472"/>
      <c r="J68" s="345">
        <f>1400*gradient!$E$8/4.6</f>
        <v>639.13043478260875</v>
      </c>
      <c r="K68" s="344">
        <f>IF($G68&lt;201,1+((SQRT(K$3/((('col1'!$B$9*((((J68/60*4)/(3.1415927*0.7*gradient!$E$8*gradient!$E$8))/1000*gradient!$E$9/1000000)/'col1'!$N$5)^(1/3))+('col1'!$B$10/((((J68/60*4)/(3.1415927*0.7*gradient!$E$8*gradient!$E$8))/1000*gradient!$E$9/1000000)/'col1'!$N$5))+('col1'!$B$11*((((J68/60*4)/(3.1415927*0.7*gradient!$E$8*gradient!$E$8))/1000*gradient!$E$9/1000000)/'col1'!$N$5)))*(gradient!$E$9*0.001)))/4)*(1/(1+((gradient!$E$23*((gradient!$E$19-gradient!$E$18)/100)*((PI()*gradient!$E$8*gradient!$E$8/4*K$3*0.7/J68)))/$W$56)))*LN(((((gradient!$E$23*((gradient!$E$19-gradient!$E$18)/100)*(PI()*gradient!$E$8*gradient!$E$8/4*K$3*0.7/J68))/$W$56)+1)/((gradient!$E$23*((gradient!$E$19-gradient!$E$18)/100)*(PI()*gradient!$E$8*gradient!$E$8/4*K$3*0.7/J68))/$W$56))*EXP(gradient!$E$23*((gradient!$E$19-gradient!$E$18)/100))-(1/((gradient!$E$23*((gradient!$E$19-gradient!$E$18)/100)*(PI()*gradient!$E$8*gradient!$E$8/4*K$3*0.7/J68))/$W$56)))),0)</f>
        <v>0</v>
      </c>
      <c r="M68" s="472"/>
      <c r="N68" s="345">
        <f>1400*gradient!$E$8/4.6</f>
        <v>639.13043478260875</v>
      </c>
      <c r="O68" s="344">
        <f>IF($G68&lt;401,1+((SQRT(O$3/((('col1'!$B$9*((((N68/60*4)/(3.1415927*0.7*gradient!$E$8*gradient!$E$8))/1000*gradient!$E$9/1000000)/'col1'!$N$5)^(1/3))+('col1'!$B$10/((((N68/60*4)/(3.1415927*0.7*gradient!$E$8*gradient!$E$8))/1000*gradient!$E$9/1000000)/'col1'!$N$5))+('col1'!$B$11*((((N68/60*4)/(3.1415927*0.7*gradient!$E$8*gradient!$E$8))/1000*gradient!$E$9/1000000)/'col1'!$N$5)))*(gradient!$E$9*0.001)))/4)*(1/(1+((gradient!$E$23*((gradient!$E$19-gradient!$E$18)/100)*((PI()*gradient!$E$8*gradient!$E$8/4*O$3*0.7/N68)))/$W$56)))*LN(((((gradient!$E$23*((gradient!$E$19-gradient!$E$18)/100)*(PI()*gradient!$E$8*gradient!$E$8/4*O$3*0.7/N68))/$W$56)+1)/((gradient!$E$23*((gradient!$E$19-gradient!$E$18)/100)*(PI()*gradient!$E$8*gradient!$E$8/4*O$3*0.7/N68))/$W$56))*EXP(gradient!$E$23*((gradient!$E$19-gradient!$E$18)/100))-(1/((gradient!$E$23*((gradient!$E$19-gradient!$E$18)/100)*(PI()*gradient!$E$8*gradient!$E$8/4*O$3*0.7/N68))/$W$56)))),0)</f>
        <v>0</v>
      </c>
      <c r="Q68" s="472"/>
      <c r="S68" s="344">
        <f>IF($G68&lt;1001,1+((SQRT(S$3/((('col1'!$B$9*((((U68/60*4)/(3.1415927*0.7*gradient!$E$8*gradient!$E$8))/1000*gradient!$E$9/1000000)/'col1'!$N$5)^(1/3))+('col1'!$B$10/((((U68/60*4)/(3.1415927*0.7*gradient!$E$8*gradient!$E$8))/1000*gradient!$E$9/1000000)/'col1'!$N$5))+('col1'!$B$11*((((U68/60*4)/(3.1415927*0.7*gradient!$E$8*gradient!$E$8))/1000*gradient!$E$9/1000000)/'col1'!$N$5)))*(gradient!$E$9*0.001)))/4)*(1/(1+((gradient!$E$23*((gradient!$E$19-gradient!$E$18)/100)*((PI()*gradient!$E$8*gradient!$E$8/4*S$3*0.7/U68)))/$W$56)))*LN(((((gradient!$E$23*((gradient!$E$19-gradient!$E$18)/100)*(PI()*gradient!$E$8*gradient!$E$8/4*S$3*0.7/U68))/$W$56)+1)/((gradient!$E$23*((gradient!$E$19-gradient!$E$18)/100)*(PI()*gradient!$E$8*gradient!$E$8/4*S$3*0.7/U68))/$W$56))*EXP(gradient!$E$23*((gradient!$E$19-gradient!$E$18)/100))-(1/((gradient!$E$23*((gradient!$E$19-gradient!$E$18)/100)*(PI()*gradient!$E$8*gradient!$E$8/4*S$3*0.7/U68))/$W$56)))),0)</f>
        <v>157.57951628530583</v>
      </c>
      <c r="T68" s="340">
        <v>5</v>
      </c>
      <c r="U68" s="345">
        <f>1400*gradient!$E$8/4.6</f>
        <v>639.13043478260875</v>
      </c>
    </row>
    <row r="69" spans="1:30" x14ac:dyDescent="0.2">
      <c r="A69" s="470"/>
      <c r="B69" s="345">
        <f>1600*gradient!$E$8/4.6</f>
        <v>730.43478260869574</v>
      </c>
      <c r="C69" s="344">
        <f>1+((SQRT($C$3/((('col1'!$B$9*(((($B69/60*4)/(3.1415927*0.7*gradient!$E$8*gradient!$E$8))/1000*gradient!$E$9/1000000)/'col1'!$N$5)^(1/3))+('col1'!$B$10/(((($B69/60*4)/(3.1415927*0.7*gradient!$E$8*gradient!$E$8))/1000*gradient!$E$9/1000000)/'col1'!$N$5))+('col1'!$B$11*(((($B69/60*4)/(3.1415927*0.7*gradient!$E$8*gradient!$E$8))/1000*gradient!$E$9/1000000)/'col1'!$N$5)))*(gradient!$E$9*0.001)))/4)*(1/(1+((gradient!$E$23*((gradient!$E$19-gradient!$E$18)/100)*((PI()*gradient!$E$8*gradient!$E$8/4*$C$3*0.7/$B69)))/gradient!$E$20)))*LN(((((gradient!$E$23*((gradient!$E$19-gradient!$E$18)/100)*(PI()*gradient!$E$8*gradient!$E$8/4*$C$3*0.7/$B69))/gradient!$E$20)+1)/((gradient!$E$23*((gradient!$E$19-gradient!$E$18)/100)*(PI()*gradient!$E$8*gradient!$E$8/4*$C$3*0.7/$B69))/gradient!$E$20))*EXP(gradient!$E$23*((gradient!$E$19-gradient!$E$18)/100))-(1/((gradient!$E$23*((gradient!$E$19-gradient!$E$18)/100)*(PI()*gradient!$E$8*gradient!$E$8/4*$C$3*0.7/$B69))/gradient!$E$20))))</f>
        <v>160.36624205023853</v>
      </c>
      <c r="E69" s="472"/>
      <c r="F69" s="345">
        <f>1600*gradient!$E$8/4.6</f>
        <v>730.43478260869574</v>
      </c>
      <c r="G69" s="344">
        <f>1.1*('col1'!$B$12*$G$3*0.001*(($F69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69" s="472"/>
      <c r="J69" s="345">
        <f>1600*gradient!$E$8/4.6</f>
        <v>730.43478260869574</v>
      </c>
      <c r="K69" s="344">
        <f>IF($G69&lt;201,1+((SQRT(K$3/((('col1'!$B$9*((((J69/60*4)/(3.1415927*0.7*gradient!$E$8*gradient!$E$8))/1000*gradient!$E$9/1000000)/'col1'!$N$5)^(1/3))+('col1'!$B$10/((((J69/60*4)/(3.1415927*0.7*gradient!$E$8*gradient!$E$8))/1000*gradient!$E$9/1000000)/'col1'!$N$5))+('col1'!$B$11*((((J69/60*4)/(3.1415927*0.7*gradient!$E$8*gradient!$E$8))/1000*gradient!$E$9/1000000)/'col1'!$N$5)))*(gradient!$E$9*0.001)))/4)*(1/(1+((gradient!$E$23*((gradient!$E$19-gradient!$E$18)/100)*((PI()*gradient!$E$8*gradient!$E$8/4*K$3*0.7/J69)))/$W$56)))*LN(((((gradient!$E$23*((gradient!$E$19-gradient!$E$18)/100)*(PI()*gradient!$E$8*gradient!$E$8/4*K$3*0.7/J69))/$W$56)+1)/((gradient!$E$23*((gradient!$E$19-gradient!$E$18)/100)*(PI()*gradient!$E$8*gradient!$E$8/4*K$3*0.7/J69))/$W$56))*EXP(gradient!$E$23*((gradient!$E$19-gradient!$E$18)/100))-(1/((gradient!$E$23*((gradient!$E$19-gradient!$E$18)/100)*(PI()*gradient!$E$8*gradient!$E$8/4*K$3*0.7/J69))/$W$56)))),0)</f>
        <v>0</v>
      </c>
      <c r="M69" s="472"/>
      <c r="N69" s="345">
        <f>1600*gradient!$E$8/4.6</f>
        <v>730.43478260869574</v>
      </c>
      <c r="O69" s="344">
        <f>IF($G69&lt;401,1+((SQRT(O$3/((('col1'!$B$9*((((N69/60*4)/(3.1415927*0.7*gradient!$E$8*gradient!$E$8))/1000*gradient!$E$9/1000000)/'col1'!$N$5)^(1/3))+('col1'!$B$10/((((N69/60*4)/(3.1415927*0.7*gradient!$E$8*gradient!$E$8))/1000*gradient!$E$9/1000000)/'col1'!$N$5))+('col1'!$B$11*((((N69/60*4)/(3.1415927*0.7*gradient!$E$8*gradient!$E$8))/1000*gradient!$E$9/1000000)/'col1'!$N$5)))*(gradient!$E$9*0.001)))/4)*(1/(1+((gradient!$E$23*((gradient!$E$19-gradient!$E$18)/100)*((PI()*gradient!$E$8*gradient!$E$8/4*O$3*0.7/N69)))/$W$56)))*LN(((((gradient!$E$23*((gradient!$E$19-gradient!$E$18)/100)*(PI()*gradient!$E$8*gradient!$E$8/4*O$3*0.7/N69))/$W$56)+1)/((gradient!$E$23*((gradient!$E$19-gradient!$E$18)/100)*(PI()*gradient!$E$8*gradient!$E$8/4*O$3*0.7/N69))/$W$56))*EXP(gradient!$E$23*((gradient!$E$19-gradient!$E$18)/100))-(1/((gradient!$E$23*((gradient!$E$19-gradient!$E$18)/100)*(PI()*gradient!$E$8*gradient!$E$8/4*O$3*0.7/N69))/$W$56)))),0)</f>
        <v>0</v>
      </c>
      <c r="Q69" s="472"/>
      <c r="S69" s="344">
        <f>IF($G69&lt;1001,1+((SQRT(S$3/((('col1'!$B$9*((((U69/60*4)/(3.1415927*0.7*gradient!$E$8*gradient!$E$8))/1000*gradient!$E$9/1000000)/'col1'!$N$5)^(1/3))+('col1'!$B$10/((((U69/60*4)/(3.1415927*0.7*gradient!$E$8*gradient!$E$8))/1000*gradient!$E$9/1000000)/'col1'!$N$5))+('col1'!$B$11*((((U69/60*4)/(3.1415927*0.7*gradient!$E$8*gradient!$E$8))/1000*gradient!$E$9/1000000)/'col1'!$N$5)))*(gradient!$E$9*0.001)))/4)*(1/(1+((gradient!$E$23*((gradient!$E$19-gradient!$E$18)/100)*((PI()*gradient!$E$8*gradient!$E$8/4*S$3*0.7/U69)))/$W$56)))*LN(((((gradient!$E$23*((gradient!$E$19-gradient!$E$18)/100)*(PI()*gradient!$E$8*gradient!$E$8/4*S$3*0.7/U69))/$W$56)+1)/((gradient!$E$23*((gradient!$E$19-gradient!$E$18)/100)*(PI()*gradient!$E$8*gradient!$E$8/4*S$3*0.7/U69))/$W$56))*EXP(gradient!$E$23*((gradient!$E$19-gradient!$E$18)/100))-(1/((gradient!$E$23*((gradient!$E$19-gradient!$E$18)/100)*(PI()*gradient!$E$8*gradient!$E$8/4*S$3*0.7/U69))/$W$56)))),0)</f>
        <v>160.36624205023853</v>
      </c>
      <c r="T69" s="340">
        <v>5</v>
      </c>
      <c r="U69" s="345">
        <f>1600*gradient!$E$8/4.6</f>
        <v>730.43478260869574</v>
      </c>
    </row>
    <row r="70" spans="1:30" x14ac:dyDescent="0.2">
      <c r="A70" s="470"/>
      <c r="B70" s="345">
        <f>1800*gradient!$E$8/4.6</f>
        <v>821.73913043478262</v>
      </c>
      <c r="C70" s="344">
        <f>1+((SQRT($C$3/((('col1'!$B$9*(((($B70/60*4)/(3.1415927*0.7*gradient!$E$8*gradient!$E$8))/1000*gradient!$E$9/1000000)/'col1'!$N$5)^(1/3))+('col1'!$B$10/(((($B70/60*4)/(3.1415927*0.7*gradient!$E$8*gradient!$E$8))/1000*gradient!$E$9/1000000)/'col1'!$N$5))+('col1'!$B$11*(((($B70/60*4)/(3.1415927*0.7*gradient!$E$8*gradient!$E$8))/1000*gradient!$E$9/1000000)/'col1'!$N$5)))*(gradient!$E$9*0.001)))/4)*(1/(1+((gradient!$E$23*((gradient!$E$19-gradient!$E$18)/100)*((PI()*gradient!$E$8*gradient!$E$8/4*$C$3*0.7/$B70)))/gradient!$E$20)))*LN(((((gradient!$E$23*((gradient!$E$19-gradient!$E$18)/100)*(PI()*gradient!$E$8*gradient!$E$8/4*$C$3*0.7/$B70))/gradient!$E$20)+1)/((gradient!$E$23*((gradient!$E$19-gradient!$E$18)/100)*(PI()*gradient!$E$8*gradient!$E$8/4*$C$3*0.7/$B70))/gradient!$E$20))*EXP(gradient!$E$23*((gradient!$E$19-gradient!$E$18)/100))-(1/((gradient!$E$23*((gradient!$E$19-gradient!$E$18)/100)*(PI()*gradient!$E$8*gradient!$E$8/4*$C$3*0.7/$B70))/gradient!$E$20))))</f>
        <v>162.22239039158379</v>
      </c>
      <c r="E70" s="472"/>
      <c r="F70" s="345">
        <f>1800*gradient!$E$8/4.6</f>
        <v>821.73913043478262</v>
      </c>
      <c r="G70" s="344">
        <f>1.1*('col1'!$B$12*$G$3*0.001*(($F70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70" s="472"/>
      <c r="J70" s="345">
        <f>1800*gradient!$E$8/4.6</f>
        <v>821.73913043478262</v>
      </c>
      <c r="K70" s="344">
        <f>IF($G70&lt;201,1+((SQRT(K$3/((('col1'!$B$9*((((J70/60*4)/(3.1415927*0.7*gradient!$E$8*gradient!$E$8))/1000*gradient!$E$9/1000000)/'col1'!$N$5)^(1/3))+('col1'!$B$10/((((J70/60*4)/(3.1415927*0.7*gradient!$E$8*gradient!$E$8))/1000*gradient!$E$9/1000000)/'col1'!$N$5))+('col1'!$B$11*((((J70/60*4)/(3.1415927*0.7*gradient!$E$8*gradient!$E$8))/1000*gradient!$E$9/1000000)/'col1'!$N$5)))*(gradient!$E$9*0.001)))/4)*(1/(1+((gradient!$E$23*((gradient!$E$19-gradient!$E$18)/100)*((PI()*gradient!$E$8*gradient!$E$8/4*K$3*0.7/J70)))/$W$56)))*LN(((((gradient!$E$23*((gradient!$E$19-gradient!$E$18)/100)*(PI()*gradient!$E$8*gradient!$E$8/4*K$3*0.7/J70))/$W$56)+1)/((gradient!$E$23*((gradient!$E$19-gradient!$E$18)/100)*(PI()*gradient!$E$8*gradient!$E$8/4*K$3*0.7/J70))/$W$56))*EXP(gradient!$E$23*((gradient!$E$19-gradient!$E$18)/100))-(1/((gradient!$E$23*((gradient!$E$19-gradient!$E$18)/100)*(PI()*gradient!$E$8*gradient!$E$8/4*K$3*0.7/J70))/$W$56)))),0)</f>
        <v>0</v>
      </c>
      <c r="M70" s="472"/>
      <c r="N70" s="345">
        <f>1800*gradient!$E$8/4.6</f>
        <v>821.73913043478262</v>
      </c>
      <c r="O70" s="344">
        <f>IF($G70&lt;401,1+((SQRT(O$3/((('col1'!$B$9*((((N70/60*4)/(3.1415927*0.7*gradient!$E$8*gradient!$E$8))/1000*gradient!$E$9/1000000)/'col1'!$N$5)^(1/3))+('col1'!$B$10/((((N70/60*4)/(3.1415927*0.7*gradient!$E$8*gradient!$E$8))/1000*gradient!$E$9/1000000)/'col1'!$N$5))+('col1'!$B$11*((((N70/60*4)/(3.1415927*0.7*gradient!$E$8*gradient!$E$8))/1000*gradient!$E$9/1000000)/'col1'!$N$5)))*(gradient!$E$9*0.001)))/4)*(1/(1+((gradient!$E$23*((gradient!$E$19-gradient!$E$18)/100)*((PI()*gradient!$E$8*gradient!$E$8/4*O$3*0.7/N70)))/$W$56)))*LN(((((gradient!$E$23*((gradient!$E$19-gradient!$E$18)/100)*(PI()*gradient!$E$8*gradient!$E$8/4*O$3*0.7/N70))/$W$56)+1)/((gradient!$E$23*((gradient!$E$19-gradient!$E$18)/100)*(PI()*gradient!$E$8*gradient!$E$8/4*O$3*0.7/N70))/$W$56))*EXP(gradient!$E$23*((gradient!$E$19-gradient!$E$18)/100))-(1/((gradient!$E$23*((gradient!$E$19-gradient!$E$18)/100)*(PI()*gradient!$E$8*gradient!$E$8/4*O$3*0.7/N70))/$W$56)))),0)</f>
        <v>0</v>
      </c>
      <c r="Q70" s="472"/>
      <c r="S70" s="344">
        <f>IF($G70&lt;1001,1+((SQRT(S$3/((('col1'!$B$9*((((U70/60*4)/(3.1415927*0.7*gradient!$E$8*gradient!$E$8))/1000*gradient!$E$9/1000000)/'col1'!$N$5)^(1/3))+('col1'!$B$10/((((U70/60*4)/(3.1415927*0.7*gradient!$E$8*gradient!$E$8))/1000*gradient!$E$9/1000000)/'col1'!$N$5))+('col1'!$B$11*((((U70/60*4)/(3.1415927*0.7*gradient!$E$8*gradient!$E$8))/1000*gradient!$E$9/1000000)/'col1'!$N$5)))*(gradient!$E$9*0.001)))/4)*(1/(1+((gradient!$E$23*((gradient!$E$19-gradient!$E$18)/100)*((PI()*gradient!$E$8*gradient!$E$8/4*S$3*0.7/U70)))/$W$56)))*LN(((((gradient!$E$23*((gradient!$E$19-gradient!$E$18)/100)*(PI()*gradient!$E$8*gradient!$E$8/4*S$3*0.7/U70))/$W$56)+1)/((gradient!$E$23*((gradient!$E$19-gradient!$E$18)/100)*(PI()*gradient!$E$8*gradient!$E$8/4*S$3*0.7/U70))/$W$56))*EXP(gradient!$E$23*((gradient!$E$19-gradient!$E$18)/100))-(1/((gradient!$E$23*((gradient!$E$19-gradient!$E$18)/100)*(PI()*gradient!$E$8*gradient!$E$8/4*S$3*0.7/U70))/$W$56)))),0)</f>
        <v>162.22239039158379</v>
      </c>
      <c r="T70" s="340">
        <v>5</v>
      </c>
      <c r="U70" s="345">
        <f>1800*gradient!$E$8/4.6</f>
        <v>821.73913043478262</v>
      </c>
      <c r="AA70" s="347" t="s">
        <v>293</v>
      </c>
      <c r="AB70" s="348">
        <f>K264</f>
        <v>264.61119159947515</v>
      </c>
      <c r="AC70" s="348">
        <f>IF((AB70-AB62)&lt;0,0,AB70-AB62)</f>
        <v>108.60971840796515</v>
      </c>
      <c r="AD70" s="337" t="s">
        <v>305</v>
      </c>
    </row>
    <row r="71" spans="1:30" x14ac:dyDescent="0.2">
      <c r="A71" s="470"/>
      <c r="B71" s="345">
        <f>2000*gradient!$E$8/4.6</f>
        <v>913.04347826086962</v>
      </c>
      <c r="C71" s="344">
        <f>1+((SQRT($C$3/((('col1'!$B$9*(((($B71/60*4)/(3.1415927*0.7*gradient!$E$8*gradient!$E$8))/1000*gradient!$E$9/1000000)/'col1'!$N$5)^(1/3))+('col1'!$B$10/(((($B71/60*4)/(3.1415927*0.7*gradient!$E$8*gradient!$E$8))/1000*gradient!$E$9/1000000)/'col1'!$N$5))+('col1'!$B$11*(((($B71/60*4)/(3.1415927*0.7*gradient!$E$8*gradient!$E$8))/1000*gradient!$E$9/1000000)/'col1'!$N$5)))*(gradient!$E$9*0.001)))/4)*(1/(1+((gradient!$E$23*((gradient!$E$19-gradient!$E$18)/100)*((PI()*gradient!$E$8*gradient!$E$8/4*$C$3*0.7/$B71)))/gradient!$E$20)))*LN(((((gradient!$E$23*((gradient!$E$19-gradient!$E$18)/100)*(PI()*gradient!$E$8*gradient!$E$8/4*$C$3*0.7/$B71))/gradient!$E$20)+1)/((gradient!$E$23*((gradient!$E$19-gradient!$E$18)/100)*(PI()*gradient!$E$8*gradient!$E$8/4*$C$3*0.7/$B71))/gradient!$E$20))*EXP(gradient!$E$23*((gradient!$E$19-gradient!$E$18)/100))-(1/((gradient!$E$23*((gradient!$E$19-gradient!$E$18)/100)*(PI()*gradient!$E$8*gradient!$E$8/4*$C$3*0.7/$B71))/gradient!$E$20))))</f>
        <v>163.42370143836331</v>
      </c>
      <c r="E71" s="472"/>
      <c r="F71" s="345">
        <f>2000*gradient!$E$8/4.6</f>
        <v>913.04347826086962</v>
      </c>
      <c r="G71" s="344">
        <f>1.1*('col1'!$B$12*$G$3*0.001*(($F71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71" s="472"/>
      <c r="J71" s="345">
        <f>2000*gradient!$E$8/4.6</f>
        <v>913.04347826086962</v>
      </c>
      <c r="K71" s="344">
        <f>IF($G71&lt;201,1+((SQRT(K$3/((('col1'!$B$9*((((J71/60*4)/(3.1415927*0.7*gradient!$E$8*gradient!$E$8))/1000*gradient!$E$9/1000000)/'col1'!$N$5)^(1/3))+('col1'!$B$10/((((J71/60*4)/(3.1415927*0.7*gradient!$E$8*gradient!$E$8))/1000*gradient!$E$9/1000000)/'col1'!$N$5))+('col1'!$B$11*((((J71/60*4)/(3.1415927*0.7*gradient!$E$8*gradient!$E$8))/1000*gradient!$E$9/1000000)/'col1'!$N$5)))*(gradient!$E$9*0.001)))/4)*(1/(1+((gradient!$E$23*((gradient!$E$19-gradient!$E$18)/100)*((PI()*gradient!$E$8*gradient!$E$8/4*K$3*0.7/J71)))/$W$56)))*LN(((((gradient!$E$23*((gradient!$E$19-gradient!$E$18)/100)*(PI()*gradient!$E$8*gradient!$E$8/4*K$3*0.7/J71))/$W$56)+1)/((gradient!$E$23*((gradient!$E$19-gradient!$E$18)/100)*(PI()*gradient!$E$8*gradient!$E$8/4*K$3*0.7/J71))/$W$56))*EXP(gradient!$E$23*((gradient!$E$19-gradient!$E$18)/100))-(1/((gradient!$E$23*((gradient!$E$19-gradient!$E$18)/100)*(PI()*gradient!$E$8*gradient!$E$8/4*K$3*0.7/J71))/$W$56)))),0)</f>
        <v>0</v>
      </c>
      <c r="M71" s="472"/>
      <c r="N71" s="345">
        <f>2000*gradient!$E$8/4.6</f>
        <v>913.04347826086962</v>
      </c>
      <c r="O71" s="344">
        <f>IF($G71&lt;401,1+((SQRT(O$3/((('col1'!$B$9*((((N71/60*4)/(3.1415927*0.7*gradient!$E$8*gradient!$E$8))/1000*gradient!$E$9/1000000)/'col1'!$N$5)^(1/3))+('col1'!$B$10/((((N71/60*4)/(3.1415927*0.7*gradient!$E$8*gradient!$E$8))/1000*gradient!$E$9/1000000)/'col1'!$N$5))+('col1'!$B$11*((((N71/60*4)/(3.1415927*0.7*gradient!$E$8*gradient!$E$8))/1000*gradient!$E$9/1000000)/'col1'!$N$5)))*(gradient!$E$9*0.001)))/4)*(1/(1+((gradient!$E$23*((gradient!$E$19-gradient!$E$18)/100)*((PI()*gradient!$E$8*gradient!$E$8/4*O$3*0.7/N71)))/$W$56)))*LN(((((gradient!$E$23*((gradient!$E$19-gradient!$E$18)/100)*(PI()*gradient!$E$8*gradient!$E$8/4*O$3*0.7/N71))/$W$56)+1)/((gradient!$E$23*((gradient!$E$19-gradient!$E$18)/100)*(PI()*gradient!$E$8*gradient!$E$8/4*O$3*0.7/N71))/$W$56))*EXP(gradient!$E$23*((gradient!$E$19-gradient!$E$18)/100))-(1/((gradient!$E$23*((gradient!$E$19-gradient!$E$18)/100)*(PI()*gradient!$E$8*gradient!$E$8/4*O$3*0.7/N71))/$W$56)))),0)</f>
        <v>0</v>
      </c>
      <c r="Q71" s="472"/>
      <c r="S71" s="344">
        <f>IF($G71&lt;1001,1+((SQRT(S$3/((('col1'!$B$9*((((U71/60*4)/(3.1415927*0.7*gradient!$E$8*gradient!$E$8))/1000*gradient!$E$9/1000000)/'col1'!$N$5)^(1/3))+('col1'!$B$10/((((U71/60*4)/(3.1415927*0.7*gradient!$E$8*gradient!$E$8))/1000*gradient!$E$9/1000000)/'col1'!$N$5))+('col1'!$B$11*((((U71/60*4)/(3.1415927*0.7*gradient!$E$8*gradient!$E$8))/1000*gradient!$E$9/1000000)/'col1'!$N$5)))*(gradient!$E$9*0.001)))/4)*(1/(1+((gradient!$E$23*((gradient!$E$19-gradient!$E$18)/100)*((PI()*gradient!$E$8*gradient!$E$8/4*S$3*0.7/U71)))/$W$56)))*LN(((((gradient!$E$23*((gradient!$E$19-gradient!$E$18)/100)*(PI()*gradient!$E$8*gradient!$E$8/4*S$3*0.7/U71))/$W$56)+1)/((gradient!$E$23*((gradient!$E$19-gradient!$E$18)/100)*(PI()*gradient!$E$8*gradient!$E$8/4*S$3*0.7/U71))/$W$56))*EXP(gradient!$E$23*((gradient!$E$19-gradient!$E$18)/100))-(1/((gradient!$E$23*((gradient!$E$19-gradient!$E$18)/100)*(PI()*gradient!$E$8*gradient!$E$8/4*S$3*0.7/U71))/$W$56)))),0)</f>
        <v>163.42370143836331</v>
      </c>
      <c r="T71" s="340">
        <v>5</v>
      </c>
      <c r="U71" s="345">
        <f>2000*gradient!$E$8/4.6</f>
        <v>913.04347826086962</v>
      </c>
    </row>
    <row r="72" spans="1:30" x14ac:dyDescent="0.2">
      <c r="A72" s="470"/>
      <c r="B72" s="345">
        <f>2500*gradient!$E$8/4.6</f>
        <v>1141.304347826087</v>
      </c>
      <c r="C72" s="344">
        <f>1+((SQRT($C$3/((('col1'!$B$9*(((($B72/60*4)/(3.1415927*0.7*gradient!$E$8*gradient!$E$8))/1000*gradient!$E$9/1000000)/'col1'!$N$5)^(1/3))+('col1'!$B$10/(((($B72/60*4)/(3.1415927*0.7*gradient!$E$8*gradient!$E$8))/1000*gradient!$E$9/1000000)/'col1'!$N$5))+('col1'!$B$11*(((($B72/60*4)/(3.1415927*0.7*gradient!$E$8*gradient!$E$8))/1000*gradient!$E$9/1000000)/'col1'!$N$5)))*(gradient!$E$9*0.001)))/4)*(1/(1+((gradient!$E$23*((gradient!$E$19-gradient!$E$18)/100)*((PI()*gradient!$E$8*gradient!$E$8/4*$C$3*0.7/$B72)))/gradient!$E$20)))*LN(((((gradient!$E$23*((gradient!$E$19-gradient!$E$18)/100)*(PI()*gradient!$E$8*gradient!$E$8/4*$C$3*0.7/$B72))/gradient!$E$20)+1)/((gradient!$E$23*((gradient!$E$19-gradient!$E$18)/100)*(PI()*gradient!$E$8*gradient!$E$8/4*$C$3*0.7/$B72))/gradient!$E$20))*EXP(gradient!$E$23*((gradient!$E$19-gradient!$E$18)/100))-(1/((gradient!$E$23*((gradient!$E$19-gradient!$E$18)/100)*(PI()*gradient!$E$8*gradient!$E$8/4*$C$3*0.7/$B72))/gradient!$E$20))))</f>
        <v>164.62758616779561</v>
      </c>
      <c r="E72" s="472"/>
      <c r="F72" s="345">
        <f>2500*gradient!$E$8/4.6</f>
        <v>1141.304347826087</v>
      </c>
      <c r="G72" s="344">
        <f>1.1*('col1'!$B$12*$G$3*0.001*(($F72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72" s="472"/>
      <c r="J72" s="345">
        <f>2500*gradient!$E$8/4.6</f>
        <v>1141.304347826087</v>
      </c>
      <c r="K72" s="344">
        <f>IF($G72&lt;201,1+((SQRT(K$3/((('col1'!$B$9*((((J72/60*4)/(3.1415927*0.7*gradient!$E$8*gradient!$E$8))/1000*gradient!$E$9/1000000)/'col1'!$N$5)^(1/3))+('col1'!$B$10/((((J72/60*4)/(3.1415927*0.7*gradient!$E$8*gradient!$E$8))/1000*gradient!$E$9/1000000)/'col1'!$N$5))+('col1'!$B$11*((((J72/60*4)/(3.1415927*0.7*gradient!$E$8*gradient!$E$8))/1000*gradient!$E$9/1000000)/'col1'!$N$5)))*(gradient!$E$9*0.001)))/4)*(1/(1+((gradient!$E$23*((gradient!$E$19-gradient!$E$18)/100)*((PI()*gradient!$E$8*gradient!$E$8/4*K$3*0.7/J72)))/$W$56)))*LN(((((gradient!$E$23*((gradient!$E$19-gradient!$E$18)/100)*(PI()*gradient!$E$8*gradient!$E$8/4*K$3*0.7/J72))/$W$56)+1)/((gradient!$E$23*((gradient!$E$19-gradient!$E$18)/100)*(PI()*gradient!$E$8*gradient!$E$8/4*K$3*0.7/J72))/$W$56))*EXP(gradient!$E$23*((gradient!$E$19-gradient!$E$18)/100))-(1/((gradient!$E$23*((gradient!$E$19-gradient!$E$18)/100)*(PI()*gradient!$E$8*gradient!$E$8/4*K$3*0.7/J72))/$W$56)))),0)</f>
        <v>0</v>
      </c>
      <c r="M72" s="472"/>
      <c r="N72" s="345">
        <f>2500*gradient!$E$8/4.6</f>
        <v>1141.304347826087</v>
      </c>
      <c r="O72" s="344">
        <f>IF($G72&lt;401,1+((SQRT(O$3/((('col1'!$B$9*((((N72/60*4)/(3.1415927*0.7*gradient!$E$8*gradient!$E$8))/1000*gradient!$E$9/1000000)/'col1'!$N$5)^(1/3))+('col1'!$B$10/((((N72/60*4)/(3.1415927*0.7*gradient!$E$8*gradient!$E$8))/1000*gradient!$E$9/1000000)/'col1'!$N$5))+('col1'!$B$11*((((N72/60*4)/(3.1415927*0.7*gradient!$E$8*gradient!$E$8))/1000*gradient!$E$9/1000000)/'col1'!$N$5)))*(gradient!$E$9*0.001)))/4)*(1/(1+((gradient!$E$23*((gradient!$E$19-gradient!$E$18)/100)*((PI()*gradient!$E$8*gradient!$E$8/4*O$3*0.7/N72)))/$W$56)))*LN(((((gradient!$E$23*((gradient!$E$19-gradient!$E$18)/100)*(PI()*gradient!$E$8*gradient!$E$8/4*O$3*0.7/N72))/$W$56)+1)/((gradient!$E$23*((gradient!$E$19-gradient!$E$18)/100)*(PI()*gradient!$E$8*gradient!$E$8/4*O$3*0.7/N72))/$W$56))*EXP(gradient!$E$23*((gradient!$E$19-gradient!$E$18)/100))-(1/((gradient!$E$23*((gradient!$E$19-gradient!$E$18)/100)*(PI()*gradient!$E$8*gradient!$E$8/4*O$3*0.7/N72))/$W$56)))),0)</f>
        <v>0</v>
      </c>
      <c r="Q72" s="472"/>
      <c r="S72" s="344">
        <f>IF($G72&lt;1001,1+((SQRT(S$3/((('col1'!$B$9*((((U72/60*4)/(3.1415927*0.7*gradient!$E$8*gradient!$E$8))/1000*gradient!$E$9/1000000)/'col1'!$N$5)^(1/3))+('col1'!$B$10/((((U72/60*4)/(3.1415927*0.7*gradient!$E$8*gradient!$E$8))/1000*gradient!$E$9/1000000)/'col1'!$N$5))+('col1'!$B$11*((((U72/60*4)/(3.1415927*0.7*gradient!$E$8*gradient!$E$8))/1000*gradient!$E$9/1000000)/'col1'!$N$5)))*(gradient!$E$9*0.001)))/4)*(1/(1+((gradient!$E$23*((gradient!$E$19-gradient!$E$18)/100)*((PI()*gradient!$E$8*gradient!$E$8/4*S$3*0.7/U72)))/$W$56)))*LN(((((gradient!$E$23*((gradient!$E$19-gradient!$E$18)/100)*(PI()*gradient!$E$8*gradient!$E$8/4*S$3*0.7/U72))/$W$56)+1)/((gradient!$E$23*((gradient!$E$19-gradient!$E$18)/100)*(PI()*gradient!$E$8*gradient!$E$8/4*S$3*0.7/U72))/$W$56))*EXP(gradient!$E$23*((gradient!$E$19-gradient!$E$18)/100))-(1/((gradient!$E$23*((gradient!$E$19-gradient!$E$18)/100)*(PI()*gradient!$E$8*gradient!$E$8/4*S$3*0.7/U72))/$W$56)))),0)</f>
        <v>0</v>
      </c>
      <c r="T72" s="340">
        <v>5</v>
      </c>
      <c r="U72" s="345">
        <f>2500*gradient!$E$8/4.6</f>
        <v>1141.304347826087</v>
      </c>
    </row>
    <row r="73" spans="1:30" x14ac:dyDescent="0.2">
      <c r="A73" s="470"/>
      <c r="B73" s="345">
        <f>3000*gradient!$E$8/4.6</f>
        <v>1369.5652173913045</v>
      </c>
      <c r="C73" s="344">
        <f>1+((SQRT($C$3/((('col1'!$B$9*(((($B73/60*4)/(3.1415927*0.7*gradient!$E$8*gradient!$E$8))/1000*gradient!$E$9/1000000)/'col1'!$N$5)^(1/3))+('col1'!$B$10/(((($B73/60*4)/(3.1415927*0.7*gradient!$E$8*gradient!$E$8))/1000*gradient!$E$9/1000000)/'col1'!$N$5))+('col1'!$B$11*(((($B73/60*4)/(3.1415927*0.7*gradient!$E$8*gradient!$E$8))/1000*gradient!$E$9/1000000)/'col1'!$N$5)))*(gradient!$E$9*0.001)))/4)*(1/(1+((gradient!$E$23*((gradient!$E$19-gradient!$E$18)/100)*((PI()*gradient!$E$8*gradient!$E$8/4*$C$3*0.7/$B73)))/gradient!$E$20)))*LN(((((gradient!$E$23*((gradient!$E$19-gradient!$E$18)/100)*(PI()*gradient!$E$8*gradient!$E$8/4*$C$3*0.7/$B73))/gradient!$E$20)+1)/((gradient!$E$23*((gradient!$E$19-gradient!$E$18)/100)*(PI()*gradient!$E$8*gradient!$E$8/4*$C$3*0.7/$B73))/gradient!$E$20))*EXP(gradient!$E$23*((gradient!$E$19-gradient!$E$18)/100))-(1/((gradient!$E$23*((gradient!$E$19-gradient!$E$18)/100)*(PI()*gradient!$E$8*gradient!$E$8/4*$C$3*0.7/$B73))/gradient!$E$20))))</f>
        <v>164.37697699468785</v>
      </c>
      <c r="E73" s="472"/>
      <c r="F73" s="345">
        <f>3000*gradient!$E$8/4.6</f>
        <v>1369.5652173913045</v>
      </c>
      <c r="G73" s="344">
        <f>1.1*('col1'!$B$12*$G$3*0.001*(($F73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73" s="472"/>
      <c r="J73" s="345">
        <f>3000*gradient!$E$8/4.6</f>
        <v>1369.5652173913045</v>
      </c>
      <c r="K73" s="344">
        <f>IF($G73&lt;201,1+((SQRT(K$3/((('col1'!$B$9*((((J73/60*4)/(3.1415927*0.7*gradient!$E$8*gradient!$E$8))/1000*gradient!$E$9/1000000)/'col1'!$N$5)^(1/3))+('col1'!$B$10/((((J73/60*4)/(3.1415927*0.7*gradient!$E$8*gradient!$E$8))/1000*gradient!$E$9/1000000)/'col1'!$N$5))+('col1'!$B$11*((((J73/60*4)/(3.1415927*0.7*gradient!$E$8*gradient!$E$8))/1000*gradient!$E$9/1000000)/'col1'!$N$5)))*(gradient!$E$9*0.001)))/4)*(1/(1+((gradient!$E$23*((gradient!$E$19-gradient!$E$18)/100)*((PI()*gradient!$E$8*gradient!$E$8/4*K$3*0.7/J73)))/$W$56)))*LN(((((gradient!$E$23*((gradient!$E$19-gradient!$E$18)/100)*(PI()*gradient!$E$8*gradient!$E$8/4*K$3*0.7/J73))/$W$56)+1)/((gradient!$E$23*((gradient!$E$19-gradient!$E$18)/100)*(PI()*gradient!$E$8*gradient!$E$8/4*K$3*0.7/J73))/$W$56))*EXP(gradient!$E$23*((gradient!$E$19-gradient!$E$18)/100))-(1/((gradient!$E$23*((gradient!$E$19-gradient!$E$18)/100)*(PI()*gradient!$E$8*gradient!$E$8/4*K$3*0.7/J73))/$W$56)))),0)</f>
        <v>0</v>
      </c>
      <c r="M73" s="472"/>
      <c r="N73" s="345">
        <f>3000*gradient!$E$8/4.6</f>
        <v>1369.5652173913045</v>
      </c>
      <c r="O73" s="344">
        <f>IF($G73&lt;401,1+((SQRT(O$3/((('col1'!$B$9*((((N73/60*4)/(3.1415927*0.7*gradient!$E$8*gradient!$E$8))/1000*gradient!$E$9/1000000)/'col1'!$N$5)^(1/3))+('col1'!$B$10/((((N73/60*4)/(3.1415927*0.7*gradient!$E$8*gradient!$E$8))/1000*gradient!$E$9/1000000)/'col1'!$N$5))+('col1'!$B$11*((((N73/60*4)/(3.1415927*0.7*gradient!$E$8*gradient!$E$8))/1000*gradient!$E$9/1000000)/'col1'!$N$5)))*(gradient!$E$9*0.001)))/4)*(1/(1+((gradient!$E$23*((gradient!$E$19-gradient!$E$18)/100)*((PI()*gradient!$E$8*gradient!$E$8/4*O$3*0.7/N73)))/$W$56)))*LN(((((gradient!$E$23*((gradient!$E$19-gradient!$E$18)/100)*(PI()*gradient!$E$8*gradient!$E$8/4*O$3*0.7/N73))/$W$56)+1)/((gradient!$E$23*((gradient!$E$19-gradient!$E$18)/100)*(PI()*gradient!$E$8*gradient!$E$8/4*O$3*0.7/N73))/$W$56))*EXP(gradient!$E$23*((gradient!$E$19-gradient!$E$18)/100))-(1/((gradient!$E$23*((gradient!$E$19-gradient!$E$18)/100)*(PI()*gradient!$E$8*gradient!$E$8/4*O$3*0.7/N73))/$W$56)))),0)</f>
        <v>0</v>
      </c>
      <c r="Q73" s="472"/>
      <c r="S73" s="344">
        <f>IF($G73&lt;1001,1+((SQRT(S$3/((('col1'!$B$9*((((U73/60*4)/(3.1415927*0.7*gradient!$E$8*gradient!$E$8))/1000*gradient!$E$9/1000000)/'col1'!$N$5)^(1/3))+('col1'!$B$10/((((U73/60*4)/(3.1415927*0.7*gradient!$E$8*gradient!$E$8))/1000*gradient!$E$9/1000000)/'col1'!$N$5))+('col1'!$B$11*((((U73/60*4)/(3.1415927*0.7*gradient!$E$8*gradient!$E$8))/1000*gradient!$E$9/1000000)/'col1'!$N$5)))*(gradient!$E$9*0.001)))/4)*(1/(1+((gradient!$E$23*((gradient!$E$19-gradient!$E$18)/100)*((PI()*gradient!$E$8*gradient!$E$8/4*S$3*0.7/U73)))/$W$56)))*LN(((((gradient!$E$23*((gradient!$E$19-gradient!$E$18)/100)*(PI()*gradient!$E$8*gradient!$E$8/4*S$3*0.7/U73))/$W$56)+1)/((gradient!$E$23*((gradient!$E$19-gradient!$E$18)/100)*(PI()*gradient!$E$8*gradient!$E$8/4*S$3*0.7/U73))/$W$56))*EXP(gradient!$E$23*((gradient!$E$19-gradient!$E$18)/100))-(1/((gradient!$E$23*((gradient!$E$19-gradient!$E$18)/100)*(PI()*gradient!$E$8*gradient!$E$8/4*S$3*0.7/U73))/$W$56)))),0)</f>
        <v>0</v>
      </c>
      <c r="T73" s="340">
        <v>5</v>
      </c>
      <c r="U73" s="345">
        <f>3000*gradient!$E$8/4.6</f>
        <v>1369.5652173913045</v>
      </c>
    </row>
    <row r="74" spans="1:30" x14ac:dyDescent="0.2">
      <c r="A74" s="470"/>
      <c r="B74" s="345">
        <f>3500*gradient!$E$8/4.6</f>
        <v>1597.8260869565217</v>
      </c>
      <c r="C74" s="344">
        <f>1+((SQRT($C$3/((('col1'!$B$9*(((($B74/60*4)/(3.1415927*0.7*gradient!$E$8*gradient!$E$8))/1000*gradient!$E$9/1000000)/'col1'!$N$5)^(1/3))+('col1'!$B$10/(((($B74/60*4)/(3.1415927*0.7*gradient!$E$8*gradient!$E$8))/1000*gradient!$E$9/1000000)/'col1'!$N$5))+('col1'!$B$11*(((($B74/60*4)/(3.1415927*0.7*gradient!$E$8*gradient!$E$8))/1000*gradient!$E$9/1000000)/'col1'!$N$5)))*(gradient!$E$9*0.001)))/4)*(1/(1+((gradient!$E$23*((gradient!$E$19-gradient!$E$18)/100)*((PI()*gradient!$E$8*gradient!$E$8/4*$C$3*0.7/$B74)))/gradient!$E$20)))*LN(((((gradient!$E$23*((gradient!$E$19-gradient!$E$18)/100)*(PI()*gradient!$E$8*gradient!$E$8/4*$C$3*0.7/$B74))/gradient!$E$20)+1)/((gradient!$E$23*((gradient!$E$19-gradient!$E$18)/100)*(PI()*gradient!$E$8*gradient!$E$8/4*$C$3*0.7/$B74))/gradient!$E$20))*EXP(gradient!$E$23*((gradient!$E$19-gradient!$E$18)/100))-(1/((gradient!$E$23*((gradient!$E$19-gradient!$E$18)/100)*(PI()*gradient!$E$8*gradient!$E$8/4*$C$3*0.7/$B74))/gradient!$E$20))))</f>
        <v>163.39398863241456</v>
      </c>
      <c r="E74" s="472"/>
      <c r="F74" s="345">
        <f>3500*gradient!$E$8/4.6</f>
        <v>1597.8260869565217</v>
      </c>
      <c r="G74" s="344">
        <f>1.1*('col1'!$B$12*$G$3*0.001*(($F74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74" s="472"/>
      <c r="J74" s="345">
        <f>3500*gradient!$E$8/4.6</f>
        <v>1597.8260869565217</v>
      </c>
      <c r="K74" s="344">
        <f>IF($G74&lt;201,1+((SQRT(K$3/((('col1'!$B$9*((((J74/60*4)/(3.1415927*0.7*gradient!$E$8*gradient!$E$8))/1000*gradient!$E$9/1000000)/'col1'!$N$5)^(1/3))+('col1'!$B$10/((((J74/60*4)/(3.1415927*0.7*gradient!$E$8*gradient!$E$8))/1000*gradient!$E$9/1000000)/'col1'!$N$5))+('col1'!$B$11*((((J74/60*4)/(3.1415927*0.7*gradient!$E$8*gradient!$E$8))/1000*gradient!$E$9/1000000)/'col1'!$N$5)))*(gradient!$E$9*0.001)))/4)*(1/(1+((gradient!$E$23*((gradient!$E$19-gradient!$E$18)/100)*((PI()*gradient!$E$8*gradient!$E$8/4*K$3*0.7/J74)))/$W$56)))*LN(((((gradient!$E$23*((gradient!$E$19-gradient!$E$18)/100)*(PI()*gradient!$E$8*gradient!$E$8/4*K$3*0.7/J74))/$W$56)+1)/((gradient!$E$23*((gradient!$E$19-gradient!$E$18)/100)*(PI()*gradient!$E$8*gradient!$E$8/4*K$3*0.7/J74))/$W$56))*EXP(gradient!$E$23*((gradient!$E$19-gradient!$E$18)/100))-(1/((gradient!$E$23*((gradient!$E$19-gradient!$E$18)/100)*(PI()*gradient!$E$8*gradient!$E$8/4*K$3*0.7/J74))/$W$56)))),0)</f>
        <v>0</v>
      </c>
      <c r="M74" s="472"/>
      <c r="N74" s="345">
        <f>3500*gradient!$E$8/4.6</f>
        <v>1597.8260869565217</v>
      </c>
      <c r="O74" s="344">
        <f>IF($G74&lt;401,1+((SQRT(O$3/((('col1'!$B$9*((((N74/60*4)/(3.1415927*0.7*gradient!$E$8*gradient!$E$8))/1000*gradient!$E$9/1000000)/'col1'!$N$5)^(1/3))+('col1'!$B$10/((((N74/60*4)/(3.1415927*0.7*gradient!$E$8*gradient!$E$8))/1000*gradient!$E$9/1000000)/'col1'!$N$5))+('col1'!$B$11*((((N74/60*4)/(3.1415927*0.7*gradient!$E$8*gradient!$E$8))/1000*gradient!$E$9/1000000)/'col1'!$N$5)))*(gradient!$E$9*0.001)))/4)*(1/(1+((gradient!$E$23*((gradient!$E$19-gradient!$E$18)/100)*((PI()*gradient!$E$8*gradient!$E$8/4*O$3*0.7/N74)))/$W$56)))*LN(((((gradient!$E$23*((gradient!$E$19-gradient!$E$18)/100)*(PI()*gradient!$E$8*gradient!$E$8/4*O$3*0.7/N74))/$W$56)+1)/((gradient!$E$23*((gradient!$E$19-gradient!$E$18)/100)*(PI()*gradient!$E$8*gradient!$E$8/4*O$3*0.7/N74))/$W$56))*EXP(gradient!$E$23*((gradient!$E$19-gradient!$E$18)/100))-(1/((gradient!$E$23*((gradient!$E$19-gradient!$E$18)/100)*(PI()*gradient!$E$8*gradient!$E$8/4*O$3*0.7/N74))/$W$56)))),0)</f>
        <v>0</v>
      </c>
      <c r="Q74" s="472"/>
      <c r="S74" s="344">
        <f>IF($G74&lt;1001,1+((SQRT(S$3/((('col1'!$B$9*((((U74/60*4)/(3.1415927*0.7*gradient!$E$8*gradient!$E$8))/1000*gradient!$E$9/1000000)/'col1'!$N$5)^(1/3))+('col1'!$B$10/((((U74/60*4)/(3.1415927*0.7*gradient!$E$8*gradient!$E$8))/1000*gradient!$E$9/1000000)/'col1'!$N$5))+('col1'!$B$11*((((U74/60*4)/(3.1415927*0.7*gradient!$E$8*gradient!$E$8))/1000*gradient!$E$9/1000000)/'col1'!$N$5)))*(gradient!$E$9*0.001)))/4)*(1/(1+((gradient!$E$23*((gradient!$E$19-gradient!$E$18)/100)*((PI()*gradient!$E$8*gradient!$E$8/4*S$3*0.7/U74)))/$W$56)))*LN(((((gradient!$E$23*((gradient!$E$19-gradient!$E$18)/100)*(PI()*gradient!$E$8*gradient!$E$8/4*S$3*0.7/U74))/$W$56)+1)/((gradient!$E$23*((gradient!$E$19-gradient!$E$18)/100)*(PI()*gradient!$E$8*gradient!$E$8/4*S$3*0.7/U74))/$W$56))*EXP(gradient!$E$23*((gradient!$E$19-gradient!$E$18)/100))-(1/((gradient!$E$23*((gradient!$E$19-gradient!$E$18)/100)*(PI()*gradient!$E$8*gradient!$E$8/4*S$3*0.7/U74))/$W$56)))),0)</f>
        <v>0</v>
      </c>
      <c r="T74" s="340">
        <v>5</v>
      </c>
      <c r="U74" s="345">
        <f>3500*gradient!$E$8/4.6</f>
        <v>1597.8260869565217</v>
      </c>
    </row>
    <row r="75" spans="1:30" x14ac:dyDescent="0.2">
      <c r="A75" s="470"/>
      <c r="B75" s="345">
        <f>4000*gradient!$E$8/4.6</f>
        <v>1826.0869565217392</v>
      </c>
      <c r="C75" s="344">
        <f>1+((SQRT($C$3/((('col1'!$B$9*(((($B75/60*4)/(3.1415927*0.7*gradient!$E$8*gradient!$E$8))/1000*gradient!$E$9/1000000)/'col1'!$N$5)^(1/3))+('col1'!$B$10/(((($B75/60*4)/(3.1415927*0.7*gradient!$E$8*gradient!$E$8))/1000*gradient!$E$9/1000000)/'col1'!$N$5))+('col1'!$B$11*(((($B75/60*4)/(3.1415927*0.7*gradient!$E$8*gradient!$E$8))/1000*gradient!$E$9/1000000)/'col1'!$N$5)))*(gradient!$E$9*0.001)))/4)*(1/(1+((gradient!$E$23*((gradient!$E$19-gradient!$E$18)/100)*((PI()*gradient!$E$8*gradient!$E$8/4*$C$3*0.7/$B75)))/gradient!$E$20)))*LN(((((gradient!$E$23*((gradient!$E$19-gradient!$E$18)/100)*(PI()*gradient!$E$8*gradient!$E$8/4*$C$3*0.7/$B75))/gradient!$E$20)+1)/((gradient!$E$23*((gradient!$E$19-gradient!$E$18)/100)*(PI()*gradient!$E$8*gradient!$E$8/4*$C$3*0.7/$B75))/gradient!$E$20))*EXP(gradient!$E$23*((gradient!$E$19-gradient!$E$18)/100))-(1/((gradient!$E$23*((gradient!$E$19-gradient!$E$18)/100)*(PI()*gradient!$E$8*gradient!$E$8/4*$C$3*0.7/$B75))/gradient!$E$20))))</f>
        <v>162.03064288318882</v>
      </c>
      <c r="E75" s="472"/>
      <c r="F75" s="345">
        <f>4000*gradient!$E$8/4.6</f>
        <v>1826.0869565217392</v>
      </c>
      <c r="G75" s="344">
        <f>1.1*('col1'!$B$12*$G$3*0.001*(($F75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75" s="472"/>
      <c r="J75" s="345">
        <f>4000*gradient!$E$8/4.6</f>
        <v>1826.0869565217392</v>
      </c>
      <c r="K75" s="344">
        <f>IF($G75&lt;201,1+((SQRT(K$3/((('col1'!$B$9*((((J75/60*4)/(3.1415927*0.7*gradient!$E$8*gradient!$E$8))/1000*gradient!$E$9/1000000)/'col1'!$N$5)^(1/3))+('col1'!$B$10/((((J75/60*4)/(3.1415927*0.7*gradient!$E$8*gradient!$E$8))/1000*gradient!$E$9/1000000)/'col1'!$N$5))+('col1'!$B$11*((((J75/60*4)/(3.1415927*0.7*gradient!$E$8*gradient!$E$8))/1000*gradient!$E$9/1000000)/'col1'!$N$5)))*(gradient!$E$9*0.001)))/4)*(1/(1+((gradient!$E$23*((gradient!$E$19-gradient!$E$18)/100)*((PI()*gradient!$E$8*gradient!$E$8/4*K$3*0.7/J75)))/$W$56)))*LN(((((gradient!$E$23*((gradient!$E$19-gradient!$E$18)/100)*(PI()*gradient!$E$8*gradient!$E$8/4*K$3*0.7/J75))/$W$56)+1)/((gradient!$E$23*((gradient!$E$19-gradient!$E$18)/100)*(PI()*gradient!$E$8*gradient!$E$8/4*K$3*0.7/J75))/$W$56))*EXP(gradient!$E$23*((gradient!$E$19-gradient!$E$18)/100))-(1/((gradient!$E$23*((gradient!$E$19-gradient!$E$18)/100)*(PI()*gradient!$E$8*gradient!$E$8/4*K$3*0.7/J75))/$W$56)))),0)</f>
        <v>0</v>
      </c>
      <c r="M75" s="472"/>
      <c r="N75" s="345">
        <f>4000*gradient!$E$8/4.6</f>
        <v>1826.0869565217392</v>
      </c>
      <c r="O75" s="344">
        <f>IF($G75&lt;401,1+((SQRT(O$3/((('col1'!$B$9*((((N75/60*4)/(3.1415927*0.7*gradient!$E$8*gradient!$E$8))/1000*gradient!$E$9/1000000)/'col1'!$N$5)^(1/3))+('col1'!$B$10/((((N75/60*4)/(3.1415927*0.7*gradient!$E$8*gradient!$E$8))/1000*gradient!$E$9/1000000)/'col1'!$N$5))+('col1'!$B$11*((((N75/60*4)/(3.1415927*0.7*gradient!$E$8*gradient!$E$8))/1000*gradient!$E$9/1000000)/'col1'!$N$5)))*(gradient!$E$9*0.001)))/4)*(1/(1+((gradient!$E$23*((gradient!$E$19-gradient!$E$18)/100)*((PI()*gradient!$E$8*gradient!$E$8/4*O$3*0.7/N75)))/$W$56)))*LN(((((gradient!$E$23*((gradient!$E$19-gradient!$E$18)/100)*(PI()*gradient!$E$8*gradient!$E$8/4*O$3*0.7/N75))/$W$56)+1)/((gradient!$E$23*((gradient!$E$19-gradient!$E$18)/100)*(PI()*gradient!$E$8*gradient!$E$8/4*O$3*0.7/N75))/$W$56))*EXP(gradient!$E$23*((gradient!$E$19-gradient!$E$18)/100))-(1/((gradient!$E$23*((gradient!$E$19-gradient!$E$18)/100)*(PI()*gradient!$E$8*gradient!$E$8/4*O$3*0.7/N75))/$W$56)))),0)</f>
        <v>0</v>
      </c>
      <c r="Q75" s="472"/>
      <c r="S75" s="344">
        <f>IF($G75&lt;1001,1+((SQRT(S$3/((('col1'!$B$9*((((U75/60*4)/(3.1415927*0.7*gradient!$E$8*gradient!$E$8))/1000*gradient!$E$9/1000000)/'col1'!$N$5)^(1/3))+('col1'!$B$10/((((U75/60*4)/(3.1415927*0.7*gradient!$E$8*gradient!$E$8))/1000*gradient!$E$9/1000000)/'col1'!$N$5))+('col1'!$B$11*((((U75/60*4)/(3.1415927*0.7*gradient!$E$8*gradient!$E$8))/1000*gradient!$E$9/1000000)/'col1'!$N$5)))*(gradient!$E$9*0.001)))/4)*(1/(1+((gradient!$E$23*((gradient!$E$19-gradient!$E$18)/100)*((PI()*gradient!$E$8*gradient!$E$8/4*S$3*0.7/U75)))/$W$56)))*LN(((((gradient!$E$23*((gradient!$E$19-gradient!$E$18)/100)*(PI()*gradient!$E$8*gradient!$E$8/4*S$3*0.7/U75))/$W$56)+1)/((gradient!$E$23*((gradient!$E$19-gradient!$E$18)/100)*(PI()*gradient!$E$8*gradient!$E$8/4*S$3*0.7/U75))/$W$56))*EXP(gradient!$E$23*((gradient!$E$19-gradient!$E$18)/100))-(1/((gradient!$E$23*((gradient!$E$19-gradient!$E$18)/100)*(PI()*gradient!$E$8*gradient!$E$8/4*S$3*0.7/U75))/$W$56)))),0)</f>
        <v>0</v>
      </c>
      <c r="T75" s="340">
        <v>5</v>
      </c>
      <c r="U75" s="345">
        <f>4000*gradient!$E$8/4.6</f>
        <v>1826.0869565217392</v>
      </c>
    </row>
    <row r="76" spans="1:30" x14ac:dyDescent="0.2">
      <c r="A76" s="470"/>
      <c r="B76" s="345">
        <f>5000*gradient!$E$8/4.6</f>
        <v>2282.608695652174</v>
      </c>
      <c r="C76" s="344">
        <f>1+((SQRT($C$3/((('col1'!$B$9*(((($B76/60*4)/(3.1415927*0.7*gradient!$E$8*gradient!$E$8))/1000*gradient!$E$9/1000000)/'col1'!$N$5)^(1/3))+('col1'!$B$10/(((($B76/60*4)/(3.1415927*0.7*gradient!$E$8*gradient!$E$8))/1000*gradient!$E$9/1000000)/'col1'!$N$5))+('col1'!$B$11*(((($B76/60*4)/(3.1415927*0.7*gradient!$E$8*gradient!$E$8))/1000*gradient!$E$9/1000000)/'col1'!$N$5)))*(gradient!$E$9*0.001)))/4)*(1/(1+((gradient!$E$23*((gradient!$E$19-gradient!$E$18)/100)*((PI()*gradient!$E$8*gradient!$E$8/4*$C$3*0.7/$B76)))/gradient!$E$20)))*LN(((((gradient!$E$23*((gradient!$E$19-gradient!$E$18)/100)*(PI()*gradient!$E$8*gradient!$E$8/4*$C$3*0.7/$B76))/gradient!$E$20)+1)/((gradient!$E$23*((gradient!$E$19-gradient!$E$18)/100)*(PI()*gradient!$E$8*gradient!$E$8/4*$C$3*0.7/$B76))/gradient!$E$20))*EXP(gradient!$E$23*((gradient!$E$19-gradient!$E$18)/100))-(1/((gradient!$E$23*((gradient!$E$19-gradient!$E$18)/100)*(PI()*gradient!$E$8*gradient!$E$8/4*$C$3*0.7/$B76))/gradient!$E$20))))</f>
        <v>158.82121376343162</v>
      </c>
      <c r="E76" s="472"/>
      <c r="F76" s="345">
        <f>5000*gradient!$E$8/4.6</f>
        <v>2282.608695652174</v>
      </c>
      <c r="G76" s="344">
        <f>1.1*('col1'!$B$12*$G$3*0.001*(($F76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76" s="472"/>
      <c r="J76" s="345">
        <f>5000*gradient!$E$8/4.6</f>
        <v>2282.608695652174</v>
      </c>
      <c r="K76" s="344">
        <f>IF($G76&lt;201,1+((SQRT(K$3/((('col1'!$B$9*((((J76/60*4)/(3.1415927*0.7*gradient!$E$8*gradient!$E$8))/1000*gradient!$E$9/1000000)/'col1'!$N$5)^(1/3))+('col1'!$B$10/((((J76/60*4)/(3.1415927*0.7*gradient!$E$8*gradient!$E$8))/1000*gradient!$E$9/1000000)/'col1'!$N$5))+('col1'!$B$11*((((J76/60*4)/(3.1415927*0.7*gradient!$E$8*gradient!$E$8))/1000*gradient!$E$9/1000000)/'col1'!$N$5)))*(gradient!$E$9*0.001)))/4)*(1/(1+((gradient!$E$23*((gradient!$E$19-gradient!$E$18)/100)*((PI()*gradient!$E$8*gradient!$E$8/4*K$3*0.7/J76)))/$W$56)))*LN(((((gradient!$E$23*((gradient!$E$19-gradient!$E$18)/100)*(PI()*gradient!$E$8*gradient!$E$8/4*K$3*0.7/J76))/$W$56)+1)/((gradient!$E$23*((gradient!$E$19-gradient!$E$18)/100)*(PI()*gradient!$E$8*gradient!$E$8/4*K$3*0.7/J76))/$W$56))*EXP(gradient!$E$23*((gradient!$E$19-gradient!$E$18)/100))-(1/((gradient!$E$23*((gradient!$E$19-gradient!$E$18)/100)*(PI()*gradient!$E$8*gradient!$E$8/4*K$3*0.7/J76))/$W$56)))),0)</f>
        <v>0</v>
      </c>
      <c r="M76" s="472"/>
      <c r="N76" s="345">
        <f>5000*gradient!$E$8/4.6</f>
        <v>2282.608695652174</v>
      </c>
      <c r="O76" s="344">
        <f>IF($G76&lt;401,1+((SQRT(O$3/((('col1'!$B$9*((((N76/60*4)/(3.1415927*0.7*gradient!$E$8*gradient!$E$8))/1000*gradient!$E$9/1000000)/'col1'!$N$5)^(1/3))+('col1'!$B$10/((((N76/60*4)/(3.1415927*0.7*gradient!$E$8*gradient!$E$8))/1000*gradient!$E$9/1000000)/'col1'!$N$5))+('col1'!$B$11*((((N76/60*4)/(3.1415927*0.7*gradient!$E$8*gradient!$E$8))/1000*gradient!$E$9/1000000)/'col1'!$N$5)))*(gradient!$E$9*0.001)))/4)*(1/(1+((gradient!$E$23*((gradient!$E$19-gradient!$E$18)/100)*((PI()*gradient!$E$8*gradient!$E$8/4*O$3*0.7/N76)))/$W$56)))*LN(((((gradient!$E$23*((gradient!$E$19-gradient!$E$18)/100)*(PI()*gradient!$E$8*gradient!$E$8/4*O$3*0.7/N76))/$W$56)+1)/((gradient!$E$23*((gradient!$E$19-gradient!$E$18)/100)*(PI()*gradient!$E$8*gradient!$E$8/4*O$3*0.7/N76))/$W$56))*EXP(gradient!$E$23*((gradient!$E$19-gradient!$E$18)/100))-(1/((gradient!$E$23*((gradient!$E$19-gradient!$E$18)/100)*(PI()*gradient!$E$8*gradient!$E$8/4*O$3*0.7/N76))/$W$56)))),0)</f>
        <v>0</v>
      </c>
      <c r="Q76" s="472"/>
      <c r="S76" s="344">
        <f>IF($G76&lt;1001,1+((SQRT(S$3/((('col1'!$B$9*((((U76/60*4)/(3.1415927*0.7*gradient!$E$8*gradient!$E$8))/1000*gradient!$E$9/1000000)/'col1'!$N$5)^(1/3))+('col1'!$B$10/((((U76/60*4)/(3.1415927*0.7*gradient!$E$8*gradient!$E$8))/1000*gradient!$E$9/1000000)/'col1'!$N$5))+('col1'!$B$11*((((U76/60*4)/(3.1415927*0.7*gradient!$E$8*gradient!$E$8))/1000*gradient!$E$9/1000000)/'col1'!$N$5)))*(gradient!$E$9*0.001)))/4)*(1/(1+((gradient!$E$23*((gradient!$E$19-gradient!$E$18)/100)*((PI()*gradient!$E$8*gradient!$E$8/4*S$3*0.7/U76)))/$W$56)))*LN(((((gradient!$E$23*((gradient!$E$19-gradient!$E$18)/100)*(PI()*gradient!$E$8*gradient!$E$8/4*S$3*0.7/U76))/$W$56)+1)/((gradient!$E$23*((gradient!$E$19-gradient!$E$18)/100)*(PI()*gradient!$E$8*gradient!$E$8/4*S$3*0.7/U76))/$W$56))*EXP(gradient!$E$23*((gradient!$E$19-gradient!$E$18)/100))-(1/((gradient!$E$23*((gradient!$E$19-gradient!$E$18)/100)*(PI()*gradient!$E$8*gradient!$E$8/4*S$3*0.7/U76))/$W$56)))),0)</f>
        <v>0</v>
      </c>
      <c r="T76" s="340">
        <v>5</v>
      </c>
      <c r="U76" s="345">
        <f>5000*gradient!$E$8/4.6</f>
        <v>2282.608695652174</v>
      </c>
    </row>
    <row r="77" spans="1:30" x14ac:dyDescent="0.2">
      <c r="A77" s="470"/>
      <c r="B77" s="345">
        <f>6000*gradient!$E$8/4.6</f>
        <v>2739.130434782609</v>
      </c>
      <c r="C77" s="344">
        <f>1+((SQRT($C$3/((('col1'!$B$9*(((($B77/60*4)/(3.1415927*0.7*gradient!$E$8*gradient!$E$8))/1000*gradient!$E$9/1000000)/'col1'!$N$5)^(1/3))+('col1'!$B$10/(((($B77/60*4)/(3.1415927*0.7*gradient!$E$8*gradient!$E$8))/1000*gradient!$E$9/1000000)/'col1'!$N$5))+('col1'!$B$11*(((($B77/60*4)/(3.1415927*0.7*gradient!$E$8*gradient!$E$8))/1000*gradient!$E$9/1000000)/'col1'!$N$5)))*(gradient!$E$9*0.001)))/4)*(1/(1+((gradient!$E$23*((gradient!$E$19-gradient!$E$18)/100)*((PI()*gradient!$E$8*gradient!$E$8/4*$C$3*0.7/$B77)))/gradient!$E$20)))*LN(((((gradient!$E$23*((gradient!$E$19-gradient!$E$18)/100)*(PI()*gradient!$E$8*gradient!$E$8/4*$C$3*0.7/$B77))/gradient!$E$20)+1)/((gradient!$E$23*((gradient!$E$19-gradient!$E$18)/100)*(PI()*gradient!$E$8*gradient!$E$8/4*$C$3*0.7/$B77))/gradient!$E$20))*EXP(gradient!$E$23*((gradient!$E$19-gradient!$E$18)/100))-(1/((gradient!$E$23*((gradient!$E$19-gradient!$E$18)/100)*(PI()*gradient!$E$8*gradient!$E$8/4*$C$3*0.7/$B77))/gradient!$E$20))))</f>
        <v>155.45423601602076</v>
      </c>
      <c r="E77" s="472"/>
      <c r="F77" s="345">
        <f>6000*gradient!$E$8/4.6</f>
        <v>2739.130434782609</v>
      </c>
      <c r="G77" s="344">
        <f>1.1*('col1'!$B$12*$G$3*0.001*(($F77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77" s="472"/>
      <c r="J77" s="345">
        <f>6000*gradient!$E$8/4.6</f>
        <v>2739.130434782609</v>
      </c>
      <c r="K77" s="344">
        <f>IF($G77&lt;201,1+((SQRT(K$3/((('col1'!$B$9*((((J77/60*4)/(3.1415927*0.7*gradient!$E$8*gradient!$E$8))/1000*gradient!$E$9/1000000)/'col1'!$N$5)^(1/3))+('col1'!$B$10/((((J77/60*4)/(3.1415927*0.7*gradient!$E$8*gradient!$E$8))/1000*gradient!$E$9/1000000)/'col1'!$N$5))+('col1'!$B$11*((((J77/60*4)/(3.1415927*0.7*gradient!$E$8*gradient!$E$8))/1000*gradient!$E$9/1000000)/'col1'!$N$5)))*(gradient!$E$9*0.001)))/4)*(1/(1+((gradient!$E$23*((gradient!$E$19-gradient!$E$18)/100)*((PI()*gradient!$E$8*gradient!$E$8/4*K$3*0.7/J77)))/$W$56)))*LN(((((gradient!$E$23*((gradient!$E$19-gradient!$E$18)/100)*(PI()*gradient!$E$8*gradient!$E$8/4*K$3*0.7/J77))/$W$56)+1)/((gradient!$E$23*((gradient!$E$19-gradient!$E$18)/100)*(PI()*gradient!$E$8*gradient!$E$8/4*K$3*0.7/J77))/$W$56))*EXP(gradient!$E$23*((gradient!$E$19-gradient!$E$18)/100))-(1/((gradient!$E$23*((gradient!$E$19-gradient!$E$18)/100)*(PI()*gradient!$E$8*gradient!$E$8/4*K$3*0.7/J77))/$W$56)))),0)</f>
        <v>0</v>
      </c>
      <c r="M77" s="472"/>
      <c r="N77" s="345">
        <f>6000*gradient!$E$8/4.6</f>
        <v>2739.130434782609</v>
      </c>
      <c r="O77" s="344">
        <f>IF($G77&lt;401,1+((SQRT(O$3/((('col1'!$B$9*((((N77/60*4)/(3.1415927*0.7*gradient!$E$8*gradient!$E$8))/1000*gradient!$E$9/1000000)/'col1'!$N$5)^(1/3))+('col1'!$B$10/((((N77/60*4)/(3.1415927*0.7*gradient!$E$8*gradient!$E$8))/1000*gradient!$E$9/1000000)/'col1'!$N$5))+('col1'!$B$11*((((N77/60*4)/(3.1415927*0.7*gradient!$E$8*gradient!$E$8))/1000*gradient!$E$9/1000000)/'col1'!$N$5)))*(gradient!$E$9*0.001)))/4)*(1/(1+((gradient!$E$23*((gradient!$E$19-gradient!$E$18)/100)*((PI()*gradient!$E$8*gradient!$E$8/4*O$3*0.7/N77)))/$W$56)))*LN(((((gradient!$E$23*((gradient!$E$19-gradient!$E$18)/100)*(PI()*gradient!$E$8*gradient!$E$8/4*O$3*0.7/N77))/$W$56)+1)/((gradient!$E$23*((gradient!$E$19-gradient!$E$18)/100)*(PI()*gradient!$E$8*gradient!$E$8/4*O$3*0.7/N77))/$W$56))*EXP(gradient!$E$23*((gradient!$E$19-gradient!$E$18)/100))-(1/((gradient!$E$23*((gradient!$E$19-gradient!$E$18)/100)*(PI()*gradient!$E$8*gradient!$E$8/4*O$3*0.7/N77))/$W$56)))),0)</f>
        <v>0</v>
      </c>
      <c r="Q77" s="472"/>
      <c r="S77" s="344">
        <f>IF($G77&lt;1001,1+((SQRT(S$3/((('col1'!$B$9*((((U77/60*4)/(3.1415927*0.7*gradient!$E$8*gradient!$E$8))/1000*gradient!$E$9/1000000)/'col1'!$N$5)^(1/3))+('col1'!$B$10/((((U77/60*4)/(3.1415927*0.7*gradient!$E$8*gradient!$E$8))/1000*gradient!$E$9/1000000)/'col1'!$N$5))+('col1'!$B$11*((((U77/60*4)/(3.1415927*0.7*gradient!$E$8*gradient!$E$8))/1000*gradient!$E$9/1000000)/'col1'!$N$5)))*(gradient!$E$9*0.001)))/4)*(1/(1+((gradient!$E$23*((gradient!$E$19-gradient!$E$18)/100)*((PI()*gradient!$E$8*gradient!$E$8/4*S$3*0.7/U77)))/$W$56)))*LN(((((gradient!$E$23*((gradient!$E$19-gradient!$E$18)/100)*(PI()*gradient!$E$8*gradient!$E$8/4*S$3*0.7/U77))/$W$56)+1)/((gradient!$E$23*((gradient!$E$19-gradient!$E$18)/100)*(PI()*gradient!$E$8*gradient!$E$8/4*S$3*0.7/U77))/$W$56))*EXP(gradient!$E$23*((gradient!$E$19-gradient!$E$18)/100))-(1/((gradient!$E$23*((gradient!$E$19-gradient!$E$18)/100)*(PI()*gradient!$E$8*gradient!$E$8/4*S$3*0.7/U77))/$W$56)))),0)</f>
        <v>0</v>
      </c>
      <c r="T77" s="340">
        <v>5</v>
      </c>
      <c r="U77" s="345">
        <f>6000*gradient!$E$8/4.6</f>
        <v>2739.130434782609</v>
      </c>
    </row>
    <row r="78" spans="1:30" x14ac:dyDescent="0.2">
      <c r="A78" s="470"/>
      <c r="B78" s="345">
        <f>7000*gradient!$E$8/4.6</f>
        <v>3195.6521739130435</v>
      </c>
      <c r="C78" s="344">
        <f>1+((SQRT($C$3/((('col1'!$B$9*(((($B78/60*4)/(3.1415927*0.7*gradient!$E$8*gradient!$E$8))/1000*gradient!$E$9/1000000)/'col1'!$N$5)^(1/3))+('col1'!$B$10/(((($B78/60*4)/(3.1415927*0.7*gradient!$E$8*gradient!$E$8))/1000*gradient!$E$9/1000000)/'col1'!$N$5))+('col1'!$B$11*(((($B78/60*4)/(3.1415927*0.7*gradient!$E$8*gradient!$E$8))/1000*gradient!$E$9/1000000)/'col1'!$N$5)))*(gradient!$E$9*0.001)))/4)*(1/(1+((gradient!$E$23*((gradient!$E$19-gradient!$E$18)/100)*((PI()*gradient!$E$8*gradient!$E$8/4*$C$3*0.7/$B78)))/gradient!$E$20)))*LN(((((gradient!$E$23*((gradient!$E$19-gradient!$E$18)/100)*(PI()*gradient!$E$8*gradient!$E$8/4*$C$3*0.7/$B78))/gradient!$E$20)+1)/((gradient!$E$23*((gradient!$E$19-gradient!$E$18)/100)*(PI()*gradient!$E$8*gradient!$E$8/4*$C$3*0.7/$B78))/gradient!$E$20))*EXP(gradient!$E$23*((gradient!$E$19-gradient!$E$18)/100))-(1/((gradient!$E$23*((gradient!$E$19-gradient!$E$18)/100)*(PI()*gradient!$E$8*gradient!$E$8/4*$C$3*0.7/$B78))/gradient!$E$20))))</f>
        <v>152.16691053750262</v>
      </c>
      <c r="E78" s="472"/>
      <c r="F78" s="345">
        <f>7000*gradient!$E$8/4.6</f>
        <v>3195.6521739130435</v>
      </c>
      <c r="G78" s="344">
        <f>1.1*('col1'!$B$12*$G$3*0.001*(($F78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78" s="472"/>
      <c r="J78" s="345">
        <f>7000*gradient!$E$8/4.6</f>
        <v>3195.6521739130435</v>
      </c>
      <c r="K78" s="344">
        <f>IF($G78&lt;201,1+((SQRT(K$3/((('col1'!$B$9*((((J78/60*4)/(3.1415927*0.7*gradient!$E$8*gradient!$E$8))/1000*gradient!$E$9/1000000)/'col1'!$N$5)^(1/3))+('col1'!$B$10/((((J78/60*4)/(3.1415927*0.7*gradient!$E$8*gradient!$E$8))/1000*gradient!$E$9/1000000)/'col1'!$N$5))+('col1'!$B$11*((((J78/60*4)/(3.1415927*0.7*gradient!$E$8*gradient!$E$8))/1000*gradient!$E$9/1000000)/'col1'!$N$5)))*(gradient!$E$9*0.001)))/4)*(1/(1+((gradient!$E$23*((gradient!$E$19-gradient!$E$18)/100)*((PI()*gradient!$E$8*gradient!$E$8/4*K$3*0.7/J78)))/$W$56)))*LN(((((gradient!$E$23*((gradient!$E$19-gradient!$E$18)/100)*(PI()*gradient!$E$8*gradient!$E$8/4*K$3*0.7/J78))/$W$56)+1)/((gradient!$E$23*((gradient!$E$19-gradient!$E$18)/100)*(PI()*gradient!$E$8*gradient!$E$8/4*K$3*0.7/J78))/$W$56))*EXP(gradient!$E$23*((gradient!$E$19-gradient!$E$18)/100))-(1/((gradient!$E$23*((gradient!$E$19-gradient!$E$18)/100)*(PI()*gradient!$E$8*gradient!$E$8/4*K$3*0.7/J78))/$W$56)))),0)</f>
        <v>0</v>
      </c>
      <c r="M78" s="472"/>
      <c r="N78" s="345">
        <f>7000*gradient!$E$8/4.6</f>
        <v>3195.6521739130435</v>
      </c>
      <c r="O78" s="344">
        <f>IF($G78&lt;401,1+((SQRT(O$3/((('col1'!$B$9*((((N78/60*4)/(3.1415927*0.7*gradient!$E$8*gradient!$E$8))/1000*gradient!$E$9/1000000)/'col1'!$N$5)^(1/3))+('col1'!$B$10/((((N78/60*4)/(3.1415927*0.7*gradient!$E$8*gradient!$E$8))/1000*gradient!$E$9/1000000)/'col1'!$N$5))+('col1'!$B$11*((((N78/60*4)/(3.1415927*0.7*gradient!$E$8*gradient!$E$8))/1000*gradient!$E$9/1000000)/'col1'!$N$5)))*(gradient!$E$9*0.001)))/4)*(1/(1+((gradient!$E$23*((gradient!$E$19-gradient!$E$18)/100)*((PI()*gradient!$E$8*gradient!$E$8/4*O$3*0.7/N78)))/$W$56)))*LN(((((gradient!$E$23*((gradient!$E$19-gradient!$E$18)/100)*(PI()*gradient!$E$8*gradient!$E$8/4*O$3*0.7/N78))/$W$56)+1)/((gradient!$E$23*((gradient!$E$19-gradient!$E$18)/100)*(PI()*gradient!$E$8*gradient!$E$8/4*O$3*0.7/N78))/$W$56))*EXP(gradient!$E$23*((gradient!$E$19-gradient!$E$18)/100))-(1/((gradient!$E$23*((gradient!$E$19-gradient!$E$18)/100)*(PI()*gradient!$E$8*gradient!$E$8/4*O$3*0.7/N78))/$W$56)))),0)</f>
        <v>0</v>
      </c>
      <c r="Q78" s="472"/>
      <c r="S78" s="344">
        <f>IF($G78&lt;1001,1+((SQRT(S$3/((('col1'!$B$9*((((U78/60*4)/(3.1415927*0.7*gradient!$E$8*gradient!$E$8))/1000*gradient!$E$9/1000000)/'col1'!$N$5)^(1/3))+('col1'!$B$10/((((U78/60*4)/(3.1415927*0.7*gradient!$E$8*gradient!$E$8))/1000*gradient!$E$9/1000000)/'col1'!$N$5))+('col1'!$B$11*((((U78/60*4)/(3.1415927*0.7*gradient!$E$8*gradient!$E$8))/1000*gradient!$E$9/1000000)/'col1'!$N$5)))*(gradient!$E$9*0.001)))/4)*(1/(1+((gradient!$E$23*((gradient!$E$19-gradient!$E$18)/100)*((PI()*gradient!$E$8*gradient!$E$8/4*S$3*0.7/U78)))/$W$56)))*LN(((((gradient!$E$23*((gradient!$E$19-gradient!$E$18)/100)*(PI()*gradient!$E$8*gradient!$E$8/4*S$3*0.7/U78))/$W$56)+1)/((gradient!$E$23*((gradient!$E$19-gradient!$E$18)/100)*(PI()*gradient!$E$8*gradient!$E$8/4*S$3*0.7/U78))/$W$56))*EXP(gradient!$E$23*((gradient!$E$19-gradient!$E$18)/100))-(1/((gradient!$E$23*((gradient!$E$19-gradient!$E$18)/100)*(PI()*gradient!$E$8*gradient!$E$8/4*S$3*0.7/U78))/$W$56)))),0)</f>
        <v>0</v>
      </c>
      <c r="T78" s="340">
        <v>5</v>
      </c>
      <c r="U78" s="345">
        <f>7000*gradient!$E$8/4.6</f>
        <v>3195.6521739130435</v>
      </c>
    </row>
    <row r="79" spans="1:30" x14ac:dyDescent="0.2">
      <c r="A79" s="470"/>
      <c r="B79" s="345">
        <f>8000*gradient!$E$8/4.6</f>
        <v>3652.1739130434785</v>
      </c>
      <c r="C79" s="344">
        <f>1+((SQRT($C$3/((('col1'!$B$9*(((($B79/60*4)/(3.1415927*0.7*gradient!$E$8*gradient!$E$8))/1000*gradient!$E$9/1000000)/'col1'!$N$5)^(1/3))+('col1'!$B$10/(((($B79/60*4)/(3.1415927*0.7*gradient!$E$8*gradient!$E$8))/1000*gradient!$E$9/1000000)/'col1'!$N$5))+('col1'!$B$11*(((($B79/60*4)/(3.1415927*0.7*gradient!$E$8*gradient!$E$8))/1000*gradient!$E$9/1000000)/'col1'!$N$5)))*(gradient!$E$9*0.001)))/4)*(1/(1+((gradient!$E$23*((gradient!$E$19-gradient!$E$18)/100)*((PI()*gradient!$E$8*gradient!$E$8/4*$C$3*0.7/$B79)))/gradient!$E$20)))*LN(((((gradient!$E$23*((gradient!$E$19-gradient!$E$18)/100)*(PI()*gradient!$E$8*gradient!$E$8/4*$C$3*0.7/$B79))/gradient!$E$20)+1)/((gradient!$E$23*((gradient!$E$19-gradient!$E$18)/100)*(PI()*gradient!$E$8*gradient!$E$8/4*$C$3*0.7/$B79))/gradient!$E$20))*EXP(gradient!$E$23*((gradient!$E$19-gradient!$E$18)/100))-(1/((gradient!$E$23*((gradient!$E$19-gradient!$E$18)/100)*(PI()*gradient!$E$8*gradient!$E$8/4*$C$3*0.7/$B79))/gradient!$E$20))))</f>
        <v>149.04021561322466</v>
      </c>
      <c r="E79" s="472"/>
      <c r="F79" s="345">
        <f>8000*gradient!$E$8/4.6</f>
        <v>3652.1739130434785</v>
      </c>
      <c r="G79" s="344">
        <f>1.1*('col1'!$B$12*$G$3*0.001*(($F79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79" s="472"/>
      <c r="J79" s="345">
        <f>8000*gradient!$E$8/4.6</f>
        <v>3652.1739130434785</v>
      </c>
      <c r="K79" s="344">
        <f>IF($G79&lt;201,1+((SQRT(K$3/((('col1'!$B$9*((((J79/60*4)/(3.1415927*0.7*gradient!$E$8*gradient!$E$8))/1000*gradient!$E$9/1000000)/'col1'!$N$5)^(1/3))+('col1'!$B$10/((((J79/60*4)/(3.1415927*0.7*gradient!$E$8*gradient!$E$8))/1000*gradient!$E$9/1000000)/'col1'!$N$5))+('col1'!$B$11*((((J79/60*4)/(3.1415927*0.7*gradient!$E$8*gradient!$E$8))/1000*gradient!$E$9/1000000)/'col1'!$N$5)))*(gradient!$E$9*0.001)))/4)*(1/(1+((gradient!$E$23*((gradient!$E$19-gradient!$E$18)/100)*((PI()*gradient!$E$8*gradient!$E$8/4*K$3*0.7/J79)))/$W$56)))*LN(((((gradient!$E$23*((gradient!$E$19-gradient!$E$18)/100)*(PI()*gradient!$E$8*gradient!$E$8/4*K$3*0.7/J79))/$W$56)+1)/((gradient!$E$23*((gradient!$E$19-gradient!$E$18)/100)*(PI()*gradient!$E$8*gradient!$E$8/4*K$3*0.7/J79))/$W$56))*EXP(gradient!$E$23*((gradient!$E$19-gradient!$E$18)/100))-(1/((gradient!$E$23*((gradient!$E$19-gradient!$E$18)/100)*(PI()*gradient!$E$8*gradient!$E$8/4*K$3*0.7/J79))/$W$56)))),0)</f>
        <v>0</v>
      </c>
      <c r="M79" s="472"/>
      <c r="N79" s="345">
        <f>8000*gradient!$E$8/4.6</f>
        <v>3652.1739130434785</v>
      </c>
      <c r="O79" s="344">
        <f>IF($G79&lt;401,1+((SQRT(O$3/((('col1'!$B$9*((((N79/60*4)/(3.1415927*0.7*gradient!$E$8*gradient!$E$8))/1000*gradient!$E$9/1000000)/'col1'!$N$5)^(1/3))+('col1'!$B$10/((((N79/60*4)/(3.1415927*0.7*gradient!$E$8*gradient!$E$8))/1000*gradient!$E$9/1000000)/'col1'!$N$5))+('col1'!$B$11*((((N79/60*4)/(3.1415927*0.7*gradient!$E$8*gradient!$E$8))/1000*gradient!$E$9/1000000)/'col1'!$N$5)))*(gradient!$E$9*0.001)))/4)*(1/(1+((gradient!$E$23*((gradient!$E$19-gradient!$E$18)/100)*((PI()*gradient!$E$8*gradient!$E$8/4*O$3*0.7/N79)))/$W$56)))*LN(((((gradient!$E$23*((gradient!$E$19-gradient!$E$18)/100)*(PI()*gradient!$E$8*gradient!$E$8/4*O$3*0.7/N79))/$W$56)+1)/((gradient!$E$23*((gradient!$E$19-gradient!$E$18)/100)*(PI()*gradient!$E$8*gradient!$E$8/4*O$3*0.7/N79))/$W$56))*EXP(gradient!$E$23*((gradient!$E$19-gradient!$E$18)/100))-(1/((gradient!$E$23*((gradient!$E$19-gradient!$E$18)/100)*(PI()*gradient!$E$8*gradient!$E$8/4*O$3*0.7/N79))/$W$56)))),0)</f>
        <v>0</v>
      </c>
      <c r="Q79" s="472"/>
      <c r="S79" s="344">
        <f>IF($G79&lt;1001,1+((SQRT(S$3/((('col1'!$B$9*((((U79/60*4)/(3.1415927*0.7*gradient!$E$8*gradient!$E$8))/1000*gradient!$E$9/1000000)/'col1'!$N$5)^(1/3))+('col1'!$B$10/((((U79/60*4)/(3.1415927*0.7*gradient!$E$8*gradient!$E$8))/1000*gradient!$E$9/1000000)/'col1'!$N$5))+('col1'!$B$11*((((U79/60*4)/(3.1415927*0.7*gradient!$E$8*gradient!$E$8))/1000*gradient!$E$9/1000000)/'col1'!$N$5)))*(gradient!$E$9*0.001)))/4)*(1/(1+((gradient!$E$23*((gradient!$E$19-gradient!$E$18)/100)*((PI()*gradient!$E$8*gradient!$E$8/4*S$3*0.7/U79)))/$W$56)))*LN(((((gradient!$E$23*((gradient!$E$19-gradient!$E$18)/100)*(PI()*gradient!$E$8*gradient!$E$8/4*S$3*0.7/U79))/$W$56)+1)/((gradient!$E$23*((gradient!$E$19-gradient!$E$18)/100)*(PI()*gradient!$E$8*gradient!$E$8/4*S$3*0.7/U79))/$W$56))*EXP(gradient!$E$23*((gradient!$E$19-gradient!$E$18)/100))-(1/((gradient!$E$23*((gradient!$E$19-gradient!$E$18)/100)*(PI()*gradient!$E$8*gradient!$E$8/4*S$3*0.7/U79))/$W$56)))),0)</f>
        <v>0</v>
      </c>
      <c r="T79" s="340">
        <v>5</v>
      </c>
      <c r="U79" s="345">
        <f>8000*gradient!$E$8/4.6</f>
        <v>3652.1739130434785</v>
      </c>
    </row>
    <row r="80" spans="1:30" x14ac:dyDescent="0.2">
      <c r="A80" s="470"/>
      <c r="B80" s="345">
        <f>9000*gradient!$E$8/4.6</f>
        <v>4108.695652173913</v>
      </c>
      <c r="C80" s="344">
        <f>1+((SQRT($C$3/((('col1'!$B$9*(((($B80/60*4)/(3.1415927*0.7*gradient!$E$8*gradient!$E$8))/1000*gradient!$E$9/1000000)/'col1'!$N$5)^(1/3))+('col1'!$B$10/(((($B80/60*4)/(3.1415927*0.7*gradient!$E$8*gradient!$E$8))/1000*gradient!$E$9/1000000)/'col1'!$N$5))+('col1'!$B$11*(((($B80/60*4)/(3.1415927*0.7*gradient!$E$8*gradient!$E$8))/1000*gradient!$E$9/1000000)/'col1'!$N$5)))*(gradient!$E$9*0.001)))/4)*(1/(1+((gradient!$E$23*((gradient!$E$19-gradient!$E$18)/100)*((PI()*gradient!$E$8*gradient!$E$8/4*$C$3*0.7/$B80)))/gradient!$E$20)))*LN(((((gradient!$E$23*((gradient!$E$19-gradient!$E$18)/100)*(PI()*gradient!$E$8*gradient!$E$8/4*$C$3*0.7/$B80))/gradient!$E$20)+1)/((gradient!$E$23*((gradient!$E$19-gradient!$E$18)/100)*(PI()*gradient!$E$8*gradient!$E$8/4*$C$3*0.7/$B80))/gradient!$E$20))*EXP(gradient!$E$23*((gradient!$E$19-gradient!$E$18)/100))-(1/((gradient!$E$23*((gradient!$E$19-gradient!$E$18)/100)*(PI()*gradient!$E$8*gradient!$E$8/4*$C$3*0.7/$B80))/gradient!$E$20))))</f>
        <v>146.09653074120905</v>
      </c>
      <c r="E80" s="472"/>
      <c r="F80" s="345">
        <f>9000*gradient!$E$8/4.6</f>
        <v>4108.695652173913</v>
      </c>
      <c r="G80" s="344">
        <f>1.1*('col1'!$B$12*$G$3*0.001*(($F80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80" s="472"/>
      <c r="J80" s="345">
        <f>9000*gradient!$E$8/4.6</f>
        <v>4108.695652173913</v>
      </c>
      <c r="K80" s="344">
        <f>IF($G80&lt;201,1+((SQRT(K$3/((('col1'!$B$9*((((J80/60*4)/(3.1415927*0.7*gradient!$E$8*gradient!$E$8))/1000*gradient!$E$9/1000000)/'col1'!$N$5)^(1/3))+('col1'!$B$10/((((J80/60*4)/(3.1415927*0.7*gradient!$E$8*gradient!$E$8))/1000*gradient!$E$9/1000000)/'col1'!$N$5))+('col1'!$B$11*((((J80/60*4)/(3.1415927*0.7*gradient!$E$8*gradient!$E$8))/1000*gradient!$E$9/1000000)/'col1'!$N$5)))*(gradient!$E$9*0.001)))/4)*(1/(1+((gradient!$E$23*((gradient!$E$19-gradient!$E$18)/100)*((PI()*gradient!$E$8*gradient!$E$8/4*K$3*0.7/J80)))/$W$56)))*LN(((((gradient!$E$23*((gradient!$E$19-gradient!$E$18)/100)*(PI()*gradient!$E$8*gradient!$E$8/4*K$3*0.7/J80))/$W$56)+1)/((gradient!$E$23*((gradient!$E$19-gradient!$E$18)/100)*(PI()*gradient!$E$8*gradient!$E$8/4*K$3*0.7/J80))/$W$56))*EXP(gradient!$E$23*((gradient!$E$19-gradient!$E$18)/100))-(1/((gradient!$E$23*((gradient!$E$19-gradient!$E$18)/100)*(PI()*gradient!$E$8*gradient!$E$8/4*K$3*0.7/J80))/$W$56)))),0)</f>
        <v>0</v>
      </c>
      <c r="M80" s="472"/>
      <c r="N80" s="345">
        <f>9000*gradient!$E$8/4.6</f>
        <v>4108.695652173913</v>
      </c>
      <c r="O80" s="344">
        <f>IF($G80&lt;401,1+((SQRT(O$3/((('col1'!$B$9*((((N80/60*4)/(3.1415927*0.7*gradient!$E$8*gradient!$E$8))/1000*gradient!$E$9/1000000)/'col1'!$N$5)^(1/3))+('col1'!$B$10/((((N80/60*4)/(3.1415927*0.7*gradient!$E$8*gradient!$E$8))/1000*gradient!$E$9/1000000)/'col1'!$N$5))+('col1'!$B$11*((((N80/60*4)/(3.1415927*0.7*gradient!$E$8*gradient!$E$8))/1000*gradient!$E$9/1000000)/'col1'!$N$5)))*(gradient!$E$9*0.001)))/4)*(1/(1+((gradient!$E$23*((gradient!$E$19-gradient!$E$18)/100)*((PI()*gradient!$E$8*gradient!$E$8/4*O$3*0.7/N80)))/$W$56)))*LN(((((gradient!$E$23*((gradient!$E$19-gradient!$E$18)/100)*(PI()*gradient!$E$8*gradient!$E$8/4*O$3*0.7/N80))/$W$56)+1)/((gradient!$E$23*((gradient!$E$19-gradient!$E$18)/100)*(PI()*gradient!$E$8*gradient!$E$8/4*O$3*0.7/N80))/$W$56))*EXP(gradient!$E$23*((gradient!$E$19-gradient!$E$18)/100))-(1/((gradient!$E$23*((gradient!$E$19-gradient!$E$18)/100)*(PI()*gradient!$E$8*gradient!$E$8/4*O$3*0.7/N80))/$W$56)))),0)</f>
        <v>0</v>
      </c>
      <c r="Q80" s="472"/>
      <c r="S80" s="344">
        <f>IF($G80&lt;1001,1+((SQRT(S$3/((('col1'!$B$9*((((U80/60*4)/(3.1415927*0.7*gradient!$E$8*gradient!$E$8))/1000*gradient!$E$9/1000000)/'col1'!$N$5)^(1/3))+('col1'!$B$10/((((U80/60*4)/(3.1415927*0.7*gradient!$E$8*gradient!$E$8))/1000*gradient!$E$9/1000000)/'col1'!$N$5))+('col1'!$B$11*((((U80/60*4)/(3.1415927*0.7*gradient!$E$8*gradient!$E$8))/1000*gradient!$E$9/1000000)/'col1'!$N$5)))*(gradient!$E$9*0.001)))/4)*(1/(1+((gradient!$E$23*((gradient!$E$19-gradient!$E$18)/100)*((PI()*gradient!$E$8*gradient!$E$8/4*S$3*0.7/U80)))/$W$56)))*LN(((((gradient!$E$23*((gradient!$E$19-gradient!$E$18)/100)*(PI()*gradient!$E$8*gradient!$E$8/4*S$3*0.7/U80))/$W$56)+1)/((gradient!$E$23*((gradient!$E$19-gradient!$E$18)/100)*(PI()*gradient!$E$8*gradient!$E$8/4*S$3*0.7/U80))/$W$56))*EXP(gradient!$E$23*((gradient!$E$19-gradient!$E$18)/100))-(1/((gradient!$E$23*((gradient!$E$19-gradient!$E$18)/100)*(PI()*gradient!$E$8*gradient!$E$8/4*S$3*0.7/U80))/$W$56)))),0)</f>
        <v>0</v>
      </c>
      <c r="T80" s="340">
        <v>5</v>
      </c>
      <c r="U80" s="345">
        <f>9000*gradient!$E$8/4.6</f>
        <v>4108.695652173913</v>
      </c>
    </row>
    <row r="81" spans="1:23" x14ac:dyDescent="0.2">
      <c r="A81" s="470"/>
      <c r="B81" s="345">
        <f>10000*gradient!$E$8/4.6</f>
        <v>4565.217391304348</v>
      </c>
      <c r="C81" s="344">
        <f>1+((SQRT($C$3/((('col1'!$B$9*(((($B81/60*4)/(3.1415927*0.7*gradient!$E$8*gradient!$E$8))/1000*gradient!$E$9/1000000)/'col1'!$N$5)^(1/3))+('col1'!$B$10/(((($B81/60*4)/(3.1415927*0.7*gradient!$E$8*gradient!$E$8))/1000*gradient!$E$9/1000000)/'col1'!$N$5))+('col1'!$B$11*(((($B81/60*4)/(3.1415927*0.7*gradient!$E$8*gradient!$E$8))/1000*gradient!$E$9/1000000)/'col1'!$N$5)))*(gradient!$E$9*0.001)))/4)*(1/(1+((gradient!$E$23*((gradient!$E$19-gradient!$E$18)/100)*((PI()*gradient!$E$8*gradient!$E$8/4*$C$3*0.7/$B81)))/gradient!$E$20)))*LN(((((gradient!$E$23*((gradient!$E$19-gradient!$E$18)/100)*(PI()*gradient!$E$8*gradient!$E$8/4*$C$3*0.7/$B81))/gradient!$E$20)+1)/((gradient!$E$23*((gradient!$E$19-gradient!$E$18)/100)*(PI()*gradient!$E$8*gradient!$E$8/4*$C$3*0.7/$B81))/gradient!$E$20))*EXP(gradient!$E$23*((gradient!$E$19-gradient!$E$18)/100))-(1/((gradient!$E$23*((gradient!$E$19-gradient!$E$18)/100)*(PI()*gradient!$E$8*gradient!$E$8/4*$C$3*0.7/$B81))/gradient!$E$20))))</f>
        <v>143.33502929228118</v>
      </c>
      <c r="E81" s="473"/>
      <c r="F81" s="345">
        <f>10000*gradient!$E$8/4.6</f>
        <v>4565.217391304348</v>
      </c>
      <c r="G81" s="344">
        <f>1.1*('col1'!$B$12*$G$3*0.001*(($F81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81" s="473"/>
      <c r="J81" s="345">
        <f>10000*gradient!$E$8/4.6</f>
        <v>4565.217391304348</v>
      </c>
      <c r="K81" s="344">
        <f>IF($G81&lt;201,1+((SQRT(K$3/((('col1'!$B$9*((((J81/60*4)/(3.1415927*0.7*gradient!$E$8*gradient!$E$8))/1000*gradient!$E$9/1000000)/'col1'!$N$5)^(1/3))+('col1'!$B$10/((((J81/60*4)/(3.1415927*0.7*gradient!$E$8*gradient!$E$8))/1000*gradient!$E$9/1000000)/'col1'!$N$5))+('col1'!$B$11*((((J81/60*4)/(3.1415927*0.7*gradient!$E$8*gradient!$E$8))/1000*gradient!$E$9/1000000)/'col1'!$N$5)))*(gradient!$E$9*0.001)))/4)*(1/(1+((gradient!$E$23*((gradient!$E$19-gradient!$E$18)/100)*((PI()*gradient!$E$8*gradient!$E$8/4*K$3*0.7/J81)))/$W$56)))*LN(((((gradient!$E$23*((gradient!$E$19-gradient!$E$18)/100)*(PI()*gradient!$E$8*gradient!$E$8/4*K$3*0.7/J81))/$W$56)+1)/((gradient!$E$23*((gradient!$E$19-gradient!$E$18)/100)*(PI()*gradient!$E$8*gradient!$E$8/4*K$3*0.7/J81))/$W$56))*EXP(gradient!$E$23*((gradient!$E$19-gradient!$E$18)/100))-(1/((gradient!$E$23*((gradient!$E$19-gradient!$E$18)/100)*(PI()*gradient!$E$8*gradient!$E$8/4*K$3*0.7/J81))/$W$56)))),0)</f>
        <v>0</v>
      </c>
      <c r="M81" s="473"/>
      <c r="N81" s="345">
        <f>10000*gradient!$E$8/4.6</f>
        <v>4565.217391304348</v>
      </c>
      <c r="O81" s="344">
        <f>IF($G81&lt;401,1+((SQRT(O$3/((('col1'!$B$9*((((N81/60*4)/(3.1415927*0.7*gradient!$E$8*gradient!$E$8))/1000*gradient!$E$9/1000000)/'col1'!$N$5)^(1/3))+('col1'!$B$10/((((N81/60*4)/(3.1415927*0.7*gradient!$E$8*gradient!$E$8))/1000*gradient!$E$9/1000000)/'col1'!$N$5))+('col1'!$B$11*((((N81/60*4)/(3.1415927*0.7*gradient!$E$8*gradient!$E$8))/1000*gradient!$E$9/1000000)/'col1'!$N$5)))*(gradient!$E$9*0.001)))/4)*(1/(1+((gradient!$E$23*((gradient!$E$19-gradient!$E$18)/100)*((PI()*gradient!$E$8*gradient!$E$8/4*O$3*0.7/N81)))/$W$56)))*LN(((((gradient!$E$23*((gradient!$E$19-gradient!$E$18)/100)*(PI()*gradient!$E$8*gradient!$E$8/4*O$3*0.7/N81))/$W$56)+1)/((gradient!$E$23*((gradient!$E$19-gradient!$E$18)/100)*(PI()*gradient!$E$8*gradient!$E$8/4*O$3*0.7/N81))/$W$56))*EXP(gradient!$E$23*((gradient!$E$19-gradient!$E$18)/100))-(1/((gradient!$E$23*((gradient!$E$19-gradient!$E$18)/100)*(PI()*gradient!$E$8*gradient!$E$8/4*O$3*0.7/N81))/$W$56)))),0)</f>
        <v>0</v>
      </c>
      <c r="Q81" s="473"/>
      <c r="S81" s="344">
        <f>IF($G81&lt;1001,1+((SQRT(S$3/((('col1'!$B$9*((((U81/60*4)/(3.1415927*0.7*gradient!$E$8*gradient!$E$8))/1000*gradient!$E$9/1000000)/'col1'!$N$5)^(1/3))+('col1'!$B$10/((((U81/60*4)/(3.1415927*0.7*gradient!$E$8*gradient!$E$8))/1000*gradient!$E$9/1000000)/'col1'!$N$5))+('col1'!$B$11*((((U81/60*4)/(3.1415927*0.7*gradient!$E$8*gradient!$E$8))/1000*gradient!$E$9/1000000)/'col1'!$N$5)))*(gradient!$E$9*0.001)))/4)*(1/(1+((gradient!$E$23*((gradient!$E$19-gradient!$E$18)/100)*((PI()*gradient!$E$8*gradient!$E$8/4*S$3*0.7/U81)))/$W$56)))*LN(((((gradient!$E$23*((gradient!$E$19-gradient!$E$18)/100)*(PI()*gradient!$E$8*gradient!$E$8/4*S$3*0.7/U81))/$W$56)+1)/((gradient!$E$23*((gradient!$E$19-gradient!$E$18)/100)*(PI()*gradient!$E$8*gradient!$E$8/4*S$3*0.7/U81))/$W$56))*EXP(gradient!$E$23*((gradient!$E$19-gradient!$E$18)/100))-(1/((gradient!$E$23*((gradient!$E$19-gradient!$E$18)/100)*(PI()*gradient!$E$8*gradient!$E$8/4*S$3*0.7/U81))/$W$56)))),0)</f>
        <v>0</v>
      </c>
      <c r="T81" s="340">
        <v>5</v>
      </c>
      <c r="U81" s="345">
        <f>10000*gradient!$E$8/4.6</f>
        <v>4565.217391304348</v>
      </c>
    </row>
    <row r="82" spans="1:23" ht="12.75" customHeight="1" x14ac:dyDescent="0.2">
      <c r="A82" s="470" t="s">
        <v>290</v>
      </c>
      <c r="B82" s="343">
        <f>50*gradient!$E$8/4.6</f>
        <v>22.826086956521742</v>
      </c>
      <c r="C82" s="344">
        <f>1+((SQRT($C$3/((('col1'!$B$9*(((($B82/60*4)/(3.1415927*0.7*gradient!$E$8*gradient!$E$8))/1000*gradient!$E$9/1000000)/'col1'!$N$5)^(1/3))+('col1'!$B$10/(((($B82/60*4)/(3.1415927*0.7*gradient!$E$8*gradient!$E$8))/1000*gradient!$E$9/1000000)/'col1'!$N$5))+('col1'!$B$11*(((($B82/60*4)/(3.1415927*0.7*gradient!$E$8*gradient!$E$8))/1000*gradient!$E$9/1000000)/'col1'!$N$5)))*(gradient!$E$9*0.001)))/4)*(1/(1+((gradient!$E$23*((gradient!$E$19-gradient!$E$18)/100)*((PI()*gradient!$E$8*gradient!$E$8/4*$C$3*0.7/$B82)))/gradient!$E$20)))*LN(((((gradient!$E$23*((gradient!$E$19-gradient!$E$18)/100)*(PI()*gradient!$E$8*gradient!$E$8/4*$C$3*0.7/$B82))/gradient!$E$20)+1)/((gradient!$E$23*((gradient!$E$19-gradient!$E$18)/100)*(PI()*gradient!$E$8*gradient!$E$8/4*$C$3*0.7/$B82))/gradient!$E$20))*EXP(gradient!$E$23*((gradient!$E$19-gradient!$E$18)/100))-(1/((gradient!$E$23*((gradient!$E$19-gradient!$E$18)/100)*(PI()*gradient!$E$8*gradient!$E$8/4*$C$3*0.7/$B82))/gradient!$E$20))))</f>
        <v>11.735946505554619</v>
      </c>
      <c r="E82" s="471" t="s">
        <v>290</v>
      </c>
      <c r="F82" s="343">
        <f>50*gradient!$E$8/4.6</f>
        <v>22.826086956521742</v>
      </c>
      <c r="G82" s="344">
        <f>1.1*('col1'!$B$12*$G$3*0.001*(($F82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82" s="471" t="s">
        <v>290</v>
      </c>
      <c r="J82" s="343">
        <f>50*gradient!$E$8/4.6</f>
        <v>22.826086956521742</v>
      </c>
      <c r="K82" s="344">
        <f>IF($G82&lt;201,1+((SQRT(K$3/((('col1'!$B$9*((((J82/60*4)/(3.1415927*0.7*gradient!$E$8*gradient!$E$8))/1000*gradient!$E$9/1000000)/'col1'!$N$5)^(1/3))+('col1'!$B$10/((((J82/60*4)/(3.1415927*0.7*gradient!$E$8*gradient!$E$8))/1000*gradient!$E$9/1000000)/'col1'!$N$5))+('col1'!$B$11*((((J82/60*4)/(3.1415927*0.7*gradient!$E$8*gradient!$E$8))/1000*gradient!$E$9/1000000)/'col1'!$N$5)))*(gradient!$E$9*0.001)))/4)*(1/(1+((gradient!$E$23*((gradient!$E$19-gradient!$E$18)/100)*((PI()*gradient!$E$8*gradient!$E$8/4*K$3*0.7/J82)))/$W$82)))*LN(((((gradient!$E$23*((gradient!$E$19-gradient!$E$18)/100)*(PI()*gradient!$E$8*gradient!$E$8/4*K$3*0.7/J82))/$W$82)+1)/((gradient!$E$23*((gradient!$E$19-gradient!$E$18)/100)*(PI()*gradient!$E$8*gradient!$E$8/4*K$3*0.7/J82))/$W$82))*EXP(gradient!$E$23*((gradient!$E$19-gradient!$E$18)/100))-(1/((gradient!$E$23*((gradient!$E$19-gradient!$E$18)/100)*(PI()*gradient!$E$8*gradient!$E$8/4*K$3*0.7/J82))/$W$82)))),0)</f>
        <v>20.374782188569895</v>
      </c>
      <c r="M82" s="471" t="s">
        <v>290</v>
      </c>
      <c r="N82" s="343">
        <f>50*gradient!$E$8/4.6</f>
        <v>22.826086956521742</v>
      </c>
      <c r="O82" s="344">
        <f>IF($G82&lt;401,1+((SQRT(O$3/((('col1'!$B$9*((((N82/60*4)/(3.1415927*0.7*gradient!$E$8*gradient!$E$8))/1000*gradient!$E$9/1000000)/'col1'!$N$5)^(1/3))+('col1'!$B$10/((((N82/60*4)/(3.1415927*0.7*gradient!$E$8*gradient!$E$8))/1000*gradient!$E$9/1000000)/'col1'!$N$5))+('col1'!$B$11*((((N82/60*4)/(3.1415927*0.7*gradient!$E$8*gradient!$E$8))/1000*gradient!$E$9/1000000)/'col1'!$N$5)))*(gradient!$E$9*0.001)))/4)*(1/(1+((gradient!$E$23*((gradient!$E$19-gradient!$E$18)/100)*((PI()*gradient!$E$8*gradient!$E$8/4*O$3*0.7/N82)))/$W$82)))*LN(((((gradient!$E$23*((gradient!$E$19-gradient!$E$18)/100)*(PI()*gradient!$E$8*gradient!$E$8/4*O$3*0.7/N82))/$W$82)+1)/((gradient!$E$23*((gradient!$E$19-gradient!$E$18)/100)*(PI()*gradient!$E$8*gradient!$E$8/4*O$3*0.7/N82))/$W$82))*EXP(gradient!$E$23*((gradient!$E$19-gradient!$E$18)/100))-(1/((gradient!$E$23*((gradient!$E$19-gradient!$E$18)/100)*(PI()*gradient!$E$8*gradient!$E$8/4*O$3*0.7/N82))/$W$82)))),0)</f>
        <v>20.374782188569895</v>
      </c>
      <c r="Q82" s="471" t="s">
        <v>290</v>
      </c>
      <c r="S82" s="344">
        <f>IF($G82&lt;1001,1+((SQRT(S$3/((('col1'!$B$9*((((U82/60*4)/(3.1415927*0.7*gradient!$E$8*gradient!$E$8))/1000*gradient!$E$9/1000000)/'col1'!$N$5)^(1/3))+('col1'!$B$10/((((U82/60*4)/(3.1415927*0.7*gradient!$E$8*gradient!$E$8))/1000*gradient!$E$9/1000000)/'col1'!$N$5))+('col1'!$B$11*((((U82/60*4)/(3.1415927*0.7*gradient!$E$8*gradient!$E$8))/1000*gradient!$E$9/1000000)/'col1'!$N$5)))*(gradient!$E$9*0.001)))/4)*(1/(1+((gradient!$E$23*((gradient!$E$19-gradient!$E$18)/100)*((PI()*gradient!$E$8*gradient!$E$8/4*S$3*0.7/U82)))/$W$82)))*LN(((((gradient!$E$23*((gradient!$E$19-gradient!$E$18)/100)*(PI()*gradient!$E$8*gradient!$E$8/4*S$3*0.7/U82))/$W$82)+1)/((gradient!$E$23*((gradient!$E$19-gradient!$E$18)/100)*(PI()*gradient!$E$8*gradient!$E$8/4*S$3*0.7/U82))/$W$82))*EXP(gradient!$E$23*((gradient!$E$19-gradient!$E$18)/100))-(1/((gradient!$E$23*((gradient!$E$19-gradient!$E$18)/100)*(PI()*gradient!$E$8*gradient!$E$8/4*S$3*0.7/U82))/$W$82)))),0)</f>
        <v>20.374782188569895</v>
      </c>
      <c r="T82" s="340">
        <v>10</v>
      </c>
      <c r="U82" s="343">
        <f>50*gradient!$E$8/4.6</f>
        <v>22.826086956521742</v>
      </c>
      <c r="V82" s="342" t="s">
        <v>304</v>
      </c>
      <c r="W82" s="342">
        <v>10</v>
      </c>
    </row>
    <row r="83" spans="1:23" x14ac:dyDescent="0.2">
      <c r="A83" s="470"/>
      <c r="B83" s="345">
        <f>100*gradient!$E$8/4.6</f>
        <v>45.652173913043484</v>
      </c>
      <c r="C83" s="344">
        <f>1+((SQRT($C$3/((('col1'!$B$9*(((($B83/60*4)/(3.1415927*0.7*gradient!$E$8*gradient!$E$8))/1000*gradient!$E$9/1000000)/'col1'!$N$5)^(1/3))+('col1'!$B$10/(((($B83/60*4)/(3.1415927*0.7*gradient!$E$8*gradient!$E$8))/1000*gradient!$E$9/1000000)/'col1'!$N$5))+('col1'!$B$11*(((($B83/60*4)/(3.1415927*0.7*gradient!$E$8*gradient!$E$8))/1000*gradient!$E$9/1000000)/'col1'!$N$5)))*(gradient!$E$9*0.001)))/4)*(1/(1+((gradient!$E$23*((gradient!$E$19-gradient!$E$18)/100)*((PI()*gradient!$E$8*gradient!$E$8/4*$C$3*0.7/$B83)))/gradient!$E$20)))*LN(((((gradient!$E$23*((gradient!$E$19-gradient!$E$18)/100)*(PI()*gradient!$E$8*gradient!$E$8/4*$C$3*0.7/$B83))/gradient!$E$20)+1)/((gradient!$E$23*((gradient!$E$19-gradient!$E$18)/100)*(PI()*gradient!$E$8*gradient!$E$8/4*$C$3*0.7/$B83))/gradient!$E$20))*EXP(gradient!$E$23*((gradient!$E$19-gradient!$E$18)/100))-(1/((gradient!$E$23*((gradient!$E$19-gradient!$E$18)/100)*(PI()*gradient!$E$8*gradient!$E$8/4*$C$3*0.7/$B83))/gradient!$E$20))))</f>
        <v>27.081375613321089</v>
      </c>
      <c r="E83" s="472"/>
      <c r="F83" s="345">
        <f>100*gradient!$E$8/4.6</f>
        <v>45.652173913043484</v>
      </c>
      <c r="G83" s="344">
        <f>1.1*('col1'!$B$12*$G$3*0.001*(($F83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83" s="472"/>
      <c r="J83" s="345">
        <f>100*gradient!$E$8/4.6</f>
        <v>45.652173913043484</v>
      </c>
      <c r="K83" s="344">
        <f>IF($G83&lt;201,1+((SQRT(K$3/((('col1'!$B$9*((((J83/60*4)/(3.1415927*0.7*gradient!$E$8*gradient!$E$8))/1000*gradient!$E$9/1000000)/'col1'!$N$5)^(1/3))+('col1'!$B$10/((((J83/60*4)/(3.1415927*0.7*gradient!$E$8*gradient!$E$8))/1000*gradient!$E$9/1000000)/'col1'!$N$5))+('col1'!$B$11*((((J83/60*4)/(3.1415927*0.7*gradient!$E$8*gradient!$E$8))/1000*gradient!$E$9/1000000)/'col1'!$N$5)))*(gradient!$E$9*0.001)))/4)*(1/(1+((gradient!$E$23*((gradient!$E$19-gradient!$E$18)/100)*((PI()*gradient!$E$8*gradient!$E$8/4*K$3*0.7/J83)))/$W$82)))*LN(((((gradient!$E$23*((gradient!$E$19-gradient!$E$18)/100)*(PI()*gradient!$E$8*gradient!$E$8/4*K$3*0.7/J83))/$W$82)+1)/((gradient!$E$23*((gradient!$E$19-gradient!$E$18)/100)*(PI()*gradient!$E$8*gradient!$E$8/4*K$3*0.7/J83))/$W$82))*EXP(gradient!$E$23*((gradient!$E$19-gradient!$E$18)/100))-(1/((gradient!$E$23*((gradient!$E$19-gradient!$E$18)/100)*(PI()*gradient!$E$8*gradient!$E$8/4*K$3*0.7/J83))/$W$82)))),0)</f>
        <v>44.783812270662125</v>
      </c>
      <c r="M83" s="472"/>
      <c r="N83" s="345">
        <f>100*gradient!$E$8/4.6</f>
        <v>45.652173913043484</v>
      </c>
      <c r="O83" s="344">
        <f>IF($G83&lt;401,1+((SQRT(O$3/((('col1'!$B$9*((((N83/60*4)/(3.1415927*0.7*gradient!$E$8*gradient!$E$8))/1000*gradient!$E$9/1000000)/'col1'!$N$5)^(1/3))+('col1'!$B$10/((((N83/60*4)/(3.1415927*0.7*gradient!$E$8*gradient!$E$8))/1000*gradient!$E$9/1000000)/'col1'!$N$5))+('col1'!$B$11*((((N83/60*4)/(3.1415927*0.7*gradient!$E$8*gradient!$E$8))/1000*gradient!$E$9/1000000)/'col1'!$N$5)))*(gradient!$E$9*0.001)))/4)*(1/(1+((gradient!$E$23*((gradient!$E$19-gradient!$E$18)/100)*((PI()*gradient!$E$8*gradient!$E$8/4*O$3*0.7/N83)))/$W$82)))*LN(((((gradient!$E$23*((gradient!$E$19-gradient!$E$18)/100)*(PI()*gradient!$E$8*gradient!$E$8/4*O$3*0.7/N83))/$W$82)+1)/((gradient!$E$23*((gradient!$E$19-gradient!$E$18)/100)*(PI()*gradient!$E$8*gradient!$E$8/4*O$3*0.7/N83))/$W$82))*EXP(gradient!$E$23*((gradient!$E$19-gradient!$E$18)/100))-(1/((gradient!$E$23*((gradient!$E$19-gradient!$E$18)/100)*(PI()*gradient!$E$8*gradient!$E$8/4*O$3*0.7/N83))/$W$82)))),0)</f>
        <v>44.783812270662125</v>
      </c>
      <c r="Q83" s="472"/>
      <c r="S83" s="344">
        <f>IF($G83&lt;1001,1+((SQRT(S$3/((('col1'!$B$9*((((U83/60*4)/(3.1415927*0.7*gradient!$E$8*gradient!$E$8))/1000*gradient!$E$9/1000000)/'col1'!$N$5)^(1/3))+('col1'!$B$10/((((U83/60*4)/(3.1415927*0.7*gradient!$E$8*gradient!$E$8))/1000*gradient!$E$9/1000000)/'col1'!$N$5))+('col1'!$B$11*((((U83/60*4)/(3.1415927*0.7*gradient!$E$8*gradient!$E$8))/1000*gradient!$E$9/1000000)/'col1'!$N$5)))*(gradient!$E$9*0.001)))/4)*(1/(1+((gradient!$E$23*((gradient!$E$19-gradient!$E$18)/100)*((PI()*gradient!$E$8*gradient!$E$8/4*S$3*0.7/U83)))/$W$82)))*LN(((((gradient!$E$23*((gradient!$E$19-gradient!$E$18)/100)*(PI()*gradient!$E$8*gradient!$E$8/4*S$3*0.7/U83))/$W$82)+1)/((gradient!$E$23*((gradient!$E$19-gradient!$E$18)/100)*(PI()*gradient!$E$8*gradient!$E$8/4*S$3*0.7/U83))/$W$82))*EXP(gradient!$E$23*((gradient!$E$19-gradient!$E$18)/100))-(1/((gradient!$E$23*((gradient!$E$19-gradient!$E$18)/100)*(PI()*gradient!$E$8*gradient!$E$8/4*S$3*0.7/U83))/$W$82)))),0)</f>
        <v>44.783812270662125</v>
      </c>
      <c r="T83" s="340">
        <v>10</v>
      </c>
      <c r="U83" s="345">
        <f>100*gradient!$E$8/4.6</f>
        <v>45.652173913043484</v>
      </c>
    </row>
    <row r="84" spans="1:23" x14ac:dyDescent="0.2">
      <c r="A84" s="470"/>
      <c r="B84" s="345">
        <f>200*gradient!$E$8/4.6</f>
        <v>91.304347826086968</v>
      </c>
      <c r="C84" s="344">
        <f>1+((SQRT($C$3/((('col1'!$B$9*(((($B84/60*4)/(3.1415927*0.7*gradient!$E$8*gradient!$E$8))/1000*gradient!$E$9/1000000)/'col1'!$N$5)^(1/3))+('col1'!$B$10/(((($B84/60*4)/(3.1415927*0.7*gradient!$E$8*gradient!$E$8))/1000*gradient!$E$9/1000000)/'col1'!$N$5))+('col1'!$B$11*(((($B84/60*4)/(3.1415927*0.7*gradient!$E$8*gradient!$E$8))/1000*gradient!$E$9/1000000)/'col1'!$N$5)))*(gradient!$E$9*0.001)))/4)*(1/(1+((gradient!$E$23*((gradient!$E$19-gradient!$E$18)/100)*((PI()*gradient!$E$8*gradient!$E$8/4*$C$3*0.7/$B84)))/gradient!$E$20)))*LN(((((gradient!$E$23*((gradient!$E$19-gradient!$E$18)/100)*(PI()*gradient!$E$8*gradient!$E$8/4*$C$3*0.7/$B84))/gradient!$E$20)+1)/((gradient!$E$23*((gradient!$E$19-gradient!$E$18)/100)*(PI()*gradient!$E$8*gradient!$E$8/4*$C$3*0.7/$B84))/gradient!$E$20))*EXP(gradient!$E$23*((gradient!$E$19-gradient!$E$18)/100))-(1/((gradient!$E$23*((gradient!$E$19-gradient!$E$18)/100)*(PI()*gradient!$E$8*gradient!$E$8/4*$C$3*0.7/$B84))/gradient!$E$20))))</f>
        <v>56.525221746947871</v>
      </c>
      <c r="E84" s="472"/>
      <c r="F84" s="345">
        <f>200*gradient!$E$8/4.6</f>
        <v>91.304347826086968</v>
      </c>
      <c r="G84" s="344">
        <f>1.1*('col1'!$B$12*$G$3*0.001*(($F84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84" s="472"/>
      <c r="J84" s="345">
        <f>200*gradient!$E$8/4.6</f>
        <v>91.304347826086968</v>
      </c>
      <c r="K84" s="344">
        <f>IF($G84&lt;201,1+((SQRT(K$3/((('col1'!$B$9*((((J84/60*4)/(3.1415927*0.7*gradient!$E$8*gradient!$E$8))/1000*gradient!$E$9/1000000)/'col1'!$N$5)^(1/3))+('col1'!$B$10/((((J84/60*4)/(3.1415927*0.7*gradient!$E$8*gradient!$E$8))/1000*gradient!$E$9/1000000)/'col1'!$N$5))+('col1'!$B$11*((((J84/60*4)/(3.1415927*0.7*gradient!$E$8*gradient!$E$8))/1000*gradient!$E$9/1000000)/'col1'!$N$5)))*(gradient!$E$9*0.001)))/4)*(1/(1+((gradient!$E$23*((gradient!$E$19-gradient!$E$18)/100)*((PI()*gradient!$E$8*gradient!$E$8/4*K$3*0.7/J84)))/$W$82)))*LN(((((gradient!$E$23*((gradient!$E$19-gradient!$E$18)/100)*(PI()*gradient!$E$8*gradient!$E$8/4*K$3*0.7/J84))/$W$82)+1)/((gradient!$E$23*((gradient!$E$19-gradient!$E$18)/100)*(PI()*gradient!$E$8*gradient!$E$8/4*K$3*0.7/J84))/$W$82))*EXP(gradient!$E$23*((gradient!$E$19-gradient!$E$18)/100))-(1/((gradient!$E$23*((gradient!$E$19-gradient!$E$18)/100)*(PI()*gradient!$E$8*gradient!$E$8/4*K$3*0.7/J84))/$W$82)))),0)</f>
        <v>85.698850785664035</v>
      </c>
      <c r="M84" s="472"/>
      <c r="N84" s="345">
        <f>200*gradient!$E$8/4.6</f>
        <v>91.304347826086968</v>
      </c>
      <c r="O84" s="344">
        <f>IF($G84&lt;401,1+((SQRT(O$3/((('col1'!$B$9*((((N84/60*4)/(3.1415927*0.7*gradient!$E$8*gradient!$E$8))/1000*gradient!$E$9/1000000)/'col1'!$N$5)^(1/3))+('col1'!$B$10/((((N84/60*4)/(3.1415927*0.7*gradient!$E$8*gradient!$E$8))/1000*gradient!$E$9/1000000)/'col1'!$N$5))+('col1'!$B$11*((((N84/60*4)/(3.1415927*0.7*gradient!$E$8*gradient!$E$8))/1000*gradient!$E$9/1000000)/'col1'!$N$5)))*(gradient!$E$9*0.001)))/4)*(1/(1+((gradient!$E$23*((gradient!$E$19-gradient!$E$18)/100)*((PI()*gradient!$E$8*gradient!$E$8/4*O$3*0.7/N84)))/$W$82)))*LN(((((gradient!$E$23*((gradient!$E$19-gradient!$E$18)/100)*(PI()*gradient!$E$8*gradient!$E$8/4*O$3*0.7/N84))/$W$82)+1)/((gradient!$E$23*((gradient!$E$19-gradient!$E$18)/100)*(PI()*gradient!$E$8*gradient!$E$8/4*O$3*0.7/N84))/$W$82))*EXP(gradient!$E$23*((gradient!$E$19-gradient!$E$18)/100))-(1/((gradient!$E$23*((gradient!$E$19-gradient!$E$18)/100)*(PI()*gradient!$E$8*gradient!$E$8/4*O$3*0.7/N84))/$W$82)))),0)</f>
        <v>85.698850785664035</v>
      </c>
      <c r="Q84" s="472"/>
      <c r="S84" s="344">
        <f>IF($G84&lt;1001,1+((SQRT(S$3/((('col1'!$B$9*((((U84/60*4)/(3.1415927*0.7*gradient!$E$8*gradient!$E$8))/1000*gradient!$E$9/1000000)/'col1'!$N$5)^(1/3))+('col1'!$B$10/((((U84/60*4)/(3.1415927*0.7*gradient!$E$8*gradient!$E$8))/1000*gradient!$E$9/1000000)/'col1'!$N$5))+('col1'!$B$11*((((U84/60*4)/(3.1415927*0.7*gradient!$E$8*gradient!$E$8))/1000*gradient!$E$9/1000000)/'col1'!$N$5)))*(gradient!$E$9*0.001)))/4)*(1/(1+((gradient!$E$23*((gradient!$E$19-gradient!$E$18)/100)*((PI()*gradient!$E$8*gradient!$E$8/4*S$3*0.7/U84)))/$W$82)))*LN(((((gradient!$E$23*((gradient!$E$19-gradient!$E$18)/100)*(PI()*gradient!$E$8*gradient!$E$8/4*S$3*0.7/U84))/$W$82)+1)/((gradient!$E$23*((gradient!$E$19-gradient!$E$18)/100)*(PI()*gradient!$E$8*gradient!$E$8/4*S$3*0.7/U84))/$W$82))*EXP(gradient!$E$23*((gradient!$E$19-gradient!$E$18)/100))-(1/((gradient!$E$23*((gradient!$E$19-gradient!$E$18)/100)*(PI()*gradient!$E$8*gradient!$E$8/4*S$3*0.7/U84))/$W$82)))),0)</f>
        <v>85.698850785664035</v>
      </c>
      <c r="T84" s="340">
        <v>10</v>
      </c>
      <c r="U84" s="345">
        <f>200*gradient!$E$8/4.6</f>
        <v>91.304347826086968</v>
      </c>
    </row>
    <row r="85" spans="1:23" x14ac:dyDescent="0.2">
      <c r="A85" s="470"/>
      <c r="B85" s="345">
        <f>300*gradient!$E$8/4.6</f>
        <v>136.95652173913044</v>
      </c>
      <c r="C85" s="344">
        <f>1+((SQRT($C$3/((('col1'!$B$9*(((($B85/60*4)/(3.1415927*0.7*gradient!$E$8*gradient!$E$8))/1000*gradient!$E$9/1000000)/'col1'!$N$5)^(1/3))+('col1'!$B$10/(((($B85/60*4)/(3.1415927*0.7*gradient!$E$8*gradient!$E$8))/1000*gradient!$E$9/1000000)/'col1'!$N$5))+('col1'!$B$11*(((($B85/60*4)/(3.1415927*0.7*gradient!$E$8*gradient!$E$8))/1000*gradient!$E$9/1000000)/'col1'!$N$5)))*(gradient!$E$9*0.001)))/4)*(1/(1+((gradient!$E$23*((gradient!$E$19-gradient!$E$18)/100)*((PI()*gradient!$E$8*gradient!$E$8/4*$C$3*0.7/$B85)))/gradient!$E$20)))*LN(((((gradient!$E$23*((gradient!$E$19-gradient!$E$18)/100)*(PI()*gradient!$E$8*gradient!$E$8/4*$C$3*0.7/$B85))/gradient!$E$20)+1)/((gradient!$E$23*((gradient!$E$19-gradient!$E$18)/100)*(PI()*gradient!$E$8*gradient!$E$8/4*$C$3*0.7/$B85))/gradient!$E$20))*EXP(gradient!$E$23*((gradient!$E$19-gradient!$E$18)/100))-(1/((gradient!$E$23*((gradient!$E$19-gradient!$E$18)/100)*(PI()*gradient!$E$8*gradient!$E$8/4*$C$3*0.7/$B85))/gradient!$E$20))))</f>
        <v>80.172329488877608</v>
      </c>
      <c r="E85" s="472"/>
      <c r="F85" s="345">
        <f>300*gradient!$E$8/4.6</f>
        <v>136.95652173913044</v>
      </c>
      <c r="G85" s="344">
        <f>1.1*('col1'!$B$12*$G$3*0.001*(($F85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85" s="472"/>
      <c r="J85" s="345">
        <f>300*gradient!$E$8/4.6</f>
        <v>136.95652173913044</v>
      </c>
      <c r="K85" s="344">
        <f>IF($G85&lt;201,1+((SQRT(K$3/((('col1'!$B$9*((((J85/60*4)/(3.1415927*0.7*gradient!$E$8*gradient!$E$8))/1000*gradient!$E$9/1000000)/'col1'!$N$5)^(1/3))+('col1'!$B$10/((((J85/60*4)/(3.1415927*0.7*gradient!$E$8*gradient!$E$8))/1000*gradient!$E$9/1000000)/'col1'!$N$5))+('col1'!$B$11*((((J85/60*4)/(3.1415927*0.7*gradient!$E$8*gradient!$E$8))/1000*gradient!$E$9/1000000)/'col1'!$N$5)))*(gradient!$E$9*0.001)))/4)*(1/(1+((gradient!$E$23*((gradient!$E$19-gradient!$E$18)/100)*((PI()*gradient!$E$8*gradient!$E$8/4*K$3*0.7/J85)))/$W$82)))*LN(((((gradient!$E$23*((gradient!$E$19-gradient!$E$18)/100)*(PI()*gradient!$E$8*gradient!$E$8/4*K$3*0.7/J85))/$W$82)+1)/((gradient!$E$23*((gradient!$E$19-gradient!$E$18)/100)*(PI()*gradient!$E$8*gradient!$E$8/4*K$3*0.7/J85))/$W$82))*EXP(gradient!$E$23*((gradient!$E$19-gradient!$E$18)/100))-(1/((gradient!$E$23*((gradient!$E$19-gradient!$E$18)/100)*(PI()*gradient!$E$8*gradient!$E$8/4*K$3*0.7/J85))/$W$82)))),0)</f>
        <v>114.62716341398962</v>
      </c>
      <c r="M85" s="472"/>
      <c r="N85" s="345">
        <f>300*gradient!$E$8/4.6</f>
        <v>136.95652173913044</v>
      </c>
      <c r="O85" s="344">
        <f>IF($G85&lt;401,1+((SQRT(O$3/((('col1'!$B$9*((((N85/60*4)/(3.1415927*0.7*gradient!$E$8*gradient!$E$8))/1000*gradient!$E$9/1000000)/'col1'!$N$5)^(1/3))+('col1'!$B$10/((((N85/60*4)/(3.1415927*0.7*gradient!$E$8*gradient!$E$8))/1000*gradient!$E$9/1000000)/'col1'!$N$5))+('col1'!$B$11*((((N85/60*4)/(3.1415927*0.7*gradient!$E$8*gradient!$E$8))/1000*gradient!$E$9/1000000)/'col1'!$N$5)))*(gradient!$E$9*0.001)))/4)*(1/(1+((gradient!$E$23*((gradient!$E$19-gradient!$E$18)/100)*((PI()*gradient!$E$8*gradient!$E$8/4*O$3*0.7/N85)))/$W$82)))*LN(((((gradient!$E$23*((gradient!$E$19-gradient!$E$18)/100)*(PI()*gradient!$E$8*gradient!$E$8/4*O$3*0.7/N85))/$W$82)+1)/((gradient!$E$23*((gradient!$E$19-gradient!$E$18)/100)*(PI()*gradient!$E$8*gradient!$E$8/4*O$3*0.7/N85))/$W$82))*EXP(gradient!$E$23*((gradient!$E$19-gradient!$E$18)/100))-(1/((gradient!$E$23*((gradient!$E$19-gradient!$E$18)/100)*(PI()*gradient!$E$8*gradient!$E$8/4*O$3*0.7/N85))/$W$82)))),0)</f>
        <v>114.62716341398962</v>
      </c>
      <c r="Q85" s="472"/>
      <c r="S85" s="344">
        <f>IF($G85&lt;1001,1+((SQRT(S$3/((('col1'!$B$9*((((U85/60*4)/(3.1415927*0.7*gradient!$E$8*gradient!$E$8))/1000*gradient!$E$9/1000000)/'col1'!$N$5)^(1/3))+('col1'!$B$10/((((U85/60*4)/(3.1415927*0.7*gradient!$E$8*gradient!$E$8))/1000*gradient!$E$9/1000000)/'col1'!$N$5))+('col1'!$B$11*((((U85/60*4)/(3.1415927*0.7*gradient!$E$8*gradient!$E$8))/1000*gradient!$E$9/1000000)/'col1'!$N$5)))*(gradient!$E$9*0.001)))/4)*(1/(1+((gradient!$E$23*((gradient!$E$19-gradient!$E$18)/100)*((PI()*gradient!$E$8*gradient!$E$8/4*S$3*0.7/U85)))/$W$82)))*LN(((((gradient!$E$23*((gradient!$E$19-gradient!$E$18)/100)*(PI()*gradient!$E$8*gradient!$E$8/4*S$3*0.7/U85))/$W$82)+1)/((gradient!$E$23*((gradient!$E$19-gradient!$E$18)/100)*(PI()*gradient!$E$8*gradient!$E$8/4*S$3*0.7/U85))/$W$82))*EXP(gradient!$E$23*((gradient!$E$19-gradient!$E$18)/100))-(1/((gradient!$E$23*((gradient!$E$19-gradient!$E$18)/100)*(PI()*gradient!$E$8*gradient!$E$8/4*S$3*0.7/U85))/$W$82)))),0)</f>
        <v>114.62716341398962</v>
      </c>
      <c r="T85" s="340">
        <v>10</v>
      </c>
      <c r="U85" s="345">
        <f>300*gradient!$E$8/4.6</f>
        <v>136.95652173913044</v>
      </c>
    </row>
    <row r="86" spans="1:23" x14ac:dyDescent="0.2">
      <c r="A86" s="470"/>
      <c r="B86" s="345">
        <f>400*gradient!$E$8/4.6</f>
        <v>182.60869565217394</v>
      </c>
      <c r="C86" s="344">
        <f>1+((SQRT($C$3/((('col1'!$B$9*(((($B86/60*4)/(3.1415927*0.7*gradient!$E$8*gradient!$E$8))/1000*gradient!$E$9/1000000)/'col1'!$N$5)^(1/3))+('col1'!$B$10/(((($B86/60*4)/(3.1415927*0.7*gradient!$E$8*gradient!$E$8))/1000*gradient!$E$9/1000000)/'col1'!$N$5))+('col1'!$B$11*(((($B86/60*4)/(3.1415927*0.7*gradient!$E$8*gradient!$E$8))/1000*gradient!$E$9/1000000)/'col1'!$N$5)))*(gradient!$E$9*0.001)))/4)*(1/(1+((gradient!$E$23*((gradient!$E$19-gradient!$E$18)/100)*((PI()*gradient!$E$8*gradient!$E$8/4*$C$3*0.7/$B86)))/gradient!$E$20)))*LN(((((gradient!$E$23*((gradient!$E$19-gradient!$E$18)/100)*(PI()*gradient!$E$8*gradient!$E$8/4*$C$3*0.7/$B86))/gradient!$E$20)+1)/((gradient!$E$23*((gradient!$E$19-gradient!$E$18)/100)*(PI()*gradient!$E$8*gradient!$E$8/4*$C$3*0.7/$B86))/gradient!$E$20))*EXP(gradient!$E$23*((gradient!$E$19-gradient!$E$18)/100))-(1/((gradient!$E$23*((gradient!$E$19-gradient!$E$18)/100)*(PI()*gradient!$E$8*gradient!$E$8/4*$C$3*0.7/$B86))/gradient!$E$20))))</f>
        <v>98.294238977784218</v>
      </c>
      <c r="E86" s="472"/>
      <c r="F86" s="345">
        <f>400*gradient!$E$8/4.6</f>
        <v>182.60869565217394</v>
      </c>
      <c r="G86" s="344">
        <f>1.1*('col1'!$B$12*$G$3*0.001*(($F86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86" s="472"/>
      <c r="J86" s="345">
        <f>400*gradient!$E$8/4.6</f>
        <v>182.60869565217394</v>
      </c>
      <c r="K86" s="344">
        <f>IF($G86&lt;201,1+((SQRT(K$3/((('col1'!$B$9*((((J86/60*4)/(3.1415927*0.7*gradient!$E$8*gradient!$E$8))/1000*gradient!$E$9/1000000)/'col1'!$N$5)^(1/3))+('col1'!$B$10/((((J86/60*4)/(3.1415927*0.7*gradient!$E$8*gradient!$E$8))/1000*gradient!$E$9/1000000)/'col1'!$N$5))+('col1'!$B$11*((((J86/60*4)/(3.1415927*0.7*gradient!$E$8*gradient!$E$8))/1000*gradient!$E$9/1000000)/'col1'!$N$5)))*(gradient!$E$9*0.001)))/4)*(1/(1+((gradient!$E$23*((gradient!$E$19-gradient!$E$18)/100)*((PI()*gradient!$E$8*gradient!$E$8/4*K$3*0.7/J86)))/$W$82)))*LN(((((gradient!$E$23*((gradient!$E$19-gradient!$E$18)/100)*(PI()*gradient!$E$8*gradient!$E$8/4*K$3*0.7/J86))/$W$82)+1)/((gradient!$E$23*((gradient!$E$19-gradient!$E$18)/100)*(PI()*gradient!$E$8*gradient!$E$8/4*K$3*0.7/J86))/$W$82))*EXP(gradient!$E$23*((gradient!$E$19-gradient!$E$18)/100))-(1/((gradient!$E$23*((gradient!$E$19-gradient!$E$18)/100)*(PI()*gradient!$E$8*gradient!$E$8/4*K$3*0.7/J86))/$W$82)))),0)</f>
        <v>134.83593485207081</v>
      </c>
      <c r="M86" s="472"/>
      <c r="N86" s="345">
        <f>400*gradient!$E$8/4.6</f>
        <v>182.60869565217394</v>
      </c>
      <c r="O86" s="344">
        <f>IF($G86&lt;401,1+((SQRT(O$3/((('col1'!$B$9*((((N86/60*4)/(3.1415927*0.7*gradient!$E$8*gradient!$E$8))/1000*gradient!$E$9/1000000)/'col1'!$N$5)^(1/3))+('col1'!$B$10/((((N86/60*4)/(3.1415927*0.7*gradient!$E$8*gradient!$E$8))/1000*gradient!$E$9/1000000)/'col1'!$N$5))+('col1'!$B$11*((((N86/60*4)/(3.1415927*0.7*gradient!$E$8*gradient!$E$8))/1000*gradient!$E$9/1000000)/'col1'!$N$5)))*(gradient!$E$9*0.001)))/4)*(1/(1+((gradient!$E$23*((gradient!$E$19-gradient!$E$18)/100)*((PI()*gradient!$E$8*gradient!$E$8/4*O$3*0.7/N86)))/$W$82)))*LN(((((gradient!$E$23*((gradient!$E$19-gradient!$E$18)/100)*(PI()*gradient!$E$8*gradient!$E$8/4*O$3*0.7/N86))/$W$82)+1)/((gradient!$E$23*((gradient!$E$19-gradient!$E$18)/100)*(PI()*gradient!$E$8*gradient!$E$8/4*O$3*0.7/N86))/$W$82))*EXP(gradient!$E$23*((gradient!$E$19-gradient!$E$18)/100))-(1/((gradient!$E$23*((gradient!$E$19-gradient!$E$18)/100)*(PI()*gradient!$E$8*gradient!$E$8/4*O$3*0.7/N86))/$W$82)))),0)</f>
        <v>134.83593485207081</v>
      </c>
      <c r="Q86" s="472"/>
      <c r="S86" s="344">
        <f>IF($G86&lt;1001,1+((SQRT(S$3/((('col1'!$B$9*((((U86/60*4)/(3.1415927*0.7*gradient!$E$8*gradient!$E$8))/1000*gradient!$E$9/1000000)/'col1'!$N$5)^(1/3))+('col1'!$B$10/((((U86/60*4)/(3.1415927*0.7*gradient!$E$8*gradient!$E$8))/1000*gradient!$E$9/1000000)/'col1'!$N$5))+('col1'!$B$11*((((U86/60*4)/(3.1415927*0.7*gradient!$E$8*gradient!$E$8))/1000*gradient!$E$9/1000000)/'col1'!$N$5)))*(gradient!$E$9*0.001)))/4)*(1/(1+((gradient!$E$23*((gradient!$E$19-gradient!$E$18)/100)*((PI()*gradient!$E$8*gradient!$E$8/4*S$3*0.7/U86)))/$W$82)))*LN(((((gradient!$E$23*((gradient!$E$19-gradient!$E$18)/100)*(PI()*gradient!$E$8*gradient!$E$8/4*S$3*0.7/U86))/$W$82)+1)/((gradient!$E$23*((gradient!$E$19-gradient!$E$18)/100)*(PI()*gradient!$E$8*gradient!$E$8/4*S$3*0.7/U86))/$W$82))*EXP(gradient!$E$23*((gradient!$E$19-gradient!$E$18)/100))-(1/((gradient!$E$23*((gradient!$E$19-gradient!$E$18)/100)*(PI()*gradient!$E$8*gradient!$E$8/4*S$3*0.7/U86))/$W$82)))),0)</f>
        <v>134.83593485207081</v>
      </c>
      <c r="T86" s="340">
        <v>10</v>
      </c>
      <c r="U86" s="345">
        <f>400*gradient!$E$8/4.6</f>
        <v>182.60869565217394</v>
      </c>
    </row>
    <row r="87" spans="1:23" x14ac:dyDescent="0.2">
      <c r="A87" s="470"/>
      <c r="B87" s="345">
        <f>500*gradient!$E$8/4.6</f>
        <v>228.2608695652174</v>
      </c>
      <c r="C87" s="344">
        <f>1+((SQRT($C$3/((('col1'!$B$9*(((($B87/60*4)/(3.1415927*0.7*gradient!$E$8*gradient!$E$8))/1000*gradient!$E$9/1000000)/'col1'!$N$5)^(1/3))+('col1'!$B$10/(((($B87/60*4)/(3.1415927*0.7*gradient!$E$8*gradient!$E$8))/1000*gradient!$E$9/1000000)/'col1'!$N$5))+('col1'!$B$11*(((($B87/60*4)/(3.1415927*0.7*gradient!$E$8*gradient!$E$8))/1000*gradient!$E$9/1000000)/'col1'!$N$5)))*(gradient!$E$9*0.001)))/4)*(1/(1+((gradient!$E$23*((gradient!$E$19-gradient!$E$18)/100)*((PI()*gradient!$E$8*gradient!$E$8/4*$C$3*0.7/$B87)))/gradient!$E$20)))*LN(((((gradient!$E$23*((gradient!$E$19-gradient!$E$18)/100)*(PI()*gradient!$E$8*gradient!$E$8/4*$C$3*0.7/$B87))/gradient!$E$20)+1)/((gradient!$E$23*((gradient!$E$19-gradient!$E$18)/100)*(PI()*gradient!$E$8*gradient!$E$8/4*$C$3*0.7/$B87))/gradient!$E$20))*EXP(gradient!$E$23*((gradient!$E$19-gradient!$E$18)/100))-(1/((gradient!$E$23*((gradient!$E$19-gradient!$E$18)/100)*(PI()*gradient!$E$8*gradient!$E$8/4*$C$3*0.7/$B87))/gradient!$E$20))))</f>
        <v>112.14551034818903</v>
      </c>
      <c r="E87" s="472"/>
      <c r="F87" s="345">
        <f>500*gradient!$E$8/4.6</f>
        <v>228.2608695652174</v>
      </c>
      <c r="G87" s="344">
        <f>1.1*('col1'!$B$12*$G$3*0.001*(($F87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87" s="472"/>
      <c r="J87" s="345">
        <f>500*gradient!$E$8/4.6</f>
        <v>228.2608695652174</v>
      </c>
      <c r="K87" s="344">
        <f>IF($G87&lt;201,1+((SQRT(K$3/((('col1'!$B$9*((((J87/60*4)/(3.1415927*0.7*gradient!$E$8*gradient!$E$8))/1000*gradient!$E$9/1000000)/'col1'!$N$5)^(1/3))+('col1'!$B$10/((((J87/60*4)/(3.1415927*0.7*gradient!$E$8*gradient!$E$8))/1000*gradient!$E$9/1000000)/'col1'!$N$5))+('col1'!$B$11*((((J87/60*4)/(3.1415927*0.7*gradient!$E$8*gradient!$E$8))/1000*gradient!$E$9/1000000)/'col1'!$N$5)))*(gradient!$E$9*0.001)))/4)*(1/(1+((gradient!$E$23*((gradient!$E$19-gradient!$E$18)/100)*((PI()*gradient!$E$8*gradient!$E$8/4*K$3*0.7/J87)))/$W$82)))*LN(((((gradient!$E$23*((gradient!$E$19-gradient!$E$18)/100)*(PI()*gradient!$E$8*gradient!$E$8/4*K$3*0.7/J87))/$W$82)+1)/((gradient!$E$23*((gradient!$E$19-gradient!$E$18)/100)*(PI()*gradient!$E$8*gradient!$E$8/4*K$3*0.7/J87))/$W$82))*EXP(gradient!$E$23*((gradient!$E$19-gradient!$E$18)/100))-(1/((gradient!$E$23*((gradient!$E$19-gradient!$E$18)/100)*(PI()*gradient!$E$8*gradient!$E$8/4*K$3*0.7/J87))/$W$82)))),0)</f>
        <v>0</v>
      </c>
      <c r="M87" s="472"/>
      <c r="N87" s="345">
        <f>500*gradient!$E$8/4.6</f>
        <v>228.2608695652174</v>
      </c>
      <c r="O87" s="344">
        <f>IF($G87&lt;401,1+((SQRT(O$3/((('col1'!$B$9*((((N87/60*4)/(3.1415927*0.7*gradient!$E$8*gradient!$E$8))/1000*gradient!$E$9/1000000)/'col1'!$N$5)^(1/3))+('col1'!$B$10/((((N87/60*4)/(3.1415927*0.7*gradient!$E$8*gradient!$E$8))/1000*gradient!$E$9/1000000)/'col1'!$N$5))+('col1'!$B$11*((((N87/60*4)/(3.1415927*0.7*gradient!$E$8*gradient!$E$8))/1000*gradient!$E$9/1000000)/'col1'!$N$5)))*(gradient!$E$9*0.001)))/4)*(1/(1+((gradient!$E$23*((gradient!$E$19-gradient!$E$18)/100)*((PI()*gradient!$E$8*gradient!$E$8/4*O$3*0.7/N87)))/$W$82)))*LN(((((gradient!$E$23*((gradient!$E$19-gradient!$E$18)/100)*(PI()*gradient!$E$8*gradient!$E$8/4*O$3*0.7/N87))/$W$82)+1)/((gradient!$E$23*((gradient!$E$19-gradient!$E$18)/100)*(PI()*gradient!$E$8*gradient!$E$8/4*O$3*0.7/N87))/$W$82))*EXP(gradient!$E$23*((gradient!$E$19-gradient!$E$18)/100))-(1/((gradient!$E$23*((gradient!$E$19-gradient!$E$18)/100)*(PI()*gradient!$E$8*gradient!$E$8/4*O$3*0.7/N87))/$W$82)))),0)</f>
        <v>149.17608674048643</v>
      </c>
      <c r="Q87" s="472"/>
      <c r="S87" s="344">
        <f>IF($G87&lt;1001,1+((SQRT(S$3/((('col1'!$B$9*((((U87/60*4)/(3.1415927*0.7*gradient!$E$8*gradient!$E$8))/1000*gradient!$E$9/1000000)/'col1'!$N$5)^(1/3))+('col1'!$B$10/((((U87/60*4)/(3.1415927*0.7*gradient!$E$8*gradient!$E$8))/1000*gradient!$E$9/1000000)/'col1'!$N$5))+('col1'!$B$11*((((U87/60*4)/(3.1415927*0.7*gradient!$E$8*gradient!$E$8))/1000*gradient!$E$9/1000000)/'col1'!$N$5)))*(gradient!$E$9*0.001)))/4)*(1/(1+((gradient!$E$23*((gradient!$E$19-gradient!$E$18)/100)*((PI()*gradient!$E$8*gradient!$E$8/4*S$3*0.7/U87)))/$W$82)))*LN(((((gradient!$E$23*((gradient!$E$19-gradient!$E$18)/100)*(PI()*gradient!$E$8*gradient!$E$8/4*S$3*0.7/U87))/$W$82)+1)/((gradient!$E$23*((gradient!$E$19-gradient!$E$18)/100)*(PI()*gradient!$E$8*gradient!$E$8/4*S$3*0.7/U87))/$W$82))*EXP(gradient!$E$23*((gradient!$E$19-gradient!$E$18)/100))-(1/((gradient!$E$23*((gradient!$E$19-gradient!$E$18)/100)*(PI()*gradient!$E$8*gradient!$E$8/4*S$3*0.7/U87))/$W$82)))),0)</f>
        <v>149.17608674048643</v>
      </c>
      <c r="T87" s="340">
        <v>10</v>
      </c>
      <c r="U87" s="345">
        <f>500*gradient!$E$8/4.6</f>
        <v>228.2608695652174</v>
      </c>
    </row>
    <row r="88" spans="1:23" x14ac:dyDescent="0.2">
      <c r="A88" s="470"/>
      <c r="B88" s="345">
        <f>600*gradient!$E$8/4.6</f>
        <v>273.91304347826087</v>
      </c>
      <c r="C88" s="344">
        <f>1+((SQRT($C$3/((('col1'!$B$9*(((($B88/60*4)/(3.1415927*0.7*gradient!$E$8*gradient!$E$8))/1000*gradient!$E$9/1000000)/'col1'!$N$5)^(1/3))+('col1'!$B$10/(((($B88/60*4)/(3.1415927*0.7*gradient!$E$8*gradient!$E$8))/1000*gradient!$E$9/1000000)/'col1'!$N$5))+('col1'!$B$11*(((($B88/60*4)/(3.1415927*0.7*gradient!$E$8*gradient!$E$8))/1000*gradient!$E$9/1000000)/'col1'!$N$5)))*(gradient!$E$9*0.001)))/4)*(1/(1+((gradient!$E$23*((gradient!$E$19-gradient!$E$18)/100)*((PI()*gradient!$E$8*gradient!$E$8/4*$C$3*0.7/$B88)))/gradient!$E$20)))*LN(((((gradient!$E$23*((gradient!$E$19-gradient!$E$18)/100)*(PI()*gradient!$E$8*gradient!$E$8/4*$C$3*0.7/$B88))/gradient!$E$20)+1)/((gradient!$E$23*((gradient!$E$19-gradient!$E$18)/100)*(PI()*gradient!$E$8*gradient!$E$8/4*$C$3*0.7/$B88))/gradient!$E$20))*EXP(gradient!$E$23*((gradient!$E$19-gradient!$E$18)/100))-(1/((gradient!$E$23*((gradient!$E$19-gradient!$E$18)/100)*(PI()*gradient!$E$8*gradient!$E$8/4*$C$3*0.7/$B88))/gradient!$E$20))))</f>
        <v>122.82891666058178</v>
      </c>
      <c r="E88" s="472"/>
      <c r="F88" s="345">
        <f>600*gradient!$E$8/4.6</f>
        <v>273.91304347826087</v>
      </c>
      <c r="G88" s="344">
        <f>1.1*('col1'!$B$12*$G$3*0.001*(($F88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88" s="472"/>
      <c r="J88" s="345">
        <f>600*gradient!$E$8/4.6</f>
        <v>273.91304347826087</v>
      </c>
      <c r="K88" s="344">
        <f>IF($G88&lt;201,1+((SQRT(K$3/((('col1'!$B$9*((((J88/60*4)/(3.1415927*0.7*gradient!$E$8*gradient!$E$8))/1000*gradient!$E$9/1000000)/'col1'!$N$5)^(1/3))+('col1'!$B$10/((((J88/60*4)/(3.1415927*0.7*gradient!$E$8*gradient!$E$8))/1000*gradient!$E$9/1000000)/'col1'!$N$5))+('col1'!$B$11*((((J88/60*4)/(3.1415927*0.7*gradient!$E$8*gradient!$E$8))/1000*gradient!$E$9/1000000)/'col1'!$N$5)))*(gradient!$E$9*0.001)))/4)*(1/(1+((gradient!$E$23*((gradient!$E$19-gradient!$E$18)/100)*((PI()*gradient!$E$8*gradient!$E$8/4*K$3*0.7/J88)))/$W$82)))*LN(((((gradient!$E$23*((gradient!$E$19-gradient!$E$18)/100)*(PI()*gradient!$E$8*gradient!$E$8/4*K$3*0.7/J88))/$W$82)+1)/((gradient!$E$23*((gradient!$E$19-gradient!$E$18)/100)*(PI()*gradient!$E$8*gradient!$E$8/4*K$3*0.7/J88))/$W$82))*EXP(gradient!$E$23*((gradient!$E$19-gradient!$E$18)/100))-(1/((gradient!$E$23*((gradient!$E$19-gradient!$E$18)/100)*(PI()*gradient!$E$8*gradient!$E$8/4*K$3*0.7/J88))/$W$82)))),0)</f>
        <v>0</v>
      </c>
      <c r="M88" s="472"/>
      <c r="N88" s="345">
        <f>600*gradient!$E$8/4.6</f>
        <v>273.91304347826087</v>
      </c>
      <c r="O88" s="344">
        <f>IF($G88&lt;401,1+((SQRT(O$3/((('col1'!$B$9*((((N88/60*4)/(3.1415927*0.7*gradient!$E$8*gradient!$E$8))/1000*gradient!$E$9/1000000)/'col1'!$N$5)^(1/3))+('col1'!$B$10/((((N88/60*4)/(3.1415927*0.7*gradient!$E$8*gradient!$E$8))/1000*gradient!$E$9/1000000)/'col1'!$N$5))+('col1'!$B$11*((((N88/60*4)/(3.1415927*0.7*gradient!$E$8*gradient!$E$8))/1000*gradient!$E$9/1000000)/'col1'!$N$5)))*(gradient!$E$9*0.001)))/4)*(1/(1+((gradient!$E$23*((gradient!$E$19-gradient!$E$18)/100)*((PI()*gradient!$E$8*gradient!$E$8/4*O$3*0.7/N88)))/$W$82)))*LN(((((gradient!$E$23*((gradient!$E$19-gradient!$E$18)/100)*(PI()*gradient!$E$8*gradient!$E$8/4*O$3*0.7/N88))/$W$82)+1)/((gradient!$E$23*((gradient!$E$19-gradient!$E$18)/100)*(PI()*gradient!$E$8*gradient!$E$8/4*O$3*0.7/N88))/$W$82))*EXP(gradient!$E$23*((gradient!$E$19-gradient!$E$18)/100))-(1/((gradient!$E$23*((gradient!$E$19-gradient!$E$18)/100)*(PI()*gradient!$E$8*gradient!$E$8/4*O$3*0.7/N88))/$W$82)))),0)</f>
        <v>159.54890155146867</v>
      </c>
      <c r="Q88" s="472"/>
      <c r="S88" s="344">
        <f>IF($G88&lt;1001,1+((SQRT(S$3/((('col1'!$B$9*((((U88/60*4)/(3.1415927*0.7*gradient!$E$8*gradient!$E$8))/1000*gradient!$E$9/1000000)/'col1'!$N$5)^(1/3))+('col1'!$B$10/((((U88/60*4)/(3.1415927*0.7*gradient!$E$8*gradient!$E$8))/1000*gradient!$E$9/1000000)/'col1'!$N$5))+('col1'!$B$11*((((U88/60*4)/(3.1415927*0.7*gradient!$E$8*gradient!$E$8))/1000*gradient!$E$9/1000000)/'col1'!$N$5)))*(gradient!$E$9*0.001)))/4)*(1/(1+((gradient!$E$23*((gradient!$E$19-gradient!$E$18)/100)*((PI()*gradient!$E$8*gradient!$E$8/4*S$3*0.7/U88)))/$W$82)))*LN(((((gradient!$E$23*((gradient!$E$19-gradient!$E$18)/100)*(PI()*gradient!$E$8*gradient!$E$8/4*S$3*0.7/U88))/$W$82)+1)/((gradient!$E$23*((gradient!$E$19-gradient!$E$18)/100)*(PI()*gradient!$E$8*gradient!$E$8/4*S$3*0.7/U88))/$W$82))*EXP(gradient!$E$23*((gradient!$E$19-gradient!$E$18)/100))-(1/((gradient!$E$23*((gradient!$E$19-gradient!$E$18)/100)*(PI()*gradient!$E$8*gradient!$E$8/4*S$3*0.7/U88))/$W$82)))),0)</f>
        <v>159.54890155146867</v>
      </c>
      <c r="T88" s="340">
        <v>10</v>
      </c>
      <c r="U88" s="345">
        <f>600*gradient!$E$8/4.6</f>
        <v>273.91304347826087</v>
      </c>
    </row>
    <row r="89" spans="1:23" x14ac:dyDescent="0.2">
      <c r="A89" s="470"/>
      <c r="B89" s="345">
        <f>700*gradient!$E$8/4.6</f>
        <v>319.56521739130437</v>
      </c>
      <c r="C89" s="344">
        <f>1+((SQRT($C$3/((('col1'!$B$9*(((($B89/60*4)/(3.1415927*0.7*gradient!$E$8*gradient!$E$8))/1000*gradient!$E$9/1000000)/'col1'!$N$5)^(1/3))+('col1'!$B$10/(((($B89/60*4)/(3.1415927*0.7*gradient!$E$8*gradient!$E$8))/1000*gradient!$E$9/1000000)/'col1'!$N$5))+('col1'!$B$11*(((($B89/60*4)/(3.1415927*0.7*gradient!$E$8*gradient!$E$8))/1000*gradient!$E$9/1000000)/'col1'!$N$5)))*(gradient!$E$9*0.001)))/4)*(1/(1+((gradient!$E$23*((gradient!$E$19-gradient!$E$18)/100)*((PI()*gradient!$E$8*gradient!$E$8/4*$C$3*0.7/$B89)))/gradient!$E$20)))*LN(((((gradient!$E$23*((gradient!$E$19-gradient!$E$18)/100)*(PI()*gradient!$E$8*gradient!$E$8/4*$C$3*0.7/$B89))/gradient!$E$20)+1)/((gradient!$E$23*((gradient!$E$19-gradient!$E$18)/100)*(PI()*gradient!$E$8*gradient!$E$8/4*$C$3*0.7/$B89))/gradient!$E$20))*EXP(gradient!$E$23*((gradient!$E$19-gradient!$E$18)/100))-(1/((gradient!$E$23*((gradient!$E$19-gradient!$E$18)/100)*(PI()*gradient!$E$8*gradient!$E$8/4*$C$3*0.7/$B89))/gradient!$E$20))))</f>
        <v>131.16651304790014</v>
      </c>
      <c r="E89" s="472"/>
      <c r="F89" s="345">
        <f>700*gradient!$E$8/4.6</f>
        <v>319.56521739130437</v>
      </c>
      <c r="G89" s="344">
        <f>1.1*('col1'!$B$12*$G$3*0.001*(($F89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89" s="472"/>
      <c r="J89" s="345">
        <f>700*gradient!$E$8/4.6</f>
        <v>319.56521739130437</v>
      </c>
      <c r="K89" s="344">
        <f>IF($G89&lt;201,1+((SQRT(K$3/((('col1'!$B$9*((((J89/60*4)/(3.1415927*0.7*gradient!$E$8*gradient!$E$8))/1000*gradient!$E$9/1000000)/'col1'!$N$5)^(1/3))+('col1'!$B$10/((((J89/60*4)/(3.1415927*0.7*gradient!$E$8*gradient!$E$8))/1000*gradient!$E$9/1000000)/'col1'!$N$5))+('col1'!$B$11*((((J89/60*4)/(3.1415927*0.7*gradient!$E$8*gradient!$E$8))/1000*gradient!$E$9/1000000)/'col1'!$N$5)))*(gradient!$E$9*0.001)))/4)*(1/(1+((gradient!$E$23*((gradient!$E$19-gradient!$E$18)/100)*((PI()*gradient!$E$8*gradient!$E$8/4*K$3*0.7/J89)))/$W$82)))*LN(((((gradient!$E$23*((gradient!$E$19-gradient!$E$18)/100)*(PI()*gradient!$E$8*gradient!$E$8/4*K$3*0.7/J89))/$W$82)+1)/((gradient!$E$23*((gradient!$E$19-gradient!$E$18)/100)*(PI()*gradient!$E$8*gradient!$E$8/4*K$3*0.7/J89))/$W$82))*EXP(gradient!$E$23*((gradient!$E$19-gradient!$E$18)/100))-(1/((gradient!$E$23*((gradient!$E$19-gradient!$E$18)/100)*(PI()*gradient!$E$8*gradient!$E$8/4*K$3*0.7/J89))/$W$82)))),0)</f>
        <v>0</v>
      </c>
      <c r="M89" s="472"/>
      <c r="N89" s="345">
        <f>700*gradient!$E$8/4.6</f>
        <v>319.56521739130437</v>
      </c>
      <c r="O89" s="344">
        <f>IF($G89&lt;401,1+((SQRT(O$3/((('col1'!$B$9*((((N89/60*4)/(3.1415927*0.7*gradient!$E$8*gradient!$E$8))/1000*gradient!$E$9/1000000)/'col1'!$N$5)^(1/3))+('col1'!$B$10/((((N89/60*4)/(3.1415927*0.7*gradient!$E$8*gradient!$E$8))/1000*gradient!$E$9/1000000)/'col1'!$N$5))+('col1'!$B$11*((((N89/60*4)/(3.1415927*0.7*gradient!$E$8*gradient!$E$8))/1000*gradient!$E$9/1000000)/'col1'!$N$5)))*(gradient!$E$9*0.001)))/4)*(1/(1+((gradient!$E$23*((gradient!$E$19-gradient!$E$18)/100)*((PI()*gradient!$E$8*gradient!$E$8/4*O$3*0.7/N89)))/$W$82)))*LN(((((gradient!$E$23*((gradient!$E$19-gradient!$E$18)/100)*(PI()*gradient!$E$8*gradient!$E$8/4*O$3*0.7/N89))/$W$82)+1)/((gradient!$E$23*((gradient!$E$19-gradient!$E$18)/100)*(PI()*gradient!$E$8*gradient!$E$8/4*O$3*0.7/N89))/$W$82))*EXP(gradient!$E$23*((gradient!$E$19-gradient!$E$18)/100))-(1/((gradient!$E$23*((gradient!$E$19-gradient!$E$18)/100)*(PI()*gradient!$E$8*gradient!$E$8/4*O$3*0.7/N89))/$W$82)))),0)</f>
        <v>167.1821672601011</v>
      </c>
      <c r="Q89" s="472"/>
      <c r="S89" s="344">
        <f>IF($G89&lt;1001,1+((SQRT(S$3/((('col1'!$B$9*((((U89/60*4)/(3.1415927*0.7*gradient!$E$8*gradient!$E$8))/1000*gradient!$E$9/1000000)/'col1'!$N$5)^(1/3))+('col1'!$B$10/((((U89/60*4)/(3.1415927*0.7*gradient!$E$8*gradient!$E$8))/1000*gradient!$E$9/1000000)/'col1'!$N$5))+('col1'!$B$11*((((U89/60*4)/(3.1415927*0.7*gradient!$E$8*gradient!$E$8))/1000*gradient!$E$9/1000000)/'col1'!$N$5)))*(gradient!$E$9*0.001)))/4)*(1/(1+((gradient!$E$23*((gradient!$E$19-gradient!$E$18)/100)*((PI()*gradient!$E$8*gradient!$E$8/4*S$3*0.7/U89)))/$W$82)))*LN(((((gradient!$E$23*((gradient!$E$19-gradient!$E$18)/100)*(PI()*gradient!$E$8*gradient!$E$8/4*S$3*0.7/U89))/$W$82)+1)/((gradient!$E$23*((gradient!$E$19-gradient!$E$18)/100)*(PI()*gradient!$E$8*gradient!$E$8/4*S$3*0.7/U89))/$W$82))*EXP(gradient!$E$23*((gradient!$E$19-gradient!$E$18)/100))-(1/((gradient!$E$23*((gradient!$E$19-gradient!$E$18)/100)*(PI()*gradient!$E$8*gradient!$E$8/4*S$3*0.7/U89))/$W$82)))),0)</f>
        <v>167.1821672601011</v>
      </c>
      <c r="T89" s="340">
        <v>10</v>
      </c>
      <c r="U89" s="345">
        <f>700*gradient!$E$8/4.6</f>
        <v>319.56521739130437</v>
      </c>
    </row>
    <row r="90" spans="1:23" x14ac:dyDescent="0.2">
      <c r="A90" s="470"/>
      <c r="B90" s="345">
        <f>800*gradient!$E$8/4.6</f>
        <v>365.21739130434787</v>
      </c>
      <c r="C90" s="344">
        <f>1+((SQRT($C$3/((('col1'!$B$9*(((($B90/60*4)/(3.1415927*0.7*gradient!$E$8*gradient!$E$8))/1000*gradient!$E$9/1000000)/'col1'!$N$5)^(1/3))+('col1'!$B$10/(((($B90/60*4)/(3.1415927*0.7*gradient!$E$8*gradient!$E$8))/1000*gradient!$E$9/1000000)/'col1'!$N$5))+('col1'!$B$11*(((($B90/60*4)/(3.1415927*0.7*gradient!$E$8*gradient!$E$8))/1000*gradient!$E$9/1000000)/'col1'!$N$5)))*(gradient!$E$9*0.001)))/4)*(1/(1+((gradient!$E$23*((gradient!$E$19-gradient!$E$18)/100)*((PI()*gradient!$E$8*gradient!$E$8/4*$C$3*0.7/$B90)))/gradient!$E$20)))*LN(((((gradient!$E$23*((gradient!$E$19-gradient!$E$18)/100)*(PI()*gradient!$E$8*gradient!$E$8/4*$C$3*0.7/$B90))/gradient!$E$20)+1)/((gradient!$E$23*((gradient!$E$19-gradient!$E$18)/100)*(PI()*gradient!$E$8*gradient!$E$8/4*$C$3*0.7/$B90))/gradient!$E$20))*EXP(gradient!$E$23*((gradient!$E$19-gradient!$E$18)/100))-(1/((gradient!$E$23*((gradient!$E$19-gradient!$E$18)/100)*(PI()*gradient!$E$8*gradient!$E$8/4*$C$3*0.7/$B90))/gradient!$E$20))))</f>
        <v>137.74872004678105</v>
      </c>
      <c r="E90" s="472"/>
      <c r="F90" s="345">
        <f>800*gradient!$E$8/4.6</f>
        <v>365.21739130434787</v>
      </c>
      <c r="G90" s="344">
        <f>1.1*('col1'!$B$12*$G$3*0.001*(($F90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90" s="472"/>
      <c r="J90" s="345">
        <f>800*gradient!$E$8/4.6</f>
        <v>365.21739130434787</v>
      </c>
      <c r="K90" s="344">
        <f>IF($G90&lt;201,1+((SQRT(K$3/((('col1'!$B$9*((((J90/60*4)/(3.1415927*0.7*gradient!$E$8*gradient!$E$8))/1000*gradient!$E$9/1000000)/'col1'!$N$5)^(1/3))+('col1'!$B$10/((((J90/60*4)/(3.1415927*0.7*gradient!$E$8*gradient!$E$8))/1000*gradient!$E$9/1000000)/'col1'!$N$5))+('col1'!$B$11*((((J90/60*4)/(3.1415927*0.7*gradient!$E$8*gradient!$E$8))/1000*gradient!$E$9/1000000)/'col1'!$N$5)))*(gradient!$E$9*0.001)))/4)*(1/(1+((gradient!$E$23*((gradient!$E$19-gradient!$E$18)/100)*((PI()*gradient!$E$8*gradient!$E$8/4*K$3*0.7/J90)))/$W$82)))*LN(((((gradient!$E$23*((gradient!$E$19-gradient!$E$18)/100)*(PI()*gradient!$E$8*gradient!$E$8/4*K$3*0.7/J90))/$W$82)+1)/((gradient!$E$23*((gradient!$E$19-gradient!$E$18)/100)*(PI()*gradient!$E$8*gradient!$E$8/4*K$3*0.7/J90))/$W$82))*EXP(gradient!$E$23*((gradient!$E$19-gradient!$E$18)/100))-(1/((gradient!$E$23*((gradient!$E$19-gradient!$E$18)/100)*(PI()*gradient!$E$8*gradient!$E$8/4*K$3*0.7/J90))/$W$82)))),0)</f>
        <v>0</v>
      </c>
      <c r="M90" s="472"/>
      <c r="N90" s="345">
        <f>800*gradient!$E$8/4.6</f>
        <v>365.21739130434787</v>
      </c>
      <c r="O90" s="344">
        <f>IF($G90&lt;401,1+((SQRT(O$3/((('col1'!$B$9*((((N90/60*4)/(3.1415927*0.7*gradient!$E$8*gradient!$E$8))/1000*gradient!$E$9/1000000)/'col1'!$N$5)^(1/3))+('col1'!$B$10/((((N90/60*4)/(3.1415927*0.7*gradient!$E$8*gradient!$E$8))/1000*gradient!$E$9/1000000)/'col1'!$N$5))+('col1'!$B$11*((((N90/60*4)/(3.1415927*0.7*gradient!$E$8*gradient!$E$8))/1000*gradient!$E$9/1000000)/'col1'!$N$5)))*(gradient!$E$9*0.001)))/4)*(1/(1+((gradient!$E$23*((gradient!$E$19-gradient!$E$18)/100)*((PI()*gradient!$E$8*gradient!$E$8/4*O$3*0.7/N90)))/$W$82)))*LN(((((gradient!$E$23*((gradient!$E$19-gradient!$E$18)/100)*(PI()*gradient!$E$8*gradient!$E$8/4*O$3*0.7/N90))/$W$82)+1)/((gradient!$E$23*((gradient!$E$19-gradient!$E$18)/100)*(PI()*gradient!$E$8*gradient!$E$8/4*O$3*0.7/N90))/$W$82))*EXP(gradient!$E$23*((gradient!$E$19-gradient!$E$18)/100))-(1/((gradient!$E$23*((gradient!$E$19-gradient!$E$18)/100)*(PI()*gradient!$E$8*gradient!$E$8/4*O$3*0.7/N90))/$W$82)))),0)</f>
        <v>172.87760284896848</v>
      </c>
      <c r="Q90" s="472"/>
      <c r="S90" s="344">
        <f>IF($G90&lt;1001,1+((SQRT(S$3/((('col1'!$B$9*((((U90/60*4)/(3.1415927*0.7*gradient!$E$8*gradient!$E$8))/1000*gradient!$E$9/1000000)/'col1'!$N$5)^(1/3))+('col1'!$B$10/((((U90/60*4)/(3.1415927*0.7*gradient!$E$8*gradient!$E$8))/1000*gradient!$E$9/1000000)/'col1'!$N$5))+('col1'!$B$11*((((U90/60*4)/(3.1415927*0.7*gradient!$E$8*gradient!$E$8))/1000*gradient!$E$9/1000000)/'col1'!$N$5)))*(gradient!$E$9*0.001)))/4)*(1/(1+((gradient!$E$23*((gradient!$E$19-gradient!$E$18)/100)*((PI()*gradient!$E$8*gradient!$E$8/4*S$3*0.7/U90)))/$W$82)))*LN(((((gradient!$E$23*((gradient!$E$19-gradient!$E$18)/100)*(PI()*gradient!$E$8*gradient!$E$8/4*S$3*0.7/U90))/$W$82)+1)/((gradient!$E$23*((gradient!$E$19-gradient!$E$18)/100)*(PI()*gradient!$E$8*gradient!$E$8/4*S$3*0.7/U90))/$W$82))*EXP(gradient!$E$23*((gradient!$E$19-gradient!$E$18)/100))-(1/((gradient!$E$23*((gradient!$E$19-gradient!$E$18)/100)*(PI()*gradient!$E$8*gradient!$E$8/4*S$3*0.7/U90))/$W$82)))),0)</f>
        <v>172.87760284896848</v>
      </c>
      <c r="T90" s="340">
        <v>10</v>
      </c>
      <c r="U90" s="345">
        <f>800*gradient!$E$8/4.6</f>
        <v>365.21739130434787</v>
      </c>
    </row>
    <row r="91" spans="1:23" x14ac:dyDescent="0.2">
      <c r="A91" s="470"/>
      <c r="B91" s="345">
        <f>900*gradient!$E$8/4.6</f>
        <v>410.86956521739131</v>
      </c>
      <c r="C91" s="344">
        <f>1+((SQRT($C$3/((('col1'!$B$9*(((($B91/60*4)/(3.1415927*0.7*gradient!$E$8*gradient!$E$8))/1000*gradient!$E$9/1000000)/'col1'!$N$5)^(1/3))+('col1'!$B$10/(((($B91/60*4)/(3.1415927*0.7*gradient!$E$8*gradient!$E$8))/1000*gradient!$E$9/1000000)/'col1'!$N$5))+('col1'!$B$11*(((($B91/60*4)/(3.1415927*0.7*gradient!$E$8*gradient!$E$8))/1000*gradient!$E$9/1000000)/'col1'!$N$5)))*(gradient!$E$9*0.001)))/4)*(1/(1+((gradient!$E$23*((gradient!$E$19-gradient!$E$18)/100)*((PI()*gradient!$E$8*gradient!$E$8/4*$C$3*0.7/$B91)))/gradient!$E$20)))*LN(((((gradient!$E$23*((gradient!$E$19-gradient!$E$18)/100)*(PI()*gradient!$E$8*gradient!$E$8/4*$C$3*0.7/$B91))/gradient!$E$20)+1)/((gradient!$E$23*((gradient!$E$19-gradient!$E$18)/100)*(PI()*gradient!$E$8*gradient!$E$8/4*$C$3*0.7/$B91))/gradient!$E$20))*EXP(gradient!$E$23*((gradient!$E$19-gradient!$E$18)/100))-(1/((gradient!$E$23*((gradient!$E$19-gradient!$E$18)/100)*(PI()*gradient!$E$8*gradient!$E$8/4*$C$3*0.7/$B91))/gradient!$E$20))))</f>
        <v>142.99861273172891</v>
      </c>
      <c r="E91" s="472"/>
      <c r="F91" s="345">
        <f>900*gradient!$E$8/4.6</f>
        <v>410.86956521739131</v>
      </c>
      <c r="G91" s="344">
        <f>1.1*('col1'!$B$12*$G$3*0.001*(($F91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91" s="472"/>
      <c r="J91" s="345">
        <f>900*gradient!$E$8/4.6</f>
        <v>410.86956521739131</v>
      </c>
      <c r="K91" s="344">
        <f>IF($G91&lt;201,1+((SQRT(K$3/((('col1'!$B$9*((((J91/60*4)/(3.1415927*0.7*gradient!$E$8*gradient!$E$8))/1000*gradient!$E$9/1000000)/'col1'!$N$5)^(1/3))+('col1'!$B$10/((((J91/60*4)/(3.1415927*0.7*gradient!$E$8*gradient!$E$8))/1000*gradient!$E$9/1000000)/'col1'!$N$5))+('col1'!$B$11*((((J91/60*4)/(3.1415927*0.7*gradient!$E$8*gradient!$E$8))/1000*gradient!$E$9/1000000)/'col1'!$N$5)))*(gradient!$E$9*0.001)))/4)*(1/(1+((gradient!$E$23*((gradient!$E$19-gradient!$E$18)/100)*((PI()*gradient!$E$8*gradient!$E$8/4*K$3*0.7/J91)))/$W$82)))*LN(((((gradient!$E$23*((gradient!$E$19-gradient!$E$18)/100)*(PI()*gradient!$E$8*gradient!$E$8/4*K$3*0.7/J91))/$W$82)+1)/((gradient!$E$23*((gradient!$E$19-gradient!$E$18)/100)*(PI()*gradient!$E$8*gradient!$E$8/4*K$3*0.7/J91))/$W$82))*EXP(gradient!$E$23*((gradient!$E$19-gradient!$E$18)/100))-(1/((gradient!$E$23*((gradient!$E$19-gradient!$E$18)/100)*(PI()*gradient!$E$8*gradient!$E$8/4*K$3*0.7/J91))/$W$82)))),0)</f>
        <v>0</v>
      </c>
      <c r="M91" s="472"/>
      <c r="N91" s="345">
        <f>900*gradient!$E$8/4.6</f>
        <v>410.86956521739131</v>
      </c>
      <c r="O91" s="344">
        <f>IF($G91&lt;401,1+((SQRT(O$3/((('col1'!$B$9*((((N91/60*4)/(3.1415927*0.7*gradient!$E$8*gradient!$E$8))/1000*gradient!$E$9/1000000)/'col1'!$N$5)^(1/3))+('col1'!$B$10/((((N91/60*4)/(3.1415927*0.7*gradient!$E$8*gradient!$E$8))/1000*gradient!$E$9/1000000)/'col1'!$N$5))+('col1'!$B$11*((((N91/60*4)/(3.1415927*0.7*gradient!$E$8*gradient!$E$8))/1000*gradient!$E$9/1000000)/'col1'!$N$5)))*(gradient!$E$9*0.001)))/4)*(1/(1+((gradient!$E$23*((gradient!$E$19-gradient!$E$18)/100)*((PI()*gradient!$E$8*gradient!$E$8/4*O$3*0.7/N91)))/$W$82)))*LN(((((gradient!$E$23*((gradient!$E$19-gradient!$E$18)/100)*(PI()*gradient!$E$8*gradient!$E$8/4*O$3*0.7/N91))/$W$82)+1)/((gradient!$E$23*((gradient!$E$19-gradient!$E$18)/100)*(PI()*gradient!$E$8*gradient!$E$8/4*O$3*0.7/N91))/$W$82))*EXP(gradient!$E$23*((gradient!$E$19-gradient!$E$18)/100))-(1/((gradient!$E$23*((gradient!$E$19-gradient!$E$18)/100)*(PI()*gradient!$E$8*gradient!$E$8/4*O$3*0.7/N91))/$W$82)))),0)</f>
        <v>177.17043539521387</v>
      </c>
      <c r="Q91" s="472"/>
      <c r="S91" s="344">
        <f>IF($G91&lt;1001,1+((SQRT(S$3/((('col1'!$B$9*((((U91/60*4)/(3.1415927*0.7*gradient!$E$8*gradient!$E$8))/1000*gradient!$E$9/1000000)/'col1'!$N$5)^(1/3))+('col1'!$B$10/((((U91/60*4)/(3.1415927*0.7*gradient!$E$8*gradient!$E$8))/1000*gradient!$E$9/1000000)/'col1'!$N$5))+('col1'!$B$11*((((U91/60*4)/(3.1415927*0.7*gradient!$E$8*gradient!$E$8))/1000*gradient!$E$9/1000000)/'col1'!$N$5)))*(gradient!$E$9*0.001)))/4)*(1/(1+((gradient!$E$23*((gradient!$E$19-gradient!$E$18)/100)*((PI()*gradient!$E$8*gradient!$E$8/4*S$3*0.7/U91)))/$W$82)))*LN(((((gradient!$E$23*((gradient!$E$19-gradient!$E$18)/100)*(PI()*gradient!$E$8*gradient!$E$8/4*S$3*0.7/U91))/$W$82)+1)/((gradient!$E$23*((gradient!$E$19-gradient!$E$18)/100)*(PI()*gradient!$E$8*gradient!$E$8/4*S$3*0.7/U91))/$W$82))*EXP(gradient!$E$23*((gradient!$E$19-gradient!$E$18)/100))-(1/((gradient!$E$23*((gradient!$E$19-gradient!$E$18)/100)*(PI()*gradient!$E$8*gradient!$E$8/4*S$3*0.7/U91))/$W$82)))),0)</f>
        <v>177.17043539521387</v>
      </c>
      <c r="T91" s="340">
        <v>10</v>
      </c>
      <c r="U91" s="345">
        <f>900*gradient!$E$8/4.6</f>
        <v>410.86956521739131</v>
      </c>
    </row>
    <row r="92" spans="1:23" x14ac:dyDescent="0.2">
      <c r="A92" s="470"/>
      <c r="B92" s="345">
        <f>1000*gradient!$E$8/4.6</f>
        <v>456.52173913043481</v>
      </c>
      <c r="C92" s="344">
        <f>1+((SQRT($C$3/((('col1'!$B$9*(((($B92/60*4)/(3.1415927*0.7*gradient!$E$8*gradient!$E$8))/1000*gradient!$E$9/1000000)/'col1'!$N$5)^(1/3))+('col1'!$B$10/(((($B92/60*4)/(3.1415927*0.7*gradient!$E$8*gradient!$E$8))/1000*gradient!$E$9/1000000)/'col1'!$N$5))+('col1'!$B$11*(((($B92/60*4)/(3.1415927*0.7*gradient!$E$8*gradient!$E$8))/1000*gradient!$E$9/1000000)/'col1'!$N$5)))*(gradient!$E$9*0.001)))/4)*(1/(1+((gradient!$E$23*((gradient!$E$19-gradient!$E$18)/100)*((PI()*gradient!$E$8*gradient!$E$8/4*$C$3*0.7/$B92)))/gradient!$E$20)))*LN(((((gradient!$E$23*((gradient!$E$19-gradient!$E$18)/100)*(PI()*gradient!$E$8*gradient!$E$8/4*$C$3*0.7/$B92))/gradient!$E$20)+1)/((gradient!$E$23*((gradient!$E$19-gradient!$E$18)/100)*(PI()*gradient!$E$8*gradient!$E$8/4*$C$3*0.7/$B92))/gradient!$E$20))*EXP(gradient!$E$23*((gradient!$E$19-gradient!$E$18)/100))-(1/((gradient!$E$23*((gradient!$E$19-gradient!$E$18)/100)*(PI()*gradient!$E$8*gradient!$E$8/4*$C$3*0.7/$B92))/gradient!$E$20))))</f>
        <v>147.22229580981448</v>
      </c>
      <c r="E92" s="472"/>
      <c r="F92" s="345">
        <f>1000*gradient!$E$8/4.6</f>
        <v>456.52173913043481</v>
      </c>
      <c r="G92" s="344">
        <f>1.1*('col1'!$B$12*$G$3*0.001*(($F92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92" s="472"/>
      <c r="J92" s="345">
        <f>1000*gradient!$E$8/4.6</f>
        <v>456.52173913043481</v>
      </c>
      <c r="K92" s="344">
        <f>IF($G92&lt;201,1+((SQRT(K$3/((('col1'!$B$9*((((J92/60*4)/(3.1415927*0.7*gradient!$E$8*gradient!$E$8))/1000*gradient!$E$9/1000000)/'col1'!$N$5)^(1/3))+('col1'!$B$10/((((J92/60*4)/(3.1415927*0.7*gradient!$E$8*gradient!$E$8))/1000*gradient!$E$9/1000000)/'col1'!$N$5))+('col1'!$B$11*((((J92/60*4)/(3.1415927*0.7*gradient!$E$8*gradient!$E$8))/1000*gradient!$E$9/1000000)/'col1'!$N$5)))*(gradient!$E$9*0.001)))/4)*(1/(1+((gradient!$E$23*((gradient!$E$19-gradient!$E$18)/100)*((PI()*gradient!$E$8*gradient!$E$8/4*K$3*0.7/J92)))/$W$82)))*LN(((((gradient!$E$23*((gradient!$E$19-gradient!$E$18)/100)*(PI()*gradient!$E$8*gradient!$E$8/4*K$3*0.7/J92))/$W$82)+1)/((gradient!$E$23*((gradient!$E$19-gradient!$E$18)/100)*(PI()*gradient!$E$8*gradient!$E$8/4*K$3*0.7/J92))/$W$82))*EXP(gradient!$E$23*((gradient!$E$19-gradient!$E$18)/100))-(1/((gradient!$E$23*((gradient!$E$19-gradient!$E$18)/100)*(PI()*gradient!$E$8*gradient!$E$8/4*K$3*0.7/J92))/$W$82)))),0)</f>
        <v>0</v>
      </c>
      <c r="M92" s="472"/>
      <c r="N92" s="345">
        <f>1000*gradient!$E$8/4.6</f>
        <v>456.52173913043481</v>
      </c>
      <c r="O92" s="344">
        <f>IF($G92&lt;401,1+((SQRT(O$3/((('col1'!$B$9*((((N92/60*4)/(3.1415927*0.7*gradient!$E$8*gradient!$E$8))/1000*gradient!$E$9/1000000)/'col1'!$N$5)^(1/3))+('col1'!$B$10/((((N92/60*4)/(3.1415927*0.7*gradient!$E$8*gradient!$E$8))/1000*gradient!$E$9/1000000)/'col1'!$N$5))+('col1'!$B$11*((((N92/60*4)/(3.1415927*0.7*gradient!$E$8*gradient!$E$8))/1000*gradient!$E$9/1000000)/'col1'!$N$5)))*(gradient!$E$9*0.001)))/4)*(1/(1+((gradient!$E$23*((gradient!$E$19-gradient!$E$18)/100)*((PI()*gradient!$E$8*gradient!$E$8/4*O$3*0.7/N92)))/$W$82)))*LN(((((gradient!$E$23*((gradient!$E$19-gradient!$E$18)/100)*(PI()*gradient!$E$8*gradient!$E$8/4*O$3*0.7/N92))/$W$82)+1)/((gradient!$E$23*((gradient!$E$19-gradient!$E$18)/100)*(PI()*gradient!$E$8*gradient!$E$8/4*O$3*0.7/N92))/$W$82))*EXP(gradient!$E$23*((gradient!$E$19-gradient!$E$18)/100))-(1/((gradient!$E$23*((gradient!$E$19-gradient!$E$18)/100)*(PI()*gradient!$E$8*gradient!$E$8/4*O$3*0.7/N92))/$W$82)))),0)</f>
        <v>0</v>
      </c>
      <c r="Q92" s="472"/>
      <c r="S92" s="344">
        <f>IF($G92&lt;1001,1+((SQRT(S$3/((('col1'!$B$9*((((U92/60*4)/(3.1415927*0.7*gradient!$E$8*gradient!$E$8))/1000*gradient!$E$9/1000000)/'col1'!$N$5)^(1/3))+('col1'!$B$10/((((U92/60*4)/(3.1415927*0.7*gradient!$E$8*gradient!$E$8))/1000*gradient!$E$9/1000000)/'col1'!$N$5))+('col1'!$B$11*((((U92/60*4)/(3.1415927*0.7*gradient!$E$8*gradient!$E$8))/1000*gradient!$E$9/1000000)/'col1'!$N$5)))*(gradient!$E$9*0.001)))/4)*(1/(1+((gradient!$E$23*((gradient!$E$19-gradient!$E$18)/100)*((PI()*gradient!$E$8*gradient!$E$8/4*S$3*0.7/U92)))/$W$82)))*LN(((((gradient!$E$23*((gradient!$E$19-gradient!$E$18)/100)*(PI()*gradient!$E$8*gradient!$E$8/4*S$3*0.7/U92))/$W$82)+1)/((gradient!$E$23*((gradient!$E$19-gradient!$E$18)/100)*(PI()*gradient!$E$8*gradient!$E$8/4*S$3*0.7/U92))/$W$82))*EXP(gradient!$E$23*((gradient!$E$19-gradient!$E$18)/100))-(1/((gradient!$E$23*((gradient!$E$19-gradient!$E$18)/100)*(PI()*gradient!$E$8*gradient!$E$8/4*S$3*0.7/U92))/$W$82)))),0)</f>
        <v>180.42674634060037</v>
      </c>
      <c r="T92" s="340">
        <v>10</v>
      </c>
      <c r="U92" s="345">
        <f>1000*gradient!$E$8/4.6</f>
        <v>456.52173913043481</v>
      </c>
    </row>
    <row r="93" spans="1:23" x14ac:dyDescent="0.2">
      <c r="A93" s="470"/>
      <c r="B93" s="345">
        <f>1200*gradient!$E$8/4.6</f>
        <v>547.82608695652175</v>
      </c>
      <c r="C93" s="344">
        <f>1+((SQRT($C$3/((('col1'!$B$9*(((($B93/60*4)/(3.1415927*0.7*gradient!$E$8*gradient!$E$8))/1000*gradient!$E$9/1000000)/'col1'!$N$5)^(1/3))+('col1'!$B$10/(((($B93/60*4)/(3.1415927*0.7*gradient!$E$8*gradient!$E$8))/1000*gradient!$E$9/1000000)/'col1'!$N$5))+('col1'!$B$11*(((($B93/60*4)/(3.1415927*0.7*gradient!$E$8*gradient!$E$8))/1000*gradient!$E$9/1000000)/'col1'!$N$5)))*(gradient!$E$9*0.001)))/4)*(1/(1+((gradient!$E$23*((gradient!$E$19-gradient!$E$18)/100)*((PI()*gradient!$E$8*gradient!$E$8/4*$C$3*0.7/$B93)))/gradient!$E$20)))*LN(((((gradient!$E$23*((gradient!$E$19-gradient!$E$18)/100)*(PI()*gradient!$E$8*gradient!$E$8/4*$C$3*0.7/$B93))/gradient!$E$20)+1)/((gradient!$E$23*((gradient!$E$19-gradient!$E$18)/100)*(PI()*gradient!$E$8*gradient!$E$8/4*$C$3*0.7/$B93))/gradient!$E$20))*EXP(gradient!$E$23*((gradient!$E$19-gradient!$E$18)/100))-(1/((gradient!$E$23*((gradient!$E$19-gradient!$E$18)/100)*(PI()*gradient!$E$8*gradient!$E$8/4*$C$3*0.7/$B93))/gradient!$E$20))))</f>
        <v>153.43190377411688</v>
      </c>
      <c r="E93" s="472"/>
      <c r="F93" s="345">
        <f>1200*gradient!$E$8/4.6</f>
        <v>547.82608695652175</v>
      </c>
      <c r="G93" s="344">
        <f>1.1*('col1'!$B$12*$G$3*0.001*(($F93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93" s="472"/>
      <c r="J93" s="345">
        <f>1200*gradient!$E$8/4.6</f>
        <v>547.82608695652175</v>
      </c>
      <c r="K93" s="344">
        <f>IF($G93&lt;201,1+((SQRT(K$3/((('col1'!$B$9*((((J93/60*4)/(3.1415927*0.7*gradient!$E$8*gradient!$E$8))/1000*gradient!$E$9/1000000)/'col1'!$N$5)^(1/3))+('col1'!$B$10/((((J93/60*4)/(3.1415927*0.7*gradient!$E$8*gradient!$E$8))/1000*gradient!$E$9/1000000)/'col1'!$N$5))+('col1'!$B$11*((((J93/60*4)/(3.1415927*0.7*gradient!$E$8*gradient!$E$8))/1000*gradient!$E$9/1000000)/'col1'!$N$5)))*(gradient!$E$9*0.001)))/4)*(1/(1+((gradient!$E$23*((gradient!$E$19-gradient!$E$18)/100)*((PI()*gradient!$E$8*gradient!$E$8/4*K$3*0.7/J93)))/$W$82)))*LN(((((gradient!$E$23*((gradient!$E$19-gradient!$E$18)/100)*(PI()*gradient!$E$8*gradient!$E$8/4*K$3*0.7/J93))/$W$82)+1)/((gradient!$E$23*((gradient!$E$19-gradient!$E$18)/100)*(PI()*gradient!$E$8*gradient!$E$8/4*K$3*0.7/J93))/$W$82))*EXP(gradient!$E$23*((gradient!$E$19-gradient!$E$18)/100))-(1/((gradient!$E$23*((gradient!$E$19-gradient!$E$18)/100)*(PI()*gradient!$E$8*gradient!$E$8/4*K$3*0.7/J93))/$W$82)))),0)</f>
        <v>0</v>
      </c>
      <c r="M93" s="472"/>
      <c r="N93" s="345">
        <f>1200*gradient!$E$8/4.6</f>
        <v>547.82608695652175</v>
      </c>
      <c r="O93" s="344">
        <f>IF($G93&lt;401,1+((SQRT(O$3/((('col1'!$B$9*((((N93/60*4)/(3.1415927*0.7*gradient!$E$8*gradient!$E$8))/1000*gradient!$E$9/1000000)/'col1'!$N$5)^(1/3))+('col1'!$B$10/((((N93/60*4)/(3.1415927*0.7*gradient!$E$8*gradient!$E$8))/1000*gradient!$E$9/1000000)/'col1'!$N$5))+('col1'!$B$11*((((N93/60*4)/(3.1415927*0.7*gradient!$E$8*gradient!$E$8))/1000*gradient!$E$9/1000000)/'col1'!$N$5)))*(gradient!$E$9*0.001)))/4)*(1/(1+((gradient!$E$23*((gradient!$E$19-gradient!$E$18)/100)*((PI()*gradient!$E$8*gradient!$E$8/4*O$3*0.7/N93)))/$W$82)))*LN(((((gradient!$E$23*((gradient!$E$19-gradient!$E$18)/100)*(PI()*gradient!$E$8*gradient!$E$8/4*O$3*0.7/N93))/$W$82)+1)/((gradient!$E$23*((gradient!$E$19-gradient!$E$18)/100)*(PI()*gradient!$E$8*gradient!$E$8/4*O$3*0.7/N93))/$W$82))*EXP(gradient!$E$23*((gradient!$E$19-gradient!$E$18)/100))-(1/((gradient!$E$23*((gradient!$E$19-gradient!$E$18)/100)*(PI()*gradient!$E$8*gradient!$E$8/4*O$3*0.7/N93))/$W$82)))),0)</f>
        <v>0</v>
      </c>
      <c r="Q93" s="472"/>
      <c r="S93" s="344">
        <f>IF($G93&lt;1001,1+((SQRT(S$3/((('col1'!$B$9*((((U93/60*4)/(3.1415927*0.7*gradient!$E$8*gradient!$E$8))/1000*gradient!$E$9/1000000)/'col1'!$N$5)^(1/3))+('col1'!$B$10/((((U93/60*4)/(3.1415927*0.7*gradient!$E$8*gradient!$E$8))/1000*gradient!$E$9/1000000)/'col1'!$N$5))+('col1'!$B$11*((((U93/60*4)/(3.1415927*0.7*gradient!$E$8*gradient!$E$8))/1000*gradient!$E$9/1000000)/'col1'!$N$5)))*(gradient!$E$9*0.001)))/4)*(1/(1+((gradient!$E$23*((gradient!$E$19-gradient!$E$18)/100)*((PI()*gradient!$E$8*gradient!$E$8/4*S$3*0.7/U93)))/$W$82)))*LN(((((gradient!$E$23*((gradient!$E$19-gradient!$E$18)/100)*(PI()*gradient!$E$8*gradient!$E$8/4*S$3*0.7/U93))/$W$82)+1)/((gradient!$E$23*((gradient!$E$19-gradient!$E$18)/100)*(PI()*gradient!$E$8*gradient!$E$8/4*S$3*0.7/U93))/$W$82))*EXP(gradient!$E$23*((gradient!$E$19-gradient!$E$18)/100))-(1/((gradient!$E$23*((gradient!$E$19-gradient!$E$18)/100)*(PI()*gradient!$E$8*gradient!$E$8/4*S$3*0.7/U93))/$W$82)))),0)</f>
        <v>184.78212281233161</v>
      </c>
      <c r="T93" s="340">
        <v>10</v>
      </c>
      <c r="U93" s="345">
        <f>1200*gradient!$E$8/4.6</f>
        <v>547.82608695652175</v>
      </c>
    </row>
    <row r="94" spans="1:23" x14ac:dyDescent="0.2">
      <c r="A94" s="470"/>
      <c r="B94" s="345">
        <f>1400*gradient!$E$8/4.6</f>
        <v>639.13043478260875</v>
      </c>
      <c r="C94" s="344">
        <f>1+((SQRT($C$3/((('col1'!$B$9*(((($B94/60*4)/(3.1415927*0.7*gradient!$E$8*gradient!$E$8))/1000*gradient!$E$9/1000000)/'col1'!$N$5)^(1/3))+('col1'!$B$10/(((($B94/60*4)/(3.1415927*0.7*gradient!$E$8*gradient!$E$8))/1000*gradient!$E$9/1000000)/'col1'!$N$5))+('col1'!$B$11*(((($B94/60*4)/(3.1415927*0.7*gradient!$E$8*gradient!$E$8))/1000*gradient!$E$9/1000000)/'col1'!$N$5)))*(gradient!$E$9*0.001)))/4)*(1/(1+((gradient!$E$23*((gradient!$E$19-gradient!$E$18)/100)*((PI()*gradient!$E$8*gradient!$E$8/4*$C$3*0.7/$B94)))/gradient!$E$20)))*LN(((((gradient!$E$23*((gradient!$E$19-gradient!$E$18)/100)*(PI()*gradient!$E$8*gradient!$E$8/4*$C$3*0.7/$B94))/gradient!$E$20)+1)/((gradient!$E$23*((gradient!$E$19-gradient!$E$18)/100)*(PI()*gradient!$E$8*gradient!$E$8/4*$C$3*0.7/$B94))/gradient!$E$20))*EXP(gradient!$E$23*((gradient!$E$19-gradient!$E$18)/100))-(1/((gradient!$E$23*((gradient!$E$19-gradient!$E$18)/100)*(PI()*gradient!$E$8*gradient!$E$8/4*$C$3*0.7/$B94))/gradient!$E$20))))</f>
        <v>157.57951628530583</v>
      </c>
      <c r="E94" s="472"/>
      <c r="F94" s="345">
        <f>1400*gradient!$E$8/4.6</f>
        <v>639.13043478260875</v>
      </c>
      <c r="G94" s="344">
        <f>1.1*('col1'!$B$12*$G$3*0.001*(($F94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94" s="472"/>
      <c r="J94" s="345">
        <f>1400*gradient!$E$8/4.6</f>
        <v>639.13043478260875</v>
      </c>
      <c r="K94" s="344">
        <f>IF($G94&lt;201,1+((SQRT(K$3/((('col1'!$B$9*((((J94/60*4)/(3.1415927*0.7*gradient!$E$8*gradient!$E$8))/1000*gradient!$E$9/1000000)/'col1'!$N$5)^(1/3))+('col1'!$B$10/((((J94/60*4)/(3.1415927*0.7*gradient!$E$8*gradient!$E$8))/1000*gradient!$E$9/1000000)/'col1'!$N$5))+('col1'!$B$11*((((J94/60*4)/(3.1415927*0.7*gradient!$E$8*gradient!$E$8))/1000*gradient!$E$9/1000000)/'col1'!$N$5)))*(gradient!$E$9*0.001)))/4)*(1/(1+((gradient!$E$23*((gradient!$E$19-gradient!$E$18)/100)*((PI()*gradient!$E$8*gradient!$E$8/4*K$3*0.7/J94)))/$W$82)))*LN(((((gradient!$E$23*((gradient!$E$19-gradient!$E$18)/100)*(PI()*gradient!$E$8*gradient!$E$8/4*K$3*0.7/J94))/$W$82)+1)/((gradient!$E$23*((gradient!$E$19-gradient!$E$18)/100)*(PI()*gradient!$E$8*gradient!$E$8/4*K$3*0.7/J94))/$W$82))*EXP(gradient!$E$23*((gradient!$E$19-gradient!$E$18)/100))-(1/((gradient!$E$23*((gradient!$E$19-gradient!$E$18)/100)*(PI()*gradient!$E$8*gradient!$E$8/4*K$3*0.7/J94))/$W$82)))),0)</f>
        <v>0</v>
      </c>
      <c r="M94" s="472"/>
      <c r="N94" s="345">
        <f>1400*gradient!$E$8/4.6</f>
        <v>639.13043478260875</v>
      </c>
      <c r="O94" s="344">
        <f>IF($G94&lt;401,1+((SQRT(O$3/((('col1'!$B$9*((((N94/60*4)/(3.1415927*0.7*gradient!$E$8*gradient!$E$8))/1000*gradient!$E$9/1000000)/'col1'!$N$5)^(1/3))+('col1'!$B$10/((((N94/60*4)/(3.1415927*0.7*gradient!$E$8*gradient!$E$8))/1000*gradient!$E$9/1000000)/'col1'!$N$5))+('col1'!$B$11*((((N94/60*4)/(3.1415927*0.7*gradient!$E$8*gradient!$E$8))/1000*gradient!$E$9/1000000)/'col1'!$N$5)))*(gradient!$E$9*0.001)))/4)*(1/(1+((gradient!$E$23*((gradient!$E$19-gradient!$E$18)/100)*((PI()*gradient!$E$8*gradient!$E$8/4*O$3*0.7/N94)))/$W$82)))*LN(((((gradient!$E$23*((gradient!$E$19-gradient!$E$18)/100)*(PI()*gradient!$E$8*gradient!$E$8/4*O$3*0.7/N94))/$W$82)+1)/((gradient!$E$23*((gradient!$E$19-gradient!$E$18)/100)*(PI()*gradient!$E$8*gradient!$E$8/4*O$3*0.7/N94))/$W$82))*EXP(gradient!$E$23*((gradient!$E$19-gradient!$E$18)/100))-(1/((gradient!$E$23*((gradient!$E$19-gradient!$E$18)/100)*(PI()*gradient!$E$8*gradient!$E$8/4*O$3*0.7/N94))/$W$82)))),0)</f>
        <v>0</v>
      </c>
      <c r="Q94" s="472"/>
      <c r="S94" s="344">
        <f>IF($G94&lt;1001,1+((SQRT(S$3/((('col1'!$B$9*((((U94/60*4)/(3.1415927*0.7*gradient!$E$8*gradient!$E$8))/1000*gradient!$E$9/1000000)/'col1'!$N$5)^(1/3))+('col1'!$B$10/((((U94/60*4)/(3.1415927*0.7*gradient!$E$8*gradient!$E$8))/1000*gradient!$E$9/1000000)/'col1'!$N$5))+('col1'!$B$11*((((U94/60*4)/(3.1415927*0.7*gradient!$E$8*gradient!$E$8))/1000*gradient!$E$9/1000000)/'col1'!$N$5)))*(gradient!$E$9*0.001)))/4)*(1/(1+((gradient!$E$23*((gradient!$E$19-gradient!$E$18)/100)*((PI()*gradient!$E$8*gradient!$E$8/4*S$3*0.7/U94)))/$W$82)))*LN(((((gradient!$E$23*((gradient!$E$19-gradient!$E$18)/100)*(PI()*gradient!$E$8*gradient!$E$8/4*S$3*0.7/U94))/$W$82)+1)/((gradient!$E$23*((gradient!$E$19-gradient!$E$18)/100)*(PI()*gradient!$E$8*gradient!$E$8/4*S$3*0.7/U94))/$W$82))*EXP(gradient!$E$23*((gradient!$E$19-gradient!$E$18)/100))-(1/((gradient!$E$23*((gradient!$E$19-gradient!$E$18)/100)*(PI()*gradient!$E$8*gradient!$E$8/4*S$3*0.7/U94))/$W$82)))),0)</f>
        <v>187.25086963178796</v>
      </c>
      <c r="T94" s="340">
        <v>10</v>
      </c>
      <c r="U94" s="345">
        <f>1400*gradient!$E$8/4.6</f>
        <v>639.13043478260875</v>
      </c>
    </row>
    <row r="95" spans="1:23" x14ac:dyDescent="0.2">
      <c r="A95" s="470"/>
      <c r="B95" s="345">
        <f>1600*gradient!$E$8/4.6</f>
        <v>730.43478260869574</v>
      </c>
      <c r="C95" s="344">
        <f>1+((SQRT($C$3/((('col1'!$B$9*(((($B95/60*4)/(3.1415927*0.7*gradient!$E$8*gradient!$E$8))/1000*gradient!$E$9/1000000)/'col1'!$N$5)^(1/3))+('col1'!$B$10/(((($B95/60*4)/(3.1415927*0.7*gradient!$E$8*gradient!$E$8))/1000*gradient!$E$9/1000000)/'col1'!$N$5))+('col1'!$B$11*(((($B95/60*4)/(3.1415927*0.7*gradient!$E$8*gradient!$E$8))/1000*gradient!$E$9/1000000)/'col1'!$N$5)))*(gradient!$E$9*0.001)))/4)*(1/(1+((gradient!$E$23*((gradient!$E$19-gradient!$E$18)/100)*((PI()*gradient!$E$8*gradient!$E$8/4*$C$3*0.7/$B95)))/gradient!$E$20)))*LN(((((gradient!$E$23*((gradient!$E$19-gradient!$E$18)/100)*(PI()*gradient!$E$8*gradient!$E$8/4*$C$3*0.7/$B95))/gradient!$E$20)+1)/((gradient!$E$23*((gradient!$E$19-gradient!$E$18)/100)*(PI()*gradient!$E$8*gradient!$E$8/4*$C$3*0.7/$B95))/gradient!$E$20))*EXP(gradient!$E$23*((gradient!$E$19-gradient!$E$18)/100))-(1/((gradient!$E$23*((gradient!$E$19-gradient!$E$18)/100)*(PI()*gradient!$E$8*gradient!$E$8/4*$C$3*0.7/$B95))/gradient!$E$20))))</f>
        <v>160.36624205023853</v>
      </c>
      <c r="E95" s="472"/>
      <c r="F95" s="345">
        <f>1600*gradient!$E$8/4.6</f>
        <v>730.43478260869574</v>
      </c>
      <c r="G95" s="344">
        <f>1.1*('col1'!$B$12*$G$3*0.001*(($F95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95" s="472"/>
      <c r="J95" s="345">
        <f>1600*gradient!$E$8/4.6</f>
        <v>730.43478260869574</v>
      </c>
      <c r="K95" s="344">
        <f>IF($G95&lt;201,1+((SQRT(K$3/((('col1'!$B$9*((((J95/60*4)/(3.1415927*0.7*gradient!$E$8*gradient!$E$8))/1000*gradient!$E$9/1000000)/'col1'!$N$5)^(1/3))+('col1'!$B$10/((((J95/60*4)/(3.1415927*0.7*gradient!$E$8*gradient!$E$8))/1000*gradient!$E$9/1000000)/'col1'!$N$5))+('col1'!$B$11*((((J95/60*4)/(3.1415927*0.7*gradient!$E$8*gradient!$E$8))/1000*gradient!$E$9/1000000)/'col1'!$N$5)))*(gradient!$E$9*0.001)))/4)*(1/(1+((gradient!$E$23*((gradient!$E$19-gradient!$E$18)/100)*((PI()*gradient!$E$8*gradient!$E$8/4*K$3*0.7/J95)))/$W$82)))*LN(((((gradient!$E$23*((gradient!$E$19-gradient!$E$18)/100)*(PI()*gradient!$E$8*gradient!$E$8/4*K$3*0.7/J95))/$W$82)+1)/((gradient!$E$23*((gradient!$E$19-gradient!$E$18)/100)*(PI()*gradient!$E$8*gradient!$E$8/4*K$3*0.7/J95))/$W$82))*EXP(gradient!$E$23*((gradient!$E$19-gradient!$E$18)/100))-(1/((gradient!$E$23*((gradient!$E$19-gradient!$E$18)/100)*(PI()*gradient!$E$8*gradient!$E$8/4*K$3*0.7/J95))/$W$82)))),0)</f>
        <v>0</v>
      </c>
      <c r="M95" s="472"/>
      <c r="N95" s="345">
        <f>1600*gradient!$E$8/4.6</f>
        <v>730.43478260869574</v>
      </c>
      <c r="O95" s="344">
        <f>IF($G95&lt;401,1+((SQRT(O$3/((('col1'!$B$9*((((N95/60*4)/(3.1415927*0.7*gradient!$E$8*gradient!$E$8))/1000*gradient!$E$9/1000000)/'col1'!$N$5)^(1/3))+('col1'!$B$10/((((N95/60*4)/(3.1415927*0.7*gradient!$E$8*gradient!$E$8))/1000*gradient!$E$9/1000000)/'col1'!$N$5))+('col1'!$B$11*((((N95/60*4)/(3.1415927*0.7*gradient!$E$8*gradient!$E$8))/1000*gradient!$E$9/1000000)/'col1'!$N$5)))*(gradient!$E$9*0.001)))/4)*(1/(1+((gradient!$E$23*((gradient!$E$19-gradient!$E$18)/100)*((PI()*gradient!$E$8*gradient!$E$8/4*O$3*0.7/N95)))/$W$82)))*LN(((((gradient!$E$23*((gradient!$E$19-gradient!$E$18)/100)*(PI()*gradient!$E$8*gradient!$E$8/4*O$3*0.7/N95))/$W$82)+1)/((gradient!$E$23*((gradient!$E$19-gradient!$E$18)/100)*(PI()*gradient!$E$8*gradient!$E$8/4*O$3*0.7/N95))/$W$82))*EXP(gradient!$E$23*((gradient!$E$19-gradient!$E$18)/100))-(1/((gradient!$E$23*((gradient!$E$19-gradient!$E$18)/100)*(PI()*gradient!$E$8*gradient!$E$8/4*O$3*0.7/N95))/$W$82)))),0)</f>
        <v>0</v>
      </c>
      <c r="Q95" s="472"/>
      <c r="S95" s="344">
        <f>IF($G95&lt;1001,1+((SQRT(S$3/((('col1'!$B$9*((((U95/60*4)/(3.1415927*0.7*gradient!$E$8*gradient!$E$8))/1000*gradient!$E$9/1000000)/'col1'!$N$5)^(1/3))+('col1'!$B$10/((((U95/60*4)/(3.1415927*0.7*gradient!$E$8*gradient!$E$8))/1000*gradient!$E$9/1000000)/'col1'!$N$5))+('col1'!$B$11*((((U95/60*4)/(3.1415927*0.7*gradient!$E$8*gradient!$E$8))/1000*gradient!$E$9/1000000)/'col1'!$N$5)))*(gradient!$E$9*0.001)))/4)*(1/(1+((gradient!$E$23*((gradient!$E$19-gradient!$E$18)/100)*((PI()*gradient!$E$8*gradient!$E$8/4*S$3*0.7/U95)))/$W$82)))*LN(((((gradient!$E$23*((gradient!$E$19-gradient!$E$18)/100)*(PI()*gradient!$E$8*gradient!$E$8/4*S$3*0.7/U95))/$W$82)+1)/((gradient!$E$23*((gradient!$E$19-gradient!$E$18)/100)*(PI()*gradient!$E$8*gradient!$E$8/4*S$3*0.7/U95))/$W$82))*EXP(gradient!$E$23*((gradient!$E$19-gradient!$E$18)/100))-(1/((gradient!$E$23*((gradient!$E$19-gradient!$E$18)/100)*(PI()*gradient!$E$8*gradient!$E$8/4*S$3*0.7/U95))/$W$82)))),0)</f>
        <v>188.54693458325664</v>
      </c>
      <c r="T95" s="340">
        <v>10</v>
      </c>
      <c r="U95" s="345">
        <f>1600*gradient!$E$8/4.6</f>
        <v>730.43478260869574</v>
      </c>
    </row>
    <row r="96" spans="1:23" x14ac:dyDescent="0.2">
      <c r="A96" s="470"/>
      <c r="B96" s="345">
        <f>1800*gradient!$E$8/4.6</f>
        <v>821.73913043478262</v>
      </c>
      <c r="C96" s="344">
        <f>1+((SQRT($C$3/((('col1'!$B$9*(((($B96/60*4)/(3.1415927*0.7*gradient!$E$8*gradient!$E$8))/1000*gradient!$E$9/1000000)/'col1'!$N$5)^(1/3))+('col1'!$B$10/(((($B96/60*4)/(3.1415927*0.7*gradient!$E$8*gradient!$E$8))/1000*gradient!$E$9/1000000)/'col1'!$N$5))+('col1'!$B$11*(((($B96/60*4)/(3.1415927*0.7*gradient!$E$8*gradient!$E$8))/1000*gradient!$E$9/1000000)/'col1'!$N$5)))*(gradient!$E$9*0.001)))/4)*(1/(1+((gradient!$E$23*((gradient!$E$19-gradient!$E$18)/100)*((PI()*gradient!$E$8*gradient!$E$8/4*$C$3*0.7/$B96)))/gradient!$E$20)))*LN(((((gradient!$E$23*((gradient!$E$19-gradient!$E$18)/100)*(PI()*gradient!$E$8*gradient!$E$8/4*$C$3*0.7/$B96))/gradient!$E$20)+1)/((gradient!$E$23*((gradient!$E$19-gradient!$E$18)/100)*(PI()*gradient!$E$8*gradient!$E$8/4*$C$3*0.7/$B96))/gradient!$E$20))*EXP(gradient!$E$23*((gradient!$E$19-gradient!$E$18)/100))-(1/((gradient!$E$23*((gradient!$E$19-gradient!$E$18)/100)*(PI()*gradient!$E$8*gradient!$E$8/4*$C$3*0.7/$B96))/gradient!$E$20))))</f>
        <v>162.22239039158379</v>
      </c>
      <c r="E96" s="472"/>
      <c r="F96" s="345">
        <f>1800*gradient!$E$8/4.6</f>
        <v>821.73913043478262</v>
      </c>
      <c r="G96" s="344">
        <f>1.1*('col1'!$B$12*$G$3*0.001*(($F96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96" s="472"/>
      <c r="J96" s="345">
        <f>1800*gradient!$E$8/4.6</f>
        <v>821.73913043478262</v>
      </c>
      <c r="K96" s="344">
        <f>IF($G96&lt;201,1+((SQRT(K$3/((('col1'!$B$9*((((J96/60*4)/(3.1415927*0.7*gradient!$E$8*gradient!$E$8))/1000*gradient!$E$9/1000000)/'col1'!$N$5)^(1/3))+('col1'!$B$10/((((J96/60*4)/(3.1415927*0.7*gradient!$E$8*gradient!$E$8))/1000*gradient!$E$9/1000000)/'col1'!$N$5))+('col1'!$B$11*((((J96/60*4)/(3.1415927*0.7*gradient!$E$8*gradient!$E$8))/1000*gradient!$E$9/1000000)/'col1'!$N$5)))*(gradient!$E$9*0.001)))/4)*(1/(1+((gradient!$E$23*((gradient!$E$19-gradient!$E$18)/100)*((PI()*gradient!$E$8*gradient!$E$8/4*K$3*0.7/J96)))/$W$82)))*LN(((((gradient!$E$23*((gradient!$E$19-gradient!$E$18)/100)*(PI()*gradient!$E$8*gradient!$E$8/4*K$3*0.7/J96))/$W$82)+1)/((gradient!$E$23*((gradient!$E$19-gradient!$E$18)/100)*(PI()*gradient!$E$8*gradient!$E$8/4*K$3*0.7/J96))/$W$82))*EXP(gradient!$E$23*((gradient!$E$19-gradient!$E$18)/100))-(1/((gradient!$E$23*((gradient!$E$19-gradient!$E$18)/100)*(PI()*gradient!$E$8*gradient!$E$8/4*K$3*0.7/J96))/$W$82)))),0)</f>
        <v>0</v>
      </c>
      <c r="M96" s="472"/>
      <c r="N96" s="345">
        <f>1800*gradient!$E$8/4.6</f>
        <v>821.73913043478262</v>
      </c>
      <c r="O96" s="344">
        <f>IF($G96&lt;401,1+((SQRT(O$3/((('col1'!$B$9*((((N96/60*4)/(3.1415927*0.7*gradient!$E$8*gradient!$E$8))/1000*gradient!$E$9/1000000)/'col1'!$N$5)^(1/3))+('col1'!$B$10/((((N96/60*4)/(3.1415927*0.7*gradient!$E$8*gradient!$E$8))/1000*gradient!$E$9/1000000)/'col1'!$N$5))+('col1'!$B$11*((((N96/60*4)/(3.1415927*0.7*gradient!$E$8*gradient!$E$8))/1000*gradient!$E$9/1000000)/'col1'!$N$5)))*(gradient!$E$9*0.001)))/4)*(1/(1+((gradient!$E$23*((gradient!$E$19-gradient!$E$18)/100)*((PI()*gradient!$E$8*gradient!$E$8/4*O$3*0.7/N96)))/$W$82)))*LN(((((gradient!$E$23*((gradient!$E$19-gradient!$E$18)/100)*(PI()*gradient!$E$8*gradient!$E$8/4*O$3*0.7/N96))/$W$82)+1)/((gradient!$E$23*((gradient!$E$19-gradient!$E$18)/100)*(PI()*gradient!$E$8*gradient!$E$8/4*O$3*0.7/N96))/$W$82))*EXP(gradient!$E$23*((gradient!$E$19-gradient!$E$18)/100))-(1/((gradient!$E$23*((gradient!$E$19-gradient!$E$18)/100)*(PI()*gradient!$E$8*gradient!$E$8/4*O$3*0.7/N96))/$W$82)))),0)</f>
        <v>0</v>
      </c>
      <c r="Q96" s="472"/>
      <c r="S96" s="344">
        <f>IF($G96&lt;1001,1+((SQRT(S$3/((('col1'!$B$9*((((U96/60*4)/(3.1415927*0.7*gradient!$E$8*gradient!$E$8))/1000*gradient!$E$9/1000000)/'col1'!$N$5)^(1/3))+('col1'!$B$10/((((U96/60*4)/(3.1415927*0.7*gradient!$E$8*gradient!$E$8))/1000*gradient!$E$9/1000000)/'col1'!$N$5))+('col1'!$B$11*((((U96/60*4)/(3.1415927*0.7*gradient!$E$8*gradient!$E$8))/1000*gradient!$E$9/1000000)/'col1'!$N$5)))*(gradient!$E$9*0.001)))/4)*(1/(1+((gradient!$E$23*((gradient!$E$19-gradient!$E$18)/100)*((PI()*gradient!$E$8*gradient!$E$8/4*S$3*0.7/U96)))/$W$82)))*LN(((((gradient!$E$23*((gradient!$E$19-gradient!$E$18)/100)*(PI()*gradient!$E$8*gradient!$E$8/4*S$3*0.7/U96))/$W$82)+1)/((gradient!$E$23*((gradient!$E$19-gradient!$E$18)/100)*(PI()*gradient!$E$8*gradient!$E$8/4*S$3*0.7/U96))/$W$82))*EXP(gradient!$E$23*((gradient!$E$19-gradient!$E$18)/100))-(1/((gradient!$E$23*((gradient!$E$19-gradient!$E$18)/100)*(PI()*gradient!$E$8*gradient!$E$8/4*S$3*0.7/U96))/$W$82)))),0)</f>
        <v>189.08539389609072</v>
      </c>
      <c r="T96" s="340">
        <v>10</v>
      </c>
      <c r="U96" s="345">
        <f>1800*gradient!$E$8/4.6</f>
        <v>821.73913043478262</v>
      </c>
    </row>
    <row r="97" spans="1:23" x14ac:dyDescent="0.2">
      <c r="A97" s="470"/>
      <c r="B97" s="345">
        <f>2000*gradient!$E$8/4.6</f>
        <v>913.04347826086962</v>
      </c>
      <c r="C97" s="344">
        <f>1+((SQRT($C$3/((('col1'!$B$9*(((($B97/60*4)/(3.1415927*0.7*gradient!$E$8*gradient!$E$8))/1000*gradient!$E$9/1000000)/'col1'!$N$5)^(1/3))+('col1'!$B$10/(((($B97/60*4)/(3.1415927*0.7*gradient!$E$8*gradient!$E$8))/1000*gradient!$E$9/1000000)/'col1'!$N$5))+('col1'!$B$11*(((($B97/60*4)/(3.1415927*0.7*gradient!$E$8*gradient!$E$8))/1000*gradient!$E$9/1000000)/'col1'!$N$5)))*(gradient!$E$9*0.001)))/4)*(1/(1+((gradient!$E$23*((gradient!$E$19-gradient!$E$18)/100)*((PI()*gradient!$E$8*gradient!$E$8/4*$C$3*0.7/$B97)))/gradient!$E$20)))*LN(((((gradient!$E$23*((gradient!$E$19-gradient!$E$18)/100)*(PI()*gradient!$E$8*gradient!$E$8/4*$C$3*0.7/$B97))/gradient!$E$20)+1)/((gradient!$E$23*((gradient!$E$19-gradient!$E$18)/100)*(PI()*gradient!$E$8*gradient!$E$8/4*$C$3*0.7/$B97))/gradient!$E$20))*EXP(gradient!$E$23*((gradient!$E$19-gradient!$E$18)/100))-(1/((gradient!$E$23*((gradient!$E$19-gradient!$E$18)/100)*(PI()*gradient!$E$8*gradient!$E$8/4*$C$3*0.7/$B97))/gradient!$E$20))))</f>
        <v>163.42370143836331</v>
      </c>
      <c r="E97" s="472"/>
      <c r="F97" s="345">
        <f>2000*gradient!$E$8/4.6</f>
        <v>913.04347826086962</v>
      </c>
      <c r="G97" s="344">
        <f>1.1*('col1'!$B$12*$G$3*0.001*(($F97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97" s="472"/>
      <c r="J97" s="345">
        <f>2000*gradient!$E$8/4.6</f>
        <v>913.04347826086962</v>
      </c>
      <c r="K97" s="344">
        <f>IF($G97&lt;201,1+((SQRT(K$3/((('col1'!$B$9*((((J97/60*4)/(3.1415927*0.7*gradient!$E$8*gradient!$E$8))/1000*gradient!$E$9/1000000)/'col1'!$N$5)^(1/3))+('col1'!$B$10/((((J97/60*4)/(3.1415927*0.7*gradient!$E$8*gradient!$E$8))/1000*gradient!$E$9/1000000)/'col1'!$N$5))+('col1'!$B$11*((((J97/60*4)/(3.1415927*0.7*gradient!$E$8*gradient!$E$8))/1000*gradient!$E$9/1000000)/'col1'!$N$5)))*(gradient!$E$9*0.001)))/4)*(1/(1+((gradient!$E$23*((gradient!$E$19-gradient!$E$18)/100)*((PI()*gradient!$E$8*gradient!$E$8/4*K$3*0.7/J97)))/$W$82)))*LN(((((gradient!$E$23*((gradient!$E$19-gradient!$E$18)/100)*(PI()*gradient!$E$8*gradient!$E$8/4*K$3*0.7/J97))/$W$82)+1)/((gradient!$E$23*((gradient!$E$19-gradient!$E$18)/100)*(PI()*gradient!$E$8*gradient!$E$8/4*K$3*0.7/J97))/$W$82))*EXP(gradient!$E$23*((gradient!$E$19-gradient!$E$18)/100))-(1/((gradient!$E$23*((gradient!$E$19-gradient!$E$18)/100)*(PI()*gradient!$E$8*gradient!$E$8/4*K$3*0.7/J97))/$W$82)))),0)</f>
        <v>0</v>
      </c>
      <c r="M97" s="472"/>
      <c r="N97" s="345">
        <f>2000*gradient!$E$8/4.6</f>
        <v>913.04347826086962</v>
      </c>
      <c r="O97" s="344">
        <f>IF($G97&lt;401,1+((SQRT(O$3/((('col1'!$B$9*((((N97/60*4)/(3.1415927*0.7*gradient!$E$8*gradient!$E$8))/1000*gradient!$E$9/1000000)/'col1'!$N$5)^(1/3))+('col1'!$B$10/((((N97/60*4)/(3.1415927*0.7*gradient!$E$8*gradient!$E$8))/1000*gradient!$E$9/1000000)/'col1'!$N$5))+('col1'!$B$11*((((N97/60*4)/(3.1415927*0.7*gradient!$E$8*gradient!$E$8))/1000*gradient!$E$9/1000000)/'col1'!$N$5)))*(gradient!$E$9*0.001)))/4)*(1/(1+((gradient!$E$23*((gradient!$E$19-gradient!$E$18)/100)*((PI()*gradient!$E$8*gradient!$E$8/4*O$3*0.7/N97)))/$W$82)))*LN(((((gradient!$E$23*((gradient!$E$19-gradient!$E$18)/100)*(PI()*gradient!$E$8*gradient!$E$8/4*O$3*0.7/N97))/$W$82)+1)/((gradient!$E$23*((gradient!$E$19-gradient!$E$18)/100)*(PI()*gradient!$E$8*gradient!$E$8/4*O$3*0.7/N97))/$W$82))*EXP(gradient!$E$23*((gradient!$E$19-gradient!$E$18)/100))-(1/((gradient!$E$23*((gradient!$E$19-gradient!$E$18)/100)*(PI()*gradient!$E$8*gradient!$E$8/4*O$3*0.7/N97))/$W$82)))),0)</f>
        <v>0</v>
      </c>
      <c r="Q97" s="472"/>
      <c r="S97" s="344">
        <f>IF($G97&lt;1001,1+((SQRT(S$3/((('col1'!$B$9*((((U97/60*4)/(3.1415927*0.7*gradient!$E$8*gradient!$E$8))/1000*gradient!$E$9/1000000)/'col1'!$N$5)^(1/3))+('col1'!$B$10/((((U97/60*4)/(3.1415927*0.7*gradient!$E$8*gradient!$E$8))/1000*gradient!$E$9/1000000)/'col1'!$N$5))+('col1'!$B$11*((((U97/60*4)/(3.1415927*0.7*gradient!$E$8*gradient!$E$8))/1000*gradient!$E$9/1000000)/'col1'!$N$5)))*(gradient!$E$9*0.001)))/4)*(1/(1+((gradient!$E$23*((gradient!$E$19-gradient!$E$18)/100)*((PI()*gradient!$E$8*gradient!$E$8/4*S$3*0.7/U97)))/$W$82)))*LN(((((gradient!$E$23*((gradient!$E$19-gradient!$E$18)/100)*(PI()*gradient!$E$8*gradient!$E$8/4*S$3*0.7/U97))/$W$82)+1)/((gradient!$E$23*((gradient!$E$19-gradient!$E$18)/100)*(PI()*gradient!$E$8*gradient!$E$8/4*S$3*0.7/U97))/$W$82))*EXP(gradient!$E$23*((gradient!$E$19-gradient!$E$18)/100))-(1/((gradient!$E$23*((gradient!$E$19-gradient!$E$18)/100)*(PI()*gradient!$E$8*gradient!$E$8/4*S$3*0.7/U97))/$W$82)))),0)</f>
        <v>189.12000611501162</v>
      </c>
      <c r="T97" s="340">
        <v>10</v>
      </c>
      <c r="U97" s="345">
        <f>2000*gradient!$E$8/4.6</f>
        <v>913.04347826086962</v>
      </c>
    </row>
    <row r="98" spans="1:23" x14ac:dyDescent="0.2">
      <c r="A98" s="470"/>
      <c r="B98" s="345">
        <f>2500*gradient!$E$8/4.6</f>
        <v>1141.304347826087</v>
      </c>
      <c r="C98" s="344">
        <f>1+((SQRT($C$3/((('col1'!$B$9*(((($B98/60*4)/(3.1415927*0.7*gradient!$E$8*gradient!$E$8))/1000*gradient!$E$9/1000000)/'col1'!$N$5)^(1/3))+('col1'!$B$10/(((($B98/60*4)/(3.1415927*0.7*gradient!$E$8*gradient!$E$8))/1000*gradient!$E$9/1000000)/'col1'!$N$5))+('col1'!$B$11*(((($B98/60*4)/(3.1415927*0.7*gradient!$E$8*gradient!$E$8))/1000*gradient!$E$9/1000000)/'col1'!$N$5)))*(gradient!$E$9*0.001)))/4)*(1/(1+((gradient!$E$23*((gradient!$E$19-gradient!$E$18)/100)*((PI()*gradient!$E$8*gradient!$E$8/4*$C$3*0.7/$B98)))/gradient!$E$20)))*LN(((((gradient!$E$23*((gradient!$E$19-gradient!$E$18)/100)*(PI()*gradient!$E$8*gradient!$E$8/4*$C$3*0.7/$B98))/gradient!$E$20)+1)/((gradient!$E$23*((gradient!$E$19-gradient!$E$18)/100)*(PI()*gradient!$E$8*gradient!$E$8/4*$C$3*0.7/$B98))/gradient!$E$20))*EXP(gradient!$E$23*((gradient!$E$19-gradient!$E$18)/100))-(1/((gradient!$E$23*((gradient!$E$19-gradient!$E$18)/100)*(PI()*gradient!$E$8*gradient!$E$8/4*$C$3*0.7/$B98))/gradient!$E$20))))</f>
        <v>164.62758616779561</v>
      </c>
      <c r="E98" s="472"/>
      <c r="F98" s="345">
        <f>2500*gradient!$E$8/4.6</f>
        <v>1141.304347826087</v>
      </c>
      <c r="G98" s="344">
        <f>1.1*('col1'!$B$12*$G$3*0.001*(($F98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98" s="472"/>
      <c r="J98" s="345">
        <f>2500*gradient!$E$8/4.6</f>
        <v>1141.304347826087</v>
      </c>
      <c r="K98" s="344">
        <f>IF($G98&lt;201,1+((SQRT(K$3/((('col1'!$B$9*((((J98/60*4)/(3.1415927*0.7*gradient!$E$8*gradient!$E$8))/1000*gradient!$E$9/1000000)/'col1'!$N$5)^(1/3))+('col1'!$B$10/((((J98/60*4)/(3.1415927*0.7*gradient!$E$8*gradient!$E$8))/1000*gradient!$E$9/1000000)/'col1'!$N$5))+('col1'!$B$11*((((J98/60*4)/(3.1415927*0.7*gradient!$E$8*gradient!$E$8))/1000*gradient!$E$9/1000000)/'col1'!$N$5)))*(gradient!$E$9*0.001)))/4)*(1/(1+((gradient!$E$23*((gradient!$E$19-gradient!$E$18)/100)*((PI()*gradient!$E$8*gradient!$E$8/4*K$3*0.7/J98)))/$W$82)))*LN(((((gradient!$E$23*((gradient!$E$19-gradient!$E$18)/100)*(PI()*gradient!$E$8*gradient!$E$8/4*K$3*0.7/J98))/$W$82)+1)/((gradient!$E$23*((gradient!$E$19-gradient!$E$18)/100)*(PI()*gradient!$E$8*gradient!$E$8/4*K$3*0.7/J98))/$W$82))*EXP(gradient!$E$23*((gradient!$E$19-gradient!$E$18)/100))-(1/((gradient!$E$23*((gradient!$E$19-gradient!$E$18)/100)*(PI()*gradient!$E$8*gradient!$E$8/4*K$3*0.7/J98))/$W$82)))),0)</f>
        <v>0</v>
      </c>
      <c r="M98" s="472"/>
      <c r="N98" s="345">
        <f>2500*gradient!$E$8/4.6</f>
        <v>1141.304347826087</v>
      </c>
      <c r="O98" s="344">
        <f>IF($G98&lt;401,1+((SQRT(O$3/((('col1'!$B$9*((((N98/60*4)/(3.1415927*0.7*gradient!$E$8*gradient!$E$8))/1000*gradient!$E$9/1000000)/'col1'!$N$5)^(1/3))+('col1'!$B$10/((((N98/60*4)/(3.1415927*0.7*gradient!$E$8*gradient!$E$8))/1000*gradient!$E$9/1000000)/'col1'!$N$5))+('col1'!$B$11*((((N98/60*4)/(3.1415927*0.7*gradient!$E$8*gradient!$E$8))/1000*gradient!$E$9/1000000)/'col1'!$N$5)))*(gradient!$E$9*0.001)))/4)*(1/(1+((gradient!$E$23*((gradient!$E$19-gradient!$E$18)/100)*((PI()*gradient!$E$8*gradient!$E$8/4*O$3*0.7/N98)))/$W$82)))*LN(((((gradient!$E$23*((gradient!$E$19-gradient!$E$18)/100)*(PI()*gradient!$E$8*gradient!$E$8/4*O$3*0.7/N98))/$W$82)+1)/((gradient!$E$23*((gradient!$E$19-gradient!$E$18)/100)*(PI()*gradient!$E$8*gradient!$E$8/4*O$3*0.7/N98))/$W$82))*EXP(gradient!$E$23*((gradient!$E$19-gradient!$E$18)/100))-(1/((gradient!$E$23*((gradient!$E$19-gradient!$E$18)/100)*(PI()*gradient!$E$8*gradient!$E$8/4*O$3*0.7/N98))/$W$82)))),0)</f>
        <v>0</v>
      </c>
      <c r="Q98" s="472"/>
      <c r="S98" s="344">
        <f>IF($G98&lt;1001,1+((SQRT(S$3/((('col1'!$B$9*((((U98/60*4)/(3.1415927*0.7*gradient!$E$8*gradient!$E$8))/1000*gradient!$E$9/1000000)/'col1'!$N$5)^(1/3))+('col1'!$B$10/((((U98/60*4)/(3.1415927*0.7*gradient!$E$8*gradient!$E$8))/1000*gradient!$E$9/1000000)/'col1'!$N$5))+('col1'!$B$11*((((U98/60*4)/(3.1415927*0.7*gradient!$E$8*gradient!$E$8))/1000*gradient!$E$9/1000000)/'col1'!$N$5)))*(gradient!$E$9*0.001)))/4)*(1/(1+((gradient!$E$23*((gradient!$E$19-gradient!$E$18)/100)*((PI()*gradient!$E$8*gradient!$E$8/4*S$3*0.7/U98)))/$W$82)))*LN(((((gradient!$E$23*((gradient!$E$19-gradient!$E$18)/100)*(PI()*gradient!$E$8*gradient!$E$8/4*S$3*0.7/U98))/$W$82)+1)/((gradient!$E$23*((gradient!$E$19-gradient!$E$18)/100)*(PI()*gradient!$E$8*gradient!$E$8/4*S$3*0.7/U98))/$W$82))*EXP(gradient!$E$23*((gradient!$E$19-gradient!$E$18)/100))-(1/((gradient!$E$23*((gradient!$E$19-gradient!$E$18)/100)*(PI()*gradient!$E$8*gradient!$E$8/4*S$3*0.7/U98))/$W$82)))),0)</f>
        <v>0</v>
      </c>
      <c r="T98" s="340">
        <v>10</v>
      </c>
      <c r="U98" s="345">
        <f>2500*gradient!$E$8/4.6</f>
        <v>1141.304347826087</v>
      </c>
    </row>
    <row r="99" spans="1:23" x14ac:dyDescent="0.2">
      <c r="A99" s="470"/>
      <c r="B99" s="345">
        <f>3000*gradient!$E$8/4.6</f>
        <v>1369.5652173913045</v>
      </c>
      <c r="C99" s="344">
        <f>1+((SQRT($C$3/((('col1'!$B$9*(((($B99/60*4)/(3.1415927*0.7*gradient!$E$8*gradient!$E$8))/1000*gradient!$E$9/1000000)/'col1'!$N$5)^(1/3))+('col1'!$B$10/(((($B99/60*4)/(3.1415927*0.7*gradient!$E$8*gradient!$E$8))/1000*gradient!$E$9/1000000)/'col1'!$N$5))+('col1'!$B$11*(((($B99/60*4)/(3.1415927*0.7*gradient!$E$8*gradient!$E$8))/1000*gradient!$E$9/1000000)/'col1'!$N$5)))*(gradient!$E$9*0.001)))/4)*(1/(1+((gradient!$E$23*((gradient!$E$19-gradient!$E$18)/100)*((PI()*gradient!$E$8*gradient!$E$8/4*$C$3*0.7/$B99)))/gradient!$E$20)))*LN(((((gradient!$E$23*((gradient!$E$19-gradient!$E$18)/100)*(PI()*gradient!$E$8*gradient!$E$8/4*$C$3*0.7/$B99))/gradient!$E$20)+1)/((gradient!$E$23*((gradient!$E$19-gradient!$E$18)/100)*(PI()*gradient!$E$8*gradient!$E$8/4*$C$3*0.7/$B99))/gradient!$E$20))*EXP(gradient!$E$23*((gradient!$E$19-gradient!$E$18)/100))-(1/((gradient!$E$23*((gradient!$E$19-gradient!$E$18)/100)*(PI()*gradient!$E$8*gradient!$E$8/4*$C$3*0.7/$B99))/gradient!$E$20))))</f>
        <v>164.37697699468785</v>
      </c>
      <c r="E99" s="472"/>
      <c r="F99" s="345">
        <f>3000*gradient!$E$8/4.6</f>
        <v>1369.5652173913045</v>
      </c>
      <c r="G99" s="344">
        <f>1.1*('col1'!$B$12*$G$3*0.001*(($F99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99" s="472"/>
      <c r="J99" s="345">
        <f>3000*gradient!$E$8/4.6</f>
        <v>1369.5652173913045</v>
      </c>
      <c r="K99" s="344">
        <f>IF($G99&lt;201,1+((SQRT(K$3/((('col1'!$B$9*((((J99/60*4)/(3.1415927*0.7*gradient!$E$8*gradient!$E$8))/1000*gradient!$E$9/1000000)/'col1'!$N$5)^(1/3))+('col1'!$B$10/((((J99/60*4)/(3.1415927*0.7*gradient!$E$8*gradient!$E$8))/1000*gradient!$E$9/1000000)/'col1'!$N$5))+('col1'!$B$11*((((J99/60*4)/(3.1415927*0.7*gradient!$E$8*gradient!$E$8))/1000*gradient!$E$9/1000000)/'col1'!$N$5)))*(gradient!$E$9*0.001)))/4)*(1/(1+((gradient!$E$23*((gradient!$E$19-gradient!$E$18)/100)*((PI()*gradient!$E$8*gradient!$E$8/4*K$3*0.7/J99)))/$W$82)))*LN(((((gradient!$E$23*((gradient!$E$19-gradient!$E$18)/100)*(PI()*gradient!$E$8*gradient!$E$8/4*K$3*0.7/J99))/$W$82)+1)/((gradient!$E$23*((gradient!$E$19-gradient!$E$18)/100)*(PI()*gradient!$E$8*gradient!$E$8/4*K$3*0.7/J99))/$W$82))*EXP(gradient!$E$23*((gradient!$E$19-gradient!$E$18)/100))-(1/((gradient!$E$23*((gradient!$E$19-gradient!$E$18)/100)*(PI()*gradient!$E$8*gradient!$E$8/4*K$3*0.7/J99))/$W$82)))),0)</f>
        <v>0</v>
      </c>
      <c r="M99" s="472"/>
      <c r="N99" s="345">
        <f>3000*gradient!$E$8/4.6</f>
        <v>1369.5652173913045</v>
      </c>
      <c r="O99" s="344">
        <f>IF($G99&lt;401,1+((SQRT(O$3/((('col1'!$B$9*((((N99/60*4)/(3.1415927*0.7*gradient!$E$8*gradient!$E$8))/1000*gradient!$E$9/1000000)/'col1'!$N$5)^(1/3))+('col1'!$B$10/((((N99/60*4)/(3.1415927*0.7*gradient!$E$8*gradient!$E$8))/1000*gradient!$E$9/1000000)/'col1'!$N$5))+('col1'!$B$11*((((N99/60*4)/(3.1415927*0.7*gradient!$E$8*gradient!$E$8))/1000*gradient!$E$9/1000000)/'col1'!$N$5)))*(gradient!$E$9*0.001)))/4)*(1/(1+((gradient!$E$23*((gradient!$E$19-gradient!$E$18)/100)*((PI()*gradient!$E$8*gradient!$E$8/4*O$3*0.7/N99)))/$W$82)))*LN(((((gradient!$E$23*((gradient!$E$19-gradient!$E$18)/100)*(PI()*gradient!$E$8*gradient!$E$8/4*O$3*0.7/N99))/$W$82)+1)/((gradient!$E$23*((gradient!$E$19-gradient!$E$18)/100)*(PI()*gradient!$E$8*gradient!$E$8/4*O$3*0.7/N99))/$W$82))*EXP(gradient!$E$23*((gradient!$E$19-gradient!$E$18)/100))-(1/((gradient!$E$23*((gradient!$E$19-gradient!$E$18)/100)*(PI()*gradient!$E$8*gradient!$E$8/4*O$3*0.7/N99))/$W$82)))),0)</f>
        <v>0</v>
      </c>
      <c r="Q99" s="472"/>
      <c r="S99" s="344">
        <f>IF($G99&lt;1001,1+((SQRT(S$3/((('col1'!$B$9*((((U99/60*4)/(3.1415927*0.7*gradient!$E$8*gradient!$E$8))/1000*gradient!$E$9/1000000)/'col1'!$N$5)^(1/3))+('col1'!$B$10/((((U99/60*4)/(3.1415927*0.7*gradient!$E$8*gradient!$E$8))/1000*gradient!$E$9/1000000)/'col1'!$N$5))+('col1'!$B$11*((((U99/60*4)/(3.1415927*0.7*gradient!$E$8*gradient!$E$8))/1000*gradient!$E$9/1000000)/'col1'!$N$5)))*(gradient!$E$9*0.001)))/4)*(1/(1+((gradient!$E$23*((gradient!$E$19-gradient!$E$18)/100)*((PI()*gradient!$E$8*gradient!$E$8/4*S$3*0.7/U99)))/$W$82)))*LN(((((gradient!$E$23*((gradient!$E$19-gradient!$E$18)/100)*(PI()*gradient!$E$8*gradient!$E$8/4*S$3*0.7/U99))/$W$82)+1)/((gradient!$E$23*((gradient!$E$19-gradient!$E$18)/100)*(PI()*gradient!$E$8*gradient!$E$8/4*S$3*0.7/U99))/$W$82))*EXP(gradient!$E$23*((gradient!$E$19-gradient!$E$18)/100))-(1/((gradient!$E$23*((gradient!$E$19-gradient!$E$18)/100)*(PI()*gradient!$E$8*gradient!$E$8/4*S$3*0.7/U99))/$W$82)))),0)</f>
        <v>0</v>
      </c>
      <c r="T99" s="340">
        <v>10</v>
      </c>
      <c r="U99" s="345">
        <f>3000*gradient!$E$8/4.6</f>
        <v>1369.5652173913045</v>
      </c>
    </row>
    <row r="100" spans="1:23" x14ac:dyDescent="0.2">
      <c r="A100" s="470"/>
      <c r="B100" s="345">
        <f>3500*gradient!$E$8/4.6</f>
        <v>1597.8260869565217</v>
      </c>
      <c r="C100" s="344">
        <f>1+((SQRT($C$3/((('col1'!$B$9*(((($B100/60*4)/(3.1415927*0.7*gradient!$E$8*gradient!$E$8))/1000*gradient!$E$9/1000000)/'col1'!$N$5)^(1/3))+('col1'!$B$10/(((($B100/60*4)/(3.1415927*0.7*gradient!$E$8*gradient!$E$8))/1000*gradient!$E$9/1000000)/'col1'!$N$5))+('col1'!$B$11*(((($B100/60*4)/(3.1415927*0.7*gradient!$E$8*gradient!$E$8))/1000*gradient!$E$9/1000000)/'col1'!$N$5)))*(gradient!$E$9*0.001)))/4)*(1/(1+((gradient!$E$23*((gradient!$E$19-gradient!$E$18)/100)*((PI()*gradient!$E$8*gradient!$E$8/4*$C$3*0.7/$B100)))/gradient!$E$20)))*LN(((((gradient!$E$23*((gradient!$E$19-gradient!$E$18)/100)*(PI()*gradient!$E$8*gradient!$E$8/4*$C$3*0.7/$B100))/gradient!$E$20)+1)/((gradient!$E$23*((gradient!$E$19-gradient!$E$18)/100)*(PI()*gradient!$E$8*gradient!$E$8/4*$C$3*0.7/$B100))/gradient!$E$20))*EXP(gradient!$E$23*((gradient!$E$19-gradient!$E$18)/100))-(1/((gradient!$E$23*((gradient!$E$19-gradient!$E$18)/100)*(PI()*gradient!$E$8*gradient!$E$8/4*$C$3*0.7/$B100))/gradient!$E$20))))</f>
        <v>163.39398863241456</v>
      </c>
      <c r="E100" s="472"/>
      <c r="F100" s="345">
        <f>3500*gradient!$E$8/4.6</f>
        <v>1597.8260869565217</v>
      </c>
      <c r="G100" s="344">
        <f>1.1*('col1'!$B$12*$G$3*0.001*(($F100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100" s="472"/>
      <c r="J100" s="345">
        <f>3500*gradient!$E$8/4.6</f>
        <v>1597.8260869565217</v>
      </c>
      <c r="K100" s="344">
        <f>IF($G100&lt;201,1+((SQRT(K$3/((('col1'!$B$9*((((J100/60*4)/(3.1415927*0.7*gradient!$E$8*gradient!$E$8))/1000*gradient!$E$9/1000000)/'col1'!$N$5)^(1/3))+('col1'!$B$10/((((J100/60*4)/(3.1415927*0.7*gradient!$E$8*gradient!$E$8))/1000*gradient!$E$9/1000000)/'col1'!$N$5))+('col1'!$B$11*((((J100/60*4)/(3.1415927*0.7*gradient!$E$8*gradient!$E$8))/1000*gradient!$E$9/1000000)/'col1'!$N$5)))*(gradient!$E$9*0.001)))/4)*(1/(1+((gradient!$E$23*((gradient!$E$19-gradient!$E$18)/100)*((PI()*gradient!$E$8*gradient!$E$8/4*K$3*0.7/J100)))/$W$82)))*LN(((((gradient!$E$23*((gradient!$E$19-gradient!$E$18)/100)*(PI()*gradient!$E$8*gradient!$E$8/4*K$3*0.7/J100))/$W$82)+1)/((gradient!$E$23*((gradient!$E$19-gradient!$E$18)/100)*(PI()*gradient!$E$8*gradient!$E$8/4*K$3*0.7/J100))/$W$82))*EXP(gradient!$E$23*((gradient!$E$19-gradient!$E$18)/100))-(1/((gradient!$E$23*((gradient!$E$19-gradient!$E$18)/100)*(PI()*gradient!$E$8*gradient!$E$8/4*K$3*0.7/J100))/$W$82)))),0)</f>
        <v>0</v>
      </c>
      <c r="M100" s="472"/>
      <c r="N100" s="345">
        <f>3500*gradient!$E$8/4.6</f>
        <v>1597.8260869565217</v>
      </c>
      <c r="O100" s="344">
        <f>IF($G100&lt;401,1+((SQRT(O$3/((('col1'!$B$9*((((N100/60*4)/(3.1415927*0.7*gradient!$E$8*gradient!$E$8))/1000*gradient!$E$9/1000000)/'col1'!$N$5)^(1/3))+('col1'!$B$10/((((N100/60*4)/(3.1415927*0.7*gradient!$E$8*gradient!$E$8))/1000*gradient!$E$9/1000000)/'col1'!$N$5))+('col1'!$B$11*((((N100/60*4)/(3.1415927*0.7*gradient!$E$8*gradient!$E$8))/1000*gradient!$E$9/1000000)/'col1'!$N$5)))*(gradient!$E$9*0.001)))/4)*(1/(1+((gradient!$E$23*((gradient!$E$19-gradient!$E$18)/100)*((PI()*gradient!$E$8*gradient!$E$8/4*O$3*0.7/N100)))/$W$82)))*LN(((((gradient!$E$23*((gradient!$E$19-gradient!$E$18)/100)*(PI()*gradient!$E$8*gradient!$E$8/4*O$3*0.7/N100))/$W$82)+1)/((gradient!$E$23*((gradient!$E$19-gradient!$E$18)/100)*(PI()*gradient!$E$8*gradient!$E$8/4*O$3*0.7/N100))/$W$82))*EXP(gradient!$E$23*((gradient!$E$19-gradient!$E$18)/100))-(1/((gradient!$E$23*((gradient!$E$19-gradient!$E$18)/100)*(PI()*gradient!$E$8*gradient!$E$8/4*O$3*0.7/N100))/$W$82)))),0)</f>
        <v>0</v>
      </c>
      <c r="Q100" s="472"/>
      <c r="S100" s="344">
        <f>IF($G100&lt;1001,1+((SQRT(S$3/((('col1'!$B$9*((((U100/60*4)/(3.1415927*0.7*gradient!$E$8*gradient!$E$8))/1000*gradient!$E$9/1000000)/'col1'!$N$5)^(1/3))+('col1'!$B$10/((((U100/60*4)/(3.1415927*0.7*gradient!$E$8*gradient!$E$8))/1000*gradient!$E$9/1000000)/'col1'!$N$5))+('col1'!$B$11*((((U100/60*4)/(3.1415927*0.7*gradient!$E$8*gradient!$E$8))/1000*gradient!$E$9/1000000)/'col1'!$N$5)))*(gradient!$E$9*0.001)))/4)*(1/(1+((gradient!$E$23*((gradient!$E$19-gradient!$E$18)/100)*((PI()*gradient!$E$8*gradient!$E$8/4*S$3*0.7/U100)))/$W$82)))*LN(((((gradient!$E$23*((gradient!$E$19-gradient!$E$18)/100)*(PI()*gradient!$E$8*gradient!$E$8/4*S$3*0.7/U100))/$W$82)+1)/((gradient!$E$23*((gradient!$E$19-gradient!$E$18)/100)*(PI()*gradient!$E$8*gradient!$E$8/4*S$3*0.7/U100))/$W$82))*EXP(gradient!$E$23*((gradient!$E$19-gradient!$E$18)/100))-(1/((gradient!$E$23*((gradient!$E$19-gradient!$E$18)/100)*(PI()*gradient!$E$8*gradient!$E$8/4*S$3*0.7/U100))/$W$82)))),0)</f>
        <v>0</v>
      </c>
      <c r="T100" s="340">
        <v>10</v>
      </c>
      <c r="U100" s="345">
        <f>3500*gradient!$E$8/4.6</f>
        <v>1597.8260869565217</v>
      </c>
    </row>
    <row r="101" spans="1:23" x14ac:dyDescent="0.2">
      <c r="A101" s="470"/>
      <c r="B101" s="345">
        <f>4000*gradient!$E$8/4.6</f>
        <v>1826.0869565217392</v>
      </c>
      <c r="C101" s="344">
        <f>1+((SQRT($C$3/((('col1'!$B$9*(((($B101/60*4)/(3.1415927*0.7*gradient!$E$8*gradient!$E$8))/1000*gradient!$E$9/1000000)/'col1'!$N$5)^(1/3))+('col1'!$B$10/(((($B101/60*4)/(3.1415927*0.7*gradient!$E$8*gradient!$E$8))/1000*gradient!$E$9/1000000)/'col1'!$N$5))+('col1'!$B$11*(((($B101/60*4)/(3.1415927*0.7*gradient!$E$8*gradient!$E$8))/1000*gradient!$E$9/1000000)/'col1'!$N$5)))*(gradient!$E$9*0.001)))/4)*(1/(1+((gradient!$E$23*((gradient!$E$19-gradient!$E$18)/100)*((PI()*gradient!$E$8*gradient!$E$8/4*$C$3*0.7/$B101)))/gradient!$E$20)))*LN(((((gradient!$E$23*((gradient!$E$19-gradient!$E$18)/100)*(PI()*gradient!$E$8*gradient!$E$8/4*$C$3*0.7/$B101))/gradient!$E$20)+1)/((gradient!$E$23*((gradient!$E$19-gradient!$E$18)/100)*(PI()*gradient!$E$8*gradient!$E$8/4*$C$3*0.7/$B101))/gradient!$E$20))*EXP(gradient!$E$23*((gradient!$E$19-gradient!$E$18)/100))-(1/((gradient!$E$23*((gradient!$E$19-gradient!$E$18)/100)*(PI()*gradient!$E$8*gradient!$E$8/4*$C$3*0.7/$B101))/gradient!$E$20))))</f>
        <v>162.03064288318882</v>
      </c>
      <c r="E101" s="472"/>
      <c r="F101" s="345">
        <f>4000*gradient!$E$8/4.6</f>
        <v>1826.0869565217392</v>
      </c>
      <c r="G101" s="344">
        <f>1.1*('col1'!$B$12*$G$3*0.001*(($F101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101" s="472"/>
      <c r="J101" s="345">
        <f>4000*gradient!$E$8/4.6</f>
        <v>1826.0869565217392</v>
      </c>
      <c r="K101" s="344">
        <f>IF($G101&lt;201,1+((SQRT(K$3/((('col1'!$B$9*((((J101/60*4)/(3.1415927*0.7*gradient!$E$8*gradient!$E$8))/1000*gradient!$E$9/1000000)/'col1'!$N$5)^(1/3))+('col1'!$B$10/((((J101/60*4)/(3.1415927*0.7*gradient!$E$8*gradient!$E$8))/1000*gradient!$E$9/1000000)/'col1'!$N$5))+('col1'!$B$11*((((J101/60*4)/(3.1415927*0.7*gradient!$E$8*gradient!$E$8))/1000*gradient!$E$9/1000000)/'col1'!$N$5)))*(gradient!$E$9*0.001)))/4)*(1/(1+((gradient!$E$23*((gradient!$E$19-gradient!$E$18)/100)*((PI()*gradient!$E$8*gradient!$E$8/4*K$3*0.7/J101)))/$W$82)))*LN(((((gradient!$E$23*((gradient!$E$19-gradient!$E$18)/100)*(PI()*gradient!$E$8*gradient!$E$8/4*K$3*0.7/J101))/$W$82)+1)/((gradient!$E$23*((gradient!$E$19-gradient!$E$18)/100)*(PI()*gradient!$E$8*gradient!$E$8/4*K$3*0.7/J101))/$W$82))*EXP(gradient!$E$23*((gradient!$E$19-gradient!$E$18)/100))-(1/((gradient!$E$23*((gradient!$E$19-gradient!$E$18)/100)*(PI()*gradient!$E$8*gradient!$E$8/4*K$3*0.7/J101))/$W$82)))),0)</f>
        <v>0</v>
      </c>
      <c r="M101" s="472"/>
      <c r="N101" s="345">
        <f>4000*gradient!$E$8/4.6</f>
        <v>1826.0869565217392</v>
      </c>
      <c r="O101" s="344">
        <f>IF($G101&lt;401,1+((SQRT(O$3/((('col1'!$B$9*((((N101/60*4)/(3.1415927*0.7*gradient!$E$8*gradient!$E$8))/1000*gradient!$E$9/1000000)/'col1'!$N$5)^(1/3))+('col1'!$B$10/((((N101/60*4)/(3.1415927*0.7*gradient!$E$8*gradient!$E$8))/1000*gradient!$E$9/1000000)/'col1'!$N$5))+('col1'!$B$11*((((N101/60*4)/(3.1415927*0.7*gradient!$E$8*gradient!$E$8))/1000*gradient!$E$9/1000000)/'col1'!$N$5)))*(gradient!$E$9*0.001)))/4)*(1/(1+((gradient!$E$23*((gradient!$E$19-gradient!$E$18)/100)*((PI()*gradient!$E$8*gradient!$E$8/4*O$3*0.7/N101)))/$W$82)))*LN(((((gradient!$E$23*((gradient!$E$19-gradient!$E$18)/100)*(PI()*gradient!$E$8*gradient!$E$8/4*O$3*0.7/N101))/$W$82)+1)/((gradient!$E$23*((gradient!$E$19-gradient!$E$18)/100)*(PI()*gradient!$E$8*gradient!$E$8/4*O$3*0.7/N101))/$W$82))*EXP(gradient!$E$23*((gradient!$E$19-gradient!$E$18)/100))-(1/((gradient!$E$23*((gradient!$E$19-gradient!$E$18)/100)*(PI()*gradient!$E$8*gradient!$E$8/4*O$3*0.7/N101))/$W$82)))),0)</f>
        <v>0</v>
      </c>
      <c r="Q101" s="472"/>
      <c r="S101" s="344">
        <f>IF($G101&lt;1001,1+((SQRT(S$3/((('col1'!$B$9*((((U101/60*4)/(3.1415927*0.7*gradient!$E$8*gradient!$E$8))/1000*gradient!$E$9/1000000)/'col1'!$N$5)^(1/3))+('col1'!$B$10/((((U101/60*4)/(3.1415927*0.7*gradient!$E$8*gradient!$E$8))/1000*gradient!$E$9/1000000)/'col1'!$N$5))+('col1'!$B$11*((((U101/60*4)/(3.1415927*0.7*gradient!$E$8*gradient!$E$8))/1000*gradient!$E$9/1000000)/'col1'!$N$5)))*(gradient!$E$9*0.001)))/4)*(1/(1+((gradient!$E$23*((gradient!$E$19-gradient!$E$18)/100)*((PI()*gradient!$E$8*gradient!$E$8/4*S$3*0.7/U101)))/$W$82)))*LN(((((gradient!$E$23*((gradient!$E$19-gradient!$E$18)/100)*(PI()*gradient!$E$8*gradient!$E$8/4*S$3*0.7/U101))/$W$82)+1)/((gradient!$E$23*((gradient!$E$19-gradient!$E$18)/100)*(PI()*gradient!$E$8*gradient!$E$8/4*S$3*0.7/U101))/$W$82))*EXP(gradient!$E$23*((gradient!$E$19-gradient!$E$18)/100))-(1/((gradient!$E$23*((gradient!$E$19-gradient!$E$18)/100)*(PI()*gradient!$E$8*gradient!$E$8/4*S$3*0.7/U101))/$W$82)))),0)</f>
        <v>0</v>
      </c>
      <c r="T101" s="340">
        <v>10</v>
      </c>
      <c r="U101" s="345">
        <f>4000*gradient!$E$8/4.6</f>
        <v>1826.0869565217392</v>
      </c>
    </row>
    <row r="102" spans="1:23" x14ac:dyDescent="0.2">
      <c r="A102" s="470"/>
      <c r="B102" s="345">
        <f>5000*gradient!$E$8/4.6</f>
        <v>2282.608695652174</v>
      </c>
      <c r="C102" s="344">
        <f>1+((SQRT($C$3/((('col1'!$B$9*(((($B102/60*4)/(3.1415927*0.7*gradient!$E$8*gradient!$E$8))/1000*gradient!$E$9/1000000)/'col1'!$N$5)^(1/3))+('col1'!$B$10/(((($B102/60*4)/(3.1415927*0.7*gradient!$E$8*gradient!$E$8))/1000*gradient!$E$9/1000000)/'col1'!$N$5))+('col1'!$B$11*(((($B102/60*4)/(3.1415927*0.7*gradient!$E$8*gradient!$E$8))/1000*gradient!$E$9/1000000)/'col1'!$N$5)))*(gradient!$E$9*0.001)))/4)*(1/(1+((gradient!$E$23*((gradient!$E$19-gradient!$E$18)/100)*((PI()*gradient!$E$8*gradient!$E$8/4*$C$3*0.7/$B102)))/gradient!$E$20)))*LN(((((gradient!$E$23*((gradient!$E$19-gradient!$E$18)/100)*(PI()*gradient!$E$8*gradient!$E$8/4*$C$3*0.7/$B102))/gradient!$E$20)+1)/((gradient!$E$23*((gradient!$E$19-gradient!$E$18)/100)*(PI()*gradient!$E$8*gradient!$E$8/4*$C$3*0.7/$B102))/gradient!$E$20))*EXP(gradient!$E$23*((gradient!$E$19-gradient!$E$18)/100))-(1/((gradient!$E$23*((gradient!$E$19-gradient!$E$18)/100)*(PI()*gradient!$E$8*gradient!$E$8/4*$C$3*0.7/$B102))/gradient!$E$20))))</f>
        <v>158.82121376343162</v>
      </c>
      <c r="E102" s="472"/>
      <c r="F102" s="345">
        <f>5000*gradient!$E$8/4.6</f>
        <v>2282.608695652174</v>
      </c>
      <c r="G102" s="344">
        <f>1.1*('col1'!$B$12*$G$3*0.001*(($F102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102" s="472"/>
      <c r="J102" s="345">
        <f>5000*gradient!$E$8/4.6</f>
        <v>2282.608695652174</v>
      </c>
      <c r="K102" s="344">
        <f>IF($G102&lt;201,1+((SQRT(K$3/((('col1'!$B$9*((((J102/60*4)/(3.1415927*0.7*gradient!$E$8*gradient!$E$8))/1000*gradient!$E$9/1000000)/'col1'!$N$5)^(1/3))+('col1'!$B$10/((((J102/60*4)/(3.1415927*0.7*gradient!$E$8*gradient!$E$8))/1000*gradient!$E$9/1000000)/'col1'!$N$5))+('col1'!$B$11*((((J102/60*4)/(3.1415927*0.7*gradient!$E$8*gradient!$E$8))/1000*gradient!$E$9/1000000)/'col1'!$N$5)))*(gradient!$E$9*0.001)))/4)*(1/(1+((gradient!$E$23*((gradient!$E$19-gradient!$E$18)/100)*((PI()*gradient!$E$8*gradient!$E$8/4*K$3*0.7/J102)))/$W$82)))*LN(((((gradient!$E$23*((gradient!$E$19-gradient!$E$18)/100)*(PI()*gradient!$E$8*gradient!$E$8/4*K$3*0.7/J102))/$W$82)+1)/((gradient!$E$23*((gradient!$E$19-gradient!$E$18)/100)*(PI()*gradient!$E$8*gradient!$E$8/4*K$3*0.7/J102))/$W$82))*EXP(gradient!$E$23*((gradient!$E$19-gradient!$E$18)/100))-(1/((gradient!$E$23*((gradient!$E$19-gradient!$E$18)/100)*(PI()*gradient!$E$8*gradient!$E$8/4*K$3*0.7/J102))/$W$82)))),0)</f>
        <v>0</v>
      </c>
      <c r="M102" s="472"/>
      <c r="N102" s="345">
        <f>5000*gradient!$E$8/4.6</f>
        <v>2282.608695652174</v>
      </c>
      <c r="O102" s="344">
        <f>IF($G102&lt;401,1+((SQRT(O$3/((('col1'!$B$9*((((N102/60*4)/(3.1415927*0.7*gradient!$E$8*gradient!$E$8))/1000*gradient!$E$9/1000000)/'col1'!$N$5)^(1/3))+('col1'!$B$10/((((N102/60*4)/(3.1415927*0.7*gradient!$E$8*gradient!$E$8))/1000*gradient!$E$9/1000000)/'col1'!$N$5))+('col1'!$B$11*((((N102/60*4)/(3.1415927*0.7*gradient!$E$8*gradient!$E$8))/1000*gradient!$E$9/1000000)/'col1'!$N$5)))*(gradient!$E$9*0.001)))/4)*(1/(1+((gradient!$E$23*((gradient!$E$19-gradient!$E$18)/100)*((PI()*gradient!$E$8*gradient!$E$8/4*O$3*0.7/N102)))/$W$82)))*LN(((((gradient!$E$23*((gradient!$E$19-gradient!$E$18)/100)*(PI()*gradient!$E$8*gradient!$E$8/4*O$3*0.7/N102))/$W$82)+1)/((gradient!$E$23*((gradient!$E$19-gradient!$E$18)/100)*(PI()*gradient!$E$8*gradient!$E$8/4*O$3*0.7/N102))/$W$82))*EXP(gradient!$E$23*((gradient!$E$19-gradient!$E$18)/100))-(1/((gradient!$E$23*((gradient!$E$19-gradient!$E$18)/100)*(PI()*gradient!$E$8*gradient!$E$8/4*O$3*0.7/N102))/$W$82)))),0)</f>
        <v>0</v>
      </c>
      <c r="Q102" s="472"/>
      <c r="S102" s="344">
        <f>IF($G102&lt;1001,1+((SQRT(S$3/((('col1'!$B$9*((((U102/60*4)/(3.1415927*0.7*gradient!$E$8*gradient!$E$8))/1000*gradient!$E$9/1000000)/'col1'!$N$5)^(1/3))+('col1'!$B$10/((((U102/60*4)/(3.1415927*0.7*gradient!$E$8*gradient!$E$8))/1000*gradient!$E$9/1000000)/'col1'!$N$5))+('col1'!$B$11*((((U102/60*4)/(3.1415927*0.7*gradient!$E$8*gradient!$E$8))/1000*gradient!$E$9/1000000)/'col1'!$N$5)))*(gradient!$E$9*0.001)))/4)*(1/(1+((gradient!$E$23*((gradient!$E$19-gradient!$E$18)/100)*((PI()*gradient!$E$8*gradient!$E$8/4*S$3*0.7/U102)))/$W$82)))*LN(((((gradient!$E$23*((gradient!$E$19-gradient!$E$18)/100)*(PI()*gradient!$E$8*gradient!$E$8/4*S$3*0.7/U102))/$W$82)+1)/((gradient!$E$23*((gradient!$E$19-gradient!$E$18)/100)*(PI()*gradient!$E$8*gradient!$E$8/4*S$3*0.7/U102))/$W$82))*EXP(gradient!$E$23*((gradient!$E$19-gradient!$E$18)/100))-(1/((gradient!$E$23*((gradient!$E$19-gradient!$E$18)/100)*(PI()*gradient!$E$8*gradient!$E$8/4*S$3*0.7/U102))/$W$82)))),0)</f>
        <v>0</v>
      </c>
      <c r="T102" s="340">
        <v>10</v>
      </c>
      <c r="U102" s="345">
        <f>5000*gradient!$E$8/4.6</f>
        <v>2282.608695652174</v>
      </c>
    </row>
    <row r="103" spans="1:23" x14ac:dyDescent="0.2">
      <c r="A103" s="470"/>
      <c r="B103" s="345">
        <f>6000*gradient!$E$8/4.6</f>
        <v>2739.130434782609</v>
      </c>
      <c r="C103" s="344">
        <f>1+((SQRT($C$3/((('col1'!$B$9*(((($B103/60*4)/(3.1415927*0.7*gradient!$E$8*gradient!$E$8))/1000*gradient!$E$9/1000000)/'col1'!$N$5)^(1/3))+('col1'!$B$10/(((($B103/60*4)/(3.1415927*0.7*gradient!$E$8*gradient!$E$8))/1000*gradient!$E$9/1000000)/'col1'!$N$5))+('col1'!$B$11*(((($B103/60*4)/(3.1415927*0.7*gradient!$E$8*gradient!$E$8))/1000*gradient!$E$9/1000000)/'col1'!$N$5)))*(gradient!$E$9*0.001)))/4)*(1/(1+((gradient!$E$23*((gradient!$E$19-gradient!$E$18)/100)*((PI()*gradient!$E$8*gradient!$E$8/4*$C$3*0.7/$B103)))/gradient!$E$20)))*LN(((((gradient!$E$23*((gradient!$E$19-gradient!$E$18)/100)*(PI()*gradient!$E$8*gradient!$E$8/4*$C$3*0.7/$B103))/gradient!$E$20)+1)/((gradient!$E$23*((gradient!$E$19-gradient!$E$18)/100)*(PI()*gradient!$E$8*gradient!$E$8/4*$C$3*0.7/$B103))/gradient!$E$20))*EXP(gradient!$E$23*((gradient!$E$19-gradient!$E$18)/100))-(1/((gradient!$E$23*((gradient!$E$19-gradient!$E$18)/100)*(PI()*gradient!$E$8*gradient!$E$8/4*$C$3*0.7/$B103))/gradient!$E$20))))</f>
        <v>155.45423601602076</v>
      </c>
      <c r="E103" s="472"/>
      <c r="F103" s="345">
        <f>6000*gradient!$E$8/4.6</f>
        <v>2739.130434782609</v>
      </c>
      <c r="G103" s="344">
        <f>1.1*('col1'!$B$12*$G$3*0.001*(($F103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103" s="472"/>
      <c r="J103" s="345">
        <f>6000*gradient!$E$8/4.6</f>
        <v>2739.130434782609</v>
      </c>
      <c r="K103" s="344">
        <f>IF($G103&lt;201,1+((SQRT(K$3/((('col1'!$B$9*((((J103/60*4)/(3.1415927*0.7*gradient!$E$8*gradient!$E$8))/1000*gradient!$E$9/1000000)/'col1'!$N$5)^(1/3))+('col1'!$B$10/((((J103/60*4)/(3.1415927*0.7*gradient!$E$8*gradient!$E$8))/1000*gradient!$E$9/1000000)/'col1'!$N$5))+('col1'!$B$11*((((J103/60*4)/(3.1415927*0.7*gradient!$E$8*gradient!$E$8))/1000*gradient!$E$9/1000000)/'col1'!$N$5)))*(gradient!$E$9*0.001)))/4)*(1/(1+((gradient!$E$23*((gradient!$E$19-gradient!$E$18)/100)*((PI()*gradient!$E$8*gradient!$E$8/4*K$3*0.7/J103)))/$W$82)))*LN(((((gradient!$E$23*((gradient!$E$19-gradient!$E$18)/100)*(PI()*gradient!$E$8*gradient!$E$8/4*K$3*0.7/J103))/$W$82)+1)/((gradient!$E$23*((gradient!$E$19-gradient!$E$18)/100)*(PI()*gradient!$E$8*gradient!$E$8/4*K$3*0.7/J103))/$W$82))*EXP(gradient!$E$23*((gradient!$E$19-gradient!$E$18)/100))-(1/((gradient!$E$23*((gradient!$E$19-gradient!$E$18)/100)*(PI()*gradient!$E$8*gradient!$E$8/4*K$3*0.7/J103))/$W$82)))),0)</f>
        <v>0</v>
      </c>
      <c r="M103" s="472"/>
      <c r="N103" s="345">
        <f>6000*gradient!$E$8/4.6</f>
        <v>2739.130434782609</v>
      </c>
      <c r="O103" s="344">
        <f>IF($G103&lt;401,1+((SQRT(O$3/((('col1'!$B$9*((((N103/60*4)/(3.1415927*0.7*gradient!$E$8*gradient!$E$8))/1000*gradient!$E$9/1000000)/'col1'!$N$5)^(1/3))+('col1'!$B$10/((((N103/60*4)/(3.1415927*0.7*gradient!$E$8*gradient!$E$8))/1000*gradient!$E$9/1000000)/'col1'!$N$5))+('col1'!$B$11*((((N103/60*4)/(3.1415927*0.7*gradient!$E$8*gradient!$E$8))/1000*gradient!$E$9/1000000)/'col1'!$N$5)))*(gradient!$E$9*0.001)))/4)*(1/(1+((gradient!$E$23*((gradient!$E$19-gradient!$E$18)/100)*((PI()*gradient!$E$8*gradient!$E$8/4*O$3*0.7/N103)))/$W$82)))*LN(((((gradient!$E$23*((gradient!$E$19-gradient!$E$18)/100)*(PI()*gradient!$E$8*gradient!$E$8/4*O$3*0.7/N103))/$W$82)+1)/((gradient!$E$23*((gradient!$E$19-gradient!$E$18)/100)*(PI()*gradient!$E$8*gradient!$E$8/4*O$3*0.7/N103))/$W$82))*EXP(gradient!$E$23*((gradient!$E$19-gradient!$E$18)/100))-(1/((gradient!$E$23*((gradient!$E$19-gradient!$E$18)/100)*(PI()*gradient!$E$8*gradient!$E$8/4*O$3*0.7/N103))/$W$82)))),0)</f>
        <v>0</v>
      </c>
      <c r="Q103" s="472"/>
      <c r="S103" s="344">
        <f>IF($G103&lt;1001,1+((SQRT(S$3/((('col1'!$B$9*((((U103/60*4)/(3.1415927*0.7*gradient!$E$8*gradient!$E$8))/1000*gradient!$E$9/1000000)/'col1'!$N$5)^(1/3))+('col1'!$B$10/((((U103/60*4)/(3.1415927*0.7*gradient!$E$8*gradient!$E$8))/1000*gradient!$E$9/1000000)/'col1'!$N$5))+('col1'!$B$11*((((U103/60*4)/(3.1415927*0.7*gradient!$E$8*gradient!$E$8))/1000*gradient!$E$9/1000000)/'col1'!$N$5)))*(gradient!$E$9*0.001)))/4)*(1/(1+((gradient!$E$23*((gradient!$E$19-gradient!$E$18)/100)*((PI()*gradient!$E$8*gradient!$E$8/4*S$3*0.7/U103)))/$W$82)))*LN(((((gradient!$E$23*((gradient!$E$19-gradient!$E$18)/100)*(PI()*gradient!$E$8*gradient!$E$8/4*S$3*0.7/U103))/$W$82)+1)/((gradient!$E$23*((gradient!$E$19-gradient!$E$18)/100)*(PI()*gradient!$E$8*gradient!$E$8/4*S$3*0.7/U103))/$W$82))*EXP(gradient!$E$23*((gradient!$E$19-gradient!$E$18)/100))-(1/((gradient!$E$23*((gradient!$E$19-gradient!$E$18)/100)*(PI()*gradient!$E$8*gradient!$E$8/4*S$3*0.7/U103))/$W$82)))),0)</f>
        <v>0</v>
      </c>
      <c r="T103" s="340">
        <v>10</v>
      </c>
      <c r="U103" s="345">
        <f>6000*gradient!$E$8/4.6</f>
        <v>2739.130434782609</v>
      </c>
    </row>
    <row r="104" spans="1:23" x14ac:dyDescent="0.2">
      <c r="A104" s="470"/>
      <c r="B104" s="345">
        <f>7000*gradient!$E$8/4.6</f>
        <v>3195.6521739130435</v>
      </c>
      <c r="C104" s="344">
        <f>1+((SQRT($C$3/((('col1'!$B$9*(((($B104/60*4)/(3.1415927*0.7*gradient!$E$8*gradient!$E$8))/1000*gradient!$E$9/1000000)/'col1'!$N$5)^(1/3))+('col1'!$B$10/(((($B104/60*4)/(3.1415927*0.7*gradient!$E$8*gradient!$E$8))/1000*gradient!$E$9/1000000)/'col1'!$N$5))+('col1'!$B$11*(((($B104/60*4)/(3.1415927*0.7*gradient!$E$8*gradient!$E$8))/1000*gradient!$E$9/1000000)/'col1'!$N$5)))*(gradient!$E$9*0.001)))/4)*(1/(1+((gradient!$E$23*((gradient!$E$19-gradient!$E$18)/100)*((PI()*gradient!$E$8*gradient!$E$8/4*$C$3*0.7/$B104)))/gradient!$E$20)))*LN(((((gradient!$E$23*((gradient!$E$19-gradient!$E$18)/100)*(PI()*gradient!$E$8*gradient!$E$8/4*$C$3*0.7/$B104))/gradient!$E$20)+1)/((gradient!$E$23*((gradient!$E$19-gradient!$E$18)/100)*(PI()*gradient!$E$8*gradient!$E$8/4*$C$3*0.7/$B104))/gradient!$E$20))*EXP(gradient!$E$23*((gradient!$E$19-gradient!$E$18)/100))-(1/((gradient!$E$23*((gradient!$E$19-gradient!$E$18)/100)*(PI()*gradient!$E$8*gradient!$E$8/4*$C$3*0.7/$B104))/gradient!$E$20))))</f>
        <v>152.16691053750262</v>
      </c>
      <c r="E104" s="472"/>
      <c r="F104" s="345">
        <f>7000*gradient!$E$8/4.6</f>
        <v>3195.6521739130435</v>
      </c>
      <c r="G104" s="344">
        <f>1.1*('col1'!$B$12*$G$3*0.001*(($F104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104" s="472"/>
      <c r="J104" s="345">
        <f>7000*gradient!$E$8/4.6</f>
        <v>3195.6521739130435</v>
      </c>
      <c r="K104" s="344">
        <f>IF($G104&lt;201,1+((SQRT(K$3/((('col1'!$B$9*((((J104/60*4)/(3.1415927*0.7*gradient!$E$8*gradient!$E$8))/1000*gradient!$E$9/1000000)/'col1'!$N$5)^(1/3))+('col1'!$B$10/((((J104/60*4)/(3.1415927*0.7*gradient!$E$8*gradient!$E$8))/1000*gradient!$E$9/1000000)/'col1'!$N$5))+('col1'!$B$11*((((J104/60*4)/(3.1415927*0.7*gradient!$E$8*gradient!$E$8))/1000*gradient!$E$9/1000000)/'col1'!$N$5)))*(gradient!$E$9*0.001)))/4)*(1/(1+((gradient!$E$23*((gradient!$E$19-gradient!$E$18)/100)*((PI()*gradient!$E$8*gradient!$E$8/4*K$3*0.7/J104)))/$W$82)))*LN(((((gradient!$E$23*((gradient!$E$19-gradient!$E$18)/100)*(PI()*gradient!$E$8*gradient!$E$8/4*K$3*0.7/J104))/$W$82)+1)/((gradient!$E$23*((gradient!$E$19-gradient!$E$18)/100)*(PI()*gradient!$E$8*gradient!$E$8/4*K$3*0.7/J104))/$W$82))*EXP(gradient!$E$23*((gradient!$E$19-gradient!$E$18)/100))-(1/((gradient!$E$23*((gradient!$E$19-gradient!$E$18)/100)*(PI()*gradient!$E$8*gradient!$E$8/4*K$3*0.7/J104))/$W$82)))),0)</f>
        <v>0</v>
      </c>
      <c r="M104" s="472"/>
      <c r="N104" s="345">
        <f>7000*gradient!$E$8/4.6</f>
        <v>3195.6521739130435</v>
      </c>
      <c r="O104" s="344">
        <f>IF($G104&lt;401,1+((SQRT(O$3/((('col1'!$B$9*((((N104/60*4)/(3.1415927*0.7*gradient!$E$8*gradient!$E$8))/1000*gradient!$E$9/1000000)/'col1'!$N$5)^(1/3))+('col1'!$B$10/((((N104/60*4)/(3.1415927*0.7*gradient!$E$8*gradient!$E$8))/1000*gradient!$E$9/1000000)/'col1'!$N$5))+('col1'!$B$11*((((N104/60*4)/(3.1415927*0.7*gradient!$E$8*gradient!$E$8))/1000*gradient!$E$9/1000000)/'col1'!$N$5)))*(gradient!$E$9*0.001)))/4)*(1/(1+((gradient!$E$23*((gradient!$E$19-gradient!$E$18)/100)*((PI()*gradient!$E$8*gradient!$E$8/4*O$3*0.7/N104)))/$W$82)))*LN(((((gradient!$E$23*((gradient!$E$19-gradient!$E$18)/100)*(PI()*gradient!$E$8*gradient!$E$8/4*O$3*0.7/N104))/$W$82)+1)/((gradient!$E$23*((gradient!$E$19-gradient!$E$18)/100)*(PI()*gradient!$E$8*gradient!$E$8/4*O$3*0.7/N104))/$W$82))*EXP(gradient!$E$23*((gradient!$E$19-gradient!$E$18)/100))-(1/((gradient!$E$23*((gradient!$E$19-gradient!$E$18)/100)*(PI()*gradient!$E$8*gradient!$E$8/4*O$3*0.7/N104))/$W$82)))),0)</f>
        <v>0</v>
      </c>
      <c r="Q104" s="472"/>
      <c r="S104" s="344">
        <f>IF($G104&lt;1001,1+((SQRT(S$3/((('col1'!$B$9*((((U104/60*4)/(3.1415927*0.7*gradient!$E$8*gradient!$E$8))/1000*gradient!$E$9/1000000)/'col1'!$N$5)^(1/3))+('col1'!$B$10/((((U104/60*4)/(3.1415927*0.7*gradient!$E$8*gradient!$E$8))/1000*gradient!$E$9/1000000)/'col1'!$N$5))+('col1'!$B$11*((((U104/60*4)/(3.1415927*0.7*gradient!$E$8*gradient!$E$8))/1000*gradient!$E$9/1000000)/'col1'!$N$5)))*(gradient!$E$9*0.001)))/4)*(1/(1+((gradient!$E$23*((gradient!$E$19-gradient!$E$18)/100)*((PI()*gradient!$E$8*gradient!$E$8/4*S$3*0.7/U104)))/$W$82)))*LN(((((gradient!$E$23*((gradient!$E$19-gradient!$E$18)/100)*(PI()*gradient!$E$8*gradient!$E$8/4*S$3*0.7/U104))/$W$82)+1)/((gradient!$E$23*((gradient!$E$19-gradient!$E$18)/100)*(PI()*gradient!$E$8*gradient!$E$8/4*S$3*0.7/U104))/$W$82))*EXP(gradient!$E$23*((gradient!$E$19-gradient!$E$18)/100))-(1/((gradient!$E$23*((gradient!$E$19-gradient!$E$18)/100)*(PI()*gradient!$E$8*gradient!$E$8/4*S$3*0.7/U104))/$W$82)))),0)</f>
        <v>0</v>
      </c>
      <c r="T104" s="340">
        <v>10</v>
      </c>
      <c r="U104" s="345">
        <f>7000*gradient!$E$8/4.6</f>
        <v>3195.6521739130435</v>
      </c>
    </row>
    <row r="105" spans="1:23" x14ac:dyDescent="0.2">
      <c r="A105" s="470"/>
      <c r="B105" s="345">
        <f>8000*gradient!$E$8/4.6</f>
        <v>3652.1739130434785</v>
      </c>
      <c r="C105" s="344">
        <f>1+((SQRT($C$3/((('col1'!$B$9*(((($B105/60*4)/(3.1415927*0.7*gradient!$E$8*gradient!$E$8))/1000*gradient!$E$9/1000000)/'col1'!$N$5)^(1/3))+('col1'!$B$10/(((($B105/60*4)/(3.1415927*0.7*gradient!$E$8*gradient!$E$8))/1000*gradient!$E$9/1000000)/'col1'!$N$5))+('col1'!$B$11*(((($B105/60*4)/(3.1415927*0.7*gradient!$E$8*gradient!$E$8))/1000*gradient!$E$9/1000000)/'col1'!$N$5)))*(gradient!$E$9*0.001)))/4)*(1/(1+((gradient!$E$23*((gradient!$E$19-gradient!$E$18)/100)*((PI()*gradient!$E$8*gradient!$E$8/4*$C$3*0.7/$B105)))/gradient!$E$20)))*LN(((((gradient!$E$23*((gradient!$E$19-gradient!$E$18)/100)*(PI()*gradient!$E$8*gradient!$E$8/4*$C$3*0.7/$B105))/gradient!$E$20)+1)/((gradient!$E$23*((gradient!$E$19-gradient!$E$18)/100)*(PI()*gradient!$E$8*gradient!$E$8/4*$C$3*0.7/$B105))/gradient!$E$20))*EXP(gradient!$E$23*((gradient!$E$19-gradient!$E$18)/100))-(1/((gradient!$E$23*((gradient!$E$19-gradient!$E$18)/100)*(PI()*gradient!$E$8*gradient!$E$8/4*$C$3*0.7/$B105))/gradient!$E$20))))</f>
        <v>149.04021561322466</v>
      </c>
      <c r="E105" s="472"/>
      <c r="F105" s="345">
        <f>8000*gradient!$E$8/4.6</f>
        <v>3652.1739130434785</v>
      </c>
      <c r="G105" s="344">
        <f>1.1*('col1'!$B$12*$G$3*0.001*(($F105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105" s="472"/>
      <c r="J105" s="345">
        <f>8000*gradient!$E$8/4.6</f>
        <v>3652.1739130434785</v>
      </c>
      <c r="K105" s="344">
        <f>IF($G105&lt;201,1+((SQRT(K$3/((('col1'!$B$9*((((J105/60*4)/(3.1415927*0.7*gradient!$E$8*gradient!$E$8))/1000*gradient!$E$9/1000000)/'col1'!$N$5)^(1/3))+('col1'!$B$10/((((J105/60*4)/(3.1415927*0.7*gradient!$E$8*gradient!$E$8))/1000*gradient!$E$9/1000000)/'col1'!$N$5))+('col1'!$B$11*((((J105/60*4)/(3.1415927*0.7*gradient!$E$8*gradient!$E$8))/1000*gradient!$E$9/1000000)/'col1'!$N$5)))*(gradient!$E$9*0.001)))/4)*(1/(1+((gradient!$E$23*((gradient!$E$19-gradient!$E$18)/100)*((PI()*gradient!$E$8*gradient!$E$8/4*K$3*0.7/J105)))/$W$82)))*LN(((((gradient!$E$23*((gradient!$E$19-gradient!$E$18)/100)*(PI()*gradient!$E$8*gradient!$E$8/4*K$3*0.7/J105))/$W$82)+1)/((gradient!$E$23*((gradient!$E$19-gradient!$E$18)/100)*(PI()*gradient!$E$8*gradient!$E$8/4*K$3*0.7/J105))/$W$82))*EXP(gradient!$E$23*((gradient!$E$19-gradient!$E$18)/100))-(1/((gradient!$E$23*((gradient!$E$19-gradient!$E$18)/100)*(PI()*gradient!$E$8*gradient!$E$8/4*K$3*0.7/J105))/$W$82)))),0)</f>
        <v>0</v>
      </c>
      <c r="M105" s="472"/>
      <c r="N105" s="345">
        <f>8000*gradient!$E$8/4.6</f>
        <v>3652.1739130434785</v>
      </c>
      <c r="O105" s="344">
        <f>IF($G105&lt;401,1+((SQRT(O$3/((('col1'!$B$9*((((N105/60*4)/(3.1415927*0.7*gradient!$E$8*gradient!$E$8))/1000*gradient!$E$9/1000000)/'col1'!$N$5)^(1/3))+('col1'!$B$10/((((N105/60*4)/(3.1415927*0.7*gradient!$E$8*gradient!$E$8))/1000*gradient!$E$9/1000000)/'col1'!$N$5))+('col1'!$B$11*((((N105/60*4)/(3.1415927*0.7*gradient!$E$8*gradient!$E$8))/1000*gradient!$E$9/1000000)/'col1'!$N$5)))*(gradient!$E$9*0.001)))/4)*(1/(1+((gradient!$E$23*((gradient!$E$19-gradient!$E$18)/100)*((PI()*gradient!$E$8*gradient!$E$8/4*O$3*0.7/N105)))/$W$82)))*LN(((((gradient!$E$23*((gradient!$E$19-gradient!$E$18)/100)*(PI()*gradient!$E$8*gradient!$E$8/4*O$3*0.7/N105))/$W$82)+1)/((gradient!$E$23*((gradient!$E$19-gradient!$E$18)/100)*(PI()*gradient!$E$8*gradient!$E$8/4*O$3*0.7/N105))/$W$82))*EXP(gradient!$E$23*((gradient!$E$19-gradient!$E$18)/100))-(1/((gradient!$E$23*((gradient!$E$19-gradient!$E$18)/100)*(PI()*gradient!$E$8*gradient!$E$8/4*O$3*0.7/N105))/$W$82)))),0)</f>
        <v>0</v>
      </c>
      <c r="Q105" s="472"/>
      <c r="S105" s="344">
        <f>IF($G105&lt;1001,1+((SQRT(S$3/((('col1'!$B$9*((((U105/60*4)/(3.1415927*0.7*gradient!$E$8*gradient!$E$8))/1000*gradient!$E$9/1000000)/'col1'!$N$5)^(1/3))+('col1'!$B$10/((((U105/60*4)/(3.1415927*0.7*gradient!$E$8*gradient!$E$8))/1000*gradient!$E$9/1000000)/'col1'!$N$5))+('col1'!$B$11*((((U105/60*4)/(3.1415927*0.7*gradient!$E$8*gradient!$E$8))/1000*gradient!$E$9/1000000)/'col1'!$N$5)))*(gradient!$E$9*0.001)))/4)*(1/(1+((gradient!$E$23*((gradient!$E$19-gradient!$E$18)/100)*((PI()*gradient!$E$8*gradient!$E$8/4*S$3*0.7/U105)))/$W$82)))*LN(((((gradient!$E$23*((gradient!$E$19-gradient!$E$18)/100)*(PI()*gradient!$E$8*gradient!$E$8/4*S$3*0.7/U105))/$W$82)+1)/((gradient!$E$23*((gradient!$E$19-gradient!$E$18)/100)*(PI()*gradient!$E$8*gradient!$E$8/4*S$3*0.7/U105))/$W$82))*EXP(gradient!$E$23*((gradient!$E$19-gradient!$E$18)/100))-(1/((gradient!$E$23*((gradient!$E$19-gradient!$E$18)/100)*(PI()*gradient!$E$8*gradient!$E$8/4*S$3*0.7/U105))/$W$82)))),0)</f>
        <v>0</v>
      </c>
      <c r="T105" s="340">
        <v>10</v>
      </c>
      <c r="U105" s="345">
        <f>8000*gradient!$E$8/4.6</f>
        <v>3652.1739130434785</v>
      </c>
    </row>
    <row r="106" spans="1:23" x14ac:dyDescent="0.2">
      <c r="A106" s="470"/>
      <c r="B106" s="345">
        <f>9000*gradient!$E$8/4.6</f>
        <v>4108.695652173913</v>
      </c>
      <c r="C106" s="344">
        <f>1+((SQRT($C$3/((('col1'!$B$9*(((($B106/60*4)/(3.1415927*0.7*gradient!$E$8*gradient!$E$8))/1000*gradient!$E$9/1000000)/'col1'!$N$5)^(1/3))+('col1'!$B$10/(((($B106/60*4)/(3.1415927*0.7*gradient!$E$8*gradient!$E$8))/1000*gradient!$E$9/1000000)/'col1'!$N$5))+('col1'!$B$11*(((($B106/60*4)/(3.1415927*0.7*gradient!$E$8*gradient!$E$8))/1000*gradient!$E$9/1000000)/'col1'!$N$5)))*(gradient!$E$9*0.001)))/4)*(1/(1+((gradient!$E$23*((gradient!$E$19-gradient!$E$18)/100)*((PI()*gradient!$E$8*gradient!$E$8/4*$C$3*0.7/$B106)))/gradient!$E$20)))*LN(((((gradient!$E$23*((gradient!$E$19-gradient!$E$18)/100)*(PI()*gradient!$E$8*gradient!$E$8/4*$C$3*0.7/$B106))/gradient!$E$20)+1)/((gradient!$E$23*((gradient!$E$19-gradient!$E$18)/100)*(PI()*gradient!$E$8*gradient!$E$8/4*$C$3*0.7/$B106))/gradient!$E$20))*EXP(gradient!$E$23*((gradient!$E$19-gradient!$E$18)/100))-(1/((gradient!$E$23*((gradient!$E$19-gradient!$E$18)/100)*(PI()*gradient!$E$8*gradient!$E$8/4*$C$3*0.7/$B106))/gradient!$E$20))))</f>
        <v>146.09653074120905</v>
      </c>
      <c r="E106" s="472"/>
      <c r="F106" s="345">
        <f>9000*gradient!$E$8/4.6</f>
        <v>4108.695652173913</v>
      </c>
      <c r="G106" s="344">
        <f>1.1*('col1'!$B$12*$G$3*0.001*(($F106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106" s="472"/>
      <c r="J106" s="345">
        <f>9000*gradient!$E$8/4.6</f>
        <v>4108.695652173913</v>
      </c>
      <c r="K106" s="344">
        <f>IF($G106&lt;201,1+((SQRT(K$3/((('col1'!$B$9*((((J106/60*4)/(3.1415927*0.7*gradient!$E$8*gradient!$E$8))/1000*gradient!$E$9/1000000)/'col1'!$N$5)^(1/3))+('col1'!$B$10/((((J106/60*4)/(3.1415927*0.7*gradient!$E$8*gradient!$E$8))/1000*gradient!$E$9/1000000)/'col1'!$N$5))+('col1'!$B$11*((((J106/60*4)/(3.1415927*0.7*gradient!$E$8*gradient!$E$8))/1000*gradient!$E$9/1000000)/'col1'!$N$5)))*(gradient!$E$9*0.001)))/4)*(1/(1+((gradient!$E$23*((gradient!$E$19-gradient!$E$18)/100)*((PI()*gradient!$E$8*gradient!$E$8/4*K$3*0.7/J106)))/$W$82)))*LN(((((gradient!$E$23*((gradient!$E$19-gradient!$E$18)/100)*(PI()*gradient!$E$8*gradient!$E$8/4*K$3*0.7/J106))/$W$82)+1)/((gradient!$E$23*((gradient!$E$19-gradient!$E$18)/100)*(PI()*gradient!$E$8*gradient!$E$8/4*K$3*0.7/J106))/$W$82))*EXP(gradient!$E$23*((gradient!$E$19-gradient!$E$18)/100))-(1/((gradient!$E$23*((gradient!$E$19-gradient!$E$18)/100)*(PI()*gradient!$E$8*gradient!$E$8/4*K$3*0.7/J106))/$W$82)))),0)</f>
        <v>0</v>
      </c>
      <c r="M106" s="472"/>
      <c r="N106" s="345">
        <f>9000*gradient!$E$8/4.6</f>
        <v>4108.695652173913</v>
      </c>
      <c r="O106" s="344">
        <f>IF($G106&lt;401,1+((SQRT(O$3/((('col1'!$B$9*((((N106/60*4)/(3.1415927*0.7*gradient!$E$8*gradient!$E$8))/1000*gradient!$E$9/1000000)/'col1'!$N$5)^(1/3))+('col1'!$B$10/((((N106/60*4)/(3.1415927*0.7*gradient!$E$8*gradient!$E$8))/1000*gradient!$E$9/1000000)/'col1'!$N$5))+('col1'!$B$11*((((N106/60*4)/(3.1415927*0.7*gradient!$E$8*gradient!$E$8))/1000*gradient!$E$9/1000000)/'col1'!$N$5)))*(gradient!$E$9*0.001)))/4)*(1/(1+((gradient!$E$23*((gradient!$E$19-gradient!$E$18)/100)*((PI()*gradient!$E$8*gradient!$E$8/4*O$3*0.7/N106)))/$W$82)))*LN(((((gradient!$E$23*((gradient!$E$19-gradient!$E$18)/100)*(PI()*gradient!$E$8*gradient!$E$8/4*O$3*0.7/N106))/$W$82)+1)/((gradient!$E$23*((gradient!$E$19-gradient!$E$18)/100)*(PI()*gradient!$E$8*gradient!$E$8/4*O$3*0.7/N106))/$W$82))*EXP(gradient!$E$23*((gradient!$E$19-gradient!$E$18)/100))-(1/((gradient!$E$23*((gradient!$E$19-gradient!$E$18)/100)*(PI()*gradient!$E$8*gradient!$E$8/4*O$3*0.7/N106))/$W$82)))),0)</f>
        <v>0</v>
      </c>
      <c r="Q106" s="472"/>
      <c r="S106" s="344">
        <f>IF($G106&lt;1001,1+((SQRT(S$3/((('col1'!$B$9*((((U106/60*4)/(3.1415927*0.7*gradient!$E$8*gradient!$E$8))/1000*gradient!$E$9/1000000)/'col1'!$N$5)^(1/3))+('col1'!$B$10/((((U106/60*4)/(3.1415927*0.7*gradient!$E$8*gradient!$E$8))/1000*gradient!$E$9/1000000)/'col1'!$N$5))+('col1'!$B$11*((((U106/60*4)/(3.1415927*0.7*gradient!$E$8*gradient!$E$8))/1000*gradient!$E$9/1000000)/'col1'!$N$5)))*(gradient!$E$9*0.001)))/4)*(1/(1+((gradient!$E$23*((gradient!$E$19-gradient!$E$18)/100)*((PI()*gradient!$E$8*gradient!$E$8/4*S$3*0.7/U106)))/$W$82)))*LN(((((gradient!$E$23*((gradient!$E$19-gradient!$E$18)/100)*(PI()*gradient!$E$8*gradient!$E$8/4*S$3*0.7/U106))/$W$82)+1)/((gradient!$E$23*((gradient!$E$19-gradient!$E$18)/100)*(PI()*gradient!$E$8*gradient!$E$8/4*S$3*0.7/U106))/$W$82))*EXP(gradient!$E$23*((gradient!$E$19-gradient!$E$18)/100))-(1/((gradient!$E$23*((gradient!$E$19-gradient!$E$18)/100)*(PI()*gradient!$E$8*gradient!$E$8/4*S$3*0.7/U106))/$W$82)))),0)</f>
        <v>0</v>
      </c>
      <c r="T106" s="340">
        <v>10</v>
      </c>
      <c r="U106" s="345">
        <f>9000*gradient!$E$8/4.6</f>
        <v>4108.695652173913</v>
      </c>
    </row>
    <row r="107" spans="1:23" x14ac:dyDescent="0.2">
      <c r="A107" s="470"/>
      <c r="B107" s="345">
        <f>10000*gradient!$E$8/4.6</f>
        <v>4565.217391304348</v>
      </c>
      <c r="C107" s="344">
        <f>1+((SQRT($C$3/((('col1'!$B$9*(((($B107/60*4)/(3.1415927*0.7*gradient!$E$8*gradient!$E$8))/1000*gradient!$E$9/1000000)/'col1'!$N$5)^(1/3))+('col1'!$B$10/(((($B107/60*4)/(3.1415927*0.7*gradient!$E$8*gradient!$E$8))/1000*gradient!$E$9/1000000)/'col1'!$N$5))+('col1'!$B$11*(((($B107/60*4)/(3.1415927*0.7*gradient!$E$8*gradient!$E$8))/1000*gradient!$E$9/1000000)/'col1'!$N$5)))*(gradient!$E$9*0.001)))/4)*(1/(1+((gradient!$E$23*((gradient!$E$19-gradient!$E$18)/100)*((PI()*gradient!$E$8*gradient!$E$8/4*$C$3*0.7/$B107)))/gradient!$E$20)))*LN(((((gradient!$E$23*((gradient!$E$19-gradient!$E$18)/100)*(PI()*gradient!$E$8*gradient!$E$8/4*$C$3*0.7/$B107))/gradient!$E$20)+1)/((gradient!$E$23*((gradient!$E$19-gradient!$E$18)/100)*(PI()*gradient!$E$8*gradient!$E$8/4*$C$3*0.7/$B107))/gradient!$E$20))*EXP(gradient!$E$23*((gradient!$E$19-gradient!$E$18)/100))-(1/((gradient!$E$23*((gradient!$E$19-gradient!$E$18)/100)*(PI()*gradient!$E$8*gradient!$E$8/4*$C$3*0.7/$B107))/gradient!$E$20))))</f>
        <v>143.33502929228118</v>
      </c>
      <c r="E107" s="473"/>
      <c r="F107" s="345">
        <f>10000*gradient!$E$8/4.6</f>
        <v>4565.217391304348</v>
      </c>
      <c r="G107" s="344">
        <f>1.1*('col1'!$B$12*$G$3*0.001*(($F107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107" s="473"/>
      <c r="J107" s="345">
        <f>10000*gradient!$E$8/4.6</f>
        <v>4565.217391304348</v>
      </c>
      <c r="K107" s="344">
        <f>IF($G107&lt;201,1+((SQRT(K$3/((('col1'!$B$9*((((J107/60*4)/(3.1415927*0.7*gradient!$E$8*gradient!$E$8))/1000*gradient!$E$9/1000000)/'col1'!$N$5)^(1/3))+('col1'!$B$10/((((J107/60*4)/(3.1415927*0.7*gradient!$E$8*gradient!$E$8))/1000*gradient!$E$9/1000000)/'col1'!$N$5))+('col1'!$B$11*((((J107/60*4)/(3.1415927*0.7*gradient!$E$8*gradient!$E$8))/1000*gradient!$E$9/1000000)/'col1'!$N$5)))*(gradient!$E$9*0.001)))/4)*(1/(1+((gradient!$E$23*((gradient!$E$19-gradient!$E$18)/100)*((PI()*gradient!$E$8*gradient!$E$8/4*K$3*0.7/J107)))/$W$82)))*LN(((((gradient!$E$23*((gradient!$E$19-gradient!$E$18)/100)*(PI()*gradient!$E$8*gradient!$E$8/4*K$3*0.7/J107))/$W$82)+1)/((gradient!$E$23*((gradient!$E$19-gradient!$E$18)/100)*(PI()*gradient!$E$8*gradient!$E$8/4*K$3*0.7/J107))/$W$82))*EXP(gradient!$E$23*((gradient!$E$19-gradient!$E$18)/100))-(1/((gradient!$E$23*((gradient!$E$19-gradient!$E$18)/100)*(PI()*gradient!$E$8*gradient!$E$8/4*K$3*0.7/J107))/$W$82)))),0)</f>
        <v>0</v>
      </c>
      <c r="M107" s="473"/>
      <c r="N107" s="345">
        <f>10000*gradient!$E$8/4.6</f>
        <v>4565.217391304348</v>
      </c>
      <c r="O107" s="344">
        <f>IF($G107&lt;401,1+((SQRT(O$3/((('col1'!$B$9*((((N107/60*4)/(3.1415927*0.7*gradient!$E$8*gradient!$E$8))/1000*gradient!$E$9/1000000)/'col1'!$N$5)^(1/3))+('col1'!$B$10/((((N107/60*4)/(3.1415927*0.7*gradient!$E$8*gradient!$E$8))/1000*gradient!$E$9/1000000)/'col1'!$N$5))+('col1'!$B$11*((((N107/60*4)/(3.1415927*0.7*gradient!$E$8*gradient!$E$8))/1000*gradient!$E$9/1000000)/'col1'!$N$5)))*(gradient!$E$9*0.001)))/4)*(1/(1+((gradient!$E$23*((gradient!$E$19-gradient!$E$18)/100)*((PI()*gradient!$E$8*gradient!$E$8/4*O$3*0.7/N107)))/$W$82)))*LN(((((gradient!$E$23*((gradient!$E$19-gradient!$E$18)/100)*(PI()*gradient!$E$8*gradient!$E$8/4*O$3*0.7/N107))/$W$82)+1)/((gradient!$E$23*((gradient!$E$19-gradient!$E$18)/100)*(PI()*gradient!$E$8*gradient!$E$8/4*O$3*0.7/N107))/$W$82))*EXP(gradient!$E$23*((gradient!$E$19-gradient!$E$18)/100))-(1/((gradient!$E$23*((gradient!$E$19-gradient!$E$18)/100)*(PI()*gradient!$E$8*gradient!$E$8/4*O$3*0.7/N107))/$W$82)))),0)</f>
        <v>0</v>
      </c>
      <c r="Q107" s="473"/>
      <c r="S107" s="344">
        <f>IF($G107&lt;1001,1+((SQRT(S$3/((('col1'!$B$9*((((U107/60*4)/(3.1415927*0.7*gradient!$E$8*gradient!$E$8))/1000*gradient!$E$9/1000000)/'col1'!$N$5)^(1/3))+('col1'!$B$10/((((U107/60*4)/(3.1415927*0.7*gradient!$E$8*gradient!$E$8))/1000*gradient!$E$9/1000000)/'col1'!$N$5))+('col1'!$B$11*((((U107/60*4)/(3.1415927*0.7*gradient!$E$8*gradient!$E$8))/1000*gradient!$E$9/1000000)/'col1'!$N$5)))*(gradient!$E$9*0.001)))/4)*(1/(1+((gradient!$E$23*((gradient!$E$19-gradient!$E$18)/100)*((PI()*gradient!$E$8*gradient!$E$8/4*S$3*0.7/U107)))/$W$82)))*LN(((((gradient!$E$23*((gradient!$E$19-gradient!$E$18)/100)*(PI()*gradient!$E$8*gradient!$E$8/4*S$3*0.7/U107))/$W$82)+1)/((gradient!$E$23*((gradient!$E$19-gradient!$E$18)/100)*(PI()*gradient!$E$8*gradient!$E$8/4*S$3*0.7/U107))/$W$82))*EXP(gradient!$E$23*((gradient!$E$19-gradient!$E$18)/100))-(1/((gradient!$E$23*((gradient!$E$19-gradient!$E$18)/100)*(PI()*gradient!$E$8*gradient!$E$8/4*S$3*0.7/U107))/$W$82)))),0)</f>
        <v>0</v>
      </c>
      <c r="T107" s="340">
        <v>10</v>
      </c>
      <c r="U107" s="345">
        <f>10000*gradient!$E$8/4.6</f>
        <v>4565.217391304348</v>
      </c>
    </row>
    <row r="108" spans="1:23" ht="12.75" customHeight="1" x14ac:dyDescent="0.2">
      <c r="A108" s="470" t="s">
        <v>290</v>
      </c>
      <c r="B108" s="343">
        <f>50*gradient!$E$8/4.6</f>
        <v>22.826086956521742</v>
      </c>
      <c r="C108" s="344">
        <f>1+((SQRT($C$3/((('col1'!$B$9*(((($B108/60*4)/(3.1415927*0.7*gradient!$E$8*gradient!$E$8))/1000*gradient!$E$9/1000000)/'col1'!$N$5)^(1/3))+('col1'!$B$10/(((($B108/60*4)/(3.1415927*0.7*gradient!$E$8*gradient!$E$8))/1000*gradient!$E$9/1000000)/'col1'!$N$5))+('col1'!$B$11*(((($B108/60*4)/(3.1415927*0.7*gradient!$E$8*gradient!$E$8))/1000*gradient!$E$9/1000000)/'col1'!$N$5)))*(gradient!$E$9*0.001)))/4)*(1/(1+((gradient!$E$23*((gradient!$E$19-gradient!$E$18)/100)*((PI()*gradient!$E$8*gradient!$E$8/4*$C$3*0.7/$B108)))/gradient!$E$20)))*LN(((((gradient!$E$23*((gradient!$E$19-gradient!$E$18)/100)*(PI()*gradient!$E$8*gradient!$E$8/4*$C$3*0.7/$B108))/gradient!$E$20)+1)/((gradient!$E$23*((gradient!$E$19-gradient!$E$18)/100)*(PI()*gradient!$E$8*gradient!$E$8/4*$C$3*0.7/$B108))/gradient!$E$20))*EXP(gradient!$E$23*((gradient!$E$19-gradient!$E$18)/100))-(1/((gradient!$E$23*((gradient!$E$19-gradient!$E$18)/100)*(PI()*gradient!$E$8*gradient!$E$8/4*$C$3*0.7/$B108))/gradient!$E$20))))</f>
        <v>11.735946505554619</v>
      </c>
      <c r="E108" s="471" t="s">
        <v>290</v>
      </c>
      <c r="F108" s="343">
        <f>50*gradient!$E$8/4.6</f>
        <v>22.826086956521742</v>
      </c>
      <c r="G108" s="344">
        <f>1.1*('col1'!$B$12*$G$3*0.001*(($F108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108" s="471" t="s">
        <v>290</v>
      </c>
      <c r="J108" s="343">
        <f>50*gradient!$E$8/4.6</f>
        <v>22.826086956521742</v>
      </c>
      <c r="K108" s="344">
        <f>IF($G108&lt;201,1+((SQRT(K$3/((('col1'!$B$9*((((J108/60*4)/(3.1415927*0.7*gradient!$E$8*gradient!$E$8))/1000*gradient!$E$9/1000000)/'col1'!$N$5)^(1/3))+('col1'!$B$10/((((J108/60*4)/(3.1415927*0.7*gradient!$E$8*gradient!$E$8))/1000*gradient!$E$9/1000000)/'col1'!$N$5))+('col1'!$B$11*((((J108/60*4)/(3.1415927*0.7*gradient!$E$8*gradient!$E$8))/1000*gradient!$E$9/1000000)/'col1'!$N$5)))*(gradient!$E$9*0.001)))/4)*(1/(1+((gradient!$E$23*((gradient!$E$19-gradient!$E$18)/100)*((PI()*gradient!$E$8*gradient!$E$8/4*K$3*0.7/J108)))/$W$108)))*LN(((((gradient!$E$23*((gradient!$E$19-gradient!$E$18)/100)*(PI()*gradient!$E$8*gradient!$E$8/4*K$3*0.7/J108))/$W$108)+1)/((gradient!$E$23*((gradient!$E$19-gradient!$E$18)/100)*(PI()*gradient!$E$8*gradient!$E$8/4*K$3*0.7/J108))/$W$108))*EXP(gradient!$E$23*((gradient!$E$19-gradient!$E$18)/100))-(1/((gradient!$E$23*((gradient!$E$19-gradient!$E$18)/100)*(PI()*gradient!$E$8*gradient!$E$8/4*K$3*0.7/J108))/$W$108)))),0)</f>
        <v>33.525194940102843</v>
      </c>
      <c r="M108" s="471" t="s">
        <v>290</v>
      </c>
      <c r="N108" s="343">
        <f>50*gradient!$E$8/4.6</f>
        <v>22.826086956521742</v>
      </c>
      <c r="O108" s="344">
        <f>IF($G108&lt;401,1+((SQRT(O$3/((('col1'!$B$9*((((N108/60*4)/(3.1415927*0.7*gradient!$E$8*gradient!$E$8))/1000*gradient!$E$9/1000000)/'col1'!$N$5)^(1/3))+('col1'!$B$10/((((N108/60*4)/(3.1415927*0.7*gradient!$E$8*gradient!$E$8))/1000*gradient!$E$9/1000000)/'col1'!$N$5))+('col1'!$B$11*((((N108/60*4)/(3.1415927*0.7*gradient!$E$8*gradient!$E$8))/1000*gradient!$E$9/1000000)/'col1'!$N$5)))*(gradient!$E$9*0.001)))/4)*(1/(1+((gradient!$E$23*((gradient!$E$19-gradient!$E$18)/100)*((PI()*gradient!$E$8*gradient!$E$8/4*O$3*0.7/N108)))/$W$108)))*LN(((((gradient!$E$23*((gradient!$E$19-gradient!$E$18)/100)*(PI()*gradient!$E$8*gradient!$E$8/4*O$3*0.7/N108))/$W$108)+1)/((gradient!$E$23*((gradient!$E$19-gradient!$E$18)/100)*(PI()*gradient!$E$8*gradient!$E$8/4*O$3*0.7/N108))/$W$108))*EXP(gradient!$E$23*((gradient!$E$19-gradient!$E$18)/100))-(1/((gradient!$E$23*((gradient!$E$19-gradient!$E$18)/100)*(PI()*gradient!$E$8*gradient!$E$8/4*O$3*0.7/N108))/$W$108)))),0)</f>
        <v>33.525194940102843</v>
      </c>
      <c r="Q108" s="471" t="s">
        <v>290</v>
      </c>
      <c r="S108" s="344">
        <f>IF($G108&lt;1001,1+((SQRT(S$3/((('col1'!$B$9*((((U108/60*4)/(3.1415927*0.7*gradient!$E$8*gradient!$E$8))/1000*gradient!$E$9/1000000)/'col1'!$N$5)^(1/3))+('col1'!$B$10/((((U108/60*4)/(3.1415927*0.7*gradient!$E$8*gradient!$E$8))/1000*gradient!$E$9/1000000)/'col1'!$N$5))+('col1'!$B$11*((((U108/60*4)/(3.1415927*0.7*gradient!$E$8*gradient!$E$8))/1000*gradient!$E$9/1000000)/'col1'!$N$5)))*(gradient!$E$9*0.001)))/4)*(1/(1+((gradient!$E$23*((gradient!$E$19-gradient!$E$18)/100)*((PI()*gradient!$E$8*gradient!$E$8/4*S$3*0.7/U108)))/$W$108)))*LN(((((gradient!$E$23*((gradient!$E$19-gradient!$E$18)/100)*(PI()*gradient!$E$8*gradient!$E$8/4*S$3*0.7/U108))/$W$108)+1)/((gradient!$E$23*((gradient!$E$19-gradient!$E$18)/100)*(PI()*gradient!$E$8*gradient!$E$8/4*S$3*0.7/U108))/$W$108))*EXP(gradient!$E$23*((gradient!$E$19-gradient!$E$18)/100))-(1/((gradient!$E$23*((gradient!$E$19-gradient!$E$18)/100)*(PI()*gradient!$E$8*gradient!$E$8/4*S$3*0.7/U108))/$W$108)))),0)</f>
        <v>33.525194940102843</v>
      </c>
      <c r="T108" s="340">
        <v>20</v>
      </c>
      <c r="U108" s="343">
        <f>50*gradient!$E$8/4.6</f>
        <v>22.826086956521742</v>
      </c>
      <c r="V108" s="342" t="s">
        <v>304</v>
      </c>
      <c r="W108" s="342">
        <v>20</v>
      </c>
    </row>
    <row r="109" spans="1:23" x14ac:dyDescent="0.2">
      <c r="A109" s="470"/>
      <c r="B109" s="345">
        <f>100*gradient!$E$8/4.6</f>
        <v>45.652173913043484</v>
      </c>
      <c r="C109" s="344">
        <f>1+((SQRT($C$3/((('col1'!$B$9*(((($B109/60*4)/(3.1415927*0.7*gradient!$E$8*gradient!$E$8))/1000*gradient!$E$9/1000000)/'col1'!$N$5)^(1/3))+('col1'!$B$10/(((($B109/60*4)/(3.1415927*0.7*gradient!$E$8*gradient!$E$8))/1000*gradient!$E$9/1000000)/'col1'!$N$5))+('col1'!$B$11*(((($B109/60*4)/(3.1415927*0.7*gradient!$E$8*gradient!$E$8))/1000*gradient!$E$9/1000000)/'col1'!$N$5)))*(gradient!$E$9*0.001)))/4)*(1/(1+((gradient!$E$23*((gradient!$E$19-gradient!$E$18)/100)*((PI()*gradient!$E$8*gradient!$E$8/4*$C$3*0.7/$B109)))/gradient!$E$20)))*LN(((((gradient!$E$23*((gradient!$E$19-gradient!$E$18)/100)*(PI()*gradient!$E$8*gradient!$E$8/4*$C$3*0.7/$B109))/gradient!$E$20)+1)/((gradient!$E$23*((gradient!$E$19-gradient!$E$18)/100)*(PI()*gradient!$E$8*gradient!$E$8/4*$C$3*0.7/$B109))/gradient!$E$20))*EXP(gradient!$E$23*((gradient!$E$19-gradient!$E$18)/100))-(1/((gradient!$E$23*((gradient!$E$19-gradient!$E$18)/100)*(PI()*gradient!$E$8*gradient!$E$8/4*$C$3*0.7/$B109))/gradient!$E$20))))</f>
        <v>27.081375613321089</v>
      </c>
      <c r="E109" s="472"/>
      <c r="F109" s="345">
        <f>100*gradient!$E$8/4.6</f>
        <v>45.652173913043484</v>
      </c>
      <c r="G109" s="344">
        <f>1.1*('col1'!$B$12*$G$3*0.001*(($F109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109" s="472"/>
      <c r="J109" s="345">
        <f>100*gradient!$E$8/4.6</f>
        <v>45.652173913043484</v>
      </c>
      <c r="K109" s="344">
        <f>IF($G109&lt;201,1+((SQRT(K$3/((('col1'!$B$9*((((J109/60*4)/(3.1415927*0.7*gradient!$E$8*gradient!$E$8))/1000*gradient!$E$9/1000000)/'col1'!$N$5)^(1/3))+('col1'!$B$10/((((J109/60*4)/(3.1415927*0.7*gradient!$E$8*gradient!$E$8))/1000*gradient!$E$9/1000000)/'col1'!$N$5))+('col1'!$B$11*((((J109/60*4)/(3.1415927*0.7*gradient!$E$8*gradient!$E$8))/1000*gradient!$E$9/1000000)/'col1'!$N$5)))*(gradient!$E$9*0.001)))/4)*(1/(1+((gradient!$E$23*((gradient!$E$19-gradient!$E$18)/100)*((PI()*gradient!$E$8*gradient!$E$8/4*K$3*0.7/J109)))/$W$108)))*LN(((((gradient!$E$23*((gradient!$E$19-gradient!$E$18)/100)*(PI()*gradient!$E$8*gradient!$E$8/4*K$3*0.7/J109))/$W$108)+1)/((gradient!$E$23*((gradient!$E$19-gradient!$E$18)/100)*(PI()*gradient!$E$8*gradient!$E$8/4*K$3*0.7/J109))/$W$108))*EXP(gradient!$E$23*((gradient!$E$19-gradient!$E$18)/100))-(1/((gradient!$E$23*((gradient!$E$19-gradient!$E$18)/100)*(PI()*gradient!$E$8*gradient!$E$8/4*K$3*0.7/J109))/$W$108)))),0)</f>
        <v>67.788361498874778</v>
      </c>
      <c r="M109" s="472"/>
      <c r="N109" s="345">
        <f>100*gradient!$E$8/4.6</f>
        <v>45.652173913043484</v>
      </c>
      <c r="O109" s="344">
        <f>IF($G109&lt;401,1+((SQRT(O$3/((('col1'!$B$9*((((N109/60*4)/(3.1415927*0.7*gradient!$E$8*gradient!$E$8))/1000*gradient!$E$9/1000000)/'col1'!$N$5)^(1/3))+('col1'!$B$10/((((N109/60*4)/(3.1415927*0.7*gradient!$E$8*gradient!$E$8))/1000*gradient!$E$9/1000000)/'col1'!$N$5))+('col1'!$B$11*((((N109/60*4)/(3.1415927*0.7*gradient!$E$8*gradient!$E$8))/1000*gradient!$E$9/1000000)/'col1'!$N$5)))*(gradient!$E$9*0.001)))/4)*(1/(1+((gradient!$E$23*((gradient!$E$19-gradient!$E$18)/100)*((PI()*gradient!$E$8*gradient!$E$8/4*O$3*0.7/N109)))/$W$108)))*LN(((((gradient!$E$23*((gradient!$E$19-gradient!$E$18)/100)*(PI()*gradient!$E$8*gradient!$E$8/4*O$3*0.7/N109))/$W$108)+1)/((gradient!$E$23*((gradient!$E$19-gradient!$E$18)/100)*(PI()*gradient!$E$8*gradient!$E$8/4*O$3*0.7/N109))/$W$108))*EXP(gradient!$E$23*((gradient!$E$19-gradient!$E$18)/100))-(1/((gradient!$E$23*((gradient!$E$19-gradient!$E$18)/100)*(PI()*gradient!$E$8*gradient!$E$8/4*O$3*0.7/N109))/$W$108)))),0)</f>
        <v>67.788361498874778</v>
      </c>
      <c r="Q109" s="472"/>
      <c r="S109" s="344">
        <f>IF($G109&lt;1001,1+((SQRT(S$3/((('col1'!$B$9*((((U109/60*4)/(3.1415927*0.7*gradient!$E$8*gradient!$E$8))/1000*gradient!$E$9/1000000)/'col1'!$N$5)^(1/3))+('col1'!$B$10/((((U109/60*4)/(3.1415927*0.7*gradient!$E$8*gradient!$E$8))/1000*gradient!$E$9/1000000)/'col1'!$N$5))+('col1'!$B$11*((((U109/60*4)/(3.1415927*0.7*gradient!$E$8*gradient!$E$8))/1000*gradient!$E$9/1000000)/'col1'!$N$5)))*(gradient!$E$9*0.001)))/4)*(1/(1+((gradient!$E$23*((gradient!$E$19-gradient!$E$18)/100)*((PI()*gradient!$E$8*gradient!$E$8/4*S$3*0.7/U109)))/$W$108)))*LN(((((gradient!$E$23*((gradient!$E$19-gradient!$E$18)/100)*(PI()*gradient!$E$8*gradient!$E$8/4*S$3*0.7/U109))/$W$108)+1)/((gradient!$E$23*((gradient!$E$19-gradient!$E$18)/100)*(PI()*gradient!$E$8*gradient!$E$8/4*S$3*0.7/U109))/$W$108))*EXP(gradient!$E$23*((gradient!$E$19-gradient!$E$18)/100))-(1/((gradient!$E$23*((gradient!$E$19-gradient!$E$18)/100)*(PI()*gradient!$E$8*gradient!$E$8/4*S$3*0.7/U109))/$W$108)))),0)</f>
        <v>67.788361498874778</v>
      </c>
      <c r="T109" s="340">
        <v>20</v>
      </c>
      <c r="U109" s="345">
        <f>100*gradient!$E$8/4.6</f>
        <v>45.652173913043484</v>
      </c>
    </row>
    <row r="110" spans="1:23" x14ac:dyDescent="0.2">
      <c r="A110" s="470"/>
      <c r="B110" s="345">
        <f>200*gradient!$E$8/4.6</f>
        <v>91.304347826086968</v>
      </c>
      <c r="C110" s="344">
        <f>1+((SQRT($C$3/((('col1'!$B$9*(((($B110/60*4)/(3.1415927*0.7*gradient!$E$8*gradient!$E$8))/1000*gradient!$E$9/1000000)/'col1'!$N$5)^(1/3))+('col1'!$B$10/(((($B110/60*4)/(3.1415927*0.7*gradient!$E$8*gradient!$E$8))/1000*gradient!$E$9/1000000)/'col1'!$N$5))+('col1'!$B$11*(((($B110/60*4)/(3.1415927*0.7*gradient!$E$8*gradient!$E$8))/1000*gradient!$E$9/1000000)/'col1'!$N$5)))*(gradient!$E$9*0.001)))/4)*(1/(1+((gradient!$E$23*((gradient!$E$19-gradient!$E$18)/100)*((PI()*gradient!$E$8*gradient!$E$8/4*$C$3*0.7/$B110)))/gradient!$E$20)))*LN(((((gradient!$E$23*((gradient!$E$19-gradient!$E$18)/100)*(PI()*gradient!$E$8*gradient!$E$8/4*$C$3*0.7/$B110))/gradient!$E$20)+1)/((gradient!$E$23*((gradient!$E$19-gradient!$E$18)/100)*(PI()*gradient!$E$8*gradient!$E$8/4*$C$3*0.7/$B110))/gradient!$E$20))*EXP(gradient!$E$23*((gradient!$E$19-gradient!$E$18)/100))-(1/((gradient!$E$23*((gradient!$E$19-gradient!$E$18)/100)*(PI()*gradient!$E$8*gradient!$E$8/4*$C$3*0.7/$B110))/gradient!$E$20))))</f>
        <v>56.525221746947871</v>
      </c>
      <c r="E110" s="472"/>
      <c r="F110" s="345">
        <f>200*gradient!$E$8/4.6</f>
        <v>91.304347826086968</v>
      </c>
      <c r="G110" s="344">
        <f>1.1*('col1'!$B$12*$G$3*0.001*(($F110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110" s="472"/>
      <c r="J110" s="345">
        <f>200*gradient!$E$8/4.6</f>
        <v>91.304347826086968</v>
      </c>
      <c r="K110" s="344">
        <f>IF($G110&lt;201,1+((SQRT(K$3/((('col1'!$B$9*((((J110/60*4)/(3.1415927*0.7*gradient!$E$8*gradient!$E$8))/1000*gradient!$E$9/1000000)/'col1'!$N$5)^(1/3))+('col1'!$B$10/((((J110/60*4)/(3.1415927*0.7*gradient!$E$8*gradient!$E$8))/1000*gradient!$E$9/1000000)/'col1'!$N$5))+('col1'!$B$11*((((J110/60*4)/(3.1415927*0.7*gradient!$E$8*gradient!$E$8))/1000*gradient!$E$9/1000000)/'col1'!$N$5)))*(gradient!$E$9*0.001)))/4)*(1/(1+((gradient!$E$23*((gradient!$E$19-gradient!$E$18)/100)*((PI()*gradient!$E$8*gradient!$E$8/4*K$3*0.7/J110)))/$W$108)))*LN(((((gradient!$E$23*((gradient!$E$19-gradient!$E$18)/100)*(PI()*gradient!$E$8*gradient!$E$8/4*K$3*0.7/J110))/$W$108)+1)/((gradient!$E$23*((gradient!$E$19-gradient!$E$18)/100)*(PI()*gradient!$E$8*gradient!$E$8/4*K$3*0.7/J110))/$W$108))*EXP(gradient!$E$23*((gradient!$E$19-gradient!$E$18)/100))-(1/((gradient!$E$23*((gradient!$E$19-gradient!$E$18)/100)*(PI()*gradient!$E$8*gradient!$E$8/4*K$3*0.7/J110))/$W$108)))),0)</f>
        <v>117.50998039445849</v>
      </c>
      <c r="M110" s="472"/>
      <c r="N110" s="345">
        <f>200*gradient!$E$8/4.6</f>
        <v>91.304347826086968</v>
      </c>
      <c r="O110" s="344">
        <f>IF($G110&lt;401,1+((SQRT(O$3/((('col1'!$B$9*((((N110/60*4)/(3.1415927*0.7*gradient!$E$8*gradient!$E$8))/1000*gradient!$E$9/1000000)/'col1'!$N$5)^(1/3))+('col1'!$B$10/((((N110/60*4)/(3.1415927*0.7*gradient!$E$8*gradient!$E$8))/1000*gradient!$E$9/1000000)/'col1'!$N$5))+('col1'!$B$11*((((N110/60*4)/(3.1415927*0.7*gradient!$E$8*gradient!$E$8))/1000*gradient!$E$9/1000000)/'col1'!$N$5)))*(gradient!$E$9*0.001)))/4)*(1/(1+((gradient!$E$23*((gradient!$E$19-gradient!$E$18)/100)*((PI()*gradient!$E$8*gradient!$E$8/4*O$3*0.7/N110)))/$W$108)))*LN(((((gradient!$E$23*((gradient!$E$19-gradient!$E$18)/100)*(PI()*gradient!$E$8*gradient!$E$8/4*O$3*0.7/N110))/$W$108)+1)/((gradient!$E$23*((gradient!$E$19-gradient!$E$18)/100)*(PI()*gradient!$E$8*gradient!$E$8/4*O$3*0.7/N110))/$W$108))*EXP(gradient!$E$23*((gradient!$E$19-gradient!$E$18)/100))-(1/((gradient!$E$23*((gradient!$E$19-gradient!$E$18)/100)*(PI()*gradient!$E$8*gradient!$E$8/4*O$3*0.7/N110))/$W$108)))),0)</f>
        <v>117.50998039445849</v>
      </c>
      <c r="Q110" s="472"/>
      <c r="S110" s="344">
        <f>IF($G110&lt;1001,1+((SQRT(S$3/((('col1'!$B$9*((((U110/60*4)/(3.1415927*0.7*gradient!$E$8*gradient!$E$8))/1000*gradient!$E$9/1000000)/'col1'!$N$5)^(1/3))+('col1'!$B$10/((((U110/60*4)/(3.1415927*0.7*gradient!$E$8*gradient!$E$8))/1000*gradient!$E$9/1000000)/'col1'!$N$5))+('col1'!$B$11*((((U110/60*4)/(3.1415927*0.7*gradient!$E$8*gradient!$E$8))/1000*gradient!$E$9/1000000)/'col1'!$N$5)))*(gradient!$E$9*0.001)))/4)*(1/(1+((gradient!$E$23*((gradient!$E$19-gradient!$E$18)/100)*((PI()*gradient!$E$8*gradient!$E$8/4*S$3*0.7/U110)))/$W$108)))*LN(((((gradient!$E$23*((gradient!$E$19-gradient!$E$18)/100)*(PI()*gradient!$E$8*gradient!$E$8/4*S$3*0.7/U110))/$W$108)+1)/((gradient!$E$23*((gradient!$E$19-gradient!$E$18)/100)*(PI()*gradient!$E$8*gradient!$E$8/4*S$3*0.7/U110))/$W$108))*EXP(gradient!$E$23*((gradient!$E$19-gradient!$E$18)/100))-(1/((gradient!$E$23*((gradient!$E$19-gradient!$E$18)/100)*(PI()*gradient!$E$8*gradient!$E$8/4*S$3*0.7/U110))/$W$108)))),0)</f>
        <v>117.50998039445849</v>
      </c>
      <c r="T110" s="340">
        <v>20</v>
      </c>
      <c r="U110" s="345">
        <f>200*gradient!$E$8/4.6</f>
        <v>91.304347826086968</v>
      </c>
    </row>
    <row r="111" spans="1:23" x14ac:dyDescent="0.2">
      <c r="A111" s="470"/>
      <c r="B111" s="345">
        <f>300*gradient!$E$8/4.6</f>
        <v>136.95652173913044</v>
      </c>
      <c r="C111" s="344">
        <f>1+((SQRT($C$3/((('col1'!$B$9*(((($B111/60*4)/(3.1415927*0.7*gradient!$E$8*gradient!$E$8))/1000*gradient!$E$9/1000000)/'col1'!$N$5)^(1/3))+('col1'!$B$10/(((($B111/60*4)/(3.1415927*0.7*gradient!$E$8*gradient!$E$8))/1000*gradient!$E$9/1000000)/'col1'!$N$5))+('col1'!$B$11*(((($B111/60*4)/(3.1415927*0.7*gradient!$E$8*gradient!$E$8))/1000*gradient!$E$9/1000000)/'col1'!$N$5)))*(gradient!$E$9*0.001)))/4)*(1/(1+((gradient!$E$23*((gradient!$E$19-gradient!$E$18)/100)*((PI()*gradient!$E$8*gradient!$E$8/4*$C$3*0.7/$B111)))/gradient!$E$20)))*LN(((((gradient!$E$23*((gradient!$E$19-gradient!$E$18)/100)*(PI()*gradient!$E$8*gradient!$E$8/4*$C$3*0.7/$B111))/gradient!$E$20)+1)/((gradient!$E$23*((gradient!$E$19-gradient!$E$18)/100)*(PI()*gradient!$E$8*gradient!$E$8/4*$C$3*0.7/$B111))/gradient!$E$20))*EXP(gradient!$E$23*((gradient!$E$19-gradient!$E$18)/100))-(1/((gradient!$E$23*((gradient!$E$19-gradient!$E$18)/100)*(PI()*gradient!$E$8*gradient!$E$8/4*$C$3*0.7/$B111))/gradient!$E$20))))</f>
        <v>80.172329488877608</v>
      </c>
      <c r="E111" s="472"/>
      <c r="F111" s="345">
        <f>300*gradient!$E$8/4.6</f>
        <v>136.95652173913044</v>
      </c>
      <c r="G111" s="344">
        <f>1.1*('col1'!$B$12*$G$3*0.001*(($F111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111" s="472"/>
      <c r="J111" s="345">
        <f>300*gradient!$E$8/4.6</f>
        <v>136.95652173913044</v>
      </c>
      <c r="K111" s="344">
        <f>IF($G111&lt;201,1+((SQRT(K$3/((('col1'!$B$9*((((J111/60*4)/(3.1415927*0.7*gradient!$E$8*gradient!$E$8))/1000*gradient!$E$9/1000000)/'col1'!$N$5)^(1/3))+('col1'!$B$10/((((J111/60*4)/(3.1415927*0.7*gradient!$E$8*gradient!$E$8))/1000*gradient!$E$9/1000000)/'col1'!$N$5))+('col1'!$B$11*((((J111/60*4)/(3.1415927*0.7*gradient!$E$8*gradient!$E$8))/1000*gradient!$E$9/1000000)/'col1'!$N$5)))*(gradient!$E$9*0.001)))/4)*(1/(1+((gradient!$E$23*((gradient!$E$19-gradient!$E$18)/100)*((PI()*gradient!$E$8*gradient!$E$8/4*K$3*0.7/J111)))/$W$108)))*LN(((((gradient!$E$23*((gradient!$E$19-gradient!$E$18)/100)*(PI()*gradient!$E$8*gradient!$E$8/4*K$3*0.7/J111))/$W$108)+1)/((gradient!$E$23*((gradient!$E$19-gradient!$E$18)/100)*(PI()*gradient!$E$8*gradient!$E$8/4*K$3*0.7/J111))/$W$108))*EXP(gradient!$E$23*((gradient!$E$19-gradient!$E$18)/100))-(1/((gradient!$E$23*((gradient!$E$19-gradient!$E$18)/100)*(PI()*gradient!$E$8*gradient!$E$8/4*K$3*0.7/J111))/$W$108)))),0)</f>
        <v>148.87508942469529</v>
      </c>
      <c r="M111" s="472"/>
      <c r="N111" s="345">
        <f>300*gradient!$E$8/4.6</f>
        <v>136.95652173913044</v>
      </c>
      <c r="O111" s="344">
        <f>IF($G111&lt;401,1+((SQRT(O$3/((('col1'!$B$9*((((N111/60*4)/(3.1415927*0.7*gradient!$E$8*gradient!$E$8))/1000*gradient!$E$9/1000000)/'col1'!$N$5)^(1/3))+('col1'!$B$10/((((N111/60*4)/(3.1415927*0.7*gradient!$E$8*gradient!$E$8))/1000*gradient!$E$9/1000000)/'col1'!$N$5))+('col1'!$B$11*((((N111/60*4)/(3.1415927*0.7*gradient!$E$8*gradient!$E$8))/1000*gradient!$E$9/1000000)/'col1'!$N$5)))*(gradient!$E$9*0.001)))/4)*(1/(1+((gradient!$E$23*((gradient!$E$19-gradient!$E$18)/100)*((PI()*gradient!$E$8*gradient!$E$8/4*O$3*0.7/N111)))/$W$108)))*LN(((((gradient!$E$23*((gradient!$E$19-gradient!$E$18)/100)*(PI()*gradient!$E$8*gradient!$E$8/4*O$3*0.7/N111))/$W$108)+1)/((gradient!$E$23*((gradient!$E$19-gradient!$E$18)/100)*(PI()*gradient!$E$8*gradient!$E$8/4*O$3*0.7/N111))/$W$108))*EXP(gradient!$E$23*((gradient!$E$19-gradient!$E$18)/100))-(1/((gradient!$E$23*((gradient!$E$19-gradient!$E$18)/100)*(PI()*gradient!$E$8*gradient!$E$8/4*O$3*0.7/N111))/$W$108)))),0)</f>
        <v>148.87508942469529</v>
      </c>
      <c r="Q111" s="472"/>
      <c r="S111" s="344">
        <f>IF($G111&lt;1001,1+((SQRT(S$3/((('col1'!$B$9*((((U111/60*4)/(3.1415927*0.7*gradient!$E$8*gradient!$E$8))/1000*gradient!$E$9/1000000)/'col1'!$N$5)^(1/3))+('col1'!$B$10/((((U111/60*4)/(3.1415927*0.7*gradient!$E$8*gradient!$E$8))/1000*gradient!$E$9/1000000)/'col1'!$N$5))+('col1'!$B$11*((((U111/60*4)/(3.1415927*0.7*gradient!$E$8*gradient!$E$8))/1000*gradient!$E$9/1000000)/'col1'!$N$5)))*(gradient!$E$9*0.001)))/4)*(1/(1+((gradient!$E$23*((gradient!$E$19-gradient!$E$18)/100)*((PI()*gradient!$E$8*gradient!$E$8/4*S$3*0.7/U111)))/$W$108)))*LN(((((gradient!$E$23*((gradient!$E$19-gradient!$E$18)/100)*(PI()*gradient!$E$8*gradient!$E$8/4*S$3*0.7/U111))/$W$108)+1)/((gradient!$E$23*((gradient!$E$19-gradient!$E$18)/100)*(PI()*gradient!$E$8*gradient!$E$8/4*S$3*0.7/U111))/$W$108))*EXP(gradient!$E$23*((gradient!$E$19-gradient!$E$18)/100))-(1/((gradient!$E$23*((gradient!$E$19-gradient!$E$18)/100)*(PI()*gradient!$E$8*gradient!$E$8/4*S$3*0.7/U111))/$W$108)))),0)</f>
        <v>148.87508942469529</v>
      </c>
      <c r="T111" s="340">
        <v>20</v>
      </c>
      <c r="U111" s="345">
        <f>300*gradient!$E$8/4.6</f>
        <v>136.95652173913044</v>
      </c>
    </row>
    <row r="112" spans="1:23" x14ac:dyDescent="0.2">
      <c r="A112" s="470"/>
      <c r="B112" s="345">
        <f>400*gradient!$E$8/4.6</f>
        <v>182.60869565217394</v>
      </c>
      <c r="C112" s="344">
        <f>1+((SQRT($C$3/((('col1'!$B$9*(((($B112/60*4)/(3.1415927*0.7*gradient!$E$8*gradient!$E$8))/1000*gradient!$E$9/1000000)/'col1'!$N$5)^(1/3))+('col1'!$B$10/(((($B112/60*4)/(3.1415927*0.7*gradient!$E$8*gradient!$E$8))/1000*gradient!$E$9/1000000)/'col1'!$N$5))+('col1'!$B$11*(((($B112/60*4)/(3.1415927*0.7*gradient!$E$8*gradient!$E$8))/1000*gradient!$E$9/1000000)/'col1'!$N$5)))*(gradient!$E$9*0.001)))/4)*(1/(1+((gradient!$E$23*((gradient!$E$19-gradient!$E$18)/100)*((PI()*gradient!$E$8*gradient!$E$8/4*$C$3*0.7/$B112)))/gradient!$E$20)))*LN(((((gradient!$E$23*((gradient!$E$19-gradient!$E$18)/100)*(PI()*gradient!$E$8*gradient!$E$8/4*$C$3*0.7/$B112))/gradient!$E$20)+1)/((gradient!$E$23*((gradient!$E$19-gradient!$E$18)/100)*(PI()*gradient!$E$8*gradient!$E$8/4*$C$3*0.7/$B112))/gradient!$E$20))*EXP(gradient!$E$23*((gradient!$E$19-gradient!$E$18)/100))-(1/((gradient!$E$23*((gradient!$E$19-gradient!$E$18)/100)*(PI()*gradient!$E$8*gradient!$E$8/4*$C$3*0.7/$B112))/gradient!$E$20))))</f>
        <v>98.294238977784218</v>
      </c>
      <c r="E112" s="472"/>
      <c r="F112" s="345">
        <f>400*gradient!$E$8/4.6</f>
        <v>182.60869565217394</v>
      </c>
      <c r="G112" s="344">
        <f>1.1*('col1'!$B$12*$G$3*0.001*(($F112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112" s="472"/>
      <c r="J112" s="345">
        <f>400*gradient!$E$8/4.6</f>
        <v>182.60869565217394</v>
      </c>
      <c r="K112" s="344">
        <f>IF($G112&lt;201,1+((SQRT(K$3/((('col1'!$B$9*((((J112/60*4)/(3.1415927*0.7*gradient!$E$8*gradient!$E$8))/1000*gradient!$E$9/1000000)/'col1'!$N$5)^(1/3))+('col1'!$B$10/((((J112/60*4)/(3.1415927*0.7*gradient!$E$8*gradient!$E$8))/1000*gradient!$E$9/1000000)/'col1'!$N$5))+('col1'!$B$11*((((J112/60*4)/(3.1415927*0.7*gradient!$E$8*gradient!$E$8))/1000*gradient!$E$9/1000000)/'col1'!$N$5)))*(gradient!$E$9*0.001)))/4)*(1/(1+((gradient!$E$23*((gradient!$E$19-gradient!$E$18)/100)*((PI()*gradient!$E$8*gradient!$E$8/4*K$3*0.7/J112)))/$W$108)))*LN(((((gradient!$E$23*((gradient!$E$19-gradient!$E$18)/100)*(PI()*gradient!$E$8*gradient!$E$8/4*K$3*0.7/J112))/$W$108)+1)/((gradient!$E$23*((gradient!$E$19-gradient!$E$18)/100)*(PI()*gradient!$E$8*gradient!$E$8/4*K$3*0.7/J112))/$W$108))*EXP(gradient!$E$23*((gradient!$E$19-gradient!$E$18)/100))-(1/((gradient!$E$23*((gradient!$E$19-gradient!$E$18)/100)*(PI()*gradient!$E$8*gradient!$E$8/4*K$3*0.7/J112))/$W$108)))),0)</f>
        <v>169.21656282819541</v>
      </c>
      <c r="M112" s="472"/>
      <c r="N112" s="345">
        <f>400*gradient!$E$8/4.6</f>
        <v>182.60869565217394</v>
      </c>
      <c r="O112" s="344">
        <f>IF($G112&lt;401,1+((SQRT(O$3/((('col1'!$B$9*((((N112/60*4)/(3.1415927*0.7*gradient!$E$8*gradient!$E$8))/1000*gradient!$E$9/1000000)/'col1'!$N$5)^(1/3))+('col1'!$B$10/((((N112/60*4)/(3.1415927*0.7*gradient!$E$8*gradient!$E$8))/1000*gradient!$E$9/1000000)/'col1'!$N$5))+('col1'!$B$11*((((N112/60*4)/(3.1415927*0.7*gradient!$E$8*gradient!$E$8))/1000*gradient!$E$9/1000000)/'col1'!$N$5)))*(gradient!$E$9*0.001)))/4)*(1/(1+((gradient!$E$23*((gradient!$E$19-gradient!$E$18)/100)*((PI()*gradient!$E$8*gradient!$E$8/4*O$3*0.7/N112)))/$W$108)))*LN(((((gradient!$E$23*((gradient!$E$19-gradient!$E$18)/100)*(PI()*gradient!$E$8*gradient!$E$8/4*O$3*0.7/N112))/$W$108)+1)/((gradient!$E$23*((gradient!$E$19-gradient!$E$18)/100)*(PI()*gradient!$E$8*gradient!$E$8/4*O$3*0.7/N112))/$W$108))*EXP(gradient!$E$23*((gradient!$E$19-gradient!$E$18)/100))-(1/((gradient!$E$23*((gradient!$E$19-gradient!$E$18)/100)*(PI()*gradient!$E$8*gradient!$E$8/4*O$3*0.7/N112))/$W$108)))),0)</f>
        <v>169.21656282819541</v>
      </c>
      <c r="Q112" s="472"/>
      <c r="S112" s="344">
        <f>IF($G112&lt;1001,1+((SQRT(S$3/((('col1'!$B$9*((((U112/60*4)/(3.1415927*0.7*gradient!$E$8*gradient!$E$8))/1000*gradient!$E$9/1000000)/'col1'!$N$5)^(1/3))+('col1'!$B$10/((((U112/60*4)/(3.1415927*0.7*gradient!$E$8*gradient!$E$8))/1000*gradient!$E$9/1000000)/'col1'!$N$5))+('col1'!$B$11*((((U112/60*4)/(3.1415927*0.7*gradient!$E$8*gradient!$E$8))/1000*gradient!$E$9/1000000)/'col1'!$N$5)))*(gradient!$E$9*0.001)))/4)*(1/(1+((gradient!$E$23*((gradient!$E$19-gradient!$E$18)/100)*((PI()*gradient!$E$8*gradient!$E$8/4*S$3*0.7/U112)))/$W$108)))*LN(((((gradient!$E$23*((gradient!$E$19-gradient!$E$18)/100)*(PI()*gradient!$E$8*gradient!$E$8/4*S$3*0.7/U112))/$W$108)+1)/((gradient!$E$23*((gradient!$E$19-gradient!$E$18)/100)*(PI()*gradient!$E$8*gradient!$E$8/4*S$3*0.7/U112))/$W$108))*EXP(gradient!$E$23*((gradient!$E$19-gradient!$E$18)/100))-(1/((gradient!$E$23*((gradient!$E$19-gradient!$E$18)/100)*(PI()*gradient!$E$8*gradient!$E$8/4*S$3*0.7/U112))/$W$108)))),0)</f>
        <v>169.21656282819541</v>
      </c>
      <c r="T112" s="340">
        <v>20</v>
      </c>
      <c r="U112" s="345">
        <f>400*gradient!$E$8/4.6</f>
        <v>182.60869565217394</v>
      </c>
    </row>
    <row r="113" spans="1:21" x14ac:dyDescent="0.2">
      <c r="A113" s="470"/>
      <c r="B113" s="345">
        <f>500*gradient!$E$8/4.6</f>
        <v>228.2608695652174</v>
      </c>
      <c r="C113" s="344">
        <f>1+((SQRT($C$3/((('col1'!$B$9*(((($B113/60*4)/(3.1415927*0.7*gradient!$E$8*gradient!$E$8))/1000*gradient!$E$9/1000000)/'col1'!$N$5)^(1/3))+('col1'!$B$10/(((($B113/60*4)/(3.1415927*0.7*gradient!$E$8*gradient!$E$8))/1000*gradient!$E$9/1000000)/'col1'!$N$5))+('col1'!$B$11*(((($B113/60*4)/(3.1415927*0.7*gradient!$E$8*gradient!$E$8))/1000*gradient!$E$9/1000000)/'col1'!$N$5)))*(gradient!$E$9*0.001)))/4)*(1/(1+((gradient!$E$23*((gradient!$E$19-gradient!$E$18)/100)*((PI()*gradient!$E$8*gradient!$E$8/4*$C$3*0.7/$B113)))/gradient!$E$20)))*LN(((((gradient!$E$23*((gradient!$E$19-gradient!$E$18)/100)*(PI()*gradient!$E$8*gradient!$E$8/4*$C$3*0.7/$B113))/gradient!$E$20)+1)/((gradient!$E$23*((gradient!$E$19-gradient!$E$18)/100)*(PI()*gradient!$E$8*gradient!$E$8/4*$C$3*0.7/$B113))/gradient!$E$20))*EXP(gradient!$E$23*((gradient!$E$19-gradient!$E$18)/100))-(1/((gradient!$E$23*((gradient!$E$19-gradient!$E$18)/100)*(PI()*gradient!$E$8*gradient!$E$8/4*$C$3*0.7/$B113))/gradient!$E$20))))</f>
        <v>112.14551034818903</v>
      </c>
      <c r="E113" s="472"/>
      <c r="F113" s="345">
        <f>500*gradient!$E$8/4.6</f>
        <v>228.2608695652174</v>
      </c>
      <c r="G113" s="344">
        <f>1.1*('col1'!$B$12*$G$3*0.001*(($F113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113" s="472"/>
      <c r="J113" s="345">
        <f>500*gradient!$E$8/4.6</f>
        <v>228.2608695652174</v>
      </c>
      <c r="K113" s="344">
        <f>IF($G113&lt;201,1+((SQRT(K$3/((('col1'!$B$9*((((J113/60*4)/(3.1415927*0.7*gradient!$E$8*gradient!$E$8))/1000*gradient!$E$9/1000000)/'col1'!$N$5)^(1/3))+('col1'!$B$10/((((J113/60*4)/(3.1415927*0.7*gradient!$E$8*gradient!$E$8))/1000*gradient!$E$9/1000000)/'col1'!$N$5))+('col1'!$B$11*((((J113/60*4)/(3.1415927*0.7*gradient!$E$8*gradient!$E$8))/1000*gradient!$E$9/1000000)/'col1'!$N$5)))*(gradient!$E$9*0.001)))/4)*(1/(1+((gradient!$E$23*((gradient!$E$19-gradient!$E$18)/100)*((PI()*gradient!$E$8*gradient!$E$8/4*K$3*0.7/J113)))/$W$108)))*LN(((((gradient!$E$23*((gradient!$E$19-gradient!$E$18)/100)*(PI()*gradient!$E$8*gradient!$E$8/4*K$3*0.7/J113))/$W$108)+1)/((gradient!$E$23*((gradient!$E$19-gradient!$E$18)/100)*(PI()*gradient!$E$8*gradient!$E$8/4*K$3*0.7/J113))/$W$108))*EXP(gradient!$E$23*((gradient!$E$19-gradient!$E$18)/100))-(1/((gradient!$E$23*((gradient!$E$19-gradient!$E$18)/100)*(PI()*gradient!$E$8*gradient!$E$8/4*K$3*0.7/J113))/$W$108)))),0)</f>
        <v>0</v>
      </c>
      <c r="M113" s="472"/>
      <c r="N113" s="345">
        <f>500*gradient!$E$8/4.6</f>
        <v>228.2608695652174</v>
      </c>
      <c r="O113" s="344">
        <f>IF($G113&lt;401,1+((SQRT(O$3/((('col1'!$B$9*((((N113/60*4)/(3.1415927*0.7*gradient!$E$8*gradient!$E$8))/1000*gradient!$E$9/1000000)/'col1'!$N$5)^(1/3))+('col1'!$B$10/((((N113/60*4)/(3.1415927*0.7*gradient!$E$8*gradient!$E$8))/1000*gradient!$E$9/1000000)/'col1'!$N$5))+('col1'!$B$11*((((N113/60*4)/(3.1415927*0.7*gradient!$E$8*gradient!$E$8))/1000*gradient!$E$9/1000000)/'col1'!$N$5)))*(gradient!$E$9*0.001)))/4)*(1/(1+((gradient!$E$23*((gradient!$E$19-gradient!$E$18)/100)*((PI()*gradient!$E$8*gradient!$E$8/4*O$3*0.7/N113)))/$W$108)))*LN(((((gradient!$E$23*((gradient!$E$19-gradient!$E$18)/100)*(PI()*gradient!$E$8*gradient!$E$8/4*O$3*0.7/N113))/$W$108)+1)/((gradient!$E$23*((gradient!$E$19-gradient!$E$18)/100)*(PI()*gradient!$E$8*gradient!$E$8/4*O$3*0.7/N113))/$W$108))*EXP(gradient!$E$23*((gradient!$E$19-gradient!$E$18)/100))-(1/((gradient!$E$23*((gradient!$E$19-gradient!$E$18)/100)*(PI()*gradient!$E$8*gradient!$E$8/4*O$3*0.7/N113))/$W$108)))),0)</f>
        <v>182.82420801208315</v>
      </c>
      <c r="Q113" s="472"/>
      <c r="S113" s="344">
        <f>IF($G113&lt;1001,1+((SQRT(S$3/((('col1'!$B$9*((((U113/60*4)/(3.1415927*0.7*gradient!$E$8*gradient!$E$8))/1000*gradient!$E$9/1000000)/'col1'!$N$5)^(1/3))+('col1'!$B$10/((((U113/60*4)/(3.1415927*0.7*gradient!$E$8*gradient!$E$8))/1000*gradient!$E$9/1000000)/'col1'!$N$5))+('col1'!$B$11*((((U113/60*4)/(3.1415927*0.7*gradient!$E$8*gradient!$E$8))/1000*gradient!$E$9/1000000)/'col1'!$N$5)))*(gradient!$E$9*0.001)))/4)*(1/(1+((gradient!$E$23*((gradient!$E$19-gradient!$E$18)/100)*((PI()*gradient!$E$8*gradient!$E$8/4*S$3*0.7/U113)))/$W$108)))*LN(((((gradient!$E$23*((gradient!$E$19-gradient!$E$18)/100)*(PI()*gradient!$E$8*gradient!$E$8/4*S$3*0.7/U113))/$W$108)+1)/((gradient!$E$23*((gradient!$E$19-gradient!$E$18)/100)*(PI()*gradient!$E$8*gradient!$E$8/4*S$3*0.7/U113))/$W$108))*EXP(gradient!$E$23*((gradient!$E$19-gradient!$E$18)/100))-(1/((gradient!$E$23*((gradient!$E$19-gradient!$E$18)/100)*(PI()*gradient!$E$8*gradient!$E$8/4*S$3*0.7/U113))/$W$108)))),0)</f>
        <v>182.82420801208315</v>
      </c>
      <c r="T113" s="340">
        <v>20</v>
      </c>
      <c r="U113" s="345">
        <f>500*gradient!$E$8/4.6</f>
        <v>228.2608695652174</v>
      </c>
    </row>
    <row r="114" spans="1:21" x14ac:dyDescent="0.2">
      <c r="A114" s="470"/>
      <c r="B114" s="345">
        <f>600*gradient!$E$8/4.6</f>
        <v>273.91304347826087</v>
      </c>
      <c r="C114" s="344">
        <f>1+((SQRT($C$3/((('col1'!$B$9*(((($B114/60*4)/(3.1415927*0.7*gradient!$E$8*gradient!$E$8))/1000*gradient!$E$9/1000000)/'col1'!$N$5)^(1/3))+('col1'!$B$10/(((($B114/60*4)/(3.1415927*0.7*gradient!$E$8*gradient!$E$8))/1000*gradient!$E$9/1000000)/'col1'!$N$5))+('col1'!$B$11*(((($B114/60*4)/(3.1415927*0.7*gradient!$E$8*gradient!$E$8))/1000*gradient!$E$9/1000000)/'col1'!$N$5)))*(gradient!$E$9*0.001)))/4)*(1/(1+((gradient!$E$23*((gradient!$E$19-gradient!$E$18)/100)*((PI()*gradient!$E$8*gradient!$E$8/4*$C$3*0.7/$B114)))/gradient!$E$20)))*LN(((((gradient!$E$23*((gradient!$E$19-gradient!$E$18)/100)*(PI()*gradient!$E$8*gradient!$E$8/4*$C$3*0.7/$B114))/gradient!$E$20)+1)/((gradient!$E$23*((gradient!$E$19-gradient!$E$18)/100)*(PI()*gradient!$E$8*gradient!$E$8/4*$C$3*0.7/$B114))/gradient!$E$20))*EXP(gradient!$E$23*((gradient!$E$19-gradient!$E$18)/100))-(1/((gradient!$E$23*((gradient!$E$19-gradient!$E$18)/100)*(PI()*gradient!$E$8*gradient!$E$8/4*$C$3*0.7/$B114))/gradient!$E$20))))</f>
        <v>122.82891666058178</v>
      </c>
      <c r="E114" s="472"/>
      <c r="F114" s="345">
        <f>600*gradient!$E$8/4.6</f>
        <v>273.91304347826087</v>
      </c>
      <c r="G114" s="344">
        <f>1.1*('col1'!$B$12*$G$3*0.001*(($F114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114" s="472"/>
      <c r="J114" s="345">
        <f>600*gradient!$E$8/4.6</f>
        <v>273.91304347826087</v>
      </c>
      <c r="K114" s="344">
        <f>IF($G114&lt;201,1+((SQRT(K$3/((('col1'!$B$9*((((J114/60*4)/(3.1415927*0.7*gradient!$E$8*gradient!$E$8))/1000*gradient!$E$9/1000000)/'col1'!$N$5)^(1/3))+('col1'!$B$10/((((J114/60*4)/(3.1415927*0.7*gradient!$E$8*gradient!$E$8))/1000*gradient!$E$9/1000000)/'col1'!$N$5))+('col1'!$B$11*((((J114/60*4)/(3.1415927*0.7*gradient!$E$8*gradient!$E$8))/1000*gradient!$E$9/1000000)/'col1'!$N$5)))*(gradient!$E$9*0.001)))/4)*(1/(1+((gradient!$E$23*((gradient!$E$19-gradient!$E$18)/100)*((PI()*gradient!$E$8*gradient!$E$8/4*K$3*0.7/J114)))/$W$108)))*LN(((((gradient!$E$23*((gradient!$E$19-gradient!$E$18)/100)*(PI()*gradient!$E$8*gradient!$E$8/4*K$3*0.7/J114))/$W$108)+1)/((gradient!$E$23*((gradient!$E$19-gradient!$E$18)/100)*(PI()*gradient!$E$8*gradient!$E$8/4*K$3*0.7/J114))/$W$108))*EXP(gradient!$E$23*((gradient!$E$19-gradient!$E$18)/100))-(1/((gradient!$E$23*((gradient!$E$19-gradient!$E$18)/100)*(PI()*gradient!$E$8*gradient!$E$8/4*K$3*0.7/J114))/$W$108)))),0)</f>
        <v>0</v>
      </c>
      <c r="M114" s="472"/>
      <c r="N114" s="345">
        <f>600*gradient!$E$8/4.6</f>
        <v>273.91304347826087</v>
      </c>
      <c r="O114" s="344">
        <f>IF($G114&lt;401,1+((SQRT(O$3/((('col1'!$B$9*((((N114/60*4)/(3.1415927*0.7*gradient!$E$8*gradient!$E$8))/1000*gradient!$E$9/1000000)/'col1'!$N$5)^(1/3))+('col1'!$B$10/((((N114/60*4)/(3.1415927*0.7*gradient!$E$8*gradient!$E$8))/1000*gradient!$E$9/1000000)/'col1'!$N$5))+('col1'!$B$11*((((N114/60*4)/(3.1415927*0.7*gradient!$E$8*gradient!$E$8))/1000*gradient!$E$9/1000000)/'col1'!$N$5)))*(gradient!$E$9*0.001)))/4)*(1/(1+((gradient!$E$23*((gradient!$E$19-gradient!$E$18)/100)*((PI()*gradient!$E$8*gradient!$E$8/4*O$3*0.7/N114)))/$W$108)))*LN(((((gradient!$E$23*((gradient!$E$19-gradient!$E$18)/100)*(PI()*gradient!$E$8*gradient!$E$8/4*O$3*0.7/N114))/$W$108)+1)/((gradient!$E$23*((gradient!$E$19-gradient!$E$18)/100)*(PI()*gradient!$E$8*gradient!$E$8/4*O$3*0.7/N114))/$W$108))*EXP(gradient!$E$23*((gradient!$E$19-gradient!$E$18)/100))-(1/((gradient!$E$23*((gradient!$E$19-gradient!$E$18)/100)*(PI()*gradient!$E$8*gradient!$E$8/4*O$3*0.7/N114))/$W$108)))),0)</f>
        <v>192.15718543981103</v>
      </c>
      <c r="Q114" s="472"/>
      <c r="S114" s="344">
        <f>IF($G114&lt;1001,1+((SQRT(S$3/((('col1'!$B$9*((((U114/60*4)/(3.1415927*0.7*gradient!$E$8*gradient!$E$8))/1000*gradient!$E$9/1000000)/'col1'!$N$5)^(1/3))+('col1'!$B$10/((((U114/60*4)/(3.1415927*0.7*gradient!$E$8*gradient!$E$8))/1000*gradient!$E$9/1000000)/'col1'!$N$5))+('col1'!$B$11*((((U114/60*4)/(3.1415927*0.7*gradient!$E$8*gradient!$E$8))/1000*gradient!$E$9/1000000)/'col1'!$N$5)))*(gradient!$E$9*0.001)))/4)*(1/(1+((gradient!$E$23*((gradient!$E$19-gradient!$E$18)/100)*((PI()*gradient!$E$8*gradient!$E$8/4*S$3*0.7/U114)))/$W$108)))*LN(((((gradient!$E$23*((gradient!$E$19-gradient!$E$18)/100)*(PI()*gradient!$E$8*gradient!$E$8/4*S$3*0.7/U114))/$W$108)+1)/((gradient!$E$23*((gradient!$E$19-gradient!$E$18)/100)*(PI()*gradient!$E$8*gradient!$E$8/4*S$3*0.7/U114))/$W$108))*EXP(gradient!$E$23*((gradient!$E$19-gradient!$E$18)/100))-(1/((gradient!$E$23*((gradient!$E$19-gradient!$E$18)/100)*(PI()*gradient!$E$8*gradient!$E$8/4*S$3*0.7/U114))/$W$108)))),0)</f>
        <v>192.15718543981103</v>
      </c>
      <c r="T114" s="340">
        <v>20</v>
      </c>
      <c r="U114" s="345">
        <f>600*gradient!$E$8/4.6</f>
        <v>273.91304347826087</v>
      </c>
    </row>
    <row r="115" spans="1:21" x14ac:dyDescent="0.2">
      <c r="A115" s="470"/>
      <c r="B115" s="345">
        <f>700*gradient!$E$8/4.6</f>
        <v>319.56521739130437</v>
      </c>
      <c r="C115" s="344">
        <f>1+((SQRT($C$3/((('col1'!$B$9*(((($B115/60*4)/(3.1415927*0.7*gradient!$E$8*gradient!$E$8))/1000*gradient!$E$9/1000000)/'col1'!$N$5)^(1/3))+('col1'!$B$10/(((($B115/60*4)/(3.1415927*0.7*gradient!$E$8*gradient!$E$8))/1000*gradient!$E$9/1000000)/'col1'!$N$5))+('col1'!$B$11*(((($B115/60*4)/(3.1415927*0.7*gradient!$E$8*gradient!$E$8))/1000*gradient!$E$9/1000000)/'col1'!$N$5)))*(gradient!$E$9*0.001)))/4)*(1/(1+((gradient!$E$23*((gradient!$E$19-gradient!$E$18)/100)*((PI()*gradient!$E$8*gradient!$E$8/4*$C$3*0.7/$B115)))/gradient!$E$20)))*LN(((((gradient!$E$23*((gradient!$E$19-gradient!$E$18)/100)*(PI()*gradient!$E$8*gradient!$E$8/4*$C$3*0.7/$B115))/gradient!$E$20)+1)/((gradient!$E$23*((gradient!$E$19-gradient!$E$18)/100)*(PI()*gradient!$E$8*gradient!$E$8/4*$C$3*0.7/$B115))/gradient!$E$20))*EXP(gradient!$E$23*((gradient!$E$19-gradient!$E$18)/100))-(1/((gradient!$E$23*((gradient!$E$19-gradient!$E$18)/100)*(PI()*gradient!$E$8*gradient!$E$8/4*$C$3*0.7/$B115))/gradient!$E$20))))</f>
        <v>131.16651304790014</v>
      </c>
      <c r="E115" s="472"/>
      <c r="F115" s="345">
        <f>700*gradient!$E$8/4.6</f>
        <v>319.56521739130437</v>
      </c>
      <c r="G115" s="344">
        <f>1.1*('col1'!$B$12*$G$3*0.001*(($F115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115" s="472"/>
      <c r="J115" s="345">
        <f>700*gradient!$E$8/4.6</f>
        <v>319.56521739130437</v>
      </c>
      <c r="K115" s="344">
        <f>IF($G115&lt;201,1+((SQRT(K$3/((('col1'!$B$9*((((J115/60*4)/(3.1415927*0.7*gradient!$E$8*gradient!$E$8))/1000*gradient!$E$9/1000000)/'col1'!$N$5)^(1/3))+('col1'!$B$10/((((J115/60*4)/(3.1415927*0.7*gradient!$E$8*gradient!$E$8))/1000*gradient!$E$9/1000000)/'col1'!$N$5))+('col1'!$B$11*((((J115/60*4)/(3.1415927*0.7*gradient!$E$8*gradient!$E$8))/1000*gradient!$E$9/1000000)/'col1'!$N$5)))*(gradient!$E$9*0.001)))/4)*(1/(1+((gradient!$E$23*((gradient!$E$19-gradient!$E$18)/100)*((PI()*gradient!$E$8*gradient!$E$8/4*K$3*0.7/J115)))/$W$108)))*LN(((((gradient!$E$23*((gradient!$E$19-gradient!$E$18)/100)*(PI()*gradient!$E$8*gradient!$E$8/4*K$3*0.7/J115))/$W$108)+1)/((gradient!$E$23*((gradient!$E$19-gradient!$E$18)/100)*(PI()*gradient!$E$8*gradient!$E$8/4*K$3*0.7/J115))/$W$108))*EXP(gradient!$E$23*((gradient!$E$19-gradient!$E$18)/100))-(1/((gradient!$E$23*((gradient!$E$19-gradient!$E$18)/100)*(PI()*gradient!$E$8*gradient!$E$8/4*K$3*0.7/J115))/$W$108)))),0)</f>
        <v>0</v>
      </c>
      <c r="M115" s="472"/>
      <c r="N115" s="345">
        <f>700*gradient!$E$8/4.6</f>
        <v>319.56521739130437</v>
      </c>
      <c r="O115" s="344">
        <f>IF($G115&lt;401,1+((SQRT(O$3/((('col1'!$B$9*((((N115/60*4)/(3.1415927*0.7*gradient!$E$8*gradient!$E$8))/1000*gradient!$E$9/1000000)/'col1'!$N$5)^(1/3))+('col1'!$B$10/((((N115/60*4)/(3.1415927*0.7*gradient!$E$8*gradient!$E$8))/1000*gradient!$E$9/1000000)/'col1'!$N$5))+('col1'!$B$11*((((N115/60*4)/(3.1415927*0.7*gradient!$E$8*gradient!$E$8))/1000*gradient!$E$9/1000000)/'col1'!$N$5)))*(gradient!$E$9*0.001)))/4)*(1/(1+((gradient!$E$23*((gradient!$E$19-gradient!$E$18)/100)*((PI()*gradient!$E$8*gradient!$E$8/4*O$3*0.7/N115)))/$W$108)))*LN(((((gradient!$E$23*((gradient!$E$19-gradient!$E$18)/100)*(PI()*gradient!$E$8*gradient!$E$8/4*O$3*0.7/N115))/$W$108)+1)/((gradient!$E$23*((gradient!$E$19-gradient!$E$18)/100)*(PI()*gradient!$E$8*gradient!$E$8/4*O$3*0.7/N115))/$W$108))*EXP(gradient!$E$23*((gradient!$E$19-gradient!$E$18)/100))-(1/((gradient!$E$23*((gradient!$E$19-gradient!$E$18)/100)*(PI()*gradient!$E$8*gradient!$E$8/4*O$3*0.7/N115))/$W$108)))),0)</f>
        <v>198.67319444959685</v>
      </c>
      <c r="Q115" s="472"/>
      <c r="S115" s="344">
        <f>IF($G115&lt;1001,1+((SQRT(S$3/((('col1'!$B$9*((((U115/60*4)/(3.1415927*0.7*gradient!$E$8*gradient!$E$8))/1000*gradient!$E$9/1000000)/'col1'!$N$5)^(1/3))+('col1'!$B$10/((((U115/60*4)/(3.1415927*0.7*gradient!$E$8*gradient!$E$8))/1000*gradient!$E$9/1000000)/'col1'!$N$5))+('col1'!$B$11*((((U115/60*4)/(3.1415927*0.7*gradient!$E$8*gradient!$E$8))/1000*gradient!$E$9/1000000)/'col1'!$N$5)))*(gradient!$E$9*0.001)))/4)*(1/(1+((gradient!$E$23*((gradient!$E$19-gradient!$E$18)/100)*((PI()*gradient!$E$8*gradient!$E$8/4*S$3*0.7/U115)))/$W$108)))*LN(((((gradient!$E$23*((gradient!$E$19-gradient!$E$18)/100)*(PI()*gradient!$E$8*gradient!$E$8/4*S$3*0.7/U115))/$W$108)+1)/((gradient!$E$23*((gradient!$E$19-gradient!$E$18)/100)*(PI()*gradient!$E$8*gradient!$E$8/4*S$3*0.7/U115))/$W$108))*EXP(gradient!$E$23*((gradient!$E$19-gradient!$E$18)/100))-(1/((gradient!$E$23*((gradient!$E$19-gradient!$E$18)/100)*(PI()*gradient!$E$8*gradient!$E$8/4*S$3*0.7/U115))/$W$108)))),0)</f>
        <v>198.67319444959685</v>
      </c>
      <c r="T115" s="340">
        <v>20</v>
      </c>
      <c r="U115" s="345">
        <f>700*gradient!$E$8/4.6</f>
        <v>319.56521739130437</v>
      </c>
    </row>
    <row r="116" spans="1:21" x14ac:dyDescent="0.2">
      <c r="A116" s="470"/>
      <c r="B116" s="345">
        <f>800*gradient!$E$8/4.6</f>
        <v>365.21739130434787</v>
      </c>
      <c r="C116" s="344">
        <f>1+((SQRT($C$3/((('col1'!$B$9*(((($B116/60*4)/(3.1415927*0.7*gradient!$E$8*gradient!$E$8))/1000*gradient!$E$9/1000000)/'col1'!$N$5)^(1/3))+('col1'!$B$10/(((($B116/60*4)/(3.1415927*0.7*gradient!$E$8*gradient!$E$8))/1000*gradient!$E$9/1000000)/'col1'!$N$5))+('col1'!$B$11*(((($B116/60*4)/(3.1415927*0.7*gradient!$E$8*gradient!$E$8))/1000*gradient!$E$9/1000000)/'col1'!$N$5)))*(gradient!$E$9*0.001)))/4)*(1/(1+((gradient!$E$23*((gradient!$E$19-gradient!$E$18)/100)*((PI()*gradient!$E$8*gradient!$E$8/4*$C$3*0.7/$B116)))/gradient!$E$20)))*LN(((((gradient!$E$23*((gradient!$E$19-gradient!$E$18)/100)*(PI()*gradient!$E$8*gradient!$E$8/4*$C$3*0.7/$B116))/gradient!$E$20)+1)/((gradient!$E$23*((gradient!$E$19-gradient!$E$18)/100)*(PI()*gradient!$E$8*gradient!$E$8/4*$C$3*0.7/$B116))/gradient!$E$20))*EXP(gradient!$E$23*((gradient!$E$19-gradient!$E$18)/100))-(1/((gradient!$E$23*((gradient!$E$19-gradient!$E$18)/100)*(PI()*gradient!$E$8*gradient!$E$8/4*$C$3*0.7/$B116))/gradient!$E$20))))</f>
        <v>137.74872004678105</v>
      </c>
      <c r="E116" s="472"/>
      <c r="F116" s="345">
        <f>800*gradient!$E$8/4.6</f>
        <v>365.21739130434787</v>
      </c>
      <c r="G116" s="344">
        <f>1.1*('col1'!$B$12*$G$3*0.001*(($F116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116" s="472"/>
      <c r="J116" s="345">
        <f>800*gradient!$E$8/4.6</f>
        <v>365.21739130434787</v>
      </c>
      <c r="K116" s="344">
        <f>IF($G116&lt;201,1+((SQRT(K$3/((('col1'!$B$9*((((J116/60*4)/(3.1415927*0.7*gradient!$E$8*gradient!$E$8))/1000*gradient!$E$9/1000000)/'col1'!$N$5)^(1/3))+('col1'!$B$10/((((J116/60*4)/(3.1415927*0.7*gradient!$E$8*gradient!$E$8))/1000*gradient!$E$9/1000000)/'col1'!$N$5))+('col1'!$B$11*((((J116/60*4)/(3.1415927*0.7*gradient!$E$8*gradient!$E$8))/1000*gradient!$E$9/1000000)/'col1'!$N$5)))*(gradient!$E$9*0.001)))/4)*(1/(1+((gradient!$E$23*((gradient!$E$19-gradient!$E$18)/100)*((PI()*gradient!$E$8*gradient!$E$8/4*K$3*0.7/J116)))/$W$108)))*LN(((((gradient!$E$23*((gradient!$E$19-gradient!$E$18)/100)*(PI()*gradient!$E$8*gradient!$E$8/4*K$3*0.7/J116))/$W$108)+1)/((gradient!$E$23*((gradient!$E$19-gradient!$E$18)/100)*(PI()*gradient!$E$8*gradient!$E$8/4*K$3*0.7/J116))/$W$108))*EXP(gradient!$E$23*((gradient!$E$19-gradient!$E$18)/100))-(1/((gradient!$E$23*((gradient!$E$19-gradient!$E$18)/100)*(PI()*gradient!$E$8*gradient!$E$8/4*K$3*0.7/J116))/$W$108)))),0)</f>
        <v>0</v>
      </c>
      <c r="M116" s="472"/>
      <c r="N116" s="345">
        <f>800*gradient!$E$8/4.6</f>
        <v>365.21739130434787</v>
      </c>
      <c r="O116" s="344">
        <f>IF($G116&lt;401,1+((SQRT(O$3/((('col1'!$B$9*((((N116/60*4)/(3.1415927*0.7*gradient!$E$8*gradient!$E$8))/1000*gradient!$E$9/1000000)/'col1'!$N$5)^(1/3))+('col1'!$B$10/((((N116/60*4)/(3.1415927*0.7*gradient!$E$8*gradient!$E$8))/1000*gradient!$E$9/1000000)/'col1'!$N$5))+('col1'!$B$11*((((N116/60*4)/(3.1415927*0.7*gradient!$E$8*gradient!$E$8))/1000*gradient!$E$9/1000000)/'col1'!$N$5)))*(gradient!$E$9*0.001)))/4)*(1/(1+((gradient!$E$23*((gradient!$E$19-gradient!$E$18)/100)*((PI()*gradient!$E$8*gradient!$E$8/4*O$3*0.7/N116)))/$W$108)))*LN(((((gradient!$E$23*((gradient!$E$19-gradient!$E$18)/100)*(PI()*gradient!$E$8*gradient!$E$8/4*O$3*0.7/N116))/$W$108)+1)/((gradient!$E$23*((gradient!$E$19-gradient!$E$18)/100)*(PI()*gradient!$E$8*gradient!$E$8/4*O$3*0.7/N116))/$W$108))*EXP(gradient!$E$23*((gradient!$E$19-gradient!$E$18)/100))-(1/((gradient!$E$23*((gradient!$E$19-gradient!$E$18)/100)*(PI()*gradient!$E$8*gradient!$E$8/4*O$3*0.7/N116))/$W$108)))),0)</f>
        <v>203.27067616792189</v>
      </c>
      <c r="Q116" s="472"/>
      <c r="S116" s="344">
        <f>IF($G116&lt;1001,1+((SQRT(S$3/((('col1'!$B$9*((((U116/60*4)/(3.1415927*0.7*gradient!$E$8*gradient!$E$8))/1000*gradient!$E$9/1000000)/'col1'!$N$5)^(1/3))+('col1'!$B$10/((((U116/60*4)/(3.1415927*0.7*gradient!$E$8*gradient!$E$8))/1000*gradient!$E$9/1000000)/'col1'!$N$5))+('col1'!$B$11*((((U116/60*4)/(3.1415927*0.7*gradient!$E$8*gradient!$E$8))/1000*gradient!$E$9/1000000)/'col1'!$N$5)))*(gradient!$E$9*0.001)))/4)*(1/(1+((gradient!$E$23*((gradient!$E$19-gradient!$E$18)/100)*((PI()*gradient!$E$8*gradient!$E$8/4*S$3*0.7/U116)))/$W$108)))*LN(((((gradient!$E$23*((gradient!$E$19-gradient!$E$18)/100)*(PI()*gradient!$E$8*gradient!$E$8/4*S$3*0.7/U116))/$W$108)+1)/((gradient!$E$23*((gradient!$E$19-gradient!$E$18)/100)*(PI()*gradient!$E$8*gradient!$E$8/4*S$3*0.7/U116))/$W$108))*EXP(gradient!$E$23*((gradient!$E$19-gradient!$E$18)/100))-(1/((gradient!$E$23*((gradient!$E$19-gradient!$E$18)/100)*(PI()*gradient!$E$8*gradient!$E$8/4*S$3*0.7/U116))/$W$108)))),0)</f>
        <v>203.27067616792189</v>
      </c>
      <c r="T116" s="340">
        <v>20</v>
      </c>
      <c r="U116" s="345">
        <f>800*gradient!$E$8/4.6</f>
        <v>365.21739130434787</v>
      </c>
    </row>
    <row r="117" spans="1:21" x14ac:dyDescent="0.2">
      <c r="A117" s="470"/>
      <c r="B117" s="345">
        <f>900*gradient!$E$8/4.6</f>
        <v>410.86956521739131</v>
      </c>
      <c r="C117" s="344">
        <f>1+((SQRT($C$3/((('col1'!$B$9*(((($B117/60*4)/(3.1415927*0.7*gradient!$E$8*gradient!$E$8))/1000*gradient!$E$9/1000000)/'col1'!$N$5)^(1/3))+('col1'!$B$10/(((($B117/60*4)/(3.1415927*0.7*gradient!$E$8*gradient!$E$8))/1000*gradient!$E$9/1000000)/'col1'!$N$5))+('col1'!$B$11*(((($B117/60*4)/(3.1415927*0.7*gradient!$E$8*gradient!$E$8))/1000*gradient!$E$9/1000000)/'col1'!$N$5)))*(gradient!$E$9*0.001)))/4)*(1/(1+((gradient!$E$23*((gradient!$E$19-gradient!$E$18)/100)*((PI()*gradient!$E$8*gradient!$E$8/4*$C$3*0.7/$B117)))/gradient!$E$20)))*LN(((((gradient!$E$23*((gradient!$E$19-gradient!$E$18)/100)*(PI()*gradient!$E$8*gradient!$E$8/4*$C$3*0.7/$B117))/gradient!$E$20)+1)/((gradient!$E$23*((gradient!$E$19-gradient!$E$18)/100)*(PI()*gradient!$E$8*gradient!$E$8/4*$C$3*0.7/$B117))/gradient!$E$20))*EXP(gradient!$E$23*((gradient!$E$19-gradient!$E$18)/100))-(1/((gradient!$E$23*((gradient!$E$19-gradient!$E$18)/100)*(PI()*gradient!$E$8*gradient!$E$8/4*$C$3*0.7/$B117))/gradient!$E$20))))</f>
        <v>142.99861273172891</v>
      </c>
      <c r="E117" s="472"/>
      <c r="F117" s="345">
        <f>900*gradient!$E$8/4.6</f>
        <v>410.86956521739131</v>
      </c>
      <c r="G117" s="344">
        <f>1.1*('col1'!$B$12*$G$3*0.001*(($F117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117" s="472"/>
      <c r="J117" s="345">
        <f>900*gradient!$E$8/4.6</f>
        <v>410.86956521739131</v>
      </c>
      <c r="K117" s="344">
        <f>IF($G117&lt;201,1+((SQRT(K$3/((('col1'!$B$9*((((J117/60*4)/(3.1415927*0.7*gradient!$E$8*gradient!$E$8))/1000*gradient!$E$9/1000000)/'col1'!$N$5)^(1/3))+('col1'!$B$10/((((J117/60*4)/(3.1415927*0.7*gradient!$E$8*gradient!$E$8))/1000*gradient!$E$9/1000000)/'col1'!$N$5))+('col1'!$B$11*((((J117/60*4)/(3.1415927*0.7*gradient!$E$8*gradient!$E$8))/1000*gradient!$E$9/1000000)/'col1'!$N$5)))*(gradient!$E$9*0.001)))/4)*(1/(1+((gradient!$E$23*((gradient!$E$19-gradient!$E$18)/100)*((PI()*gradient!$E$8*gradient!$E$8/4*K$3*0.7/J117)))/$W$108)))*LN(((((gradient!$E$23*((gradient!$E$19-gradient!$E$18)/100)*(PI()*gradient!$E$8*gradient!$E$8/4*K$3*0.7/J117))/$W$108)+1)/((gradient!$E$23*((gradient!$E$19-gradient!$E$18)/100)*(PI()*gradient!$E$8*gradient!$E$8/4*K$3*0.7/J117))/$W$108))*EXP(gradient!$E$23*((gradient!$E$19-gradient!$E$18)/100))-(1/((gradient!$E$23*((gradient!$E$19-gradient!$E$18)/100)*(PI()*gradient!$E$8*gradient!$E$8/4*K$3*0.7/J117))/$W$108)))),0)</f>
        <v>0</v>
      </c>
      <c r="M117" s="472"/>
      <c r="N117" s="345">
        <f>900*gradient!$E$8/4.6</f>
        <v>410.86956521739131</v>
      </c>
      <c r="O117" s="344">
        <f>IF($G117&lt;401,1+((SQRT(O$3/((('col1'!$B$9*((((N117/60*4)/(3.1415927*0.7*gradient!$E$8*gradient!$E$8))/1000*gradient!$E$9/1000000)/'col1'!$N$5)^(1/3))+('col1'!$B$10/((((N117/60*4)/(3.1415927*0.7*gradient!$E$8*gradient!$E$8))/1000*gradient!$E$9/1000000)/'col1'!$N$5))+('col1'!$B$11*((((N117/60*4)/(3.1415927*0.7*gradient!$E$8*gradient!$E$8))/1000*gradient!$E$9/1000000)/'col1'!$N$5)))*(gradient!$E$9*0.001)))/4)*(1/(1+((gradient!$E$23*((gradient!$E$19-gradient!$E$18)/100)*((PI()*gradient!$E$8*gradient!$E$8/4*O$3*0.7/N117)))/$W$108)))*LN(((((gradient!$E$23*((gradient!$E$19-gradient!$E$18)/100)*(PI()*gradient!$E$8*gradient!$E$8/4*O$3*0.7/N117))/$W$108)+1)/((gradient!$E$23*((gradient!$E$19-gradient!$E$18)/100)*(PI()*gradient!$E$8*gradient!$E$8/4*O$3*0.7/N117))/$W$108))*EXP(gradient!$E$23*((gradient!$E$19-gradient!$E$18)/100))-(1/((gradient!$E$23*((gradient!$E$19-gradient!$E$18)/100)*(PI()*gradient!$E$8*gradient!$E$8/4*O$3*0.7/N117))/$W$108)))),0)</f>
        <v>206.5240941017851</v>
      </c>
      <c r="Q117" s="472"/>
      <c r="S117" s="344">
        <f>IF($G117&lt;1001,1+((SQRT(S$3/((('col1'!$B$9*((((U117/60*4)/(3.1415927*0.7*gradient!$E$8*gradient!$E$8))/1000*gradient!$E$9/1000000)/'col1'!$N$5)^(1/3))+('col1'!$B$10/((((U117/60*4)/(3.1415927*0.7*gradient!$E$8*gradient!$E$8))/1000*gradient!$E$9/1000000)/'col1'!$N$5))+('col1'!$B$11*((((U117/60*4)/(3.1415927*0.7*gradient!$E$8*gradient!$E$8))/1000*gradient!$E$9/1000000)/'col1'!$N$5)))*(gradient!$E$9*0.001)))/4)*(1/(1+((gradient!$E$23*((gradient!$E$19-gradient!$E$18)/100)*((PI()*gradient!$E$8*gradient!$E$8/4*S$3*0.7/U117)))/$W$108)))*LN(((((gradient!$E$23*((gradient!$E$19-gradient!$E$18)/100)*(PI()*gradient!$E$8*gradient!$E$8/4*S$3*0.7/U117))/$W$108)+1)/((gradient!$E$23*((gradient!$E$19-gradient!$E$18)/100)*(PI()*gradient!$E$8*gradient!$E$8/4*S$3*0.7/U117))/$W$108))*EXP(gradient!$E$23*((gradient!$E$19-gradient!$E$18)/100))-(1/((gradient!$E$23*((gradient!$E$19-gradient!$E$18)/100)*(PI()*gradient!$E$8*gradient!$E$8/4*S$3*0.7/U117))/$W$108)))),0)</f>
        <v>206.5240941017851</v>
      </c>
      <c r="T117" s="340">
        <v>20</v>
      </c>
      <c r="U117" s="345">
        <f>900*gradient!$E$8/4.6</f>
        <v>410.86956521739131</v>
      </c>
    </row>
    <row r="118" spans="1:21" x14ac:dyDescent="0.2">
      <c r="A118" s="470"/>
      <c r="B118" s="345">
        <f>1000*gradient!$E$8/4.6</f>
        <v>456.52173913043481</v>
      </c>
      <c r="C118" s="344">
        <f>1+((SQRT($C$3/((('col1'!$B$9*(((($B118/60*4)/(3.1415927*0.7*gradient!$E$8*gradient!$E$8))/1000*gradient!$E$9/1000000)/'col1'!$N$5)^(1/3))+('col1'!$B$10/(((($B118/60*4)/(3.1415927*0.7*gradient!$E$8*gradient!$E$8))/1000*gradient!$E$9/1000000)/'col1'!$N$5))+('col1'!$B$11*(((($B118/60*4)/(3.1415927*0.7*gradient!$E$8*gradient!$E$8))/1000*gradient!$E$9/1000000)/'col1'!$N$5)))*(gradient!$E$9*0.001)))/4)*(1/(1+((gradient!$E$23*((gradient!$E$19-gradient!$E$18)/100)*((PI()*gradient!$E$8*gradient!$E$8/4*$C$3*0.7/$B118)))/gradient!$E$20)))*LN(((((gradient!$E$23*((gradient!$E$19-gradient!$E$18)/100)*(PI()*gradient!$E$8*gradient!$E$8/4*$C$3*0.7/$B118))/gradient!$E$20)+1)/((gradient!$E$23*((gradient!$E$19-gradient!$E$18)/100)*(PI()*gradient!$E$8*gradient!$E$8/4*$C$3*0.7/$B118))/gradient!$E$20))*EXP(gradient!$E$23*((gradient!$E$19-gradient!$E$18)/100))-(1/((gradient!$E$23*((gradient!$E$19-gradient!$E$18)/100)*(PI()*gradient!$E$8*gradient!$E$8/4*$C$3*0.7/$B118))/gradient!$E$20))))</f>
        <v>147.22229580981448</v>
      </c>
      <c r="E118" s="472"/>
      <c r="F118" s="345">
        <f>1000*gradient!$E$8/4.6</f>
        <v>456.52173913043481</v>
      </c>
      <c r="G118" s="344">
        <f>1.1*('col1'!$B$12*$G$3*0.001*(($F118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118" s="472"/>
      <c r="J118" s="345">
        <f>1000*gradient!$E$8/4.6</f>
        <v>456.52173913043481</v>
      </c>
      <c r="K118" s="344">
        <f>IF($G118&lt;201,1+((SQRT(K$3/((('col1'!$B$9*((((J118/60*4)/(3.1415927*0.7*gradient!$E$8*gradient!$E$8))/1000*gradient!$E$9/1000000)/'col1'!$N$5)^(1/3))+('col1'!$B$10/((((J118/60*4)/(3.1415927*0.7*gradient!$E$8*gradient!$E$8))/1000*gradient!$E$9/1000000)/'col1'!$N$5))+('col1'!$B$11*((((J118/60*4)/(3.1415927*0.7*gradient!$E$8*gradient!$E$8))/1000*gradient!$E$9/1000000)/'col1'!$N$5)))*(gradient!$E$9*0.001)))/4)*(1/(1+((gradient!$E$23*((gradient!$E$19-gradient!$E$18)/100)*((PI()*gradient!$E$8*gradient!$E$8/4*K$3*0.7/J118)))/$W$108)))*LN(((((gradient!$E$23*((gradient!$E$19-gradient!$E$18)/100)*(PI()*gradient!$E$8*gradient!$E$8/4*K$3*0.7/J118))/$W$108)+1)/((gradient!$E$23*((gradient!$E$19-gradient!$E$18)/100)*(PI()*gradient!$E$8*gradient!$E$8/4*K$3*0.7/J118))/$W$108))*EXP(gradient!$E$23*((gradient!$E$19-gradient!$E$18)/100))-(1/((gradient!$E$23*((gradient!$E$19-gradient!$E$18)/100)*(PI()*gradient!$E$8*gradient!$E$8/4*K$3*0.7/J118))/$W$108)))),0)</f>
        <v>0</v>
      </c>
      <c r="M118" s="472"/>
      <c r="N118" s="345">
        <f>1000*gradient!$E$8/4.6</f>
        <v>456.52173913043481</v>
      </c>
      <c r="O118" s="344">
        <f>IF($G118&lt;401,1+((SQRT(O$3/((('col1'!$B$9*((((N118/60*4)/(3.1415927*0.7*gradient!$E$8*gradient!$E$8))/1000*gradient!$E$9/1000000)/'col1'!$N$5)^(1/3))+('col1'!$B$10/((((N118/60*4)/(3.1415927*0.7*gradient!$E$8*gradient!$E$8))/1000*gradient!$E$9/1000000)/'col1'!$N$5))+('col1'!$B$11*((((N118/60*4)/(3.1415927*0.7*gradient!$E$8*gradient!$E$8))/1000*gradient!$E$9/1000000)/'col1'!$N$5)))*(gradient!$E$9*0.001)))/4)*(1/(1+((gradient!$E$23*((gradient!$E$19-gradient!$E$18)/100)*((PI()*gradient!$E$8*gradient!$E$8/4*O$3*0.7/N118)))/$W$108)))*LN(((((gradient!$E$23*((gradient!$E$19-gradient!$E$18)/100)*(PI()*gradient!$E$8*gradient!$E$8/4*O$3*0.7/N118))/$W$108)+1)/((gradient!$E$23*((gradient!$E$19-gradient!$E$18)/100)*(PI()*gradient!$E$8*gradient!$E$8/4*O$3*0.7/N118))/$W$108))*EXP(gradient!$E$23*((gradient!$E$19-gradient!$E$18)/100))-(1/((gradient!$E$23*((gradient!$E$19-gradient!$E$18)/100)*(PI()*gradient!$E$8*gradient!$E$8/4*O$3*0.7/N118))/$W$108)))),0)</f>
        <v>0</v>
      </c>
      <c r="Q118" s="472"/>
      <c r="S118" s="344">
        <f>IF($G118&lt;1001,1+((SQRT(S$3/((('col1'!$B$9*((((U118/60*4)/(3.1415927*0.7*gradient!$E$8*gradient!$E$8))/1000*gradient!$E$9/1000000)/'col1'!$N$5)^(1/3))+('col1'!$B$10/((((U118/60*4)/(3.1415927*0.7*gradient!$E$8*gradient!$E$8))/1000*gradient!$E$9/1000000)/'col1'!$N$5))+('col1'!$B$11*((((U118/60*4)/(3.1415927*0.7*gradient!$E$8*gradient!$E$8))/1000*gradient!$E$9/1000000)/'col1'!$N$5)))*(gradient!$E$9*0.001)))/4)*(1/(1+((gradient!$E$23*((gradient!$E$19-gradient!$E$18)/100)*((PI()*gradient!$E$8*gradient!$E$8/4*S$3*0.7/U118)))/$W$108)))*LN(((((gradient!$E$23*((gradient!$E$19-gradient!$E$18)/100)*(PI()*gradient!$E$8*gradient!$E$8/4*S$3*0.7/U118))/$W$108)+1)/((gradient!$E$23*((gradient!$E$19-gradient!$E$18)/100)*(PI()*gradient!$E$8*gradient!$E$8/4*S$3*0.7/U118))/$W$108))*EXP(gradient!$E$23*((gradient!$E$19-gradient!$E$18)/100))-(1/((gradient!$E$23*((gradient!$E$19-gradient!$E$18)/100)*(PI()*gradient!$E$8*gradient!$E$8/4*S$3*0.7/U118))/$W$108)))),0)</f>
        <v>208.81302433006854</v>
      </c>
      <c r="T118" s="340">
        <v>20</v>
      </c>
      <c r="U118" s="345">
        <f>1000*gradient!$E$8/4.6</f>
        <v>456.52173913043481</v>
      </c>
    </row>
    <row r="119" spans="1:21" x14ac:dyDescent="0.2">
      <c r="A119" s="470"/>
      <c r="B119" s="345">
        <f>1200*gradient!$E$8/4.6</f>
        <v>547.82608695652175</v>
      </c>
      <c r="C119" s="344">
        <f>1+((SQRT($C$3/((('col1'!$B$9*(((($B119/60*4)/(3.1415927*0.7*gradient!$E$8*gradient!$E$8))/1000*gradient!$E$9/1000000)/'col1'!$N$5)^(1/3))+('col1'!$B$10/(((($B119/60*4)/(3.1415927*0.7*gradient!$E$8*gradient!$E$8))/1000*gradient!$E$9/1000000)/'col1'!$N$5))+('col1'!$B$11*(((($B119/60*4)/(3.1415927*0.7*gradient!$E$8*gradient!$E$8))/1000*gradient!$E$9/1000000)/'col1'!$N$5)))*(gradient!$E$9*0.001)))/4)*(1/(1+((gradient!$E$23*((gradient!$E$19-gradient!$E$18)/100)*((PI()*gradient!$E$8*gradient!$E$8/4*$C$3*0.7/$B119)))/gradient!$E$20)))*LN(((((gradient!$E$23*((gradient!$E$19-gradient!$E$18)/100)*(PI()*gradient!$E$8*gradient!$E$8/4*$C$3*0.7/$B119))/gradient!$E$20)+1)/((gradient!$E$23*((gradient!$E$19-gradient!$E$18)/100)*(PI()*gradient!$E$8*gradient!$E$8/4*$C$3*0.7/$B119))/gradient!$E$20))*EXP(gradient!$E$23*((gradient!$E$19-gradient!$E$18)/100))-(1/((gradient!$E$23*((gradient!$E$19-gradient!$E$18)/100)*(PI()*gradient!$E$8*gradient!$E$8/4*$C$3*0.7/$B119))/gradient!$E$20))))</f>
        <v>153.43190377411688</v>
      </c>
      <c r="E119" s="472"/>
      <c r="F119" s="345">
        <f>1200*gradient!$E$8/4.6</f>
        <v>547.82608695652175</v>
      </c>
      <c r="G119" s="344">
        <f>1.1*('col1'!$B$12*$G$3*0.001*(($F119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119" s="472"/>
      <c r="J119" s="345">
        <f>1200*gradient!$E$8/4.6</f>
        <v>547.82608695652175</v>
      </c>
      <c r="K119" s="344">
        <f>IF($G119&lt;201,1+((SQRT(K$3/((('col1'!$B$9*((((J119/60*4)/(3.1415927*0.7*gradient!$E$8*gradient!$E$8))/1000*gradient!$E$9/1000000)/'col1'!$N$5)^(1/3))+('col1'!$B$10/((((J119/60*4)/(3.1415927*0.7*gradient!$E$8*gradient!$E$8))/1000*gradient!$E$9/1000000)/'col1'!$N$5))+('col1'!$B$11*((((J119/60*4)/(3.1415927*0.7*gradient!$E$8*gradient!$E$8))/1000*gradient!$E$9/1000000)/'col1'!$N$5)))*(gradient!$E$9*0.001)))/4)*(1/(1+((gradient!$E$23*((gradient!$E$19-gradient!$E$18)/100)*((PI()*gradient!$E$8*gradient!$E$8/4*K$3*0.7/J119)))/$W$108)))*LN(((((gradient!$E$23*((gradient!$E$19-gradient!$E$18)/100)*(PI()*gradient!$E$8*gradient!$E$8/4*K$3*0.7/J119))/$W$108)+1)/((gradient!$E$23*((gradient!$E$19-gradient!$E$18)/100)*(PI()*gradient!$E$8*gradient!$E$8/4*K$3*0.7/J119))/$W$108))*EXP(gradient!$E$23*((gradient!$E$19-gradient!$E$18)/100))-(1/((gradient!$E$23*((gradient!$E$19-gradient!$E$18)/100)*(PI()*gradient!$E$8*gradient!$E$8/4*K$3*0.7/J119))/$W$108)))),0)</f>
        <v>0</v>
      </c>
      <c r="M119" s="472"/>
      <c r="N119" s="345">
        <f>1200*gradient!$E$8/4.6</f>
        <v>547.82608695652175</v>
      </c>
      <c r="O119" s="344">
        <f>IF($G119&lt;401,1+((SQRT(O$3/((('col1'!$B$9*((((N119/60*4)/(3.1415927*0.7*gradient!$E$8*gradient!$E$8))/1000*gradient!$E$9/1000000)/'col1'!$N$5)^(1/3))+('col1'!$B$10/((((N119/60*4)/(3.1415927*0.7*gradient!$E$8*gradient!$E$8))/1000*gradient!$E$9/1000000)/'col1'!$N$5))+('col1'!$B$11*((((N119/60*4)/(3.1415927*0.7*gradient!$E$8*gradient!$E$8))/1000*gradient!$E$9/1000000)/'col1'!$N$5)))*(gradient!$E$9*0.001)))/4)*(1/(1+((gradient!$E$23*((gradient!$E$19-gradient!$E$18)/100)*((PI()*gradient!$E$8*gradient!$E$8/4*O$3*0.7/N119)))/$W$108)))*LN(((((gradient!$E$23*((gradient!$E$19-gradient!$E$18)/100)*(PI()*gradient!$E$8*gradient!$E$8/4*O$3*0.7/N119))/$W$108)+1)/((gradient!$E$23*((gradient!$E$19-gradient!$E$18)/100)*(PI()*gradient!$E$8*gradient!$E$8/4*O$3*0.7/N119))/$W$108))*EXP(gradient!$E$23*((gradient!$E$19-gradient!$E$18)/100))-(1/((gradient!$E$23*((gradient!$E$19-gradient!$E$18)/100)*(PI()*gradient!$E$8*gradient!$E$8/4*O$3*0.7/N119))/$W$108)))),0)</f>
        <v>0</v>
      </c>
      <c r="Q119" s="472"/>
      <c r="S119" s="344">
        <f>IF($G119&lt;1001,1+((SQRT(S$3/((('col1'!$B$9*((((U119/60*4)/(3.1415927*0.7*gradient!$E$8*gradient!$E$8))/1000*gradient!$E$9/1000000)/'col1'!$N$5)^(1/3))+('col1'!$B$10/((((U119/60*4)/(3.1415927*0.7*gradient!$E$8*gradient!$E$8))/1000*gradient!$E$9/1000000)/'col1'!$N$5))+('col1'!$B$11*((((U119/60*4)/(3.1415927*0.7*gradient!$E$8*gradient!$E$8))/1000*gradient!$E$9/1000000)/'col1'!$N$5)))*(gradient!$E$9*0.001)))/4)*(1/(1+((gradient!$E$23*((gradient!$E$19-gradient!$E$18)/100)*((PI()*gradient!$E$8*gradient!$E$8/4*S$3*0.7/U119)))/$W$108)))*LN(((((gradient!$E$23*((gradient!$E$19-gradient!$E$18)/100)*(PI()*gradient!$E$8*gradient!$E$8/4*S$3*0.7/U119))/$W$108)+1)/((gradient!$E$23*((gradient!$E$19-gradient!$E$18)/100)*(PI()*gradient!$E$8*gradient!$E$8/4*S$3*0.7/U119))/$W$108))*EXP(gradient!$E$23*((gradient!$E$19-gradient!$E$18)/100))-(1/((gradient!$E$23*((gradient!$E$19-gradient!$E$18)/100)*(PI()*gradient!$E$8*gradient!$E$8/4*S$3*0.7/U119))/$W$108)))),0)</f>
        <v>211.45196364299659</v>
      </c>
      <c r="T119" s="340">
        <v>20</v>
      </c>
      <c r="U119" s="345">
        <f>1200*gradient!$E$8/4.6</f>
        <v>547.82608695652175</v>
      </c>
    </row>
    <row r="120" spans="1:21" x14ac:dyDescent="0.2">
      <c r="A120" s="470"/>
      <c r="B120" s="345">
        <f>1400*gradient!$E$8/4.6</f>
        <v>639.13043478260875</v>
      </c>
      <c r="C120" s="344">
        <f>1+((SQRT($C$3/((('col1'!$B$9*(((($B120/60*4)/(3.1415927*0.7*gradient!$E$8*gradient!$E$8))/1000*gradient!$E$9/1000000)/'col1'!$N$5)^(1/3))+('col1'!$B$10/(((($B120/60*4)/(3.1415927*0.7*gradient!$E$8*gradient!$E$8))/1000*gradient!$E$9/1000000)/'col1'!$N$5))+('col1'!$B$11*(((($B120/60*4)/(3.1415927*0.7*gradient!$E$8*gradient!$E$8))/1000*gradient!$E$9/1000000)/'col1'!$N$5)))*(gradient!$E$9*0.001)))/4)*(1/(1+((gradient!$E$23*((gradient!$E$19-gradient!$E$18)/100)*((PI()*gradient!$E$8*gradient!$E$8/4*$C$3*0.7/$B120)))/gradient!$E$20)))*LN(((((gradient!$E$23*((gradient!$E$19-gradient!$E$18)/100)*(PI()*gradient!$E$8*gradient!$E$8/4*$C$3*0.7/$B120))/gradient!$E$20)+1)/((gradient!$E$23*((gradient!$E$19-gradient!$E$18)/100)*(PI()*gradient!$E$8*gradient!$E$8/4*$C$3*0.7/$B120))/gradient!$E$20))*EXP(gradient!$E$23*((gradient!$E$19-gradient!$E$18)/100))-(1/((gradient!$E$23*((gradient!$E$19-gradient!$E$18)/100)*(PI()*gradient!$E$8*gradient!$E$8/4*$C$3*0.7/$B120))/gradient!$E$20))))</f>
        <v>157.57951628530583</v>
      </c>
      <c r="E120" s="472"/>
      <c r="F120" s="345">
        <f>1400*gradient!$E$8/4.6</f>
        <v>639.13043478260875</v>
      </c>
      <c r="G120" s="344">
        <f>1.1*('col1'!$B$12*$G$3*0.001*(($F120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120" s="472"/>
      <c r="J120" s="345">
        <f>1400*gradient!$E$8/4.6</f>
        <v>639.13043478260875</v>
      </c>
      <c r="K120" s="344">
        <f>IF($G120&lt;201,1+((SQRT(K$3/((('col1'!$B$9*((((J120/60*4)/(3.1415927*0.7*gradient!$E$8*gradient!$E$8))/1000*gradient!$E$9/1000000)/'col1'!$N$5)^(1/3))+('col1'!$B$10/((((J120/60*4)/(3.1415927*0.7*gradient!$E$8*gradient!$E$8))/1000*gradient!$E$9/1000000)/'col1'!$N$5))+('col1'!$B$11*((((J120/60*4)/(3.1415927*0.7*gradient!$E$8*gradient!$E$8))/1000*gradient!$E$9/1000000)/'col1'!$N$5)))*(gradient!$E$9*0.001)))/4)*(1/(1+((gradient!$E$23*((gradient!$E$19-gradient!$E$18)/100)*((PI()*gradient!$E$8*gradient!$E$8/4*K$3*0.7/J120)))/$W$108)))*LN(((((gradient!$E$23*((gradient!$E$19-gradient!$E$18)/100)*(PI()*gradient!$E$8*gradient!$E$8/4*K$3*0.7/J120))/$W$108)+1)/((gradient!$E$23*((gradient!$E$19-gradient!$E$18)/100)*(PI()*gradient!$E$8*gradient!$E$8/4*K$3*0.7/J120))/$W$108))*EXP(gradient!$E$23*((gradient!$E$19-gradient!$E$18)/100))-(1/((gradient!$E$23*((gradient!$E$19-gradient!$E$18)/100)*(PI()*gradient!$E$8*gradient!$E$8/4*K$3*0.7/J120))/$W$108)))),0)</f>
        <v>0</v>
      </c>
      <c r="M120" s="472"/>
      <c r="N120" s="345">
        <f>1400*gradient!$E$8/4.6</f>
        <v>639.13043478260875</v>
      </c>
      <c r="O120" s="344">
        <f>IF($G120&lt;401,1+((SQRT(O$3/((('col1'!$B$9*((((N120/60*4)/(3.1415927*0.7*gradient!$E$8*gradient!$E$8))/1000*gradient!$E$9/1000000)/'col1'!$N$5)^(1/3))+('col1'!$B$10/((((N120/60*4)/(3.1415927*0.7*gradient!$E$8*gradient!$E$8))/1000*gradient!$E$9/1000000)/'col1'!$N$5))+('col1'!$B$11*((((N120/60*4)/(3.1415927*0.7*gradient!$E$8*gradient!$E$8))/1000*gradient!$E$9/1000000)/'col1'!$N$5)))*(gradient!$E$9*0.001)))/4)*(1/(1+((gradient!$E$23*((gradient!$E$19-gradient!$E$18)/100)*((PI()*gradient!$E$8*gradient!$E$8/4*O$3*0.7/N120)))/$W$108)))*LN(((((gradient!$E$23*((gradient!$E$19-gradient!$E$18)/100)*(PI()*gradient!$E$8*gradient!$E$8/4*O$3*0.7/N120))/$W$108)+1)/((gradient!$E$23*((gradient!$E$19-gradient!$E$18)/100)*(PI()*gradient!$E$8*gradient!$E$8/4*O$3*0.7/N120))/$W$108))*EXP(gradient!$E$23*((gradient!$E$19-gradient!$E$18)/100))-(1/((gradient!$E$23*((gradient!$E$19-gradient!$E$18)/100)*(PI()*gradient!$E$8*gradient!$E$8/4*O$3*0.7/N120))/$W$108)))),0)</f>
        <v>0</v>
      </c>
      <c r="Q120" s="472"/>
      <c r="S120" s="344">
        <f>IF($G120&lt;1001,1+((SQRT(S$3/((('col1'!$B$9*((((U120/60*4)/(3.1415927*0.7*gradient!$E$8*gradient!$E$8))/1000*gradient!$E$9/1000000)/'col1'!$N$5)^(1/3))+('col1'!$B$10/((((U120/60*4)/(3.1415927*0.7*gradient!$E$8*gradient!$E$8))/1000*gradient!$E$9/1000000)/'col1'!$N$5))+('col1'!$B$11*((((U120/60*4)/(3.1415927*0.7*gradient!$E$8*gradient!$E$8))/1000*gradient!$E$9/1000000)/'col1'!$N$5)))*(gradient!$E$9*0.001)))/4)*(1/(1+((gradient!$E$23*((gradient!$E$19-gradient!$E$18)/100)*((PI()*gradient!$E$8*gradient!$E$8/4*S$3*0.7/U120)))/$W$108)))*LN(((((gradient!$E$23*((gradient!$E$19-gradient!$E$18)/100)*(PI()*gradient!$E$8*gradient!$E$8/4*S$3*0.7/U120))/$W$108)+1)/((gradient!$E$23*((gradient!$E$19-gradient!$E$18)/100)*(PI()*gradient!$E$8*gradient!$E$8/4*S$3*0.7/U120))/$W$108))*EXP(gradient!$E$23*((gradient!$E$19-gradient!$E$18)/100))-(1/((gradient!$E$23*((gradient!$E$19-gradient!$E$18)/100)*(PI()*gradient!$E$8*gradient!$E$8/4*S$3*0.7/U120))/$W$108)))),0)</f>
        <v>212.46453267536384</v>
      </c>
      <c r="T120" s="340">
        <v>20</v>
      </c>
      <c r="U120" s="345">
        <f>1400*gradient!$E$8/4.6</f>
        <v>639.13043478260875</v>
      </c>
    </row>
    <row r="121" spans="1:21" x14ac:dyDescent="0.2">
      <c r="A121" s="470"/>
      <c r="B121" s="345">
        <f>1600*gradient!$E$8/4.6</f>
        <v>730.43478260869574</v>
      </c>
      <c r="C121" s="344">
        <f>1+((SQRT($C$3/((('col1'!$B$9*(((($B121/60*4)/(3.1415927*0.7*gradient!$E$8*gradient!$E$8))/1000*gradient!$E$9/1000000)/'col1'!$N$5)^(1/3))+('col1'!$B$10/(((($B121/60*4)/(3.1415927*0.7*gradient!$E$8*gradient!$E$8))/1000*gradient!$E$9/1000000)/'col1'!$N$5))+('col1'!$B$11*(((($B121/60*4)/(3.1415927*0.7*gradient!$E$8*gradient!$E$8))/1000*gradient!$E$9/1000000)/'col1'!$N$5)))*(gradient!$E$9*0.001)))/4)*(1/(1+((gradient!$E$23*((gradient!$E$19-gradient!$E$18)/100)*((PI()*gradient!$E$8*gradient!$E$8/4*$C$3*0.7/$B121)))/gradient!$E$20)))*LN(((((gradient!$E$23*((gradient!$E$19-gradient!$E$18)/100)*(PI()*gradient!$E$8*gradient!$E$8/4*$C$3*0.7/$B121))/gradient!$E$20)+1)/((gradient!$E$23*((gradient!$E$19-gradient!$E$18)/100)*(PI()*gradient!$E$8*gradient!$E$8/4*$C$3*0.7/$B121))/gradient!$E$20))*EXP(gradient!$E$23*((gradient!$E$19-gradient!$E$18)/100))-(1/((gradient!$E$23*((gradient!$E$19-gradient!$E$18)/100)*(PI()*gradient!$E$8*gradient!$E$8/4*$C$3*0.7/$B121))/gradient!$E$20))))</f>
        <v>160.36624205023853</v>
      </c>
      <c r="E121" s="472"/>
      <c r="F121" s="345">
        <f>1600*gradient!$E$8/4.6</f>
        <v>730.43478260869574</v>
      </c>
      <c r="G121" s="344">
        <f>1.1*('col1'!$B$12*$G$3*0.001*(($F121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121" s="472"/>
      <c r="J121" s="345">
        <f>1600*gradient!$E$8/4.6</f>
        <v>730.43478260869574</v>
      </c>
      <c r="K121" s="344">
        <f>IF($G121&lt;201,1+((SQRT(K$3/((('col1'!$B$9*((((J121/60*4)/(3.1415927*0.7*gradient!$E$8*gradient!$E$8))/1000*gradient!$E$9/1000000)/'col1'!$N$5)^(1/3))+('col1'!$B$10/((((J121/60*4)/(3.1415927*0.7*gradient!$E$8*gradient!$E$8))/1000*gradient!$E$9/1000000)/'col1'!$N$5))+('col1'!$B$11*((((J121/60*4)/(3.1415927*0.7*gradient!$E$8*gradient!$E$8))/1000*gradient!$E$9/1000000)/'col1'!$N$5)))*(gradient!$E$9*0.001)))/4)*(1/(1+((gradient!$E$23*((gradient!$E$19-gradient!$E$18)/100)*((PI()*gradient!$E$8*gradient!$E$8/4*K$3*0.7/J121)))/$W$108)))*LN(((((gradient!$E$23*((gradient!$E$19-gradient!$E$18)/100)*(PI()*gradient!$E$8*gradient!$E$8/4*K$3*0.7/J121))/$W$108)+1)/((gradient!$E$23*((gradient!$E$19-gradient!$E$18)/100)*(PI()*gradient!$E$8*gradient!$E$8/4*K$3*0.7/J121))/$W$108))*EXP(gradient!$E$23*((gradient!$E$19-gradient!$E$18)/100))-(1/((gradient!$E$23*((gradient!$E$19-gradient!$E$18)/100)*(PI()*gradient!$E$8*gradient!$E$8/4*K$3*0.7/J121))/$W$108)))),0)</f>
        <v>0</v>
      </c>
      <c r="M121" s="472"/>
      <c r="N121" s="345">
        <f>1600*gradient!$E$8/4.6</f>
        <v>730.43478260869574</v>
      </c>
      <c r="O121" s="344">
        <f>IF($G121&lt;401,1+((SQRT(O$3/((('col1'!$B$9*((((N121/60*4)/(3.1415927*0.7*gradient!$E$8*gradient!$E$8))/1000*gradient!$E$9/1000000)/'col1'!$N$5)^(1/3))+('col1'!$B$10/((((N121/60*4)/(3.1415927*0.7*gradient!$E$8*gradient!$E$8))/1000*gradient!$E$9/1000000)/'col1'!$N$5))+('col1'!$B$11*((((N121/60*4)/(3.1415927*0.7*gradient!$E$8*gradient!$E$8))/1000*gradient!$E$9/1000000)/'col1'!$N$5)))*(gradient!$E$9*0.001)))/4)*(1/(1+((gradient!$E$23*((gradient!$E$19-gradient!$E$18)/100)*((PI()*gradient!$E$8*gradient!$E$8/4*O$3*0.7/N121)))/$W$108)))*LN(((((gradient!$E$23*((gradient!$E$19-gradient!$E$18)/100)*(PI()*gradient!$E$8*gradient!$E$8/4*O$3*0.7/N121))/$W$108)+1)/((gradient!$E$23*((gradient!$E$19-gradient!$E$18)/100)*(PI()*gradient!$E$8*gradient!$E$8/4*O$3*0.7/N121))/$W$108))*EXP(gradient!$E$23*((gradient!$E$19-gradient!$E$18)/100))-(1/((gradient!$E$23*((gradient!$E$19-gradient!$E$18)/100)*(PI()*gradient!$E$8*gradient!$E$8/4*O$3*0.7/N121))/$W$108)))),0)</f>
        <v>0</v>
      </c>
      <c r="Q121" s="472"/>
      <c r="S121" s="344">
        <f>IF($G121&lt;1001,1+((SQRT(S$3/((('col1'!$B$9*((((U121/60*4)/(3.1415927*0.7*gradient!$E$8*gradient!$E$8))/1000*gradient!$E$9/1000000)/'col1'!$N$5)^(1/3))+('col1'!$B$10/((((U121/60*4)/(3.1415927*0.7*gradient!$E$8*gradient!$E$8))/1000*gradient!$E$9/1000000)/'col1'!$N$5))+('col1'!$B$11*((((U121/60*4)/(3.1415927*0.7*gradient!$E$8*gradient!$E$8))/1000*gradient!$E$9/1000000)/'col1'!$N$5)))*(gradient!$E$9*0.001)))/4)*(1/(1+((gradient!$E$23*((gradient!$E$19-gradient!$E$18)/100)*((PI()*gradient!$E$8*gradient!$E$8/4*S$3*0.7/U121)))/$W$108)))*LN(((((gradient!$E$23*((gradient!$E$19-gradient!$E$18)/100)*(PI()*gradient!$E$8*gradient!$E$8/4*S$3*0.7/U121))/$W$108)+1)/((gradient!$E$23*((gradient!$E$19-gradient!$E$18)/100)*(PI()*gradient!$E$8*gradient!$E$8/4*S$3*0.7/U121))/$W$108))*EXP(gradient!$E$23*((gradient!$E$19-gradient!$E$18)/100))-(1/((gradient!$E$23*((gradient!$E$19-gradient!$E$18)/100)*(PI()*gradient!$E$8*gradient!$E$8/4*S$3*0.7/U121))/$W$108)))),0)</f>
        <v>212.51845277373036</v>
      </c>
      <c r="T121" s="340">
        <v>20</v>
      </c>
      <c r="U121" s="345">
        <f>1600*gradient!$E$8/4.6</f>
        <v>730.43478260869574</v>
      </c>
    </row>
    <row r="122" spans="1:21" x14ac:dyDescent="0.2">
      <c r="A122" s="470"/>
      <c r="B122" s="345">
        <f>1800*gradient!$E$8/4.6</f>
        <v>821.73913043478262</v>
      </c>
      <c r="C122" s="344">
        <f>1+((SQRT($C$3/((('col1'!$B$9*(((($B122/60*4)/(3.1415927*0.7*gradient!$E$8*gradient!$E$8))/1000*gradient!$E$9/1000000)/'col1'!$N$5)^(1/3))+('col1'!$B$10/(((($B122/60*4)/(3.1415927*0.7*gradient!$E$8*gradient!$E$8))/1000*gradient!$E$9/1000000)/'col1'!$N$5))+('col1'!$B$11*(((($B122/60*4)/(3.1415927*0.7*gradient!$E$8*gradient!$E$8))/1000*gradient!$E$9/1000000)/'col1'!$N$5)))*(gradient!$E$9*0.001)))/4)*(1/(1+((gradient!$E$23*((gradient!$E$19-gradient!$E$18)/100)*((PI()*gradient!$E$8*gradient!$E$8/4*$C$3*0.7/$B122)))/gradient!$E$20)))*LN(((((gradient!$E$23*((gradient!$E$19-gradient!$E$18)/100)*(PI()*gradient!$E$8*gradient!$E$8/4*$C$3*0.7/$B122))/gradient!$E$20)+1)/((gradient!$E$23*((gradient!$E$19-gradient!$E$18)/100)*(PI()*gradient!$E$8*gradient!$E$8/4*$C$3*0.7/$B122))/gradient!$E$20))*EXP(gradient!$E$23*((gradient!$E$19-gradient!$E$18)/100))-(1/((gradient!$E$23*((gradient!$E$19-gradient!$E$18)/100)*(PI()*gradient!$E$8*gradient!$E$8/4*$C$3*0.7/$B122))/gradient!$E$20))))</f>
        <v>162.22239039158379</v>
      </c>
      <c r="E122" s="472"/>
      <c r="F122" s="345">
        <f>1800*gradient!$E$8/4.6</f>
        <v>821.73913043478262</v>
      </c>
      <c r="G122" s="344">
        <f>1.1*('col1'!$B$12*$G$3*0.001*(($F122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122" s="472"/>
      <c r="J122" s="345">
        <f>1800*gradient!$E$8/4.6</f>
        <v>821.73913043478262</v>
      </c>
      <c r="K122" s="344">
        <f>IF($G122&lt;201,1+((SQRT(K$3/((('col1'!$B$9*((((J122/60*4)/(3.1415927*0.7*gradient!$E$8*gradient!$E$8))/1000*gradient!$E$9/1000000)/'col1'!$N$5)^(1/3))+('col1'!$B$10/((((J122/60*4)/(3.1415927*0.7*gradient!$E$8*gradient!$E$8))/1000*gradient!$E$9/1000000)/'col1'!$N$5))+('col1'!$B$11*((((J122/60*4)/(3.1415927*0.7*gradient!$E$8*gradient!$E$8))/1000*gradient!$E$9/1000000)/'col1'!$N$5)))*(gradient!$E$9*0.001)))/4)*(1/(1+((gradient!$E$23*((gradient!$E$19-gradient!$E$18)/100)*((PI()*gradient!$E$8*gradient!$E$8/4*K$3*0.7/J122)))/$W$108)))*LN(((((gradient!$E$23*((gradient!$E$19-gradient!$E$18)/100)*(PI()*gradient!$E$8*gradient!$E$8/4*K$3*0.7/J122))/$W$108)+1)/((gradient!$E$23*((gradient!$E$19-gradient!$E$18)/100)*(PI()*gradient!$E$8*gradient!$E$8/4*K$3*0.7/J122))/$W$108))*EXP(gradient!$E$23*((gradient!$E$19-gradient!$E$18)/100))-(1/((gradient!$E$23*((gradient!$E$19-gradient!$E$18)/100)*(PI()*gradient!$E$8*gradient!$E$8/4*K$3*0.7/J122))/$W$108)))),0)</f>
        <v>0</v>
      </c>
      <c r="M122" s="472"/>
      <c r="N122" s="345">
        <f>1800*gradient!$E$8/4.6</f>
        <v>821.73913043478262</v>
      </c>
      <c r="O122" s="344">
        <f>IF($G122&lt;401,1+((SQRT(O$3/((('col1'!$B$9*((((N122/60*4)/(3.1415927*0.7*gradient!$E$8*gradient!$E$8))/1000*gradient!$E$9/1000000)/'col1'!$N$5)^(1/3))+('col1'!$B$10/((((N122/60*4)/(3.1415927*0.7*gradient!$E$8*gradient!$E$8))/1000*gradient!$E$9/1000000)/'col1'!$N$5))+('col1'!$B$11*((((N122/60*4)/(3.1415927*0.7*gradient!$E$8*gradient!$E$8))/1000*gradient!$E$9/1000000)/'col1'!$N$5)))*(gradient!$E$9*0.001)))/4)*(1/(1+((gradient!$E$23*((gradient!$E$19-gradient!$E$18)/100)*((PI()*gradient!$E$8*gradient!$E$8/4*O$3*0.7/N122)))/$W$108)))*LN(((((gradient!$E$23*((gradient!$E$19-gradient!$E$18)/100)*(PI()*gradient!$E$8*gradient!$E$8/4*O$3*0.7/N122))/$W$108)+1)/((gradient!$E$23*((gradient!$E$19-gradient!$E$18)/100)*(PI()*gradient!$E$8*gradient!$E$8/4*O$3*0.7/N122))/$W$108))*EXP(gradient!$E$23*((gradient!$E$19-gradient!$E$18)/100))-(1/((gradient!$E$23*((gradient!$E$19-gradient!$E$18)/100)*(PI()*gradient!$E$8*gradient!$E$8/4*O$3*0.7/N122))/$W$108)))),0)</f>
        <v>0</v>
      </c>
      <c r="Q122" s="472"/>
      <c r="S122" s="344">
        <f>IF($G122&lt;1001,1+((SQRT(S$3/((('col1'!$B$9*((((U122/60*4)/(3.1415927*0.7*gradient!$E$8*gradient!$E$8))/1000*gradient!$E$9/1000000)/'col1'!$N$5)^(1/3))+('col1'!$B$10/((((U122/60*4)/(3.1415927*0.7*gradient!$E$8*gradient!$E$8))/1000*gradient!$E$9/1000000)/'col1'!$N$5))+('col1'!$B$11*((((U122/60*4)/(3.1415927*0.7*gradient!$E$8*gradient!$E$8))/1000*gradient!$E$9/1000000)/'col1'!$N$5)))*(gradient!$E$9*0.001)))/4)*(1/(1+((gradient!$E$23*((gradient!$E$19-gradient!$E$18)/100)*((PI()*gradient!$E$8*gradient!$E$8/4*S$3*0.7/U122)))/$W$108)))*LN(((((gradient!$E$23*((gradient!$E$19-gradient!$E$18)/100)*(PI()*gradient!$E$8*gradient!$E$8/4*S$3*0.7/U122))/$W$108)+1)/((gradient!$E$23*((gradient!$E$19-gradient!$E$18)/100)*(PI()*gradient!$E$8*gradient!$E$8/4*S$3*0.7/U122))/$W$108))*EXP(gradient!$E$23*((gradient!$E$19-gradient!$E$18)/100))-(1/((gradient!$E$23*((gradient!$E$19-gradient!$E$18)/100)*(PI()*gradient!$E$8*gradient!$E$8/4*S$3*0.7/U122))/$W$108)))),0)</f>
        <v>211.98735943671872</v>
      </c>
      <c r="T122" s="340">
        <v>20</v>
      </c>
      <c r="U122" s="345">
        <f>1800*gradient!$E$8/4.6</f>
        <v>821.73913043478262</v>
      </c>
    </row>
    <row r="123" spans="1:21" x14ac:dyDescent="0.2">
      <c r="A123" s="470"/>
      <c r="B123" s="345">
        <f>2000*gradient!$E$8/4.6</f>
        <v>913.04347826086962</v>
      </c>
      <c r="C123" s="344">
        <f>1+((SQRT($C$3/((('col1'!$B$9*(((($B123/60*4)/(3.1415927*0.7*gradient!$E$8*gradient!$E$8))/1000*gradient!$E$9/1000000)/'col1'!$N$5)^(1/3))+('col1'!$B$10/(((($B123/60*4)/(3.1415927*0.7*gradient!$E$8*gradient!$E$8))/1000*gradient!$E$9/1000000)/'col1'!$N$5))+('col1'!$B$11*(((($B123/60*4)/(3.1415927*0.7*gradient!$E$8*gradient!$E$8))/1000*gradient!$E$9/1000000)/'col1'!$N$5)))*(gradient!$E$9*0.001)))/4)*(1/(1+((gradient!$E$23*((gradient!$E$19-gradient!$E$18)/100)*((PI()*gradient!$E$8*gradient!$E$8/4*$C$3*0.7/$B123)))/gradient!$E$20)))*LN(((((gradient!$E$23*((gradient!$E$19-gradient!$E$18)/100)*(PI()*gradient!$E$8*gradient!$E$8/4*$C$3*0.7/$B123))/gradient!$E$20)+1)/((gradient!$E$23*((gradient!$E$19-gradient!$E$18)/100)*(PI()*gradient!$E$8*gradient!$E$8/4*$C$3*0.7/$B123))/gradient!$E$20))*EXP(gradient!$E$23*((gradient!$E$19-gradient!$E$18)/100))-(1/((gradient!$E$23*((gradient!$E$19-gradient!$E$18)/100)*(PI()*gradient!$E$8*gradient!$E$8/4*$C$3*0.7/$B123))/gradient!$E$20))))</f>
        <v>163.42370143836331</v>
      </c>
      <c r="E123" s="472"/>
      <c r="F123" s="345">
        <f>2000*gradient!$E$8/4.6</f>
        <v>913.04347826086962</v>
      </c>
      <c r="G123" s="344">
        <f>1.1*('col1'!$B$12*$G$3*0.001*(($F123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123" s="472"/>
      <c r="J123" s="345">
        <f>2000*gradient!$E$8/4.6</f>
        <v>913.04347826086962</v>
      </c>
      <c r="K123" s="344">
        <f>IF($G123&lt;201,1+((SQRT(K$3/((('col1'!$B$9*((((J123/60*4)/(3.1415927*0.7*gradient!$E$8*gradient!$E$8))/1000*gradient!$E$9/1000000)/'col1'!$N$5)^(1/3))+('col1'!$B$10/((((J123/60*4)/(3.1415927*0.7*gradient!$E$8*gradient!$E$8))/1000*gradient!$E$9/1000000)/'col1'!$N$5))+('col1'!$B$11*((((J123/60*4)/(3.1415927*0.7*gradient!$E$8*gradient!$E$8))/1000*gradient!$E$9/1000000)/'col1'!$N$5)))*(gradient!$E$9*0.001)))/4)*(1/(1+((gradient!$E$23*((gradient!$E$19-gradient!$E$18)/100)*((PI()*gradient!$E$8*gradient!$E$8/4*K$3*0.7/J123)))/$W$108)))*LN(((((gradient!$E$23*((gradient!$E$19-gradient!$E$18)/100)*(PI()*gradient!$E$8*gradient!$E$8/4*K$3*0.7/J123))/$W$108)+1)/((gradient!$E$23*((gradient!$E$19-gradient!$E$18)/100)*(PI()*gradient!$E$8*gradient!$E$8/4*K$3*0.7/J123))/$W$108))*EXP(gradient!$E$23*((gradient!$E$19-gradient!$E$18)/100))-(1/((gradient!$E$23*((gradient!$E$19-gradient!$E$18)/100)*(PI()*gradient!$E$8*gradient!$E$8/4*K$3*0.7/J123))/$W$108)))),0)</f>
        <v>0</v>
      </c>
      <c r="M123" s="472"/>
      <c r="N123" s="345">
        <f>2000*gradient!$E$8/4.6</f>
        <v>913.04347826086962</v>
      </c>
      <c r="O123" s="344">
        <f>IF($G123&lt;401,1+((SQRT(O$3/((('col1'!$B$9*((((N123/60*4)/(3.1415927*0.7*gradient!$E$8*gradient!$E$8))/1000*gradient!$E$9/1000000)/'col1'!$N$5)^(1/3))+('col1'!$B$10/((((N123/60*4)/(3.1415927*0.7*gradient!$E$8*gradient!$E$8))/1000*gradient!$E$9/1000000)/'col1'!$N$5))+('col1'!$B$11*((((N123/60*4)/(3.1415927*0.7*gradient!$E$8*gradient!$E$8))/1000*gradient!$E$9/1000000)/'col1'!$N$5)))*(gradient!$E$9*0.001)))/4)*(1/(1+((gradient!$E$23*((gradient!$E$19-gradient!$E$18)/100)*((PI()*gradient!$E$8*gradient!$E$8/4*O$3*0.7/N123)))/$W$108)))*LN(((((gradient!$E$23*((gradient!$E$19-gradient!$E$18)/100)*(PI()*gradient!$E$8*gradient!$E$8/4*O$3*0.7/N123))/$W$108)+1)/((gradient!$E$23*((gradient!$E$19-gradient!$E$18)/100)*(PI()*gradient!$E$8*gradient!$E$8/4*O$3*0.7/N123))/$W$108))*EXP(gradient!$E$23*((gradient!$E$19-gradient!$E$18)/100))-(1/((gradient!$E$23*((gradient!$E$19-gradient!$E$18)/100)*(PI()*gradient!$E$8*gradient!$E$8/4*O$3*0.7/N123))/$W$108)))),0)</f>
        <v>0</v>
      </c>
      <c r="Q123" s="472"/>
      <c r="S123" s="344">
        <f>IF($G123&lt;1001,1+((SQRT(S$3/((('col1'!$B$9*((((U123/60*4)/(3.1415927*0.7*gradient!$E$8*gradient!$E$8))/1000*gradient!$E$9/1000000)/'col1'!$N$5)^(1/3))+('col1'!$B$10/((((U123/60*4)/(3.1415927*0.7*gradient!$E$8*gradient!$E$8))/1000*gradient!$E$9/1000000)/'col1'!$N$5))+('col1'!$B$11*((((U123/60*4)/(3.1415927*0.7*gradient!$E$8*gradient!$E$8))/1000*gradient!$E$9/1000000)/'col1'!$N$5)))*(gradient!$E$9*0.001)))/4)*(1/(1+((gradient!$E$23*((gradient!$E$19-gradient!$E$18)/100)*((PI()*gradient!$E$8*gradient!$E$8/4*S$3*0.7/U123)))/$W$108)))*LN(((((gradient!$E$23*((gradient!$E$19-gradient!$E$18)/100)*(PI()*gradient!$E$8*gradient!$E$8/4*S$3*0.7/U123))/$W$108)+1)/((gradient!$E$23*((gradient!$E$19-gradient!$E$18)/100)*(PI()*gradient!$E$8*gradient!$E$8/4*S$3*0.7/U123))/$W$108))*EXP(gradient!$E$23*((gradient!$E$19-gradient!$E$18)/100))-(1/((gradient!$E$23*((gradient!$E$19-gradient!$E$18)/100)*(PI()*gradient!$E$8*gradient!$E$8/4*S$3*0.7/U123))/$W$108)))),0)</f>
        <v>211.09167370769265</v>
      </c>
      <c r="T123" s="340">
        <v>20</v>
      </c>
      <c r="U123" s="345">
        <f>2000*gradient!$E$8/4.6</f>
        <v>913.04347826086962</v>
      </c>
    </row>
    <row r="124" spans="1:21" x14ac:dyDescent="0.2">
      <c r="A124" s="470"/>
      <c r="B124" s="345">
        <f>2500*gradient!$E$8/4.6</f>
        <v>1141.304347826087</v>
      </c>
      <c r="C124" s="344">
        <f>1+((SQRT($C$3/((('col1'!$B$9*(((($B124/60*4)/(3.1415927*0.7*gradient!$E$8*gradient!$E$8))/1000*gradient!$E$9/1000000)/'col1'!$N$5)^(1/3))+('col1'!$B$10/(((($B124/60*4)/(3.1415927*0.7*gradient!$E$8*gradient!$E$8))/1000*gradient!$E$9/1000000)/'col1'!$N$5))+('col1'!$B$11*(((($B124/60*4)/(3.1415927*0.7*gradient!$E$8*gradient!$E$8))/1000*gradient!$E$9/1000000)/'col1'!$N$5)))*(gradient!$E$9*0.001)))/4)*(1/(1+((gradient!$E$23*((gradient!$E$19-gradient!$E$18)/100)*((PI()*gradient!$E$8*gradient!$E$8/4*$C$3*0.7/$B124)))/gradient!$E$20)))*LN(((((gradient!$E$23*((gradient!$E$19-gradient!$E$18)/100)*(PI()*gradient!$E$8*gradient!$E$8/4*$C$3*0.7/$B124))/gradient!$E$20)+1)/((gradient!$E$23*((gradient!$E$19-gradient!$E$18)/100)*(PI()*gradient!$E$8*gradient!$E$8/4*$C$3*0.7/$B124))/gradient!$E$20))*EXP(gradient!$E$23*((gradient!$E$19-gradient!$E$18)/100))-(1/((gradient!$E$23*((gradient!$E$19-gradient!$E$18)/100)*(PI()*gradient!$E$8*gradient!$E$8/4*$C$3*0.7/$B124))/gradient!$E$20))))</f>
        <v>164.62758616779561</v>
      </c>
      <c r="E124" s="472"/>
      <c r="F124" s="345">
        <f>2500*gradient!$E$8/4.6</f>
        <v>1141.304347826087</v>
      </c>
      <c r="G124" s="344">
        <f>1.1*('col1'!$B$12*$G$3*0.001*(($F124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124" s="472"/>
      <c r="J124" s="345">
        <f>2500*gradient!$E$8/4.6</f>
        <v>1141.304347826087</v>
      </c>
      <c r="K124" s="344">
        <f>IF($G124&lt;201,1+((SQRT(K$3/((('col1'!$B$9*((((J124/60*4)/(3.1415927*0.7*gradient!$E$8*gradient!$E$8))/1000*gradient!$E$9/1000000)/'col1'!$N$5)^(1/3))+('col1'!$B$10/((((J124/60*4)/(3.1415927*0.7*gradient!$E$8*gradient!$E$8))/1000*gradient!$E$9/1000000)/'col1'!$N$5))+('col1'!$B$11*((((J124/60*4)/(3.1415927*0.7*gradient!$E$8*gradient!$E$8))/1000*gradient!$E$9/1000000)/'col1'!$N$5)))*(gradient!$E$9*0.001)))/4)*(1/(1+((gradient!$E$23*((gradient!$E$19-gradient!$E$18)/100)*((PI()*gradient!$E$8*gradient!$E$8/4*K$3*0.7/J124)))/$W$108)))*LN(((((gradient!$E$23*((gradient!$E$19-gradient!$E$18)/100)*(PI()*gradient!$E$8*gradient!$E$8/4*K$3*0.7/J124))/$W$108)+1)/((gradient!$E$23*((gradient!$E$19-gradient!$E$18)/100)*(PI()*gradient!$E$8*gradient!$E$8/4*K$3*0.7/J124))/$W$108))*EXP(gradient!$E$23*((gradient!$E$19-gradient!$E$18)/100))-(1/((gradient!$E$23*((gradient!$E$19-gradient!$E$18)/100)*(PI()*gradient!$E$8*gradient!$E$8/4*K$3*0.7/J124))/$W$108)))),0)</f>
        <v>0</v>
      </c>
      <c r="M124" s="472"/>
      <c r="N124" s="345">
        <f>2500*gradient!$E$8/4.6</f>
        <v>1141.304347826087</v>
      </c>
      <c r="O124" s="344">
        <f>IF($G124&lt;401,1+((SQRT(O$3/((('col1'!$B$9*((((N124/60*4)/(3.1415927*0.7*gradient!$E$8*gradient!$E$8))/1000*gradient!$E$9/1000000)/'col1'!$N$5)^(1/3))+('col1'!$B$10/((((N124/60*4)/(3.1415927*0.7*gradient!$E$8*gradient!$E$8))/1000*gradient!$E$9/1000000)/'col1'!$N$5))+('col1'!$B$11*((((N124/60*4)/(3.1415927*0.7*gradient!$E$8*gradient!$E$8))/1000*gradient!$E$9/1000000)/'col1'!$N$5)))*(gradient!$E$9*0.001)))/4)*(1/(1+((gradient!$E$23*((gradient!$E$19-gradient!$E$18)/100)*((PI()*gradient!$E$8*gradient!$E$8/4*O$3*0.7/N124)))/$W$108)))*LN(((((gradient!$E$23*((gradient!$E$19-gradient!$E$18)/100)*(PI()*gradient!$E$8*gradient!$E$8/4*O$3*0.7/N124))/$W$108)+1)/((gradient!$E$23*((gradient!$E$19-gradient!$E$18)/100)*(PI()*gradient!$E$8*gradient!$E$8/4*O$3*0.7/N124))/$W$108))*EXP(gradient!$E$23*((gradient!$E$19-gradient!$E$18)/100))-(1/((gradient!$E$23*((gradient!$E$19-gradient!$E$18)/100)*(PI()*gradient!$E$8*gradient!$E$8/4*O$3*0.7/N124))/$W$108)))),0)</f>
        <v>0</v>
      </c>
      <c r="Q124" s="472"/>
      <c r="S124" s="344">
        <f>IF($G124&lt;1001,1+((SQRT(S$3/((('col1'!$B$9*((((U124/60*4)/(3.1415927*0.7*gradient!$E$8*gradient!$E$8))/1000*gradient!$E$9/1000000)/'col1'!$N$5)^(1/3))+('col1'!$B$10/((((U124/60*4)/(3.1415927*0.7*gradient!$E$8*gradient!$E$8))/1000*gradient!$E$9/1000000)/'col1'!$N$5))+('col1'!$B$11*((((U124/60*4)/(3.1415927*0.7*gradient!$E$8*gradient!$E$8))/1000*gradient!$E$9/1000000)/'col1'!$N$5)))*(gradient!$E$9*0.001)))/4)*(1/(1+((gradient!$E$23*((gradient!$E$19-gradient!$E$18)/100)*((PI()*gradient!$E$8*gradient!$E$8/4*S$3*0.7/U124)))/$W$108)))*LN(((((gradient!$E$23*((gradient!$E$19-gradient!$E$18)/100)*(PI()*gradient!$E$8*gradient!$E$8/4*S$3*0.7/U124))/$W$108)+1)/((gradient!$E$23*((gradient!$E$19-gradient!$E$18)/100)*(PI()*gradient!$E$8*gradient!$E$8/4*S$3*0.7/U124))/$W$108))*EXP(gradient!$E$23*((gradient!$E$19-gradient!$E$18)/100))-(1/((gradient!$E$23*((gradient!$E$19-gradient!$E$18)/100)*(PI()*gradient!$E$8*gradient!$E$8/4*S$3*0.7/U124))/$W$108)))),0)</f>
        <v>0</v>
      </c>
      <c r="T124" s="340">
        <v>20</v>
      </c>
      <c r="U124" s="345">
        <f>2500*gradient!$E$8/4.6</f>
        <v>1141.304347826087</v>
      </c>
    </row>
    <row r="125" spans="1:21" x14ac:dyDescent="0.2">
      <c r="A125" s="470"/>
      <c r="B125" s="345">
        <f>3000*gradient!$E$8/4.6</f>
        <v>1369.5652173913045</v>
      </c>
      <c r="C125" s="344">
        <f>1+((SQRT($C$3/((('col1'!$B$9*(((($B125/60*4)/(3.1415927*0.7*gradient!$E$8*gradient!$E$8))/1000*gradient!$E$9/1000000)/'col1'!$N$5)^(1/3))+('col1'!$B$10/(((($B125/60*4)/(3.1415927*0.7*gradient!$E$8*gradient!$E$8))/1000*gradient!$E$9/1000000)/'col1'!$N$5))+('col1'!$B$11*(((($B125/60*4)/(3.1415927*0.7*gradient!$E$8*gradient!$E$8))/1000*gradient!$E$9/1000000)/'col1'!$N$5)))*(gradient!$E$9*0.001)))/4)*(1/(1+((gradient!$E$23*((gradient!$E$19-gradient!$E$18)/100)*((PI()*gradient!$E$8*gradient!$E$8/4*$C$3*0.7/$B125)))/gradient!$E$20)))*LN(((((gradient!$E$23*((gradient!$E$19-gradient!$E$18)/100)*(PI()*gradient!$E$8*gradient!$E$8/4*$C$3*0.7/$B125))/gradient!$E$20)+1)/((gradient!$E$23*((gradient!$E$19-gradient!$E$18)/100)*(PI()*gradient!$E$8*gradient!$E$8/4*$C$3*0.7/$B125))/gradient!$E$20))*EXP(gradient!$E$23*((gradient!$E$19-gradient!$E$18)/100))-(1/((gradient!$E$23*((gradient!$E$19-gradient!$E$18)/100)*(PI()*gradient!$E$8*gradient!$E$8/4*$C$3*0.7/$B125))/gradient!$E$20))))</f>
        <v>164.37697699468785</v>
      </c>
      <c r="E125" s="472"/>
      <c r="F125" s="345">
        <f>3000*gradient!$E$8/4.6</f>
        <v>1369.5652173913045</v>
      </c>
      <c r="G125" s="344">
        <f>1.1*('col1'!$B$12*$G$3*0.001*(($F125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125" s="472"/>
      <c r="J125" s="345">
        <f>3000*gradient!$E$8/4.6</f>
        <v>1369.5652173913045</v>
      </c>
      <c r="K125" s="344">
        <f>IF($G125&lt;201,1+((SQRT(K$3/((('col1'!$B$9*((((J125/60*4)/(3.1415927*0.7*gradient!$E$8*gradient!$E$8))/1000*gradient!$E$9/1000000)/'col1'!$N$5)^(1/3))+('col1'!$B$10/((((J125/60*4)/(3.1415927*0.7*gradient!$E$8*gradient!$E$8))/1000*gradient!$E$9/1000000)/'col1'!$N$5))+('col1'!$B$11*((((J125/60*4)/(3.1415927*0.7*gradient!$E$8*gradient!$E$8))/1000*gradient!$E$9/1000000)/'col1'!$N$5)))*(gradient!$E$9*0.001)))/4)*(1/(1+((gradient!$E$23*((gradient!$E$19-gradient!$E$18)/100)*((PI()*gradient!$E$8*gradient!$E$8/4*K$3*0.7/J125)))/$W$108)))*LN(((((gradient!$E$23*((gradient!$E$19-gradient!$E$18)/100)*(PI()*gradient!$E$8*gradient!$E$8/4*K$3*0.7/J125))/$W$108)+1)/((gradient!$E$23*((gradient!$E$19-gradient!$E$18)/100)*(PI()*gradient!$E$8*gradient!$E$8/4*K$3*0.7/J125))/$W$108))*EXP(gradient!$E$23*((gradient!$E$19-gradient!$E$18)/100))-(1/((gradient!$E$23*((gradient!$E$19-gradient!$E$18)/100)*(PI()*gradient!$E$8*gradient!$E$8/4*K$3*0.7/J125))/$W$108)))),0)</f>
        <v>0</v>
      </c>
      <c r="M125" s="472"/>
      <c r="N125" s="345">
        <f>3000*gradient!$E$8/4.6</f>
        <v>1369.5652173913045</v>
      </c>
      <c r="O125" s="344">
        <f>IF($G125&lt;401,1+((SQRT(O$3/((('col1'!$B$9*((((N125/60*4)/(3.1415927*0.7*gradient!$E$8*gradient!$E$8))/1000*gradient!$E$9/1000000)/'col1'!$N$5)^(1/3))+('col1'!$B$10/((((N125/60*4)/(3.1415927*0.7*gradient!$E$8*gradient!$E$8))/1000*gradient!$E$9/1000000)/'col1'!$N$5))+('col1'!$B$11*((((N125/60*4)/(3.1415927*0.7*gradient!$E$8*gradient!$E$8))/1000*gradient!$E$9/1000000)/'col1'!$N$5)))*(gradient!$E$9*0.001)))/4)*(1/(1+((gradient!$E$23*((gradient!$E$19-gradient!$E$18)/100)*((PI()*gradient!$E$8*gradient!$E$8/4*O$3*0.7/N125)))/$W$108)))*LN(((((gradient!$E$23*((gradient!$E$19-gradient!$E$18)/100)*(PI()*gradient!$E$8*gradient!$E$8/4*O$3*0.7/N125))/$W$108)+1)/((gradient!$E$23*((gradient!$E$19-gradient!$E$18)/100)*(PI()*gradient!$E$8*gradient!$E$8/4*O$3*0.7/N125))/$W$108))*EXP(gradient!$E$23*((gradient!$E$19-gradient!$E$18)/100))-(1/((gradient!$E$23*((gradient!$E$19-gradient!$E$18)/100)*(PI()*gradient!$E$8*gradient!$E$8/4*O$3*0.7/N125))/$W$108)))),0)</f>
        <v>0</v>
      </c>
      <c r="Q125" s="472"/>
      <c r="S125" s="344">
        <f>IF($G125&lt;1001,1+((SQRT(S$3/((('col1'!$B$9*((((U125/60*4)/(3.1415927*0.7*gradient!$E$8*gradient!$E$8))/1000*gradient!$E$9/1000000)/'col1'!$N$5)^(1/3))+('col1'!$B$10/((((U125/60*4)/(3.1415927*0.7*gradient!$E$8*gradient!$E$8))/1000*gradient!$E$9/1000000)/'col1'!$N$5))+('col1'!$B$11*((((U125/60*4)/(3.1415927*0.7*gradient!$E$8*gradient!$E$8))/1000*gradient!$E$9/1000000)/'col1'!$N$5)))*(gradient!$E$9*0.001)))/4)*(1/(1+((gradient!$E$23*((gradient!$E$19-gradient!$E$18)/100)*((PI()*gradient!$E$8*gradient!$E$8/4*S$3*0.7/U125)))/$W$108)))*LN(((((gradient!$E$23*((gradient!$E$19-gradient!$E$18)/100)*(PI()*gradient!$E$8*gradient!$E$8/4*S$3*0.7/U125))/$W$108)+1)/((gradient!$E$23*((gradient!$E$19-gradient!$E$18)/100)*(PI()*gradient!$E$8*gradient!$E$8/4*S$3*0.7/U125))/$W$108))*EXP(gradient!$E$23*((gradient!$E$19-gradient!$E$18)/100))-(1/((gradient!$E$23*((gradient!$E$19-gradient!$E$18)/100)*(PI()*gradient!$E$8*gradient!$E$8/4*S$3*0.7/U125))/$W$108)))),0)</f>
        <v>0</v>
      </c>
      <c r="T125" s="340">
        <v>20</v>
      </c>
      <c r="U125" s="345">
        <f>3000*gradient!$E$8/4.6</f>
        <v>1369.5652173913045</v>
      </c>
    </row>
    <row r="126" spans="1:21" x14ac:dyDescent="0.2">
      <c r="A126" s="470"/>
      <c r="B126" s="345">
        <f>3500*gradient!$E$8/4.6</f>
        <v>1597.8260869565217</v>
      </c>
      <c r="C126" s="344">
        <f>1+((SQRT($C$3/((('col1'!$B$9*(((($B126/60*4)/(3.1415927*0.7*gradient!$E$8*gradient!$E$8))/1000*gradient!$E$9/1000000)/'col1'!$N$5)^(1/3))+('col1'!$B$10/(((($B126/60*4)/(3.1415927*0.7*gradient!$E$8*gradient!$E$8))/1000*gradient!$E$9/1000000)/'col1'!$N$5))+('col1'!$B$11*(((($B126/60*4)/(3.1415927*0.7*gradient!$E$8*gradient!$E$8))/1000*gradient!$E$9/1000000)/'col1'!$N$5)))*(gradient!$E$9*0.001)))/4)*(1/(1+((gradient!$E$23*((gradient!$E$19-gradient!$E$18)/100)*((PI()*gradient!$E$8*gradient!$E$8/4*$C$3*0.7/$B126)))/gradient!$E$20)))*LN(((((gradient!$E$23*((gradient!$E$19-gradient!$E$18)/100)*(PI()*gradient!$E$8*gradient!$E$8/4*$C$3*0.7/$B126))/gradient!$E$20)+1)/((gradient!$E$23*((gradient!$E$19-gradient!$E$18)/100)*(PI()*gradient!$E$8*gradient!$E$8/4*$C$3*0.7/$B126))/gradient!$E$20))*EXP(gradient!$E$23*((gradient!$E$19-gradient!$E$18)/100))-(1/((gradient!$E$23*((gradient!$E$19-gradient!$E$18)/100)*(PI()*gradient!$E$8*gradient!$E$8/4*$C$3*0.7/$B126))/gradient!$E$20))))</f>
        <v>163.39398863241456</v>
      </c>
      <c r="E126" s="472"/>
      <c r="F126" s="345">
        <f>3500*gradient!$E$8/4.6</f>
        <v>1597.8260869565217</v>
      </c>
      <c r="G126" s="344">
        <f>1.1*('col1'!$B$12*$G$3*0.001*(($F126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126" s="472"/>
      <c r="J126" s="345">
        <f>3500*gradient!$E$8/4.6</f>
        <v>1597.8260869565217</v>
      </c>
      <c r="K126" s="344">
        <f>IF($G126&lt;201,1+((SQRT(K$3/((('col1'!$B$9*((((J126/60*4)/(3.1415927*0.7*gradient!$E$8*gradient!$E$8))/1000*gradient!$E$9/1000000)/'col1'!$N$5)^(1/3))+('col1'!$B$10/((((J126/60*4)/(3.1415927*0.7*gradient!$E$8*gradient!$E$8))/1000*gradient!$E$9/1000000)/'col1'!$N$5))+('col1'!$B$11*((((J126/60*4)/(3.1415927*0.7*gradient!$E$8*gradient!$E$8))/1000*gradient!$E$9/1000000)/'col1'!$N$5)))*(gradient!$E$9*0.001)))/4)*(1/(1+((gradient!$E$23*((gradient!$E$19-gradient!$E$18)/100)*((PI()*gradient!$E$8*gradient!$E$8/4*K$3*0.7/J126)))/$W$108)))*LN(((((gradient!$E$23*((gradient!$E$19-gradient!$E$18)/100)*(PI()*gradient!$E$8*gradient!$E$8/4*K$3*0.7/J126))/$W$108)+1)/((gradient!$E$23*((gradient!$E$19-gradient!$E$18)/100)*(PI()*gradient!$E$8*gradient!$E$8/4*K$3*0.7/J126))/$W$108))*EXP(gradient!$E$23*((gradient!$E$19-gradient!$E$18)/100))-(1/((gradient!$E$23*((gradient!$E$19-gradient!$E$18)/100)*(PI()*gradient!$E$8*gradient!$E$8/4*K$3*0.7/J126))/$W$108)))),0)</f>
        <v>0</v>
      </c>
      <c r="M126" s="472"/>
      <c r="N126" s="345">
        <f>3500*gradient!$E$8/4.6</f>
        <v>1597.8260869565217</v>
      </c>
      <c r="O126" s="344">
        <f>IF($G126&lt;401,1+((SQRT(O$3/((('col1'!$B$9*((((N126/60*4)/(3.1415927*0.7*gradient!$E$8*gradient!$E$8))/1000*gradient!$E$9/1000000)/'col1'!$N$5)^(1/3))+('col1'!$B$10/((((N126/60*4)/(3.1415927*0.7*gradient!$E$8*gradient!$E$8))/1000*gradient!$E$9/1000000)/'col1'!$N$5))+('col1'!$B$11*((((N126/60*4)/(3.1415927*0.7*gradient!$E$8*gradient!$E$8))/1000*gradient!$E$9/1000000)/'col1'!$N$5)))*(gradient!$E$9*0.001)))/4)*(1/(1+((gradient!$E$23*((gradient!$E$19-gradient!$E$18)/100)*((PI()*gradient!$E$8*gradient!$E$8/4*O$3*0.7/N126)))/$W$108)))*LN(((((gradient!$E$23*((gradient!$E$19-gradient!$E$18)/100)*(PI()*gradient!$E$8*gradient!$E$8/4*O$3*0.7/N126))/$W$108)+1)/((gradient!$E$23*((gradient!$E$19-gradient!$E$18)/100)*(PI()*gradient!$E$8*gradient!$E$8/4*O$3*0.7/N126))/$W$108))*EXP(gradient!$E$23*((gradient!$E$19-gradient!$E$18)/100))-(1/((gradient!$E$23*((gradient!$E$19-gradient!$E$18)/100)*(PI()*gradient!$E$8*gradient!$E$8/4*O$3*0.7/N126))/$W$108)))),0)</f>
        <v>0</v>
      </c>
      <c r="Q126" s="472"/>
      <c r="S126" s="344">
        <f>IF($G126&lt;1001,1+((SQRT(S$3/((('col1'!$B$9*((((U126/60*4)/(3.1415927*0.7*gradient!$E$8*gradient!$E$8))/1000*gradient!$E$9/1000000)/'col1'!$N$5)^(1/3))+('col1'!$B$10/((((U126/60*4)/(3.1415927*0.7*gradient!$E$8*gradient!$E$8))/1000*gradient!$E$9/1000000)/'col1'!$N$5))+('col1'!$B$11*((((U126/60*4)/(3.1415927*0.7*gradient!$E$8*gradient!$E$8))/1000*gradient!$E$9/1000000)/'col1'!$N$5)))*(gradient!$E$9*0.001)))/4)*(1/(1+((gradient!$E$23*((gradient!$E$19-gradient!$E$18)/100)*((PI()*gradient!$E$8*gradient!$E$8/4*S$3*0.7/U126)))/$W$108)))*LN(((((gradient!$E$23*((gradient!$E$19-gradient!$E$18)/100)*(PI()*gradient!$E$8*gradient!$E$8/4*S$3*0.7/U126))/$W$108)+1)/((gradient!$E$23*((gradient!$E$19-gradient!$E$18)/100)*(PI()*gradient!$E$8*gradient!$E$8/4*S$3*0.7/U126))/$W$108))*EXP(gradient!$E$23*((gradient!$E$19-gradient!$E$18)/100))-(1/((gradient!$E$23*((gradient!$E$19-gradient!$E$18)/100)*(PI()*gradient!$E$8*gradient!$E$8/4*S$3*0.7/U126))/$W$108)))),0)</f>
        <v>0</v>
      </c>
      <c r="T126" s="340">
        <v>20</v>
      </c>
      <c r="U126" s="345">
        <f>3500*gradient!$E$8/4.6</f>
        <v>1597.8260869565217</v>
      </c>
    </row>
    <row r="127" spans="1:21" x14ac:dyDescent="0.2">
      <c r="A127" s="470"/>
      <c r="B127" s="345">
        <f>4000*gradient!$E$8/4.6</f>
        <v>1826.0869565217392</v>
      </c>
      <c r="C127" s="344">
        <f>1+((SQRT($C$3/((('col1'!$B$9*(((($B127/60*4)/(3.1415927*0.7*gradient!$E$8*gradient!$E$8))/1000*gradient!$E$9/1000000)/'col1'!$N$5)^(1/3))+('col1'!$B$10/(((($B127/60*4)/(3.1415927*0.7*gradient!$E$8*gradient!$E$8))/1000*gradient!$E$9/1000000)/'col1'!$N$5))+('col1'!$B$11*(((($B127/60*4)/(3.1415927*0.7*gradient!$E$8*gradient!$E$8))/1000*gradient!$E$9/1000000)/'col1'!$N$5)))*(gradient!$E$9*0.001)))/4)*(1/(1+((gradient!$E$23*((gradient!$E$19-gradient!$E$18)/100)*((PI()*gradient!$E$8*gradient!$E$8/4*$C$3*0.7/$B127)))/gradient!$E$20)))*LN(((((gradient!$E$23*((gradient!$E$19-gradient!$E$18)/100)*(PI()*gradient!$E$8*gradient!$E$8/4*$C$3*0.7/$B127))/gradient!$E$20)+1)/((gradient!$E$23*((gradient!$E$19-gradient!$E$18)/100)*(PI()*gradient!$E$8*gradient!$E$8/4*$C$3*0.7/$B127))/gradient!$E$20))*EXP(gradient!$E$23*((gradient!$E$19-gradient!$E$18)/100))-(1/((gradient!$E$23*((gradient!$E$19-gradient!$E$18)/100)*(PI()*gradient!$E$8*gradient!$E$8/4*$C$3*0.7/$B127))/gradient!$E$20))))</f>
        <v>162.03064288318882</v>
      </c>
      <c r="E127" s="472"/>
      <c r="F127" s="345">
        <f>4000*gradient!$E$8/4.6</f>
        <v>1826.0869565217392</v>
      </c>
      <c r="G127" s="344">
        <f>1.1*('col1'!$B$12*$G$3*0.001*(($F127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127" s="472"/>
      <c r="J127" s="345">
        <f>4000*gradient!$E$8/4.6</f>
        <v>1826.0869565217392</v>
      </c>
      <c r="K127" s="344">
        <f>IF($G127&lt;201,1+((SQRT(K$3/((('col1'!$B$9*((((J127/60*4)/(3.1415927*0.7*gradient!$E$8*gradient!$E$8))/1000*gradient!$E$9/1000000)/'col1'!$N$5)^(1/3))+('col1'!$B$10/((((J127/60*4)/(3.1415927*0.7*gradient!$E$8*gradient!$E$8))/1000*gradient!$E$9/1000000)/'col1'!$N$5))+('col1'!$B$11*((((J127/60*4)/(3.1415927*0.7*gradient!$E$8*gradient!$E$8))/1000*gradient!$E$9/1000000)/'col1'!$N$5)))*(gradient!$E$9*0.001)))/4)*(1/(1+((gradient!$E$23*((gradient!$E$19-gradient!$E$18)/100)*((PI()*gradient!$E$8*gradient!$E$8/4*K$3*0.7/J127)))/$W$108)))*LN(((((gradient!$E$23*((gradient!$E$19-gradient!$E$18)/100)*(PI()*gradient!$E$8*gradient!$E$8/4*K$3*0.7/J127))/$W$108)+1)/((gradient!$E$23*((gradient!$E$19-gradient!$E$18)/100)*(PI()*gradient!$E$8*gradient!$E$8/4*K$3*0.7/J127))/$W$108))*EXP(gradient!$E$23*((gradient!$E$19-gradient!$E$18)/100))-(1/((gradient!$E$23*((gradient!$E$19-gradient!$E$18)/100)*(PI()*gradient!$E$8*gradient!$E$8/4*K$3*0.7/J127))/$W$108)))),0)</f>
        <v>0</v>
      </c>
      <c r="M127" s="472"/>
      <c r="N127" s="345">
        <f>4000*gradient!$E$8/4.6</f>
        <v>1826.0869565217392</v>
      </c>
      <c r="O127" s="344">
        <f>IF($G127&lt;401,1+((SQRT(O$3/((('col1'!$B$9*((((N127/60*4)/(3.1415927*0.7*gradient!$E$8*gradient!$E$8))/1000*gradient!$E$9/1000000)/'col1'!$N$5)^(1/3))+('col1'!$B$10/((((N127/60*4)/(3.1415927*0.7*gradient!$E$8*gradient!$E$8))/1000*gradient!$E$9/1000000)/'col1'!$N$5))+('col1'!$B$11*((((N127/60*4)/(3.1415927*0.7*gradient!$E$8*gradient!$E$8))/1000*gradient!$E$9/1000000)/'col1'!$N$5)))*(gradient!$E$9*0.001)))/4)*(1/(1+((gradient!$E$23*((gradient!$E$19-gradient!$E$18)/100)*((PI()*gradient!$E$8*gradient!$E$8/4*O$3*0.7/N127)))/$W$108)))*LN(((((gradient!$E$23*((gradient!$E$19-gradient!$E$18)/100)*(PI()*gradient!$E$8*gradient!$E$8/4*O$3*0.7/N127))/$W$108)+1)/((gradient!$E$23*((gradient!$E$19-gradient!$E$18)/100)*(PI()*gradient!$E$8*gradient!$E$8/4*O$3*0.7/N127))/$W$108))*EXP(gradient!$E$23*((gradient!$E$19-gradient!$E$18)/100))-(1/((gradient!$E$23*((gradient!$E$19-gradient!$E$18)/100)*(PI()*gradient!$E$8*gradient!$E$8/4*O$3*0.7/N127))/$W$108)))),0)</f>
        <v>0</v>
      </c>
      <c r="Q127" s="472"/>
      <c r="S127" s="344">
        <f>IF($G127&lt;1001,1+((SQRT(S$3/((('col1'!$B$9*((((U127/60*4)/(3.1415927*0.7*gradient!$E$8*gradient!$E$8))/1000*gradient!$E$9/1000000)/'col1'!$N$5)^(1/3))+('col1'!$B$10/((((U127/60*4)/(3.1415927*0.7*gradient!$E$8*gradient!$E$8))/1000*gradient!$E$9/1000000)/'col1'!$N$5))+('col1'!$B$11*((((U127/60*4)/(3.1415927*0.7*gradient!$E$8*gradient!$E$8))/1000*gradient!$E$9/1000000)/'col1'!$N$5)))*(gradient!$E$9*0.001)))/4)*(1/(1+((gradient!$E$23*((gradient!$E$19-gradient!$E$18)/100)*((PI()*gradient!$E$8*gradient!$E$8/4*S$3*0.7/U127)))/$W$108)))*LN(((((gradient!$E$23*((gradient!$E$19-gradient!$E$18)/100)*(PI()*gradient!$E$8*gradient!$E$8/4*S$3*0.7/U127))/$W$108)+1)/((gradient!$E$23*((gradient!$E$19-gradient!$E$18)/100)*(PI()*gradient!$E$8*gradient!$E$8/4*S$3*0.7/U127))/$W$108))*EXP(gradient!$E$23*((gradient!$E$19-gradient!$E$18)/100))-(1/((gradient!$E$23*((gradient!$E$19-gradient!$E$18)/100)*(PI()*gradient!$E$8*gradient!$E$8/4*S$3*0.7/U127))/$W$108)))),0)</f>
        <v>0</v>
      </c>
      <c r="T127" s="340">
        <v>20</v>
      </c>
      <c r="U127" s="345">
        <f>4000*gradient!$E$8/4.6</f>
        <v>1826.0869565217392</v>
      </c>
    </row>
    <row r="128" spans="1:21" x14ac:dyDescent="0.2">
      <c r="A128" s="470"/>
      <c r="B128" s="345">
        <f>5000*gradient!$E$8/4.6</f>
        <v>2282.608695652174</v>
      </c>
      <c r="C128" s="344">
        <f>1+((SQRT($C$3/((('col1'!$B$9*(((($B128/60*4)/(3.1415927*0.7*gradient!$E$8*gradient!$E$8))/1000*gradient!$E$9/1000000)/'col1'!$N$5)^(1/3))+('col1'!$B$10/(((($B128/60*4)/(3.1415927*0.7*gradient!$E$8*gradient!$E$8))/1000*gradient!$E$9/1000000)/'col1'!$N$5))+('col1'!$B$11*(((($B128/60*4)/(3.1415927*0.7*gradient!$E$8*gradient!$E$8))/1000*gradient!$E$9/1000000)/'col1'!$N$5)))*(gradient!$E$9*0.001)))/4)*(1/(1+((gradient!$E$23*((gradient!$E$19-gradient!$E$18)/100)*((PI()*gradient!$E$8*gradient!$E$8/4*$C$3*0.7/$B128)))/gradient!$E$20)))*LN(((((gradient!$E$23*((gradient!$E$19-gradient!$E$18)/100)*(PI()*gradient!$E$8*gradient!$E$8/4*$C$3*0.7/$B128))/gradient!$E$20)+1)/((gradient!$E$23*((gradient!$E$19-gradient!$E$18)/100)*(PI()*gradient!$E$8*gradient!$E$8/4*$C$3*0.7/$B128))/gradient!$E$20))*EXP(gradient!$E$23*((gradient!$E$19-gradient!$E$18)/100))-(1/((gradient!$E$23*((gradient!$E$19-gradient!$E$18)/100)*(PI()*gradient!$E$8*gradient!$E$8/4*$C$3*0.7/$B128))/gradient!$E$20))))</f>
        <v>158.82121376343162</v>
      </c>
      <c r="E128" s="472"/>
      <c r="F128" s="345">
        <f>5000*gradient!$E$8/4.6</f>
        <v>2282.608695652174</v>
      </c>
      <c r="G128" s="344">
        <f>1.1*('col1'!$B$12*$G$3*0.001*(($F128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128" s="472"/>
      <c r="J128" s="345">
        <f>5000*gradient!$E$8/4.6</f>
        <v>2282.608695652174</v>
      </c>
      <c r="K128" s="344">
        <f>IF($G128&lt;201,1+((SQRT(K$3/((('col1'!$B$9*((((J128/60*4)/(3.1415927*0.7*gradient!$E$8*gradient!$E$8))/1000*gradient!$E$9/1000000)/'col1'!$N$5)^(1/3))+('col1'!$B$10/((((J128/60*4)/(3.1415927*0.7*gradient!$E$8*gradient!$E$8))/1000*gradient!$E$9/1000000)/'col1'!$N$5))+('col1'!$B$11*((((J128/60*4)/(3.1415927*0.7*gradient!$E$8*gradient!$E$8))/1000*gradient!$E$9/1000000)/'col1'!$N$5)))*(gradient!$E$9*0.001)))/4)*(1/(1+((gradient!$E$23*((gradient!$E$19-gradient!$E$18)/100)*((PI()*gradient!$E$8*gradient!$E$8/4*K$3*0.7/J128)))/$W$108)))*LN(((((gradient!$E$23*((gradient!$E$19-gradient!$E$18)/100)*(PI()*gradient!$E$8*gradient!$E$8/4*K$3*0.7/J128))/$W$108)+1)/((gradient!$E$23*((gradient!$E$19-gradient!$E$18)/100)*(PI()*gradient!$E$8*gradient!$E$8/4*K$3*0.7/J128))/$W$108))*EXP(gradient!$E$23*((gradient!$E$19-gradient!$E$18)/100))-(1/((gradient!$E$23*((gradient!$E$19-gradient!$E$18)/100)*(PI()*gradient!$E$8*gradient!$E$8/4*K$3*0.7/J128))/$W$108)))),0)</f>
        <v>0</v>
      </c>
      <c r="M128" s="472"/>
      <c r="N128" s="345">
        <f>5000*gradient!$E$8/4.6</f>
        <v>2282.608695652174</v>
      </c>
      <c r="O128" s="344">
        <f>IF($G128&lt;401,1+((SQRT(O$3/((('col1'!$B$9*((((N128/60*4)/(3.1415927*0.7*gradient!$E$8*gradient!$E$8))/1000*gradient!$E$9/1000000)/'col1'!$N$5)^(1/3))+('col1'!$B$10/((((N128/60*4)/(3.1415927*0.7*gradient!$E$8*gradient!$E$8))/1000*gradient!$E$9/1000000)/'col1'!$N$5))+('col1'!$B$11*((((N128/60*4)/(3.1415927*0.7*gradient!$E$8*gradient!$E$8))/1000*gradient!$E$9/1000000)/'col1'!$N$5)))*(gradient!$E$9*0.001)))/4)*(1/(1+((gradient!$E$23*((gradient!$E$19-gradient!$E$18)/100)*((PI()*gradient!$E$8*gradient!$E$8/4*O$3*0.7/N128)))/$W$108)))*LN(((((gradient!$E$23*((gradient!$E$19-gradient!$E$18)/100)*(PI()*gradient!$E$8*gradient!$E$8/4*O$3*0.7/N128))/$W$108)+1)/((gradient!$E$23*((gradient!$E$19-gradient!$E$18)/100)*(PI()*gradient!$E$8*gradient!$E$8/4*O$3*0.7/N128))/$W$108))*EXP(gradient!$E$23*((gradient!$E$19-gradient!$E$18)/100))-(1/((gradient!$E$23*((gradient!$E$19-gradient!$E$18)/100)*(PI()*gradient!$E$8*gradient!$E$8/4*O$3*0.7/N128))/$W$108)))),0)</f>
        <v>0</v>
      </c>
      <c r="Q128" s="472"/>
      <c r="S128" s="344">
        <f>IF($G128&lt;1001,1+((SQRT(S$3/((('col1'!$B$9*((((U128/60*4)/(3.1415927*0.7*gradient!$E$8*gradient!$E$8))/1000*gradient!$E$9/1000000)/'col1'!$N$5)^(1/3))+('col1'!$B$10/((((U128/60*4)/(3.1415927*0.7*gradient!$E$8*gradient!$E$8))/1000*gradient!$E$9/1000000)/'col1'!$N$5))+('col1'!$B$11*((((U128/60*4)/(3.1415927*0.7*gradient!$E$8*gradient!$E$8))/1000*gradient!$E$9/1000000)/'col1'!$N$5)))*(gradient!$E$9*0.001)))/4)*(1/(1+((gradient!$E$23*((gradient!$E$19-gradient!$E$18)/100)*((PI()*gradient!$E$8*gradient!$E$8/4*S$3*0.7/U128)))/$W$108)))*LN(((((gradient!$E$23*((gradient!$E$19-gradient!$E$18)/100)*(PI()*gradient!$E$8*gradient!$E$8/4*S$3*0.7/U128))/$W$108)+1)/((gradient!$E$23*((gradient!$E$19-gradient!$E$18)/100)*(PI()*gradient!$E$8*gradient!$E$8/4*S$3*0.7/U128))/$W$108))*EXP(gradient!$E$23*((gradient!$E$19-gradient!$E$18)/100))-(1/((gradient!$E$23*((gradient!$E$19-gradient!$E$18)/100)*(PI()*gradient!$E$8*gradient!$E$8/4*S$3*0.7/U128))/$W$108)))),0)</f>
        <v>0</v>
      </c>
      <c r="T128" s="340">
        <v>20</v>
      </c>
      <c r="U128" s="345">
        <f>5000*gradient!$E$8/4.6</f>
        <v>2282.608695652174</v>
      </c>
    </row>
    <row r="129" spans="1:23" x14ac:dyDescent="0.2">
      <c r="A129" s="470"/>
      <c r="B129" s="345">
        <f>6000*gradient!$E$8/4.6</f>
        <v>2739.130434782609</v>
      </c>
      <c r="C129" s="344">
        <f>1+((SQRT($C$3/((('col1'!$B$9*(((($B129/60*4)/(3.1415927*0.7*gradient!$E$8*gradient!$E$8))/1000*gradient!$E$9/1000000)/'col1'!$N$5)^(1/3))+('col1'!$B$10/(((($B129/60*4)/(3.1415927*0.7*gradient!$E$8*gradient!$E$8))/1000*gradient!$E$9/1000000)/'col1'!$N$5))+('col1'!$B$11*(((($B129/60*4)/(3.1415927*0.7*gradient!$E$8*gradient!$E$8))/1000*gradient!$E$9/1000000)/'col1'!$N$5)))*(gradient!$E$9*0.001)))/4)*(1/(1+((gradient!$E$23*((gradient!$E$19-gradient!$E$18)/100)*((PI()*gradient!$E$8*gradient!$E$8/4*$C$3*0.7/$B129)))/gradient!$E$20)))*LN(((((gradient!$E$23*((gradient!$E$19-gradient!$E$18)/100)*(PI()*gradient!$E$8*gradient!$E$8/4*$C$3*0.7/$B129))/gradient!$E$20)+1)/((gradient!$E$23*((gradient!$E$19-gradient!$E$18)/100)*(PI()*gradient!$E$8*gradient!$E$8/4*$C$3*0.7/$B129))/gradient!$E$20))*EXP(gradient!$E$23*((gradient!$E$19-gradient!$E$18)/100))-(1/((gradient!$E$23*((gradient!$E$19-gradient!$E$18)/100)*(PI()*gradient!$E$8*gradient!$E$8/4*$C$3*0.7/$B129))/gradient!$E$20))))</f>
        <v>155.45423601602076</v>
      </c>
      <c r="E129" s="472"/>
      <c r="F129" s="345">
        <f>6000*gradient!$E$8/4.6</f>
        <v>2739.130434782609</v>
      </c>
      <c r="G129" s="344">
        <f>1.1*('col1'!$B$12*$G$3*0.001*(($F129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129" s="472"/>
      <c r="J129" s="345">
        <f>6000*gradient!$E$8/4.6</f>
        <v>2739.130434782609</v>
      </c>
      <c r="K129" s="344">
        <f>IF($G129&lt;201,1+((SQRT(K$3/((('col1'!$B$9*((((J129/60*4)/(3.1415927*0.7*gradient!$E$8*gradient!$E$8))/1000*gradient!$E$9/1000000)/'col1'!$N$5)^(1/3))+('col1'!$B$10/((((J129/60*4)/(3.1415927*0.7*gradient!$E$8*gradient!$E$8))/1000*gradient!$E$9/1000000)/'col1'!$N$5))+('col1'!$B$11*((((J129/60*4)/(3.1415927*0.7*gradient!$E$8*gradient!$E$8))/1000*gradient!$E$9/1000000)/'col1'!$N$5)))*(gradient!$E$9*0.001)))/4)*(1/(1+((gradient!$E$23*((gradient!$E$19-gradient!$E$18)/100)*((PI()*gradient!$E$8*gradient!$E$8/4*K$3*0.7/J129)))/$W$108)))*LN(((((gradient!$E$23*((gradient!$E$19-gradient!$E$18)/100)*(PI()*gradient!$E$8*gradient!$E$8/4*K$3*0.7/J129))/$W$108)+1)/((gradient!$E$23*((gradient!$E$19-gradient!$E$18)/100)*(PI()*gradient!$E$8*gradient!$E$8/4*K$3*0.7/J129))/$W$108))*EXP(gradient!$E$23*((gradient!$E$19-gradient!$E$18)/100))-(1/((gradient!$E$23*((gradient!$E$19-gradient!$E$18)/100)*(PI()*gradient!$E$8*gradient!$E$8/4*K$3*0.7/J129))/$W$108)))),0)</f>
        <v>0</v>
      </c>
      <c r="M129" s="472"/>
      <c r="N129" s="345">
        <f>6000*gradient!$E$8/4.6</f>
        <v>2739.130434782609</v>
      </c>
      <c r="O129" s="344">
        <f>IF($G129&lt;401,1+((SQRT(O$3/((('col1'!$B$9*((((N129/60*4)/(3.1415927*0.7*gradient!$E$8*gradient!$E$8))/1000*gradient!$E$9/1000000)/'col1'!$N$5)^(1/3))+('col1'!$B$10/((((N129/60*4)/(3.1415927*0.7*gradient!$E$8*gradient!$E$8))/1000*gradient!$E$9/1000000)/'col1'!$N$5))+('col1'!$B$11*((((N129/60*4)/(3.1415927*0.7*gradient!$E$8*gradient!$E$8))/1000*gradient!$E$9/1000000)/'col1'!$N$5)))*(gradient!$E$9*0.001)))/4)*(1/(1+((gradient!$E$23*((gradient!$E$19-gradient!$E$18)/100)*((PI()*gradient!$E$8*gradient!$E$8/4*O$3*0.7/N129)))/$W$108)))*LN(((((gradient!$E$23*((gradient!$E$19-gradient!$E$18)/100)*(PI()*gradient!$E$8*gradient!$E$8/4*O$3*0.7/N129))/$W$108)+1)/((gradient!$E$23*((gradient!$E$19-gradient!$E$18)/100)*(PI()*gradient!$E$8*gradient!$E$8/4*O$3*0.7/N129))/$W$108))*EXP(gradient!$E$23*((gradient!$E$19-gradient!$E$18)/100))-(1/((gradient!$E$23*((gradient!$E$19-gradient!$E$18)/100)*(PI()*gradient!$E$8*gradient!$E$8/4*O$3*0.7/N129))/$W$108)))),0)</f>
        <v>0</v>
      </c>
      <c r="Q129" s="472"/>
      <c r="S129" s="344">
        <f>IF($G129&lt;1001,1+((SQRT(S$3/((('col1'!$B$9*((((U129/60*4)/(3.1415927*0.7*gradient!$E$8*gradient!$E$8))/1000*gradient!$E$9/1000000)/'col1'!$N$5)^(1/3))+('col1'!$B$10/((((U129/60*4)/(3.1415927*0.7*gradient!$E$8*gradient!$E$8))/1000*gradient!$E$9/1000000)/'col1'!$N$5))+('col1'!$B$11*((((U129/60*4)/(3.1415927*0.7*gradient!$E$8*gradient!$E$8))/1000*gradient!$E$9/1000000)/'col1'!$N$5)))*(gradient!$E$9*0.001)))/4)*(1/(1+((gradient!$E$23*((gradient!$E$19-gradient!$E$18)/100)*((PI()*gradient!$E$8*gradient!$E$8/4*S$3*0.7/U129)))/$W$108)))*LN(((((gradient!$E$23*((gradient!$E$19-gradient!$E$18)/100)*(PI()*gradient!$E$8*gradient!$E$8/4*S$3*0.7/U129))/$W$108)+1)/((gradient!$E$23*((gradient!$E$19-gradient!$E$18)/100)*(PI()*gradient!$E$8*gradient!$E$8/4*S$3*0.7/U129))/$W$108))*EXP(gradient!$E$23*((gradient!$E$19-gradient!$E$18)/100))-(1/((gradient!$E$23*((gradient!$E$19-gradient!$E$18)/100)*(PI()*gradient!$E$8*gradient!$E$8/4*S$3*0.7/U129))/$W$108)))),0)</f>
        <v>0</v>
      </c>
      <c r="T129" s="340">
        <v>20</v>
      </c>
      <c r="U129" s="345">
        <f>6000*gradient!$E$8/4.6</f>
        <v>2739.130434782609</v>
      </c>
    </row>
    <row r="130" spans="1:23" x14ac:dyDescent="0.2">
      <c r="A130" s="470"/>
      <c r="B130" s="345">
        <f>7000*gradient!$E$8/4.6</f>
        <v>3195.6521739130435</v>
      </c>
      <c r="C130" s="344">
        <f>1+((SQRT($C$3/((('col1'!$B$9*(((($B130/60*4)/(3.1415927*0.7*gradient!$E$8*gradient!$E$8))/1000*gradient!$E$9/1000000)/'col1'!$N$5)^(1/3))+('col1'!$B$10/(((($B130/60*4)/(3.1415927*0.7*gradient!$E$8*gradient!$E$8))/1000*gradient!$E$9/1000000)/'col1'!$N$5))+('col1'!$B$11*(((($B130/60*4)/(3.1415927*0.7*gradient!$E$8*gradient!$E$8))/1000*gradient!$E$9/1000000)/'col1'!$N$5)))*(gradient!$E$9*0.001)))/4)*(1/(1+((gradient!$E$23*((gradient!$E$19-gradient!$E$18)/100)*((PI()*gradient!$E$8*gradient!$E$8/4*$C$3*0.7/$B130)))/gradient!$E$20)))*LN(((((gradient!$E$23*((gradient!$E$19-gradient!$E$18)/100)*(PI()*gradient!$E$8*gradient!$E$8/4*$C$3*0.7/$B130))/gradient!$E$20)+1)/((gradient!$E$23*((gradient!$E$19-gradient!$E$18)/100)*(PI()*gradient!$E$8*gradient!$E$8/4*$C$3*0.7/$B130))/gradient!$E$20))*EXP(gradient!$E$23*((gradient!$E$19-gradient!$E$18)/100))-(1/((gradient!$E$23*((gradient!$E$19-gradient!$E$18)/100)*(PI()*gradient!$E$8*gradient!$E$8/4*$C$3*0.7/$B130))/gradient!$E$20))))</f>
        <v>152.16691053750262</v>
      </c>
      <c r="E130" s="472"/>
      <c r="F130" s="345">
        <f>7000*gradient!$E$8/4.6</f>
        <v>3195.6521739130435</v>
      </c>
      <c r="G130" s="344">
        <f>1.1*('col1'!$B$12*$G$3*0.001*(($F130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130" s="472"/>
      <c r="J130" s="345">
        <f>7000*gradient!$E$8/4.6</f>
        <v>3195.6521739130435</v>
      </c>
      <c r="K130" s="344">
        <f>IF($G130&lt;201,1+((SQRT(K$3/((('col1'!$B$9*((((J130/60*4)/(3.1415927*0.7*gradient!$E$8*gradient!$E$8))/1000*gradient!$E$9/1000000)/'col1'!$N$5)^(1/3))+('col1'!$B$10/((((J130/60*4)/(3.1415927*0.7*gradient!$E$8*gradient!$E$8))/1000*gradient!$E$9/1000000)/'col1'!$N$5))+('col1'!$B$11*((((J130/60*4)/(3.1415927*0.7*gradient!$E$8*gradient!$E$8))/1000*gradient!$E$9/1000000)/'col1'!$N$5)))*(gradient!$E$9*0.001)))/4)*(1/(1+((gradient!$E$23*((gradient!$E$19-gradient!$E$18)/100)*((PI()*gradient!$E$8*gradient!$E$8/4*K$3*0.7/J130)))/$W$108)))*LN(((((gradient!$E$23*((gradient!$E$19-gradient!$E$18)/100)*(PI()*gradient!$E$8*gradient!$E$8/4*K$3*0.7/J130))/$W$108)+1)/((gradient!$E$23*((gradient!$E$19-gradient!$E$18)/100)*(PI()*gradient!$E$8*gradient!$E$8/4*K$3*0.7/J130))/$W$108))*EXP(gradient!$E$23*((gradient!$E$19-gradient!$E$18)/100))-(1/((gradient!$E$23*((gradient!$E$19-gradient!$E$18)/100)*(PI()*gradient!$E$8*gradient!$E$8/4*K$3*0.7/J130))/$W$108)))),0)</f>
        <v>0</v>
      </c>
      <c r="M130" s="472"/>
      <c r="N130" s="345">
        <f>7000*gradient!$E$8/4.6</f>
        <v>3195.6521739130435</v>
      </c>
      <c r="O130" s="344">
        <f>IF($G130&lt;401,1+((SQRT(O$3/((('col1'!$B$9*((((N130/60*4)/(3.1415927*0.7*gradient!$E$8*gradient!$E$8))/1000*gradient!$E$9/1000000)/'col1'!$N$5)^(1/3))+('col1'!$B$10/((((N130/60*4)/(3.1415927*0.7*gradient!$E$8*gradient!$E$8))/1000*gradient!$E$9/1000000)/'col1'!$N$5))+('col1'!$B$11*((((N130/60*4)/(3.1415927*0.7*gradient!$E$8*gradient!$E$8))/1000*gradient!$E$9/1000000)/'col1'!$N$5)))*(gradient!$E$9*0.001)))/4)*(1/(1+((gradient!$E$23*((gradient!$E$19-gradient!$E$18)/100)*((PI()*gradient!$E$8*gradient!$E$8/4*O$3*0.7/N130)))/$W$108)))*LN(((((gradient!$E$23*((gradient!$E$19-gradient!$E$18)/100)*(PI()*gradient!$E$8*gradient!$E$8/4*O$3*0.7/N130))/$W$108)+1)/((gradient!$E$23*((gradient!$E$19-gradient!$E$18)/100)*(PI()*gradient!$E$8*gradient!$E$8/4*O$3*0.7/N130))/$W$108))*EXP(gradient!$E$23*((gradient!$E$19-gradient!$E$18)/100))-(1/((gradient!$E$23*((gradient!$E$19-gradient!$E$18)/100)*(PI()*gradient!$E$8*gradient!$E$8/4*O$3*0.7/N130))/$W$108)))),0)</f>
        <v>0</v>
      </c>
      <c r="Q130" s="472"/>
      <c r="S130" s="344">
        <f>IF($G130&lt;1001,1+((SQRT(S$3/((('col1'!$B$9*((((U130/60*4)/(3.1415927*0.7*gradient!$E$8*gradient!$E$8))/1000*gradient!$E$9/1000000)/'col1'!$N$5)^(1/3))+('col1'!$B$10/((((U130/60*4)/(3.1415927*0.7*gradient!$E$8*gradient!$E$8))/1000*gradient!$E$9/1000000)/'col1'!$N$5))+('col1'!$B$11*((((U130/60*4)/(3.1415927*0.7*gradient!$E$8*gradient!$E$8))/1000*gradient!$E$9/1000000)/'col1'!$N$5)))*(gradient!$E$9*0.001)))/4)*(1/(1+((gradient!$E$23*((gradient!$E$19-gradient!$E$18)/100)*((PI()*gradient!$E$8*gradient!$E$8/4*S$3*0.7/U130)))/$W$108)))*LN(((((gradient!$E$23*((gradient!$E$19-gradient!$E$18)/100)*(PI()*gradient!$E$8*gradient!$E$8/4*S$3*0.7/U130))/$W$108)+1)/((gradient!$E$23*((gradient!$E$19-gradient!$E$18)/100)*(PI()*gradient!$E$8*gradient!$E$8/4*S$3*0.7/U130))/$W$108))*EXP(gradient!$E$23*((gradient!$E$19-gradient!$E$18)/100))-(1/((gradient!$E$23*((gradient!$E$19-gradient!$E$18)/100)*(PI()*gradient!$E$8*gradient!$E$8/4*S$3*0.7/U130))/$W$108)))),0)</f>
        <v>0</v>
      </c>
      <c r="T130" s="340">
        <v>20</v>
      </c>
      <c r="U130" s="345">
        <f>7000*gradient!$E$8/4.6</f>
        <v>3195.6521739130435</v>
      </c>
    </row>
    <row r="131" spans="1:23" x14ac:dyDescent="0.2">
      <c r="A131" s="470"/>
      <c r="B131" s="345">
        <f>8000*gradient!$E$8/4.6</f>
        <v>3652.1739130434785</v>
      </c>
      <c r="C131" s="344">
        <f>1+((SQRT($C$3/((('col1'!$B$9*(((($B131/60*4)/(3.1415927*0.7*gradient!$E$8*gradient!$E$8))/1000*gradient!$E$9/1000000)/'col1'!$N$5)^(1/3))+('col1'!$B$10/(((($B131/60*4)/(3.1415927*0.7*gradient!$E$8*gradient!$E$8))/1000*gradient!$E$9/1000000)/'col1'!$N$5))+('col1'!$B$11*(((($B131/60*4)/(3.1415927*0.7*gradient!$E$8*gradient!$E$8))/1000*gradient!$E$9/1000000)/'col1'!$N$5)))*(gradient!$E$9*0.001)))/4)*(1/(1+((gradient!$E$23*((gradient!$E$19-gradient!$E$18)/100)*((PI()*gradient!$E$8*gradient!$E$8/4*$C$3*0.7/$B131)))/gradient!$E$20)))*LN(((((gradient!$E$23*((gradient!$E$19-gradient!$E$18)/100)*(PI()*gradient!$E$8*gradient!$E$8/4*$C$3*0.7/$B131))/gradient!$E$20)+1)/((gradient!$E$23*((gradient!$E$19-gradient!$E$18)/100)*(PI()*gradient!$E$8*gradient!$E$8/4*$C$3*0.7/$B131))/gradient!$E$20))*EXP(gradient!$E$23*((gradient!$E$19-gradient!$E$18)/100))-(1/((gradient!$E$23*((gradient!$E$19-gradient!$E$18)/100)*(PI()*gradient!$E$8*gradient!$E$8/4*$C$3*0.7/$B131))/gradient!$E$20))))</f>
        <v>149.04021561322466</v>
      </c>
      <c r="E131" s="472"/>
      <c r="F131" s="345">
        <f>8000*gradient!$E$8/4.6</f>
        <v>3652.1739130434785</v>
      </c>
      <c r="G131" s="344">
        <f>1.1*('col1'!$B$12*$G$3*0.001*(($F131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131" s="472"/>
      <c r="J131" s="345">
        <f>8000*gradient!$E$8/4.6</f>
        <v>3652.1739130434785</v>
      </c>
      <c r="K131" s="344">
        <f>IF($G131&lt;201,1+((SQRT(K$3/((('col1'!$B$9*((((J131/60*4)/(3.1415927*0.7*gradient!$E$8*gradient!$E$8))/1000*gradient!$E$9/1000000)/'col1'!$N$5)^(1/3))+('col1'!$B$10/((((J131/60*4)/(3.1415927*0.7*gradient!$E$8*gradient!$E$8))/1000*gradient!$E$9/1000000)/'col1'!$N$5))+('col1'!$B$11*((((J131/60*4)/(3.1415927*0.7*gradient!$E$8*gradient!$E$8))/1000*gradient!$E$9/1000000)/'col1'!$N$5)))*(gradient!$E$9*0.001)))/4)*(1/(1+((gradient!$E$23*((gradient!$E$19-gradient!$E$18)/100)*((PI()*gradient!$E$8*gradient!$E$8/4*K$3*0.7/J131)))/$W$108)))*LN(((((gradient!$E$23*((gradient!$E$19-gradient!$E$18)/100)*(PI()*gradient!$E$8*gradient!$E$8/4*K$3*0.7/J131))/$W$108)+1)/((gradient!$E$23*((gradient!$E$19-gradient!$E$18)/100)*(PI()*gradient!$E$8*gradient!$E$8/4*K$3*0.7/J131))/$W$108))*EXP(gradient!$E$23*((gradient!$E$19-gradient!$E$18)/100))-(1/((gradient!$E$23*((gradient!$E$19-gradient!$E$18)/100)*(PI()*gradient!$E$8*gradient!$E$8/4*K$3*0.7/J131))/$W$108)))),0)</f>
        <v>0</v>
      </c>
      <c r="M131" s="472"/>
      <c r="N131" s="345">
        <f>8000*gradient!$E$8/4.6</f>
        <v>3652.1739130434785</v>
      </c>
      <c r="O131" s="344">
        <f>IF($G131&lt;401,1+((SQRT(O$3/((('col1'!$B$9*((((N131/60*4)/(3.1415927*0.7*gradient!$E$8*gradient!$E$8))/1000*gradient!$E$9/1000000)/'col1'!$N$5)^(1/3))+('col1'!$B$10/((((N131/60*4)/(3.1415927*0.7*gradient!$E$8*gradient!$E$8))/1000*gradient!$E$9/1000000)/'col1'!$N$5))+('col1'!$B$11*((((N131/60*4)/(3.1415927*0.7*gradient!$E$8*gradient!$E$8))/1000*gradient!$E$9/1000000)/'col1'!$N$5)))*(gradient!$E$9*0.001)))/4)*(1/(1+((gradient!$E$23*((gradient!$E$19-gradient!$E$18)/100)*((PI()*gradient!$E$8*gradient!$E$8/4*O$3*0.7/N131)))/$W$108)))*LN(((((gradient!$E$23*((gradient!$E$19-gradient!$E$18)/100)*(PI()*gradient!$E$8*gradient!$E$8/4*O$3*0.7/N131))/$W$108)+1)/((gradient!$E$23*((gradient!$E$19-gradient!$E$18)/100)*(PI()*gradient!$E$8*gradient!$E$8/4*O$3*0.7/N131))/$W$108))*EXP(gradient!$E$23*((gradient!$E$19-gradient!$E$18)/100))-(1/((gradient!$E$23*((gradient!$E$19-gradient!$E$18)/100)*(PI()*gradient!$E$8*gradient!$E$8/4*O$3*0.7/N131))/$W$108)))),0)</f>
        <v>0</v>
      </c>
      <c r="Q131" s="472"/>
      <c r="S131" s="344">
        <f>IF($G131&lt;1001,1+((SQRT(S$3/((('col1'!$B$9*((((U131/60*4)/(3.1415927*0.7*gradient!$E$8*gradient!$E$8))/1000*gradient!$E$9/1000000)/'col1'!$N$5)^(1/3))+('col1'!$B$10/((((U131/60*4)/(3.1415927*0.7*gradient!$E$8*gradient!$E$8))/1000*gradient!$E$9/1000000)/'col1'!$N$5))+('col1'!$B$11*((((U131/60*4)/(3.1415927*0.7*gradient!$E$8*gradient!$E$8))/1000*gradient!$E$9/1000000)/'col1'!$N$5)))*(gradient!$E$9*0.001)))/4)*(1/(1+((gradient!$E$23*((gradient!$E$19-gradient!$E$18)/100)*((PI()*gradient!$E$8*gradient!$E$8/4*S$3*0.7/U131)))/$W$108)))*LN(((((gradient!$E$23*((gradient!$E$19-gradient!$E$18)/100)*(PI()*gradient!$E$8*gradient!$E$8/4*S$3*0.7/U131))/$W$108)+1)/((gradient!$E$23*((gradient!$E$19-gradient!$E$18)/100)*(PI()*gradient!$E$8*gradient!$E$8/4*S$3*0.7/U131))/$W$108))*EXP(gradient!$E$23*((gradient!$E$19-gradient!$E$18)/100))-(1/((gradient!$E$23*((gradient!$E$19-gradient!$E$18)/100)*(PI()*gradient!$E$8*gradient!$E$8/4*S$3*0.7/U131))/$W$108)))),0)</f>
        <v>0</v>
      </c>
      <c r="T131" s="340">
        <v>20</v>
      </c>
      <c r="U131" s="345">
        <f>8000*gradient!$E$8/4.6</f>
        <v>3652.1739130434785</v>
      </c>
    </row>
    <row r="132" spans="1:23" x14ac:dyDescent="0.2">
      <c r="A132" s="470"/>
      <c r="B132" s="345">
        <f>9000*gradient!$E$8/4.6</f>
        <v>4108.695652173913</v>
      </c>
      <c r="C132" s="344">
        <f>1+((SQRT($C$3/((('col1'!$B$9*(((($B132/60*4)/(3.1415927*0.7*gradient!$E$8*gradient!$E$8))/1000*gradient!$E$9/1000000)/'col1'!$N$5)^(1/3))+('col1'!$B$10/(((($B132/60*4)/(3.1415927*0.7*gradient!$E$8*gradient!$E$8))/1000*gradient!$E$9/1000000)/'col1'!$N$5))+('col1'!$B$11*(((($B132/60*4)/(3.1415927*0.7*gradient!$E$8*gradient!$E$8))/1000*gradient!$E$9/1000000)/'col1'!$N$5)))*(gradient!$E$9*0.001)))/4)*(1/(1+((gradient!$E$23*((gradient!$E$19-gradient!$E$18)/100)*((PI()*gradient!$E$8*gradient!$E$8/4*$C$3*0.7/$B132)))/gradient!$E$20)))*LN(((((gradient!$E$23*((gradient!$E$19-gradient!$E$18)/100)*(PI()*gradient!$E$8*gradient!$E$8/4*$C$3*0.7/$B132))/gradient!$E$20)+1)/((gradient!$E$23*((gradient!$E$19-gradient!$E$18)/100)*(PI()*gradient!$E$8*gradient!$E$8/4*$C$3*0.7/$B132))/gradient!$E$20))*EXP(gradient!$E$23*((gradient!$E$19-gradient!$E$18)/100))-(1/((gradient!$E$23*((gradient!$E$19-gradient!$E$18)/100)*(PI()*gradient!$E$8*gradient!$E$8/4*$C$3*0.7/$B132))/gradient!$E$20))))</f>
        <v>146.09653074120905</v>
      </c>
      <c r="E132" s="472"/>
      <c r="F132" s="345">
        <f>9000*gradient!$E$8/4.6</f>
        <v>4108.695652173913</v>
      </c>
      <c r="G132" s="344">
        <f>1.1*('col1'!$B$12*$G$3*0.001*(($F132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132" s="472"/>
      <c r="J132" s="345">
        <f>9000*gradient!$E$8/4.6</f>
        <v>4108.695652173913</v>
      </c>
      <c r="K132" s="344">
        <f>IF($G132&lt;201,1+((SQRT(K$3/((('col1'!$B$9*((((J132/60*4)/(3.1415927*0.7*gradient!$E$8*gradient!$E$8))/1000*gradient!$E$9/1000000)/'col1'!$N$5)^(1/3))+('col1'!$B$10/((((J132/60*4)/(3.1415927*0.7*gradient!$E$8*gradient!$E$8))/1000*gradient!$E$9/1000000)/'col1'!$N$5))+('col1'!$B$11*((((J132/60*4)/(3.1415927*0.7*gradient!$E$8*gradient!$E$8))/1000*gradient!$E$9/1000000)/'col1'!$N$5)))*(gradient!$E$9*0.001)))/4)*(1/(1+((gradient!$E$23*((gradient!$E$19-gradient!$E$18)/100)*((PI()*gradient!$E$8*gradient!$E$8/4*K$3*0.7/J132)))/$W$108)))*LN(((((gradient!$E$23*((gradient!$E$19-gradient!$E$18)/100)*(PI()*gradient!$E$8*gradient!$E$8/4*K$3*0.7/J132))/$W$108)+1)/((gradient!$E$23*((gradient!$E$19-gradient!$E$18)/100)*(PI()*gradient!$E$8*gradient!$E$8/4*K$3*0.7/J132))/$W$108))*EXP(gradient!$E$23*((gradient!$E$19-gradient!$E$18)/100))-(1/((gradient!$E$23*((gradient!$E$19-gradient!$E$18)/100)*(PI()*gradient!$E$8*gradient!$E$8/4*K$3*0.7/J132))/$W$108)))),0)</f>
        <v>0</v>
      </c>
      <c r="M132" s="472"/>
      <c r="N132" s="345">
        <f>9000*gradient!$E$8/4.6</f>
        <v>4108.695652173913</v>
      </c>
      <c r="O132" s="344">
        <f>IF($G132&lt;401,1+((SQRT(O$3/((('col1'!$B$9*((((N132/60*4)/(3.1415927*0.7*gradient!$E$8*gradient!$E$8))/1000*gradient!$E$9/1000000)/'col1'!$N$5)^(1/3))+('col1'!$B$10/((((N132/60*4)/(3.1415927*0.7*gradient!$E$8*gradient!$E$8))/1000*gradient!$E$9/1000000)/'col1'!$N$5))+('col1'!$B$11*((((N132/60*4)/(3.1415927*0.7*gradient!$E$8*gradient!$E$8))/1000*gradient!$E$9/1000000)/'col1'!$N$5)))*(gradient!$E$9*0.001)))/4)*(1/(1+((gradient!$E$23*((gradient!$E$19-gradient!$E$18)/100)*((PI()*gradient!$E$8*gradient!$E$8/4*O$3*0.7/N132)))/$W$108)))*LN(((((gradient!$E$23*((gradient!$E$19-gradient!$E$18)/100)*(PI()*gradient!$E$8*gradient!$E$8/4*O$3*0.7/N132))/$W$108)+1)/((gradient!$E$23*((gradient!$E$19-gradient!$E$18)/100)*(PI()*gradient!$E$8*gradient!$E$8/4*O$3*0.7/N132))/$W$108))*EXP(gradient!$E$23*((gradient!$E$19-gradient!$E$18)/100))-(1/((gradient!$E$23*((gradient!$E$19-gradient!$E$18)/100)*(PI()*gradient!$E$8*gradient!$E$8/4*O$3*0.7/N132))/$W$108)))),0)</f>
        <v>0</v>
      </c>
      <c r="Q132" s="472"/>
      <c r="S132" s="344">
        <f>IF($G132&lt;1001,1+((SQRT(S$3/((('col1'!$B$9*((((U132/60*4)/(3.1415927*0.7*gradient!$E$8*gradient!$E$8))/1000*gradient!$E$9/1000000)/'col1'!$N$5)^(1/3))+('col1'!$B$10/((((U132/60*4)/(3.1415927*0.7*gradient!$E$8*gradient!$E$8))/1000*gradient!$E$9/1000000)/'col1'!$N$5))+('col1'!$B$11*((((U132/60*4)/(3.1415927*0.7*gradient!$E$8*gradient!$E$8))/1000*gradient!$E$9/1000000)/'col1'!$N$5)))*(gradient!$E$9*0.001)))/4)*(1/(1+((gradient!$E$23*((gradient!$E$19-gradient!$E$18)/100)*((PI()*gradient!$E$8*gradient!$E$8/4*S$3*0.7/U132)))/$W$108)))*LN(((((gradient!$E$23*((gradient!$E$19-gradient!$E$18)/100)*(PI()*gradient!$E$8*gradient!$E$8/4*S$3*0.7/U132))/$W$108)+1)/((gradient!$E$23*((gradient!$E$19-gradient!$E$18)/100)*(PI()*gradient!$E$8*gradient!$E$8/4*S$3*0.7/U132))/$W$108))*EXP(gradient!$E$23*((gradient!$E$19-gradient!$E$18)/100))-(1/((gradient!$E$23*((gradient!$E$19-gradient!$E$18)/100)*(PI()*gradient!$E$8*gradient!$E$8/4*S$3*0.7/U132))/$W$108)))),0)</f>
        <v>0</v>
      </c>
      <c r="T132" s="340">
        <v>20</v>
      </c>
      <c r="U132" s="345">
        <f>9000*gradient!$E$8/4.6</f>
        <v>4108.695652173913</v>
      </c>
    </row>
    <row r="133" spans="1:23" x14ac:dyDescent="0.2">
      <c r="A133" s="470"/>
      <c r="B133" s="345">
        <f>10000*gradient!$E$8/4.6</f>
        <v>4565.217391304348</v>
      </c>
      <c r="C133" s="344">
        <f>1+((SQRT($C$3/((('col1'!$B$9*(((($B133/60*4)/(3.1415927*0.7*gradient!$E$8*gradient!$E$8))/1000*gradient!$E$9/1000000)/'col1'!$N$5)^(1/3))+('col1'!$B$10/(((($B133/60*4)/(3.1415927*0.7*gradient!$E$8*gradient!$E$8))/1000*gradient!$E$9/1000000)/'col1'!$N$5))+('col1'!$B$11*(((($B133/60*4)/(3.1415927*0.7*gradient!$E$8*gradient!$E$8))/1000*gradient!$E$9/1000000)/'col1'!$N$5)))*(gradient!$E$9*0.001)))/4)*(1/(1+((gradient!$E$23*((gradient!$E$19-gradient!$E$18)/100)*((PI()*gradient!$E$8*gradient!$E$8/4*$C$3*0.7/$B133)))/gradient!$E$20)))*LN(((((gradient!$E$23*((gradient!$E$19-gradient!$E$18)/100)*(PI()*gradient!$E$8*gradient!$E$8/4*$C$3*0.7/$B133))/gradient!$E$20)+1)/((gradient!$E$23*((gradient!$E$19-gradient!$E$18)/100)*(PI()*gradient!$E$8*gradient!$E$8/4*$C$3*0.7/$B133))/gradient!$E$20))*EXP(gradient!$E$23*((gradient!$E$19-gradient!$E$18)/100))-(1/((gradient!$E$23*((gradient!$E$19-gradient!$E$18)/100)*(PI()*gradient!$E$8*gradient!$E$8/4*$C$3*0.7/$B133))/gradient!$E$20))))</f>
        <v>143.33502929228118</v>
      </c>
      <c r="E133" s="473"/>
      <c r="F133" s="345">
        <f>10000*gradient!$E$8/4.6</f>
        <v>4565.217391304348</v>
      </c>
      <c r="G133" s="344">
        <f>1.1*('col1'!$B$12*$G$3*0.001*(($F133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133" s="473"/>
      <c r="J133" s="345">
        <f>10000*gradient!$E$8/4.6</f>
        <v>4565.217391304348</v>
      </c>
      <c r="K133" s="344">
        <f>IF($G133&lt;201,1+((SQRT(K$3/((('col1'!$B$9*((((J133/60*4)/(3.1415927*0.7*gradient!$E$8*gradient!$E$8))/1000*gradient!$E$9/1000000)/'col1'!$N$5)^(1/3))+('col1'!$B$10/((((J133/60*4)/(3.1415927*0.7*gradient!$E$8*gradient!$E$8))/1000*gradient!$E$9/1000000)/'col1'!$N$5))+('col1'!$B$11*((((J133/60*4)/(3.1415927*0.7*gradient!$E$8*gradient!$E$8))/1000*gradient!$E$9/1000000)/'col1'!$N$5)))*(gradient!$E$9*0.001)))/4)*(1/(1+((gradient!$E$23*((gradient!$E$19-gradient!$E$18)/100)*((PI()*gradient!$E$8*gradient!$E$8/4*K$3*0.7/J133)))/$W$108)))*LN(((((gradient!$E$23*((gradient!$E$19-gradient!$E$18)/100)*(PI()*gradient!$E$8*gradient!$E$8/4*K$3*0.7/J133))/$W$108)+1)/((gradient!$E$23*((gradient!$E$19-gradient!$E$18)/100)*(PI()*gradient!$E$8*gradient!$E$8/4*K$3*0.7/J133))/$W$108))*EXP(gradient!$E$23*((gradient!$E$19-gradient!$E$18)/100))-(1/((gradient!$E$23*((gradient!$E$19-gradient!$E$18)/100)*(PI()*gradient!$E$8*gradient!$E$8/4*K$3*0.7/J133))/$W$108)))),0)</f>
        <v>0</v>
      </c>
      <c r="M133" s="473"/>
      <c r="N133" s="345">
        <f>10000*gradient!$E$8/4.6</f>
        <v>4565.217391304348</v>
      </c>
      <c r="O133" s="344">
        <f>IF($G133&lt;401,1+((SQRT(O$3/((('col1'!$B$9*((((N133/60*4)/(3.1415927*0.7*gradient!$E$8*gradient!$E$8))/1000*gradient!$E$9/1000000)/'col1'!$N$5)^(1/3))+('col1'!$B$10/((((N133/60*4)/(3.1415927*0.7*gradient!$E$8*gradient!$E$8))/1000*gradient!$E$9/1000000)/'col1'!$N$5))+('col1'!$B$11*((((N133/60*4)/(3.1415927*0.7*gradient!$E$8*gradient!$E$8))/1000*gradient!$E$9/1000000)/'col1'!$N$5)))*(gradient!$E$9*0.001)))/4)*(1/(1+((gradient!$E$23*((gradient!$E$19-gradient!$E$18)/100)*((PI()*gradient!$E$8*gradient!$E$8/4*O$3*0.7/N133)))/$W$108)))*LN(((((gradient!$E$23*((gradient!$E$19-gradient!$E$18)/100)*(PI()*gradient!$E$8*gradient!$E$8/4*O$3*0.7/N133))/$W$108)+1)/((gradient!$E$23*((gradient!$E$19-gradient!$E$18)/100)*(PI()*gradient!$E$8*gradient!$E$8/4*O$3*0.7/N133))/$W$108))*EXP(gradient!$E$23*((gradient!$E$19-gradient!$E$18)/100))-(1/((gradient!$E$23*((gradient!$E$19-gradient!$E$18)/100)*(PI()*gradient!$E$8*gradient!$E$8/4*O$3*0.7/N133))/$W$108)))),0)</f>
        <v>0</v>
      </c>
      <c r="Q133" s="473"/>
      <c r="S133" s="344">
        <f>IF($G133&lt;1001,1+((SQRT(S$3/((('col1'!$B$9*((((U133/60*4)/(3.1415927*0.7*gradient!$E$8*gradient!$E$8))/1000*gradient!$E$9/1000000)/'col1'!$N$5)^(1/3))+('col1'!$B$10/((((U133/60*4)/(3.1415927*0.7*gradient!$E$8*gradient!$E$8))/1000*gradient!$E$9/1000000)/'col1'!$N$5))+('col1'!$B$11*((((U133/60*4)/(3.1415927*0.7*gradient!$E$8*gradient!$E$8))/1000*gradient!$E$9/1000000)/'col1'!$N$5)))*(gradient!$E$9*0.001)))/4)*(1/(1+((gradient!$E$23*((gradient!$E$19-gradient!$E$18)/100)*((PI()*gradient!$E$8*gradient!$E$8/4*S$3*0.7/U133)))/$W$108)))*LN(((((gradient!$E$23*((gradient!$E$19-gradient!$E$18)/100)*(PI()*gradient!$E$8*gradient!$E$8/4*S$3*0.7/U133))/$W$108)+1)/((gradient!$E$23*((gradient!$E$19-gradient!$E$18)/100)*(PI()*gradient!$E$8*gradient!$E$8/4*S$3*0.7/U133))/$W$108))*EXP(gradient!$E$23*((gradient!$E$19-gradient!$E$18)/100))-(1/((gradient!$E$23*((gradient!$E$19-gradient!$E$18)/100)*(PI()*gradient!$E$8*gradient!$E$8/4*S$3*0.7/U133))/$W$108)))),0)</f>
        <v>0</v>
      </c>
      <c r="T133" s="340">
        <v>20</v>
      </c>
      <c r="U133" s="345">
        <f>10000*gradient!$E$8/4.6</f>
        <v>4565.217391304348</v>
      </c>
    </row>
    <row r="134" spans="1:23" ht="12.75" customHeight="1" x14ac:dyDescent="0.2">
      <c r="A134" s="470" t="s">
        <v>290</v>
      </c>
      <c r="B134" s="343">
        <f>50*gradient!$E$8/4.6</f>
        <v>22.826086956521742</v>
      </c>
      <c r="C134" s="344">
        <f>1+((SQRT($C$3/((('col1'!$B$9*(((($B134/60*4)/(3.1415927*0.7*gradient!$E$8*gradient!$E$8))/1000*gradient!$E$9/1000000)/'col1'!$N$5)^(1/3))+('col1'!$B$10/(((($B134/60*4)/(3.1415927*0.7*gradient!$E$8*gradient!$E$8))/1000*gradient!$E$9/1000000)/'col1'!$N$5))+('col1'!$B$11*(((($B134/60*4)/(3.1415927*0.7*gradient!$E$8*gradient!$E$8))/1000*gradient!$E$9/1000000)/'col1'!$N$5)))*(gradient!$E$9*0.001)))/4)*(1/(1+((gradient!$E$23*((gradient!$E$19-gradient!$E$18)/100)*((PI()*gradient!$E$8*gradient!$E$8/4*$C$3*0.7/$B134)))/gradient!$E$20)))*LN(((((gradient!$E$23*((gradient!$E$19-gradient!$E$18)/100)*(PI()*gradient!$E$8*gradient!$E$8/4*$C$3*0.7/$B134))/gradient!$E$20)+1)/((gradient!$E$23*((gradient!$E$19-gradient!$E$18)/100)*(PI()*gradient!$E$8*gradient!$E$8/4*$C$3*0.7/$B134))/gradient!$E$20))*EXP(gradient!$E$23*((gradient!$E$19-gradient!$E$18)/100))-(1/((gradient!$E$23*((gradient!$E$19-gradient!$E$18)/100)*(PI()*gradient!$E$8*gradient!$E$8/4*$C$3*0.7/$B134))/gradient!$E$20))))</f>
        <v>11.735946505554619</v>
      </c>
      <c r="E134" s="471" t="s">
        <v>290</v>
      </c>
      <c r="F134" s="343">
        <f>50*gradient!$E$8/4.6</f>
        <v>22.826086956521742</v>
      </c>
      <c r="G134" s="344">
        <f>1.1*('col1'!$B$12*$G$3*0.001*(($F134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134" s="471" t="s">
        <v>290</v>
      </c>
      <c r="J134" s="343">
        <f>50*gradient!$E$8/4.6</f>
        <v>22.826086956521742</v>
      </c>
      <c r="K134" s="344">
        <f>IF($G134&lt;201,1+((SQRT(K$3/((('col1'!$B$9*((((J134/60*4)/(3.1415927*0.7*gradient!$E$8*gradient!$E$8))/1000*gradient!$E$9/1000000)/'col1'!$N$5)^(1/3))+('col1'!$B$10/((((J134/60*4)/(3.1415927*0.7*gradient!$E$8*gradient!$E$8))/1000*gradient!$E$9/1000000)/'col1'!$N$5))+('col1'!$B$11*((((J134/60*4)/(3.1415927*0.7*gradient!$E$8*gradient!$E$8))/1000*gradient!$E$9/1000000)/'col1'!$N$5)))*(gradient!$E$9*0.001)))/4)*(1/(1+((gradient!$E$23*((gradient!$E$19-gradient!$E$18)/100)*((PI()*gradient!$E$8*gradient!$E$8/4*K$3*0.7/J134)))/$W$134)))*LN(((((gradient!$E$23*((gradient!$E$19-gradient!$E$18)/100)*(PI()*gradient!$E$8*gradient!$E$8/4*K$3*0.7/J134))/$W$134)+1)/((gradient!$E$23*((gradient!$E$19-gradient!$E$18)/100)*(PI()*gradient!$E$8*gradient!$E$8/4*K$3*0.7/J134))/$W$134))*EXP(gradient!$E$23*((gradient!$E$19-gradient!$E$18)/100))-(1/((gradient!$E$23*((gradient!$E$19-gradient!$E$18)/100)*(PI()*gradient!$E$8*gradient!$E$8/4*K$3*0.7/J134))/$W$134)))),0)</f>
        <v>43.166752129739443</v>
      </c>
      <c r="M134" s="471" t="s">
        <v>290</v>
      </c>
      <c r="N134" s="343">
        <f>50*gradient!$E$8/4.6</f>
        <v>22.826086956521742</v>
      </c>
      <c r="O134" s="344">
        <f>IF($G134&lt;401,1+((SQRT(O$3/((('col1'!$B$9*((((N134/60*4)/(3.1415927*0.7*gradient!$E$8*gradient!$E$8))/1000*gradient!$E$9/1000000)/'col1'!$N$5)^(1/3))+('col1'!$B$10/((((N134/60*4)/(3.1415927*0.7*gradient!$E$8*gradient!$E$8))/1000*gradient!$E$9/1000000)/'col1'!$N$5))+('col1'!$B$11*((((N134/60*4)/(3.1415927*0.7*gradient!$E$8*gradient!$E$8))/1000*gradient!$E$9/1000000)/'col1'!$N$5)))*(gradient!$E$9*0.001)))/4)*(1/(1+((gradient!$E$23*((gradient!$E$19-gradient!$E$18)/100)*((PI()*gradient!$E$8*gradient!$E$8/4*O$3*0.7/N134)))/$W$134)))*LN(((((gradient!$E$23*((gradient!$E$19-gradient!$E$18)/100)*(PI()*gradient!$E$8*gradient!$E$8/4*O$3*0.7/N134))/$W$134)+1)/((gradient!$E$23*((gradient!$E$19-gradient!$E$18)/100)*(PI()*gradient!$E$8*gradient!$E$8/4*O$3*0.7/N134))/$W$134))*EXP(gradient!$E$23*((gradient!$E$19-gradient!$E$18)/100))-(1/((gradient!$E$23*((gradient!$E$19-gradient!$E$18)/100)*(PI()*gradient!$E$8*gradient!$E$8/4*O$3*0.7/N134))/$W$134)))),0)</f>
        <v>43.166752129739443</v>
      </c>
      <c r="Q134" s="471" t="s">
        <v>290</v>
      </c>
      <c r="S134" s="344">
        <f>IF($G134&lt;1001,1+((SQRT(S$3/((('col1'!$B$9*((((U134/60*4)/(3.1415927*0.7*gradient!$E$8*gradient!$E$8))/1000*gradient!$E$9/1000000)/'col1'!$N$5)^(1/3))+('col1'!$B$10/((((U134/60*4)/(3.1415927*0.7*gradient!$E$8*gradient!$E$8))/1000*gradient!$E$9/1000000)/'col1'!$N$5))+('col1'!$B$11*((((U134/60*4)/(3.1415927*0.7*gradient!$E$8*gradient!$E$8))/1000*gradient!$E$9/1000000)/'col1'!$N$5)))*(gradient!$E$9*0.001)))/4)*(1/(1+((gradient!$E$23*((gradient!$E$19-gradient!$E$18)/100)*((PI()*gradient!$E$8*gradient!$E$8/4*S$3*0.7/U134)))/$W$134)))*LN(((((gradient!$E$23*((gradient!$E$19-gradient!$E$18)/100)*(PI()*gradient!$E$8*gradient!$E$8/4*S$3*0.7/U134))/$W$134)+1)/((gradient!$E$23*((gradient!$E$19-gradient!$E$18)/100)*(PI()*gradient!$E$8*gradient!$E$8/4*S$3*0.7/U134))/$W$134))*EXP(gradient!$E$23*((gradient!$E$19-gradient!$E$18)/100))-(1/((gradient!$E$23*((gradient!$E$19-gradient!$E$18)/100)*(PI()*gradient!$E$8*gradient!$E$8/4*S$3*0.7/U134))/$W$134)))),0)</f>
        <v>43.166752129739443</v>
      </c>
      <c r="T134" s="340">
        <v>30</v>
      </c>
      <c r="U134" s="343">
        <f>50*gradient!$E$8/4.6</f>
        <v>22.826086956521742</v>
      </c>
      <c r="V134" s="342" t="s">
        <v>304</v>
      </c>
      <c r="W134" s="342">
        <v>30</v>
      </c>
    </row>
    <row r="135" spans="1:23" x14ac:dyDescent="0.2">
      <c r="A135" s="470"/>
      <c r="B135" s="345">
        <f>100*gradient!$E$8/4.6</f>
        <v>45.652173913043484</v>
      </c>
      <c r="C135" s="344">
        <f>1+((SQRT($C$3/((('col1'!$B$9*(((($B135/60*4)/(3.1415927*0.7*gradient!$E$8*gradient!$E$8))/1000*gradient!$E$9/1000000)/'col1'!$N$5)^(1/3))+('col1'!$B$10/(((($B135/60*4)/(3.1415927*0.7*gradient!$E$8*gradient!$E$8))/1000*gradient!$E$9/1000000)/'col1'!$N$5))+('col1'!$B$11*(((($B135/60*4)/(3.1415927*0.7*gradient!$E$8*gradient!$E$8))/1000*gradient!$E$9/1000000)/'col1'!$N$5)))*(gradient!$E$9*0.001)))/4)*(1/(1+((gradient!$E$23*((gradient!$E$19-gradient!$E$18)/100)*((PI()*gradient!$E$8*gradient!$E$8/4*$C$3*0.7/$B135)))/gradient!$E$20)))*LN(((((gradient!$E$23*((gradient!$E$19-gradient!$E$18)/100)*(PI()*gradient!$E$8*gradient!$E$8/4*$C$3*0.7/$B135))/gradient!$E$20)+1)/((gradient!$E$23*((gradient!$E$19-gradient!$E$18)/100)*(PI()*gradient!$E$8*gradient!$E$8/4*$C$3*0.7/$B135))/gradient!$E$20))*EXP(gradient!$E$23*((gradient!$E$19-gradient!$E$18)/100))-(1/((gradient!$E$23*((gradient!$E$19-gradient!$E$18)/100)*(PI()*gradient!$E$8*gradient!$E$8/4*$C$3*0.7/$B135))/gradient!$E$20))))</f>
        <v>27.081375613321089</v>
      </c>
      <c r="E135" s="472"/>
      <c r="F135" s="345">
        <f>100*gradient!$E$8/4.6</f>
        <v>45.652173913043484</v>
      </c>
      <c r="G135" s="344">
        <f>1.1*('col1'!$B$12*$G$3*0.001*(($F135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135" s="472"/>
      <c r="J135" s="345">
        <f>100*gradient!$E$8/4.6</f>
        <v>45.652173913043484</v>
      </c>
      <c r="K135" s="344">
        <f>IF($G135&lt;201,1+((SQRT(K$3/((('col1'!$B$9*((((J135/60*4)/(3.1415927*0.7*gradient!$E$8*gradient!$E$8))/1000*gradient!$E$9/1000000)/'col1'!$N$5)^(1/3))+('col1'!$B$10/((((J135/60*4)/(3.1415927*0.7*gradient!$E$8*gradient!$E$8))/1000*gradient!$E$9/1000000)/'col1'!$N$5))+('col1'!$B$11*((((J135/60*4)/(3.1415927*0.7*gradient!$E$8*gradient!$E$8))/1000*gradient!$E$9/1000000)/'col1'!$N$5)))*(gradient!$E$9*0.001)))/4)*(1/(1+((gradient!$E$23*((gradient!$E$19-gradient!$E$18)/100)*((PI()*gradient!$E$8*gradient!$E$8/4*K$3*0.7/J135)))/$W$134)))*LN(((((gradient!$E$23*((gradient!$E$19-gradient!$E$18)/100)*(PI()*gradient!$E$8*gradient!$E$8/4*K$3*0.7/J135))/$W$134)+1)/((gradient!$E$23*((gradient!$E$19-gradient!$E$18)/100)*(PI()*gradient!$E$8*gradient!$E$8/4*K$3*0.7/J135))/$W$134))*EXP(gradient!$E$23*((gradient!$E$19-gradient!$E$18)/100))-(1/((gradient!$E$23*((gradient!$E$19-gradient!$E$18)/100)*(PI()*gradient!$E$8*gradient!$E$8/4*K$3*0.7/J135))/$W$134)))),0)</f>
        <v>82.46528056961057</v>
      </c>
      <c r="M135" s="472"/>
      <c r="N135" s="345">
        <f>100*gradient!$E$8/4.6</f>
        <v>45.652173913043484</v>
      </c>
      <c r="O135" s="344">
        <f>IF($G135&lt;401,1+((SQRT(O$3/((('col1'!$B$9*((((N135/60*4)/(3.1415927*0.7*gradient!$E$8*gradient!$E$8))/1000*gradient!$E$9/1000000)/'col1'!$N$5)^(1/3))+('col1'!$B$10/((((N135/60*4)/(3.1415927*0.7*gradient!$E$8*gradient!$E$8))/1000*gradient!$E$9/1000000)/'col1'!$N$5))+('col1'!$B$11*((((N135/60*4)/(3.1415927*0.7*gradient!$E$8*gradient!$E$8))/1000*gradient!$E$9/1000000)/'col1'!$N$5)))*(gradient!$E$9*0.001)))/4)*(1/(1+((gradient!$E$23*((gradient!$E$19-gradient!$E$18)/100)*((PI()*gradient!$E$8*gradient!$E$8/4*O$3*0.7/N135)))/$W$134)))*LN(((((gradient!$E$23*((gradient!$E$19-gradient!$E$18)/100)*(PI()*gradient!$E$8*gradient!$E$8/4*O$3*0.7/N135))/$W$134)+1)/((gradient!$E$23*((gradient!$E$19-gradient!$E$18)/100)*(PI()*gradient!$E$8*gradient!$E$8/4*O$3*0.7/N135))/$W$134))*EXP(gradient!$E$23*((gradient!$E$19-gradient!$E$18)/100))-(1/((gradient!$E$23*((gradient!$E$19-gradient!$E$18)/100)*(PI()*gradient!$E$8*gradient!$E$8/4*O$3*0.7/N135))/$W$134)))),0)</f>
        <v>82.46528056961057</v>
      </c>
      <c r="Q135" s="472"/>
      <c r="S135" s="344">
        <f>IF($G135&lt;1001,1+((SQRT(S$3/((('col1'!$B$9*((((U135/60*4)/(3.1415927*0.7*gradient!$E$8*gradient!$E$8))/1000*gradient!$E$9/1000000)/'col1'!$N$5)^(1/3))+('col1'!$B$10/((((U135/60*4)/(3.1415927*0.7*gradient!$E$8*gradient!$E$8))/1000*gradient!$E$9/1000000)/'col1'!$N$5))+('col1'!$B$11*((((U135/60*4)/(3.1415927*0.7*gradient!$E$8*gradient!$E$8))/1000*gradient!$E$9/1000000)/'col1'!$N$5)))*(gradient!$E$9*0.001)))/4)*(1/(1+((gradient!$E$23*((gradient!$E$19-gradient!$E$18)/100)*((PI()*gradient!$E$8*gradient!$E$8/4*S$3*0.7/U135)))/$W$134)))*LN(((((gradient!$E$23*((gradient!$E$19-gradient!$E$18)/100)*(PI()*gradient!$E$8*gradient!$E$8/4*S$3*0.7/U135))/$W$134)+1)/((gradient!$E$23*((gradient!$E$19-gradient!$E$18)/100)*(PI()*gradient!$E$8*gradient!$E$8/4*S$3*0.7/U135))/$W$134))*EXP(gradient!$E$23*((gradient!$E$19-gradient!$E$18)/100))-(1/((gradient!$E$23*((gradient!$E$19-gradient!$E$18)/100)*(PI()*gradient!$E$8*gradient!$E$8/4*S$3*0.7/U135))/$W$134)))),0)</f>
        <v>82.46528056961057</v>
      </c>
      <c r="T135" s="340">
        <v>30</v>
      </c>
      <c r="U135" s="345">
        <f>100*gradient!$E$8/4.6</f>
        <v>45.652173913043484</v>
      </c>
    </row>
    <row r="136" spans="1:23" x14ac:dyDescent="0.2">
      <c r="A136" s="470"/>
      <c r="B136" s="345">
        <f>200*gradient!$E$8/4.6</f>
        <v>91.304347826086968</v>
      </c>
      <c r="C136" s="344">
        <f>1+((SQRT($C$3/((('col1'!$B$9*(((($B136/60*4)/(3.1415927*0.7*gradient!$E$8*gradient!$E$8))/1000*gradient!$E$9/1000000)/'col1'!$N$5)^(1/3))+('col1'!$B$10/(((($B136/60*4)/(3.1415927*0.7*gradient!$E$8*gradient!$E$8))/1000*gradient!$E$9/1000000)/'col1'!$N$5))+('col1'!$B$11*(((($B136/60*4)/(3.1415927*0.7*gradient!$E$8*gradient!$E$8))/1000*gradient!$E$9/1000000)/'col1'!$N$5)))*(gradient!$E$9*0.001)))/4)*(1/(1+((gradient!$E$23*((gradient!$E$19-gradient!$E$18)/100)*((PI()*gradient!$E$8*gradient!$E$8/4*$C$3*0.7/$B136)))/gradient!$E$20)))*LN(((((gradient!$E$23*((gradient!$E$19-gradient!$E$18)/100)*(PI()*gradient!$E$8*gradient!$E$8/4*$C$3*0.7/$B136))/gradient!$E$20)+1)/((gradient!$E$23*((gradient!$E$19-gradient!$E$18)/100)*(PI()*gradient!$E$8*gradient!$E$8/4*$C$3*0.7/$B136))/gradient!$E$20))*EXP(gradient!$E$23*((gradient!$E$19-gradient!$E$18)/100))-(1/((gradient!$E$23*((gradient!$E$19-gradient!$E$18)/100)*(PI()*gradient!$E$8*gradient!$E$8/4*$C$3*0.7/$B136))/gradient!$E$20))))</f>
        <v>56.525221746947871</v>
      </c>
      <c r="E136" s="472"/>
      <c r="F136" s="345">
        <f>200*gradient!$E$8/4.6</f>
        <v>91.304347826086968</v>
      </c>
      <c r="G136" s="344">
        <f>1.1*('col1'!$B$12*$G$3*0.001*(($F136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136" s="472"/>
      <c r="J136" s="345">
        <f>200*gradient!$E$8/4.6</f>
        <v>91.304347826086968</v>
      </c>
      <c r="K136" s="344">
        <f>IF($G136&lt;201,1+((SQRT(K$3/((('col1'!$B$9*((((J136/60*4)/(3.1415927*0.7*gradient!$E$8*gradient!$E$8))/1000*gradient!$E$9/1000000)/'col1'!$N$5)^(1/3))+('col1'!$B$10/((((J136/60*4)/(3.1415927*0.7*gradient!$E$8*gradient!$E$8))/1000*gradient!$E$9/1000000)/'col1'!$N$5))+('col1'!$B$11*((((J136/60*4)/(3.1415927*0.7*gradient!$E$8*gradient!$E$8))/1000*gradient!$E$9/1000000)/'col1'!$N$5)))*(gradient!$E$9*0.001)))/4)*(1/(1+((gradient!$E$23*((gradient!$E$19-gradient!$E$18)/100)*((PI()*gradient!$E$8*gradient!$E$8/4*K$3*0.7/J136)))/$W$134)))*LN(((((gradient!$E$23*((gradient!$E$19-gradient!$E$18)/100)*(PI()*gradient!$E$8*gradient!$E$8/4*K$3*0.7/J136))/$W$134)+1)/((gradient!$E$23*((gradient!$E$19-gradient!$E$18)/100)*(PI()*gradient!$E$8*gradient!$E$8/4*K$3*0.7/J136))/$W$134))*EXP(gradient!$E$23*((gradient!$E$19-gradient!$E$18)/100))-(1/((gradient!$E$23*((gradient!$E$19-gradient!$E$18)/100)*(PI()*gradient!$E$8*gradient!$E$8/4*K$3*0.7/J136))/$W$134)))),0)</f>
        <v>135.45041322699095</v>
      </c>
      <c r="M136" s="472"/>
      <c r="N136" s="345">
        <f>200*gradient!$E$8/4.6</f>
        <v>91.304347826086968</v>
      </c>
      <c r="O136" s="344">
        <f>IF($G136&lt;401,1+((SQRT(O$3/((('col1'!$B$9*((((N136/60*4)/(3.1415927*0.7*gradient!$E$8*gradient!$E$8))/1000*gradient!$E$9/1000000)/'col1'!$N$5)^(1/3))+('col1'!$B$10/((((N136/60*4)/(3.1415927*0.7*gradient!$E$8*gradient!$E$8))/1000*gradient!$E$9/1000000)/'col1'!$N$5))+('col1'!$B$11*((((N136/60*4)/(3.1415927*0.7*gradient!$E$8*gradient!$E$8))/1000*gradient!$E$9/1000000)/'col1'!$N$5)))*(gradient!$E$9*0.001)))/4)*(1/(1+((gradient!$E$23*((gradient!$E$19-gradient!$E$18)/100)*((PI()*gradient!$E$8*gradient!$E$8/4*O$3*0.7/N136)))/$W$134)))*LN(((((gradient!$E$23*((gradient!$E$19-gradient!$E$18)/100)*(PI()*gradient!$E$8*gradient!$E$8/4*O$3*0.7/N136))/$W$134)+1)/((gradient!$E$23*((gradient!$E$19-gradient!$E$18)/100)*(PI()*gradient!$E$8*gradient!$E$8/4*O$3*0.7/N136))/$W$134))*EXP(gradient!$E$23*((gradient!$E$19-gradient!$E$18)/100))-(1/((gradient!$E$23*((gradient!$E$19-gradient!$E$18)/100)*(PI()*gradient!$E$8*gradient!$E$8/4*O$3*0.7/N136))/$W$134)))),0)</f>
        <v>135.45041322699095</v>
      </c>
      <c r="Q136" s="472"/>
      <c r="S136" s="344">
        <f>IF($G136&lt;1001,1+((SQRT(S$3/((('col1'!$B$9*((((U136/60*4)/(3.1415927*0.7*gradient!$E$8*gradient!$E$8))/1000*gradient!$E$9/1000000)/'col1'!$N$5)^(1/3))+('col1'!$B$10/((((U136/60*4)/(3.1415927*0.7*gradient!$E$8*gradient!$E$8))/1000*gradient!$E$9/1000000)/'col1'!$N$5))+('col1'!$B$11*((((U136/60*4)/(3.1415927*0.7*gradient!$E$8*gradient!$E$8))/1000*gradient!$E$9/1000000)/'col1'!$N$5)))*(gradient!$E$9*0.001)))/4)*(1/(1+((gradient!$E$23*((gradient!$E$19-gradient!$E$18)/100)*((PI()*gradient!$E$8*gradient!$E$8/4*S$3*0.7/U136)))/$W$134)))*LN(((((gradient!$E$23*((gradient!$E$19-gradient!$E$18)/100)*(PI()*gradient!$E$8*gradient!$E$8/4*S$3*0.7/U136))/$W$134)+1)/((gradient!$E$23*((gradient!$E$19-gradient!$E$18)/100)*(PI()*gradient!$E$8*gradient!$E$8/4*S$3*0.7/U136))/$W$134))*EXP(gradient!$E$23*((gradient!$E$19-gradient!$E$18)/100))-(1/((gradient!$E$23*((gradient!$E$19-gradient!$E$18)/100)*(PI()*gradient!$E$8*gradient!$E$8/4*S$3*0.7/U136))/$W$134)))),0)</f>
        <v>135.45041322699095</v>
      </c>
      <c r="T136" s="340">
        <v>30</v>
      </c>
      <c r="U136" s="345">
        <f>200*gradient!$E$8/4.6</f>
        <v>91.304347826086968</v>
      </c>
    </row>
    <row r="137" spans="1:23" x14ac:dyDescent="0.2">
      <c r="A137" s="470"/>
      <c r="B137" s="345">
        <f>300*gradient!$E$8/4.6</f>
        <v>136.95652173913044</v>
      </c>
      <c r="C137" s="344">
        <f>1+((SQRT($C$3/((('col1'!$B$9*(((($B137/60*4)/(3.1415927*0.7*gradient!$E$8*gradient!$E$8))/1000*gradient!$E$9/1000000)/'col1'!$N$5)^(1/3))+('col1'!$B$10/(((($B137/60*4)/(3.1415927*0.7*gradient!$E$8*gradient!$E$8))/1000*gradient!$E$9/1000000)/'col1'!$N$5))+('col1'!$B$11*(((($B137/60*4)/(3.1415927*0.7*gradient!$E$8*gradient!$E$8))/1000*gradient!$E$9/1000000)/'col1'!$N$5)))*(gradient!$E$9*0.001)))/4)*(1/(1+((gradient!$E$23*((gradient!$E$19-gradient!$E$18)/100)*((PI()*gradient!$E$8*gradient!$E$8/4*$C$3*0.7/$B137)))/gradient!$E$20)))*LN(((((gradient!$E$23*((gradient!$E$19-gradient!$E$18)/100)*(PI()*gradient!$E$8*gradient!$E$8/4*$C$3*0.7/$B137))/gradient!$E$20)+1)/((gradient!$E$23*((gradient!$E$19-gradient!$E$18)/100)*(PI()*gradient!$E$8*gradient!$E$8/4*$C$3*0.7/$B137))/gradient!$E$20))*EXP(gradient!$E$23*((gradient!$E$19-gradient!$E$18)/100))-(1/((gradient!$E$23*((gradient!$E$19-gradient!$E$18)/100)*(PI()*gradient!$E$8*gradient!$E$8/4*$C$3*0.7/$B137))/gradient!$E$20))))</f>
        <v>80.172329488877608</v>
      </c>
      <c r="E137" s="472"/>
      <c r="F137" s="345">
        <f>300*gradient!$E$8/4.6</f>
        <v>136.95652173913044</v>
      </c>
      <c r="G137" s="344">
        <f>1.1*('col1'!$B$12*$G$3*0.001*(($F137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137" s="472"/>
      <c r="J137" s="345">
        <f>300*gradient!$E$8/4.6</f>
        <v>136.95652173913044</v>
      </c>
      <c r="K137" s="344">
        <f>IF($G137&lt;201,1+((SQRT(K$3/((('col1'!$B$9*((((J137/60*4)/(3.1415927*0.7*gradient!$E$8*gradient!$E$8))/1000*gradient!$E$9/1000000)/'col1'!$N$5)^(1/3))+('col1'!$B$10/((((J137/60*4)/(3.1415927*0.7*gradient!$E$8*gradient!$E$8))/1000*gradient!$E$9/1000000)/'col1'!$N$5))+('col1'!$B$11*((((J137/60*4)/(3.1415927*0.7*gradient!$E$8*gradient!$E$8))/1000*gradient!$E$9/1000000)/'col1'!$N$5)))*(gradient!$E$9*0.001)))/4)*(1/(1+((gradient!$E$23*((gradient!$E$19-gradient!$E$18)/100)*((PI()*gradient!$E$8*gradient!$E$8/4*K$3*0.7/J137)))/$W$134)))*LN(((((gradient!$E$23*((gradient!$E$19-gradient!$E$18)/100)*(PI()*gradient!$E$8*gradient!$E$8/4*K$3*0.7/J137))/$W$134)+1)/((gradient!$E$23*((gradient!$E$19-gradient!$E$18)/100)*(PI()*gradient!$E$8*gradient!$E$8/4*K$3*0.7/J137))/$W$134))*EXP(gradient!$E$23*((gradient!$E$19-gradient!$E$18)/100))-(1/((gradient!$E$23*((gradient!$E$19-gradient!$E$18)/100)*(PI()*gradient!$E$8*gradient!$E$8/4*K$3*0.7/J137))/$W$134)))),0)</f>
        <v>167.23301834262679</v>
      </c>
      <c r="M137" s="472"/>
      <c r="N137" s="345">
        <f>300*gradient!$E$8/4.6</f>
        <v>136.95652173913044</v>
      </c>
      <c r="O137" s="344">
        <f>IF($G137&lt;401,1+((SQRT(O$3/((('col1'!$B$9*((((N137/60*4)/(3.1415927*0.7*gradient!$E$8*gradient!$E$8))/1000*gradient!$E$9/1000000)/'col1'!$N$5)^(1/3))+('col1'!$B$10/((((N137/60*4)/(3.1415927*0.7*gradient!$E$8*gradient!$E$8))/1000*gradient!$E$9/1000000)/'col1'!$N$5))+('col1'!$B$11*((((N137/60*4)/(3.1415927*0.7*gradient!$E$8*gradient!$E$8))/1000*gradient!$E$9/1000000)/'col1'!$N$5)))*(gradient!$E$9*0.001)))/4)*(1/(1+((gradient!$E$23*((gradient!$E$19-gradient!$E$18)/100)*((PI()*gradient!$E$8*gradient!$E$8/4*O$3*0.7/N137)))/$W$134)))*LN(((((gradient!$E$23*((gradient!$E$19-gradient!$E$18)/100)*(PI()*gradient!$E$8*gradient!$E$8/4*O$3*0.7/N137))/$W$134)+1)/((gradient!$E$23*((gradient!$E$19-gradient!$E$18)/100)*(PI()*gradient!$E$8*gradient!$E$8/4*O$3*0.7/N137))/$W$134))*EXP(gradient!$E$23*((gradient!$E$19-gradient!$E$18)/100))-(1/((gradient!$E$23*((gradient!$E$19-gradient!$E$18)/100)*(PI()*gradient!$E$8*gradient!$E$8/4*O$3*0.7/N137))/$W$134)))),0)</f>
        <v>167.23301834262679</v>
      </c>
      <c r="Q137" s="472"/>
      <c r="S137" s="344">
        <f>IF($G137&lt;1001,1+((SQRT(S$3/((('col1'!$B$9*((((U137/60*4)/(3.1415927*0.7*gradient!$E$8*gradient!$E$8))/1000*gradient!$E$9/1000000)/'col1'!$N$5)^(1/3))+('col1'!$B$10/((((U137/60*4)/(3.1415927*0.7*gradient!$E$8*gradient!$E$8))/1000*gradient!$E$9/1000000)/'col1'!$N$5))+('col1'!$B$11*((((U137/60*4)/(3.1415927*0.7*gradient!$E$8*gradient!$E$8))/1000*gradient!$E$9/1000000)/'col1'!$N$5)))*(gradient!$E$9*0.001)))/4)*(1/(1+((gradient!$E$23*((gradient!$E$19-gradient!$E$18)/100)*((PI()*gradient!$E$8*gradient!$E$8/4*S$3*0.7/U137)))/$W$134)))*LN(((((gradient!$E$23*((gradient!$E$19-gradient!$E$18)/100)*(PI()*gradient!$E$8*gradient!$E$8/4*S$3*0.7/U137))/$W$134)+1)/((gradient!$E$23*((gradient!$E$19-gradient!$E$18)/100)*(PI()*gradient!$E$8*gradient!$E$8/4*S$3*0.7/U137))/$W$134))*EXP(gradient!$E$23*((gradient!$E$19-gradient!$E$18)/100))-(1/((gradient!$E$23*((gradient!$E$19-gradient!$E$18)/100)*(PI()*gradient!$E$8*gradient!$E$8/4*S$3*0.7/U137))/$W$134)))),0)</f>
        <v>167.23301834262679</v>
      </c>
      <c r="T137" s="340">
        <v>30</v>
      </c>
      <c r="U137" s="345">
        <f>300*gradient!$E$8/4.6</f>
        <v>136.95652173913044</v>
      </c>
    </row>
    <row r="138" spans="1:23" x14ac:dyDescent="0.2">
      <c r="A138" s="470"/>
      <c r="B138" s="345">
        <f>400*gradient!$E$8/4.6</f>
        <v>182.60869565217394</v>
      </c>
      <c r="C138" s="344">
        <f>1+((SQRT($C$3/((('col1'!$B$9*(((($B138/60*4)/(3.1415927*0.7*gradient!$E$8*gradient!$E$8))/1000*gradient!$E$9/1000000)/'col1'!$N$5)^(1/3))+('col1'!$B$10/(((($B138/60*4)/(3.1415927*0.7*gradient!$E$8*gradient!$E$8))/1000*gradient!$E$9/1000000)/'col1'!$N$5))+('col1'!$B$11*(((($B138/60*4)/(3.1415927*0.7*gradient!$E$8*gradient!$E$8))/1000*gradient!$E$9/1000000)/'col1'!$N$5)))*(gradient!$E$9*0.001)))/4)*(1/(1+((gradient!$E$23*((gradient!$E$19-gradient!$E$18)/100)*((PI()*gradient!$E$8*gradient!$E$8/4*$C$3*0.7/$B138)))/gradient!$E$20)))*LN(((((gradient!$E$23*((gradient!$E$19-gradient!$E$18)/100)*(PI()*gradient!$E$8*gradient!$E$8/4*$C$3*0.7/$B138))/gradient!$E$20)+1)/((gradient!$E$23*((gradient!$E$19-gradient!$E$18)/100)*(PI()*gradient!$E$8*gradient!$E$8/4*$C$3*0.7/$B138))/gradient!$E$20))*EXP(gradient!$E$23*((gradient!$E$19-gradient!$E$18)/100))-(1/((gradient!$E$23*((gradient!$E$19-gradient!$E$18)/100)*(PI()*gradient!$E$8*gradient!$E$8/4*$C$3*0.7/$B138))/gradient!$E$20))))</f>
        <v>98.294238977784218</v>
      </c>
      <c r="E138" s="472"/>
      <c r="F138" s="345">
        <f>400*gradient!$E$8/4.6</f>
        <v>182.60869565217394</v>
      </c>
      <c r="G138" s="344">
        <f>1.1*('col1'!$B$12*$G$3*0.001*(($F138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138" s="472"/>
      <c r="J138" s="345">
        <f>400*gradient!$E$8/4.6</f>
        <v>182.60869565217394</v>
      </c>
      <c r="K138" s="344">
        <f>IF($G138&lt;201,1+((SQRT(K$3/((('col1'!$B$9*((((J138/60*4)/(3.1415927*0.7*gradient!$E$8*gradient!$E$8))/1000*gradient!$E$9/1000000)/'col1'!$N$5)^(1/3))+('col1'!$B$10/((((J138/60*4)/(3.1415927*0.7*gradient!$E$8*gradient!$E$8))/1000*gradient!$E$9/1000000)/'col1'!$N$5))+('col1'!$B$11*((((J138/60*4)/(3.1415927*0.7*gradient!$E$8*gradient!$E$8))/1000*gradient!$E$9/1000000)/'col1'!$N$5)))*(gradient!$E$9*0.001)))/4)*(1/(1+((gradient!$E$23*((gradient!$E$19-gradient!$E$18)/100)*((PI()*gradient!$E$8*gradient!$E$8/4*K$3*0.7/J138)))/$W$134)))*LN(((((gradient!$E$23*((gradient!$E$19-gradient!$E$18)/100)*(PI()*gradient!$E$8*gradient!$E$8/4*K$3*0.7/J138))/$W$134)+1)/((gradient!$E$23*((gradient!$E$19-gradient!$E$18)/100)*(PI()*gradient!$E$8*gradient!$E$8/4*K$3*0.7/J138))/$W$134))*EXP(gradient!$E$23*((gradient!$E$19-gradient!$E$18)/100))-(1/((gradient!$E$23*((gradient!$E$19-gradient!$E$18)/100)*(PI()*gradient!$E$8*gradient!$E$8/4*K$3*0.7/J138))/$W$134)))),0)</f>
        <v>187.20834446885664</v>
      </c>
      <c r="M138" s="472"/>
      <c r="N138" s="345">
        <f>400*gradient!$E$8/4.6</f>
        <v>182.60869565217394</v>
      </c>
      <c r="O138" s="344">
        <f>IF($G138&lt;401,1+((SQRT(O$3/((('col1'!$B$9*((((N138/60*4)/(3.1415927*0.7*gradient!$E$8*gradient!$E$8))/1000*gradient!$E$9/1000000)/'col1'!$N$5)^(1/3))+('col1'!$B$10/((((N138/60*4)/(3.1415927*0.7*gradient!$E$8*gradient!$E$8))/1000*gradient!$E$9/1000000)/'col1'!$N$5))+('col1'!$B$11*((((N138/60*4)/(3.1415927*0.7*gradient!$E$8*gradient!$E$8))/1000*gradient!$E$9/1000000)/'col1'!$N$5)))*(gradient!$E$9*0.001)))/4)*(1/(1+((gradient!$E$23*((gradient!$E$19-gradient!$E$18)/100)*((PI()*gradient!$E$8*gradient!$E$8/4*O$3*0.7/N138)))/$W$134)))*LN(((((gradient!$E$23*((gradient!$E$19-gradient!$E$18)/100)*(PI()*gradient!$E$8*gradient!$E$8/4*O$3*0.7/N138))/$W$134)+1)/((gradient!$E$23*((gradient!$E$19-gradient!$E$18)/100)*(PI()*gradient!$E$8*gradient!$E$8/4*O$3*0.7/N138))/$W$134))*EXP(gradient!$E$23*((gradient!$E$19-gradient!$E$18)/100))-(1/((gradient!$E$23*((gradient!$E$19-gradient!$E$18)/100)*(PI()*gradient!$E$8*gradient!$E$8/4*O$3*0.7/N138))/$W$134)))),0)</f>
        <v>187.20834446885664</v>
      </c>
      <c r="Q138" s="472"/>
      <c r="S138" s="344">
        <f>IF($G138&lt;1001,1+((SQRT(S$3/((('col1'!$B$9*((((U138/60*4)/(3.1415927*0.7*gradient!$E$8*gradient!$E$8))/1000*gradient!$E$9/1000000)/'col1'!$N$5)^(1/3))+('col1'!$B$10/((((U138/60*4)/(3.1415927*0.7*gradient!$E$8*gradient!$E$8))/1000*gradient!$E$9/1000000)/'col1'!$N$5))+('col1'!$B$11*((((U138/60*4)/(3.1415927*0.7*gradient!$E$8*gradient!$E$8))/1000*gradient!$E$9/1000000)/'col1'!$N$5)))*(gradient!$E$9*0.001)))/4)*(1/(1+((gradient!$E$23*((gradient!$E$19-gradient!$E$18)/100)*((PI()*gradient!$E$8*gradient!$E$8/4*S$3*0.7/U138)))/$W$134)))*LN(((((gradient!$E$23*((gradient!$E$19-gradient!$E$18)/100)*(PI()*gradient!$E$8*gradient!$E$8/4*S$3*0.7/U138))/$W$134)+1)/((gradient!$E$23*((gradient!$E$19-gradient!$E$18)/100)*(PI()*gradient!$E$8*gradient!$E$8/4*S$3*0.7/U138))/$W$134))*EXP(gradient!$E$23*((gradient!$E$19-gradient!$E$18)/100))-(1/((gradient!$E$23*((gradient!$E$19-gradient!$E$18)/100)*(PI()*gradient!$E$8*gradient!$E$8/4*S$3*0.7/U138))/$W$134)))),0)</f>
        <v>187.20834446885664</v>
      </c>
      <c r="T138" s="340">
        <v>30</v>
      </c>
      <c r="U138" s="345">
        <f>400*gradient!$E$8/4.6</f>
        <v>182.60869565217394</v>
      </c>
    </row>
    <row r="139" spans="1:23" x14ac:dyDescent="0.2">
      <c r="A139" s="470"/>
      <c r="B139" s="345">
        <f>500*gradient!$E$8/4.6</f>
        <v>228.2608695652174</v>
      </c>
      <c r="C139" s="344">
        <f>1+((SQRT($C$3/((('col1'!$B$9*(((($B139/60*4)/(3.1415927*0.7*gradient!$E$8*gradient!$E$8))/1000*gradient!$E$9/1000000)/'col1'!$N$5)^(1/3))+('col1'!$B$10/(((($B139/60*4)/(3.1415927*0.7*gradient!$E$8*gradient!$E$8))/1000*gradient!$E$9/1000000)/'col1'!$N$5))+('col1'!$B$11*(((($B139/60*4)/(3.1415927*0.7*gradient!$E$8*gradient!$E$8))/1000*gradient!$E$9/1000000)/'col1'!$N$5)))*(gradient!$E$9*0.001)))/4)*(1/(1+((gradient!$E$23*((gradient!$E$19-gradient!$E$18)/100)*((PI()*gradient!$E$8*gradient!$E$8/4*$C$3*0.7/$B139)))/gradient!$E$20)))*LN(((((gradient!$E$23*((gradient!$E$19-gradient!$E$18)/100)*(PI()*gradient!$E$8*gradient!$E$8/4*$C$3*0.7/$B139))/gradient!$E$20)+1)/((gradient!$E$23*((gradient!$E$19-gradient!$E$18)/100)*(PI()*gradient!$E$8*gradient!$E$8/4*$C$3*0.7/$B139))/gradient!$E$20))*EXP(gradient!$E$23*((gradient!$E$19-gradient!$E$18)/100))-(1/((gradient!$E$23*((gradient!$E$19-gradient!$E$18)/100)*(PI()*gradient!$E$8*gradient!$E$8/4*$C$3*0.7/$B139))/gradient!$E$20))))</f>
        <v>112.14551034818903</v>
      </c>
      <c r="E139" s="472"/>
      <c r="F139" s="345">
        <f>500*gradient!$E$8/4.6</f>
        <v>228.2608695652174</v>
      </c>
      <c r="G139" s="344">
        <f>1.1*('col1'!$B$12*$G$3*0.001*(($F139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139" s="472"/>
      <c r="J139" s="345">
        <f>500*gradient!$E$8/4.6</f>
        <v>228.2608695652174</v>
      </c>
      <c r="K139" s="344">
        <f>IF($G139&lt;201,1+((SQRT(K$3/((('col1'!$B$9*((((J139/60*4)/(3.1415927*0.7*gradient!$E$8*gradient!$E$8))/1000*gradient!$E$9/1000000)/'col1'!$N$5)^(1/3))+('col1'!$B$10/((((J139/60*4)/(3.1415927*0.7*gradient!$E$8*gradient!$E$8))/1000*gradient!$E$9/1000000)/'col1'!$N$5))+('col1'!$B$11*((((J139/60*4)/(3.1415927*0.7*gradient!$E$8*gradient!$E$8))/1000*gradient!$E$9/1000000)/'col1'!$N$5)))*(gradient!$E$9*0.001)))/4)*(1/(1+((gradient!$E$23*((gradient!$E$19-gradient!$E$18)/100)*((PI()*gradient!$E$8*gradient!$E$8/4*K$3*0.7/J139)))/$W$134)))*LN(((((gradient!$E$23*((gradient!$E$19-gradient!$E$18)/100)*(PI()*gradient!$E$8*gradient!$E$8/4*K$3*0.7/J139))/$W$134)+1)/((gradient!$E$23*((gradient!$E$19-gradient!$E$18)/100)*(PI()*gradient!$E$8*gradient!$E$8/4*K$3*0.7/J139))/$W$134))*EXP(gradient!$E$23*((gradient!$E$19-gradient!$E$18)/100))-(1/((gradient!$E$23*((gradient!$E$19-gradient!$E$18)/100)*(PI()*gradient!$E$8*gradient!$E$8/4*K$3*0.7/J139))/$W$134)))),0)</f>
        <v>0</v>
      </c>
      <c r="M139" s="472"/>
      <c r="N139" s="345">
        <f>500*gradient!$E$8/4.6</f>
        <v>228.2608695652174</v>
      </c>
      <c r="O139" s="344">
        <f>IF($G139&lt;401,1+((SQRT(O$3/((('col1'!$B$9*((((N139/60*4)/(3.1415927*0.7*gradient!$E$8*gradient!$E$8))/1000*gradient!$E$9/1000000)/'col1'!$N$5)^(1/3))+('col1'!$B$10/((((N139/60*4)/(3.1415927*0.7*gradient!$E$8*gradient!$E$8))/1000*gradient!$E$9/1000000)/'col1'!$N$5))+('col1'!$B$11*((((N139/60*4)/(3.1415927*0.7*gradient!$E$8*gradient!$E$8))/1000*gradient!$E$9/1000000)/'col1'!$N$5)))*(gradient!$E$9*0.001)))/4)*(1/(1+((gradient!$E$23*((gradient!$E$19-gradient!$E$18)/100)*((PI()*gradient!$E$8*gradient!$E$8/4*O$3*0.7/N139)))/$W$134)))*LN(((((gradient!$E$23*((gradient!$E$19-gradient!$E$18)/100)*(PI()*gradient!$E$8*gradient!$E$8/4*O$3*0.7/N139))/$W$134)+1)/((gradient!$E$23*((gradient!$E$19-gradient!$E$18)/100)*(PI()*gradient!$E$8*gradient!$E$8/4*O$3*0.7/N139))/$W$134))*EXP(gradient!$E$23*((gradient!$E$19-gradient!$E$18)/100))-(1/((gradient!$E$23*((gradient!$E$19-gradient!$E$18)/100)*(PI()*gradient!$E$8*gradient!$E$8/4*O$3*0.7/N139))/$W$134)))),0)</f>
        <v>200.2263975902473</v>
      </c>
      <c r="Q139" s="472"/>
      <c r="S139" s="344">
        <f>IF($G139&lt;1001,1+((SQRT(S$3/((('col1'!$B$9*((((U139/60*4)/(3.1415927*0.7*gradient!$E$8*gradient!$E$8))/1000*gradient!$E$9/1000000)/'col1'!$N$5)^(1/3))+('col1'!$B$10/((((U139/60*4)/(3.1415927*0.7*gradient!$E$8*gradient!$E$8))/1000*gradient!$E$9/1000000)/'col1'!$N$5))+('col1'!$B$11*((((U139/60*4)/(3.1415927*0.7*gradient!$E$8*gradient!$E$8))/1000*gradient!$E$9/1000000)/'col1'!$N$5)))*(gradient!$E$9*0.001)))/4)*(1/(1+((gradient!$E$23*((gradient!$E$19-gradient!$E$18)/100)*((PI()*gradient!$E$8*gradient!$E$8/4*S$3*0.7/U139)))/$W$134)))*LN(((((gradient!$E$23*((gradient!$E$19-gradient!$E$18)/100)*(PI()*gradient!$E$8*gradient!$E$8/4*S$3*0.7/U139))/$W$134)+1)/((gradient!$E$23*((gradient!$E$19-gradient!$E$18)/100)*(PI()*gradient!$E$8*gradient!$E$8/4*S$3*0.7/U139))/$W$134))*EXP(gradient!$E$23*((gradient!$E$19-gradient!$E$18)/100))-(1/((gradient!$E$23*((gradient!$E$19-gradient!$E$18)/100)*(PI()*gradient!$E$8*gradient!$E$8/4*S$3*0.7/U139))/$W$134)))),0)</f>
        <v>200.2263975902473</v>
      </c>
      <c r="T139" s="340">
        <v>30</v>
      </c>
      <c r="U139" s="345">
        <f>500*gradient!$E$8/4.6</f>
        <v>228.2608695652174</v>
      </c>
    </row>
    <row r="140" spans="1:23" x14ac:dyDescent="0.2">
      <c r="A140" s="470"/>
      <c r="B140" s="345">
        <f>600*gradient!$E$8/4.6</f>
        <v>273.91304347826087</v>
      </c>
      <c r="C140" s="344">
        <f>1+((SQRT($C$3/((('col1'!$B$9*(((($B140/60*4)/(3.1415927*0.7*gradient!$E$8*gradient!$E$8))/1000*gradient!$E$9/1000000)/'col1'!$N$5)^(1/3))+('col1'!$B$10/(((($B140/60*4)/(3.1415927*0.7*gradient!$E$8*gradient!$E$8))/1000*gradient!$E$9/1000000)/'col1'!$N$5))+('col1'!$B$11*(((($B140/60*4)/(3.1415927*0.7*gradient!$E$8*gradient!$E$8))/1000*gradient!$E$9/1000000)/'col1'!$N$5)))*(gradient!$E$9*0.001)))/4)*(1/(1+((gradient!$E$23*((gradient!$E$19-gradient!$E$18)/100)*((PI()*gradient!$E$8*gradient!$E$8/4*$C$3*0.7/$B140)))/gradient!$E$20)))*LN(((((gradient!$E$23*((gradient!$E$19-gradient!$E$18)/100)*(PI()*gradient!$E$8*gradient!$E$8/4*$C$3*0.7/$B140))/gradient!$E$20)+1)/((gradient!$E$23*((gradient!$E$19-gradient!$E$18)/100)*(PI()*gradient!$E$8*gradient!$E$8/4*$C$3*0.7/$B140))/gradient!$E$20))*EXP(gradient!$E$23*((gradient!$E$19-gradient!$E$18)/100))-(1/((gradient!$E$23*((gradient!$E$19-gradient!$E$18)/100)*(PI()*gradient!$E$8*gradient!$E$8/4*$C$3*0.7/$B140))/gradient!$E$20))))</f>
        <v>122.82891666058178</v>
      </c>
      <c r="E140" s="472"/>
      <c r="F140" s="345">
        <f>600*gradient!$E$8/4.6</f>
        <v>273.91304347826087</v>
      </c>
      <c r="G140" s="344">
        <f>1.1*('col1'!$B$12*$G$3*0.001*(($F140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140" s="472"/>
      <c r="J140" s="345">
        <f>600*gradient!$E$8/4.6</f>
        <v>273.91304347826087</v>
      </c>
      <c r="K140" s="344">
        <f>IF($G140&lt;201,1+((SQRT(K$3/((('col1'!$B$9*((((J140/60*4)/(3.1415927*0.7*gradient!$E$8*gradient!$E$8))/1000*gradient!$E$9/1000000)/'col1'!$N$5)^(1/3))+('col1'!$B$10/((((J140/60*4)/(3.1415927*0.7*gradient!$E$8*gradient!$E$8))/1000*gradient!$E$9/1000000)/'col1'!$N$5))+('col1'!$B$11*((((J140/60*4)/(3.1415927*0.7*gradient!$E$8*gradient!$E$8))/1000*gradient!$E$9/1000000)/'col1'!$N$5)))*(gradient!$E$9*0.001)))/4)*(1/(1+((gradient!$E$23*((gradient!$E$19-gradient!$E$18)/100)*((PI()*gradient!$E$8*gradient!$E$8/4*K$3*0.7/J140)))/$W$134)))*LN(((((gradient!$E$23*((gradient!$E$19-gradient!$E$18)/100)*(PI()*gradient!$E$8*gradient!$E$8/4*K$3*0.7/J140))/$W$134)+1)/((gradient!$E$23*((gradient!$E$19-gradient!$E$18)/100)*(PI()*gradient!$E$8*gradient!$E$8/4*K$3*0.7/J140))/$W$134))*EXP(gradient!$E$23*((gradient!$E$19-gradient!$E$18)/100))-(1/((gradient!$E$23*((gradient!$E$19-gradient!$E$18)/100)*(PI()*gradient!$E$8*gradient!$E$8/4*K$3*0.7/J140))/$W$134)))),0)</f>
        <v>0</v>
      </c>
      <c r="M140" s="472"/>
      <c r="N140" s="345">
        <f>600*gradient!$E$8/4.6</f>
        <v>273.91304347826087</v>
      </c>
      <c r="O140" s="344">
        <f>IF($G140&lt;401,1+((SQRT(O$3/((('col1'!$B$9*((((N140/60*4)/(3.1415927*0.7*gradient!$E$8*gradient!$E$8))/1000*gradient!$E$9/1000000)/'col1'!$N$5)^(1/3))+('col1'!$B$10/((((N140/60*4)/(3.1415927*0.7*gradient!$E$8*gradient!$E$8))/1000*gradient!$E$9/1000000)/'col1'!$N$5))+('col1'!$B$11*((((N140/60*4)/(3.1415927*0.7*gradient!$E$8*gradient!$E$8))/1000*gradient!$E$9/1000000)/'col1'!$N$5)))*(gradient!$E$9*0.001)))/4)*(1/(1+((gradient!$E$23*((gradient!$E$19-gradient!$E$18)/100)*((PI()*gradient!$E$8*gradient!$E$8/4*O$3*0.7/N140)))/$W$134)))*LN(((((gradient!$E$23*((gradient!$E$19-gradient!$E$18)/100)*(PI()*gradient!$E$8*gradient!$E$8/4*O$3*0.7/N140))/$W$134)+1)/((gradient!$E$23*((gradient!$E$19-gradient!$E$18)/100)*(PI()*gradient!$E$8*gradient!$E$8/4*O$3*0.7/N140))/$W$134))*EXP(gradient!$E$23*((gradient!$E$19-gradient!$E$18)/100))-(1/((gradient!$E$23*((gradient!$E$19-gradient!$E$18)/100)*(PI()*gradient!$E$8*gradient!$E$8/4*O$3*0.7/N140))/$W$134)))),0)</f>
        <v>208.92907558064383</v>
      </c>
      <c r="Q140" s="472"/>
      <c r="S140" s="344">
        <f>IF($G140&lt;1001,1+((SQRT(S$3/((('col1'!$B$9*((((U140/60*4)/(3.1415927*0.7*gradient!$E$8*gradient!$E$8))/1000*gradient!$E$9/1000000)/'col1'!$N$5)^(1/3))+('col1'!$B$10/((((U140/60*4)/(3.1415927*0.7*gradient!$E$8*gradient!$E$8))/1000*gradient!$E$9/1000000)/'col1'!$N$5))+('col1'!$B$11*((((U140/60*4)/(3.1415927*0.7*gradient!$E$8*gradient!$E$8))/1000*gradient!$E$9/1000000)/'col1'!$N$5)))*(gradient!$E$9*0.001)))/4)*(1/(1+((gradient!$E$23*((gradient!$E$19-gradient!$E$18)/100)*((PI()*gradient!$E$8*gradient!$E$8/4*S$3*0.7/U140)))/$W$134)))*LN(((((gradient!$E$23*((gradient!$E$19-gradient!$E$18)/100)*(PI()*gradient!$E$8*gradient!$E$8/4*S$3*0.7/U140))/$W$134)+1)/((gradient!$E$23*((gradient!$E$19-gradient!$E$18)/100)*(PI()*gradient!$E$8*gradient!$E$8/4*S$3*0.7/U140))/$W$134))*EXP(gradient!$E$23*((gradient!$E$19-gradient!$E$18)/100))-(1/((gradient!$E$23*((gradient!$E$19-gradient!$E$18)/100)*(PI()*gradient!$E$8*gradient!$E$8/4*S$3*0.7/U140))/$W$134)))),0)</f>
        <v>208.92907558064383</v>
      </c>
      <c r="T140" s="340">
        <v>30</v>
      </c>
      <c r="U140" s="345">
        <f>600*gradient!$E$8/4.6</f>
        <v>273.91304347826087</v>
      </c>
    </row>
    <row r="141" spans="1:23" x14ac:dyDescent="0.2">
      <c r="A141" s="470"/>
      <c r="B141" s="345">
        <f>700*gradient!$E$8/4.6</f>
        <v>319.56521739130437</v>
      </c>
      <c r="C141" s="344">
        <f>1+((SQRT($C$3/((('col1'!$B$9*(((($B141/60*4)/(3.1415927*0.7*gradient!$E$8*gradient!$E$8))/1000*gradient!$E$9/1000000)/'col1'!$N$5)^(1/3))+('col1'!$B$10/(((($B141/60*4)/(3.1415927*0.7*gradient!$E$8*gradient!$E$8))/1000*gradient!$E$9/1000000)/'col1'!$N$5))+('col1'!$B$11*(((($B141/60*4)/(3.1415927*0.7*gradient!$E$8*gradient!$E$8))/1000*gradient!$E$9/1000000)/'col1'!$N$5)))*(gradient!$E$9*0.001)))/4)*(1/(1+((gradient!$E$23*((gradient!$E$19-gradient!$E$18)/100)*((PI()*gradient!$E$8*gradient!$E$8/4*$C$3*0.7/$B141)))/gradient!$E$20)))*LN(((((gradient!$E$23*((gradient!$E$19-gradient!$E$18)/100)*(PI()*gradient!$E$8*gradient!$E$8/4*$C$3*0.7/$B141))/gradient!$E$20)+1)/((gradient!$E$23*((gradient!$E$19-gradient!$E$18)/100)*(PI()*gradient!$E$8*gradient!$E$8/4*$C$3*0.7/$B141))/gradient!$E$20))*EXP(gradient!$E$23*((gradient!$E$19-gradient!$E$18)/100))-(1/((gradient!$E$23*((gradient!$E$19-gradient!$E$18)/100)*(PI()*gradient!$E$8*gradient!$E$8/4*$C$3*0.7/$B141))/gradient!$E$20))))</f>
        <v>131.16651304790014</v>
      </c>
      <c r="E141" s="472"/>
      <c r="F141" s="345">
        <f>700*gradient!$E$8/4.6</f>
        <v>319.56521739130437</v>
      </c>
      <c r="G141" s="344">
        <f>1.1*('col1'!$B$12*$G$3*0.001*(($F141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141" s="472"/>
      <c r="J141" s="345">
        <f>700*gradient!$E$8/4.6</f>
        <v>319.56521739130437</v>
      </c>
      <c r="K141" s="344">
        <f>IF($G141&lt;201,1+((SQRT(K$3/((('col1'!$B$9*((((J141/60*4)/(3.1415927*0.7*gradient!$E$8*gradient!$E$8))/1000*gradient!$E$9/1000000)/'col1'!$N$5)^(1/3))+('col1'!$B$10/((((J141/60*4)/(3.1415927*0.7*gradient!$E$8*gradient!$E$8))/1000*gradient!$E$9/1000000)/'col1'!$N$5))+('col1'!$B$11*((((J141/60*4)/(3.1415927*0.7*gradient!$E$8*gradient!$E$8))/1000*gradient!$E$9/1000000)/'col1'!$N$5)))*(gradient!$E$9*0.001)))/4)*(1/(1+((gradient!$E$23*((gradient!$E$19-gradient!$E$18)/100)*((PI()*gradient!$E$8*gradient!$E$8/4*K$3*0.7/J141)))/$W$134)))*LN(((((gradient!$E$23*((gradient!$E$19-gradient!$E$18)/100)*(PI()*gradient!$E$8*gradient!$E$8/4*K$3*0.7/J141))/$W$134)+1)/((gradient!$E$23*((gradient!$E$19-gradient!$E$18)/100)*(PI()*gradient!$E$8*gradient!$E$8/4*K$3*0.7/J141))/$W$134))*EXP(gradient!$E$23*((gradient!$E$19-gradient!$E$18)/100))-(1/((gradient!$E$23*((gradient!$E$19-gradient!$E$18)/100)*(PI()*gradient!$E$8*gradient!$E$8/4*K$3*0.7/J141))/$W$134)))),0)</f>
        <v>0</v>
      </c>
      <c r="M141" s="472"/>
      <c r="N141" s="345">
        <f>700*gradient!$E$8/4.6</f>
        <v>319.56521739130437</v>
      </c>
      <c r="O141" s="344">
        <f>IF($G141&lt;401,1+((SQRT(O$3/((('col1'!$B$9*((((N141/60*4)/(3.1415927*0.7*gradient!$E$8*gradient!$E$8))/1000*gradient!$E$9/1000000)/'col1'!$N$5)^(1/3))+('col1'!$B$10/((((N141/60*4)/(3.1415927*0.7*gradient!$E$8*gradient!$E$8))/1000*gradient!$E$9/1000000)/'col1'!$N$5))+('col1'!$B$11*((((N141/60*4)/(3.1415927*0.7*gradient!$E$8*gradient!$E$8))/1000*gradient!$E$9/1000000)/'col1'!$N$5)))*(gradient!$E$9*0.001)))/4)*(1/(1+((gradient!$E$23*((gradient!$E$19-gradient!$E$18)/100)*((PI()*gradient!$E$8*gradient!$E$8/4*O$3*0.7/N141)))/$W$134)))*LN(((((gradient!$E$23*((gradient!$E$19-gradient!$E$18)/100)*(PI()*gradient!$E$8*gradient!$E$8/4*O$3*0.7/N141))/$W$134)+1)/((gradient!$E$23*((gradient!$E$19-gradient!$E$18)/100)*(PI()*gradient!$E$8*gradient!$E$8/4*O$3*0.7/N141))/$W$134))*EXP(gradient!$E$23*((gradient!$E$19-gradient!$E$18)/100))-(1/((gradient!$E$23*((gradient!$E$19-gradient!$E$18)/100)*(PI()*gradient!$E$8*gradient!$E$8/4*O$3*0.7/N141))/$W$134)))),0)</f>
        <v>214.83754462110323</v>
      </c>
      <c r="Q141" s="472"/>
      <c r="S141" s="344">
        <f>IF($G141&lt;1001,1+((SQRT(S$3/((('col1'!$B$9*((((U141/60*4)/(3.1415927*0.7*gradient!$E$8*gradient!$E$8))/1000*gradient!$E$9/1000000)/'col1'!$N$5)^(1/3))+('col1'!$B$10/((((U141/60*4)/(3.1415927*0.7*gradient!$E$8*gradient!$E$8))/1000*gradient!$E$9/1000000)/'col1'!$N$5))+('col1'!$B$11*((((U141/60*4)/(3.1415927*0.7*gradient!$E$8*gradient!$E$8))/1000*gradient!$E$9/1000000)/'col1'!$N$5)))*(gradient!$E$9*0.001)))/4)*(1/(1+((gradient!$E$23*((gradient!$E$19-gradient!$E$18)/100)*((PI()*gradient!$E$8*gradient!$E$8/4*S$3*0.7/U141)))/$W$134)))*LN(((((gradient!$E$23*((gradient!$E$19-gradient!$E$18)/100)*(PI()*gradient!$E$8*gradient!$E$8/4*S$3*0.7/U141))/$W$134)+1)/((gradient!$E$23*((gradient!$E$19-gradient!$E$18)/100)*(PI()*gradient!$E$8*gradient!$E$8/4*S$3*0.7/U141))/$W$134))*EXP(gradient!$E$23*((gradient!$E$19-gradient!$E$18)/100))-(1/((gradient!$E$23*((gradient!$E$19-gradient!$E$18)/100)*(PI()*gradient!$E$8*gradient!$E$8/4*S$3*0.7/U141))/$W$134)))),0)</f>
        <v>214.83754462110323</v>
      </c>
      <c r="T141" s="340">
        <v>30</v>
      </c>
      <c r="U141" s="345">
        <f>700*gradient!$E$8/4.6</f>
        <v>319.56521739130437</v>
      </c>
    </row>
    <row r="142" spans="1:23" x14ac:dyDescent="0.2">
      <c r="A142" s="470"/>
      <c r="B142" s="345">
        <f>800*gradient!$E$8/4.6</f>
        <v>365.21739130434787</v>
      </c>
      <c r="C142" s="344">
        <f>1+((SQRT($C$3/((('col1'!$B$9*(((($B142/60*4)/(3.1415927*0.7*gradient!$E$8*gradient!$E$8))/1000*gradient!$E$9/1000000)/'col1'!$N$5)^(1/3))+('col1'!$B$10/(((($B142/60*4)/(3.1415927*0.7*gradient!$E$8*gradient!$E$8))/1000*gradient!$E$9/1000000)/'col1'!$N$5))+('col1'!$B$11*(((($B142/60*4)/(3.1415927*0.7*gradient!$E$8*gradient!$E$8))/1000*gradient!$E$9/1000000)/'col1'!$N$5)))*(gradient!$E$9*0.001)))/4)*(1/(1+((gradient!$E$23*((gradient!$E$19-gradient!$E$18)/100)*((PI()*gradient!$E$8*gradient!$E$8/4*$C$3*0.7/$B142)))/gradient!$E$20)))*LN(((((gradient!$E$23*((gradient!$E$19-gradient!$E$18)/100)*(PI()*gradient!$E$8*gradient!$E$8/4*$C$3*0.7/$B142))/gradient!$E$20)+1)/((gradient!$E$23*((gradient!$E$19-gradient!$E$18)/100)*(PI()*gradient!$E$8*gradient!$E$8/4*$C$3*0.7/$B142))/gradient!$E$20))*EXP(gradient!$E$23*((gradient!$E$19-gradient!$E$18)/100))-(1/((gradient!$E$23*((gradient!$E$19-gradient!$E$18)/100)*(PI()*gradient!$E$8*gradient!$E$8/4*$C$3*0.7/$B142))/gradient!$E$20))))</f>
        <v>137.74872004678105</v>
      </c>
      <c r="E142" s="472"/>
      <c r="F142" s="345">
        <f>800*gradient!$E$8/4.6</f>
        <v>365.21739130434787</v>
      </c>
      <c r="G142" s="344">
        <f>1.1*('col1'!$B$12*$G$3*0.001*(($F142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142" s="472"/>
      <c r="J142" s="345">
        <f>800*gradient!$E$8/4.6</f>
        <v>365.21739130434787</v>
      </c>
      <c r="K142" s="344">
        <f>IF($G142&lt;201,1+((SQRT(K$3/((('col1'!$B$9*((((J142/60*4)/(3.1415927*0.7*gradient!$E$8*gradient!$E$8))/1000*gradient!$E$9/1000000)/'col1'!$N$5)^(1/3))+('col1'!$B$10/((((J142/60*4)/(3.1415927*0.7*gradient!$E$8*gradient!$E$8))/1000*gradient!$E$9/1000000)/'col1'!$N$5))+('col1'!$B$11*((((J142/60*4)/(3.1415927*0.7*gradient!$E$8*gradient!$E$8))/1000*gradient!$E$9/1000000)/'col1'!$N$5)))*(gradient!$E$9*0.001)))/4)*(1/(1+((gradient!$E$23*((gradient!$E$19-gradient!$E$18)/100)*((PI()*gradient!$E$8*gradient!$E$8/4*K$3*0.7/J142)))/$W$134)))*LN(((((gradient!$E$23*((gradient!$E$19-gradient!$E$18)/100)*(PI()*gradient!$E$8*gradient!$E$8/4*K$3*0.7/J142))/$W$134)+1)/((gradient!$E$23*((gradient!$E$19-gradient!$E$18)/100)*(PI()*gradient!$E$8*gradient!$E$8/4*K$3*0.7/J142))/$W$134))*EXP(gradient!$E$23*((gradient!$E$19-gradient!$E$18)/100))-(1/((gradient!$E$23*((gradient!$E$19-gradient!$E$18)/100)*(PI()*gradient!$E$8*gradient!$E$8/4*K$3*0.7/J142))/$W$134)))),0)</f>
        <v>0</v>
      </c>
      <c r="M142" s="472"/>
      <c r="N142" s="345">
        <f>800*gradient!$E$8/4.6</f>
        <v>365.21739130434787</v>
      </c>
      <c r="O142" s="344">
        <f>IF($G142&lt;401,1+((SQRT(O$3/((('col1'!$B$9*((((N142/60*4)/(3.1415927*0.7*gradient!$E$8*gradient!$E$8))/1000*gradient!$E$9/1000000)/'col1'!$N$5)^(1/3))+('col1'!$B$10/((((N142/60*4)/(3.1415927*0.7*gradient!$E$8*gradient!$E$8))/1000*gradient!$E$9/1000000)/'col1'!$N$5))+('col1'!$B$11*((((N142/60*4)/(3.1415927*0.7*gradient!$E$8*gradient!$E$8))/1000*gradient!$E$9/1000000)/'col1'!$N$5)))*(gradient!$E$9*0.001)))/4)*(1/(1+((gradient!$E$23*((gradient!$E$19-gradient!$E$18)/100)*((PI()*gradient!$E$8*gradient!$E$8/4*O$3*0.7/N142)))/$W$134)))*LN(((((gradient!$E$23*((gradient!$E$19-gradient!$E$18)/100)*(PI()*gradient!$E$8*gradient!$E$8/4*O$3*0.7/N142))/$W$134)+1)/((gradient!$E$23*((gradient!$E$19-gradient!$E$18)/100)*(PI()*gradient!$E$8*gradient!$E$8/4*O$3*0.7/N142))/$W$134))*EXP(gradient!$E$23*((gradient!$E$19-gradient!$E$18)/100))-(1/((gradient!$E$23*((gradient!$E$19-gradient!$E$18)/100)*(PI()*gradient!$E$8*gradient!$E$8/4*O$3*0.7/N142))/$W$134)))),0)</f>
        <v>218.87098198504171</v>
      </c>
      <c r="Q142" s="472"/>
      <c r="S142" s="344">
        <f>IF($G142&lt;1001,1+((SQRT(S$3/((('col1'!$B$9*((((U142/60*4)/(3.1415927*0.7*gradient!$E$8*gradient!$E$8))/1000*gradient!$E$9/1000000)/'col1'!$N$5)^(1/3))+('col1'!$B$10/((((U142/60*4)/(3.1415927*0.7*gradient!$E$8*gradient!$E$8))/1000*gradient!$E$9/1000000)/'col1'!$N$5))+('col1'!$B$11*((((U142/60*4)/(3.1415927*0.7*gradient!$E$8*gradient!$E$8))/1000*gradient!$E$9/1000000)/'col1'!$N$5)))*(gradient!$E$9*0.001)))/4)*(1/(1+((gradient!$E$23*((gradient!$E$19-gradient!$E$18)/100)*((PI()*gradient!$E$8*gradient!$E$8/4*S$3*0.7/U142)))/$W$134)))*LN(((((gradient!$E$23*((gradient!$E$19-gradient!$E$18)/100)*(PI()*gradient!$E$8*gradient!$E$8/4*S$3*0.7/U142))/$W$134)+1)/((gradient!$E$23*((gradient!$E$19-gradient!$E$18)/100)*(PI()*gradient!$E$8*gradient!$E$8/4*S$3*0.7/U142))/$W$134))*EXP(gradient!$E$23*((gradient!$E$19-gradient!$E$18)/100))-(1/((gradient!$E$23*((gradient!$E$19-gradient!$E$18)/100)*(PI()*gradient!$E$8*gradient!$E$8/4*S$3*0.7/U142))/$W$134)))),0)</f>
        <v>218.87098198504171</v>
      </c>
      <c r="T142" s="340">
        <v>30</v>
      </c>
      <c r="U142" s="345">
        <f>800*gradient!$E$8/4.6</f>
        <v>365.21739130434787</v>
      </c>
    </row>
    <row r="143" spans="1:23" x14ac:dyDescent="0.2">
      <c r="A143" s="470"/>
      <c r="B143" s="345">
        <f>900*gradient!$E$8/4.6</f>
        <v>410.86956521739131</v>
      </c>
      <c r="C143" s="344">
        <f>1+((SQRT($C$3/((('col1'!$B$9*(((($B143/60*4)/(3.1415927*0.7*gradient!$E$8*gradient!$E$8))/1000*gradient!$E$9/1000000)/'col1'!$N$5)^(1/3))+('col1'!$B$10/(((($B143/60*4)/(3.1415927*0.7*gradient!$E$8*gradient!$E$8))/1000*gradient!$E$9/1000000)/'col1'!$N$5))+('col1'!$B$11*(((($B143/60*4)/(3.1415927*0.7*gradient!$E$8*gradient!$E$8))/1000*gradient!$E$9/1000000)/'col1'!$N$5)))*(gradient!$E$9*0.001)))/4)*(1/(1+((gradient!$E$23*((gradient!$E$19-gradient!$E$18)/100)*((PI()*gradient!$E$8*gradient!$E$8/4*$C$3*0.7/$B143)))/gradient!$E$20)))*LN(((((gradient!$E$23*((gradient!$E$19-gradient!$E$18)/100)*(PI()*gradient!$E$8*gradient!$E$8/4*$C$3*0.7/$B143))/gradient!$E$20)+1)/((gradient!$E$23*((gradient!$E$19-gradient!$E$18)/100)*(PI()*gradient!$E$8*gradient!$E$8/4*$C$3*0.7/$B143))/gradient!$E$20))*EXP(gradient!$E$23*((gradient!$E$19-gradient!$E$18)/100))-(1/((gradient!$E$23*((gradient!$E$19-gradient!$E$18)/100)*(PI()*gradient!$E$8*gradient!$E$8/4*$C$3*0.7/$B143))/gradient!$E$20))))</f>
        <v>142.99861273172891</v>
      </c>
      <c r="E143" s="472"/>
      <c r="F143" s="345">
        <f>900*gradient!$E$8/4.6</f>
        <v>410.86956521739131</v>
      </c>
      <c r="G143" s="344">
        <f>1.1*('col1'!$B$12*$G$3*0.001*(($F143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143" s="472"/>
      <c r="J143" s="345">
        <f>900*gradient!$E$8/4.6</f>
        <v>410.86956521739131</v>
      </c>
      <c r="K143" s="344">
        <f>IF($G143&lt;201,1+((SQRT(K$3/((('col1'!$B$9*((((J143/60*4)/(3.1415927*0.7*gradient!$E$8*gradient!$E$8))/1000*gradient!$E$9/1000000)/'col1'!$N$5)^(1/3))+('col1'!$B$10/((((J143/60*4)/(3.1415927*0.7*gradient!$E$8*gradient!$E$8))/1000*gradient!$E$9/1000000)/'col1'!$N$5))+('col1'!$B$11*((((J143/60*4)/(3.1415927*0.7*gradient!$E$8*gradient!$E$8))/1000*gradient!$E$9/1000000)/'col1'!$N$5)))*(gradient!$E$9*0.001)))/4)*(1/(1+((gradient!$E$23*((gradient!$E$19-gradient!$E$18)/100)*((PI()*gradient!$E$8*gradient!$E$8/4*K$3*0.7/J143)))/$W$134)))*LN(((((gradient!$E$23*((gradient!$E$19-gradient!$E$18)/100)*(PI()*gradient!$E$8*gradient!$E$8/4*K$3*0.7/J143))/$W$134)+1)/((gradient!$E$23*((gradient!$E$19-gradient!$E$18)/100)*(PI()*gradient!$E$8*gradient!$E$8/4*K$3*0.7/J143))/$W$134))*EXP(gradient!$E$23*((gradient!$E$19-gradient!$E$18)/100))-(1/((gradient!$E$23*((gradient!$E$19-gradient!$E$18)/100)*(PI()*gradient!$E$8*gradient!$E$8/4*K$3*0.7/J143))/$W$134)))),0)</f>
        <v>0</v>
      </c>
      <c r="M143" s="472"/>
      <c r="N143" s="345">
        <f>900*gradient!$E$8/4.6</f>
        <v>410.86956521739131</v>
      </c>
      <c r="O143" s="344">
        <f>IF($G143&lt;401,1+((SQRT(O$3/((('col1'!$B$9*((((N143/60*4)/(3.1415927*0.7*gradient!$E$8*gradient!$E$8))/1000*gradient!$E$9/1000000)/'col1'!$N$5)^(1/3))+('col1'!$B$10/((((N143/60*4)/(3.1415927*0.7*gradient!$E$8*gradient!$E$8))/1000*gradient!$E$9/1000000)/'col1'!$N$5))+('col1'!$B$11*((((N143/60*4)/(3.1415927*0.7*gradient!$E$8*gradient!$E$8))/1000*gradient!$E$9/1000000)/'col1'!$N$5)))*(gradient!$E$9*0.001)))/4)*(1/(1+((gradient!$E$23*((gradient!$E$19-gradient!$E$18)/100)*((PI()*gradient!$E$8*gradient!$E$8/4*O$3*0.7/N143)))/$W$134)))*LN(((((gradient!$E$23*((gradient!$E$19-gradient!$E$18)/100)*(PI()*gradient!$E$8*gradient!$E$8/4*O$3*0.7/N143))/$W$134)+1)/((gradient!$E$23*((gradient!$E$19-gradient!$E$18)/100)*(PI()*gradient!$E$8*gradient!$E$8/4*O$3*0.7/N143))/$W$134))*EXP(gradient!$E$23*((gradient!$E$19-gradient!$E$18)/100))-(1/((gradient!$E$23*((gradient!$E$19-gradient!$E$18)/100)*(PI()*gradient!$E$8*gradient!$E$8/4*O$3*0.7/N143))/$W$134)))),0)</f>
        <v>221.60829813615968</v>
      </c>
      <c r="Q143" s="472"/>
      <c r="S143" s="344">
        <f>IF($G143&lt;1001,1+((SQRT(S$3/((('col1'!$B$9*((((U143/60*4)/(3.1415927*0.7*gradient!$E$8*gradient!$E$8))/1000*gradient!$E$9/1000000)/'col1'!$N$5)^(1/3))+('col1'!$B$10/((((U143/60*4)/(3.1415927*0.7*gradient!$E$8*gradient!$E$8))/1000*gradient!$E$9/1000000)/'col1'!$N$5))+('col1'!$B$11*((((U143/60*4)/(3.1415927*0.7*gradient!$E$8*gradient!$E$8))/1000*gradient!$E$9/1000000)/'col1'!$N$5)))*(gradient!$E$9*0.001)))/4)*(1/(1+((gradient!$E$23*((gradient!$E$19-gradient!$E$18)/100)*((PI()*gradient!$E$8*gradient!$E$8/4*S$3*0.7/U143)))/$W$134)))*LN(((((gradient!$E$23*((gradient!$E$19-gradient!$E$18)/100)*(PI()*gradient!$E$8*gradient!$E$8/4*S$3*0.7/U143))/$W$134)+1)/((gradient!$E$23*((gradient!$E$19-gradient!$E$18)/100)*(PI()*gradient!$E$8*gradient!$E$8/4*S$3*0.7/U143))/$W$134))*EXP(gradient!$E$23*((gradient!$E$19-gradient!$E$18)/100))-(1/((gradient!$E$23*((gradient!$E$19-gradient!$E$18)/100)*(PI()*gradient!$E$8*gradient!$E$8/4*S$3*0.7/U143))/$W$134)))),0)</f>
        <v>221.60829813615968</v>
      </c>
      <c r="T143" s="340">
        <v>30</v>
      </c>
      <c r="U143" s="345">
        <f>900*gradient!$E$8/4.6</f>
        <v>410.86956521739131</v>
      </c>
    </row>
    <row r="144" spans="1:23" x14ac:dyDescent="0.2">
      <c r="A144" s="470"/>
      <c r="B144" s="345">
        <f>1000*gradient!$E$8/4.6</f>
        <v>456.52173913043481</v>
      </c>
      <c r="C144" s="344">
        <f>1+((SQRT($C$3/((('col1'!$B$9*(((($B144/60*4)/(3.1415927*0.7*gradient!$E$8*gradient!$E$8))/1000*gradient!$E$9/1000000)/'col1'!$N$5)^(1/3))+('col1'!$B$10/(((($B144/60*4)/(3.1415927*0.7*gradient!$E$8*gradient!$E$8))/1000*gradient!$E$9/1000000)/'col1'!$N$5))+('col1'!$B$11*(((($B144/60*4)/(3.1415927*0.7*gradient!$E$8*gradient!$E$8))/1000*gradient!$E$9/1000000)/'col1'!$N$5)))*(gradient!$E$9*0.001)))/4)*(1/(1+((gradient!$E$23*((gradient!$E$19-gradient!$E$18)/100)*((PI()*gradient!$E$8*gradient!$E$8/4*$C$3*0.7/$B144)))/gradient!$E$20)))*LN(((((gradient!$E$23*((gradient!$E$19-gradient!$E$18)/100)*(PI()*gradient!$E$8*gradient!$E$8/4*$C$3*0.7/$B144))/gradient!$E$20)+1)/((gradient!$E$23*((gradient!$E$19-gradient!$E$18)/100)*(PI()*gradient!$E$8*gradient!$E$8/4*$C$3*0.7/$B144))/gradient!$E$20))*EXP(gradient!$E$23*((gradient!$E$19-gradient!$E$18)/100))-(1/((gradient!$E$23*((gradient!$E$19-gradient!$E$18)/100)*(PI()*gradient!$E$8*gradient!$E$8/4*$C$3*0.7/$B144))/gradient!$E$20))))</f>
        <v>147.22229580981448</v>
      </c>
      <c r="E144" s="472"/>
      <c r="F144" s="345">
        <f>1000*gradient!$E$8/4.6</f>
        <v>456.52173913043481</v>
      </c>
      <c r="G144" s="344">
        <f>1.1*('col1'!$B$12*$G$3*0.001*(($F144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144" s="472"/>
      <c r="J144" s="345">
        <f>1000*gradient!$E$8/4.6</f>
        <v>456.52173913043481</v>
      </c>
      <c r="K144" s="344">
        <f>IF($G144&lt;201,1+((SQRT(K$3/((('col1'!$B$9*((((J144/60*4)/(3.1415927*0.7*gradient!$E$8*gradient!$E$8))/1000*gradient!$E$9/1000000)/'col1'!$N$5)^(1/3))+('col1'!$B$10/((((J144/60*4)/(3.1415927*0.7*gradient!$E$8*gradient!$E$8))/1000*gradient!$E$9/1000000)/'col1'!$N$5))+('col1'!$B$11*((((J144/60*4)/(3.1415927*0.7*gradient!$E$8*gradient!$E$8))/1000*gradient!$E$9/1000000)/'col1'!$N$5)))*(gradient!$E$9*0.001)))/4)*(1/(1+((gradient!$E$23*((gradient!$E$19-gradient!$E$18)/100)*((PI()*gradient!$E$8*gradient!$E$8/4*K$3*0.7/J144)))/$W$134)))*LN(((((gradient!$E$23*((gradient!$E$19-gradient!$E$18)/100)*(PI()*gradient!$E$8*gradient!$E$8/4*K$3*0.7/J144))/$W$134)+1)/((gradient!$E$23*((gradient!$E$19-gradient!$E$18)/100)*(PI()*gradient!$E$8*gradient!$E$8/4*K$3*0.7/J144))/$W$134))*EXP(gradient!$E$23*((gradient!$E$19-gradient!$E$18)/100))-(1/((gradient!$E$23*((gradient!$E$19-gradient!$E$18)/100)*(PI()*gradient!$E$8*gradient!$E$8/4*K$3*0.7/J144))/$W$134)))),0)</f>
        <v>0</v>
      </c>
      <c r="M144" s="472"/>
      <c r="N144" s="345">
        <f>1000*gradient!$E$8/4.6</f>
        <v>456.52173913043481</v>
      </c>
      <c r="O144" s="344">
        <f>IF($G144&lt;401,1+((SQRT(O$3/((('col1'!$B$9*((((N144/60*4)/(3.1415927*0.7*gradient!$E$8*gradient!$E$8))/1000*gradient!$E$9/1000000)/'col1'!$N$5)^(1/3))+('col1'!$B$10/((((N144/60*4)/(3.1415927*0.7*gradient!$E$8*gradient!$E$8))/1000*gradient!$E$9/1000000)/'col1'!$N$5))+('col1'!$B$11*((((N144/60*4)/(3.1415927*0.7*gradient!$E$8*gradient!$E$8))/1000*gradient!$E$9/1000000)/'col1'!$N$5)))*(gradient!$E$9*0.001)))/4)*(1/(1+((gradient!$E$23*((gradient!$E$19-gradient!$E$18)/100)*((PI()*gradient!$E$8*gradient!$E$8/4*O$3*0.7/N144)))/$W$134)))*LN(((((gradient!$E$23*((gradient!$E$19-gradient!$E$18)/100)*(PI()*gradient!$E$8*gradient!$E$8/4*O$3*0.7/N144))/$W$134)+1)/((gradient!$E$23*((gradient!$E$19-gradient!$E$18)/100)*(PI()*gradient!$E$8*gradient!$E$8/4*O$3*0.7/N144))/$W$134))*EXP(gradient!$E$23*((gradient!$E$19-gradient!$E$18)/100))-(1/((gradient!$E$23*((gradient!$E$19-gradient!$E$18)/100)*(PI()*gradient!$E$8*gradient!$E$8/4*O$3*0.7/N144))/$W$134)))),0)</f>
        <v>0</v>
      </c>
      <c r="Q144" s="472"/>
      <c r="S144" s="344">
        <f>IF($G144&lt;1001,1+((SQRT(S$3/((('col1'!$B$9*((((U144/60*4)/(3.1415927*0.7*gradient!$E$8*gradient!$E$8))/1000*gradient!$E$9/1000000)/'col1'!$N$5)^(1/3))+('col1'!$B$10/((((U144/60*4)/(3.1415927*0.7*gradient!$E$8*gradient!$E$8))/1000*gradient!$E$9/1000000)/'col1'!$N$5))+('col1'!$B$11*((((U144/60*4)/(3.1415927*0.7*gradient!$E$8*gradient!$E$8))/1000*gradient!$E$9/1000000)/'col1'!$N$5)))*(gradient!$E$9*0.001)))/4)*(1/(1+((gradient!$E$23*((gradient!$E$19-gradient!$E$18)/100)*((PI()*gradient!$E$8*gradient!$E$8/4*S$3*0.7/U144)))/$W$134)))*LN(((((gradient!$E$23*((gradient!$E$19-gradient!$E$18)/100)*(PI()*gradient!$E$8*gradient!$E$8/4*S$3*0.7/U144))/$W$134)+1)/((gradient!$E$23*((gradient!$E$19-gradient!$E$18)/100)*(PI()*gradient!$E$8*gradient!$E$8/4*S$3*0.7/U144))/$W$134))*EXP(gradient!$E$23*((gradient!$E$19-gradient!$E$18)/100))-(1/((gradient!$E$23*((gradient!$E$19-gradient!$E$18)/100)*(PI()*gradient!$E$8*gradient!$E$8/4*S$3*0.7/U144))/$W$134)))),0)</f>
        <v>223.42727887733548</v>
      </c>
      <c r="T144" s="340">
        <v>30</v>
      </c>
      <c r="U144" s="345">
        <f>1000*gradient!$E$8/4.6</f>
        <v>456.52173913043481</v>
      </c>
    </row>
    <row r="145" spans="1:23" x14ac:dyDescent="0.2">
      <c r="A145" s="470"/>
      <c r="B145" s="345">
        <f>1200*gradient!$E$8/4.6</f>
        <v>547.82608695652175</v>
      </c>
      <c r="C145" s="344">
        <f>1+((SQRT($C$3/((('col1'!$B$9*(((($B145/60*4)/(3.1415927*0.7*gradient!$E$8*gradient!$E$8))/1000*gradient!$E$9/1000000)/'col1'!$N$5)^(1/3))+('col1'!$B$10/(((($B145/60*4)/(3.1415927*0.7*gradient!$E$8*gradient!$E$8))/1000*gradient!$E$9/1000000)/'col1'!$N$5))+('col1'!$B$11*(((($B145/60*4)/(3.1415927*0.7*gradient!$E$8*gradient!$E$8))/1000*gradient!$E$9/1000000)/'col1'!$N$5)))*(gradient!$E$9*0.001)))/4)*(1/(1+((gradient!$E$23*((gradient!$E$19-gradient!$E$18)/100)*((PI()*gradient!$E$8*gradient!$E$8/4*$C$3*0.7/$B145)))/gradient!$E$20)))*LN(((((gradient!$E$23*((gradient!$E$19-gradient!$E$18)/100)*(PI()*gradient!$E$8*gradient!$E$8/4*$C$3*0.7/$B145))/gradient!$E$20)+1)/((gradient!$E$23*((gradient!$E$19-gradient!$E$18)/100)*(PI()*gradient!$E$8*gradient!$E$8/4*$C$3*0.7/$B145))/gradient!$E$20))*EXP(gradient!$E$23*((gradient!$E$19-gradient!$E$18)/100))-(1/((gradient!$E$23*((gradient!$E$19-gradient!$E$18)/100)*(PI()*gradient!$E$8*gradient!$E$8/4*$C$3*0.7/$B145))/gradient!$E$20))))</f>
        <v>153.43190377411688</v>
      </c>
      <c r="E145" s="472"/>
      <c r="F145" s="345">
        <f>1200*gradient!$E$8/4.6</f>
        <v>547.82608695652175</v>
      </c>
      <c r="G145" s="344">
        <f>1.1*('col1'!$B$12*$G$3*0.001*(($F145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145" s="472"/>
      <c r="J145" s="345">
        <f>1200*gradient!$E$8/4.6</f>
        <v>547.82608695652175</v>
      </c>
      <c r="K145" s="344">
        <f>IF($G145&lt;201,1+((SQRT(K$3/((('col1'!$B$9*((((J145/60*4)/(3.1415927*0.7*gradient!$E$8*gradient!$E$8))/1000*gradient!$E$9/1000000)/'col1'!$N$5)^(1/3))+('col1'!$B$10/((((J145/60*4)/(3.1415927*0.7*gradient!$E$8*gradient!$E$8))/1000*gradient!$E$9/1000000)/'col1'!$N$5))+('col1'!$B$11*((((J145/60*4)/(3.1415927*0.7*gradient!$E$8*gradient!$E$8))/1000*gradient!$E$9/1000000)/'col1'!$N$5)))*(gradient!$E$9*0.001)))/4)*(1/(1+((gradient!$E$23*((gradient!$E$19-gradient!$E$18)/100)*((PI()*gradient!$E$8*gradient!$E$8/4*K$3*0.7/J145)))/$W$134)))*LN(((((gradient!$E$23*((gradient!$E$19-gradient!$E$18)/100)*(PI()*gradient!$E$8*gradient!$E$8/4*K$3*0.7/J145))/$W$134)+1)/((gradient!$E$23*((gradient!$E$19-gradient!$E$18)/100)*(PI()*gradient!$E$8*gradient!$E$8/4*K$3*0.7/J145))/$W$134))*EXP(gradient!$E$23*((gradient!$E$19-gradient!$E$18)/100))-(1/((gradient!$E$23*((gradient!$E$19-gradient!$E$18)/100)*(PI()*gradient!$E$8*gradient!$E$8/4*K$3*0.7/J145))/$W$134)))),0)</f>
        <v>0</v>
      </c>
      <c r="M145" s="472"/>
      <c r="N145" s="345">
        <f>1200*gradient!$E$8/4.6</f>
        <v>547.82608695652175</v>
      </c>
      <c r="O145" s="344">
        <f>IF($G145&lt;401,1+((SQRT(O$3/((('col1'!$B$9*((((N145/60*4)/(3.1415927*0.7*gradient!$E$8*gradient!$E$8))/1000*gradient!$E$9/1000000)/'col1'!$N$5)^(1/3))+('col1'!$B$10/((((N145/60*4)/(3.1415927*0.7*gradient!$E$8*gradient!$E$8))/1000*gradient!$E$9/1000000)/'col1'!$N$5))+('col1'!$B$11*((((N145/60*4)/(3.1415927*0.7*gradient!$E$8*gradient!$E$8))/1000*gradient!$E$9/1000000)/'col1'!$N$5)))*(gradient!$E$9*0.001)))/4)*(1/(1+((gradient!$E$23*((gradient!$E$19-gradient!$E$18)/100)*((PI()*gradient!$E$8*gradient!$E$8/4*O$3*0.7/N145)))/$W$134)))*LN(((((gradient!$E$23*((gradient!$E$19-gradient!$E$18)/100)*(PI()*gradient!$E$8*gradient!$E$8/4*O$3*0.7/N145))/$W$134)+1)/((gradient!$E$23*((gradient!$E$19-gradient!$E$18)/100)*(PI()*gradient!$E$8*gradient!$E$8/4*O$3*0.7/N145))/$W$134))*EXP(gradient!$E$23*((gradient!$E$19-gradient!$E$18)/100))-(1/((gradient!$E$23*((gradient!$E$19-gradient!$E$18)/100)*(PI()*gradient!$E$8*gradient!$E$8/4*O$3*0.7/N145))/$W$134)))),0)</f>
        <v>0</v>
      </c>
      <c r="Q145" s="472"/>
      <c r="S145" s="344">
        <f>IF($G145&lt;1001,1+((SQRT(S$3/((('col1'!$B$9*((((U145/60*4)/(3.1415927*0.7*gradient!$E$8*gradient!$E$8))/1000*gradient!$E$9/1000000)/'col1'!$N$5)^(1/3))+('col1'!$B$10/((((U145/60*4)/(3.1415927*0.7*gradient!$E$8*gradient!$E$8))/1000*gradient!$E$9/1000000)/'col1'!$N$5))+('col1'!$B$11*((((U145/60*4)/(3.1415927*0.7*gradient!$E$8*gradient!$E$8))/1000*gradient!$E$9/1000000)/'col1'!$N$5)))*(gradient!$E$9*0.001)))/4)*(1/(1+((gradient!$E$23*((gradient!$E$19-gradient!$E$18)/100)*((PI()*gradient!$E$8*gradient!$E$8/4*S$3*0.7/U145)))/$W$134)))*LN(((((gradient!$E$23*((gradient!$E$19-gradient!$E$18)/100)*(PI()*gradient!$E$8*gradient!$E$8/4*S$3*0.7/U145))/$W$134)+1)/((gradient!$E$23*((gradient!$E$19-gradient!$E$18)/100)*(PI()*gradient!$E$8*gradient!$E$8/4*S$3*0.7/U145))/$W$134))*EXP(gradient!$E$23*((gradient!$E$19-gradient!$E$18)/100))-(1/((gradient!$E$23*((gradient!$E$19-gradient!$E$18)/100)*(PI()*gradient!$E$8*gradient!$E$8/4*S$3*0.7/U145))/$W$134)))),0)</f>
        <v>225.24833380547011</v>
      </c>
      <c r="T145" s="340">
        <v>30</v>
      </c>
      <c r="U145" s="345">
        <f>1200*gradient!$E$8/4.6</f>
        <v>547.82608695652175</v>
      </c>
    </row>
    <row r="146" spans="1:23" x14ac:dyDescent="0.2">
      <c r="A146" s="470"/>
      <c r="B146" s="345">
        <f>1400*gradient!$E$8/4.6</f>
        <v>639.13043478260875</v>
      </c>
      <c r="C146" s="344">
        <f>1+((SQRT($C$3/((('col1'!$B$9*(((($B146/60*4)/(3.1415927*0.7*gradient!$E$8*gradient!$E$8))/1000*gradient!$E$9/1000000)/'col1'!$N$5)^(1/3))+('col1'!$B$10/(((($B146/60*4)/(3.1415927*0.7*gradient!$E$8*gradient!$E$8))/1000*gradient!$E$9/1000000)/'col1'!$N$5))+('col1'!$B$11*(((($B146/60*4)/(3.1415927*0.7*gradient!$E$8*gradient!$E$8))/1000*gradient!$E$9/1000000)/'col1'!$N$5)))*(gradient!$E$9*0.001)))/4)*(1/(1+((gradient!$E$23*((gradient!$E$19-gradient!$E$18)/100)*((PI()*gradient!$E$8*gradient!$E$8/4*$C$3*0.7/$B146)))/gradient!$E$20)))*LN(((((gradient!$E$23*((gradient!$E$19-gradient!$E$18)/100)*(PI()*gradient!$E$8*gradient!$E$8/4*$C$3*0.7/$B146))/gradient!$E$20)+1)/((gradient!$E$23*((gradient!$E$19-gradient!$E$18)/100)*(PI()*gradient!$E$8*gradient!$E$8/4*$C$3*0.7/$B146))/gradient!$E$20))*EXP(gradient!$E$23*((gradient!$E$19-gradient!$E$18)/100))-(1/((gradient!$E$23*((gradient!$E$19-gradient!$E$18)/100)*(PI()*gradient!$E$8*gradient!$E$8/4*$C$3*0.7/$B146))/gradient!$E$20))))</f>
        <v>157.57951628530583</v>
      </c>
      <c r="E146" s="472"/>
      <c r="F146" s="345">
        <f>1400*gradient!$E$8/4.6</f>
        <v>639.13043478260875</v>
      </c>
      <c r="G146" s="344">
        <f>1.1*('col1'!$B$12*$G$3*0.001*(($F146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146" s="472"/>
      <c r="J146" s="345">
        <f>1400*gradient!$E$8/4.6</f>
        <v>639.13043478260875</v>
      </c>
      <c r="K146" s="344">
        <f>IF($G146&lt;201,1+((SQRT(K$3/((('col1'!$B$9*((((J146/60*4)/(3.1415927*0.7*gradient!$E$8*gradient!$E$8))/1000*gradient!$E$9/1000000)/'col1'!$N$5)^(1/3))+('col1'!$B$10/((((J146/60*4)/(3.1415927*0.7*gradient!$E$8*gradient!$E$8))/1000*gradient!$E$9/1000000)/'col1'!$N$5))+('col1'!$B$11*((((J146/60*4)/(3.1415927*0.7*gradient!$E$8*gradient!$E$8))/1000*gradient!$E$9/1000000)/'col1'!$N$5)))*(gradient!$E$9*0.001)))/4)*(1/(1+((gradient!$E$23*((gradient!$E$19-gradient!$E$18)/100)*((PI()*gradient!$E$8*gradient!$E$8/4*K$3*0.7/J146)))/$W$134)))*LN(((((gradient!$E$23*((gradient!$E$19-gradient!$E$18)/100)*(PI()*gradient!$E$8*gradient!$E$8/4*K$3*0.7/J146))/$W$134)+1)/((gradient!$E$23*((gradient!$E$19-gradient!$E$18)/100)*(PI()*gradient!$E$8*gradient!$E$8/4*K$3*0.7/J146))/$W$134))*EXP(gradient!$E$23*((gradient!$E$19-gradient!$E$18)/100))-(1/((gradient!$E$23*((gradient!$E$19-gradient!$E$18)/100)*(PI()*gradient!$E$8*gradient!$E$8/4*K$3*0.7/J146))/$W$134)))),0)</f>
        <v>0</v>
      </c>
      <c r="M146" s="472"/>
      <c r="N146" s="345">
        <f>1400*gradient!$E$8/4.6</f>
        <v>639.13043478260875</v>
      </c>
      <c r="O146" s="344">
        <f>IF($G146&lt;401,1+((SQRT(O$3/((('col1'!$B$9*((((N146/60*4)/(3.1415927*0.7*gradient!$E$8*gradient!$E$8))/1000*gradient!$E$9/1000000)/'col1'!$N$5)^(1/3))+('col1'!$B$10/((((N146/60*4)/(3.1415927*0.7*gradient!$E$8*gradient!$E$8))/1000*gradient!$E$9/1000000)/'col1'!$N$5))+('col1'!$B$11*((((N146/60*4)/(3.1415927*0.7*gradient!$E$8*gradient!$E$8))/1000*gradient!$E$9/1000000)/'col1'!$N$5)))*(gradient!$E$9*0.001)))/4)*(1/(1+((gradient!$E$23*((gradient!$E$19-gradient!$E$18)/100)*((PI()*gradient!$E$8*gradient!$E$8/4*O$3*0.7/N146)))/$W$134)))*LN(((((gradient!$E$23*((gradient!$E$19-gradient!$E$18)/100)*(PI()*gradient!$E$8*gradient!$E$8/4*O$3*0.7/N146))/$W$134)+1)/((gradient!$E$23*((gradient!$E$19-gradient!$E$18)/100)*(PI()*gradient!$E$8*gradient!$E$8/4*O$3*0.7/N146))/$W$134))*EXP(gradient!$E$23*((gradient!$E$19-gradient!$E$18)/100))-(1/((gradient!$E$23*((gradient!$E$19-gradient!$E$18)/100)*(PI()*gradient!$E$8*gradient!$E$8/4*O$3*0.7/N146))/$W$134)))),0)</f>
        <v>0</v>
      </c>
      <c r="Q146" s="472"/>
      <c r="S146" s="344">
        <f>IF($G146&lt;1001,1+((SQRT(S$3/((('col1'!$B$9*((((U146/60*4)/(3.1415927*0.7*gradient!$E$8*gradient!$E$8))/1000*gradient!$E$9/1000000)/'col1'!$N$5)^(1/3))+('col1'!$B$10/((((U146/60*4)/(3.1415927*0.7*gradient!$E$8*gradient!$E$8))/1000*gradient!$E$9/1000000)/'col1'!$N$5))+('col1'!$B$11*((((U146/60*4)/(3.1415927*0.7*gradient!$E$8*gradient!$E$8))/1000*gradient!$E$9/1000000)/'col1'!$N$5)))*(gradient!$E$9*0.001)))/4)*(1/(1+((gradient!$E$23*((gradient!$E$19-gradient!$E$18)/100)*((PI()*gradient!$E$8*gradient!$E$8/4*S$3*0.7/U146)))/$W$134)))*LN(((((gradient!$E$23*((gradient!$E$19-gradient!$E$18)/100)*(PI()*gradient!$E$8*gradient!$E$8/4*S$3*0.7/U146))/$W$134)+1)/((gradient!$E$23*((gradient!$E$19-gradient!$E$18)/100)*(PI()*gradient!$E$8*gradient!$E$8/4*S$3*0.7/U146))/$W$134))*EXP(gradient!$E$23*((gradient!$E$19-gradient!$E$18)/100))-(1/((gradient!$E$23*((gradient!$E$19-gradient!$E$18)/100)*(PI()*gradient!$E$8*gradient!$E$8/4*S$3*0.7/U146))/$W$134)))),0)</f>
        <v>225.57671943290222</v>
      </c>
      <c r="T146" s="340">
        <v>30</v>
      </c>
      <c r="U146" s="345">
        <f>1400*gradient!$E$8/4.6</f>
        <v>639.13043478260875</v>
      </c>
    </row>
    <row r="147" spans="1:23" x14ac:dyDescent="0.2">
      <c r="A147" s="470"/>
      <c r="B147" s="345">
        <f>1600*gradient!$E$8/4.6</f>
        <v>730.43478260869574</v>
      </c>
      <c r="C147" s="344">
        <f>1+((SQRT($C$3/((('col1'!$B$9*(((($B147/60*4)/(3.1415927*0.7*gradient!$E$8*gradient!$E$8))/1000*gradient!$E$9/1000000)/'col1'!$N$5)^(1/3))+('col1'!$B$10/(((($B147/60*4)/(3.1415927*0.7*gradient!$E$8*gradient!$E$8))/1000*gradient!$E$9/1000000)/'col1'!$N$5))+('col1'!$B$11*(((($B147/60*4)/(3.1415927*0.7*gradient!$E$8*gradient!$E$8))/1000*gradient!$E$9/1000000)/'col1'!$N$5)))*(gradient!$E$9*0.001)))/4)*(1/(1+((gradient!$E$23*((gradient!$E$19-gradient!$E$18)/100)*((PI()*gradient!$E$8*gradient!$E$8/4*$C$3*0.7/$B147)))/gradient!$E$20)))*LN(((((gradient!$E$23*((gradient!$E$19-gradient!$E$18)/100)*(PI()*gradient!$E$8*gradient!$E$8/4*$C$3*0.7/$B147))/gradient!$E$20)+1)/((gradient!$E$23*((gradient!$E$19-gradient!$E$18)/100)*(PI()*gradient!$E$8*gradient!$E$8/4*$C$3*0.7/$B147))/gradient!$E$20))*EXP(gradient!$E$23*((gradient!$E$19-gradient!$E$18)/100))-(1/((gradient!$E$23*((gradient!$E$19-gradient!$E$18)/100)*(PI()*gradient!$E$8*gradient!$E$8/4*$C$3*0.7/$B147))/gradient!$E$20))))</f>
        <v>160.36624205023853</v>
      </c>
      <c r="E147" s="472"/>
      <c r="F147" s="345">
        <f>1600*gradient!$E$8/4.6</f>
        <v>730.43478260869574</v>
      </c>
      <c r="G147" s="344">
        <f>1.1*('col1'!$B$12*$G$3*0.001*(($F147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147" s="472"/>
      <c r="J147" s="345">
        <f>1600*gradient!$E$8/4.6</f>
        <v>730.43478260869574</v>
      </c>
      <c r="K147" s="344">
        <f>IF($G147&lt;201,1+((SQRT(K$3/((('col1'!$B$9*((((J147/60*4)/(3.1415927*0.7*gradient!$E$8*gradient!$E$8))/1000*gradient!$E$9/1000000)/'col1'!$N$5)^(1/3))+('col1'!$B$10/((((J147/60*4)/(3.1415927*0.7*gradient!$E$8*gradient!$E$8))/1000*gradient!$E$9/1000000)/'col1'!$N$5))+('col1'!$B$11*((((J147/60*4)/(3.1415927*0.7*gradient!$E$8*gradient!$E$8))/1000*gradient!$E$9/1000000)/'col1'!$N$5)))*(gradient!$E$9*0.001)))/4)*(1/(1+((gradient!$E$23*((gradient!$E$19-gradient!$E$18)/100)*((PI()*gradient!$E$8*gradient!$E$8/4*K$3*0.7/J147)))/$W$134)))*LN(((((gradient!$E$23*((gradient!$E$19-gradient!$E$18)/100)*(PI()*gradient!$E$8*gradient!$E$8/4*K$3*0.7/J147))/$W$134)+1)/((gradient!$E$23*((gradient!$E$19-gradient!$E$18)/100)*(PI()*gradient!$E$8*gradient!$E$8/4*K$3*0.7/J147))/$W$134))*EXP(gradient!$E$23*((gradient!$E$19-gradient!$E$18)/100))-(1/((gradient!$E$23*((gradient!$E$19-gradient!$E$18)/100)*(PI()*gradient!$E$8*gradient!$E$8/4*K$3*0.7/J147))/$W$134)))),0)</f>
        <v>0</v>
      </c>
      <c r="M147" s="472"/>
      <c r="N147" s="345">
        <f>1600*gradient!$E$8/4.6</f>
        <v>730.43478260869574</v>
      </c>
      <c r="O147" s="344">
        <f>IF($G147&lt;401,1+((SQRT(O$3/((('col1'!$B$9*((((N147/60*4)/(3.1415927*0.7*gradient!$E$8*gradient!$E$8))/1000*gradient!$E$9/1000000)/'col1'!$N$5)^(1/3))+('col1'!$B$10/((((N147/60*4)/(3.1415927*0.7*gradient!$E$8*gradient!$E$8))/1000*gradient!$E$9/1000000)/'col1'!$N$5))+('col1'!$B$11*((((N147/60*4)/(3.1415927*0.7*gradient!$E$8*gradient!$E$8))/1000*gradient!$E$9/1000000)/'col1'!$N$5)))*(gradient!$E$9*0.001)))/4)*(1/(1+((gradient!$E$23*((gradient!$E$19-gradient!$E$18)/100)*((PI()*gradient!$E$8*gradient!$E$8/4*O$3*0.7/N147)))/$W$134)))*LN(((((gradient!$E$23*((gradient!$E$19-gradient!$E$18)/100)*(PI()*gradient!$E$8*gradient!$E$8/4*O$3*0.7/N147))/$W$134)+1)/((gradient!$E$23*((gradient!$E$19-gradient!$E$18)/100)*(PI()*gradient!$E$8*gradient!$E$8/4*O$3*0.7/N147))/$W$134))*EXP(gradient!$E$23*((gradient!$E$19-gradient!$E$18)/100))-(1/((gradient!$E$23*((gradient!$E$19-gradient!$E$18)/100)*(PI()*gradient!$E$8*gradient!$E$8/4*O$3*0.7/N147))/$W$134)))),0)</f>
        <v>0</v>
      </c>
      <c r="Q147" s="472"/>
      <c r="S147" s="344">
        <f>IF($G147&lt;1001,1+((SQRT(S$3/((('col1'!$B$9*((((U147/60*4)/(3.1415927*0.7*gradient!$E$8*gradient!$E$8))/1000*gradient!$E$9/1000000)/'col1'!$N$5)^(1/3))+('col1'!$B$10/((((U147/60*4)/(3.1415927*0.7*gradient!$E$8*gradient!$E$8))/1000*gradient!$E$9/1000000)/'col1'!$N$5))+('col1'!$B$11*((((U147/60*4)/(3.1415927*0.7*gradient!$E$8*gradient!$E$8))/1000*gradient!$E$9/1000000)/'col1'!$N$5)))*(gradient!$E$9*0.001)))/4)*(1/(1+((gradient!$E$23*((gradient!$E$19-gradient!$E$18)/100)*((PI()*gradient!$E$8*gradient!$E$8/4*S$3*0.7/U147)))/$W$134)))*LN(((((gradient!$E$23*((gradient!$E$19-gradient!$E$18)/100)*(PI()*gradient!$E$8*gradient!$E$8/4*S$3*0.7/U147))/$W$134)+1)/((gradient!$E$23*((gradient!$E$19-gradient!$E$18)/100)*(PI()*gradient!$E$8*gradient!$E$8/4*S$3*0.7/U147))/$W$134))*EXP(gradient!$E$23*((gradient!$E$19-gradient!$E$18)/100))-(1/((gradient!$E$23*((gradient!$E$19-gradient!$E$18)/100)*(PI()*gradient!$E$8*gradient!$E$8/4*S$3*0.7/U147))/$W$134)))),0)</f>
        <v>225.05054000945202</v>
      </c>
      <c r="T147" s="340">
        <v>30</v>
      </c>
      <c r="U147" s="345">
        <f>1600*gradient!$E$8/4.6</f>
        <v>730.43478260869574</v>
      </c>
    </row>
    <row r="148" spans="1:23" x14ac:dyDescent="0.2">
      <c r="A148" s="470"/>
      <c r="B148" s="345">
        <f>1800*gradient!$E$8/4.6</f>
        <v>821.73913043478262</v>
      </c>
      <c r="C148" s="344">
        <f>1+((SQRT($C$3/((('col1'!$B$9*(((($B148/60*4)/(3.1415927*0.7*gradient!$E$8*gradient!$E$8))/1000*gradient!$E$9/1000000)/'col1'!$N$5)^(1/3))+('col1'!$B$10/(((($B148/60*4)/(3.1415927*0.7*gradient!$E$8*gradient!$E$8))/1000*gradient!$E$9/1000000)/'col1'!$N$5))+('col1'!$B$11*(((($B148/60*4)/(3.1415927*0.7*gradient!$E$8*gradient!$E$8))/1000*gradient!$E$9/1000000)/'col1'!$N$5)))*(gradient!$E$9*0.001)))/4)*(1/(1+((gradient!$E$23*((gradient!$E$19-gradient!$E$18)/100)*((PI()*gradient!$E$8*gradient!$E$8/4*$C$3*0.7/$B148)))/gradient!$E$20)))*LN(((((gradient!$E$23*((gradient!$E$19-gradient!$E$18)/100)*(PI()*gradient!$E$8*gradient!$E$8/4*$C$3*0.7/$B148))/gradient!$E$20)+1)/((gradient!$E$23*((gradient!$E$19-gradient!$E$18)/100)*(PI()*gradient!$E$8*gradient!$E$8/4*$C$3*0.7/$B148))/gradient!$E$20))*EXP(gradient!$E$23*((gradient!$E$19-gradient!$E$18)/100))-(1/((gradient!$E$23*((gradient!$E$19-gradient!$E$18)/100)*(PI()*gradient!$E$8*gradient!$E$8/4*$C$3*0.7/$B148))/gradient!$E$20))))</f>
        <v>162.22239039158379</v>
      </c>
      <c r="E148" s="472"/>
      <c r="F148" s="345">
        <f>1800*gradient!$E$8/4.6</f>
        <v>821.73913043478262</v>
      </c>
      <c r="G148" s="344">
        <f>1.1*('col1'!$B$12*$G$3*0.001*(($F148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148" s="472"/>
      <c r="J148" s="345">
        <f>1800*gradient!$E$8/4.6</f>
        <v>821.73913043478262</v>
      </c>
      <c r="K148" s="344">
        <f>IF($G148&lt;201,1+((SQRT(K$3/((('col1'!$B$9*((((J148/60*4)/(3.1415927*0.7*gradient!$E$8*gradient!$E$8))/1000*gradient!$E$9/1000000)/'col1'!$N$5)^(1/3))+('col1'!$B$10/((((J148/60*4)/(3.1415927*0.7*gradient!$E$8*gradient!$E$8))/1000*gradient!$E$9/1000000)/'col1'!$N$5))+('col1'!$B$11*((((J148/60*4)/(3.1415927*0.7*gradient!$E$8*gradient!$E$8))/1000*gradient!$E$9/1000000)/'col1'!$N$5)))*(gradient!$E$9*0.001)))/4)*(1/(1+((gradient!$E$23*((gradient!$E$19-gradient!$E$18)/100)*((PI()*gradient!$E$8*gradient!$E$8/4*K$3*0.7/J148)))/$W$134)))*LN(((((gradient!$E$23*((gradient!$E$19-gradient!$E$18)/100)*(PI()*gradient!$E$8*gradient!$E$8/4*K$3*0.7/J148))/$W$134)+1)/((gradient!$E$23*((gradient!$E$19-gradient!$E$18)/100)*(PI()*gradient!$E$8*gradient!$E$8/4*K$3*0.7/J148))/$W$134))*EXP(gradient!$E$23*((gradient!$E$19-gradient!$E$18)/100))-(1/((gradient!$E$23*((gradient!$E$19-gradient!$E$18)/100)*(PI()*gradient!$E$8*gradient!$E$8/4*K$3*0.7/J148))/$W$134)))),0)</f>
        <v>0</v>
      </c>
      <c r="M148" s="472"/>
      <c r="N148" s="345">
        <f>1800*gradient!$E$8/4.6</f>
        <v>821.73913043478262</v>
      </c>
      <c r="O148" s="344">
        <f>IF($G148&lt;401,1+((SQRT(O$3/((('col1'!$B$9*((((N148/60*4)/(3.1415927*0.7*gradient!$E$8*gradient!$E$8))/1000*gradient!$E$9/1000000)/'col1'!$N$5)^(1/3))+('col1'!$B$10/((((N148/60*4)/(3.1415927*0.7*gradient!$E$8*gradient!$E$8))/1000*gradient!$E$9/1000000)/'col1'!$N$5))+('col1'!$B$11*((((N148/60*4)/(3.1415927*0.7*gradient!$E$8*gradient!$E$8))/1000*gradient!$E$9/1000000)/'col1'!$N$5)))*(gradient!$E$9*0.001)))/4)*(1/(1+((gradient!$E$23*((gradient!$E$19-gradient!$E$18)/100)*((PI()*gradient!$E$8*gradient!$E$8/4*O$3*0.7/N148)))/$W$134)))*LN(((((gradient!$E$23*((gradient!$E$19-gradient!$E$18)/100)*(PI()*gradient!$E$8*gradient!$E$8/4*O$3*0.7/N148))/$W$134)+1)/((gradient!$E$23*((gradient!$E$19-gradient!$E$18)/100)*(PI()*gradient!$E$8*gradient!$E$8/4*O$3*0.7/N148))/$W$134))*EXP(gradient!$E$23*((gradient!$E$19-gradient!$E$18)/100))-(1/((gradient!$E$23*((gradient!$E$19-gradient!$E$18)/100)*(PI()*gradient!$E$8*gradient!$E$8/4*O$3*0.7/N148))/$W$134)))),0)</f>
        <v>0</v>
      </c>
      <c r="Q148" s="472"/>
      <c r="S148" s="344">
        <f>IF($G148&lt;1001,1+((SQRT(S$3/((('col1'!$B$9*((((U148/60*4)/(3.1415927*0.7*gradient!$E$8*gradient!$E$8))/1000*gradient!$E$9/1000000)/'col1'!$N$5)^(1/3))+('col1'!$B$10/((((U148/60*4)/(3.1415927*0.7*gradient!$E$8*gradient!$E$8))/1000*gradient!$E$9/1000000)/'col1'!$N$5))+('col1'!$B$11*((((U148/60*4)/(3.1415927*0.7*gradient!$E$8*gradient!$E$8))/1000*gradient!$E$9/1000000)/'col1'!$N$5)))*(gradient!$E$9*0.001)))/4)*(1/(1+((gradient!$E$23*((gradient!$E$19-gradient!$E$18)/100)*((PI()*gradient!$E$8*gradient!$E$8/4*S$3*0.7/U148)))/$W$134)))*LN(((((gradient!$E$23*((gradient!$E$19-gradient!$E$18)/100)*(PI()*gradient!$E$8*gradient!$E$8/4*S$3*0.7/U148))/$W$134)+1)/((gradient!$E$23*((gradient!$E$19-gradient!$E$18)/100)*(PI()*gradient!$E$8*gradient!$E$8/4*S$3*0.7/U148))/$W$134))*EXP(gradient!$E$23*((gradient!$E$19-gradient!$E$18)/100))-(1/((gradient!$E$23*((gradient!$E$19-gradient!$E$18)/100)*(PI()*gradient!$E$8*gradient!$E$8/4*S$3*0.7/U148))/$W$134)))),0)</f>
        <v>224.02081375090498</v>
      </c>
      <c r="T148" s="340">
        <v>30</v>
      </c>
      <c r="U148" s="345">
        <f>1800*gradient!$E$8/4.6</f>
        <v>821.73913043478262</v>
      </c>
    </row>
    <row r="149" spans="1:23" x14ac:dyDescent="0.2">
      <c r="A149" s="470"/>
      <c r="B149" s="345">
        <f>2000*gradient!$E$8/4.6</f>
        <v>913.04347826086962</v>
      </c>
      <c r="C149" s="344">
        <f>1+((SQRT($C$3/((('col1'!$B$9*(((($B149/60*4)/(3.1415927*0.7*gradient!$E$8*gradient!$E$8))/1000*gradient!$E$9/1000000)/'col1'!$N$5)^(1/3))+('col1'!$B$10/(((($B149/60*4)/(3.1415927*0.7*gradient!$E$8*gradient!$E$8))/1000*gradient!$E$9/1000000)/'col1'!$N$5))+('col1'!$B$11*(((($B149/60*4)/(3.1415927*0.7*gradient!$E$8*gradient!$E$8))/1000*gradient!$E$9/1000000)/'col1'!$N$5)))*(gradient!$E$9*0.001)))/4)*(1/(1+((gradient!$E$23*((gradient!$E$19-gradient!$E$18)/100)*((PI()*gradient!$E$8*gradient!$E$8/4*$C$3*0.7/$B149)))/gradient!$E$20)))*LN(((((gradient!$E$23*((gradient!$E$19-gradient!$E$18)/100)*(PI()*gradient!$E$8*gradient!$E$8/4*$C$3*0.7/$B149))/gradient!$E$20)+1)/((gradient!$E$23*((gradient!$E$19-gradient!$E$18)/100)*(PI()*gradient!$E$8*gradient!$E$8/4*$C$3*0.7/$B149))/gradient!$E$20))*EXP(gradient!$E$23*((gradient!$E$19-gradient!$E$18)/100))-(1/((gradient!$E$23*((gradient!$E$19-gradient!$E$18)/100)*(PI()*gradient!$E$8*gradient!$E$8/4*$C$3*0.7/$B149))/gradient!$E$20))))</f>
        <v>163.42370143836331</v>
      </c>
      <c r="E149" s="472"/>
      <c r="F149" s="345">
        <f>2000*gradient!$E$8/4.6</f>
        <v>913.04347826086962</v>
      </c>
      <c r="G149" s="344">
        <f>1.1*('col1'!$B$12*$G$3*0.001*(($F149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149" s="472"/>
      <c r="J149" s="345">
        <f>2000*gradient!$E$8/4.6</f>
        <v>913.04347826086962</v>
      </c>
      <c r="K149" s="344">
        <f>IF($G149&lt;201,1+((SQRT(K$3/((('col1'!$B$9*((((J149/60*4)/(3.1415927*0.7*gradient!$E$8*gradient!$E$8))/1000*gradient!$E$9/1000000)/'col1'!$N$5)^(1/3))+('col1'!$B$10/((((J149/60*4)/(3.1415927*0.7*gradient!$E$8*gradient!$E$8))/1000*gradient!$E$9/1000000)/'col1'!$N$5))+('col1'!$B$11*((((J149/60*4)/(3.1415927*0.7*gradient!$E$8*gradient!$E$8))/1000*gradient!$E$9/1000000)/'col1'!$N$5)))*(gradient!$E$9*0.001)))/4)*(1/(1+((gradient!$E$23*((gradient!$E$19-gradient!$E$18)/100)*((PI()*gradient!$E$8*gradient!$E$8/4*K$3*0.7/J149)))/$W$134)))*LN(((((gradient!$E$23*((gradient!$E$19-gradient!$E$18)/100)*(PI()*gradient!$E$8*gradient!$E$8/4*K$3*0.7/J149))/$W$134)+1)/((gradient!$E$23*((gradient!$E$19-gradient!$E$18)/100)*(PI()*gradient!$E$8*gradient!$E$8/4*K$3*0.7/J149))/$W$134))*EXP(gradient!$E$23*((gradient!$E$19-gradient!$E$18)/100))-(1/((gradient!$E$23*((gradient!$E$19-gradient!$E$18)/100)*(PI()*gradient!$E$8*gradient!$E$8/4*K$3*0.7/J149))/$W$134)))),0)</f>
        <v>0</v>
      </c>
      <c r="M149" s="472"/>
      <c r="N149" s="345">
        <f>2000*gradient!$E$8/4.6</f>
        <v>913.04347826086962</v>
      </c>
      <c r="O149" s="344">
        <f>IF($G149&lt;401,1+((SQRT(O$3/((('col1'!$B$9*((((N149/60*4)/(3.1415927*0.7*gradient!$E$8*gradient!$E$8))/1000*gradient!$E$9/1000000)/'col1'!$N$5)^(1/3))+('col1'!$B$10/((((N149/60*4)/(3.1415927*0.7*gradient!$E$8*gradient!$E$8))/1000*gradient!$E$9/1000000)/'col1'!$N$5))+('col1'!$B$11*((((N149/60*4)/(3.1415927*0.7*gradient!$E$8*gradient!$E$8))/1000*gradient!$E$9/1000000)/'col1'!$N$5)))*(gradient!$E$9*0.001)))/4)*(1/(1+((gradient!$E$23*((gradient!$E$19-gradient!$E$18)/100)*((PI()*gradient!$E$8*gradient!$E$8/4*O$3*0.7/N149)))/$W$134)))*LN(((((gradient!$E$23*((gradient!$E$19-gradient!$E$18)/100)*(PI()*gradient!$E$8*gradient!$E$8/4*O$3*0.7/N149))/$W$134)+1)/((gradient!$E$23*((gradient!$E$19-gradient!$E$18)/100)*(PI()*gradient!$E$8*gradient!$E$8/4*O$3*0.7/N149))/$W$134))*EXP(gradient!$E$23*((gradient!$E$19-gradient!$E$18)/100))-(1/((gradient!$E$23*((gradient!$E$19-gradient!$E$18)/100)*(PI()*gradient!$E$8*gradient!$E$8/4*O$3*0.7/N149))/$W$134)))),0)</f>
        <v>0</v>
      </c>
      <c r="Q149" s="472"/>
      <c r="S149" s="344">
        <f>IF($G149&lt;1001,1+((SQRT(S$3/((('col1'!$B$9*((((U149/60*4)/(3.1415927*0.7*gradient!$E$8*gradient!$E$8))/1000*gradient!$E$9/1000000)/'col1'!$N$5)^(1/3))+('col1'!$B$10/((((U149/60*4)/(3.1415927*0.7*gradient!$E$8*gradient!$E$8))/1000*gradient!$E$9/1000000)/'col1'!$N$5))+('col1'!$B$11*((((U149/60*4)/(3.1415927*0.7*gradient!$E$8*gradient!$E$8))/1000*gradient!$E$9/1000000)/'col1'!$N$5)))*(gradient!$E$9*0.001)))/4)*(1/(1+((gradient!$E$23*((gradient!$E$19-gradient!$E$18)/100)*((PI()*gradient!$E$8*gradient!$E$8/4*S$3*0.7/U149)))/$W$134)))*LN(((((gradient!$E$23*((gradient!$E$19-gradient!$E$18)/100)*(PI()*gradient!$E$8*gradient!$E$8/4*S$3*0.7/U149))/$W$134)+1)/((gradient!$E$23*((gradient!$E$19-gradient!$E$18)/100)*(PI()*gradient!$E$8*gradient!$E$8/4*S$3*0.7/U149))/$W$134))*EXP(gradient!$E$23*((gradient!$E$19-gradient!$E$18)/100))-(1/((gradient!$E$23*((gradient!$E$19-gradient!$E$18)/100)*(PI()*gradient!$E$8*gradient!$E$8/4*S$3*0.7/U149))/$W$134)))),0)</f>
        <v>222.69108706320509</v>
      </c>
      <c r="T149" s="340">
        <v>30</v>
      </c>
      <c r="U149" s="345">
        <f>2000*gradient!$E$8/4.6</f>
        <v>913.04347826086962</v>
      </c>
    </row>
    <row r="150" spans="1:23" x14ac:dyDescent="0.2">
      <c r="A150" s="470"/>
      <c r="B150" s="345">
        <f>2500*gradient!$E$8/4.6</f>
        <v>1141.304347826087</v>
      </c>
      <c r="C150" s="344">
        <f>1+((SQRT($C$3/((('col1'!$B$9*(((($B150/60*4)/(3.1415927*0.7*gradient!$E$8*gradient!$E$8))/1000*gradient!$E$9/1000000)/'col1'!$N$5)^(1/3))+('col1'!$B$10/(((($B150/60*4)/(3.1415927*0.7*gradient!$E$8*gradient!$E$8))/1000*gradient!$E$9/1000000)/'col1'!$N$5))+('col1'!$B$11*(((($B150/60*4)/(3.1415927*0.7*gradient!$E$8*gradient!$E$8))/1000*gradient!$E$9/1000000)/'col1'!$N$5)))*(gradient!$E$9*0.001)))/4)*(1/(1+((gradient!$E$23*((gradient!$E$19-gradient!$E$18)/100)*((PI()*gradient!$E$8*gradient!$E$8/4*$C$3*0.7/$B150)))/gradient!$E$20)))*LN(((((gradient!$E$23*((gradient!$E$19-gradient!$E$18)/100)*(PI()*gradient!$E$8*gradient!$E$8/4*$C$3*0.7/$B150))/gradient!$E$20)+1)/((gradient!$E$23*((gradient!$E$19-gradient!$E$18)/100)*(PI()*gradient!$E$8*gradient!$E$8/4*$C$3*0.7/$B150))/gradient!$E$20))*EXP(gradient!$E$23*((gradient!$E$19-gradient!$E$18)/100))-(1/((gradient!$E$23*((gradient!$E$19-gradient!$E$18)/100)*(PI()*gradient!$E$8*gradient!$E$8/4*$C$3*0.7/$B150))/gradient!$E$20))))</f>
        <v>164.62758616779561</v>
      </c>
      <c r="E150" s="472"/>
      <c r="F150" s="345">
        <f>2500*gradient!$E$8/4.6</f>
        <v>1141.304347826087</v>
      </c>
      <c r="G150" s="344">
        <f>1.1*('col1'!$B$12*$G$3*0.001*(($F150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150" s="472"/>
      <c r="J150" s="345">
        <f>2500*gradient!$E$8/4.6</f>
        <v>1141.304347826087</v>
      </c>
      <c r="K150" s="344">
        <f>IF($G150&lt;201,1+((SQRT(K$3/((('col1'!$B$9*((((J150/60*4)/(3.1415927*0.7*gradient!$E$8*gradient!$E$8))/1000*gradient!$E$9/1000000)/'col1'!$N$5)^(1/3))+('col1'!$B$10/((((J150/60*4)/(3.1415927*0.7*gradient!$E$8*gradient!$E$8))/1000*gradient!$E$9/1000000)/'col1'!$N$5))+('col1'!$B$11*((((J150/60*4)/(3.1415927*0.7*gradient!$E$8*gradient!$E$8))/1000*gradient!$E$9/1000000)/'col1'!$N$5)))*(gradient!$E$9*0.001)))/4)*(1/(1+((gradient!$E$23*((gradient!$E$19-gradient!$E$18)/100)*((PI()*gradient!$E$8*gradient!$E$8/4*K$3*0.7/J150)))/$W$134)))*LN(((((gradient!$E$23*((gradient!$E$19-gradient!$E$18)/100)*(PI()*gradient!$E$8*gradient!$E$8/4*K$3*0.7/J150))/$W$134)+1)/((gradient!$E$23*((gradient!$E$19-gradient!$E$18)/100)*(PI()*gradient!$E$8*gradient!$E$8/4*K$3*0.7/J150))/$W$134))*EXP(gradient!$E$23*((gradient!$E$19-gradient!$E$18)/100))-(1/((gradient!$E$23*((gradient!$E$19-gradient!$E$18)/100)*(PI()*gradient!$E$8*gradient!$E$8/4*K$3*0.7/J150))/$W$134)))),0)</f>
        <v>0</v>
      </c>
      <c r="M150" s="472"/>
      <c r="N150" s="345">
        <f>2500*gradient!$E$8/4.6</f>
        <v>1141.304347826087</v>
      </c>
      <c r="O150" s="344">
        <f>IF($G150&lt;401,1+((SQRT(O$3/((('col1'!$B$9*((((N150/60*4)/(3.1415927*0.7*gradient!$E$8*gradient!$E$8))/1000*gradient!$E$9/1000000)/'col1'!$N$5)^(1/3))+('col1'!$B$10/((((N150/60*4)/(3.1415927*0.7*gradient!$E$8*gradient!$E$8))/1000*gradient!$E$9/1000000)/'col1'!$N$5))+('col1'!$B$11*((((N150/60*4)/(3.1415927*0.7*gradient!$E$8*gradient!$E$8))/1000*gradient!$E$9/1000000)/'col1'!$N$5)))*(gradient!$E$9*0.001)))/4)*(1/(1+((gradient!$E$23*((gradient!$E$19-gradient!$E$18)/100)*((PI()*gradient!$E$8*gradient!$E$8/4*O$3*0.7/N150)))/$W$134)))*LN(((((gradient!$E$23*((gradient!$E$19-gradient!$E$18)/100)*(PI()*gradient!$E$8*gradient!$E$8/4*O$3*0.7/N150))/$W$134)+1)/((gradient!$E$23*((gradient!$E$19-gradient!$E$18)/100)*(PI()*gradient!$E$8*gradient!$E$8/4*O$3*0.7/N150))/$W$134))*EXP(gradient!$E$23*((gradient!$E$19-gradient!$E$18)/100))-(1/((gradient!$E$23*((gradient!$E$19-gradient!$E$18)/100)*(PI()*gradient!$E$8*gradient!$E$8/4*O$3*0.7/N150))/$W$134)))),0)</f>
        <v>0</v>
      </c>
      <c r="Q150" s="472"/>
      <c r="S150" s="344">
        <f>IF($G150&lt;1001,1+((SQRT(S$3/((('col1'!$B$9*((((U150/60*4)/(3.1415927*0.7*gradient!$E$8*gradient!$E$8))/1000*gradient!$E$9/1000000)/'col1'!$N$5)^(1/3))+('col1'!$B$10/((((U150/60*4)/(3.1415927*0.7*gradient!$E$8*gradient!$E$8))/1000*gradient!$E$9/1000000)/'col1'!$N$5))+('col1'!$B$11*((((U150/60*4)/(3.1415927*0.7*gradient!$E$8*gradient!$E$8))/1000*gradient!$E$9/1000000)/'col1'!$N$5)))*(gradient!$E$9*0.001)))/4)*(1/(1+((gradient!$E$23*((gradient!$E$19-gradient!$E$18)/100)*((PI()*gradient!$E$8*gradient!$E$8/4*S$3*0.7/U150)))/$W$134)))*LN(((((gradient!$E$23*((gradient!$E$19-gradient!$E$18)/100)*(PI()*gradient!$E$8*gradient!$E$8/4*S$3*0.7/U150))/$W$134)+1)/((gradient!$E$23*((gradient!$E$19-gradient!$E$18)/100)*(PI()*gradient!$E$8*gradient!$E$8/4*S$3*0.7/U150))/$W$134))*EXP(gradient!$E$23*((gradient!$E$19-gradient!$E$18)/100))-(1/((gradient!$E$23*((gradient!$E$19-gradient!$E$18)/100)*(PI()*gradient!$E$8*gradient!$E$8/4*S$3*0.7/U150))/$W$134)))),0)</f>
        <v>0</v>
      </c>
      <c r="T150" s="340">
        <v>30</v>
      </c>
      <c r="U150" s="345">
        <f>2500*gradient!$E$8/4.6</f>
        <v>1141.304347826087</v>
      </c>
    </row>
    <row r="151" spans="1:23" x14ac:dyDescent="0.2">
      <c r="A151" s="470"/>
      <c r="B151" s="345">
        <f>3000*gradient!$E$8/4.6</f>
        <v>1369.5652173913045</v>
      </c>
      <c r="C151" s="344">
        <f>1+((SQRT($C$3/((('col1'!$B$9*(((($B151/60*4)/(3.1415927*0.7*gradient!$E$8*gradient!$E$8))/1000*gradient!$E$9/1000000)/'col1'!$N$5)^(1/3))+('col1'!$B$10/(((($B151/60*4)/(3.1415927*0.7*gradient!$E$8*gradient!$E$8))/1000*gradient!$E$9/1000000)/'col1'!$N$5))+('col1'!$B$11*(((($B151/60*4)/(3.1415927*0.7*gradient!$E$8*gradient!$E$8))/1000*gradient!$E$9/1000000)/'col1'!$N$5)))*(gradient!$E$9*0.001)))/4)*(1/(1+((gradient!$E$23*((gradient!$E$19-gradient!$E$18)/100)*((PI()*gradient!$E$8*gradient!$E$8/4*$C$3*0.7/$B151)))/gradient!$E$20)))*LN(((((gradient!$E$23*((gradient!$E$19-gradient!$E$18)/100)*(PI()*gradient!$E$8*gradient!$E$8/4*$C$3*0.7/$B151))/gradient!$E$20)+1)/((gradient!$E$23*((gradient!$E$19-gradient!$E$18)/100)*(PI()*gradient!$E$8*gradient!$E$8/4*$C$3*0.7/$B151))/gradient!$E$20))*EXP(gradient!$E$23*((gradient!$E$19-gradient!$E$18)/100))-(1/((gradient!$E$23*((gradient!$E$19-gradient!$E$18)/100)*(PI()*gradient!$E$8*gradient!$E$8/4*$C$3*0.7/$B151))/gradient!$E$20))))</f>
        <v>164.37697699468785</v>
      </c>
      <c r="E151" s="472"/>
      <c r="F151" s="345">
        <f>3000*gradient!$E$8/4.6</f>
        <v>1369.5652173913045</v>
      </c>
      <c r="G151" s="344">
        <f>1.1*('col1'!$B$12*$G$3*0.001*(($F151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151" s="472"/>
      <c r="J151" s="345">
        <f>3000*gradient!$E$8/4.6</f>
        <v>1369.5652173913045</v>
      </c>
      <c r="K151" s="344">
        <f>IF($G151&lt;201,1+((SQRT(K$3/((('col1'!$B$9*((((J151/60*4)/(3.1415927*0.7*gradient!$E$8*gradient!$E$8))/1000*gradient!$E$9/1000000)/'col1'!$N$5)^(1/3))+('col1'!$B$10/((((J151/60*4)/(3.1415927*0.7*gradient!$E$8*gradient!$E$8))/1000*gradient!$E$9/1000000)/'col1'!$N$5))+('col1'!$B$11*((((J151/60*4)/(3.1415927*0.7*gradient!$E$8*gradient!$E$8))/1000*gradient!$E$9/1000000)/'col1'!$N$5)))*(gradient!$E$9*0.001)))/4)*(1/(1+((gradient!$E$23*((gradient!$E$19-gradient!$E$18)/100)*((PI()*gradient!$E$8*gradient!$E$8/4*K$3*0.7/J151)))/$W$134)))*LN(((((gradient!$E$23*((gradient!$E$19-gradient!$E$18)/100)*(PI()*gradient!$E$8*gradient!$E$8/4*K$3*0.7/J151))/$W$134)+1)/((gradient!$E$23*((gradient!$E$19-gradient!$E$18)/100)*(PI()*gradient!$E$8*gradient!$E$8/4*K$3*0.7/J151))/$W$134))*EXP(gradient!$E$23*((gradient!$E$19-gradient!$E$18)/100))-(1/((gradient!$E$23*((gradient!$E$19-gradient!$E$18)/100)*(PI()*gradient!$E$8*gradient!$E$8/4*K$3*0.7/J151))/$W$134)))),0)</f>
        <v>0</v>
      </c>
      <c r="M151" s="472"/>
      <c r="N151" s="345">
        <f>3000*gradient!$E$8/4.6</f>
        <v>1369.5652173913045</v>
      </c>
      <c r="O151" s="344">
        <f>IF($G151&lt;401,1+((SQRT(O$3/((('col1'!$B$9*((((N151/60*4)/(3.1415927*0.7*gradient!$E$8*gradient!$E$8))/1000*gradient!$E$9/1000000)/'col1'!$N$5)^(1/3))+('col1'!$B$10/((((N151/60*4)/(3.1415927*0.7*gradient!$E$8*gradient!$E$8))/1000*gradient!$E$9/1000000)/'col1'!$N$5))+('col1'!$B$11*((((N151/60*4)/(3.1415927*0.7*gradient!$E$8*gradient!$E$8))/1000*gradient!$E$9/1000000)/'col1'!$N$5)))*(gradient!$E$9*0.001)))/4)*(1/(1+((gradient!$E$23*((gradient!$E$19-gradient!$E$18)/100)*((PI()*gradient!$E$8*gradient!$E$8/4*O$3*0.7/N151)))/$W$134)))*LN(((((gradient!$E$23*((gradient!$E$19-gradient!$E$18)/100)*(PI()*gradient!$E$8*gradient!$E$8/4*O$3*0.7/N151))/$W$134)+1)/((gradient!$E$23*((gradient!$E$19-gradient!$E$18)/100)*(PI()*gradient!$E$8*gradient!$E$8/4*O$3*0.7/N151))/$W$134))*EXP(gradient!$E$23*((gradient!$E$19-gradient!$E$18)/100))-(1/((gradient!$E$23*((gradient!$E$19-gradient!$E$18)/100)*(PI()*gradient!$E$8*gradient!$E$8/4*O$3*0.7/N151))/$W$134)))),0)</f>
        <v>0</v>
      </c>
      <c r="Q151" s="472"/>
      <c r="S151" s="344">
        <f>IF($G151&lt;1001,1+((SQRT(S$3/((('col1'!$B$9*((((U151/60*4)/(3.1415927*0.7*gradient!$E$8*gradient!$E$8))/1000*gradient!$E$9/1000000)/'col1'!$N$5)^(1/3))+('col1'!$B$10/((((U151/60*4)/(3.1415927*0.7*gradient!$E$8*gradient!$E$8))/1000*gradient!$E$9/1000000)/'col1'!$N$5))+('col1'!$B$11*((((U151/60*4)/(3.1415927*0.7*gradient!$E$8*gradient!$E$8))/1000*gradient!$E$9/1000000)/'col1'!$N$5)))*(gradient!$E$9*0.001)))/4)*(1/(1+((gradient!$E$23*((gradient!$E$19-gradient!$E$18)/100)*((PI()*gradient!$E$8*gradient!$E$8/4*S$3*0.7/U151)))/$W$134)))*LN(((((gradient!$E$23*((gradient!$E$19-gradient!$E$18)/100)*(PI()*gradient!$E$8*gradient!$E$8/4*S$3*0.7/U151))/$W$134)+1)/((gradient!$E$23*((gradient!$E$19-gradient!$E$18)/100)*(PI()*gradient!$E$8*gradient!$E$8/4*S$3*0.7/U151))/$W$134))*EXP(gradient!$E$23*((gradient!$E$19-gradient!$E$18)/100))-(1/((gradient!$E$23*((gradient!$E$19-gradient!$E$18)/100)*(PI()*gradient!$E$8*gradient!$E$8/4*S$3*0.7/U151))/$W$134)))),0)</f>
        <v>0</v>
      </c>
      <c r="T151" s="340">
        <v>30</v>
      </c>
      <c r="U151" s="345">
        <f>3000*gradient!$E$8/4.6</f>
        <v>1369.5652173913045</v>
      </c>
    </row>
    <row r="152" spans="1:23" x14ac:dyDescent="0.2">
      <c r="A152" s="470"/>
      <c r="B152" s="345">
        <f>3500*gradient!$E$8/4.6</f>
        <v>1597.8260869565217</v>
      </c>
      <c r="C152" s="344">
        <f>1+((SQRT($C$3/((('col1'!$B$9*(((($B152/60*4)/(3.1415927*0.7*gradient!$E$8*gradient!$E$8))/1000*gradient!$E$9/1000000)/'col1'!$N$5)^(1/3))+('col1'!$B$10/(((($B152/60*4)/(3.1415927*0.7*gradient!$E$8*gradient!$E$8))/1000*gradient!$E$9/1000000)/'col1'!$N$5))+('col1'!$B$11*(((($B152/60*4)/(3.1415927*0.7*gradient!$E$8*gradient!$E$8))/1000*gradient!$E$9/1000000)/'col1'!$N$5)))*(gradient!$E$9*0.001)))/4)*(1/(1+((gradient!$E$23*((gradient!$E$19-gradient!$E$18)/100)*((PI()*gradient!$E$8*gradient!$E$8/4*$C$3*0.7/$B152)))/gradient!$E$20)))*LN(((((gradient!$E$23*((gradient!$E$19-gradient!$E$18)/100)*(PI()*gradient!$E$8*gradient!$E$8/4*$C$3*0.7/$B152))/gradient!$E$20)+1)/((gradient!$E$23*((gradient!$E$19-gradient!$E$18)/100)*(PI()*gradient!$E$8*gradient!$E$8/4*$C$3*0.7/$B152))/gradient!$E$20))*EXP(gradient!$E$23*((gradient!$E$19-gradient!$E$18)/100))-(1/((gradient!$E$23*((gradient!$E$19-gradient!$E$18)/100)*(PI()*gradient!$E$8*gradient!$E$8/4*$C$3*0.7/$B152))/gradient!$E$20))))</f>
        <v>163.39398863241456</v>
      </c>
      <c r="E152" s="472"/>
      <c r="F152" s="345">
        <f>3500*gradient!$E$8/4.6</f>
        <v>1597.8260869565217</v>
      </c>
      <c r="G152" s="344">
        <f>1.1*('col1'!$B$12*$G$3*0.001*(($F152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152" s="472"/>
      <c r="J152" s="345">
        <f>3500*gradient!$E$8/4.6</f>
        <v>1597.8260869565217</v>
      </c>
      <c r="K152" s="344">
        <f>IF($G152&lt;201,1+((SQRT(K$3/((('col1'!$B$9*((((J152/60*4)/(3.1415927*0.7*gradient!$E$8*gradient!$E$8))/1000*gradient!$E$9/1000000)/'col1'!$N$5)^(1/3))+('col1'!$B$10/((((J152/60*4)/(3.1415927*0.7*gradient!$E$8*gradient!$E$8))/1000*gradient!$E$9/1000000)/'col1'!$N$5))+('col1'!$B$11*((((J152/60*4)/(3.1415927*0.7*gradient!$E$8*gradient!$E$8))/1000*gradient!$E$9/1000000)/'col1'!$N$5)))*(gradient!$E$9*0.001)))/4)*(1/(1+((gradient!$E$23*((gradient!$E$19-gradient!$E$18)/100)*((PI()*gradient!$E$8*gradient!$E$8/4*K$3*0.7/J152)))/$W$134)))*LN(((((gradient!$E$23*((gradient!$E$19-gradient!$E$18)/100)*(PI()*gradient!$E$8*gradient!$E$8/4*K$3*0.7/J152))/$W$134)+1)/((gradient!$E$23*((gradient!$E$19-gradient!$E$18)/100)*(PI()*gradient!$E$8*gradient!$E$8/4*K$3*0.7/J152))/$W$134))*EXP(gradient!$E$23*((gradient!$E$19-gradient!$E$18)/100))-(1/((gradient!$E$23*((gradient!$E$19-gradient!$E$18)/100)*(PI()*gradient!$E$8*gradient!$E$8/4*K$3*0.7/J152))/$W$134)))),0)</f>
        <v>0</v>
      </c>
      <c r="M152" s="472"/>
      <c r="N152" s="345">
        <f>3500*gradient!$E$8/4.6</f>
        <v>1597.8260869565217</v>
      </c>
      <c r="O152" s="344">
        <f>IF($G152&lt;401,1+((SQRT(O$3/((('col1'!$B$9*((((N152/60*4)/(3.1415927*0.7*gradient!$E$8*gradient!$E$8))/1000*gradient!$E$9/1000000)/'col1'!$N$5)^(1/3))+('col1'!$B$10/((((N152/60*4)/(3.1415927*0.7*gradient!$E$8*gradient!$E$8))/1000*gradient!$E$9/1000000)/'col1'!$N$5))+('col1'!$B$11*((((N152/60*4)/(3.1415927*0.7*gradient!$E$8*gradient!$E$8))/1000*gradient!$E$9/1000000)/'col1'!$N$5)))*(gradient!$E$9*0.001)))/4)*(1/(1+((gradient!$E$23*((gradient!$E$19-gradient!$E$18)/100)*((PI()*gradient!$E$8*gradient!$E$8/4*O$3*0.7/N152)))/$W$134)))*LN(((((gradient!$E$23*((gradient!$E$19-gradient!$E$18)/100)*(PI()*gradient!$E$8*gradient!$E$8/4*O$3*0.7/N152))/$W$134)+1)/((gradient!$E$23*((gradient!$E$19-gradient!$E$18)/100)*(PI()*gradient!$E$8*gradient!$E$8/4*O$3*0.7/N152))/$W$134))*EXP(gradient!$E$23*((gradient!$E$19-gradient!$E$18)/100))-(1/((gradient!$E$23*((gradient!$E$19-gradient!$E$18)/100)*(PI()*gradient!$E$8*gradient!$E$8/4*O$3*0.7/N152))/$W$134)))),0)</f>
        <v>0</v>
      </c>
      <c r="Q152" s="472"/>
      <c r="S152" s="344">
        <f>IF($G152&lt;1001,1+((SQRT(S$3/((('col1'!$B$9*((((U152/60*4)/(3.1415927*0.7*gradient!$E$8*gradient!$E$8))/1000*gradient!$E$9/1000000)/'col1'!$N$5)^(1/3))+('col1'!$B$10/((((U152/60*4)/(3.1415927*0.7*gradient!$E$8*gradient!$E$8))/1000*gradient!$E$9/1000000)/'col1'!$N$5))+('col1'!$B$11*((((U152/60*4)/(3.1415927*0.7*gradient!$E$8*gradient!$E$8))/1000*gradient!$E$9/1000000)/'col1'!$N$5)))*(gradient!$E$9*0.001)))/4)*(1/(1+((gradient!$E$23*((gradient!$E$19-gradient!$E$18)/100)*((PI()*gradient!$E$8*gradient!$E$8/4*S$3*0.7/U152)))/$W$134)))*LN(((((gradient!$E$23*((gradient!$E$19-gradient!$E$18)/100)*(PI()*gradient!$E$8*gradient!$E$8/4*S$3*0.7/U152))/$W$134)+1)/((gradient!$E$23*((gradient!$E$19-gradient!$E$18)/100)*(PI()*gradient!$E$8*gradient!$E$8/4*S$3*0.7/U152))/$W$134))*EXP(gradient!$E$23*((gradient!$E$19-gradient!$E$18)/100))-(1/((gradient!$E$23*((gradient!$E$19-gradient!$E$18)/100)*(PI()*gradient!$E$8*gradient!$E$8/4*S$3*0.7/U152))/$W$134)))),0)</f>
        <v>0</v>
      </c>
      <c r="T152" s="340">
        <v>30</v>
      </c>
      <c r="U152" s="345">
        <f>3500*gradient!$E$8/4.6</f>
        <v>1597.8260869565217</v>
      </c>
    </row>
    <row r="153" spans="1:23" x14ac:dyDescent="0.2">
      <c r="A153" s="470"/>
      <c r="B153" s="345">
        <f>4000*gradient!$E$8/4.6</f>
        <v>1826.0869565217392</v>
      </c>
      <c r="C153" s="344">
        <f>1+((SQRT($C$3/((('col1'!$B$9*(((($B153/60*4)/(3.1415927*0.7*gradient!$E$8*gradient!$E$8))/1000*gradient!$E$9/1000000)/'col1'!$N$5)^(1/3))+('col1'!$B$10/(((($B153/60*4)/(3.1415927*0.7*gradient!$E$8*gradient!$E$8))/1000*gradient!$E$9/1000000)/'col1'!$N$5))+('col1'!$B$11*(((($B153/60*4)/(3.1415927*0.7*gradient!$E$8*gradient!$E$8))/1000*gradient!$E$9/1000000)/'col1'!$N$5)))*(gradient!$E$9*0.001)))/4)*(1/(1+((gradient!$E$23*((gradient!$E$19-gradient!$E$18)/100)*((PI()*gradient!$E$8*gradient!$E$8/4*$C$3*0.7/$B153)))/gradient!$E$20)))*LN(((((gradient!$E$23*((gradient!$E$19-gradient!$E$18)/100)*(PI()*gradient!$E$8*gradient!$E$8/4*$C$3*0.7/$B153))/gradient!$E$20)+1)/((gradient!$E$23*((gradient!$E$19-gradient!$E$18)/100)*(PI()*gradient!$E$8*gradient!$E$8/4*$C$3*0.7/$B153))/gradient!$E$20))*EXP(gradient!$E$23*((gradient!$E$19-gradient!$E$18)/100))-(1/((gradient!$E$23*((gradient!$E$19-gradient!$E$18)/100)*(PI()*gradient!$E$8*gradient!$E$8/4*$C$3*0.7/$B153))/gradient!$E$20))))</f>
        <v>162.03064288318882</v>
      </c>
      <c r="E153" s="472"/>
      <c r="F153" s="345">
        <f>4000*gradient!$E$8/4.6</f>
        <v>1826.0869565217392</v>
      </c>
      <c r="G153" s="344">
        <f>1.1*('col1'!$B$12*$G$3*0.001*(($F153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153" s="472"/>
      <c r="J153" s="345">
        <f>4000*gradient!$E$8/4.6</f>
        <v>1826.0869565217392</v>
      </c>
      <c r="K153" s="344">
        <f>IF($G153&lt;201,1+((SQRT(K$3/((('col1'!$B$9*((((J153/60*4)/(3.1415927*0.7*gradient!$E$8*gradient!$E$8))/1000*gradient!$E$9/1000000)/'col1'!$N$5)^(1/3))+('col1'!$B$10/((((J153/60*4)/(3.1415927*0.7*gradient!$E$8*gradient!$E$8))/1000*gradient!$E$9/1000000)/'col1'!$N$5))+('col1'!$B$11*((((J153/60*4)/(3.1415927*0.7*gradient!$E$8*gradient!$E$8))/1000*gradient!$E$9/1000000)/'col1'!$N$5)))*(gradient!$E$9*0.001)))/4)*(1/(1+((gradient!$E$23*((gradient!$E$19-gradient!$E$18)/100)*((PI()*gradient!$E$8*gradient!$E$8/4*K$3*0.7/J153)))/$W$134)))*LN(((((gradient!$E$23*((gradient!$E$19-gradient!$E$18)/100)*(PI()*gradient!$E$8*gradient!$E$8/4*K$3*0.7/J153))/$W$134)+1)/((gradient!$E$23*((gradient!$E$19-gradient!$E$18)/100)*(PI()*gradient!$E$8*gradient!$E$8/4*K$3*0.7/J153))/$W$134))*EXP(gradient!$E$23*((gradient!$E$19-gradient!$E$18)/100))-(1/((gradient!$E$23*((gradient!$E$19-gradient!$E$18)/100)*(PI()*gradient!$E$8*gradient!$E$8/4*K$3*0.7/J153))/$W$134)))),0)</f>
        <v>0</v>
      </c>
      <c r="M153" s="472"/>
      <c r="N153" s="345">
        <f>4000*gradient!$E$8/4.6</f>
        <v>1826.0869565217392</v>
      </c>
      <c r="O153" s="344">
        <f>IF($G153&lt;401,1+((SQRT(O$3/((('col1'!$B$9*((((N153/60*4)/(3.1415927*0.7*gradient!$E$8*gradient!$E$8))/1000*gradient!$E$9/1000000)/'col1'!$N$5)^(1/3))+('col1'!$B$10/((((N153/60*4)/(3.1415927*0.7*gradient!$E$8*gradient!$E$8))/1000*gradient!$E$9/1000000)/'col1'!$N$5))+('col1'!$B$11*((((N153/60*4)/(3.1415927*0.7*gradient!$E$8*gradient!$E$8))/1000*gradient!$E$9/1000000)/'col1'!$N$5)))*(gradient!$E$9*0.001)))/4)*(1/(1+((gradient!$E$23*((gradient!$E$19-gradient!$E$18)/100)*((PI()*gradient!$E$8*gradient!$E$8/4*O$3*0.7/N153)))/$W$134)))*LN(((((gradient!$E$23*((gradient!$E$19-gradient!$E$18)/100)*(PI()*gradient!$E$8*gradient!$E$8/4*O$3*0.7/N153))/$W$134)+1)/((gradient!$E$23*((gradient!$E$19-gradient!$E$18)/100)*(PI()*gradient!$E$8*gradient!$E$8/4*O$3*0.7/N153))/$W$134))*EXP(gradient!$E$23*((gradient!$E$19-gradient!$E$18)/100))-(1/((gradient!$E$23*((gradient!$E$19-gradient!$E$18)/100)*(PI()*gradient!$E$8*gradient!$E$8/4*O$3*0.7/N153))/$W$134)))),0)</f>
        <v>0</v>
      </c>
      <c r="Q153" s="472"/>
      <c r="S153" s="344">
        <f>IF($G153&lt;1001,1+((SQRT(S$3/((('col1'!$B$9*((((U153/60*4)/(3.1415927*0.7*gradient!$E$8*gradient!$E$8))/1000*gradient!$E$9/1000000)/'col1'!$N$5)^(1/3))+('col1'!$B$10/((((U153/60*4)/(3.1415927*0.7*gradient!$E$8*gradient!$E$8))/1000*gradient!$E$9/1000000)/'col1'!$N$5))+('col1'!$B$11*((((U153/60*4)/(3.1415927*0.7*gradient!$E$8*gradient!$E$8))/1000*gradient!$E$9/1000000)/'col1'!$N$5)))*(gradient!$E$9*0.001)))/4)*(1/(1+((gradient!$E$23*((gradient!$E$19-gradient!$E$18)/100)*((PI()*gradient!$E$8*gradient!$E$8/4*S$3*0.7/U153)))/$W$134)))*LN(((((gradient!$E$23*((gradient!$E$19-gradient!$E$18)/100)*(PI()*gradient!$E$8*gradient!$E$8/4*S$3*0.7/U153))/$W$134)+1)/((gradient!$E$23*((gradient!$E$19-gradient!$E$18)/100)*(PI()*gradient!$E$8*gradient!$E$8/4*S$3*0.7/U153))/$W$134))*EXP(gradient!$E$23*((gradient!$E$19-gradient!$E$18)/100))-(1/((gradient!$E$23*((gradient!$E$19-gradient!$E$18)/100)*(PI()*gradient!$E$8*gradient!$E$8/4*S$3*0.7/U153))/$W$134)))),0)</f>
        <v>0</v>
      </c>
      <c r="T153" s="340">
        <v>30</v>
      </c>
      <c r="U153" s="345">
        <f>4000*gradient!$E$8/4.6</f>
        <v>1826.0869565217392</v>
      </c>
    </row>
    <row r="154" spans="1:23" x14ac:dyDescent="0.2">
      <c r="A154" s="470"/>
      <c r="B154" s="345">
        <f>5000*gradient!$E$8/4.6</f>
        <v>2282.608695652174</v>
      </c>
      <c r="C154" s="344">
        <f>1+((SQRT($C$3/((('col1'!$B$9*(((($B154/60*4)/(3.1415927*0.7*gradient!$E$8*gradient!$E$8))/1000*gradient!$E$9/1000000)/'col1'!$N$5)^(1/3))+('col1'!$B$10/(((($B154/60*4)/(3.1415927*0.7*gradient!$E$8*gradient!$E$8))/1000*gradient!$E$9/1000000)/'col1'!$N$5))+('col1'!$B$11*(((($B154/60*4)/(3.1415927*0.7*gradient!$E$8*gradient!$E$8))/1000*gradient!$E$9/1000000)/'col1'!$N$5)))*(gradient!$E$9*0.001)))/4)*(1/(1+((gradient!$E$23*((gradient!$E$19-gradient!$E$18)/100)*((PI()*gradient!$E$8*gradient!$E$8/4*$C$3*0.7/$B154)))/gradient!$E$20)))*LN(((((gradient!$E$23*((gradient!$E$19-gradient!$E$18)/100)*(PI()*gradient!$E$8*gradient!$E$8/4*$C$3*0.7/$B154))/gradient!$E$20)+1)/((gradient!$E$23*((gradient!$E$19-gradient!$E$18)/100)*(PI()*gradient!$E$8*gradient!$E$8/4*$C$3*0.7/$B154))/gradient!$E$20))*EXP(gradient!$E$23*((gradient!$E$19-gradient!$E$18)/100))-(1/((gradient!$E$23*((gradient!$E$19-gradient!$E$18)/100)*(PI()*gradient!$E$8*gradient!$E$8/4*$C$3*0.7/$B154))/gradient!$E$20))))</f>
        <v>158.82121376343162</v>
      </c>
      <c r="E154" s="472"/>
      <c r="F154" s="345">
        <f>5000*gradient!$E$8/4.6</f>
        <v>2282.608695652174</v>
      </c>
      <c r="G154" s="344">
        <f>1.1*('col1'!$B$12*$G$3*0.001*(($F154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154" s="472"/>
      <c r="J154" s="345">
        <f>5000*gradient!$E$8/4.6</f>
        <v>2282.608695652174</v>
      </c>
      <c r="K154" s="344">
        <f>IF($G154&lt;201,1+((SQRT(K$3/((('col1'!$B$9*((((J154/60*4)/(3.1415927*0.7*gradient!$E$8*gradient!$E$8))/1000*gradient!$E$9/1000000)/'col1'!$N$5)^(1/3))+('col1'!$B$10/((((J154/60*4)/(3.1415927*0.7*gradient!$E$8*gradient!$E$8))/1000*gradient!$E$9/1000000)/'col1'!$N$5))+('col1'!$B$11*((((J154/60*4)/(3.1415927*0.7*gradient!$E$8*gradient!$E$8))/1000*gradient!$E$9/1000000)/'col1'!$N$5)))*(gradient!$E$9*0.001)))/4)*(1/(1+((gradient!$E$23*((gradient!$E$19-gradient!$E$18)/100)*((PI()*gradient!$E$8*gradient!$E$8/4*K$3*0.7/J154)))/$W$134)))*LN(((((gradient!$E$23*((gradient!$E$19-gradient!$E$18)/100)*(PI()*gradient!$E$8*gradient!$E$8/4*K$3*0.7/J154))/$W$134)+1)/((gradient!$E$23*((gradient!$E$19-gradient!$E$18)/100)*(PI()*gradient!$E$8*gradient!$E$8/4*K$3*0.7/J154))/$W$134))*EXP(gradient!$E$23*((gradient!$E$19-gradient!$E$18)/100))-(1/((gradient!$E$23*((gradient!$E$19-gradient!$E$18)/100)*(PI()*gradient!$E$8*gradient!$E$8/4*K$3*0.7/J154))/$W$134)))),0)</f>
        <v>0</v>
      </c>
      <c r="M154" s="472"/>
      <c r="N154" s="345">
        <f>5000*gradient!$E$8/4.6</f>
        <v>2282.608695652174</v>
      </c>
      <c r="O154" s="344">
        <f>IF($G154&lt;401,1+((SQRT(O$3/((('col1'!$B$9*((((N154/60*4)/(3.1415927*0.7*gradient!$E$8*gradient!$E$8))/1000*gradient!$E$9/1000000)/'col1'!$N$5)^(1/3))+('col1'!$B$10/((((N154/60*4)/(3.1415927*0.7*gradient!$E$8*gradient!$E$8))/1000*gradient!$E$9/1000000)/'col1'!$N$5))+('col1'!$B$11*((((N154/60*4)/(3.1415927*0.7*gradient!$E$8*gradient!$E$8))/1000*gradient!$E$9/1000000)/'col1'!$N$5)))*(gradient!$E$9*0.001)))/4)*(1/(1+((gradient!$E$23*((gradient!$E$19-gradient!$E$18)/100)*((PI()*gradient!$E$8*gradient!$E$8/4*O$3*0.7/N154)))/$W$134)))*LN(((((gradient!$E$23*((gradient!$E$19-gradient!$E$18)/100)*(PI()*gradient!$E$8*gradient!$E$8/4*O$3*0.7/N154))/$W$134)+1)/((gradient!$E$23*((gradient!$E$19-gradient!$E$18)/100)*(PI()*gradient!$E$8*gradient!$E$8/4*O$3*0.7/N154))/$W$134))*EXP(gradient!$E$23*((gradient!$E$19-gradient!$E$18)/100))-(1/((gradient!$E$23*((gradient!$E$19-gradient!$E$18)/100)*(PI()*gradient!$E$8*gradient!$E$8/4*O$3*0.7/N154))/$W$134)))),0)</f>
        <v>0</v>
      </c>
      <c r="Q154" s="472"/>
      <c r="S154" s="344">
        <f>IF($G154&lt;1001,1+((SQRT(S$3/((('col1'!$B$9*((((U154/60*4)/(3.1415927*0.7*gradient!$E$8*gradient!$E$8))/1000*gradient!$E$9/1000000)/'col1'!$N$5)^(1/3))+('col1'!$B$10/((((U154/60*4)/(3.1415927*0.7*gradient!$E$8*gradient!$E$8))/1000*gradient!$E$9/1000000)/'col1'!$N$5))+('col1'!$B$11*((((U154/60*4)/(3.1415927*0.7*gradient!$E$8*gradient!$E$8))/1000*gradient!$E$9/1000000)/'col1'!$N$5)))*(gradient!$E$9*0.001)))/4)*(1/(1+((gradient!$E$23*((gradient!$E$19-gradient!$E$18)/100)*((PI()*gradient!$E$8*gradient!$E$8/4*S$3*0.7/U154)))/$W$134)))*LN(((((gradient!$E$23*((gradient!$E$19-gradient!$E$18)/100)*(PI()*gradient!$E$8*gradient!$E$8/4*S$3*0.7/U154))/$W$134)+1)/((gradient!$E$23*((gradient!$E$19-gradient!$E$18)/100)*(PI()*gradient!$E$8*gradient!$E$8/4*S$3*0.7/U154))/$W$134))*EXP(gradient!$E$23*((gradient!$E$19-gradient!$E$18)/100))-(1/((gradient!$E$23*((gradient!$E$19-gradient!$E$18)/100)*(PI()*gradient!$E$8*gradient!$E$8/4*S$3*0.7/U154))/$W$134)))),0)</f>
        <v>0</v>
      </c>
      <c r="T154" s="340">
        <v>30</v>
      </c>
      <c r="U154" s="345">
        <f>5000*gradient!$E$8/4.6</f>
        <v>2282.608695652174</v>
      </c>
    </row>
    <row r="155" spans="1:23" x14ac:dyDescent="0.2">
      <c r="A155" s="470"/>
      <c r="B155" s="345">
        <f>6000*gradient!$E$8/4.6</f>
        <v>2739.130434782609</v>
      </c>
      <c r="C155" s="344">
        <f>1+((SQRT($C$3/((('col1'!$B$9*(((($B155/60*4)/(3.1415927*0.7*gradient!$E$8*gradient!$E$8))/1000*gradient!$E$9/1000000)/'col1'!$N$5)^(1/3))+('col1'!$B$10/(((($B155/60*4)/(3.1415927*0.7*gradient!$E$8*gradient!$E$8))/1000*gradient!$E$9/1000000)/'col1'!$N$5))+('col1'!$B$11*(((($B155/60*4)/(3.1415927*0.7*gradient!$E$8*gradient!$E$8))/1000*gradient!$E$9/1000000)/'col1'!$N$5)))*(gradient!$E$9*0.001)))/4)*(1/(1+((gradient!$E$23*((gradient!$E$19-gradient!$E$18)/100)*((PI()*gradient!$E$8*gradient!$E$8/4*$C$3*0.7/$B155)))/gradient!$E$20)))*LN(((((gradient!$E$23*((gradient!$E$19-gradient!$E$18)/100)*(PI()*gradient!$E$8*gradient!$E$8/4*$C$3*0.7/$B155))/gradient!$E$20)+1)/((gradient!$E$23*((gradient!$E$19-gradient!$E$18)/100)*(PI()*gradient!$E$8*gradient!$E$8/4*$C$3*0.7/$B155))/gradient!$E$20))*EXP(gradient!$E$23*((gradient!$E$19-gradient!$E$18)/100))-(1/((gradient!$E$23*((gradient!$E$19-gradient!$E$18)/100)*(PI()*gradient!$E$8*gradient!$E$8/4*$C$3*0.7/$B155))/gradient!$E$20))))</f>
        <v>155.45423601602076</v>
      </c>
      <c r="E155" s="472"/>
      <c r="F155" s="345">
        <f>6000*gradient!$E$8/4.6</f>
        <v>2739.130434782609</v>
      </c>
      <c r="G155" s="344">
        <f>1.1*('col1'!$B$12*$G$3*0.001*(($F155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155" s="472"/>
      <c r="J155" s="345">
        <f>6000*gradient!$E$8/4.6</f>
        <v>2739.130434782609</v>
      </c>
      <c r="K155" s="344">
        <f>IF($G155&lt;201,1+((SQRT(K$3/((('col1'!$B$9*((((J155/60*4)/(3.1415927*0.7*gradient!$E$8*gradient!$E$8))/1000*gradient!$E$9/1000000)/'col1'!$N$5)^(1/3))+('col1'!$B$10/((((J155/60*4)/(3.1415927*0.7*gradient!$E$8*gradient!$E$8))/1000*gradient!$E$9/1000000)/'col1'!$N$5))+('col1'!$B$11*((((J155/60*4)/(3.1415927*0.7*gradient!$E$8*gradient!$E$8))/1000*gradient!$E$9/1000000)/'col1'!$N$5)))*(gradient!$E$9*0.001)))/4)*(1/(1+((gradient!$E$23*((gradient!$E$19-gradient!$E$18)/100)*((PI()*gradient!$E$8*gradient!$E$8/4*K$3*0.7/J155)))/$W$134)))*LN(((((gradient!$E$23*((gradient!$E$19-gradient!$E$18)/100)*(PI()*gradient!$E$8*gradient!$E$8/4*K$3*0.7/J155))/$W$134)+1)/((gradient!$E$23*((gradient!$E$19-gradient!$E$18)/100)*(PI()*gradient!$E$8*gradient!$E$8/4*K$3*0.7/J155))/$W$134))*EXP(gradient!$E$23*((gradient!$E$19-gradient!$E$18)/100))-(1/((gradient!$E$23*((gradient!$E$19-gradient!$E$18)/100)*(PI()*gradient!$E$8*gradient!$E$8/4*K$3*0.7/J155))/$W$134)))),0)</f>
        <v>0</v>
      </c>
      <c r="M155" s="472"/>
      <c r="N155" s="345">
        <f>6000*gradient!$E$8/4.6</f>
        <v>2739.130434782609</v>
      </c>
      <c r="O155" s="344">
        <f>IF($G155&lt;401,1+((SQRT(O$3/((('col1'!$B$9*((((N155/60*4)/(3.1415927*0.7*gradient!$E$8*gradient!$E$8))/1000*gradient!$E$9/1000000)/'col1'!$N$5)^(1/3))+('col1'!$B$10/((((N155/60*4)/(3.1415927*0.7*gradient!$E$8*gradient!$E$8))/1000*gradient!$E$9/1000000)/'col1'!$N$5))+('col1'!$B$11*((((N155/60*4)/(3.1415927*0.7*gradient!$E$8*gradient!$E$8))/1000*gradient!$E$9/1000000)/'col1'!$N$5)))*(gradient!$E$9*0.001)))/4)*(1/(1+((gradient!$E$23*((gradient!$E$19-gradient!$E$18)/100)*((PI()*gradient!$E$8*gradient!$E$8/4*O$3*0.7/N155)))/$W$134)))*LN(((((gradient!$E$23*((gradient!$E$19-gradient!$E$18)/100)*(PI()*gradient!$E$8*gradient!$E$8/4*O$3*0.7/N155))/$W$134)+1)/((gradient!$E$23*((gradient!$E$19-gradient!$E$18)/100)*(PI()*gradient!$E$8*gradient!$E$8/4*O$3*0.7/N155))/$W$134))*EXP(gradient!$E$23*((gradient!$E$19-gradient!$E$18)/100))-(1/((gradient!$E$23*((gradient!$E$19-gradient!$E$18)/100)*(PI()*gradient!$E$8*gradient!$E$8/4*O$3*0.7/N155))/$W$134)))),0)</f>
        <v>0</v>
      </c>
      <c r="Q155" s="472"/>
      <c r="S155" s="344">
        <f>IF($G155&lt;1001,1+((SQRT(S$3/((('col1'!$B$9*((((U155/60*4)/(3.1415927*0.7*gradient!$E$8*gradient!$E$8))/1000*gradient!$E$9/1000000)/'col1'!$N$5)^(1/3))+('col1'!$B$10/((((U155/60*4)/(3.1415927*0.7*gradient!$E$8*gradient!$E$8))/1000*gradient!$E$9/1000000)/'col1'!$N$5))+('col1'!$B$11*((((U155/60*4)/(3.1415927*0.7*gradient!$E$8*gradient!$E$8))/1000*gradient!$E$9/1000000)/'col1'!$N$5)))*(gradient!$E$9*0.001)))/4)*(1/(1+((gradient!$E$23*((gradient!$E$19-gradient!$E$18)/100)*((PI()*gradient!$E$8*gradient!$E$8/4*S$3*0.7/U155)))/$W$134)))*LN(((((gradient!$E$23*((gradient!$E$19-gradient!$E$18)/100)*(PI()*gradient!$E$8*gradient!$E$8/4*S$3*0.7/U155))/$W$134)+1)/((gradient!$E$23*((gradient!$E$19-gradient!$E$18)/100)*(PI()*gradient!$E$8*gradient!$E$8/4*S$3*0.7/U155))/$W$134))*EXP(gradient!$E$23*((gradient!$E$19-gradient!$E$18)/100))-(1/((gradient!$E$23*((gradient!$E$19-gradient!$E$18)/100)*(PI()*gradient!$E$8*gradient!$E$8/4*S$3*0.7/U155))/$W$134)))),0)</f>
        <v>0</v>
      </c>
      <c r="T155" s="340">
        <v>30</v>
      </c>
      <c r="U155" s="345">
        <f>6000*gradient!$E$8/4.6</f>
        <v>2739.130434782609</v>
      </c>
    </row>
    <row r="156" spans="1:23" x14ac:dyDescent="0.2">
      <c r="A156" s="470"/>
      <c r="B156" s="345">
        <f>7000*gradient!$E$8/4.6</f>
        <v>3195.6521739130435</v>
      </c>
      <c r="C156" s="344">
        <f>1+((SQRT($C$3/((('col1'!$B$9*(((($B156/60*4)/(3.1415927*0.7*gradient!$E$8*gradient!$E$8))/1000*gradient!$E$9/1000000)/'col1'!$N$5)^(1/3))+('col1'!$B$10/(((($B156/60*4)/(3.1415927*0.7*gradient!$E$8*gradient!$E$8))/1000*gradient!$E$9/1000000)/'col1'!$N$5))+('col1'!$B$11*(((($B156/60*4)/(3.1415927*0.7*gradient!$E$8*gradient!$E$8))/1000*gradient!$E$9/1000000)/'col1'!$N$5)))*(gradient!$E$9*0.001)))/4)*(1/(1+((gradient!$E$23*((gradient!$E$19-gradient!$E$18)/100)*((PI()*gradient!$E$8*gradient!$E$8/4*$C$3*0.7/$B156)))/gradient!$E$20)))*LN(((((gradient!$E$23*((gradient!$E$19-gradient!$E$18)/100)*(PI()*gradient!$E$8*gradient!$E$8/4*$C$3*0.7/$B156))/gradient!$E$20)+1)/((gradient!$E$23*((gradient!$E$19-gradient!$E$18)/100)*(PI()*gradient!$E$8*gradient!$E$8/4*$C$3*0.7/$B156))/gradient!$E$20))*EXP(gradient!$E$23*((gradient!$E$19-gradient!$E$18)/100))-(1/((gradient!$E$23*((gradient!$E$19-gradient!$E$18)/100)*(PI()*gradient!$E$8*gradient!$E$8/4*$C$3*0.7/$B156))/gradient!$E$20))))</f>
        <v>152.16691053750262</v>
      </c>
      <c r="E156" s="472"/>
      <c r="F156" s="345">
        <f>7000*gradient!$E$8/4.6</f>
        <v>3195.6521739130435</v>
      </c>
      <c r="G156" s="344">
        <f>1.1*('col1'!$B$12*$G$3*0.001*(($F156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156" s="472"/>
      <c r="J156" s="345">
        <f>7000*gradient!$E$8/4.6</f>
        <v>3195.6521739130435</v>
      </c>
      <c r="K156" s="344">
        <f>IF($G156&lt;201,1+((SQRT(K$3/((('col1'!$B$9*((((J156/60*4)/(3.1415927*0.7*gradient!$E$8*gradient!$E$8))/1000*gradient!$E$9/1000000)/'col1'!$N$5)^(1/3))+('col1'!$B$10/((((J156/60*4)/(3.1415927*0.7*gradient!$E$8*gradient!$E$8))/1000*gradient!$E$9/1000000)/'col1'!$N$5))+('col1'!$B$11*((((J156/60*4)/(3.1415927*0.7*gradient!$E$8*gradient!$E$8))/1000*gradient!$E$9/1000000)/'col1'!$N$5)))*(gradient!$E$9*0.001)))/4)*(1/(1+((gradient!$E$23*((gradient!$E$19-gradient!$E$18)/100)*((PI()*gradient!$E$8*gradient!$E$8/4*K$3*0.7/J156)))/$W$134)))*LN(((((gradient!$E$23*((gradient!$E$19-gradient!$E$18)/100)*(PI()*gradient!$E$8*gradient!$E$8/4*K$3*0.7/J156))/$W$134)+1)/((gradient!$E$23*((gradient!$E$19-gradient!$E$18)/100)*(PI()*gradient!$E$8*gradient!$E$8/4*K$3*0.7/J156))/$W$134))*EXP(gradient!$E$23*((gradient!$E$19-gradient!$E$18)/100))-(1/((gradient!$E$23*((gradient!$E$19-gradient!$E$18)/100)*(PI()*gradient!$E$8*gradient!$E$8/4*K$3*0.7/J156))/$W$134)))),0)</f>
        <v>0</v>
      </c>
      <c r="M156" s="472"/>
      <c r="N156" s="345">
        <f>7000*gradient!$E$8/4.6</f>
        <v>3195.6521739130435</v>
      </c>
      <c r="O156" s="344">
        <f>IF($G156&lt;401,1+((SQRT(O$3/((('col1'!$B$9*((((N156/60*4)/(3.1415927*0.7*gradient!$E$8*gradient!$E$8))/1000*gradient!$E$9/1000000)/'col1'!$N$5)^(1/3))+('col1'!$B$10/((((N156/60*4)/(3.1415927*0.7*gradient!$E$8*gradient!$E$8))/1000*gradient!$E$9/1000000)/'col1'!$N$5))+('col1'!$B$11*((((N156/60*4)/(3.1415927*0.7*gradient!$E$8*gradient!$E$8))/1000*gradient!$E$9/1000000)/'col1'!$N$5)))*(gradient!$E$9*0.001)))/4)*(1/(1+((gradient!$E$23*((gradient!$E$19-gradient!$E$18)/100)*((PI()*gradient!$E$8*gradient!$E$8/4*O$3*0.7/N156)))/$W$134)))*LN(((((gradient!$E$23*((gradient!$E$19-gradient!$E$18)/100)*(PI()*gradient!$E$8*gradient!$E$8/4*O$3*0.7/N156))/$W$134)+1)/((gradient!$E$23*((gradient!$E$19-gradient!$E$18)/100)*(PI()*gradient!$E$8*gradient!$E$8/4*O$3*0.7/N156))/$W$134))*EXP(gradient!$E$23*((gradient!$E$19-gradient!$E$18)/100))-(1/((gradient!$E$23*((gradient!$E$19-gradient!$E$18)/100)*(PI()*gradient!$E$8*gradient!$E$8/4*O$3*0.7/N156))/$W$134)))),0)</f>
        <v>0</v>
      </c>
      <c r="Q156" s="472"/>
      <c r="S156" s="344">
        <f>IF($G156&lt;1001,1+((SQRT(S$3/((('col1'!$B$9*((((U156/60*4)/(3.1415927*0.7*gradient!$E$8*gradient!$E$8))/1000*gradient!$E$9/1000000)/'col1'!$N$5)^(1/3))+('col1'!$B$10/((((U156/60*4)/(3.1415927*0.7*gradient!$E$8*gradient!$E$8))/1000*gradient!$E$9/1000000)/'col1'!$N$5))+('col1'!$B$11*((((U156/60*4)/(3.1415927*0.7*gradient!$E$8*gradient!$E$8))/1000*gradient!$E$9/1000000)/'col1'!$N$5)))*(gradient!$E$9*0.001)))/4)*(1/(1+((gradient!$E$23*((gradient!$E$19-gradient!$E$18)/100)*((PI()*gradient!$E$8*gradient!$E$8/4*S$3*0.7/U156)))/$W$134)))*LN(((((gradient!$E$23*((gradient!$E$19-gradient!$E$18)/100)*(PI()*gradient!$E$8*gradient!$E$8/4*S$3*0.7/U156))/$W$134)+1)/((gradient!$E$23*((gradient!$E$19-gradient!$E$18)/100)*(PI()*gradient!$E$8*gradient!$E$8/4*S$3*0.7/U156))/$W$134))*EXP(gradient!$E$23*((gradient!$E$19-gradient!$E$18)/100))-(1/((gradient!$E$23*((gradient!$E$19-gradient!$E$18)/100)*(PI()*gradient!$E$8*gradient!$E$8/4*S$3*0.7/U156))/$W$134)))),0)</f>
        <v>0</v>
      </c>
      <c r="T156" s="340">
        <v>30</v>
      </c>
      <c r="U156" s="345">
        <f>7000*gradient!$E$8/4.6</f>
        <v>3195.6521739130435</v>
      </c>
    </row>
    <row r="157" spans="1:23" x14ac:dyDescent="0.2">
      <c r="A157" s="470"/>
      <c r="B157" s="345">
        <f>8000*gradient!$E$8/4.6</f>
        <v>3652.1739130434785</v>
      </c>
      <c r="C157" s="344">
        <f>1+((SQRT($C$3/((('col1'!$B$9*(((($B157/60*4)/(3.1415927*0.7*gradient!$E$8*gradient!$E$8))/1000*gradient!$E$9/1000000)/'col1'!$N$5)^(1/3))+('col1'!$B$10/(((($B157/60*4)/(3.1415927*0.7*gradient!$E$8*gradient!$E$8))/1000*gradient!$E$9/1000000)/'col1'!$N$5))+('col1'!$B$11*(((($B157/60*4)/(3.1415927*0.7*gradient!$E$8*gradient!$E$8))/1000*gradient!$E$9/1000000)/'col1'!$N$5)))*(gradient!$E$9*0.001)))/4)*(1/(1+((gradient!$E$23*((gradient!$E$19-gradient!$E$18)/100)*((PI()*gradient!$E$8*gradient!$E$8/4*$C$3*0.7/$B157)))/gradient!$E$20)))*LN(((((gradient!$E$23*((gradient!$E$19-gradient!$E$18)/100)*(PI()*gradient!$E$8*gradient!$E$8/4*$C$3*0.7/$B157))/gradient!$E$20)+1)/((gradient!$E$23*((gradient!$E$19-gradient!$E$18)/100)*(PI()*gradient!$E$8*gradient!$E$8/4*$C$3*0.7/$B157))/gradient!$E$20))*EXP(gradient!$E$23*((gradient!$E$19-gradient!$E$18)/100))-(1/((gradient!$E$23*((gradient!$E$19-gradient!$E$18)/100)*(PI()*gradient!$E$8*gradient!$E$8/4*$C$3*0.7/$B157))/gradient!$E$20))))</f>
        <v>149.04021561322466</v>
      </c>
      <c r="E157" s="472"/>
      <c r="F157" s="345">
        <f>8000*gradient!$E$8/4.6</f>
        <v>3652.1739130434785</v>
      </c>
      <c r="G157" s="344">
        <f>1.1*('col1'!$B$12*$G$3*0.001*(($F157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157" s="472"/>
      <c r="J157" s="345">
        <f>8000*gradient!$E$8/4.6</f>
        <v>3652.1739130434785</v>
      </c>
      <c r="K157" s="344">
        <f>IF($G157&lt;201,1+((SQRT(K$3/((('col1'!$B$9*((((J157/60*4)/(3.1415927*0.7*gradient!$E$8*gradient!$E$8))/1000*gradient!$E$9/1000000)/'col1'!$N$5)^(1/3))+('col1'!$B$10/((((J157/60*4)/(3.1415927*0.7*gradient!$E$8*gradient!$E$8))/1000*gradient!$E$9/1000000)/'col1'!$N$5))+('col1'!$B$11*((((J157/60*4)/(3.1415927*0.7*gradient!$E$8*gradient!$E$8))/1000*gradient!$E$9/1000000)/'col1'!$N$5)))*(gradient!$E$9*0.001)))/4)*(1/(1+((gradient!$E$23*((gradient!$E$19-gradient!$E$18)/100)*((PI()*gradient!$E$8*gradient!$E$8/4*K$3*0.7/J157)))/$W$134)))*LN(((((gradient!$E$23*((gradient!$E$19-gradient!$E$18)/100)*(PI()*gradient!$E$8*gradient!$E$8/4*K$3*0.7/J157))/$W$134)+1)/((gradient!$E$23*((gradient!$E$19-gradient!$E$18)/100)*(PI()*gradient!$E$8*gradient!$E$8/4*K$3*0.7/J157))/$W$134))*EXP(gradient!$E$23*((gradient!$E$19-gradient!$E$18)/100))-(1/((gradient!$E$23*((gradient!$E$19-gradient!$E$18)/100)*(PI()*gradient!$E$8*gradient!$E$8/4*K$3*0.7/J157))/$W$134)))),0)</f>
        <v>0</v>
      </c>
      <c r="M157" s="472"/>
      <c r="N157" s="345">
        <f>8000*gradient!$E$8/4.6</f>
        <v>3652.1739130434785</v>
      </c>
      <c r="O157" s="344">
        <f>IF($G157&lt;401,1+((SQRT(O$3/((('col1'!$B$9*((((N157/60*4)/(3.1415927*0.7*gradient!$E$8*gradient!$E$8))/1000*gradient!$E$9/1000000)/'col1'!$N$5)^(1/3))+('col1'!$B$10/((((N157/60*4)/(3.1415927*0.7*gradient!$E$8*gradient!$E$8))/1000*gradient!$E$9/1000000)/'col1'!$N$5))+('col1'!$B$11*((((N157/60*4)/(3.1415927*0.7*gradient!$E$8*gradient!$E$8))/1000*gradient!$E$9/1000000)/'col1'!$N$5)))*(gradient!$E$9*0.001)))/4)*(1/(1+((gradient!$E$23*((gradient!$E$19-gradient!$E$18)/100)*((PI()*gradient!$E$8*gradient!$E$8/4*O$3*0.7/N157)))/$W$134)))*LN(((((gradient!$E$23*((gradient!$E$19-gradient!$E$18)/100)*(PI()*gradient!$E$8*gradient!$E$8/4*O$3*0.7/N157))/$W$134)+1)/((gradient!$E$23*((gradient!$E$19-gradient!$E$18)/100)*(PI()*gradient!$E$8*gradient!$E$8/4*O$3*0.7/N157))/$W$134))*EXP(gradient!$E$23*((gradient!$E$19-gradient!$E$18)/100))-(1/((gradient!$E$23*((gradient!$E$19-gradient!$E$18)/100)*(PI()*gradient!$E$8*gradient!$E$8/4*O$3*0.7/N157))/$W$134)))),0)</f>
        <v>0</v>
      </c>
      <c r="Q157" s="472"/>
      <c r="S157" s="344">
        <f>IF($G157&lt;1001,1+((SQRT(S$3/((('col1'!$B$9*((((U157/60*4)/(3.1415927*0.7*gradient!$E$8*gradient!$E$8))/1000*gradient!$E$9/1000000)/'col1'!$N$5)^(1/3))+('col1'!$B$10/((((U157/60*4)/(3.1415927*0.7*gradient!$E$8*gradient!$E$8))/1000*gradient!$E$9/1000000)/'col1'!$N$5))+('col1'!$B$11*((((U157/60*4)/(3.1415927*0.7*gradient!$E$8*gradient!$E$8))/1000*gradient!$E$9/1000000)/'col1'!$N$5)))*(gradient!$E$9*0.001)))/4)*(1/(1+((gradient!$E$23*((gradient!$E$19-gradient!$E$18)/100)*((PI()*gradient!$E$8*gradient!$E$8/4*S$3*0.7/U157)))/$W$134)))*LN(((((gradient!$E$23*((gradient!$E$19-gradient!$E$18)/100)*(PI()*gradient!$E$8*gradient!$E$8/4*S$3*0.7/U157))/$W$134)+1)/((gradient!$E$23*((gradient!$E$19-gradient!$E$18)/100)*(PI()*gradient!$E$8*gradient!$E$8/4*S$3*0.7/U157))/$W$134))*EXP(gradient!$E$23*((gradient!$E$19-gradient!$E$18)/100))-(1/((gradient!$E$23*((gradient!$E$19-gradient!$E$18)/100)*(PI()*gradient!$E$8*gradient!$E$8/4*S$3*0.7/U157))/$W$134)))),0)</f>
        <v>0</v>
      </c>
      <c r="T157" s="340">
        <v>30</v>
      </c>
      <c r="U157" s="345">
        <f>8000*gradient!$E$8/4.6</f>
        <v>3652.1739130434785</v>
      </c>
    </row>
    <row r="158" spans="1:23" x14ac:dyDescent="0.2">
      <c r="A158" s="470"/>
      <c r="B158" s="345">
        <f>9000*gradient!$E$8/4.6</f>
        <v>4108.695652173913</v>
      </c>
      <c r="C158" s="344">
        <f>1+((SQRT($C$3/((('col1'!$B$9*(((($B158/60*4)/(3.1415927*0.7*gradient!$E$8*gradient!$E$8))/1000*gradient!$E$9/1000000)/'col1'!$N$5)^(1/3))+('col1'!$B$10/(((($B158/60*4)/(3.1415927*0.7*gradient!$E$8*gradient!$E$8))/1000*gradient!$E$9/1000000)/'col1'!$N$5))+('col1'!$B$11*(((($B158/60*4)/(3.1415927*0.7*gradient!$E$8*gradient!$E$8))/1000*gradient!$E$9/1000000)/'col1'!$N$5)))*(gradient!$E$9*0.001)))/4)*(1/(1+((gradient!$E$23*((gradient!$E$19-gradient!$E$18)/100)*((PI()*gradient!$E$8*gradient!$E$8/4*$C$3*0.7/$B158)))/gradient!$E$20)))*LN(((((gradient!$E$23*((gradient!$E$19-gradient!$E$18)/100)*(PI()*gradient!$E$8*gradient!$E$8/4*$C$3*0.7/$B158))/gradient!$E$20)+1)/((gradient!$E$23*((gradient!$E$19-gradient!$E$18)/100)*(PI()*gradient!$E$8*gradient!$E$8/4*$C$3*0.7/$B158))/gradient!$E$20))*EXP(gradient!$E$23*((gradient!$E$19-gradient!$E$18)/100))-(1/((gradient!$E$23*((gradient!$E$19-gradient!$E$18)/100)*(PI()*gradient!$E$8*gradient!$E$8/4*$C$3*0.7/$B158))/gradient!$E$20))))</f>
        <v>146.09653074120905</v>
      </c>
      <c r="E158" s="472"/>
      <c r="F158" s="345">
        <f>9000*gradient!$E$8/4.6</f>
        <v>4108.695652173913</v>
      </c>
      <c r="G158" s="344">
        <f>1.1*('col1'!$B$12*$G$3*0.001*(($F158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158" s="472"/>
      <c r="J158" s="345">
        <f>9000*gradient!$E$8/4.6</f>
        <v>4108.695652173913</v>
      </c>
      <c r="K158" s="344">
        <f>IF($G158&lt;201,1+((SQRT(K$3/((('col1'!$B$9*((((J158/60*4)/(3.1415927*0.7*gradient!$E$8*gradient!$E$8))/1000*gradient!$E$9/1000000)/'col1'!$N$5)^(1/3))+('col1'!$B$10/((((J158/60*4)/(3.1415927*0.7*gradient!$E$8*gradient!$E$8))/1000*gradient!$E$9/1000000)/'col1'!$N$5))+('col1'!$B$11*((((J158/60*4)/(3.1415927*0.7*gradient!$E$8*gradient!$E$8))/1000*gradient!$E$9/1000000)/'col1'!$N$5)))*(gradient!$E$9*0.001)))/4)*(1/(1+((gradient!$E$23*((gradient!$E$19-gradient!$E$18)/100)*((PI()*gradient!$E$8*gradient!$E$8/4*K$3*0.7/J158)))/$W$134)))*LN(((((gradient!$E$23*((gradient!$E$19-gradient!$E$18)/100)*(PI()*gradient!$E$8*gradient!$E$8/4*K$3*0.7/J158))/$W$134)+1)/((gradient!$E$23*((gradient!$E$19-gradient!$E$18)/100)*(PI()*gradient!$E$8*gradient!$E$8/4*K$3*0.7/J158))/$W$134))*EXP(gradient!$E$23*((gradient!$E$19-gradient!$E$18)/100))-(1/((gradient!$E$23*((gradient!$E$19-gradient!$E$18)/100)*(PI()*gradient!$E$8*gradient!$E$8/4*K$3*0.7/J158))/$W$134)))),0)</f>
        <v>0</v>
      </c>
      <c r="M158" s="472"/>
      <c r="N158" s="345">
        <f>9000*gradient!$E$8/4.6</f>
        <v>4108.695652173913</v>
      </c>
      <c r="O158" s="344">
        <f>IF($G158&lt;401,1+((SQRT(O$3/((('col1'!$B$9*((((N158/60*4)/(3.1415927*0.7*gradient!$E$8*gradient!$E$8))/1000*gradient!$E$9/1000000)/'col1'!$N$5)^(1/3))+('col1'!$B$10/((((N158/60*4)/(3.1415927*0.7*gradient!$E$8*gradient!$E$8))/1000*gradient!$E$9/1000000)/'col1'!$N$5))+('col1'!$B$11*((((N158/60*4)/(3.1415927*0.7*gradient!$E$8*gradient!$E$8))/1000*gradient!$E$9/1000000)/'col1'!$N$5)))*(gradient!$E$9*0.001)))/4)*(1/(1+((gradient!$E$23*((gradient!$E$19-gradient!$E$18)/100)*((PI()*gradient!$E$8*gradient!$E$8/4*O$3*0.7/N158)))/$W$134)))*LN(((((gradient!$E$23*((gradient!$E$19-gradient!$E$18)/100)*(PI()*gradient!$E$8*gradient!$E$8/4*O$3*0.7/N158))/$W$134)+1)/((gradient!$E$23*((gradient!$E$19-gradient!$E$18)/100)*(PI()*gradient!$E$8*gradient!$E$8/4*O$3*0.7/N158))/$W$134))*EXP(gradient!$E$23*((gradient!$E$19-gradient!$E$18)/100))-(1/((gradient!$E$23*((gradient!$E$19-gradient!$E$18)/100)*(PI()*gradient!$E$8*gradient!$E$8/4*O$3*0.7/N158))/$W$134)))),0)</f>
        <v>0</v>
      </c>
      <c r="Q158" s="472"/>
      <c r="S158" s="344">
        <f>IF($G158&lt;1001,1+((SQRT(S$3/((('col1'!$B$9*((((U158/60*4)/(3.1415927*0.7*gradient!$E$8*gradient!$E$8))/1000*gradient!$E$9/1000000)/'col1'!$N$5)^(1/3))+('col1'!$B$10/((((U158/60*4)/(3.1415927*0.7*gradient!$E$8*gradient!$E$8))/1000*gradient!$E$9/1000000)/'col1'!$N$5))+('col1'!$B$11*((((U158/60*4)/(3.1415927*0.7*gradient!$E$8*gradient!$E$8))/1000*gradient!$E$9/1000000)/'col1'!$N$5)))*(gradient!$E$9*0.001)))/4)*(1/(1+((gradient!$E$23*((gradient!$E$19-gradient!$E$18)/100)*((PI()*gradient!$E$8*gradient!$E$8/4*S$3*0.7/U158)))/$W$134)))*LN(((((gradient!$E$23*((gradient!$E$19-gradient!$E$18)/100)*(PI()*gradient!$E$8*gradient!$E$8/4*S$3*0.7/U158))/$W$134)+1)/((gradient!$E$23*((gradient!$E$19-gradient!$E$18)/100)*(PI()*gradient!$E$8*gradient!$E$8/4*S$3*0.7/U158))/$W$134))*EXP(gradient!$E$23*((gradient!$E$19-gradient!$E$18)/100))-(1/((gradient!$E$23*((gradient!$E$19-gradient!$E$18)/100)*(PI()*gradient!$E$8*gradient!$E$8/4*S$3*0.7/U158))/$W$134)))),0)</f>
        <v>0</v>
      </c>
      <c r="T158" s="340">
        <v>30</v>
      </c>
      <c r="U158" s="345">
        <f>9000*gradient!$E$8/4.6</f>
        <v>4108.695652173913</v>
      </c>
    </row>
    <row r="159" spans="1:23" x14ac:dyDescent="0.2">
      <c r="A159" s="470"/>
      <c r="B159" s="345">
        <f>10000*gradient!$E$8/4.6</f>
        <v>4565.217391304348</v>
      </c>
      <c r="C159" s="344">
        <f>1+((SQRT($C$3/((('col1'!$B$9*(((($B159/60*4)/(3.1415927*0.7*gradient!$E$8*gradient!$E$8))/1000*gradient!$E$9/1000000)/'col1'!$N$5)^(1/3))+('col1'!$B$10/(((($B159/60*4)/(3.1415927*0.7*gradient!$E$8*gradient!$E$8))/1000*gradient!$E$9/1000000)/'col1'!$N$5))+('col1'!$B$11*(((($B159/60*4)/(3.1415927*0.7*gradient!$E$8*gradient!$E$8))/1000*gradient!$E$9/1000000)/'col1'!$N$5)))*(gradient!$E$9*0.001)))/4)*(1/(1+((gradient!$E$23*((gradient!$E$19-gradient!$E$18)/100)*((PI()*gradient!$E$8*gradient!$E$8/4*$C$3*0.7/$B159)))/gradient!$E$20)))*LN(((((gradient!$E$23*((gradient!$E$19-gradient!$E$18)/100)*(PI()*gradient!$E$8*gradient!$E$8/4*$C$3*0.7/$B159))/gradient!$E$20)+1)/((gradient!$E$23*((gradient!$E$19-gradient!$E$18)/100)*(PI()*gradient!$E$8*gradient!$E$8/4*$C$3*0.7/$B159))/gradient!$E$20))*EXP(gradient!$E$23*((gradient!$E$19-gradient!$E$18)/100))-(1/((gradient!$E$23*((gradient!$E$19-gradient!$E$18)/100)*(PI()*gradient!$E$8*gradient!$E$8/4*$C$3*0.7/$B159))/gradient!$E$20))))</f>
        <v>143.33502929228118</v>
      </c>
      <c r="E159" s="473"/>
      <c r="F159" s="345">
        <f>10000*gradient!$E$8/4.6</f>
        <v>4565.217391304348</v>
      </c>
      <c r="G159" s="344">
        <f>1.1*('col1'!$B$12*$G$3*0.001*(($F159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159" s="473"/>
      <c r="J159" s="345">
        <f>10000*gradient!$E$8/4.6</f>
        <v>4565.217391304348</v>
      </c>
      <c r="K159" s="344">
        <f>IF($G159&lt;201,1+((SQRT(K$3/((('col1'!$B$9*((((J159/60*4)/(3.1415927*0.7*gradient!$E$8*gradient!$E$8))/1000*gradient!$E$9/1000000)/'col1'!$N$5)^(1/3))+('col1'!$B$10/((((J159/60*4)/(3.1415927*0.7*gradient!$E$8*gradient!$E$8))/1000*gradient!$E$9/1000000)/'col1'!$N$5))+('col1'!$B$11*((((J159/60*4)/(3.1415927*0.7*gradient!$E$8*gradient!$E$8))/1000*gradient!$E$9/1000000)/'col1'!$N$5)))*(gradient!$E$9*0.001)))/4)*(1/(1+((gradient!$E$23*((gradient!$E$19-gradient!$E$18)/100)*((PI()*gradient!$E$8*gradient!$E$8/4*K$3*0.7/J159)))/$W$134)))*LN(((((gradient!$E$23*((gradient!$E$19-gradient!$E$18)/100)*(PI()*gradient!$E$8*gradient!$E$8/4*K$3*0.7/J159))/$W$134)+1)/((gradient!$E$23*((gradient!$E$19-gradient!$E$18)/100)*(PI()*gradient!$E$8*gradient!$E$8/4*K$3*0.7/J159))/$W$134))*EXP(gradient!$E$23*((gradient!$E$19-gradient!$E$18)/100))-(1/((gradient!$E$23*((gradient!$E$19-gradient!$E$18)/100)*(PI()*gradient!$E$8*gradient!$E$8/4*K$3*0.7/J159))/$W$134)))),0)</f>
        <v>0</v>
      </c>
      <c r="M159" s="473"/>
      <c r="N159" s="345">
        <f>10000*gradient!$E$8/4.6</f>
        <v>4565.217391304348</v>
      </c>
      <c r="O159" s="344">
        <f>IF($G159&lt;401,1+((SQRT(O$3/((('col1'!$B$9*((((N159/60*4)/(3.1415927*0.7*gradient!$E$8*gradient!$E$8))/1000*gradient!$E$9/1000000)/'col1'!$N$5)^(1/3))+('col1'!$B$10/((((N159/60*4)/(3.1415927*0.7*gradient!$E$8*gradient!$E$8))/1000*gradient!$E$9/1000000)/'col1'!$N$5))+('col1'!$B$11*((((N159/60*4)/(3.1415927*0.7*gradient!$E$8*gradient!$E$8))/1000*gradient!$E$9/1000000)/'col1'!$N$5)))*(gradient!$E$9*0.001)))/4)*(1/(1+((gradient!$E$23*((gradient!$E$19-gradient!$E$18)/100)*((PI()*gradient!$E$8*gradient!$E$8/4*O$3*0.7/N159)))/$W$134)))*LN(((((gradient!$E$23*((gradient!$E$19-gradient!$E$18)/100)*(PI()*gradient!$E$8*gradient!$E$8/4*O$3*0.7/N159))/$W$134)+1)/((gradient!$E$23*((gradient!$E$19-gradient!$E$18)/100)*(PI()*gradient!$E$8*gradient!$E$8/4*O$3*0.7/N159))/$W$134))*EXP(gradient!$E$23*((gradient!$E$19-gradient!$E$18)/100))-(1/((gradient!$E$23*((gradient!$E$19-gradient!$E$18)/100)*(PI()*gradient!$E$8*gradient!$E$8/4*O$3*0.7/N159))/$W$134)))),0)</f>
        <v>0</v>
      </c>
      <c r="Q159" s="473"/>
      <c r="S159" s="344">
        <f>IF($G159&lt;1001,1+((SQRT(S$3/((('col1'!$B$9*((((U159/60*4)/(3.1415927*0.7*gradient!$E$8*gradient!$E$8))/1000*gradient!$E$9/1000000)/'col1'!$N$5)^(1/3))+('col1'!$B$10/((((U159/60*4)/(3.1415927*0.7*gradient!$E$8*gradient!$E$8))/1000*gradient!$E$9/1000000)/'col1'!$N$5))+('col1'!$B$11*((((U159/60*4)/(3.1415927*0.7*gradient!$E$8*gradient!$E$8))/1000*gradient!$E$9/1000000)/'col1'!$N$5)))*(gradient!$E$9*0.001)))/4)*(1/(1+((gradient!$E$23*((gradient!$E$19-gradient!$E$18)/100)*((PI()*gradient!$E$8*gradient!$E$8/4*S$3*0.7/U159)))/$W$134)))*LN(((((gradient!$E$23*((gradient!$E$19-gradient!$E$18)/100)*(PI()*gradient!$E$8*gradient!$E$8/4*S$3*0.7/U159))/$W$134)+1)/((gradient!$E$23*((gradient!$E$19-gradient!$E$18)/100)*(PI()*gradient!$E$8*gradient!$E$8/4*S$3*0.7/U159))/$W$134))*EXP(gradient!$E$23*((gradient!$E$19-gradient!$E$18)/100))-(1/((gradient!$E$23*((gradient!$E$19-gradient!$E$18)/100)*(PI()*gradient!$E$8*gradient!$E$8/4*S$3*0.7/U159))/$W$134)))),0)</f>
        <v>0</v>
      </c>
      <c r="T159" s="340">
        <v>30</v>
      </c>
      <c r="U159" s="345">
        <f>10000*gradient!$E$8/4.6</f>
        <v>4565.217391304348</v>
      </c>
    </row>
    <row r="160" spans="1:23" ht="12.75" customHeight="1" x14ac:dyDescent="0.2">
      <c r="A160" s="470" t="s">
        <v>290</v>
      </c>
      <c r="B160" s="343">
        <f>50*gradient!$E$8/4.6</f>
        <v>22.826086956521742</v>
      </c>
      <c r="C160" s="344">
        <f>1+((SQRT($C$3/((('col1'!$B$9*(((($B160/60*4)/(3.1415927*0.7*gradient!$E$8*gradient!$E$8))/1000*gradient!$E$9/1000000)/'col1'!$N$5)^(1/3))+('col1'!$B$10/(((($B160/60*4)/(3.1415927*0.7*gradient!$E$8*gradient!$E$8))/1000*gradient!$E$9/1000000)/'col1'!$N$5))+('col1'!$B$11*(((($B160/60*4)/(3.1415927*0.7*gradient!$E$8*gradient!$E$8))/1000*gradient!$E$9/1000000)/'col1'!$N$5)))*(gradient!$E$9*0.001)))/4)*(1/(1+((gradient!$E$23*((gradient!$E$19-gradient!$E$18)/100)*((PI()*gradient!$E$8*gradient!$E$8/4*$C$3*0.7/$B160)))/gradient!$E$20)))*LN(((((gradient!$E$23*((gradient!$E$19-gradient!$E$18)/100)*(PI()*gradient!$E$8*gradient!$E$8/4*$C$3*0.7/$B160))/gradient!$E$20)+1)/((gradient!$E$23*((gradient!$E$19-gradient!$E$18)/100)*(PI()*gradient!$E$8*gradient!$E$8/4*$C$3*0.7/$B160))/gradient!$E$20))*EXP(gradient!$E$23*((gradient!$E$19-gradient!$E$18)/100))-(1/((gradient!$E$23*((gradient!$E$19-gradient!$E$18)/100)*(PI()*gradient!$E$8*gradient!$E$8/4*$C$3*0.7/$B160))/gradient!$E$20))))</f>
        <v>11.735946505554619</v>
      </c>
      <c r="E160" s="471" t="s">
        <v>290</v>
      </c>
      <c r="F160" s="343">
        <f>50*gradient!$E$8/4.6</f>
        <v>22.826086956521742</v>
      </c>
      <c r="G160" s="344">
        <f>1.1*('col1'!$B$12*$G$3*0.001*(($F160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160" s="471" t="s">
        <v>290</v>
      </c>
      <c r="J160" s="343">
        <f>50*gradient!$E$8/4.6</f>
        <v>22.826086956521742</v>
      </c>
      <c r="K160" s="344">
        <f>IF($G160&lt;201,1+((SQRT(K$3/((('col1'!$B$9*((((J160/60*4)/(3.1415927*0.7*gradient!$E$8*gradient!$E$8))/1000*gradient!$E$9/1000000)/'col1'!$N$5)^(1/3))+('col1'!$B$10/((((J160/60*4)/(3.1415927*0.7*gradient!$E$8*gradient!$E$8))/1000*gradient!$E$9/1000000)/'col1'!$N$5))+('col1'!$B$11*((((J160/60*4)/(3.1415927*0.7*gradient!$E$8*gradient!$E$8))/1000*gradient!$E$9/1000000)/'col1'!$N$5)))*(gradient!$E$9*0.001)))/4)*(1/(1+((gradient!$E$23*((gradient!$E$19-gradient!$E$18)/100)*((PI()*gradient!$E$8*gradient!$E$8/4*K$3*0.7/J160)))/$W$160)))*LN(((((gradient!$E$23*((gradient!$E$19-gradient!$E$18)/100)*(PI()*gradient!$E$8*gradient!$E$8/4*K$3*0.7/J160))/$W$160)+1)/((gradient!$E$23*((gradient!$E$19-gradient!$E$18)/100)*(PI()*gradient!$E$8*gradient!$E$8/4*K$3*0.7/J160))/$W$160))*EXP(gradient!$E$23*((gradient!$E$19-gradient!$E$18)/100))-(1/((gradient!$E$23*((gradient!$E$19-gradient!$E$18)/100)*(PI()*gradient!$E$8*gradient!$E$8/4*K$3*0.7/J160))/$W$160)))),0)</f>
        <v>56.587852576382495</v>
      </c>
      <c r="M160" s="471" t="s">
        <v>290</v>
      </c>
      <c r="N160" s="343">
        <f>50*gradient!$E$8/4.6</f>
        <v>22.826086956521742</v>
      </c>
      <c r="O160" s="344">
        <f>IF($G160&lt;401,1+((SQRT(O$3/((('col1'!$B$9*((((N160/60*4)/(3.1415927*0.7*gradient!$E$8*gradient!$E$8))/1000*gradient!$E$9/1000000)/'col1'!$N$5)^(1/3))+('col1'!$B$10/((((N160/60*4)/(3.1415927*0.7*gradient!$E$8*gradient!$E$8))/1000*gradient!$E$9/1000000)/'col1'!$N$5))+('col1'!$B$11*((((N160/60*4)/(3.1415927*0.7*gradient!$E$8*gradient!$E$8))/1000*gradient!$E$9/1000000)/'col1'!$N$5)))*(gradient!$E$9*0.001)))/4)*(1/(1+((gradient!$E$23*((gradient!$E$19-gradient!$E$18)/100)*((PI()*gradient!$E$8*gradient!$E$8/4*O$3*0.7/N160)))/$W$160)))*LN(((((gradient!$E$23*((gradient!$E$19-gradient!$E$18)/100)*(PI()*gradient!$E$8*gradient!$E$8/4*O$3*0.7/N160))/$W$160)+1)/((gradient!$E$23*((gradient!$E$19-gradient!$E$18)/100)*(PI()*gradient!$E$8*gradient!$E$8/4*O$3*0.7/N160))/$W$160))*EXP(gradient!$E$23*((gradient!$E$19-gradient!$E$18)/100))-(1/((gradient!$E$23*((gradient!$E$19-gradient!$E$18)/100)*(PI()*gradient!$E$8*gradient!$E$8/4*O$3*0.7/N160))/$W$160)))),0)</f>
        <v>56.587852576382495</v>
      </c>
      <c r="Q160" s="471" t="s">
        <v>290</v>
      </c>
      <c r="S160" s="344">
        <f>IF($G160&lt;1001,1+((SQRT(S$3/((('col1'!$B$9*((((U160/60*4)/(3.1415927*0.7*gradient!$E$8*gradient!$E$8))/1000*gradient!$E$9/1000000)/'col1'!$N$5)^(1/3))+('col1'!$B$10/((((U160/60*4)/(3.1415927*0.7*gradient!$E$8*gradient!$E$8))/1000*gradient!$E$9/1000000)/'col1'!$N$5))+('col1'!$B$11*((((U160/60*4)/(3.1415927*0.7*gradient!$E$8*gradient!$E$8))/1000*gradient!$E$9/1000000)/'col1'!$N$5)))*(gradient!$E$9*0.001)))/4)*(1/(1+((gradient!$E$23*((gradient!$E$19-gradient!$E$18)/100)*((PI()*gradient!$E$8*gradient!$E$8/4*S$3*0.7/U160)))/$W$160)))*LN(((((gradient!$E$23*((gradient!$E$19-gradient!$E$18)/100)*(PI()*gradient!$E$8*gradient!$E$8/4*S$3*0.7/U160))/$W$160)+1)/((gradient!$E$23*((gradient!$E$19-gradient!$E$18)/100)*(PI()*gradient!$E$8*gradient!$E$8/4*S$3*0.7/U160))/$W$160))*EXP(gradient!$E$23*((gradient!$E$19-gradient!$E$18)/100))-(1/((gradient!$E$23*((gradient!$E$19-gradient!$E$18)/100)*(PI()*gradient!$E$8*gradient!$E$8/4*S$3*0.7/U160))/$W$160)))),0)</f>
        <v>56.587852576382495</v>
      </c>
      <c r="T160" s="340">
        <v>50</v>
      </c>
      <c r="U160" s="343">
        <f>50*gradient!$E$8/4.6</f>
        <v>22.826086956521742</v>
      </c>
      <c r="V160" s="342" t="s">
        <v>304</v>
      </c>
      <c r="W160" s="342">
        <v>50</v>
      </c>
    </row>
    <row r="161" spans="1:21" x14ac:dyDescent="0.2">
      <c r="A161" s="470"/>
      <c r="B161" s="345">
        <f>100*gradient!$E$8/4.6</f>
        <v>45.652173913043484</v>
      </c>
      <c r="C161" s="344">
        <f>1+((SQRT($C$3/((('col1'!$B$9*(((($B161/60*4)/(3.1415927*0.7*gradient!$E$8*gradient!$E$8))/1000*gradient!$E$9/1000000)/'col1'!$N$5)^(1/3))+('col1'!$B$10/(((($B161/60*4)/(3.1415927*0.7*gradient!$E$8*gradient!$E$8))/1000*gradient!$E$9/1000000)/'col1'!$N$5))+('col1'!$B$11*(((($B161/60*4)/(3.1415927*0.7*gradient!$E$8*gradient!$E$8))/1000*gradient!$E$9/1000000)/'col1'!$N$5)))*(gradient!$E$9*0.001)))/4)*(1/(1+((gradient!$E$23*((gradient!$E$19-gradient!$E$18)/100)*((PI()*gradient!$E$8*gradient!$E$8/4*$C$3*0.7/$B161)))/gradient!$E$20)))*LN(((((gradient!$E$23*((gradient!$E$19-gradient!$E$18)/100)*(PI()*gradient!$E$8*gradient!$E$8/4*$C$3*0.7/$B161))/gradient!$E$20)+1)/((gradient!$E$23*((gradient!$E$19-gradient!$E$18)/100)*(PI()*gradient!$E$8*gradient!$E$8/4*$C$3*0.7/$B161))/gradient!$E$20))*EXP(gradient!$E$23*((gradient!$E$19-gradient!$E$18)/100))-(1/((gradient!$E$23*((gradient!$E$19-gradient!$E$18)/100)*(PI()*gradient!$E$8*gradient!$E$8/4*$C$3*0.7/$B161))/gradient!$E$20))))</f>
        <v>27.081375613321089</v>
      </c>
      <c r="E161" s="472"/>
      <c r="F161" s="345">
        <f>100*gradient!$E$8/4.6</f>
        <v>45.652173913043484</v>
      </c>
      <c r="G161" s="344">
        <f>1.1*('col1'!$B$12*$G$3*0.001*(($F161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161" s="472"/>
      <c r="J161" s="345">
        <f>100*gradient!$E$8/4.6</f>
        <v>45.652173913043484</v>
      </c>
      <c r="K161" s="344">
        <f>IF($G161&lt;201,1+((SQRT(K$3/((('col1'!$B$9*((((J161/60*4)/(3.1415927*0.7*gradient!$E$8*gradient!$E$8))/1000*gradient!$E$9/1000000)/'col1'!$N$5)^(1/3))+('col1'!$B$10/((((J161/60*4)/(3.1415927*0.7*gradient!$E$8*gradient!$E$8))/1000*gradient!$E$9/1000000)/'col1'!$N$5))+('col1'!$B$11*((((J161/60*4)/(3.1415927*0.7*gradient!$E$8*gradient!$E$8))/1000*gradient!$E$9/1000000)/'col1'!$N$5)))*(gradient!$E$9*0.001)))/4)*(1/(1+((gradient!$E$23*((gradient!$E$19-gradient!$E$18)/100)*((PI()*gradient!$E$8*gradient!$E$8/4*K$3*0.7/J161)))/$W$160)))*LN(((((gradient!$E$23*((gradient!$E$19-gradient!$E$18)/100)*(PI()*gradient!$E$8*gradient!$E$8/4*K$3*0.7/J161))/$W$160)+1)/((gradient!$E$23*((gradient!$E$19-gradient!$E$18)/100)*(PI()*gradient!$E$8*gradient!$E$8/4*K$3*0.7/J161))/$W$160))*EXP(gradient!$E$23*((gradient!$E$19-gradient!$E$18)/100))-(1/((gradient!$E$23*((gradient!$E$19-gradient!$E$18)/100)*(PI()*gradient!$E$8*gradient!$E$8/4*K$3*0.7/J161))/$W$160)))),0)</f>
        <v>100.76076220963314</v>
      </c>
      <c r="M161" s="472"/>
      <c r="N161" s="345">
        <f>100*gradient!$E$8/4.6</f>
        <v>45.652173913043484</v>
      </c>
      <c r="O161" s="344">
        <f>IF($G161&lt;401,1+((SQRT(O$3/((('col1'!$B$9*((((N161/60*4)/(3.1415927*0.7*gradient!$E$8*gradient!$E$8))/1000*gradient!$E$9/1000000)/'col1'!$N$5)^(1/3))+('col1'!$B$10/((((N161/60*4)/(3.1415927*0.7*gradient!$E$8*gradient!$E$8))/1000*gradient!$E$9/1000000)/'col1'!$N$5))+('col1'!$B$11*((((N161/60*4)/(3.1415927*0.7*gradient!$E$8*gradient!$E$8))/1000*gradient!$E$9/1000000)/'col1'!$N$5)))*(gradient!$E$9*0.001)))/4)*(1/(1+((gradient!$E$23*((gradient!$E$19-gradient!$E$18)/100)*((PI()*gradient!$E$8*gradient!$E$8/4*O$3*0.7/N161)))/$W$160)))*LN(((((gradient!$E$23*((gradient!$E$19-gradient!$E$18)/100)*(PI()*gradient!$E$8*gradient!$E$8/4*O$3*0.7/N161))/$W$160)+1)/((gradient!$E$23*((gradient!$E$19-gradient!$E$18)/100)*(PI()*gradient!$E$8*gradient!$E$8/4*O$3*0.7/N161))/$W$160))*EXP(gradient!$E$23*((gradient!$E$19-gradient!$E$18)/100))-(1/((gradient!$E$23*((gradient!$E$19-gradient!$E$18)/100)*(PI()*gradient!$E$8*gradient!$E$8/4*O$3*0.7/N161))/$W$160)))),0)</f>
        <v>100.76076220963314</v>
      </c>
      <c r="Q161" s="472"/>
      <c r="S161" s="344">
        <f>IF($G161&lt;1001,1+((SQRT(S$3/((('col1'!$B$9*((((U161/60*4)/(3.1415927*0.7*gradient!$E$8*gradient!$E$8))/1000*gradient!$E$9/1000000)/'col1'!$N$5)^(1/3))+('col1'!$B$10/((((U161/60*4)/(3.1415927*0.7*gradient!$E$8*gradient!$E$8))/1000*gradient!$E$9/1000000)/'col1'!$N$5))+('col1'!$B$11*((((U161/60*4)/(3.1415927*0.7*gradient!$E$8*gradient!$E$8))/1000*gradient!$E$9/1000000)/'col1'!$N$5)))*(gradient!$E$9*0.001)))/4)*(1/(1+((gradient!$E$23*((gradient!$E$19-gradient!$E$18)/100)*((PI()*gradient!$E$8*gradient!$E$8/4*S$3*0.7/U161)))/$W$160)))*LN(((((gradient!$E$23*((gradient!$E$19-gradient!$E$18)/100)*(PI()*gradient!$E$8*gradient!$E$8/4*S$3*0.7/U161))/$W$160)+1)/((gradient!$E$23*((gradient!$E$19-gradient!$E$18)/100)*(PI()*gradient!$E$8*gradient!$E$8/4*S$3*0.7/U161))/$W$160))*EXP(gradient!$E$23*((gradient!$E$19-gradient!$E$18)/100))-(1/((gradient!$E$23*((gradient!$E$19-gradient!$E$18)/100)*(PI()*gradient!$E$8*gradient!$E$8/4*S$3*0.7/U161))/$W$160)))),0)</f>
        <v>100.76076220963314</v>
      </c>
      <c r="T161" s="340">
        <v>50</v>
      </c>
      <c r="U161" s="345">
        <f>100*gradient!$E$8/4.6</f>
        <v>45.652173913043484</v>
      </c>
    </row>
    <row r="162" spans="1:21" x14ac:dyDescent="0.2">
      <c r="A162" s="470"/>
      <c r="B162" s="345">
        <f>200*gradient!$E$8/4.6</f>
        <v>91.304347826086968</v>
      </c>
      <c r="C162" s="344">
        <f>1+((SQRT($C$3/((('col1'!$B$9*(((($B162/60*4)/(3.1415927*0.7*gradient!$E$8*gradient!$E$8))/1000*gradient!$E$9/1000000)/'col1'!$N$5)^(1/3))+('col1'!$B$10/(((($B162/60*4)/(3.1415927*0.7*gradient!$E$8*gradient!$E$8))/1000*gradient!$E$9/1000000)/'col1'!$N$5))+('col1'!$B$11*(((($B162/60*4)/(3.1415927*0.7*gradient!$E$8*gradient!$E$8))/1000*gradient!$E$9/1000000)/'col1'!$N$5)))*(gradient!$E$9*0.001)))/4)*(1/(1+((gradient!$E$23*((gradient!$E$19-gradient!$E$18)/100)*((PI()*gradient!$E$8*gradient!$E$8/4*$C$3*0.7/$B162)))/gradient!$E$20)))*LN(((((gradient!$E$23*((gradient!$E$19-gradient!$E$18)/100)*(PI()*gradient!$E$8*gradient!$E$8/4*$C$3*0.7/$B162))/gradient!$E$20)+1)/((gradient!$E$23*((gradient!$E$19-gradient!$E$18)/100)*(PI()*gradient!$E$8*gradient!$E$8/4*$C$3*0.7/$B162))/gradient!$E$20))*EXP(gradient!$E$23*((gradient!$E$19-gradient!$E$18)/100))-(1/((gradient!$E$23*((gradient!$E$19-gradient!$E$18)/100)*(PI()*gradient!$E$8*gradient!$E$8/4*$C$3*0.7/$B162))/gradient!$E$20))))</f>
        <v>56.525221746947871</v>
      </c>
      <c r="E162" s="472"/>
      <c r="F162" s="345">
        <f>200*gradient!$E$8/4.6</f>
        <v>91.304347826086968</v>
      </c>
      <c r="G162" s="344">
        <f>1.1*('col1'!$B$12*$G$3*0.001*(($F162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162" s="472"/>
      <c r="J162" s="345">
        <f>200*gradient!$E$8/4.6</f>
        <v>91.304347826086968</v>
      </c>
      <c r="K162" s="344">
        <f>IF($G162&lt;201,1+((SQRT(K$3/((('col1'!$B$9*((((J162/60*4)/(3.1415927*0.7*gradient!$E$8*gradient!$E$8))/1000*gradient!$E$9/1000000)/'col1'!$N$5)^(1/3))+('col1'!$B$10/((((J162/60*4)/(3.1415927*0.7*gradient!$E$8*gradient!$E$8))/1000*gradient!$E$9/1000000)/'col1'!$N$5))+('col1'!$B$11*((((J162/60*4)/(3.1415927*0.7*gradient!$E$8*gradient!$E$8))/1000*gradient!$E$9/1000000)/'col1'!$N$5)))*(gradient!$E$9*0.001)))/4)*(1/(1+((gradient!$E$23*((gradient!$E$19-gradient!$E$18)/100)*((PI()*gradient!$E$8*gradient!$E$8/4*K$3*0.7/J162)))/$W$160)))*LN(((((gradient!$E$23*((gradient!$E$19-gradient!$E$18)/100)*(PI()*gradient!$E$8*gradient!$E$8/4*K$3*0.7/J162))/$W$160)+1)/((gradient!$E$23*((gradient!$E$19-gradient!$E$18)/100)*(PI()*gradient!$E$8*gradient!$E$8/4*K$3*0.7/J162))/$W$160))*EXP(gradient!$E$23*((gradient!$E$19-gradient!$E$18)/100))-(1/((gradient!$E$23*((gradient!$E$19-gradient!$E$18)/100)*(PI()*gradient!$E$8*gradient!$E$8/4*K$3*0.7/J162))/$W$160)))),0)</f>
        <v>156.24230081761115</v>
      </c>
      <c r="M162" s="472"/>
      <c r="N162" s="345">
        <f>200*gradient!$E$8/4.6</f>
        <v>91.304347826086968</v>
      </c>
      <c r="O162" s="344">
        <f>IF($G162&lt;401,1+((SQRT(O$3/((('col1'!$B$9*((((N162/60*4)/(3.1415927*0.7*gradient!$E$8*gradient!$E$8))/1000*gradient!$E$9/1000000)/'col1'!$N$5)^(1/3))+('col1'!$B$10/((((N162/60*4)/(3.1415927*0.7*gradient!$E$8*gradient!$E$8))/1000*gradient!$E$9/1000000)/'col1'!$N$5))+('col1'!$B$11*((((N162/60*4)/(3.1415927*0.7*gradient!$E$8*gradient!$E$8))/1000*gradient!$E$9/1000000)/'col1'!$N$5)))*(gradient!$E$9*0.001)))/4)*(1/(1+((gradient!$E$23*((gradient!$E$19-gradient!$E$18)/100)*((PI()*gradient!$E$8*gradient!$E$8/4*O$3*0.7/N162)))/$W$160)))*LN(((((gradient!$E$23*((gradient!$E$19-gradient!$E$18)/100)*(PI()*gradient!$E$8*gradient!$E$8/4*O$3*0.7/N162))/$W$160)+1)/((gradient!$E$23*((gradient!$E$19-gradient!$E$18)/100)*(PI()*gradient!$E$8*gradient!$E$8/4*O$3*0.7/N162))/$W$160))*EXP(gradient!$E$23*((gradient!$E$19-gradient!$E$18)/100))-(1/((gradient!$E$23*((gradient!$E$19-gradient!$E$18)/100)*(PI()*gradient!$E$8*gradient!$E$8/4*O$3*0.7/N162))/$W$160)))),0)</f>
        <v>156.24230081761115</v>
      </c>
      <c r="Q162" s="472"/>
      <c r="S162" s="344">
        <f>IF($G162&lt;1001,1+((SQRT(S$3/((('col1'!$B$9*((((U162/60*4)/(3.1415927*0.7*gradient!$E$8*gradient!$E$8))/1000*gradient!$E$9/1000000)/'col1'!$N$5)^(1/3))+('col1'!$B$10/((((U162/60*4)/(3.1415927*0.7*gradient!$E$8*gradient!$E$8))/1000*gradient!$E$9/1000000)/'col1'!$N$5))+('col1'!$B$11*((((U162/60*4)/(3.1415927*0.7*gradient!$E$8*gradient!$E$8))/1000*gradient!$E$9/1000000)/'col1'!$N$5)))*(gradient!$E$9*0.001)))/4)*(1/(1+((gradient!$E$23*((gradient!$E$19-gradient!$E$18)/100)*((PI()*gradient!$E$8*gradient!$E$8/4*S$3*0.7/U162)))/$W$160)))*LN(((((gradient!$E$23*((gradient!$E$19-gradient!$E$18)/100)*(PI()*gradient!$E$8*gradient!$E$8/4*S$3*0.7/U162))/$W$160)+1)/((gradient!$E$23*((gradient!$E$19-gradient!$E$18)/100)*(PI()*gradient!$E$8*gradient!$E$8/4*S$3*0.7/U162))/$W$160))*EXP(gradient!$E$23*((gradient!$E$19-gradient!$E$18)/100))-(1/((gradient!$E$23*((gradient!$E$19-gradient!$E$18)/100)*(PI()*gradient!$E$8*gradient!$E$8/4*S$3*0.7/U162))/$W$160)))),0)</f>
        <v>156.24230081761115</v>
      </c>
      <c r="T162" s="340">
        <v>50</v>
      </c>
      <c r="U162" s="345">
        <f>200*gradient!$E$8/4.6</f>
        <v>91.304347826086968</v>
      </c>
    </row>
    <row r="163" spans="1:21" x14ac:dyDescent="0.2">
      <c r="A163" s="470"/>
      <c r="B163" s="345">
        <f>300*gradient!$E$8/4.6</f>
        <v>136.95652173913044</v>
      </c>
      <c r="C163" s="344">
        <f>1+((SQRT($C$3/((('col1'!$B$9*(((($B163/60*4)/(3.1415927*0.7*gradient!$E$8*gradient!$E$8))/1000*gradient!$E$9/1000000)/'col1'!$N$5)^(1/3))+('col1'!$B$10/(((($B163/60*4)/(3.1415927*0.7*gradient!$E$8*gradient!$E$8))/1000*gradient!$E$9/1000000)/'col1'!$N$5))+('col1'!$B$11*(((($B163/60*4)/(3.1415927*0.7*gradient!$E$8*gradient!$E$8))/1000*gradient!$E$9/1000000)/'col1'!$N$5)))*(gradient!$E$9*0.001)))/4)*(1/(1+((gradient!$E$23*((gradient!$E$19-gradient!$E$18)/100)*((PI()*gradient!$E$8*gradient!$E$8/4*$C$3*0.7/$B163)))/gradient!$E$20)))*LN(((((gradient!$E$23*((gradient!$E$19-gradient!$E$18)/100)*(PI()*gradient!$E$8*gradient!$E$8/4*$C$3*0.7/$B163))/gradient!$E$20)+1)/((gradient!$E$23*((gradient!$E$19-gradient!$E$18)/100)*(PI()*gradient!$E$8*gradient!$E$8/4*$C$3*0.7/$B163))/gradient!$E$20))*EXP(gradient!$E$23*((gradient!$E$19-gradient!$E$18)/100))-(1/((gradient!$E$23*((gradient!$E$19-gradient!$E$18)/100)*(PI()*gradient!$E$8*gradient!$E$8/4*$C$3*0.7/$B163))/gradient!$E$20))))</f>
        <v>80.172329488877608</v>
      </c>
      <c r="E163" s="472"/>
      <c r="F163" s="345">
        <f>300*gradient!$E$8/4.6</f>
        <v>136.95652173913044</v>
      </c>
      <c r="G163" s="344">
        <f>1.1*('col1'!$B$12*$G$3*0.001*(($F163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163" s="472"/>
      <c r="J163" s="345">
        <f>300*gradient!$E$8/4.6</f>
        <v>136.95652173913044</v>
      </c>
      <c r="K163" s="344">
        <f>IF($G163&lt;201,1+((SQRT(K$3/((('col1'!$B$9*((((J163/60*4)/(3.1415927*0.7*gradient!$E$8*gradient!$E$8))/1000*gradient!$E$9/1000000)/'col1'!$N$5)^(1/3))+('col1'!$B$10/((((J163/60*4)/(3.1415927*0.7*gradient!$E$8*gradient!$E$8))/1000*gradient!$E$9/1000000)/'col1'!$N$5))+('col1'!$B$11*((((J163/60*4)/(3.1415927*0.7*gradient!$E$8*gradient!$E$8))/1000*gradient!$E$9/1000000)/'col1'!$N$5)))*(gradient!$E$9*0.001)))/4)*(1/(1+((gradient!$E$23*((gradient!$E$19-gradient!$E$18)/100)*((PI()*gradient!$E$8*gradient!$E$8/4*K$3*0.7/J163)))/$W$160)))*LN(((((gradient!$E$23*((gradient!$E$19-gradient!$E$18)/100)*(PI()*gradient!$E$8*gradient!$E$8/4*K$3*0.7/J163))/$W$160)+1)/((gradient!$E$23*((gradient!$E$19-gradient!$E$18)/100)*(PI()*gradient!$E$8*gradient!$E$8/4*K$3*0.7/J163))/$W$160))*EXP(gradient!$E$23*((gradient!$E$19-gradient!$E$18)/100))-(1/((gradient!$E$23*((gradient!$E$19-gradient!$E$18)/100)*(PI()*gradient!$E$8*gradient!$E$8/4*K$3*0.7/J163))/$W$160)))),0)</f>
        <v>188.08463768835813</v>
      </c>
      <c r="M163" s="472"/>
      <c r="N163" s="345">
        <f>300*gradient!$E$8/4.6</f>
        <v>136.95652173913044</v>
      </c>
      <c r="O163" s="344">
        <f>IF($G163&lt;401,1+((SQRT(O$3/((('col1'!$B$9*((((N163/60*4)/(3.1415927*0.7*gradient!$E$8*gradient!$E$8))/1000*gradient!$E$9/1000000)/'col1'!$N$5)^(1/3))+('col1'!$B$10/((((N163/60*4)/(3.1415927*0.7*gradient!$E$8*gradient!$E$8))/1000*gradient!$E$9/1000000)/'col1'!$N$5))+('col1'!$B$11*((((N163/60*4)/(3.1415927*0.7*gradient!$E$8*gradient!$E$8))/1000*gradient!$E$9/1000000)/'col1'!$N$5)))*(gradient!$E$9*0.001)))/4)*(1/(1+((gradient!$E$23*((gradient!$E$19-gradient!$E$18)/100)*((PI()*gradient!$E$8*gradient!$E$8/4*O$3*0.7/N163)))/$W$160)))*LN(((((gradient!$E$23*((gradient!$E$19-gradient!$E$18)/100)*(PI()*gradient!$E$8*gradient!$E$8/4*O$3*0.7/N163))/$W$160)+1)/((gradient!$E$23*((gradient!$E$19-gradient!$E$18)/100)*(PI()*gradient!$E$8*gradient!$E$8/4*O$3*0.7/N163))/$W$160))*EXP(gradient!$E$23*((gradient!$E$19-gradient!$E$18)/100))-(1/((gradient!$E$23*((gradient!$E$19-gradient!$E$18)/100)*(PI()*gradient!$E$8*gradient!$E$8/4*O$3*0.7/N163))/$W$160)))),0)</f>
        <v>188.08463768835813</v>
      </c>
      <c r="Q163" s="472"/>
      <c r="S163" s="344">
        <f>IF($G163&lt;1001,1+((SQRT(S$3/((('col1'!$B$9*((((U163/60*4)/(3.1415927*0.7*gradient!$E$8*gradient!$E$8))/1000*gradient!$E$9/1000000)/'col1'!$N$5)^(1/3))+('col1'!$B$10/((((U163/60*4)/(3.1415927*0.7*gradient!$E$8*gradient!$E$8))/1000*gradient!$E$9/1000000)/'col1'!$N$5))+('col1'!$B$11*((((U163/60*4)/(3.1415927*0.7*gradient!$E$8*gradient!$E$8))/1000*gradient!$E$9/1000000)/'col1'!$N$5)))*(gradient!$E$9*0.001)))/4)*(1/(1+((gradient!$E$23*((gradient!$E$19-gradient!$E$18)/100)*((PI()*gradient!$E$8*gradient!$E$8/4*S$3*0.7/U163)))/$W$160)))*LN(((((gradient!$E$23*((gradient!$E$19-gradient!$E$18)/100)*(PI()*gradient!$E$8*gradient!$E$8/4*S$3*0.7/U163))/$W$160)+1)/((gradient!$E$23*((gradient!$E$19-gradient!$E$18)/100)*(PI()*gradient!$E$8*gradient!$E$8/4*S$3*0.7/U163))/$W$160))*EXP(gradient!$E$23*((gradient!$E$19-gradient!$E$18)/100))-(1/((gradient!$E$23*((gradient!$E$19-gradient!$E$18)/100)*(PI()*gradient!$E$8*gradient!$E$8/4*S$3*0.7/U163))/$W$160)))),0)</f>
        <v>188.08463768835813</v>
      </c>
      <c r="T163" s="340">
        <v>50</v>
      </c>
      <c r="U163" s="345">
        <f>300*gradient!$E$8/4.6</f>
        <v>136.95652173913044</v>
      </c>
    </row>
    <row r="164" spans="1:21" x14ac:dyDescent="0.2">
      <c r="A164" s="470"/>
      <c r="B164" s="345">
        <f>400*gradient!$E$8/4.6</f>
        <v>182.60869565217394</v>
      </c>
      <c r="C164" s="344">
        <f>1+((SQRT($C$3/((('col1'!$B$9*(((($B164/60*4)/(3.1415927*0.7*gradient!$E$8*gradient!$E$8))/1000*gradient!$E$9/1000000)/'col1'!$N$5)^(1/3))+('col1'!$B$10/(((($B164/60*4)/(3.1415927*0.7*gradient!$E$8*gradient!$E$8))/1000*gradient!$E$9/1000000)/'col1'!$N$5))+('col1'!$B$11*(((($B164/60*4)/(3.1415927*0.7*gradient!$E$8*gradient!$E$8))/1000*gradient!$E$9/1000000)/'col1'!$N$5)))*(gradient!$E$9*0.001)))/4)*(1/(1+((gradient!$E$23*((gradient!$E$19-gradient!$E$18)/100)*((PI()*gradient!$E$8*gradient!$E$8/4*$C$3*0.7/$B164)))/gradient!$E$20)))*LN(((((gradient!$E$23*((gradient!$E$19-gradient!$E$18)/100)*(PI()*gradient!$E$8*gradient!$E$8/4*$C$3*0.7/$B164))/gradient!$E$20)+1)/((gradient!$E$23*((gradient!$E$19-gradient!$E$18)/100)*(PI()*gradient!$E$8*gradient!$E$8/4*$C$3*0.7/$B164))/gradient!$E$20))*EXP(gradient!$E$23*((gradient!$E$19-gradient!$E$18)/100))-(1/((gradient!$E$23*((gradient!$E$19-gradient!$E$18)/100)*(PI()*gradient!$E$8*gradient!$E$8/4*$C$3*0.7/$B164))/gradient!$E$20))))</f>
        <v>98.294238977784218</v>
      </c>
      <c r="E164" s="472"/>
      <c r="F164" s="345">
        <f>400*gradient!$E$8/4.6</f>
        <v>182.60869565217394</v>
      </c>
      <c r="G164" s="344">
        <f>1.1*('col1'!$B$12*$G$3*0.001*(($F164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164" s="472"/>
      <c r="J164" s="345">
        <f>400*gradient!$E$8/4.6</f>
        <v>182.60869565217394</v>
      </c>
      <c r="K164" s="344">
        <f>IF($G164&lt;201,1+((SQRT(K$3/((('col1'!$B$9*((((J164/60*4)/(3.1415927*0.7*gradient!$E$8*gradient!$E$8))/1000*gradient!$E$9/1000000)/'col1'!$N$5)^(1/3))+('col1'!$B$10/((((J164/60*4)/(3.1415927*0.7*gradient!$E$8*gradient!$E$8))/1000*gradient!$E$9/1000000)/'col1'!$N$5))+('col1'!$B$11*((((J164/60*4)/(3.1415927*0.7*gradient!$E$8*gradient!$E$8))/1000*gradient!$E$9/1000000)/'col1'!$N$5)))*(gradient!$E$9*0.001)))/4)*(1/(1+((gradient!$E$23*((gradient!$E$19-gradient!$E$18)/100)*((PI()*gradient!$E$8*gradient!$E$8/4*K$3*0.7/J164)))/$W$160)))*LN(((((gradient!$E$23*((gradient!$E$19-gradient!$E$18)/100)*(PI()*gradient!$E$8*gradient!$E$8/4*K$3*0.7/J164))/$W$160)+1)/((gradient!$E$23*((gradient!$E$19-gradient!$E$18)/100)*(PI()*gradient!$E$8*gradient!$E$8/4*K$3*0.7/J164))/$W$160))*EXP(gradient!$E$23*((gradient!$E$19-gradient!$E$18)/100))-(1/((gradient!$E$23*((gradient!$E$19-gradient!$E$18)/100)*(PI()*gradient!$E$8*gradient!$E$8/4*K$3*0.7/J164))/$W$160)))),0)</f>
        <v>207.54051675085194</v>
      </c>
      <c r="M164" s="472"/>
      <c r="N164" s="345">
        <f>400*gradient!$E$8/4.6</f>
        <v>182.60869565217394</v>
      </c>
      <c r="O164" s="344">
        <f>IF($G164&lt;401,1+((SQRT(O$3/((('col1'!$B$9*((((N164/60*4)/(3.1415927*0.7*gradient!$E$8*gradient!$E$8))/1000*gradient!$E$9/1000000)/'col1'!$N$5)^(1/3))+('col1'!$B$10/((((N164/60*4)/(3.1415927*0.7*gradient!$E$8*gradient!$E$8))/1000*gradient!$E$9/1000000)/'col1'!$N$5))+('col1'!$B$11*((((N164/60*4)/(3.1415927*0.7*gradient!$E$8*gradient!$E$8))/1000*gradient!$E$9/1000000)/'col1'!$N$5)))*(gradient!$E$9*0.001)))/4)*(1/(1+((gradient!$E$23*((gradient!$E$19-gradient!$E$18)/100)*((PI()*gradient!$E$8*gradient!$E$8/4*O$3*0.7/N164)))/$W$160)))*LN(((((gradient!$E$23*((gradient!$E$19-gradient!$E$18)/100)*(PI()*gradient!$E$8*gradient!$E$8/4*O$3*0.7/N164))/$W$160)+1)/((gradient!$E$23*((gradient!$E$19-gradient!$E$18)/100)*(PI()*gradient!$E$8*gradient!$E$8/4*O$3*0.7/N164))/$W$160))*EXP(gradient!$E$23*((gradient!$E$19-gradient!$E$18)/100))-(1/((gradient!$E$23*((gradient!$E$19-gradient!$E$18)/100)*(PI()*gradient!$E$8*gradient!$E$8/4*O$3*0.7/N164))/$W$160)))),0)</f>
        <v>207.54051675085194</v>
      </c>
      <c r="Q164" s="472"/>
      <c r="S164" s="344">
        <f>IF($G164&lt;1001,1+((SQRT(S$3/((('col1'!$B$9*((((U164/60*4)/(3.1415927*0.7*gradient!$E$8*gradient!$E$8))/1000*gradient!$E$9/1000000)/'col1'!$N$5)^(1/3))+('col1'!$B$10/((((U164/60*4)/(3.1415927*0.7*gradient!$E$8*gradient!$E$8))/1000*gradient!$E$9/1000000)/'col1'!$N$5))+('col1'!$B$11*((((U164/60*4)/(3.1415927*0.7*gradient!$E$8*gradient!$E$8))/1000*gradient!$E$9/1000000)/'col1'!$N$5)))*(gradient!$E$9*0.001)))/4)*(1/(1+((gradient!$E$23*((gradient!$E$19-gradient!$E$18)/100)*((PI()*gradient!$E$8*gradient!$E$8/4*S$3*0.7/U164)))/$W$160)))*LN(((((gradient!$E$23*((gradient!$E$19-gradient!$E$18)/100)*(PI()*gradient!$E$8*gradient!$E$8/4*S$3*0.7/U164))/$W$160)+1)/((gradient!$E$23*((gradient!$E$19-gradient!$E$18)/100)*(PI()*gradient!$E$8*gradient!$E$8/4*S$3*0.7/U164))/$W$160))*EXP(gradient!$E$23*((gradient!$E$19-gradient!$E$18)/100))-(1/((gradient!$E$23*((gradient!$E$19-gradient!$E$18)/100)*(PI()*gradient!$E$8*gradient!$E$8/4*S$3*0.7/U164))/$W$160)))),0)</f>
        <v>207.54051675085194</v>
      </c>
      <c r="T164" s="340">
        <v>50</v>
      </c>
      <c r="U164" s="345">
        <f>400*gradient!$E$8/4.6</f>
        <v>182.60869565217394</v>
      </c>
    </row>
    <row r="165" spans="1:21" x14ac:dyDescent="0.2">
      <c r="A165" s="470"/>
      <c r="B165" s="345">
        <f>500*gradient!$E$8/4.6</f>
        <v>228.2608695652174</v>
      </c>
      <c r="C165" s="344">
        <f>1+((SQRT($C$3/((('col1'!$B$9*(((($B165/60*4)/(3.1415927*0.7*gradient!$E$8*gradient!$E$8))/1000*gradient!$E$9/1000000)/'col1'!$N$5)^(1/3))+('col1'!$B$10/(((($B165/60*4)/(3.1415927*0.7*gradient!$E$8*gradient!$E$8))/1000*gradient!$E$9/1000000)/'col1'!$N$5))+('col1'!$B$11*(((($B165/60*4)/(3.1415927*0.7*gradient!$E$8*gradient!$E$8))/1000*gradient!$E$9/1000000)/'col1'!$N$5)))*(gradient!$E$9*0.001)))/4)*(1/(1+((gradient!$E$23*((gradient!$E$19-gradient!$E$18)/100)*((PI()*gradient!$E$8*gradient!$E$8/4*$C$3*0.7/$B165)))/gradient!$E$20)))*LN(((((gradient!$E$23*((gradient!$E$19-gradient!$E$18)/100)*(PI()*gradient!$E$8*gradient!$E$8/4*$C$3*0.7/$B165))/gradient!$E$20)+1)/((gradient!$E$23*((gradient!$E$19-gradient!$E$18)/100)*(PI()*gradient!$E$8*gradient!$E$8/4*$C$3*0.7/$B165))/gradient!$E$20))*EXP(gradient!$E$23*((gradient!$E$19-gradient!$E$18)/100))-(1/((gradient!$E$23*((gradient!$E$19-gradient!$E$18)/100)*(PI()*gradient!$E$8*gradient!$E$8/4*$C$3*0.7/$B165))/gradient!$E$20))))</f>
        <v>112.14551034818903</v>
      </c>
      <c r="E165" s="472"/>
      <c r="F165" s="345">
        <f>500*gradient!$E$8/4.6</f>
        <v>228.2608695652174</v>
      </c>
      <c r="G165" s="344">
        <f>1.1*('col1'!$B$12*$G$3*0.001*(($F165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165" s="472"/>
      <c r="J165" s="345">
        <f>500*gradient!$E$8/4.6</f>
        <v>228.2608695652174</v>
      </c>
      <c r="K165" s="344">
        <f>IF($G165&lt;201,1+((SQRT(K$3/((('col1'!$B$9*((((J165/60*4)/(3.1415927*0.7*gradient!$E$8*gradient!$E$8))/1000*gradient!$E$9/1000000)/'col1'!$N$5)^(1/3))+('col1'!$B$10/((((J165/60*4)/(3.1415927*0.7*gradient!$E$8*gradient!$E$8))/1000*gradient!$E$9/1000000)/'col1'!$N$5))+('col1'!$B$11*((((J165/60*4)/(3.1415927*0.7*gradient!$E$8*gradient!$E$8))/1000*gradient!$E$9/1000000)/'col1'!$N$5)))*(gradient!$E$9*0.001)))/4)*(1/(1+((gradient!$E$23*((gradient!$E$19-gradient!$E$18)/100)*((PI()*gradient!$E$8*gradient!$E$8/4*K$3*0.7/J165)))/$W$160)))*LN(((((gradient!$E$23*((gradient!$E$19-gradient!$E$18)/100)*(PI()*gradient!$E$8*gradient!$E$8/4*K$3*0.7/J165))/$W$160)+1)/((gradient!$E$23*((gradient!$E$19-gradient!$E$18)/100)*(PI()*gradient!$E$8*gradient!$E$8/4*K$3*0.7/J165))/$W$160))*EXP(gradient!$E$23*((gradient!$E$19-gradient!$E$18)/100))-(1/((gradient!$E$23*((gradient!$E$19-gradient!$E$18)/100)*(PI()*gradient!$E$8*gradient!$E$8/4*K$3*0.7/J165))/$W$160)))),0)</f>
        <v>0</v>
      </c>
      <c r="M165" s="472"/>
      <c r="N165" s="345">
        <f>500*gradient!$E$8/4.6</f>
        <v>228.2608695652174</v>
      </c>
      <c r="O165" s="344">
        <f>IF($G165&lt;401,1+((SQRT(O$3/((('col1'!$B$9*((((N165/60*4)/(3.1415927*0.7*gradient!$E$8*gradient!$E$8))/1000*gradient!$E$9/1000000)/'col1'!$N$5)^(1/3))+('col1'!$B$10/((((N165/60*4)/(3.1415927*0.7*gradient!$E$8*gradient!$E$8))/1000*gradient!$E$9/1000000)/'col1'!$N$5))+('col1'!$B$11*((((N165/60*4)/(3.1415927*0.7*gradient!$E$8*gradient!$E$8))/1000*gradient!$E$9/1000000)/'col1'!$N$5)))*(gradient!$E$9*0.001)))/4)*(1/(1+((gradient!$E$23*((gradient!$E$19-gradient!$E$18)/100)*((PI()*gradient!$E$8*gradient!$E$8/4*O$3*0.7/N165)))/$W$160)))*LN(((((gradient!$E$23*((gradient!$E$19-gradient!$E$18)/100)*(PI()*gradient!$E$8*gradient!$E$8/4*O$3*0.7/N165))/$W$160)+1)/((gradient!$E$23*((gradient!$E$19-gradient!$E$18)/100)*(PI()*gradient!$E$8*gradient!$E$8/4*O$3*0.7/N165))/$W$160))*EXP(gradient!$E$23*((gradient!$E$19-gradient!$E$18)/100))-(1/((gradient!$E$23*((gradient!$E$19-gradient!$E$18)/100)*(PI()*gradient!$E$8*gradient!$E$8/4*O$3*0.7/N165))/$W$160)))),0)</f>
        <v>219.90053510269883</v>
      </c>
      <c r="Q165" s="472"/>
      <c r="S165" s="344">
        <f>IF($G165&lt;1001,1+((SQRT(S$3/((('col1'!$B$9*((((U165/60*4)/(3.1415927*0.7*gradient!$E$8*gradient!$E$8))/1000*gradient!$E$9/1000000)/'col1'!$N$5)^(1/3))+('col1'!$B$10/((((U165/60*4)/(3.1415927*0.7*gradient!$E$8*gradient!$E$8))/1000*gradient!$E$9/1000000)/'col1'!$N$5))+('col1'!$B$11*((((U165/60*4)/(3.1415927*0.7*gradient!$E$8*gradient!$E$8))/1000*gradient!$E$9/1000000)/'col1'!$N$5)))*(gradient!$E$9*0.001)))/4)*(1/(1+((gradient!$E$23*((gradient!$E$19-gradient!$E$18)/100)*((PI()*gradient!$E$8*gradient!$E$8/4*S$3*0.7/U165)))/$W$160)))*LN(((((gradient!$E$23*((gradient!$E$19-gradient!$E$18)/100)*(PI()*gradient!$E$8*gradient!$E$8/4*S$3*0.7/U165))/$W$160)+1)/((gradient!$E$23*((gradient!$E$19-gradient!$E$18)/100)*(PI()*gradient!$E$8*gradient!$E$8/4*S$3*0.7/U165))/$W$160))*EXP(gradient!$E$23*((gradient!$E$19-gradient!$E$18)/100))-(1/((gradient!$E$23*((gradient!$E$19-gradient!$E$18)/100)*(PI()*gradient!$E$8*gradient!$E$8/4*S$3*0.7/U165))/$W$160)))),0)</f>
        <v>219.90053510269883</v>
      </c>
      <c r="T165" s="340">
        <v>50</v>
      </c>
      <c r="U165" s="345">
        <f>500*gradient!$E$8/4.6</f>
        <v>228.2608695652174</v>
      </c>
    </row>
    <row r="166" spans="1:21" x14ac:dyDescent="0.2">
      <c r="A166" s="470"/>
      <c r="B166" s="345">
        <f>600*gradient!$E$8/4.6</f>
        <v>273.91304347826087</v>
      </c>
      <c r="C166" s="344">
        <f>1+((SQRT($C$3/((('col1'!$B$9*(((($B166/60*4)/(3.1415927*0.7*gradient!$E$8*gradient!$E$8))/1000*gradient!$E$9/1000000)/'col1'!$N$5)^(1/3))+('col1'!$B$10/(((($B166/60*4)/(3.1415927*0.7*gradient!$E$8*gradient!$E$8))/1000*gradient!$E$9/1000000)/'col1'!$N$5))+('col1'!$B$11*(((($B166/60*4)/(3.1415927*0.7*gradient!$E$8*gradient!$E$8))/1000*gradient!$E$9/1000000)/'col1'!$N$5)))*(gradient!$E$9*0.001)))/4)*(1/(1+((gradient!$E$23*((gradient!$E$19-gradient!$E$18)/100)*((PI()*gradient!$E$8*gradient!$E$8/4*$C$3*0.7/$B166)))/gradient!$E$20)))*LN(((((gradient!$E$23*((gradient!$E$19-gradient!$E$18)/100)*(PI()*gradient!$E$8*gradient!$E$8/4*$C$3*0.7/$B166))/gradient!$E$20)+1)/((gradient!$E$23*((gradient!$E$19-gradient!$E$18)/100)*(PI()*gradient!$E$8*gradient!$E$8/4*$C$3*0.7/$B166))/gradient!$E$20))*EXP(gradient!$E$23*((gradient!$E$19-gradient!$E$18)/100))-(1/((gradient!$E$23*((gradient!$E$19-gradient!$E$18)/100)*(PI()*gradient!$E$8*gradient!$E$8/4*$C$3*0.7/$B166))/gradient!$E$20))))</f>
        <v>122.82891666058178</v>
      </c>
      <c r="E166" s="472"/>
      <c r="F166" s="345">
        <f>600*gradient!$E$8/4.6</f>
        <v>273.91304347826087</v>
      </c>
      <c r="G166" s="344">
        <f>1.1*('col1'!$B$12*$G$3*0.001*(($F166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166" s="472"/>
      <c r="J166" s="345">
        <f>600*gradient!$E$8/4.6</f>
        <v>273.91304347826087</v>
      </c>
      <c r="K166" s="344">
        <f>IF($G166&lt;201,1+((SQRT(K$3/((('col1'!$B$9*((((J166/60*4)/(3.1415927*0.7*gradient!$E$8*gradient!$E$8))/1000*gradient!$E$9/1000000)/'col1'!$N$5)^(1/3))+('col1'!$B$10/((((J166/60*4)/(3.1415927*0.7*gradient!$E$8*gradient!$E$8))/1000*gradient!$E$9/1000000)/'col1'!$N$5))+('col1'!$B$11*((((J166/60*4)/(3.1415927*0.7*gradient!$E$8*gradient!$E$8))/1000*gradient!$E$9/1000000)/'col1'!$N$5)))*(gradient!$E$9*0.001)))/4)*(1/(1+((gradient!$E$23*((gradient!$E$19-gradient!$E$18)/100)*((PI()*gradient!$E$8*gradient!$E$8/4*K$3*0.7/J166)))/$W$160)))*LN(((((gradient!$E$23*((gradient!$E$19-gradient!$E$18)/100)*(PI()*gradient!$E$8*gradient!$E$8/4*K$3*0.7/J166))/$W$160)+1)/((gradient!$E$23*((gradient!$E$19-gradient!$E$18)/100)*(PI()*gradient!$E$8*gradient!$E$8/4*K$3*0.7/J166))/$W$160))*EXP(gradient!$E$23*((gradient!$E$19-gradient!$E$18)/100))-(1/((gradient!$E$23*((gradient!$E$19-gradient!$E$18)/100)*(PI()*gradient!$E$8*gradient!$E$8/4*K$3*0.7/J166))/$W$160)))),0)</f>
        <v>0</v>
      </c>
      <c r="M166" s="472"/>
      <c r="N166" s="345">
        <f>600*gradient!$E$8/4.6</f>
        <v>273.91304347826087</v>
      </c>
      <c r="O166" s="344">
        <f>IF($G166&lt;401,1+((SQRT(O$3/((('col1'!$B$9*((((N166/60*4)/(3.1415927*0.7*gradient!$E$8*gradient!$E$8))/1000*gradient!$E$9/1000000)/'col1'!$N$5)^(1/3))+('col1'!$B$10/((((N166/60*4)/(3.1415927*0.7*gradient!$E$8*gradient!$E$8))/1000*gradient!$E$9/1000000)/'col1'!$N$5))+('col1'!$B$11*((((N166/60*4)/(3.1415927*0.7*gradient!$E$8*gradient!$E$8))/1000*gradient!$E$9/1000000)/'col1'!$N$5)))*(gradient!$E$9*0.001)))/4)*(1/(1+((gradient!$E$23*((gradient!$E$19-gradient!$E$18)/100)*((PI()*gradient!$E$8*gradient!$E$8/4*O$3*0.7/N166)))/$W$160)))*LN(((((gradient!$E$23*((gradient!$E$19-gradient!$E$18)/100)*(PI()*gradient!$E$8*gradient!$E$8/4*O$3*0.7/N166))/$W$160)+1)/((gradient!$E$23*((gradient!$E$19-gradient!$E$18)/100)*(PI()*gradient!$E$8*gradient!$E$8/4*O$3*0.7/N166))/$W$160))*EXP(gradient!$E$23*((gradient!$E$19-gradient!$E$18)/100))-(1/((gradient!$E$23*((gradient!$E$19-gradient!$E$18)/100)*(PI()*gradient!$E$8*gradient!$E$8/4*O$3*0.7/N166))/$W$160)))),0)</f>
        <v>227.94051383531257</v>
      </c>
      <c r="Q166" s="472"/>
      <c r="S166" s="344">
        <f>IF($G166&lt;1001,1+((SQRT(S$3/((('col1'!$B$9*((((U166/60*4)/(3.1415927*0.7*gradient!$E$8*gradient!$E$8))/1000*gradient!$E$9/1000000)/'col1'!$N$5)^(1/3))+('col1'!$B$10/((((U166/60*4)/(3.1415927*0.7*gradient!$E$8*gradient!$E$8))/1000*gradient!$E$9/1000000)/'col1'!$N$5))+('col1'!$B$11*((((U166/60*4)/(3.1415927*0.7*gradient!$E$8*gradient!$E$8))/1000*gradient!$E$9/1000000)/'col1'!$N$5)))*(gradient!$E$9*0.001)))/4)*(1/(1+((gradient!$E$23*((gradient!$E$19-gradient!$E$18)/100)*((PI()*gradient!$E$8*gradient!$E$8/4*S$3*0.7/U166)))/$W$160)))*LN(((((gradient!$E$23*((gradient!$E$19-gradient!$E$18)/100)*(PI()*gradient!$E$8*gradient!$E$8/4*S$3*0.7/U166))/$W$160)+1)/((gradient!$E$23*((gradient!$E$19-gradient!$E$18)/100)*(PI()*gradient!$E$8*gradient!$E$8/4*S$3*0.7/U166))/$W$160))*EXP(gradient!$E$23*((gradient!$E$19-gradient!$E$18)/100))-(1/((gradient!$E$23*((gradient!$E$19-gradient!$E$18)/100)*(PI()*gradient!$E$8*gradient!$E$8/4*S$3*0.7/U166))/$W$160)))),0)</f>
        <v>227.94051383531257</v>
      </c>
      <c r="T166" s="340">
        <v>50</v>
      </c>
      <c r="U166" s="345">
        <f>600*gradient!$E$8/4.6</f>
        <v>273.91304347826087</v>
      </c>
    </row>
    <row r="167" spans="1:21" x14ac:dyDescent="0.2">
      <c r="A167" s="470"/>
      <c r="B167" s="345">
        <f>700*gradient!$E$8/4.6</f>
        <v>319.56521739130437</v>
      </c>
      <c r="C167" s="344">
        <f>1+((SQRT($C$3/((('col1'!$B$9*(((($B167/60*4)/(3.1415927*0.7*gradient!$E$8*gradient!$E$8))/1000*gradient!$E$9/1000000)/'col1'!$N$5)^(1/3))+('col1'!$B$10/(((($B167/60*4)/(3.1415927*0.7*gradient!$E$8*gradient!$E$8))/1000*gradient!$E$9/1000000)/'col1'!$N$5))+('col1'!$B$11*(((($B167/60*4)/(3.1415927*0.7*gradient!$E$8*gradient!$E$8))/1000*gradient!$E$9/1000000)/'col1'!$N$5)))*(gradient!$E$9*0.001)))/4)*(1/(1+((gradient!$E$23*((gradient!$E$19-gradient!$E$18)/100)*((PI()*gradient!$E$8*gradient!$E$8/4*$C$3*0.7/$B167)))/gradient!$E$20)))*LN(((((gradient!$E$23*((gradient!$E$19-gradient!$E$18)/100)*(PI()*gradient!$E$8*gradient!$E$8/4*$C$3*0.7/$B167))/gradient!$E$20)+1)/((gradient!$E$23*((gradient!$E$19-gradient!$E$18)/100)*(PI()*gradient!$E$8*gradient!$E$8/4*$C$3*0.7/$B167))/gradient!$E$20))*EXP(gradient!$E$23*((gradient!$E$19-gradient!$E$18)/100))-(1/((gradient!$E$23*((gradient!$E$19-gradient!$E$18)/100)*(PI()*gradient!$E$8*gradient!$E$8/4*$C$3*0.7/$B167))/gradient!$E$20))))</f>
        <v>131.16651304790014</v>
      </c>
      <c r="E167" s="472"/>
      <c r="F167" s="345">
        <f>700*gradient!$E$8/4.6</f>
        <v>319.56521739130437</v>
      </c>
      <c r="G167" s="344">
        <f>1.1*('col1'!$B$12*$G$3*0.001*(($F167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167" s="472"/>
      <c r="J167" s="345">
        <f>700*gradient!$E$8/4.6</f>
        <v>319.56521739130437</v>
      </c>
      <c r="K167" s="344">
        <f>IF($G167&lt;201,1+((SQRT(K$3/((('col1'!$B$9*((((J167/60*4)/(3.1415927*0.7*gradient!$E$8*gradient!$E$8))/1000*gradient!$E$9/1000000)/'col1'!$N$5)^(1/3))+('col1'!$B$10/((((J167/60*4)/(3.1415927*0.7*gradient!$E$8*gradient!$E$8))/1000*gradient!$E$9/1000000)/'col1'!$N$5))+('col1'!$B$11*((((J167/60*4)/(3.1415927*0.7*gradient!$E$8*gradient!$E$8))/1000*gradient!$E$9/1000000)/'col1'!$N$5)))*(gradient!$E$9*0.001)))/4)*(1/(1+((gradient!$E$23*((gradient!$E$19-gradient!$E$18)/100)*((PI()*gradient!$E$8*gradient!$E$8/4*K$3*0.7/J167)))/$W$160)))*LN(((((gradient!$E$23*((gradient!$E$19-gradient!$E$18)/100)*(PI()*gradient!$E$8*gradient!$E$8/4*K$3*0.7/J167))/$W$160)+1)/((gradient!$E$23*((gradient!$E$19-gradient!$E$18)/100)*(PI()*gradient!$E$8*gradient!$E$8/4*K$3*0.7/J167))/$W$160))*EXP(gradient!$E$23*((gradient!$E$19-gradient!$E$18)/100))-(1/((gradient!$E$23*((gradient!$E$19-gradient!$E$18)/100)*(PI()*gradient!$E$8*gradient!$E$8/4*K$3*0.7/J167))/$W$160)))),0)</f>
        <v>0</v>
      </c>
      <c r="M167" s="472"/>
      <c r="N167" s="345">
        <f>700*gradient!$E$8/4.6</f>
        <v>319.56521739130437</v>
      </c>
      <c r="O167" s="344">
        <f>IF($G167&lt;401,1+((SQRT(O$3/((('col1'!$B$9*((((N167/60*4)/(3.1415927*0.7*gradient!$E$8*gradient!$E$8))/1000*gradient!$E$9/1000000)/'col1'!$N$5)^(1/3))+('col1'!$B$10/((((N167/60*4)/(3.1415927*0.7*gradient!$E$8*gradient!$E$8))/1000*gradient!$E$9/1000000)/'col1'!$N$5))+('col1'!$B$11*((((N167/60*4)/(3.1415927*0.7*gradient!$E$8*gradient!$E$8))/1000*gradient!$E$9/1000000)/'col1'!$N$5)))*(gradient!$E$9*0.001)))/4)*(1/(1+((gradient!$E$23*((gradient!$E$19-gradient!$E$18)/100)*((PI()*gradient!$E$8*gradient!$E$8/4*O$3*0.7/N167)))/$W$160)))*LN(((((gradient!$E$23*((gradient!$E$19-gradient!$E$18)/100)*(PI()*gradient!$E$8*gradient!$E$8/4*O$3*0.7/N167))/$W$160)+1)/((gradient!$E$23*((gradient!$E$19-gradient!$E$18)/100)*(PI()*gradient!$E$8*gradient!$E$8/4*O$3*0.7/N167))/$W$160))*EXP(gradient!$E$23*((gradient!$E$19-gradient!$E$18)/100))-(1/((gradient!$E$23*((gradient!$E$19-gradient!$E$18)/100)*(PI()*gradient!$E$8*gradient!$E$8/4*O$3*0.7/N167))/$W$160)))),0)</f>
        <v>233.22461075052911</v>
      </c>
      <c r="Q167" s="472"/>
      <c r="S167" s="344">
        <f>IF($G167&lt;1001,1+((SQRT(S$3/((('col1'!$B$9*((((U167/60*4)/(3.1415927*0.7*gradient!$E$8*gradient!$E$8))/1000*gradient!$E$9/1000000)/'col1'!$N$5)^(1/3))+('col1'!$B$10/((((U167/60*4)/(3.1415927*0.7*gradient!$E$8*gradient!$E$8))/1000*gradient!$E$9/1000000)/'col1'!$N$5))+('col1'!$B$11*((((U167/60*4)/(3.1415927*0.7*gradient!$E$8*gradient!$E$8))/1000*gradient!$E$9/1000000)/'col1'!$N$5)))*(gradient!$E$9*0.001)))/4)*(1/(1+((gradient!$E$23*((gradient!$E$19-gradient!$E$18)/100)*((PI()*gradient!$E$8*gradient!$E$8/4*S$3*0.7/U167)))/$W$160)))*LN(((((gradient!$E$23*((gradient!$E$19-gradient!$E$18)/100)*(PI()*gradient!$E$8*gradient!$E$8/4*S$3*0.7/U167))/$W$160)+1)/((gradient!$E$23*((gradient!$E$19-gradient!$E$18)/100)*(PI()*gradient!$E$8*gradient!$E$8/4*S$3*0.7/U167))/$W$160))*EXP(gradient!$E$23*((gradient!$E$19-gradient!$E$18)/100))-(1/((gradient!$E$23*((gradient!$E$19-gradient!$E$18)/100)*(PI()*gradient!$E$8*gradient!$E$8/4*S$3*0.7/U167))/$W$160)))),0)</f>
        <v>233.22461075052911</v>
      </c>
      <c r="T167" s="340">
        <v>50</v>
      </c>
      <c r="U167" s="345">
        <f>700*gradient!$E$8/4.6</f>
        <v>319.56521739130437</v>
      </c>
    </row>
    <row r="168" spans="1:21" x14ac:dyDescent="0.2">
      <c r="A168" s="470"/>
      <c r="B168" s="345">
        <f>800*gradient!$E$8/4.6</f>
        <v>365.21739130434787</v>
      </c>
      <c r="C168" s="344">
        <f>1+((SQRT($C$3/((('col1'!$B$9*(((($B168/60*4)/(3.1415927*0.7*gradient!$E$8*gradient!$E$8))/1000*gradient!$E$9/1000000)/'col1'!$N$5)^(1/3))+('col1'!$B$10/(((($B168/60*4)/(3.1415927*0.7*gradient!$E$8*gradient!$E$8))/1000*gradient!$E$9/1000000)/'col1'!$N$5))+('col1'!$B$11*(((($B168/60*4)/(3.1415927*0.7*gradient!$E$8*gradient!$E$8))/1000*gradient!$E$9/1000000)/'col1'!$N$5)))*(gradient!$E$9*0.001)))/4)*(1/(1+((gradient!$E$23*((gradient!$E$19-gradient!$E$18)/100)*((PI()*gradient!$E$8*gradient!$E$8/4*$C$3*0.7/$B168)))/gradient!$E$20)))*LN(((((gradient!$E$23*((gradient!$E$19-gradient!$E$18)/100)*(PI()*gradient!$E$8*gradient!$E$8/4*$C$3*0.7/$B168))/gradient!$E$20)+1)/((gradient!$E$23*((gradient!$E$19-gradient!$E$18)/100)*(PI()*gradient!$E$8*gradient!$E$8/4*$C$3*0.7/$B168))/gradient!$E$20))*EXP(gradient!$E$23*((gradient!$E$19-gradient!$E$18)/100))-(1/((gradient!$E$23*((gradient!$E$19-gradient!$E$18)/100)*(PI()*gradient!$E$8*gradient!$E$8/4*$C$3*0.7/$B168))/gradient!$E$20))))</f>
        <v>137.74872004678105</v>
      </c>
      <c r="E168" s="472"/>
      <c r="F168" s="345">
        <f>800*gradient!$E$8/4.6</f>
        <v>365.21739130434787</v>
      </c>
      <c r="G168" s="344">
        <f>1.1*('col1'!$B$12*$G$3*0.001*(($F168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168" s="472"/>
      <c r="J168" s="345">
        <f>800*gradient!$E$8/4.6</f>
        <v>365.21739130434787</v>
      </c>
      <c r="K168" s="344">
        <f>IF($G168&lt;201,1+((SQRT(K$3/((('col1'!$B$9*((((J168/60*4)/(3.1415927*0.7*gradient!$E$8*gradient!$E$8))/1000*gradient!$E$9/1000000)/'col1'!$N$5)^(1/3))+('col1'!$B$10/((((J168/60*4)/(3.1415927*0.7*gradient!$E$8*gradient!$E$8))/1000*gradient!$E$9/1000000)/'col1'!$N$5))+('col1'!$B$11*((((J168/60*4)/(3.1415927*0.7*gradient!$E$8*gradient!$E$8))/1000*gradient!$E$9/1000000)/'col1'!$N$5)))*(gradient!$E$9*0.001)))/4)*(1/(1+((gradient!$E$23*((gradient!$E$19-gradient!$E$18)/100)*((PI()*gradient!$E$8*gradient!$E$8/4*K$3*0.7/J168)))/$W$160)))*LN(((((gradient!$E$23*((gradient!$E$19-gradient!$E$18)/100)*(PI()*gradient!$E$8*gradient!$E$8/4*K$3*0.7/J168))/$W$160)+1)/((gradient!$E$23*((gradient!$E$19-gradient!$E$18)/100)*(PI()*gradient!$E$8*gradient!$E$8/4*K$3*0.7/J168))/$W$160))*EXP(gradient!$E$23*((gradient!$E$19-gradient!$E$18)/100))-(1/((gradient!$E$23*((gradient!$E$19-gradient!$E$18)/100)*(PI()*gradient!$E$8*gradient!$E$8/4*K$3*0.7/J168))/$W$160)))),0)</f>
        <v>0</v>
      </c>
      <c r="M168" s="472"/>
      <c r="N168" s="345">
        <f>800*gradient!$E$8/4.6</f>
        <v>365.21739130434787</v>
      </c>
      <c r="O168" s="344">
        <f>IF($G168&lt;401,1+((SQRT(O$3/((('col1'!$B$9*((((N168/60*4)/(3.1415927*0.7*gradient!$E$8*gradient!$E$8))/1000*gradient!$E$9/1000000)/'col1'!$N$5)^(1/3))+('col1'!$B$10/((((N168/60*4)/(3.1415927*0.7*gradient!$E$8*gradient!$E$8))/1000*gradient!$E$9/1000000)/'col1'!$N$5))+('col1'!$B$11*((((N168/60*4)/(3.1415927*0.7*gradient!$E$8*gradient!$E$8))/1000*gradient!$E$9/1000000)/'col1'!$N$5)))*(gradient!$E$9*0.001)))/4)*(1/(1+((gradient!$E$23*((gradient!$E$19-gradient!$E$18)/100)*((PI()*gradient!$E$8*gradient!$E$8/4*O$3*0.7/N168)))/$W$160)))*LN(((((gradient!$E$23*((gradient!$E$19-gradient!$E$18)/100)*(PI()*gradient!$E$8*gradient!$E$8/4*O$3*0.7/N168))/$W$160)+1)/((gradient!$E$23*((gradient!$E$19-gradient!$E$18)/100)*(PI()*gradient!$E$8*gradient!$E$8/4*O$3*0.7/N168))/$W$160))*EXP(gradient!$E$23*((gradient!$E$19-gradient!$E$18)/100))-(1/((gradient!$E$23*((gradient!$E$19-gradient!$E$18)/100)*(PI()*gradient!$E$8*gradient!$E$8/4*O$3*0.7/N168))/$W$160)))),0)</f>
        <v>236.68375517549262</v>
      </c>
      <c r="Q168" s="472"/>
      <c r="S168" s="344">
        <f>IF($G168&lt;1001,1+((SQRT(S$3/((('col1'!$B$9*((((U168/60*4)/(3.1415927*0.7*gradient!$E$8*gradient!$E$8))/1000*gradient!$E$9/1000000)/'col1'!$N$5)^(1/3))+('col1'!$B$10/((((U168/60*4)/(3.1415927*0.7*gradient!$E$8*gradient!$E$8))/1000*gradient!$E$9/1000000)/'col1'!$N$5))+('col1'!$B$11*((((U168/60*4)/(3.1415927*0.7*gradient!$E$8*gradient!$E$8))/1000*gradient!$E$9/1000000)/'col1'!$N$5)))*(gradient!$E$9*0.001)))/4)*(1/(1+((gradient!$E$23*((gradient!$E$19-gradient!$E$18)/100)*((PI()*gradient!$E$8*gradient!$E$8/4*S$3*0.7/U168)))/$W$160)))*LN(((((gradient!$E$23*((gradient!$E$19-gradient!$E$18)/100)*(PI()*gradient!$E$8*gradient!$E$8/4*S$3*0.7/U168))/$W$160)+1)/((gradient!$E$23*((gradient!$E$19-gradient!$E$18)/100)*(PI()*gradient!$E$8*gradient!$E$8/4*S$3*0.7/U168))/$W$160))*EXP(gradient!$E$23*((gradient!$E$19-gradient!$E$18)/100))-(1/((gradient!$E$23*((gradient!$E$19-gradient!$E$18)/100)*(PI()*gradient!$E$8*gradient!$E$8/4*S$3*0.7/U168))/$W$160)))),0)</f>
        <v>236.68375517549262</v>
      </c>
      <c r="T168" s="340">
        <v>50</v>
      </c>
      <c r="U168" s="345">
        <f>800*gradient!$E$8/4.6</f>
        <v>365.21739130434787</v>
      </c>
    </row>
    <row r="169" spans="1:21" x14ac:dyDescent="0.2">
      <c r="A169" s="470"/>
      <c r="B169" s="345">
        <f>900*gradient!$E$8/4.6</f>
        <v>410.86956521739131</v>
      </c>
      <c r="C169" s="344">
        <f>1+((SQRT($C$3/((('col1'!$B$9*(((($B169/60*4)/(3.1415927*0.7*gradient!$E$8*gradient!$E$8))/1000*gradient!$E$9/1000000)/'col1'!$N$5)^(1/3))+('col1'!$B$10/(((($B169/60*4)/(3.1415927*0.7*gradient!$E$8*gradient!$E$8))/1000*gradient!$E$9/1000000)/'col1'!$N$5))+('col1'!$B$11*(((($B169/60*4)/(3.1415927*0.7*gradient!$E$8*gradient!$E$8))/1000*gradient!$E$9/1000000)/'col1'!$N$5)))*(gradient!$E$9*0.001)))/4)*(1/(1+((gradient!$E$23*((gradient!$E$19-gradient!$E$18)/100)*((PI()*gradient!$E$8*gradient!$E$8/4*$C$3*0.7/$B169)))/gradient!$E$20)))*LN(((((gradient!$E$23*((gradient!$E$19-gradient!$E$18)/100)*(PI()*gradient!$E$8*gradient!$E$8/4*$C$3*0.7/$B169))/gradient!$E$20)+1)/((gradient!$E$23*((gradient!$E$19-gradient!$E$18)/100)*(PI()*gradient!$E$8*gradient!$E$8/4*$C$3*0.7/$B169))/gradient!$E$20))*EXP(gradient!$E$23*((gradient!$E$19-gradient!$E$18)/100))-(1/((gradient!$E$23*((gradient!$E$19-gradient!$E$18)/100)*(PI()*gradient!$E$8*gradient!$E$8/4*$C$3*0.7/$B169))/gradient!$E$20))))</f>
        <v>142.99861273172891</v>
      </c>
      <c r="E169" s="472"/>
      <c r="F169" s="345">
        <f>900*gradient!$E$8/4.6</f>
        <v>410.86956521739131</v>
      </c>
      <c r="G169" s="344">
        <f>1.1*('col1'!$B$12*$G$3*0.001*(($F169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169" s="472"/>
      <c r="J169" s="345">
        <f>900*gradient!$E$8/4.6</f>
        <v>410.86956521739131</v>
      </c>
      <c r="K169" s="344">
        <f>IF($G169&lt;201,1+((SQRT(K$3/((('col1'!$B$9*((((J169/60*4)/(3.1415927*0.7*gradient!$E$8*gradient!$E$8))/1000*gradient!$E$9/1000000)/'col1'!$N$5)^(1/3))+('col1'!$B$10/((((J169/60*4)/(3.1415927*0.7*gradient!$E$8*gradient!$E$8))/1000*gradient!$E$9/1000000)/'col1'!$N$5))+('col1'!$B$11*((((J169/60*4)/(3.1415927*0.7*gradient!$E$8*gradient!$E$8))/1000*gradient!$E$9/1000000)/'col1'!$N$5)))*(gradient!$E$9*0.001)))/4)*(1/(1+((gradient!$E$23*((gradient!$E$19-gradient!$E$18)/100)*((PI()*gradient!$E$8*gradient!$E$8/4*K$3*0.7/J169)))/$W$160)))*LN(((((gradient!$E$23*((gradient!$E$19-gradient!$E$18)/100)*(PI()*gradient!$E$8*gradient!$E$8/4*K$3*0.7/J169))/$W$160)+1)/((gradient!$E$23*((gradient!$E$19-gradient!$E$18)/100)*(PI()*gradient!$E$8*gradient!$E$8/4*K$3*0.7/J169))/$W$160))*EXP(gradient!$E$23*((gradient!$E$19-gradient!$E$18)/100))-(1/((gradient!$E$23*((gradient!$E$19-gradient!$E$18)/100)*(PI()*gradient!$E$8*gradient!$E$8/4*K$3*0.7/J169))/$W$160)))),0)</f>
        <v>0</v>
      </c>
      <c r="M169" s="472"/>
      <c r="N169" s="345">
        <f>900*gradient!$E$8/4.6</f>
        <v>410.86956521739131</v>
      </c>
      <c r="O169" s="344">
        <f>IF($G169&lt;401,1+((SQRT(O$3/((('col1'!$B$9*((((N169/60*4)/(3.1415927*0.7*gradient!$E$8*gradient!$E$8))/1000*gradient!$E$9/1000000)/'col1'!$N$5)^(1/3))+('col1'!$B$10/((((N169/60*4)/(3.1415927*0.7*gradient!$E$8*gradient!$E$8))/1000*gradient!$E$9/1000000)/'col1'!$N$5))+('col1'!$B$11*((((N169/60*4)/(3.1415927*0.7*gradient!$E$8*gradient!$E$8))/1000*gradient!$E$9/1000000)/'col1'!$N$5)))*(gradient!$E$9*0.001)))/4)*(1/(1+((gradient!$E$23*((gradient!$E$19-gradient!$E$18)/100)*((PI()*gradient!$E$8*gradient!$E$8/4*O$3*0.7/N169)))/$W$160)))*LN(((((gradient!$E$23*((gradient!$E$19-gradient!$E$18)/100)*(PI()*gradient!$E$8*gradient!$E$8/4*O$3*0.7/N169))/$W$160)+1)/((gradient!$E$23*((gradient!$E$19-gradient!$E$18)/100)*(PI()*gradient!$E$8*gradient!$E$8/4*O$3*0.7/N169))/$W$160))*EXP(gradient!$E$23*((gradient!$E$19-gradient!$E$18)/100))-(1/((gradient!$E$23*((gradient!$E$19-gradient!$E$18)/100)*(PI()*gradient!$E$8*gradient!$E$8/4*O$3*0.7/N169))/$W$160)))),0)</f>
        <v>238.89723966600317</v>
      </c>
      <c r="Q169" s="472"/>
      <c r="S169" s="344">
        <f>IF($G169&lt;1001,1+((SQRT(S$3/((('col1'!$B$9*((((U169/60*4)/(3.1415927*0.7*gradient!$E$8*gradient!$E$8))/1000*gradient!$E$9/1000000)/'col1'!$N$5)^(1/3))+('col1'!$B$10/((((U169/60*4)/(3.1415927*0.7*gradient!$E$8*gradient!$E$8))/1000*gradient!$E$9/1000000)/'col1'!$N$5))+('col1'!$B$11*((((U169/60*4)/(3.1415927*0.7*gradient!$E$8*gradient!$E$8))/1000*gradient!$E$9/1000000)/'col1'!$N$5)))*(gradient!$E$9*0.001)))/4)*(1/(1+((gradient!$E$23*((gradient!$E$19-gradient!$E$18)/100)*((PI()*gradient!$E$8*gradient!$E$8/4*S$3*0.7/U169)))/$W$160)))*LN(((((gradient!$E$23*((gradient!$E$19-gradient!$E$18)/100)*(PI()*gradient!$E$8*gradient!$E$8/4*S$3*0.7/U169))/$W$160)+1)/((gradient!$E$23*((gradient!$E$19-gradient!$E$18)/100)*(PI()*gradient!$E$8*gradient!$E$8/4*S$3*0.7/U169))/$W$160))*EXP(gradient!$E$23*((gradient!$E$19-gradient!$E$18)/100))-(1/((gradient!$E$23*((gradient!$E$19-gradient!$E$18)/100)*(PI()*gradient!$E$8*gradient!$E$8/4*S$3*0.7/U169))/$W$160)))),0)</f>
        <v>238.89723966600317</v>
      </c>
      <c r="T169" s="340">
        <v>50</v>
      </c>
      <c r="U169" s="345">
        <f>900*gradient!$E$8/4.6</f>
        <v>410.86956521739131</v>
      </c>
    </row>
    <row r="170" spans="1:21" x14ac:dyDescent="0.2">
      <c r="A170" s="470"/>
      <c r="B170" s="345">
        <f>1000*gradient!$E$8/4.6</f>
        <v>456.52173913043481</v>
      </c>
      <c r="C170" s="344">
        <f>1+((SQRT($C$3/((('col1'!$B$9*(((($B170/60*4)/(3.1415927*0.7*gradient!$E$8*gradient!$E$8))/1000*gradient!$E$9/1000000)/'col1'!$N$5)^(1/3))+('col1'!$B$10/(((($B170/60*4)/(3.1415927*0.7*gradient!$E$8*gradient!$E$8))/1000*gradient!$E$9/1000000)/'col1'!$N$5))+('col1'!$B$11*(((($B170/60*4)/(3.1415927*0.7*gradient!$E$8*gradient!$E$8))/1000*gradient!$E$9/1000000)/'col1'!$N$5)))*(gradient!$E$9*0.001)))/4)*(1/(1+((gradient!$E$23*((gradient!$E$19-gradient!$E$18)/100)*((PI()*gradient!$E$8*gradient!$E$8/4*$C$3*0.7/$B170)))/gradient!$E$20)))*LN(((((gradient!$E$23*((gradient!$E$19-gradient!$E$18)/100)*(PI()*gradient!$E$8*gradient!$E$8/4*$C$3*0.7/$B170))/gradient!$E$20)+1)/((gradient!$E$23*((gradient!$E$19-gradient!$E$18)/100)*(PI()*gradient!$E$8*gradient!$E$8/4*$C$3*0.7/$B170))/gradient!$E$20))*EXP(gradient!$E$23*((gradient!$E$19-gradient!$E$18)/100))-(1/((gradient!$E$23*((gradient!$E$19-gradient!$E$18)/100)*(PI()*gradient!$E$8*gradient!$E$8/4*$C$3*0.7/$B170))/gradient!$E$20))))</f>
        <v>147.22229580981448</v>
      </c>
      <c r="E170" s="472"/>
      <c r="F170" s="345">
        <f>1000*gradient!$E$8/4.6</f>
        <v>456.52173913043481</v>
      </c>
      <c r="G170" s="344">
        <f>1.1*('col1'!$B$12*$G$3*0.001*(($F170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170" s="472"/>
      <c r="J170" s="345">
        <f>1000*gradient!$E$8/4.6</f>
        <v>456.52173913043481</v>
      </c>
      <c r="K170" s="344">
        <f>IF($G170&lt;201,1+((SQRT(K$3/((('col1'!$B$9*((((J170/60*4)/(3.1415927*0.7*gradient!$E$8*gradient!$E$8))/1000*gradient!$E$9/1000000)/'col1'!$N$5)^(1/3))+('col1'!$B$10/((((J170/60*4)/(3.1415927*0.7*gradient!$E$8*gradient!$E$8))/1000*gradient!$E$9/1000000)/'col1'!$N$5))+('col1'!$B$11*((((J170/60*4)/(3.1415927*0.7*gradient!$E$8*gradient!$E$8))/1000*gradient!$E$9/1000000)/'col1'!$N$5)))*(gradient!$E$9*0.001)))/4)*(1/(1+((gradient!$E$23*((gradient!$E$19-gradient!$E$18)/100)*((PI()*gradient!$E$8*gradient!$E$8/4*K$3*0.7/J170)))/$W$160)))*LN(((((gradient!$E$23*((gradient!$E$19-gradient!$E$18)/100)*(PI()*gradient!$E$8*gradient!$E$8/4*K$3*0.7/J170))/$W$160)+1)/((gradient!$E$23*((gradient!$E$19-gradient!$E$18)/100)*(PI()*gradient!$E$8*gradient!$E$8/4*K$3*0.7/J170))/$W$160))*EXP(gradient!$E$23*((gradient!$E$19-gradient!$E$18)/100))-(1/((gradient!$E$23*((gradient!$E$19-gradient!$E$18)/100)*(PI()*gradient!$E$8*gradient!$E$8/4*K$3*0.7/J170))/$W$160)))),0)</f>
        <v>0</v>
      </c>
      <c r="M170" s="472"/>
      <c r="N170" s="345">
        <f>1000*gradient!$E$8/4.6</f>
        <v>456.52173913043481</v>
      </c>
      <c r="O170" s="344">
        <f>IF($G170&lt;401,1+((SQRT(O$3/((('col1'!$B$9*((((N170/60*4)/(3.1415927*0.7*gradient!$E$8*gradient!$E$8))/1000*gradient!$E$9/1000000)/'col1'!$N$5)^(1/3))+('col1'!$B$10/((((N170/60*4)/(3.1415927*0.7*gradient!$E$8*gradient!$E$8))/1000*gradient!$E$9/1000000)/'col1'!$N$5))+('col1'!$B$11*((((N170/60*4)/(3.1415927*0.7*gradient!$E$8*gradient!$E$8))/1000*gradient!$E$9/1000000)/'col1'!$N$5)))*(gradient!$E$9*0.001)))/4)*(1/(1+((gradient!$E$23*((gradient!$E$19-gradient!$E$18)/100)*((PI()*gradient!$E$8*gradient!$E$8/4*O$3*0.7/N170)))/$W$160)))*LN(((((gradient!$E$23*((gradient!$E$19-gradient!$E$18)/100)*(PI()*gradient!$E$8*gradient!$E$8/4*O$3*0.7/N170))/$W$160)+1)/((gradient!$E$23*((gradient!$E$19-gradient!$E$18)/100)*(PI()*gradient!$E$8*gradient!$E$8/4*O$3*0.7/N170))/$W$160))*EXP(gradient!$E$23*((gradient!$E$19-gradient!$E$18)/100))-(1/((gradient!$E$23*((gradient!$E$19-gradient!$E$18)/100)*(PI()*gradient!$E$8*gradient!$E$8/4*O$3*0.7/N170))/$W$160)))),0)</f>
        <v>0</v>
      </c>
      <c r="Q170" s="472"/>
      <c r="S170" s="344">
        <f>IF($G170&lt;1001,1+((SQRT(S$3/((('col1'!$B$9*((((U170/60*4)/(3.1415927*0.7*gradient!$E$8*gradient!$E$8))/1000*gradient!$E$9/1000000)/'col1'!$N$5)^(1/3))+('col1'!$B$10/((((U170/60*4)/(3.1415927*0.7*gradient!$E$8*gradient!$E$8))/1000*gradient!$E$9/1000000)/'col1'!$N$5))+('col1'!$B$11*((((U170/60*4)/(3.1415927*0.7*gradient!$E$8*gradient!$E$8))/1000*gradient!$E$9/1000000)/'col1'!$N$5)))*(gradient!$E$9*0.001)))/4)*(1/(1+((gradient!$E$23*((gradient!$E$19-gradient!$E$18)/100)*((PI()*gradient!$E$8*gradient!$E$8/4*S$3*0.7/U170)))/$W$160)))*LN(((((gradient!$E$23*((gradient!$E$19-gradient!$E$18)/100)*(PI()*gradient!$E$8*gradient!$E$8/4*S$3*0.7/U170))/$W$160)+1)/((gradient!$E$23*((gradient!$E$19-gradient!$E$18)/100)*(PI()*gradient!$E$8*gradient!$E$8/4*S$3*0.7/U170))/$W$160))*EXP(gradient!$E$23*((gradient!$E$19-gradient!$E$18)/100))-(1/((gradient!$E$23*((gradient!$E$19-gradient!$E$18)/100)*(PI()*gradient!$E$8*gradient!$E$8/4*S$3*0.7/U170))/$W$160)))),0)</f>
        <v>240.23920670072994</v>
      </c>
      <c r="T170" s="340">
        <v>50</v>
      </c>
      <c r="U170" s="345">
        <f>1000*gradient!$E$8/4.6</f>
        <v>456.52173913043481</v>
      </c>
    </row>
    <row r="171" spans="1:21" x14ac:dyDescent="0.2">
      <c r="A171" s="470"/>
      <c r="B171" s="345">
        <f>1200*gradient!$E$8/4.6</f>
        <v>547.82608695652175</v>
      </c>
      <c r="C171" s="344">
        <f>1+((SQRT($C$3/((('col1'!$B$9*(((($B171/60*4)/(3.1415927*0.7*gradient!$E$8*gradient!$E$8))/1000*gradient!$E$9/1000000)/'col1'!$N$5)^(1/3))+('col1'!$B$10/(((($B171/60*4)/(3.1415927*0.7*gradient!$E$8*gradient!$E$8))/1000*gradient!$E$9/1000000)/'col1'!$N$5))+('col1'!$B$11*(((($B171/60*4)/(3.1415927*0.7*gradient!$E$8*gradient!$E$8))/1000*gradient!$E$9/1000000)/'col1'!$N$5)))*(gradient!$E$9*0.001)))/4)*(1/(1+((gradient!$E$23*((gradient!$E$19-gradient!$E$18)/100)*((PI()*gradient!$E$8*gradient!$E$8/4*$C$3*0.7/$B171)))/gradient!$E$20)))*LN(((((gradient!$E$23*((gradient!$E$19-gradient!$E$18)/100)*(PI()*gradient!$E$8*gradient!$E$8/4*$C$3*0.7/$B171))/gradient!$E$20)+1)/((gradient!$E$23*((gradient!$E$19-gradient!$E$18)/100)*(PI()*gradient!$E$8*gradient!$E$8/4*$C$3*0.7/$B171))/gradient!$E$20))*EXP(gradient!$E$23*((gradient!$E$19-gradient!$E$18)/100))-(1/((gradient!$E$23*((gradient!$E$19-gradient!$E$18)/100)*(PI()*gradient!$E$8*gradient!$E$8/4*$C$3*0.7/$B171))/gradient!$E$20))))</f>
        <v>153.43190377411688</v>
      </c>
      <c r="E171" s="472"/>
      <c r="F171" s="345">
        <f>1200*gradient!$E$8/4.6</f>
        <v>547.82608695652175</v>
      </c>
      <c r="G171" s="344">
        <f>1.1*('col1'!$B$12*$G$3*0.001*(($F171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171" s="472"/>
      <c r="J171" s="345">
        <f>1200*gradient!$E$8/4.6</f>
        <v>547.82608695652175</v>
      </c>
      <c r="K171" s="344">
        <f>IF($G171&lt;201,1+((SQRT(K$3/((('col1'!$B$9*((((J171/60*4)/(3.1415927*0.7*gradient!$E$8*gradient!$E$8))/1000*gradient!$E$9/1000000)/'col1'!$N$5)^(1/3))+('col1'!$B$10/((((J171/60*4)/(3.1415927*0.7*gradient!$E$8*gradient!$E$8))/1000*gradient!$E$9/1000000)/'col1'!$N$5))+('col1'!$B$11*((((J171/60*4)/(3.1415927*0.7*gradient!$E$8*gradient!$E$8))/1000*gradient!$E$9/1000000)/'col1'!$N$5)))*(gradient!$E$9*0.001)))/4)*(1/(1+((gradient!$E$23*((gradient!$E$19-gradient!$E$18)/100)*((PI()*gradient!$E$8*gradient!$E$8/4*K$3*0.7/J171)))/$W$160)))*LN(((((gradient!$E$23*((gradient!$E$19-gradient!$E$18)/100)*(PI()*gradient!$E$8*gradient!$E$8/4*K$3*0.7/J171))/$W$160)+1)/((gradient!$E$23*((gradient!$E$19-gradient!$E$18)/100)*(PI()*gradient!$E$8*gradient!$E$8/4*K$3*0.7/J171))/$W$160))*EXP(gradient!$E$23*((gradient!$E$19-gradient!$E$18)/100))-(1/((gradient!$E$23*((gradient!$E$19-gradient!$E$18)/100)*(PI()*gradient!$E$8*gradient!$E$8/4*K$3*0.7/J171))/$W$160)))),0)</f>
        <v>0</v>
      </c>
      <c r="M171" s="472"/>
      <c r="N171" s="345">
        <f>1200*gradient!$E$8/4.6</f>
        <v>547.82608695652175</v>
      </c>
      <c r="O171" s="344">
        <f>IF($G171&lt;401,1+((SQRT(O$3/((('col1'!$B$9*((((N171/60*4)/(3.1415927*0.7*gradient!$E$8*gradient!$E$8))/1000*gradient!$E$9/1000000)/'col1'!$N$5)^(1/3))+('col1'!$B$10/((((N171/60*4)/(3.1415927*0.7*gradient!$E$8*gradient!$E$8))/1000*gradient!$E$9/1000000)/'col1'!$N$5))+('col1'!$B$11*((((N171/60*4)/(3.1415927*0.7*gradient!$E$8*gradient!$E$8))/1000*gradient!$E$9/1000000)/'col1'!$N$5)))*(gradient!$E$9*0.001)))/4)*(1/(1+((gradient!$E$23*((gradient!$E$19-gradient!$E$18)/100)*((PI()*gradient!$E$8*gradient!$E$8/4*O$3*0.7/N171)))/$W$160)))*LN(((((gradient!$E$23*((gradient!$E$19-gradient!$E$18)/100)*(PI()*gradient!$E$8*gradient!$E$8/4*O$3*0.7/N171))/$W$160)+1)/((gradient!$E$23*((gradient!$E$19-gradient!$E$18)/100)*(PI()*gradient!$E$8*gradient!$E$8/4*O$3*0.7/N171))/$W$160))*EXP(gradient!$E$23*((gradient!$E$19-gradient!$E$18)/100))-(1/((gradient!$E$23*((gradient!$E$19-gradient!$E$18)/100)*(PI()*gradient!$E$8*gradient!$E$8/4*O$3*0.7/N171))/$W$160)))),0)</f>
        <v>0</v>
      </c>
      <c r="Q171" s="472"/>
      <c r="S171" s="344">
        <f>IF($G171&lt;1001,1+((SQRT(S$3/((('col1'!$B$9*((((U171/60*4)/(3.1415927*0.7*gradient!$E$8*gradient!$E$8))/1000*gradient!$E$9/1000000)/'col1'!$N$5)^(1/3))+('col1'!$B$10/((((U171/60*4)/(3.1415927*0.7*gradient!$E$8*gradient!$E$8))/1000*gradient!$E$9/1000000)/'col1'!$N$5))+('col1'!$B$11*((((U171/60*4)/(3.1415927*0.7*gradient!$E$8*gradient!$E$8))/1000*gradient!$E$9/1000000)/'col1'!$N$5)))*(gradient!$E$9*0.001)))/4)*(1/(1+((gradient!$E$23*((gradient!$E$19-gradient!$E$18)/100)*((PI()*gradient!$E$8*gradient!$E$8/4*S$3*0.7/U171)))/$W$160)))*LN(((((gradient!$E$23*((gradient!$E$19-gradient!$E$18)/100)*(PI()*gradient!$E$8*gradient!$E$8/4*S$3*0.7/U171))/$W$160)+1)/((gradient!$E$23*((gradient!$E$19-gradient!$E$18)/100)*(PI()*gradient!$E$8*gradient!$E$8/4*S$3*0.7/U171))/$W$160))*EXP(gradient!$E$23*((gradient!$E$19-gradient!$E$18)/100))-(1/((gradient!$E$23*((gradient!$E$19-gradient!$E$18)/100)*(PI()*gradient!$E$8*gradient!$E$8/4*S$3*0.7/U171))/$W$160)))),0)</f>
        <v>241.22745079046709</v>
      </c>
      <c r="T171" s="340">
        <v>50</v>
      </c>
      <c r="U171" s="345">
        <f>1200*gradient!$E$8/4.6</f>
        <v>547.82608695652175</v>
      </c>
    </row>
    <row r="172" spans="1:21" x14ac:dyDescent="0.2">
      <c r="A172" s="470"/>
      <c r="B172" s="345">
        <f>1400*gradient!$E$8/4.6</f>
        <v>639.13043478260875</v>
      </c>
      <c r="C172" s="344">
        <f>1+((SQRT($C$3/((('col1'!$B$9*(((($B172/60*4)/(3.1415927*0.7*gradient!$E$8*gradient!$E$8))/1000*gradient!$E$9/1000000)/'col1'!$N$5)^(1/3))+('col1'!$B$10/(((($B172/60*4)/(3.1415927*0.7*gradient!$E$8*gradient!$E$8))/1000*gradient!$E$9/1000000)/'col1'!$N$5))+('col1'!$B$11*(((($B172/60*4)/(3.1415927*0.7*gradient!$E$8*gradient!$E$8))/1000*gradient!$E$9/1000000)/'col1'!$N$5)))*(gradient!$E$9*0.001)))/4)*(1/(1+((gradient!$E$23*((gradient!$E$19-gradient!$E$18)/100)*((PI()*gradient!$E$8*gradient!$E$8/4*$C$3*0.7/$B172)))/gradient!$E$20)))*LN(((((gradient!$E$23*((gradient!$E$19-gradient!$E$18)/100)*(PI()*gradient!$E$8*gradient!$E$8/4*$C$3*0.7/$B172))/gradient!$E$20)+1)/((gradient!$E$23*((gradient!$E$19-gradient!$E$18)/100)*(PI()*gradient!$E$8*gradient!$E$8/4*$C$3*0.7/$B172))/gradient!$E$20))*EXP(gradient!$E$23*((gradient!$E$19-gradient!$E$18)/100))-(1/((gradient!$E$23*((gradient!$E$19-gradient!$E$18)/100)*(PI()*gradient!$E$8*gradient!$E$8/4*$C$3*0.7/$B172))/gradient!$E$20))))</f>
        <v>157.57951628530583</v>
      </c>
      <c r="E172" s="472"/>
      <c r="F172" s="345">
        <f>1400*gradient!$E$8/4.6</f>
        <v>639.13043478260875</v>
      </c>
      <c r="G172" s="344">
        <f>1.1*('col1'!$B$12*$G$3*0.001*(($F172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172" s="472"/>
      <c r="J172" s="345">
        <f>1400*gradient!$E$8/4.6</f>
        <v>639.13043478260875</v>
      </c>
      <c r="K172" s="344">
        <f>IF($G172&lt;201,1+((SQRT(K$3/((('col1'!$B$9*((((J172/60*4)/(3.1415927*0.7*gradient!$E$8*gradient!$E$8))/1000*gradient!$E$9/1000000)/'col1'!$N$5)^(1/3))+('col1'!$B$10/((((J172/60*4)/(3.1415927*0.7*gradient!$E$8*gradient!$E$8))/1000*gradient!$E$9/1000000)/'col1'!$N$5))+('col1'!$B$11*((((J172/60*4)/(3.1415927*0.7*gradient!$E$8*gradient!$E$8))/1000*gradient!$E$9/1000000)/'col1'!$N$5)))*(gradient!$E$9*0.001)))/4)*(1/(1+((gradient!$E$23*((gradient!$E$19-gradient!$E$18)/100)*((PI()*gradient!$E$8*gradient!$E$8/4*K$3*0.7/J172)))/$W$160)))*LN(((((gradient!$E$23*((gradient!$E$19-gradient!$E$18)/100)*(PI()*gradient!$E$8*gradient!$E$8/4*K$3*0.7/J172))/$W$160)+1)/((gradient!$E$23*((gradient!$E$19-gradient!$E$18)/100)*(PI()*gradient!$E$8*gradient!$E$8/4*K$3*0.7/J172))/$W$160))*EXP(gradient!$E$23*((gradient!$E$19-gradient!$E$18)/100))-(1/((gradient!$E$23*((gradient!$E$19-gradient!$E$18)/100)*(PI()*gradient!$E$8*gradient!$E$8/4*K$3*0.7/J172))/$W$160)))),0)</f>
        <v>0</v>
      </c>
      <c r="M172" s="472"/>
      <c r="N172" s="345">
        <f>1400*gradient!$E$8/4.6</f>
        <v>639.13043478260875</v>
      </c>
      <c r="O172" s="344">
        <f>IF($G172&lt;401,1+((SQRT(O$3/((('col1'!$B$9*((((N172/60*4)/(3.1415927*0.7*gradient!$E$8*gradient!$E$8))/1000*gradient!$E$9/1000000)/'col1'!$N$5)^(1/3))+('col1'!$B$10/((((N172/60*4)/(3.1415927*0.7*gradient!$E$8*gradient!$E$8))/1000*gradient!$E$9/1000000)/'col1'!$N$5))+('col1'!$B$11*((((N172/60*4)/(3.1415927*0.7*gradient!$E$8*gradient!$E$8))/1000*gradient!$E$9/1000000)/'col1'!$N$5)))*(gradient!$E$9*0.001)))/4)*(1/(1+((gradient!$E$23*((gradient!$E$19-gradient!$E$18)/100)*((PI()*gradient!$E$8*gradient!$E$8/4*O$3*0.7/N172)))/$W$160)))*LN(((((gradient!$E$23*((gradient!$E$19-gradient!$E$18)/100)*(PI()*gradient!$E$8*gradient!$E$8/4*O$3*0.7/N172))/$W$160)+1)/((gradient!$E$23*((gradient!$E$19-gradient!$E$18)/100)*(PI()*gradient!$E$8*gradient!$E$8/4*O$3*0.7/N172))/$W$160))*EXP(gradient!$E$23*((gradient!$E$19-gradient!$E$18)/100))-(1/((gradient!$E$23*((gradient!$E$19-gradient!$E$18)/100)*(PI()*gradient!$E$8*gradient!$E$8/4*O$3*0.7/N172))/$W$160)))),0)</f>
        <v>0</v>
      </c>
      <c r="Q172" s="472"/>
      <c r="S172" s="344">
        <f>IF($G172&lt;1001,1+((SQRT(S$3/((('col1'!$B$9*((((U172/60*4)/(3.1415927*0.7*gradient!$E$8*gradient!$E$8))/1000*gradient!$E$9/1000000)/'col1'!$N$5)^(1/3))+('col1'!$B$10/((((U172/60*4)/(3.1415927*0.7*gradient!$E$8*gradient!$E$8))/1000*gradient!$E$9/1000000)/'col1'!$N$5))+('col1'!$B$11*((((U172/60*4)/(3.1415927*0.7*gradient!$E$8*gradient!$E$8))/1000*gradient!$E$9/1000000)/'col1'!$N$5)))*(gradient!$E$9*0.001)))/4)*(1/(1+((gradient!$E$23*((gradient!$E$19-gradient!$E$18)/100)*((PI()*gradient!$E$8*gradient!$E$8/4*S$3*0.7/U172)))/$W$160)))*LN(((((gradient!$E$23*((gradient!$E$19-gradient!$E$18)/100)*(PI()*gradient!$E$8*gradient!$E$8/4*S$3*0.7/U172))/$W$160)+1)/((gradient!$E$23*((gradient!$E$19-gradient!$E$18)/100)*(PI()*gradient!$E$8*gradient!$E$8/4*S$3*0.7/U172))/$W$160))*EXP(gradient!$E$23*((gradient!$E$19-gradient!$E$18)/100))-(1/((gradient!$E$23*((gradient!$E$19-gradient!$E$18)/100)*(PI()*gradient!$E$8*gradient!$E$8/4*S$3*0.7/U172))/$W$160)))),0)</f>
        <v>240.85451102743866</v>
      </c>
      <c r="T172" s="340">
        <v>50</v>
      </c>
      <c r="U172" s="345">
        <f>1400*gradient!$E$8/4.6</f>
        <v>639.13043478260875</v>
      </c>
    </row>
    <row r="173" spans="1:21" x14ac:dyDescent="0.2">
      <c r="A173" s="470"/>
      <c r="B173" s="345">
        <f>1600*gradient!$E$8/4.6</f>
        <v>730.43478260869574</v>
      </c>
      <c r="C173" s="344">
        <f>1+((SQRT($C$3/((('col1'!$B$9*(((($B173/60*4)/(3.1415927*0.7*gradient!$E$8*gradient!$E$8))/1000*gradient!$E$9/1000000)/'col1'!$N$5)^(1/3))+('col1'!$B$10/(((($B173/60*4)/(3.1415927*0.7*gradient!$E$8*gradient!$E$8))/1000*gradient!$E$9/1000000)/'col1'!$N$5))+('col1'!$B$11*(((($B173/60*4)/(3.1415927*0.7*gradient!$E$8*gradient!$E$8))/1000*gradient!$E$9/1000000)/'col1'!$N$5)))*(gradient!$E$9*0.001)))/4)*(1/(1+((gradient!$E$23*((gradient!$E$19-gradient!$E$18)/100)*((PI()*gradient!$E$8*gradient!$E$8/4*$C$3*0.7/$B173)))/gradient!$E$20)))*LN(((((gradient!$E$23*((gradient!$E$19-gradient!$E$18)/100)*(PI()*gradient!$E$8*gradient!$E$8/4*$C$3*0.7/$B173))/gradient!$E$20)+1)/((gradient!$E$23*((gradient!$E$19-gradient!$E$18)/100)*(PI()*gradient!$E$8*gradient!$E$8/4*$C$3*0.7/$B173))/gradient!$E$20))*EXP(gradient!$E$23*((gradient!$E$19-gradient!$E$18)/100))-(1/((gradient!$E$23*((gradient!$E$19-gradient!$E$18)/100)*(PI()*gradient!$E$8*gradient!$E$8/4*$C$3*0.7/$B173))/gradient!$E$20))))</f>
        <v>160.36624205023853</v>
      </c>
      <c r="E173" s="472"/>
      <c r="F173" s="345">
        <f>1600*gradient!$E$8/4.6</f>
        <v>730.43478260869574</v>
      </c>
      <c r="G173" s="344">
        <f>1.1*('col1'!$B$12*$G$3*0.001*(($F173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173" s="472"/>
      <c r="J173" s="345">
        <f>1600*gradient!$E$8/4.6</f>
        <v>730.43478260869574</v>
      </c>
      <c r="K173" s="344">
        <f>IF($G173&lt;201,1+((SQRT(K$3/((('col1'!$B$9*((((J173/60*4)/(3.1415927*0.7*gradient!$E$8*gradient!$E$8))/1000*gradient!$E$9/1000000)/'col1'!$N$5)^(1/3))+('col1'!$B$10/((((J173/60*4)/(3.1415927*0.7*gradient!$E$8*gradient!$E$8))/1000*gradient!$E$9/1000000)/'col1'!$N$5))+('col1'!$B$11*((((J173/60*4)/(3.1415927*0.7*gradient!$E$8*gradient!$E$8))/1000*gradient!$E$9/1000000)/'col1'!$N$5)))*(gradient!$E$9*0.001)))/4)*(1/(1+((gradient!$E$23*((gradient!$E$19-gradient!$E$18)/100)*((PI()*gradient!$E$8*gradient!$E$8/4*K$3*0.7/J173)))/$W$160)))*LN(((((gradient!$E$23*((gradient!$E$19-gradient!$E$18)/100)*(PI()*gradient!$E$8*gradient!$E$8/4*K$3*0.7/J173))/$W$160)+1)/((gradient!$E$23*((gradient!$E$19-gradient!$E$18)/100)*(PI()*gradient!$E$8*gradient!$E$8/4*K$3*0.7/J173))/$W$160))*EXP(gradient!$E$23*((gradient!$E$19-gradient!$E$18)/100))-(1/((gradient!$E$23*((gradient!$E$19-gradient!$E$18)/100)*(PI()*gradient!$E$8*gradient!$E$8/4*K$3*0.7/J173))/$W$160)))),0)</f>
        <v>0</v>
      </c>
      <c r="M173" s="472"/>
      <c r="N173" s="345">
        <f>1600*gradient!$E$8/4.6</f>
        <v>730.43478260869574</v>
      </c>
      <c r="O173" s="344">
        <f>IF($G173&lt;401,1+((SQRT(O$3/((('col1'!$B$9*((((N173/60*4)/(3.1415927*0.7*gradient!$E$8*gradient!$E$8))/1000*gradient!$E$9/1000000)/'col1'!$N$5)^(1/3))+('col1'!$B$10/((((N173/60*4)/(3.1415927*0.7*gradient!$E$8*gradient!$E$8))/1000*gradient!$E$9/1000000)/'col1'!$N$5))+('col1'!$B$11*((((N173/60*4)/(3.1415927*0.7*gradient!$E$8*gradient!$E$8))/1000*gradient!$E$9/1000000)/'col1'!$N$5)))*(gradient!$E$9*0.001)))/4)*(1/(1+((gradient!$E$23*((gradient!$E$19-gradient!$E$18)/100)*((PI()*gradient!$E$8*gradient!$E$8/4*O$3*0.7/N173)))/$W$160)))*LN(((((gradient!$E$23*((gradient!$E$19-gradient!$E$18)/100)*(PI()*gradient!$E$8*gradient!$E$8/4*O$3*0.7/N173))/$W$160)+1)/((gradient!$E$23*((gradient!$E$19-gradient!$E$18)/100)*(PI()*gradient!$E$8*gradient!$E$8/4*O$3*0.7/N173))/$W$160))*EXP(gradient!$E$23*((gradient!$E$19-gradient!$E$18)/100))-(1/((gradient!$E$23*((gradient!$E$19-gradient!$E$18)/100)*(PI()*gradient!$E$8*gradient!$E$8/4*O$3*0.7/N173))/$W$160)))),0)</f>
        <v>0</v>
      </c>
      <c r="Q173" s="472"/>
      <c r="S173" s="344">
        <f>IF($G173&lt;1001,1+((SQRT(S$3/((('col1'!$B$9*((((U173/60*4)/(3.1415927*0.7*gradient!$E$8*gradient!$E$8))/1000*gradient!$E$9/1000000)/'col1'!$N$5)^(1/3))+('col1'!$B$10/((((U173/60*4)/(3.1415927*0.7*gradient!$E$8*gradient!$E$8))/1000*gradient!$E$9/1000000)/'col1'!$N$5))+('col1'!$B$11*((((U173/60*4)/(3.1415927*0.7*gradient!$E$8*gradient!$E$8))/1000*gradient!$E$9/1000000)/'col1'!$N$5)))*(gradient!$E$9*0.001)))/4)*(1/(1+((gradient!$E$23*((gradient!$E$19-gradient!$E$18)/100)*((PI()*gradient!$E$8*gradient!$E$8/4*S$3*0.7/U173)))/$W$160)))*LN(((((gradient!$E$23*((gradient!$E$19-gradient!$E$18)/100)*(PI()*gradient!$E$8*gradient!$E$8/4*S$3*0.7/U173))/$W$160)+1)/((gradient!$E$23*((gradient!$E$19-gradient!$E$18)/100)*(PI()*gradient!$E$8*gradient!$E$8/4*S$3*0.7/U173))/$W$160))*EXP(gradient!$E$23*((gradient!$E$19-gradient!$E$18)/100))-(1/((gradient!$E$23*((gradient!$E$19-gradient!$E$18)/100)*(PI()*gradient!$E$8*gradient!$E$8/4*S$3*0.7/U173))/$W$160)))),0)</f>
        <v>239.72908835368395</v>
      </c>
      <c r="T173" s="340">
        <v>50</v>
      </c>
      <c r="U173" s="345">
        <f>1600*gradient!$E$8/4.6</f>
        <v>730.43478260869574</v>
      </c>
    </row>
    <row r="174" spans="1:21" x14ac:dyDescent="0.2">
      <c r="A174" s="470"/>
      <c r="B174" s="345">
        <f>1800*gradient!$E$8/4.6</f>
        <v>821.73913043478262</v>
      </c>
      <c r="C174" s="344">
        <f>1+((SQRT($C$3/((('col1'!$B$9*(((($B174/60*4)/(3.1415927*0.7*gradient!$E$8*gradient!$E$8))/1000*gradient!$E$9/1000000)/'col1'!$N$5)^(1/3))+('col1'!$B$10/(((($B174/60*4)/(3.1415927*0.7*gradient!$E$8*gradient!$E$8))/1000*gradient!$E$9/1000000)/'col1'!$N$5))+('col1'!$B$11*(((($B174/60*4)/(3.1415927*0.7*gradient!$E$8*gradient!$E$8))/1000*gradient!$E$9/1000000)/'col1'!$N$5)))*(gradient!$E$9*0.001)))/4)*(1/(1+((gradient!$E$23*((gradient!$E$19-gradient!$E$18)/100)*((PI()*gradient!$E$8*gradient!$E$8/4*$C$3*0.7/$B174)))/gradient!$E$20)))*LN(((((gradient!$E$23*((gradient!$E$19-gradient!$E$18)/100)*(PI()*gradient!$E$8*gradient!$E$8/4*$C$3*0.7/$B174))/gradient!$E$20)+1)/((gradient!$E$23*((gradient!$E$19-gradient!$E$18)/100)*(PI()*gradient!$E$8*gradient!$E$8/4*$C$3*0.7/$B174))/gradient!$E$20))*EXP(gradient!$E$23*((gradient!$E$19-gradient!$E$18)/100))-(1/((gradient!$E$23*((gradient!$E$19-gradient!$E$18)/100)*(PI()*gradient!$E$8*gradient!$E$8/4*$C$3*0.7/$B174))/gradient!$E$20))))</f>
        <v>162.22239039158379</v>
      </c>
      <c r="E174" s="472"/>
      <c r="F174" s="345">
        <f>1800*gradient!$E$8/4.6</f>
        <v>821.73913043478262</v>
      </c>
      <c r="G174" s="344">
        <f>1.1*('col1'!$B$12*$G$3*0.001*(($F174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174" s="472"/>
      <c r="J174" s="345">
        <f>1800*gradient!$E$8/4.6</f>
        <v>821.73913043478262</v>
      </c>
      <c r="K174" s="344">
        <f>IF($G174&lt;201,1+((SQRT(K$3/((('col1'!$B$9*((((J174/60*4)/(3.1415927*0.7*gradient!$E$8*gradient!$E$8))/1000*gradient!$E$9/1000000)/'col1'!$N$5)^(1/3))+('col1'!$B$10/((((J174/60*4)/(3.1415927*0.7*gradient!$E$8*gradient!$E$8))/1000*gradient!$E$9/1000000)/'col1'!$N$5))+('col1'!$B$11*((((J174/60*4)/(3.1415927*0.7*gradient!$E$8*gradient!$E$8))/1000*gradient!$E$9/1000000)/'col1'!$N$5)))*(gradient!$E$9*0.001)))/4)*(1/(1+((gradient!$E$23*((gradient!$E$19-gradient!$E$18)/100)*((PI()*gradient!$E$8*gradient!$E$8/4*K$3*0.7/J174)))/$W$160)))*LN(((((gradient!$E$23*((gradient!$E$19-gradient!$E$18)/100)*(PI()*gradient!$E$8*gradient!$E$8/4*K$3*0.7/J174))/$W$160)+1)/((gradient!$E$23*((gradient!$E$19-gradient!$E$18)/100)*(PI()*gradient!$E$8*gradient!$E$8/4*K$3*0.7/J174))/$W$160))*EXP(gradient!$E$23*((gradient!$E$19-gradient!$E$18)/100))-(1/((gradient!$E$23*((gradient!$E$19-gradient!$E$18)/100)*(PI()*gradient!$E$8*gradient!$E$8/4*K$3*0.7/J174))/$W$160)))),0)</f>
        <v>0</v>
      </c>
      <c r="M174" s="472"/>
      <c r="N174" s="345">
        <f>1800*gradient!$E$8/4.6</f>
        <v>821.73913043478262</v>
      </c>
      <c r="O174" s="344">
        <f>IF($G174&lt;401,1+((SQRT(O$3/((('col1'!$B$9*((((N174/60*4)/(3.1415927*0.7*gradient!$E$8*gradient!$E$8))/1000*gradient!$E$9/1000000)/'col1'!$N$5)^(1/3))+('col1'!$B$10/((((N174/60*4)/(3.1415927*0.7*gradient!$E$8*gradient!$E$8))/1000*gradient!$E$9/1000000)/'col1'!$N$5))+('col1'!$B$11*((((N174/60*4)/(3.1415927*0.7*gradient!$E$8*gradient!$E$8))/1000*gradient!$E$9/1000000)/'col1'!$N$5)))*(gradient!$E$9*0.001)))/4)*(1/(1+((gradient!$E$23*((gradient!$E$19-gradient!$E$18)/100)*((PI()*gradient!$E$8*gradient!$E$8/4*O$3*0.7/N174)))/$W$160)))*LN(((((gradient!$E$23*((gradient!$E$19-gradient!$E$18)/100)*(PI()*gradient!$E$8*gradient!$E$8/4*O$3*0.7/N174))/$W$160)+1)/((gradient!$E$23*((gradient!$E$19-gradient!$E$18)/100)*(PI()*gradient!$E$8*gradient!$E$8/4*O$3*0.7/N174))/$W$160))*EXP(gradient!$E$23*((gradient!$E$19-gradient!$E$18)/100))-(1/((gradient!$E$23*((gradient!$E$19-gradient!$E$18)/100)*(PI()*gradient!$E$8*gradient!$E$8/4*O$3*0.7/N174))/$W$160)))),0)</f>
        <v>0</v>
      </c>
      <c r="Q174" s="472"/>
      <c r="S174" s="344">
        <f>IF($G174&lt;1001,1+((SQRT(S$3/((('col1'!$B$9*((((U174/60*4)/(3.1415927*0.7*gradient!$E$8*gradient!$E$8))/1000*gradient!$E$9/1000000)/'col1'!$N$5)^(1/3))+('col1'!$B$10/((((U174/60*4)/(3.1415927*0.7*gradient!$E$8*gradient!$E$8))/1000*gradient!$E$9/1000000)/'col1'!$N$5))+('col1'!$B$11*((((U174/60*4)/(3.1415927*0.7*gradient!$E$8*gradient!$E$8))/1000*gradient!$E$9/1000000)/'col1'!$N$5)))*(gradient!$E$9*0.001)))/4)*(1/(1+((gradient!$E$23*((gradient!$E$19-gradient!$E$18)/100)*((PI()*gradient!$E$8*gradient!$E$8/4*S$3*0.7/U174)))/$W$160)))*LN(((((gradient!$E$23*((gradient!$E$19-gradient!$E$18)/100)*(PI()*gradient!$E$8*gradient!$E$8/4*S$3*0.7/U174))/$W$160)+1)/((gradient!$E$23*((gradient!$E$19-gradient!$E$18)/100)*(PI()*gradient!$E$8*gradient!$E$8/4*S$3*0.7/U174))/$W$160))*EXP(gradient!$E$23*((gradient!$E$19-gradient!$E$18)/100))-(1/((gradient!$E$23*((gradient!$E$19-gradient!$E$18)/100)*(PI()*gradient!$E$8*gradient!$E$8/4*S$3*0.7/U174))/$W$160)))),0)</f>
        <v>238.18020046212945</v>
      </c>
      <c r="T174" s="340">
        <v>50</v>
      </c>
      <c r="U174" s="345">
        <f>1800*gradient!$E$8/4.6</f>
        <v>821.73913043478262</v>
      </c>
    </row>
    <row r="175" spans="1:21" x14ac:dyDescent="0.2">
      <c r="A175" s="470"/>
      <c r="B175" s="345">
        <f>2000*gradient!$E$8/4.6</f>
        <v>913.04347826086962</v>
      </c>
      <c r="C175" s="344">
        <f>1+((SQRT($C$3/((('col1'!$B$9*(((($B175/60*4)/(3.1415927*0.7*gradient!$E$8*gradient!$E$8))/1000*gradient!$E$9/1000000)/'col1'!$N$5)^(1/3))+('col1'!$B$10/(((($B175/60*4)/(3.1415927*0.7*gradient!$E$8*gradient!$E$8))/1000*gradient!$E$9/1000000)/'col1'!$N$5))+('col1'!$B$11*(((($B175/60*4)/(3.1415927*0.7*gradient!$E$8*gradient!$E$8))/1000*gradient!$E$9/1000000)/'col1'!$N$5)))*(gradient!$E$9*0.001)))/4)*(1/(1+((gradient!$E$23*((gradient!$E$19-gradient!$E$18)/100)*((PI()*gradient!$E$8*gradient!$E$8/4*$C$3*0.7/$B175)))/gradient!$E$20)))*LN(((((gradient!$E$23*((gradient!$E$19-gradient!$E$18)/100)*(PI()*gradient!$E$8*gradient!$E$8/4*$C$3*0.7/$B175))/gradient!$E$20)+1)/((gradient!$E$23*((gradient!$E$19-gradient!$E$18)/100)*(PI()*gradient!$E$8*gradient!$E$8/4*$C$3*0.7/$B175))/gradient!$E$20))*EXP(gradient!$E$23*((gradient!$E$19-gradient!$E$18)/100))-(1/((gradient!$E$23*((gradient!$E$19-gradient!$E$18)/100)*(PI()*gradient!$E$8*gradient!$E$8/4*$C$3*0.7/$B175))/gradient!$E$20))))</f>
        <v>163.42370143836331</v>
      </c>
      <c r="E175" s="472"/>
      <c r="F175" s="345">
        <f>2000*gradient!$E$8/4.6</f>
        <v>913.04347826086962</v>
      </c>
      <c r="G175" s="344">
        <f>1.1*('col1'!$B$12*$G$3*0.001*(($F175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175" s="472"/>
      <c r="J175" s="345">
        <f>2000*gradient!$E$8/4.6</f>
        <v>913.04347826086962</v>
      </c>
      <c r="K175" s="344">
        <f>IF($G175&lt;201,1+((SQRT(K$3/((('col1'!$B$9*((((J175/60*4)/(3.1415927*0.7*gradient!$E$8*gradient!$E$8))/1000*gradient!$E$9/1000000)/'col1'!$N$5)^(1/3))+('col1'!$B$10/((((J175/60*4)/(3.1415927*0.7*gradient!$E$8*gradient!$E$8))/1000*gradient!$E$9/1000000)/'col1'!$N$5))+('col1'!$B$11*((((J175/60*4)/(3.1415927*0.7*gradient!$E$8*gradient!$E$8))/1000*gradient!$E$9/1000000)/'col1'!$N$5)))*(gradient!$E$9*0.001)))/4)*(1/(1+((gradient!$E$23*((gradient!$E$19-gradient!$E$18)/100)*((PI()*gradient!$E$8*gradient!$E$8/4*K$3*0.7/J175)))/$W$160)))*LN(((((gradient!$E$23*((gradient!$E$19-gradient!$E$18)/100)*(PI()*gradient!$E$8*gradient!$E$8/4*K$3*0.7/J175))/$W$160)+1)/((gradient!$E$23*((gradient!$E$19-gradient!$E$18)/100)*(PI()*gradient!$E$8*gradient!$E$8/4*K$3*0.7/J175))/$W$160))*EXP(gradient!$E$23*((gradient!$E$19-gradient!$E$18)/100))-(1/((gradient!$E$23*((gradient!$E$19-gradient!$E$18)/100)*(PI()*gradient!$E$8*gradient!$E$8/4*K$3*0.7/J175))/$W$160)))),0)</f>
        <v>0</v>
      </c>
      <c r="M175" s="472"/>
      <c r="N175" s="345">
        <f>2000*gradient!$E$8/4.6</f>
        <v>913.04347826086962</v>
      </c>
      <c r="O175" s="344">
        <f>IF($G175&lt;401,1+((SQRT(O$3/((('col1'!$B$9*((((N175/60*4)/(3.1415927*0.7*gradient!$E$8*gradient!$E$8))/1000*gradient!$E$9/1000000)/'col1'!$N$5)^(1/3))+('col1'!$B$10/((((N175/60*4)/(3.1415927*0.7*gradient!$E$8*gradient!$E$8))/1000*gradient!$E$9/1000000)/'col1'!$N$5))+('col1'!$B$11*((((N175/60*4)/(3.1415927*0.7*gradient!$E$8*gradient!$E$8))/1000*gradient!$E$9/1000000)/'col1'!$N$5)))*(gradient!$E$9*0.001)))/4)*(1/(1+((gradient!$E$23*((gradient!$E$19-gradient!$E$18)/100)*((PI()*gradient!$E$8*gradient!$E$8/4*O$3*0.7/N175)))/$W$160)))*LN(((((gradient!$E$23*((gradient!$E$19-gradient!$E$18)/100)*(PI()*gradient!$E$8*gradient!$E$8/4*O$3*0.7/N175))/$W$160)+1)/((gradient!$E$23*((gradient!$E$19-gradient!$E$18)/100)*(PI()*gradient!$E$8*gradient!$E$8/4*O$3*0.7/N175))/$W$160))*EXP(gradient!$E$23*((gradient!$E$19-gradient!$E$18)/100))-(1/((gradient!$E$23*((gradient!$E$19-gradient!$E$18)/100)*(PI()*gradient!$E$8*gradient!$E$8/4*O$3*0.7/N175))/$W$160)))),0)</f>
        <v>0</v>
      </c>
      <c r="Q175" s="472"/>
      <c r="S175" s="344">
        <f>IF($G175&lt;1001,1+((SQRT(S$3/((('col1'!$B$9*((((U175/60*4)/(3.1415927*0.7*gradient!$E$8*gradient!$E$8))/1000*gradient!$E$9/1000000)/'col1'!$N$5)^(1/3))+('col1'!$B$10/((((U175/60*4)/(3.1415927*0.7*gradient!$E$8*gradient!$E$8))/1000*gradient!$E$9/1000000)/'col1'!$N$5))+('col1'!$B$11*((((U175/60*4)/(3.1415927*0.7*gradient!$E$8*gradient!$E$8))/1000*gradient!$E$9/1000000)/'col1'!$N$5)))*(gradient!$E$9*0.001)))/4)*(1/(1+((gradient!$E$23*((gradient!$E$19-gradient!$E$18)/100)*((PI()*gradient!$E$8*gradient!$E$8/4*S$3*0.7/U175)))/$W$160)))*LN(((((gradient!$E$23*((gradient!$E$19-gradient!$E$18)/100)*(PI()*gradient!$E$8*gradient!$E$8/4*S$3*0.7/U175))/$W$160)+1)/((gradient!$E$23*((gradient!$E$19-gradient!$E$18)/100)*(PI()*gradient!$E$8*gradient!$E$8/4*S$3*0.7/U175))/$W$160))*EXP(gradient!$E$23*((gradient!$E$19-gradient!$E$18)/100))-(1/((gradient!$E$23*((gradient!$E$19-gradient!$E$18)/100)*(PI()*gradient!$E$8*gradient!$E$8/4*S$3*0.7/U175))/$W$160)))),0)</f>
        <v>236.3950875769103</v>
      </c>
      <c r="T175" s="340">
        <v>50</v>
      </c>
      <c r="U175" s="345">
        <f>2000*gradient!$E$8/4.6</f>
        <v>913.04347826086962</v>
      </c>
    </row>
    <row r="176" spans="1:21" x14ac:dyDescent="0.2">
      <c r="A176" s="470"/>
      <c r="B176" s="345">
        <f>2500*gradient!$E$8/4.6</f>
        <v>1141.304347826087</v>
      </c>
      <c r="C176" s="344">
        <f>1+((SQRT($C$3/((('col1'!$B$9*(((($B176/60*4)/(3.1415927*0.7*gradient!$E$8*gradient!$E$8))/1000*gradient!$E$9/1000000)/'col1'!$N$5)^(1/3))+('col1'!$B$10/(((($B176/60*4)/(3.1415927*0.7*gradient!$E$8*gradient!$E$8))/1000*gradient!$E$9/1000000)/'col1'!$N$5))+('col1'!$B$11*(((($B176/60*4)/(3.1415927*0.7*gradient!$E$8*gradient!$E$8))/1000*gradient!$E$9/1000000)/'col1'!$N$5)))*(gradient!$E$9*0.001)))/4)*(1/(1+((gradient!$E$23*((gradient!$E$19-gradient!$E$18)/100)*((PI()*gradient!$E$8*gradient!$E$8/4*$C$3*0.7/$B176)))/gradient!$E$20)))*LN(((((gradient!$E$23*((gradient!$E$19-gradient!$E$18)/100)*(PI()*gradient!$E$8*gradient!$E$8/4*$C$3*0.7/$B176))/gradient!$E$20)+1)/((gradient!$E$23*((gradient!$E$19-gradient!$E$18)/100)*(PI()*gradient!$E$8*gradient!$E$8/4*$C$3*0.7/$B176))/gradient!$E$20))*EXP(gradient!$E$23*((gradient!$E$19-gradient!$E$18)/100))-(1/((gradient!$E$23*((gradient!$E$19-gradient!$E$18)/100)*(PI()*gradient!$E$8*gradient!$E$8/4*$C$3*0.7/$B176))/gradient!$E$20))))</f>
        <v>164.62758616779561</v>
      </c>
      <c r="E176" s="472"/>
      <c r="F176" s="345">
        <f>2500*gradient!$E$8/4.6</f>
        <v>1141.304347826087</v>
      </c>
      <c r="G176" s="344">
        <f>1.1*('col1'!$B$12*$G$3*0.001*(($F176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176" s="472"/>
      <c r="J176" s="345">
        <f>2500*gradient!$E$8/4.6</f>
        <v>1141.304347826087</v>
      </c>
      <c r="K176" s="344">
        <f>IF($G176&lt;201,1+((SQRT(K$3/((('col1'!$B$9*((((J176/60*4)/(3.1415927*0.7*gradient!$E$8*gradient!$E$8))/1000*gradient!$E$9/1000000)/'col1'!$N$5)^(1/3))+('col1'!$B$10/((((J176/60*4)/(3.1415927*0.7*gradient!$E$8*gradient!$E$8))/1000*gradient!$E$9/1000000)/'col1'!$N$5))+('col1'!$B$11*((((J176/60*4)/(3.1415927*0.7*gradient!$E$8*gradient!$E$8))/1000*gradient!$E$9/1000000)/'col1'!$N$5)))*(gradient!$E$9*0.001)))/4)*(1/(1+((gradient!$E$23*((gradient!$E$19-gradient!$E$18)/100)*((PI()*gradient!$E$8*gradient!$E$8/4*K$3*0.7/J176)))/$W$160)))*LN(((((gradient!$E$23*((gradient!$E$19-gradient!$E$18)/100)*(PI()*gradient!$E$8*gradient!$E$8/4*K$3*0.7/J176))/$W$160)+1)/((gradient!$E$23*((gradient!$E$19-gradient!$E$18)/100)*(PI()*gradient!$E$8*gradient!$E$8/4*K$3*0.7/J176))/$W$160))*EXP(gradient!$E$23*((gradient!$E$19-gradient!$E$18)/100))-(1/((gradient!$E$23*((gradient!$E$19-gradient!$E$18)/100)*(PI()*gradient!$E$8*gradient!$E$8/4*K$3*0.7/J176))/$W$160)))),0)</f>
        <v>0</v>
      </c>
      <c r="M176" s="472"/>
      <c r="N176" s="345">
        <f>2500*gradient!$E$8/4.6</f>
        <v>1141.304347826087</v>
      </c>
      <c r="O176" s="344">
        <f>IF($G176&lt;401,1+((SQRT(O$3/((('col1'!$B$9*((((N176/60*4)/(3.1415927*0.7*gradient!$E$8*gradient!$E$8))/1000*gradient!$E$9/1000000)/'col1'!$N$5)^(1/3))+('col1'!$B$10/((((N176/60*4)/(3.1415927*0.7*gradient!$E$8*gradient!$E$8))/1000*gradient!$E$9/1000000)/'col1'!$N$5))+('col1'!$B$11*((((N176/60*4)/(3.1415927*0.7*gradient!$E$8*gradient!$E$8))/1000*gradient!$E$9/1000000)/'col1'!$N$5)))*(gradient!$E$9*0.001)))/4)*(1/(1+((gradient!$E$23*((gradient!$E$19-gradient!$E$18)/100)*((PI()*gradient!$E$8*gradient!$E$8/4*O$3*0.7/N176)))/$W$160)))*LN(((((gradient!$E$23*((gradient!$E$19-gradient!$E$18)/100)*(PI()*gradient!$E$8*gradient!$E$8/4*O$3*0.7/N176))/$W$160)+1)/((gradient!$E$23*((gradient!$E$19-gradient!$E$18)/100)*(PI()*gradient!$E$8*gradient!$E$8/4*O$3*0.7/N176))/$W$160))*EXP(gradient!$E$23*((gradient!$E$19-gradient!$E$18)/100))-(1/((gradient!$E$23*((gradient!$E$19-gradient!$E$18)/100)*(PI()*gradient!$E$8*gradient!$E$8/4*O$3*0.7/N176))/$W$160)))),0)</f>
        <v>0</v>
      </c>
      <c r="Q176" s="472"/>
      <c r="S176" s="344">
        <f>IF($G176&lt;1001,1+((SQRT(S$3/((('col1'!$B$9*((((U176/60*4)/(3.1415927*0.7*gradient!$E$8*gradient!$E$8))/1000*gradient!$E$9/1000000)/'col1'!$N$5)^(1/3))+('col1'!$B$10/((((U176/60*4)/(3.1415927*0.7*gradient!$E$8*gradient!$E$8))/1000*gradient!$E$9/1000000)/'col1'!$N$5))+('col1'!$B$11*((((U176/60*4)/(3.1415927*0.7*gradient!$E$8*gradient!$E$8))/1000*gradient!$E$9/1000000)/'col1'!$N$5)))*(gradient!$E$9*0.001)))/4)*(1/(1+((gradient!$E$23*((gradient!$E$19-gradient!$E$18)/100)*((PI()*gradient!$E$8*gradient!$E$8/4*S$3*0.7/U176)))/$W$160)))*LN(((((gradient!$E$23*((gradient!$E$19-gradient!$E$18)/100)*(PI()*gradient!$E$8*gradient!$E$8/4*S$3*0.7/U176))/$W$160)+1)/((gradient!$E$23*((gradient!$E$19-gradient!$E$18)/100)*(PI()*gradient!$E$8*gradient!$E$8/4*S$3*0.7/U176))/$W$160))*EXP(gradient!$E$23*((gradient!$E$19-gradient!$E$18)/100))-(1/((gradient!$E$23*((gradient!$E$19-gradient!$E$18)/100)*(PI()*gradient!$E$8*gradient!$E$8/4*S$3*0.7/U176))/$W$160)))),0)</f>
        <v>0</v>
      </c>
      <c r="T176" s="340">
        <v>50</v>
      </c>
      <c r="U176" s="345">
        <f>2500*gradient!$E$8/4.6</f>
        <v>1141.304347826087</v>
      </c>
    </row>
    <row r="177" spans="1:23" x14ac:dyDescent="0.2">
      <c r="A177" s="470"/>
      <c r="B177" s="345">
        <f>3000*gradient!$E$8/4.6</f>
        <v>1369.5652173913045</v>
      </c>
      <c r="C177" s="344">
        <f>1+((SQRT($C$3/((('col1'!$B$9*(((($B177/60*4)/(3.1415927*0.7*gradient!$E$8*gradient!$E$8))/1000*gradient!$E$9/1000000)/'col1'!$N$5)^(1/3))+('col1'!$B$10/(((($B177/60*4)/(3.1415927*0.7*gradient!$E$8*gradient!$E$8))/1000*gradient!$E$9/1000000)/'col1'!$N$5))+('col1'!$B$11*(((($B177/60*4)/(3.1415927*0.7*gradient!$E$8*gradient!$E$8))/1000*gradient!$E$9/1000000)/'col1'!$N$5)))*(gradient!$E$9*0.001)))/4)*(1/(1+((gradient!$E$23*((gradient!$E$19-gradient!$E$18)/100)*((PI()*gradient!$E$8*gradient!$E$8/4*$C$3*0.7/$B177)))/gradient!$E$20)))*LN(((((gradient!$E$23*((gradient!$E$19-gradient!$E$18)/100)*(PI()*gradient!$E$8*gradient!$E$8/4*$C$3*0.7/$B177))/gradient!$E$20)+1)/((gradient!$E$23*((gradient!$E$19-gradient!$E$18)/100)*(PI()*gradient!$E$8*gradient!$E$8/4*$C$3*0.7/$B177))/gradient!$E$20))*EXP(gradient!$E$23*((gradient!$E$19-gradient!$E$18)/100))-(1/((gradient!$E$23*((gradient!$E$19-gradient!$E$18)/100)*(PI()*gradient!$E$8*gradient!$E$8/4*$C$3*0.7/$B177))/gradient!$E$20))))</f>
        <v>164.37697699468785</v>
      </c>
      <c r="E177" s="472"/>
      <c r="F177" s="345">
        <f>3000*gradient!$E$8/4.6</f>
        <v>1369.5652173913045</v>
      </c>
      <c r="G177" s="344">
        <f>1.1*('col1'!$B$12*$G$3*0.001*(($F177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177" s="472"/>
      <c r="J177" s="345">
        <f>3000*gradient!$E$8/4.6</f>
        <v>1369.5652173913045</v>
      </c>
      <c r="K177" s="344">
        <f>IF($G177&lt;201,1+((SQRT(K$3/((('col1'!$B$9*((((J177/60*4)/(3.1415927*0.7*gradient!$E$8*gradient!$E$8))/1000*gradient!$E$9/1000000)/'col1'!$N$5)^(1/3))+('col1'!$B$10/((((J177/60*4)/(3.1415927*0.7*gradient!$E$8*gradient!$E$8))/1000*gradient!$E$9/1000000)/'col1'!$N$5))+('col1'!$B$11*((((J177/60*4)/(3.1415927*0.7*gradient!$E$8*gradient!$E$8))/1000*gradient!$E$9/1000000)/'col1'!$N$5)))*(gradient!$E$9*0.001)))/4)*(1/(1+((gradient!$E$23*((gradient!$E$19-gradient!$E$18)/100)*((PI()*gradient!$E$8*gradient!$E$8/4*K$3*0.7/J177)))/$W$160)))*LN(((((gradient!$E$23*((gradient!$E$19-gradient!$E$18)/100)*(PI()*gradient!$E$8*gradient!$E$8/4*K$3*0.7/J177))/$W$160)+1)/((gradient!$E$23*((gradient!$E$19-gradient!$E$18)/100)*(PI()*gradient!$E$8*gradient!$E$8/4*K$3*0.7/J177))/$W$160))*EXP(gradient!$E$23*((gradient!$E$19-gradient!$E$18)/100))-(1/((gradient!$E$23*((gradient!$E$19-gradient!$E$18)/100)*(PI()*gradient!$E$8*gradient!$E$8/4*K$3*0.7/J177))/$W$160)))),0)</f>
        <v>0</v>
      </c>
      <c r="M177" s="472"/>
      <c r="N177" s="345">
        <f>3000*gradient!$E$8/4.6</f>
        <v>1369.5652173913045</v>
      </c>
      <c r="O177" s="344">
        <f>IF($G177&lt;401,1+((SQRT(O$3/((('col1'!$B$9*((((N177/60*4)/(3.1415927*0.7*gradient!$E$8*gradient!$E$8))/1000*gradient!$E$9/1000000)/'col1'!$N$5)^(1/3))+('col1'!$B$10/((((N177/60*4)/(3.1415927*0.7*gradient!$E$8*gradient!$E$8))/1000*gradient!$E$9/1000000)/'col1'!$N$5))+('col1'!$B$11*((((N177/60*4)/(3.1415927*0.7*gradient!$E$8*gradient!$E$8))/1000*gradient!$E$9/1000000)/'col1'!$N$5)))*(gradient!$E$9*0.001)))/4)*(1/(1+((gradient!$E$23*((gradient!$E$19-gradient!$E$18)/100)*((PI()*gradient!$E$8*gradient!$E$8/4*O$3*0.7/N177)))/$W$160)))*LN(((((gradient!$E$23*((gradient!$E$19-gradient!$E$18)/100)*(PI()*gradient!$E$8*gradient!$E$8/4*O$3*0.7/N177))/$W$160)+1)/((gradient!$E$23*((gradient!$E$19-gradient!$E$18)/100)*(PI()*gradient!$E$8*gradient!$E$8/4*O$3*0.7/N177))/$W$160))*EXP(gradient!$E$23*((gradient!$E$19-gradient!$E$18)/100))-(1/((gradient!$E$23*((gradient!$E$19-gradient!$E$18)/100)*(PI()*gradient!$E$8*gradient!$E$8/4*O$3*0.7/N177))/$W$160)))),0)</f>
        <v>0</v>
      </c>
      <c r="Q177" s="472"/>
      <c r="S177" s="344">
        <f>IF($G177&lt;1001,1+((SQRT(S$3/((('col1'!$B$9*((((U177/60*4)/(3.1415927*0.7*gradient!$E$8*gradient!$E$8))/1000*gradient!$E$9/1000000)/'col1'!$N$5)^(1/3))+('col1'!$B$10/((((U177/60*4)/(3.1415927*0.7*gradient!$E$8*gradient!$E$8))/1000*gradient!$E$9/1000000)/'col1'!$N$5))+('col1'!$B$11*((((U177/60*4)/(3.1415927*0.7*gradient!$E$8*gradient!$E$8))/1000*gradient!$E$9/1000000)/'col1'!$N$5)))*(gradient!$E$9*0.001)))/4)*(1/(1+((gradient!$E$23*((gradient!$E$19-gradient!$E$18)/100)*((PI()*gradient!$E$8*gradient!$E$8/4*S$3*0.7/U177)))/$W$160)))*LN(((((gradient!$E$23*((gradient!$E$19-gradient!$E$18)/100)*(PI()*gradient!$E$8*gradient!$E$8/4*S$3*0.7/U177))/$W$160)+1)/((gradient!$E$23*((gradient!$E$19-gradient!$E$18)/100)*(PI()*gradient!$E$8*gradient!$E$8/4*S$3*0.7/U177))/$W$160))*EXP(gradient!$E$23*((gradient!$E$19-gradient!$E$18)/100))-(1/((gradient!$E$23*((gradient!$E$19-gradient!$E$18)/100)*(PI()*gradient!$E$8*gradient!$E$8/4*S$3*0.7/U177))/$W$160)))),0)</f>
        <v>0</v>
      </c>
      <c r="T177" s="340">
        <v>50</v>
      </c>
      <c r="U177" s="345">
        <f>3000*gradient!$E$8/4.6</f>
        <v>1369.5652173913045</v>
      </c>
    </row>
    <row r="178" spans="1:23" x14ac:dyDescent="0.2">
      <c r="A178" s="470"/>
      <c r="B178" s="345">
        <f>3500*gradient!$E$8/4.6</f>
        <v>1597.8260869565217</v>
      </c>
      <c r="C178" s="344">
        <f>1+((SQRT($C$3/((('col1'!$B$9*(((($B178/60*4)/(3.1415927*0.7*gradient!$E$8*gradient!$E$8))/1000*gradient!$E$9/1000000)/'col1'!$N$5)^(1/3))+('col1'!$B$10/(((($B178/60*4)/(3.1415927*0.7*gradient!$E$8*gradient!$E$8))/1000*gradient!$E$9/1000000)/'col1'!$N$5))+('col1'!$B$11*(((($B178/60*4)/(3.1415927*0.7*gradient!$E$8*gradient!$E$8))/1000*gradient!$E$9/1000000)/'col1'!$N$5)))*(gradient!$E$9*0.001)))/4)*(1/(1+((gradient!$E$23*((gradient!$E$19-gradient!$E$18)/100)*((PI()*gradient!$E$8*gradient!$E$8/4*$C$3*0.7/$B178)))/gradient!$E$20)))*LN(((((gradient!$E$23*((gradient!$E$19-gradient!$E$18)/100)*(PI()*gradient!$E$8*gradient!$E$8/4*$C$3*0.7/$B178))/gradient!$E$20)+1)/((gradient!$E$23*((gradient!$E$19-gradient!$E$18)/100)*(PI()*gradient!$E$8*gradient!$E$8/4*$C$3*0.7/$B178))/gradient!$E$20))*EXP(gradient!$E$23*((gradient!$E$19-gradient!$E$18)/100))-(1/((gradient!$E$23*((gradient!$E$19-gradient!$E$18)/100)*(PI()*gradient!$E$8*gradient!$E$8/4*$C$3*0.7/$B178))/gradient!$E$20))))</f>
        <v>163.39398863241456</v>
      </c>
      <c r="E178" s="472"/>
      <c r="F178" s="345">
        <f>3500*gradient!$E$8/4.6</f>
        <v>1597.8260869565217</v>
      </c>
      <c r="G178" s="344">
        <f>1.1*('col1'!$B$12*$G$3*0.001*(($F178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178" s="472"/>
      <c r="J178" s="345">
        <f>3500*gradient!$E$8/4.6</f>
        <v>1597.8260869565217</v>
      </c>
      <c r="K178" s="344">
        <f>IF($G178&lt;201,1+((SQRT(K$3/((('col1'!$B$9*((((J178/60*4)/(3.1415927*0.7*gradient!$E$8*gradient!$E$8))/1000*gradient!$E$9/1000000)/'col1'!$N$5)^(1/3))+('col1'!$B$10/((((J178/60*4)/(3.1415927*0.7*gradient!$E$8*gradient!$E$8))/1000*gradient!$E$9/1000000)/'col1'!$N$5))+('col1'!$B$11*((((J178/60*4)/(3.1415927*0.7*gradient!$E$8*gradient!$E$8))/1000*gradient!$E$9/1000000)/'col1'!$N$5)))*(gradient!$E$9*0.001)))/4)*(1/(1+((gradient!$E$23*((gradient!$E$19-gradient!$E$18)/100)*((PI()*gradient!$E$8*gradient!$E$8/4*K$3*0.7/J178)))/$W$160)))*LN(((((gradient!$E$23*((gradient!$E$19-gradient!$E$18)/100)*(PI()*gradient!$E$8*gradient!$E$8/4*K$3*0.7/J178))/$W$160)+1)/((gradient!$E$23*((gradient!$E$19-gradient!$E$18)/100)*(PI()*gradient!$E$8*gradient!$E$8/4*K$3*0.7/J178))/$W$160))*EXP(gradient!$E$23*((gradient!$E$19-gradient!$E$18)/100))-(1/((gradient!$E$23*((gradient!$E$19-gradient!$E$18)/100)*(PI()*gradient!$E$8*gradient!$E$8/4*K$3*0.7/J178))/$W$160)))),0)</f>
        <v>0</v>
      </c>
      <c r="M178" s="472"/>
      <c r="N178" s="345">
        <f>3500*gradient!$E$8/4.6</f>
        <v>1597.8260869565217</v>
      </c>
      <c r="O178" s="344">
        <f>IF($G178&lt;401,1+((SQRT(O$3/((('col1'!$B$9*((((N178/60*4)/(3.1415927*0.7*gradient!$E$8*gradient!$E$8))/1000*gradient!$E$9/1000000)/'col1'!$N$5)^(1/3))+('col1'!$B$10/((((N178/60*4)/(3.1415927*0.7*gradient!$E$8*gradient!$E$8))/1000*gradient!$E$9/1000000)/'col1'!$N$5))+('col1'!$B$11*((((N178/60*4)/(3.1415927*0.7*gradient!$E$8*gradient!$E$8))/1000*gradient!$E$9/1000000)/'col1'!$N$5)))*(gradient!$E$9*0.001)))/4)*(1/(1+((gradient!$E$23*((gradient!$E$19-gradient!$E$18)/100)*((PI()*gradient!$E$8*gradient!$E$8/4*O$3*0.7/N178)))/$W$160)))*LN(((((gradient!$E$23*((gradient!$E$19-gradient!$E$18)/100)*(PI()*gradient!$E$8*gradient!$E$8/4*O$3*0.7/N178))/$W$160)+1)/((gradient!$E$23*((gradient!$E$19-gradient!$E$18)/100)*(PI()*gradient!$E$8*gradient!$E$8/4*O$3*0.7/N178))/$W$160))*EXP(gradient!$E$23*((gradient!$E$19-gradient!$E$18)/100))-(1/((gradient!$E$23*((gradient!$E$19-gradient!$E$18)/100)*(PI()*gradient!$E$8*gradient!$E$8/4*O$3*0.7/N178))/$W$160)))),0)</f>
        <v>0</v>
      </c>
      <c r="Q178" s="472"/>
      <c r="S178" s="344">
        <f>IF($G178&lt;1001,1+((SQRT(S$3/((('col1'!$B$9*((((U178/60*4)/(3.1415927*0.7*gradient!$E$8*gradient!$E$8))/1000*gradient!$E$9/1000000)/'col1'!$N$5)^(1/3))+('col1'!$B$10/((((U178/60*4)/(3.1415927*0.7*gradient!$E$8*gradient!$E$8))/1000*gradient!$E$9/1000000)/'col1'!$N$5))+('col1'!$B$11*((((U178/60*4)/(3.1415927*0.7*gradient!$E$8*gradient!$E$8))/1000*gradient!$E$9/1000000)/'col1'!$N$5)))*(gradient!$E$9*0.001)))/4)*(1/(1+((gradient!$E$23*((gradient!$E$19-gradient!$E$18)/100)*((PI()*gradient!$E$8*gradient!$E$8/4*S$3*0.7/U178)))/$W$160)))*LN(((((gradient!$E$23*((gradient!$E$19-gradient!$E$18)/100)*(PI()*gradient!$E$8*gradient!$E$8/4*S$3*0.7/U178))/$W$160)+1)/((gradient!$E$23*((gradient!$E$19-gradient!$E$18)/100)*(PI()*gradient!$E$8*gradient!$E$8/4*S$3*0.7/U178))/$W$160))*EXP(gradient!$E$23*((gradient!$E$19-gradient!$E$18)/100))-(1/((gradient!$E$23*((gradient!$E$19-gradient!$E$18)/100)*(PI()*gradient!$E$8*gradient!$E$8/4*S$3*0.7/U178))/$W$160)))),0)</f>
        <v>0</v>
      </c>
      <c r="T178" s="340">
        <v>50</v>
      </c>
      <c r="U178" s="345">
        <f>3500*gradient!$E$8/4.6</f>
        <v>1597.8260869565217</v>
      </c>
    </row>
    <row r="179" spans="1:23" x14ac:dyDescent="0.2">
      <c r="A179" s="470"/>
      <c r="B179" s="345">
        <f>4000*gradient!$E$8/4.6</f>
        <v>1826.0869565217392</v>
      </c>
      <c r="C179" s="344">
        <f>1+((SQRT($C$3/((('col1'!$B$9*(((($B179/60*4)/(3.1415927*0.7*gradient!$E$8*gradient!$E$8))/1000*gradient!$E$9/1000000)/'col1'!$N$5)^(1/3))+('col1'!$B$10/(((($B179/60*4)/(3.1415927*0.7*gradient!$E$8*gradient!$E$8))/1000*gradient!$E$9/1000000)/'col1'!$N$5))+('col1'!$B$11*(((($B179/60*4)/(3.1415927*0.7*gradient!$E$8*gradient!$E$8))/1000*gradient!$E$9/1000000)/'col1'!$N$5)))*(gradient!$E$9*0.001)))/4)*(1/(1+((gradient!$E$23*((gradient!$E$19-gradient!$E$18)/100)*((PI()*gradient!$E$8*gradient!$E$8/4*$C$3*0.7/$B179)))/gradient!$E$20)))*LN(((((gradient!$E$23*((gradient!$E$19-gradient!$E$18)/100)*(PI()*gradient!$E$8*gradient!$E$8/4*$C$3*0.7/$B179))/gradient!$E$20)+1)/((gradient!$E$23*((gradient!$E$19-gradient!$E$18)/100)*(PI()*gradient!$E$8*gradient!$E$8/4*$C$3*0.7/$B179))/gradient!$E$20))*EXP(gradient!$E$23*((gradient!$E$19-gradient!$E$18)/100))-(1/((gradient!$E$23*((gradient!$E$19-gradient!$E$18)/100)*(PI()*gradient!$E$8*gradient!$E$8/4*$C$3*0.7/$B179))/gradient!$E$20))))</f>
        <v>162.03064288318882</v>
      </c>
      <c r="E179" s="472"/>
      <c r="F179" s="345">
        <f>4000*gradient!$E$8/4.6</f>
        <v>1826.0869565217392</v>
      </c>
      <c r="G179" s="344">
        <f>1.1*('col1'!$B$12*$G$3*0.001*(($F179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179" s="472"/>
      <c r="J179" s="345">
        <f>4000*gradient!$E$8/4.6</f>
        <v>1826.0869565217392</v>
      </c>
      <c r="K179" s="344">
        <f>IF($G179&lt;201,1+((SQRT(K$3/((('col1'!$B$9*((((J179/60*4)/(3.1415927*0.7*gradient!$E$8*gradient!$E$8))/1000*gradient!$E$9/1000000)/'col1'!$N$5)^(1/3))+('col1'!$B$10/((((J179/60*4)/(3.1415927*0.7*gradient!$E$8*gradient!$E$8))/1000*gradient!$E$9/1000000)/'col1'!$N$5))+('col1'!$B$11*((((J179/60*4)/(3.1415927*0.7*gradient!$E$8*gradient!$E$8))/1000*gradient!$E$9/1000000)/'col1'!$N$5)))*(gradient!$E$9*0.001)))/4)*(1/(1+((gradient!$E$23*((gradient!$E$19-gradient!$E$18)/100)*((PI()*gradient!$E$8*gradient!$E$8/4*K$3*0.7/J179)))/$W$160)))*LN(((((gradient!$E$23*((gradient!$E$19-gradient!$E$18)/100)*(PI()*gradient!$E$8*gradient!$E$8/4*K$3*0.7/J179))/$W$160)+1)/((gradient!$E$23*((gradient!$E$19-gradient!$E$18)/100)*(PI()*gradient!$E$8*gradient!$E$8/4*K$3*0.7/J179))/$W$160))*EXP(gradient!$E$23*((gradient!$E$19-gradient!$E$18)/100))-(1/((gradient!$E$23*((gradient!$E$19-gradient!$E$18)/100)*(PI()*gradient!$E$8*gradient!$E$8/4*K$3*0.7/J179))/$W$160)))),0)</f>
        <v>0</v>
      </c>
      <c r="M179" s="472"/>
      <c r="N179" s="345">
        <f>4000*gradient!$E$8/4.6</f>
        <v>1826.0869565217392</v>
      </c>
      <c r="O179" s="344">
        <f>IF($G179&lt;401,1+((SQRT(O$3/((('col1'!$B$9*((((N179/60*4)/(3.1415927*0.7*gradient!$E$8*gradient!$E$8))/1000*gradient!$E$9/1000000)/'col1'!$N$5)^(1/3))+('col1'!$B$10/((((N179/60*4)/(3.1415927*0.7*gradient!$E$8*gradient!$E$8))/1000*gradient!$E$9/1000000)/'col1'!$N$5))+('col1'!$B$11*((((N179/60*4)/(3.1415927*0.7*gradient!$E$8*gradient!$E$8))/1000*gradient!$E$9/1000000)/'col1'!$N$5)))*(gradient!$E$9*0.001)))/4)*(1/(1+((gradient!$E$23*((gradient!$E$19-gradient!$E$18)/100)*((PI()*gradient!$E$8*gradient!$E$8/4*O$3*0.7/N179)))/$W$160)))*LN(((((gradient!$E$23*((gradient!$E$19-gradient!$E$18)/100)*(PI()*gradient!$E$8*gradient!$E$8/4*O$3*0.7/N179))/$W$160)+1)/((gradient!$E$23*((gradient!$E$19-gradient!$E$18)/100)*(PI()*gradient!$E$8*gradient!$E$8/4*O$3*0.7/N179))/$W$160))*EXP(gradient!$E$23*((gradient!$E$19-gradient!$E$18)/100))-(1/((gradient!$E$23*((gradient!$E$19-gradient!$E$18)/100)*(PI()*gradient!$E$8*gradient!$E$8/4*O$3*0.7/N179))/$W$160)))),0)</f>
        <v>0</v>
      </c>
      <c r="Q179" s="472"/>
      <c r="S179" s="344">
        <f>IF($G179&lt;1001,1+((SQRT(S$3/((('col1'!$B$9*((((U179/60*4)/(3.1415927*0.7*gradient!$E$8*gradient!$E$8))/1000*gradient!$E$9/1000000)/'col1'!$N$5)^(1/3))+('col1'!$B$10/((((U179/60*4)/(3.1415927*0.7*gradient!$E$8*gradient!$E$8))/1000*gradient!$E$9/1000000)/'col1'!$N$5))+('col1'!$B$11*((((U179/60*4)/(3.1415927*0.7*gradient!$E$8*gradient!$E$8))/1000*gradient!$E$9/1000000)/'col1'!$N$5)))*(gradient!$E$9*0.001)))/4)*(1/(1+((gradient!$E$23*((gradient!$E$19-gradient!$E$18)/100)*((PI()*gradient!$E$8*gradient!$E$8/4*S$3*0.7/U179)))/$W$160)))*LN(((((gradient!$E$23*((gradient!$E$19-gradient!$E$18)/100)*(PI()*gradient!$E$8*gradient!$E$8/4*S$3*0.7/U179))/$W$160)+1)/((gradient!$E$23*((gradient!$E$19-gradient!$E$18)/100)*(PI()*gradient!$E$8*gradient!$E$8/4*S$3*0.7/U179))/$W$160))*EXP(gradient!$E$23*((gradient!$E$19-gradient!$E$18)/100))-(1/((gradient!$E$23*((gradient!$E$19-gradient!$E$18)/100)*(PI()*gradient!$E$8*gradient!$E$8/4*S$3*0.7/U179))/$W$160)))),0)</f>
        <v>0</v>
      </c>
      <c r="T179" s="340">
        <v>50</v>
      </c>
      <c r="U179" s="345">
        <f>4000*gradient!$E$8/4.6</f>
        <v>1826.0869565217392</v>
      </c>
    </row>
    <row r="180" spans="1:23" x14ac:dyDescent="0.2">
      <c r="A180" s="470"/>
      <c r="B180" s="345">
        <f>5000*gradient!$E$8/4.6</f>
        <v>2282.608695652174</v>
      </c>
      <c r="C180" s="344">
        <f>1+((SQRT($C$3/((('col1'!$B$9*(((($B180/60*4)/(3.1415927*0.7*gradient!$E$8*gradient!$E$8))/1000*gradient!$E$9/1000000)/'col1'!$N$5)^(1/3))+('col1'!$B$10/(((($B180/60*4)/(3.1415927*0.7*gradient!$E$8*gradient!$E$8))/1000*gradient!$E$9/1000000)/'col1'!$N$5))+('col1'!$B$11*(((($B180/60*4)/(3.1415927*0.7*gradient!$E$8*gradient!$E$8))/1000*gradient!$E$9/1000000)/'col1'!$N$5)))*(gradient!$E$9*0.001)))/4)*(1/(1+((gradient!$E$23*((gradient!$E$19-gradient!$E$18)/100)*((PI()*gradient!$E$8*gradient!$E$8/4*$C$3*0.7/$B180)))/gradient!$E$20)))*LN(((((gradient!$E$23*((gradient!$E$19-gradient!$E$18)/100)*(PI()*gradient!$E$8*gradient!$E$8/4*$C$3*0.7/$B180))/gradient!$E$20)+1)/((gradient!$E$23*((gradient!$E$19-gradient!$E$18)/100)*(PI()*gradient!$E$8*gradient!$E$8/4*$C$3*0.7/$B180))/gradient!$E$20))*EXP(gradient!$E$23*((gradient!$E$19-gradient!$E$18)/100))-(1/((gradient!$E$23*((gradient!$E$19-gradient!$E$18)/100)*(PI()*gradient!$E$8*gradient!$E$8/4*$C$3*0.7/$B180))/gradient!$E$20))))</f>
        <v>158.82121376343162</v>
      </c>
      <c r="E180" s="472"/>
      <c r="F180" s="345">
        <f>5000*gradient!$E$8/4.6</f>
        <v>2282.608695652174</v>
      </c>
      <c r="G180" s="344">
        <f>1.1*('col1'!$B$12*$G$3*0.001*(($F180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180" s="472"/>
      <c r="J180" s="345">
        <f>5000*gradient!$E$8/4.6</f>
        <v>2282.608695652174</v>
      </c>
      <c r="K180" s="344">
        <f>IF($G180&lt;201,1+((SQRT(K$3/((('col1'!$B$9*((((J180/60*4)/(3.1415927*0.7*gradient!$E$8*gradient!$E$8))/1000*gradient!$E$9/1000000)/'col1'!$N$5)^(1/3))+('col1'!$B$10/((((J180/60*4)/(3.1415927*0.7*gradient!$E$8*gradient!$E$8))/1000*gradient!$E$9/1000000)/'col1'!$N$5))+('col1'!$B$11*((((J180/60*4)/(3.1415927*0.7*gradient!$E$8*gradient!$E$8))/1000*gradient!$E$9/1000000)/'col1'!$N$5)))*(gradient!$E$9*0.001)))/4)*(1/(1+((gradient!$E$23*((gradient!$E$19-gradient!$E$18)/100)*((PI()*gradient!$E$8*gradient!$E$8/4*K$3*0.7/J180)))/$W$160)))*LN(((((gradient!$E$23*((gradient!$E$19-gradient!$E$18)/100)*(PI()*gradient!$E$8*gradient!$E$8/4*K$3*0.7/J180))/$W$160)+1)/((gradient!$E$23*((gradient!$E$19-gradient!$E$18)/100)*(PI()*gradient!$E$8*gradient!$E$8/4*K$3*0.7/J180))/$W$160))*EXP(gradient!$E$23*((gradient!$E$19-gradient!$E$18)/100))-(1/((gradient!$E$23*((gradient!$E$19-gradient!$E$18)/100)*(PI()*gradient!$E$8*gradient!$E$8/4*K$3*0.7/J180))/$W$160)))),0)</f>
        <v>0</v>
      </c>
      <c r="M180" s="472"/>
      <c r="N180" s="345">
        <f>5000*gradient!$E$8/4.6</f>
        <v>2282.608695652174</v>
      </c>
      <c r="O180" s="344">
        <f>IF($G180&lt;401,1+((SQRT(O$3/((('col1'!$B$9*((((N180/60*4)/(3.1415927*0.7*gradient!$E$8*gradient!$E$8))/1000*gradient!$E$9/1000000)/'col1'!$N$5)^(1/3))+('col1'!$B$10/((((N180/60*4)/(3.1415927*0.7*gradient!$E$8*gradient!$E$8))/1000*gradient!$E$9/1000000)/'col1'!$N$5))+('col1'!$B$11*((((N180/60*4)/(3.1415927*0.7*gradient!$E$8*gradient!$E$8))/1000*gradient!$E$9/1000000)/'col1'!$N$5)))*(gradient!$E$9*0.001)))/4)*(1/(1+((gradient!$E$23*((gradient!$E$19-gradient!$E$18)/100)*((PI()*gradient!$E$8*gradient!$E$8/4*O$3*0.7/N180)))/$W$160)))*LN(((((gradient!$E$23*((gradient!$E$19-gradient!$E$18)/100)*(PI()*gradient!$E$8*gradient!$E$8/4*O$3*0.7/N180))/$W$160)+1)/((gradient!$E$23*((gradient!$E$19-gradient!$E$18)/100)*(PI()*gradient!$E$8*gradient!$E$8/4*O$3*0.7/N180))/$W$160))*EXP(gradient!$E$23*((gradient!$E$19-gradient!$E$18)/100))-(1/((gradient!$E$23*((gradient!$E$19-gradient!$E$18)/100)*(PI()*gradient!$E$8*gradient!$E$8/4*O$3*0.7/N180))/$W$160)))),0)</f>
        <v>0</v>
      </c>
      <c r="Q180" s="472"/>
      <c r="S180" s="344">
        <f>IF($G180&lt;1001,1+((SQRT(S$3/((('col1'!$B$9*((((U180/60*4)/(3.1415927*0.7*gradient!$E$8*gradient!$E$8))/1000*gradient!$E$9/1000000)/'col1'!$N$5)^(1/3))+('col1'!$B$10/((((U180/60*4)/(3.1415927*0.7*gradient!$E$8*gradient!$E$8))/1000*gradient!$E$9/1000000)/'col1'!$N$5))+('col1'!$B$11*((((U180/60*4)/(3.1415927*0.7*gradient!$E$8*gradient!$E$8))/1000*gradient!$E$9/1000000)/'col1'!$N$5)))*(gradient!$E$9*0.001)))/4)*(1/(1+((gradient!$E$23*((gradient!$E$19-gradient!$E$18)/100)*((PI()*gradient!$E$8*gradient!$E$8/4*S$3*0.7/U180)))/$W$160)))*LN(((((gradient!$E$23*((gradient!$E$19-gradient!$E$18)/100)*(PI()*gradient!$E$8*gradient!$E$8/4*S$3*0.7/U180))/$W$160)+1)/((gradient!$E$23*((gradient!$E$19-gradient!$E$18)/100)*(PI()*gradient!$E$8*gradient!$E$8/4*S$3*0.7/U180))/$W$160))*EXP(gradient!$E$23*((gradient!$E$19-gradient!$E$18)/100))-(1/((gradient!$E$23*((gradient!$E$19-gradient!$E$18)/100)*(PI()*gradient!$E$8*gradient!$E$8/4*S$3*0.7/U180))/$W$160)))),0)</f>
        <v>0</v>
      </c>
      <c r="T180" s="340">
        <v>50</v>
      </c>
      <c r="U180" s="345">
        <f>5000*gradient!$E$8/4.6</f>
        <v>2282.608695652174</v>
      </c>
    </row>
    <row r="181" spans="1:23" x14ac:dyDescent="0.2">
      <c r="A181" s="470"/>
      <c r="B181" s="345">
        <f>6000*gradient!$E$8/4.6</f>
        <v>2739.130434782609</v>
      </c>
      <c r="C181" s="344">
        <f>1+((SQRT($C$3/((('col1'!$B$9*(((($B181/60*4)/(3.1415927*0.7*gradient!$E$8*gradient!$E$8))/1000*gradient!$E$9/1000000)/'col1'!$N$5)^(1/3))+('col1'!$B$10/(((($B181/60*4)/(3.1415927*0.7*gradient!$E$8*gradient!$E$8))/1000*gradient!$E$9/1000000)/'col1'!$N$5))+('col1'!$B$11*(((($B181/60*4)/(3.1415927*0.7*gradient!$E$8*gradient!$E$8))/1000*gradient!$E$9/1000000)/'col1'!$N$5)))*(gradient!$E$9*0.001)))/4)*(1/(1+((gradient!$E$23*((gradient!$E$19-gradient!$E$18)/100)*((PI()*gradient!$E$8*gradient!$E$8/4*$C$3*0.7/$B181)))/gradient!$E$20)))*LN(((((gradient!$E$23*((gradient!$E$19-gradient!$E$18)/100)*(PI()*gradient!$E$8*gradient!$E$8/4*$C$3*0.7/$B181))/gradient!$E$20)+1)/((gradient!$E$23*((gradient!$E$19-gradient!$E$18)/100)*(PI()*gradient!$E$8*gradient!$E$8/4*$C$3*0.7/$B181))/gradient!$E$20))*EXP(gradient!$E$23*((gradient!$E$19-gradient!$E$18)/100))-(1/((gradient!$E$23*((gradient!$E$19-gradient!$E$18)/100)*(PI()*gradient!$E$8*gradient!$E$8/4*$C$3*0.7/$B181))/gradient!$E$20))))</f>
        <v>155.45423601602076</v>
      </c>
      <c r="E181" s="472"/>
      <c r="F181" s="345">
        <f>6000*gradient!$E$8/4.6</f>
        <v>2739.130434782609</v>
      </c>
      <c r="G181" s="344">
        <f>1.1*('col1'!$B$12*$G$3*0.001*(($F181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181" s="472"/>
      <c r="J181" s="345">
        <f>6000*gradient!$E$8/4.6</f>
        <v>2739.130434782609</v>
      </c>
      <c r="K181" s="344">
        <f>IF($G181&lt;201,1+((SQRT(K$3/((('col1'!$B$9*((((J181/60*4)/(3.1415927*0.7*gradient!$E$8*gradient!$E$8))/1000*gradient!$E$9/1000000)/'col1'!$N$5)^(1/3))+('col1'!$B$10/((((J181/60*4)/(3.1415927*0.7*gradient!$E$8*gradient!$E$8))/1000*gradient!$E$9/1000000)/'col1'!$N$5))+('col1'!$B$11*((((J181/60*4)/(3.1415927*0.7*gradient!$E$8*gradient!$E$8))/1000*gradient!$E$9/1000000)/'col1'!$N$5)))*(gradient!$E$9*0.001)))/4)*(1/(1+((gradient!$E$23*((gradient!$E$19-gradient!$E$18)/100)*((PI()*gradient!$E$8*gradient!$E$8/4*K$3*0.7/J181)))/$W$160)))*LN(((((gradient!$E$23*((gradient!$E$19-gradient!$E$18)/100)*(PI()*gradient!$E$8*gradient!$E$8/4*K$3*0.7/J181))/$W$160)+1)/((gradient!$E$23*((gradient!$E$19-gradient!$E$18)/100)*(PI()*gradient!$E$8*gradient!$E$8/4*K$3*0.7/J181))/$W$160))*EXP(gradient!$E$23*((gradient!$E$19-gradient!$E$18)/100))-(1/((gradient!$E$23*((gradient!$E$19-gradient!$E$18)/100)*(PI()*gradient!$E$8*gradient!$E$8/4*K$3*0.7/J181))/$W$160)))),0)</f>
        <v>0</v>
      </c>
      <c r="M181" s="472"/>
      <c r="N181" s="345">
        <f>6000*gradient!$E$8/4.6</f>
        <v>2739.130434782609</v>
      </c>
      <c r="O181" s="344">
        <f>IF($G181&lt;401,1+((SQRT(O$3/((('col1'!$B$9*((((N181/60*4)/(3.1415927*0.7*gradient!$E$8*gradient!$E$8))/1000*gradient!$E$9/1000000)/'col1'!$N$5)^(1/3))+('col1'!$B$10/((((N181/60*4)/(3.1415927*0.7*gradient!$E$8*gradient!$E$8))/1000*gradient!$E$9/1000000)/'col1'!$N$5))+('col1'!$B$11*((((N181/60*4)/(3.1415927*0.7*gradient!$E$8*gradient!$E$8))/1000*gradient!$E$9/1000000)/'col1'!$N$5)))*(gradient!$E$9*0.001)))/4)*(1/(1+((gradient!$E$23*((gradient!$E$19-gradient!$E$18)/100)*((PI()*gradient!$E$8*gradient!$E$8/4*O$3*0.7/N181)))/$W$160)))*LN(((((gradient!$E$23*((gradient!$E$19-gradient!$E$18)/100)*(PI()*gradient!$E$8*gradient!$E$8/4*O$3*0.7/N181))/$W$160)+1)/((gradient!$E$23*((gradient!$E$19-gradient!$E$18)/100)*(PI()*gradient!$E$8*gradient!$E$8/4*O$3*0.7/N181))/$W$160))*EXP(gradient!$E$23*((gradient!$E$19-gradient!$E$18)/100))-(1/((gradient!$E$23*((gradient!$E$19-gradient!$E$18)/100)*(PI()*gradient!$E$8*gradient!$E$8/4*O$3*0.7/N181))/$W$160)))),0)</f>
        <v>0</v>
      </c>
      <c r="Q181" s="472"/>
      <c r="S181" s="344">
        <f>IF($G181&lt;1001,1+((SQRT(S$3/((('col1'!$B$9*((((U181/60*4)/(3.1415927*0.7*gradient!$E$8*gradient!$E$8))/1000*gradient!$E$9/1000000)/'col1'!$N$5)^(1/3))+('col1'!$B$10/((((U181/60*4)/(3.1415927*0.7*gradient!$E$8*gradient!$E$8))/1000*gradient!$E$9/1000000)/'col1'!$N$5))+('col1'!$B$11*((((U181/60*4)/(3.1415927*0.7*gradient!$E$8*gradient!$E$8))/1000*gradient!$E$9/1000000)/'col1'!$N$5)))*(gradient!$E$9*0.001)))/4)*(1/(1+((gradient!$E$23*((gradient!$E$19-gradient!$E$18)/100)*((PI()*gradient!$E$8*gradient!$E$8/4*S$3*0.7/U181)))/$W$160)))*LN(((((gradient!$E$23*((gradient!$E$19-gradient!$E$18)/100)*(PI()*gradient!$E$8*gradient!$E$8/4*S$3*0.7/U181))/$W$160)+1)/((gradient!$E$23*((gradient!$E$19-gradient!$E$18)/100)*(PI()*gradient!$E$8*gradient!$E$8/4*S$3*0.7/U181))/$W$160))*EXP(gradient!$E$23*((gradient!$E$19-gradient!$E$18)/100))-(1/((gradient!$E$23*((gradient!$E$19-gradient!$E$18)/100)*(PI()*gradient!$E$8*gradient!$E$8/4*S$3*0.7/U181))/$W$160)))),0)</f>
        <v>0</v>
      </c>
      <c r="T181" s="340">
        <v>50</v>
      </c>
      <c r="U181" s="345">
        <f>6000*gradient!$E$8/4.6</f>
        <v>2739.130434782609</v>
      </c>
    </row>
    <row r="182" spans="1:23" x14ac:dyDescent="0.2">
      <c r="A182" s="470"/>
      <c r="B182" s="345">
        <f>7000*gradient!$E$8/4.6</f>
        <v>3195.6521739130435</v>
      </c>
      <c r="C182" s="344">
        <f>1+((SQRT($C$3/((('col1'!$B$9*(((($B182/60*4)/(3.1415927*0.7*gradient!$E$8*gradient!$E$8))/1000*gradient!$E$9/1000000)/'col1'!$N$5)^(1/3))+('col1'!$B$10/(((($B182/60*4)/(3.1415927*0.7*gradient!$E$8*gradient!$E$8))/1000*gradient!$E$9/1000000)/'col1'!$N$5))+('col1'!$B$11*(((($B182/60*4)/(3.1415927*0.7*gradient!$E$8*gradient!$E$8))/1000*gradient!$E$9/1000000)/'col1'!$N$5)))*(gradient!$E$9*0.001)))/4)*(1/(1+((gradient!$E$23*((gradient!$E$19-gradient!$E$18)/100)*((PI()*gradient!$E$8*gradient!$E$8/4*$C$3*0.7/$B182)))/gradient!$E$20)))*LN(((((gradient!$E$23*((gradient!$E$19-gradient!$E$18)/100)*(PI()*gradient!$E$8*gradient!$E$8/4*$C$3*0.7/$B182))/gradient!$E$20)+1)/((gradient!$E$23*((gradient!$E$19-gradient!$E$18)/100)*(PI()*gradient!$E$8*gradient!$E$8/4*$C$3*0.7/$B182))/gradient!$E$20))*EXP(gradient!$E$23*((gradient!$E$19-gradient!$E$18)/100))-(1/((gradient!$E$23*((gradient!$E$19-gradient!$E$18)/100)*(PI()*gradient!$E$8*gradient!$E$8/4*$C$3*0.7/$B182))/gradient!$E$20))))</f>
        <v>152.16691053750262</v>
      </c>
      <c r="E182" s="472"/>
      <c r="F182" s="345">
        <f>7000*gradient!$E$8/4.6</f>
        <v>3195.6521739130435</v>
      </c>
      <c r="G182" s="344">
        <f>1.1*('col1'!$B$12*$G$3*0.001*(($F182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182" s="472"/>
      <c r="J182" s="345">
        <f>7000*gradient!$E$8/4.6</f>
        <v>3195.6521739130435</v>
      </c>
      <c r="K182" s="344">
        <f>IF($G182&lt;201,1+((SQRT(K$3/((('col1'!$B$9*((((J182/60*4)/(3.1415927*0.7*gradient!$E$8*gradient!$E$8))/1000*gradient!$E$9/1000000)/'col1'!$N$5)^(1/3))+('col1'!$B$10/((((J182/60*4)/(3.1415927*0.7*gradient!$E$8*gradient!$E$8))/1000*gradient!$E$9/1000000)/'col1'!$N$5))+('col1'!$B$11*((((J182/60*4)/(3.1415927*0.7*gradient!$E$8*gradient!$E$8))/1000*gradient!$E$9/1000000)/'col1'!$N$5)))*(gradient!$E$9*0.001)))/4)*(1/(1+((gradient!$E$23*((gradient!$E$19-gradient!$E$18)/100)*((PI()*gradient!$E$8*gradient!$E$8/4*K$3*0.7/J182)))/$W$160)))*LN(((((gradient!$E$23*((gradient!$E$19-gradient!$E$18)/100)*(PI()*gradient!$E$8*gradient!$E$8/4*K$3*0.7/J182))/$W$160)+1)/((gradient!$E$23*((gradient!$E$19-gradient!$E$18)/100)*(PI()*gradient!$E$8*gradient!$E$8/4*K$3*0.7/J182))/$W$160))*EXP(gradient!$E$23*((gradient!$E$19-gradient!$E$18)/100))-(1/((gradient!$E$23*((gradient!$E$19-gradient!$E$18)/100)*(PI()*gradient!$E$8*gradient!$E$8/4*K$3*0.7/J182))/$W$160)))),0)</f>
        <v>0</v>
      </c>
      <c r="M182" s="472"/>
      <c r="N182" s="345">
        <f>7000*gradient!$E$8/4.6</f>
        <v>3195.6521739130435</v>
      </c>
      <c r="O182" s="344">
        <f>IF($G182&lt;401,1+((SQRT(O$3/((('col1'!$B$9*((((N182/60*4)/(3.1415927*0.7*gradient!$E$8*gradient!$E$8))/1000*gradient!$E$9/1000000)/'col1'!$N$5)^(1/3))+('col1'!$B$10/((((N182/60*4)/(3.1415927*0.7*gradient!$E$8*gradient!$E$8))/1000*gradient!$E$9/1000000)/'col1'!$N$5))+('col1'!$B$11*((((N182/60*4)/(3.1415927*0.7*gradient!$E$8*gradient!$E$8))/1000*gradient!$E$9/1000000)/'col1'!$N$5)))*(gradient!$E$9*0.001)))/4)*(1/(1+((gradient!$E$23*((gradient!$E$19-gradient!$E$18)/100)*((PI()*gradient!$E$8*gradient!$E$8/4*O$3*0.7/N182)))/$W$160)))*LN(((((gradient!$E$23*((gradient!$E$19-gradient!$E$18)/100)*(PI()*gradient!$E$8*gradient!$E$8/4*O$3*0.7/N182))/$W$160)+1)/((gradient!$E$23*((gradient!$E$19-gradient!$E$18)/100)*(PI()*gradient!$E$8*gradient!$E$8/4*O$3*0.7/N182))/$W$160))*EXP(gradient!$E$23*((gradient!$E$19-gradient!$E$18)/100))-(1/((gradient!$E$23*((gradient!$E$19-gradient!$E$18)/100)*(PI()*gradient!$E$8*gradient!$E$8/4*O$3*0.7/N182))/$W$160)))),0)</f>
        <v>0</v>
      </c>
      <c r="Q182" s="472"/>
      <c r="S182" s="344">
        <f>IF($G182&lt;1001,1+((SQRT(S$3/((('col1'!$B$9*((((U182/60*4)/(3.1415927*0.7*gradient!$E$8*gradient!$E$8))/1000*gradient!$E$9/1000000)/'col1'!$N$5)^(1/3))+('col1'!$B$10/((((U182/60*4)/(3.1415927*0.7*gradient!$E$8*gradient!$E$8))/1000*gradient!$E$9/1000000)/'col1'!$N$5))+('col1'!$B$11*((((U182/60*4)/(3.1415927*0.7*gradient!$E$8*gradient!$E$8))/1000*gradient!$E$9/1000000)/'col1'!$N$5)))*(gradient!$E$9*0.001)))/4)*(1/(1+((gradient!$E$23*((gradient!$E$19-gradient!$E$18)/100)*((PI()*gradient!$E$8*gradient!$E$8/4*S$3*0.7/U182)))/$W$160)))*LN(((((gradient!$E$23*((gradient!$E$19-gradient!$E$18)/100)*(PI()*gradient!$E$8*gradient!$E$8/4*S$3*0.7/U182))/$W$160)+1)/((gradient!$E$23*((gradient!$E$19-gradient!$E$18)/100)*(PI()*gradient!$E$8*gradient!$E$8/4*S$3*0.7/U182))/$W$160))*EXP(gradient!$E$23*((gradient!$E$19-gradient!$E$18)/100))-(1/((gradient!$E$23*((gradient!$E$19-gradient!$E$18)/100)*(PI()*gradient!$E$8*gradient!$E$8/4*S$3*0.7/U182))/$W$160)))),0)</f>
        <v>0</v>
      </c>
      <c r="T182" s="340">
        <v>50</v>
      </c>
      <c r="U182" s="345">
        <f>7000*gradient!$E$8/4.6</f>
        <v>3195.6521739130435</v>
      </c>
    </row>
    <row r="183" spans="1:23" x14ac:dyDescent="0.2">
      <c r="A183" s="470"/>
      <c r="B183" s="345">
        <f>8000*gradient!$E$8/4.6</f>
        <v>3652.1739130434785</v>
      </c>
      <c r="C183" s="344">
        <f>1+((SQRT($C$3/((('col1'!$B$9*(((($B183/60*4)/(3.1415927*0.7*gradient!$E$8*gradient!$E$8))/1000*gradient!$E$9/1000000)/'col1'!$N$5)^(1/3))+('col1'!$B$10/(((($B183/60*4)/(3.1415927*0.7*gradient!$E$8*gradient!$E$8))/1000*gradient!$E$9/1000000)/'col1'!$N$5))+('col1'!$B$11*(((($B183/60*4)/(3.1415927*0.7*gradient!$E$8*gradient!$E$8))/1000*gradient!$E$9/1000000)/'col1'!$N$5)))*(gradient!$E$9*0.001)))/4)*(1/(1+((gradient!$E$23*((gradient!$E$19-gradient!$E$18)/100)*((PI()*gradient!$E$8*gradient!$E$8/4*$C$3*0.7/$B183)))/gradient!$E$20)))*LN(((((gradient!$E$23*((gradient!$E$19-gradient!$E$18)/100)*(PI()*gradient!$E$8*gradient!$E$8/4*$C$3*0.7/$B183))/gradient!$E$20)+1)/((gradient!$E$23*((gradient!$E$19-gradient!$E$18)/100)*(PI()*gradient!$E$8*gradient!$E$8/4*$C$3*0.7/$B183))/gradient!$E$20))*EXP(gradient!$E$23*((gradient!$E$19-gradient!$E$18)/100))-(1/((gradient!$E$23*((gradient!$E$19-gradient!$E$18)/100)*(PI()*gradient!$E$8*gradient!$E$8/4*$C$3*0.7/$B183))/gradient!$E$20))))</f>
        <v>149.04021561322466</v>
      </c>
      <c r="E183" s="472"/>
      <c r="F183" s="345">
        <f>8000*gradient!$E$8/4.6</f>
        <v>3652.1739130434785</v>
      </c>
      <c r="G183" s="344">
        <f>1.1*('col1'!$B$12*$G$3*0.001*(($F183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183" s="472"/>
      <c r="J183" s="345">
        <f>8000*gradient!$E$8/4.6</f>
        <v>3652.1739130434785</v>
      </c>
      <c r="K183" s="344">
        <f>IF($G183&lt;201,1+((SQRT(K$3/((('col1'!$B$9*((((J183/60*4)/(3.1415927*0.7*gradient!$E$8*gradient!$E$8))/1000*gradient!$E$9/1000000)/'col1'!$N$5)^(1/3))+('col1'!$B$10/((((J183/60*4)/(3.1415927*0.7*gradient!$E$8*gradient!$E$8))/1000*gradient!$E$9/1000000)/'col1'!$N$5))+('col1'!$B$11*((((J183/60*4)/(3.1415927*0.7*gradient!$E$8*gradient!$E$8))/1000*gradient!$E$9/1000000)/'col1'!$N$5)))*(gradient!$E$9*0.001)))/4)*(1/(1+((gradient!$E$23*((gradient!$E$19-gradient!$E$18)/100)*((PI()*gradient!$E$8*gradient!$E$8/4*K$3*0.7/J183)))/$W$160)))*LN(((((gradient!$E$23*((gradient!$E$19-gradient!$E$18)/100)*(PI()*gradient!$E$8*gradient!$E$8/4*K$3*0.7/J183))/$W$160)+1)/((gradient!$E$23*((gradient!$E$19-gradient!$E$18)/100)*(PI()*gradient!$E$8*gradient!$E$8/4*K$3*0.7/J183))/$W$160))*EXP(gradient!$E$23*((gradient!$E$19-gradient!$E$18)/100))-(1/((gradient!$E$23*((gradient!$E$19-gradient!$E$18)/100)*(PI()*gradient!$E$8*gradient!$E$8/4*K$3*0.7/J183))/$W$160)))),0)</f>
        <v>0</v>
      </c>
      <c r="M183" s="472"/>
      <c r="N183" s="345">
        <f>8000*gradient!$E$8/4.6</f>
        <v>3652.1739130434785</v>
      </c>
      <c r="O183" s="344">
        <f>IF($G183&lt;401,1+((SQRT(O$3/((('col1'!$B$9*((((N183/60*4)/(3.1415927*0.7*gradient!$E$8*gradient!$E$8))/1000*gradient!$E$9/1000000)/'col1'!$N$5)^(1/3))+('col1'!$B$10/((((N183/60*4)/(3.1415927*0.7*gradient!$E$8*gradient!$E$8))/1000*gradient!$E$9/1000000)/'col1'!$N$5))+('col1'!$B$11*((((N183/60*4)/(3.1415927*0.7*gradient!$E$8*gradient!$E$8))/1000*gradient!$E$9/1000000)/'col1'!$N$5)))*(gradient!$E$9*0.001)))/4)*(1/(1+((gradient!$E$23*((gradient!$E$19-gradient!$E$18)/100)*((PI()*gradient!$E$8*gradient!$E$8/4*O$3*0.7/N183)))/$W$160)))*LN(((((gradient!$E$23*((gradient!$E$19-gradient!$E$18)/100)*(PI()*gradient!$E$8*gradient!$E$8/4*O$3*0.7/N183))/$W$160)+1)/((gradient!$E$23*((gradient!$E$19-gradient!$E$18)/100)*(PI()*gradient!$E$8*gradient!$E$8/4*O$3*0.7/N183))/$W$160))*EXP(gradient!$E$23*((gradient!$E$19-gradient!$E$18)/100))-(1/((gradient!$E$23*((gradient!$E$19-gradient!$E$18)/100)*(PI()*gradient!$E$8*gradient!$E$8/4*O$3*0.7/N183))/$W$160)))),0)</f>
        <v>0</v>
      </c>
      <c r="Q183" s="472"/>
      <c r="S183" s="344">
        <f>IF($G183&lt;1001,1+((SQRT(S$3/((('col1'!$B$9*((((U183/60*4)/(3.1415927*0.7*gradient!$E$8*gradient!$E$8))/1000*gradient!$E$9/1000000)/'col1'!$N$5)^(1/3))+('col1'!$B$10/((((U183/60*4)/(3.1415927*0.7*gradient!$E$8*gradient!$E$8))/1000*gradient!$E$9/1000000)/'col1'!$N$5))+('col1'!$B$11*((((U183/60*4)/(3.1415927*0.7*gradient!$E$8*gradient!$E$8))/1000*gradient!$E$9/1000000)/'col1'!$N$5)))*(gradient!$E$9*0.001)))/4)*(1/(1+((gradient!$E$23*((gradient!$E$19-gradient!$E$18)/100)*((PI()*gradient!$E$8*gradient!$E$8/4*S$3*0.7/U183)))/$W$160)))*LN(((((gradient!$E$23*((gradient!$E$19-gradient!$E$18)/100)*(PI()*gradient!$E$8*gradient!$E$8/4*S$3*0.7/U183))/$W$160)+1)/((gradient!$E$23*((gradient!$E$19-gradient!$E$18)/100)*(PI()*gradient!$E$8*gradient!$E$8/4*S$3*0.7/U183))/$W$160))*EXP(gradient!$E$23*((gradient!$E$19-gradient!$E$18)/100))-(1/((gradient!$E$23*((gradient!$E$19-gradient!$E$18)/100)*(PI()*gradient!$E$8*gradient!$E$8/4*S$3*0.7/U183))/$W$160)))),0)</f>
        <v>0</v>
      </c>
      <c r="T183" s="340">
        <v>50</v>
      </c>
      <c r="U183" s="345">
        <f>8000*gradient!$E$8/4.6</f>
        <v>3652.1739130434785</v>
      </c>
    </row>
    <row r="184" spans="1:23" x14ac:dyDescent="0.2">
      <c r="A184" s="470"/>
      <c r="B184" s="345">
        <f>9000*gradient!$E$8/4.6</f>
        <v>4108.695652173913</v>
      </c>
      <c r="C184" s="344">
        <f>1+((SQRT($C$3/((('col1'!$B$9*(((($B184/60*4)/(3.1415927*0.7*gradient!$E$8*gradient!$E$8))/1000*gradient!$E$9/1000000)/'col1'!$N$5)^(1/3))+('col1'!$B$10/(((($B184/60*4)/(3.1415927*0.7*gradient!$E$8*gradient!$E$8))/1000*gradient!$E$9/1000000)/'col1'!$N$5))+('col1'!$B$11*(((($B184/60*4)/(3.1415927*0.7*gradient!$E$8*gradient!$E$8))/1000*gradient!$E$9/1000000)/'col1'!$N$5)))*(gradient!$E$9*0.001)))/4)*(1/(1+((gradient!$E$23*((gradient!$E$19-gradient!$E$18)/100)*((PI()*gradient!$E$8*gradient!$E$8/4*$C$3*0.7/$B184)))/gradient!$E$20)))*LN(((((gradient!$E$23*((gradient!$E$19-gradient!$E$18)/100)*(PI()*gradient!$E$8*gradient!$E$8/4*$C$3*0.7/$B184))/gradient!$E$20)+1)/((gradient!$E$23*((gradient!$E$19-gradient!$E$18)/100)*(PI()*gradient!$E$8*gradient!$E$8/4*$C$3*0.7/$B184))/gradient!$E$20))*EXP(gradient!$E$23*((gradient!$E$19-gradient!$E$18)/100))-(1/((gradient!$E$23*((gradient!$E$19-gradient!$E$18)/100)*(PI()*gradient!$E$8*gradient!$E$8/4*$C$3*0.7/$B184))/gradient!$E$20))))</f>
        <v>146.09653074120905</v>
      </c>
      <c r="E184" s="472"/>
      <c r="F184" s="345">
        <f>9000*gradient!$E$8/4.6</f>
        <v>4108.695652173913</v>
      </c>
      <c r="G184" s="344">
        <f>1.1*('col1'!$B$12*$G$3*0.001*(($F184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184" s="472"/>
      <c r="J184" s="345">
        <f>9000*gradient!$E$8/4.6</f>
        <v>4108.695652173913</v>
      </c>
      <c r="K184" s="344">
        <f>IF($G184&lt;201,1+((SQRT(K$3/((('col1'!$B$9*((((J184/60*4)/(3.1415927*0.7*gradient!$E$8*gradient!$E$8))/1000*gradient!$E$9/1000000)/'col1'!$N$5)^(1/3))+('col1'!$B$10/((((J184/60*4)/(3.1415927*0.7*gradient!$E$8*gradient!$E$8))/1000*gradient!$E$9/1000000)/'col1'!$N$5))+('col1'!$B$11*((((J184/60*4)/(3.1415927*0.7*gradient!$E$8*gradient!$E$8))/1000*gradient!$E$9/1000000)/'col1'!$N$5)))*(gradient!$E$9*0.001)))/4)*(1/(1+((gradient!$E$23*((gradient!$E$19-gradient!$E$18)/100)*((PI()*gradient!$E$8*gradient!$E$8/4*K$3*0.7/J184)))/$W$160)))*LN(((((gradient!$E$23*((gradient!$E$19-gradient!$E$18)/100)*(PI()*gradient!$E$8*gradient!$E$8/4*K$3*0.7/J184))/$W$160)+1)/((gradient!$E$23*((gradient!$E$19-gradient!$E$18)/100)*(PI()*gradient!$E$8*gradient!$E$8/4*K$3*0.7/J184))/$W$160))*EXP(gradient!$E$23*((gradient!$E$19-gradient!$E$18)/100))-(1/((gradient!$E$23*((gradient!$E$19-gradient!$E$18)/100)*(PI()*gradient!$E$8*gradient!$E$8/4*K$3*0.7/J184))/$W$160)))),0)</f>
        <v>0</v>
      </c>
      <c r="M184" s="472"/>
      <c r="N184" s="345">
        <f>9000*gradient!$E$8/4.6</f>
        <v>4108.695652173913</v>
      </c>
      <c r="O184" s="344">
        <f>IF($G184&lt;401,1+((SQRT(O$3/((('col1'!$B$9*((((N184/60*4)/(3.1415927*0.7*gradient!$E$8*gradient!$E$8))/1000*gradient!$E$9/1000000)/'col1'!$N$5)^(1/3))+('col1'!$B$10/((((N184/60*4)/(3.1415927*0.7*gradient!$E$8*gradient!$E$8))/1000*gradient!$E$9/1000000)/'col1'!$N$5))+('col1'!$B$11*((((N184/60*4)/(3.1415927*0.7*gradient!$E$8*gradient!$E$8))/1000*gradient!$E$9/1000000)/'col1'!$N$5)))*(gradient!$E$9*0.001)))/4)*(1/(1+((gradient!$E$23*((gradient!$E$19-gradient!$E$18)/100)*((PI()*gradient!$E$8*gradient!$E$8/4*O$3*0.7/N184)))/$W$160)))*LN(((((gradient!$E$23*((gradient!$E$19-gradient!$E$18)/100)*(PI()*gradient!$E$8*gradient!$E$8/4*O$3*0.7/N184))/$W$160)+1)/((gradient!$E$23*((gradient!$E$19-gradient!$E$18)/100)*(PI()*gradient!$E$8*gradient!$E$8/4*O$3*0.7/N184))/$W$160))*EXP(gradient!$E$23*((gradient!$E$19-gradient!$E$18)/100))-(1/((gradient!$E$23*((gradient!$E$19-gradient!$E$18)/100)*(PI()*gradient!$E$8*gradient!$E$8/4*O$3*0.7/N184))/$W$160)))),0)</f>
        <v>0</v>
      </c>
      <c r="Q184" s="472"/>
      <c r="S184" s="344">
        <f>IF($G184&lt;1001,1+((SQRT(S$3/((('col1'!$B$9*((((U184/60*4)/(3.1415927*0.7*gradient!$E$8*gradient!$E$8))/1000*gradient!$E$9/1000000)/'col1'!$N$5)^(1/3))+('col1'!$B$10/((((U184/60*4)/(3.1415927*0.7*gradient!$E$8*gradient!$E$8))/1000*gradient!$E$9/1000000)/'col1'!$N$5))+('col1'!$B$11*((((U184/60*4)/(3.1415927*0.7*gradient!$E$8*gradient!$E$8))/1000*gradient!$E$9/1000000)/'col1'!$N$5)))*(gradient!$E$9*0.001)))/4)*(1/(1+((gradient!$E$23*((gradient!$E$19-gradient!$E$18)/100)*((PI()*gradient!$E$8*gradient!$E$8/4*S$3*0.7/U184)))/$W$160)))*LN(((((gradient!$E$23*((gradient!$E$19-gradient!$E$18)/100)*(PI()*gradient!$E$8*gradient!$E$8/4*S$3*0.7/U184))/$W$160)+1)/((gradient!$E$23*((gradient!$E$19-gradient!$E$18)/100)*(PI()*gradient!$E$8*gradient!$E$8/4*S$3*0.7/U184))/$W$160))*EXP(gradient!$E$23*((gradient!$E$19-gradient!$E$18)/100))-(1/((gradient!$E$23*((gradient!$E$19-gradient!$E$18)/100)*(PI()*gradient!$E$8*gradient!$E$8/4*S$3*0.7/U184))/$W$160)))),0)</f>
        <v>0</v>
      </c>
      <c r="T184" s="340">
        <v>50</v>
      </c>
      <c r="U184" s="345">
        <f>9000*gradient!$E$8/4.6</f>
        <v>4108.695652173913</v>
      </c>
    </row>
    <row r="185" spans="1:23" x14ac:dyDescent="0.2">
      <c r="A185" s="470"/>
      <c r="B185" s="345">
        <f>10000*gradient!$E$8/4.6</f>
        <v>4565.217391304348</v>
      </c>
      <c r="C185" s="344">
        <f>1+((SQRT($C$3/((('col1'!$B$9*(((($B185/60*4)/(3.1415927*0.7*gradient!$E$8*gradient!$E$8))/1000*gradient!$E$9/1000000)/'col1'!$N$5)^(1/3))+('col1'!$B$10/(((($B185/60*4)/(3.1415927*0.7*gradient!$E$8*gradient!$E$8))/1000*gradient!$E$9/1000000)/'col1'!$N$5))+('col1'!$B$11*(((($B185/60*4)/(3.1415927*0.7*gradient!$E$8*gradient!$E$8))/1000*gradient!$E$9/1000000)/'col1'!$N$5)))*(gradient!$E$9*0.001)))/4)*(1/(1+((gradient!$E$23*((gradient!$E$19-gradient!$E$18)/100)*((PI()*gradient!$E$8*gradient!$E$8/4*$C$3*0.7/$B185)))/gradient!$E$20)))*LN(((((gradient!$E$23*((gradient!$E$19-gradient!$E$18)/100)*(PI()*gradient!$E$8*gradient!$E$8/4*$C$3*0.7/$B185))/gradient!$E$20)+1)/((gradient!$E$23*((gradient!$E$19-gradient!$E$18)/100)*(PI()*gradient!$E$8*gradient!$E$8/4*$C$3*0.7/$B185))/gradient!$E$20))*EXP(gradient!$E$23*((gradient!$E$19-gradient!$E$18)/100))-(1/((gradient!$E$23*((gradient!$E$19-gradient!$E$18)/100)*(PI()*gradient!$E$8*gradient!$E$8/4*$C$3*0.7/$B185))/gradient!$E$20))))</f>
        <v>143.33502929228118</v>
      </c>
      <c r="E185" s="473"/>
      <c r="F185" s="345">
        <f>10000*gradient!$E$8/4.6</f>
        <v>4565.217391304348</v>
      </c>
      <c r="G185" s="344">
        <f>1.1*('col1'!$B$12*$G$3*0.001*(($F185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185" s="473"/>
      <c r="J185" s="345">
        <f>10000*gradient!$E$8/4.6</f>
        <v>4565.217391304348</v>
      </c>
      <c r="K185" s="344">
        <f>IF($G185&lt;201,1+((SQRT(K$3/((('col1'!$B$9*((((J185/60*4)/(3.1415927*0.7*gradient!$E$8*gradient!$E$8))/1000*gradient!$E$9/1000000)/'col1'!$N$5)^(1/3))+('col1'!$B$10/((((J185/60*4)/(3.1415927*0.7*gradient!$E$8*gradient!$E$8))/1000*gradient!$E$9/1000000)/'col1'!$N$5))+('col1'!$B$11*((((J185/60*4)/(3.1415927*0.7*gradient!$E$8*gradient!$E$8))/1000*gradient!$E$9/1000000)/'col1'!$N$5)))*(gradient!$E$9*0.001)))/4)*(1/(1+((gradient!$E$23*((gradient!$E$19-gradient!$E$18)/100)*((PI()*gradient!$E$8*gradient!$E$8/4*K$3*0.7/J185)))/$W$160)))*LN(((((gradient!$E$23*((gradient!$E$19-gradient!$E$18)/100)*(PI()*gradient!$E$8*gradient!$E$8/4*K$3*0.7/J185))/$W$160)+1)/((gradient!$E$23*((gradient!$E$19-gradient!$E$18)/100)*(PI()*gradient!$E$8*gradient!$E$8/4*K$3*0.7/J185))/$W$160))*EXP(gradient!$E$23*((gradient!$E$19-gradient!$E$18)/100))-(1/((gradient!$E$23*((gradient!$E$19-gradient!$E$18)/100)*(PI()*gradient!$E$8*gradient!$E$8/4*K$3*0.7/J185))/$W$160)))),0)</f>
        <v>0</v>
      </c>
      <c r="M185" s="473"/>
      <c r="N185" s="345">
        <f>10000*gradient!$E$8/4.6</f>
        <v>4565.217391304348</v>
      </c>
      <c r="O185" s="344">
        <f>IF($G185&lt;401,1+((SQRT(O$3/((('col1'!$B$9*((((N185/60*4)/(3.1415927*0.7*gradient!$E$8*gradient!$E$8))/1000*gradient!$E$9/1000000)/'col1'!$N$5)^(1/3))+('col1'!$B$10/((((N185/60*4)/(3.1415927*0.7*gradient!$E$8*gradient!$E$8))/1000*gradient!$E$9/1000000)/'col1'!$N$5))+('col1'!$B$11*((((N185/60*4)/(3.1415927*0.7*gradient!$E$8*gradient!$E$8))/1000*gradient!$E$9/1000000)/'col1'!$N$5)))*(gradient!$E$9*0.001)))/4)*(1/(1+((gradient!$E$23*((gradient!$E$19-gradient!$E$18)/100)*((PI()*gradient!$E$8*gradient!$E$8/4*O$3*0.7/N185)))/$W$160)))*LN(((((gradient!$E$23*((gradient!$E$19-gradient!$E$18)/100)*(PI()*gradient!$E$8*gradient!$E$8/4*O$3*0.7/N185))/$W$160)+1)/((gradient!$E$23*((gradient!$E$19-gradient!$E$18)/100)*(PI()*gradient!$E$8*gradient!$E$8/4*O$3*0.7/N185))/$W$160))*EXP(gradient!$E$23*((gradient!$E$19-gradient!$E$18)/100))-(1/((gradient!$E$23*((gradient!$E$19-gradient!$E$18)/100)*(PI()*gradient!$E$8*gradient!$E$8/4*O$3*0.7/N185))/$W$160)))),0)</f>
        <v>0</v>
      </c>
      <c r="Q185" s="473"/>
      <c r="S185" s="344">
        <f>IF($G185&lt;1001,1+((SQRT(S$3/((('col1'!$B$9*((((U185/60*4)/(3.1415927*0.7*gradient!$E$8*gradient!$E$8))/1000*gradient!$E$9/1000000)/'col1'!$N$5)^(1/3))+('col1'!$B$10/((((U185/60*4)/(3.1415927*0.7*gradient!$E$8*gradient!$E$8))/1000*gradient!$E$9/1000000)/'col1'!$N$5))+('col1'!$B$11*((((U185/60*4)/(3.1415927*0.7*gradient!$E$8*gradient!$E$8))/1000*gradient!$E$9/1000000)/'col1'!$N$5)))*(gradient!$E$9*0.001)))/4)*(1/(1+((gradient!$E$23*((gradient!$E$19-gradient!$E$18)/100)*((PI()*gradient!$E$8*gradient!$E$8/4*S$3*0.7/U185)))/$W$160)))*LN(((((gradient!$E$23*((gradient!$E$19-gradient!$E$18)/100)*(PI()*gradient!$E$8*gradient!$E$8/4*S$3*0.7/U185))/$W$160)+1)/((gradient!$E$23*((gradient!$E$19-gradient!$E$18)/100)*(PI()*gradient!$E$8*gradient!$E$8/4*S$3*0.7/U185))/$W$160))*EXP(gradient!$E$23*((gradient!$E$19-gradient!$E$18)/100))-(1/((gradient!$E$23*((gradient!$E$19-gradient!$E$18)/100)*(PI()*gradient!$E$8*gradient!$E$8/4*S$3*0.7/U185))/$W$160)))),0)</f>
        <v>0</v>
      </c>
      <c r="T185" s="340">
        <v>50</v>
      </c>
      <c r="U185" s="345">
        <f>10000*gradient!$E$8/4.6</f>
        <v>4565.217391304348</v>
      </c>
    </row>
    <row r="186" spans="1:23" ht="12.75" customHeight="1" x14ac:dyDescent="0.2">
      <c r="A186" s="470" t="s">
        <v>290</v>
      </c>
      <c r="B186" s="343">
        <f>50*gradient!$E$8/4.6</f>
        <v>22.826086956521742</v>
      </c>
      <c r="C186" s="344">
        <f>1+((SQRT($C$3/((('col1'!$B$9*(((($B186/60*4)/(3.1415927*0.7*gradient!$E$8*gradient!$E$8))/1000*gradient!$E$9/1000000)/'col1'!$N$5)^(1/3))+('col1'!$B$10/(((($B186/60*4)/(3.1415927*0.7*gradient!$E$8*gradient!$E$8))/1000*gradient!$E$9/1000000)/'col1'!$N$5))+('col1'!$B$11*(((($B186/60*4)/(3.1415927*0.7*gradient!$E$8*gradient!$E$8))/1000*gradient!$E$9/1000000)/'col1'!$N$5)))*(gradient!$E$9*0.001)))/4)*(1/(1+((gradient!$E$23*((gradient!$E$19-gradient!$E$18)/100)*((PI()*gradient!$E$8*gradient!$E$8/4*$C$3*0.7/$B186)))/gradient!$E$20)))*LN(((((gradient!$E$23*((gradient!$E$19-gradient!$E$18)/100)*(PI()*gradient!$E$8*gradient!$E$8/4*$C$3*0.7/$B186))/gradient!$E$20)+1)/((gradient!$E$23*((gradient!$E$19-gradient!$E$18)/100)*(PI()*gradient!$E$8*gradient!$E$8/4*$C$3*0.7/$B186))/gradient!$E$20))*EXP(gradient!$E$23*((gradient!$E$19-gradient!$E$18)/100))-(1/((gradient!$E$23*((gradient!$E$19-gradient!$E$18)/100)*(PI()*gradient!$E$8*gradient!$E$8/4*$C$3*0.7/$B186))/gradient!$E$20))))</f>
        <v>11.735946505554619</v>
      </c>
      <c r="E186" s="471" t="s">
        <v>290</v>
      </c>
      <c r="F186" s="343">
        <f>50*gradient!$E$8/4.6</f>
        <v>22.826086956521742</v>
      </c>
      <c r="G186" s="344">
        <f>1.1*('col1'!$B$12*$G$3*0.001*(($F186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186" s="471" t="s">
        <v>290</v>
      </c>
      <c r="J186" s="343">
        <f>50*gradient!$E$8/4.6</f>
        <v>22.826086956521742</v>
      </c>
      <c r="K186" s="344">
        <f>IF($G186&lt;201,1+((SQRT(K$3/((('col1'!$B$9*((((J186/60*4)/(3.1415927*0.7*gradient!$E$8*gradient!$E$8))/1000*gradient!$E$9/1000000)/'col1'!$N$5)^(1/3))+('col1'!$B$10/((((J186/60*4)/(3.1415927*0.7*gradient!$E$8*gradient!$E$8))/1000*gradient!$E$9/1000000)/'col1'!$N$5))+('col1'!$B$11*((((J186/60*4)/(3.1415927*0.7*gradient!$E$8*gradient!$E$8))/1000*gradient!$E$9/1000000)/'col1'!$N$5)))*(gradient!$E$9*0.001)))/4)*(1/(1+((gradient!$E$23*((gradient!$E$19-gradient!$E$18)/100)*((PI()*gradient!$E$8*gradient!$E$8/4*K$3*0.7/J186)))/$W$186)))*LN(((((gradient!$E$23*((gradient!$E$19-gradient!$E$18)/100)*(PI()*gradient!$E$8*gradient!$E$8/4*K$3*0.7/J186))/$W$186)+1)/((gradient!$E$23*((gradient!$E$19-gradient!$E$18)/100)*(PI()*gradient!$E$8*gradient!$E$8/4*K$3*0.7/J186))/$W$186))*EXP(gradient!$E$23*((gradient!$E$19-gradient!$E$18)/100))-(1/((gradient!$E$23*((gradient!$E$19-gradient!$E$18)/100)*(PI()*gradient!$E$8*gradient!$E$8/4*K$3*0.7/J186))/$W$186)))),0)</f>
        <v>75.10817080484648</v>
      </c>
      <c r="M186" s="471" t="s">
        <v>290</v>
      </c>
      <c r="N186" s="343">
        <f>50*gradient!$E$8/4.6</f>
        <v>22.826086956521742</v>
      </c>
      <c r="O186" s="344">
        <f>IF($G186&lt;401,1+((SQRT(O$3/((('col1'!$B$9*((((N186/60*4)/(3.1415927*0.7*gradient!$E$8*gradient!$E$8))/1000*gradient!$E$9/1000000)/'col1'!$N$5)^(1/3))+('col1'!$B$10/((((N186/60*4)/(3.1415927*0.7*gradient!$E$8*gradient!$E$8))/1000*gradient!$E$9/1000000)/'col1'!$N$5))+('col1'!$B$11*((((N186/60*4)/(3.1415927*0.7*gradient!$E$8*gradient!$E$8))/1000*gradient!$E$9/1000000)/'col1'!$N$5)))*(gradient!$E$9*0.001)))/4)*(1/(1+((gradient!$E$23*((gradient!$E$19-gradient!$E$18)/100)*((PI()*gradient!$E$8*gradient!$E$8/4*O$3*0.7/N186)))/$W$186)))*LN(((((gradient!$E$23*((gradient!$E$19-gradient!$E$18)/100)*(PI()*gradient!$E$8*gradient!$E$8/4*O$3*0.7/N186))/$W$186)+1)/((gradient!$E$23*((gradient!$E$19-gradient!$E$18)/100)*(PI()*gradient!$E$8*gradient!$E$8/4*O$3*0.7/N186))/$W$186))*EXP(gradient!$E$23*((gradient!$E$19-gradient!$E$18)/100))-(1/((gradient!$E$23*((gradient!$E$19-gradient!$E$18)/100)*(PI()*gradient!$E$8*gradient!$E$8/4*O$3*0.7/N186))/$W$186)))),0)</f>
        <v>75.10817080484648</v>
      </c>
      <c r="Q186" s="471" t="s">
        <v>290</v>
      </c>
      <c r="S186" s="344">
        <f>IF($G186&lt;1001,1+((SQRT(S$3/((('col1'!$B$9*((((U186/60*4)/(3.1415927*0.7*gradient!$E$8*gradient!$E$8))/1000*gradient!$E$9/1000000)/'col1'!$N$5)^(1/3))+('col1'!$B$10/((((U186/60*4)/(3.1415927*0.7*gradient!$E$8*gradient!$E$8))/1000*gradient!$E$9/1000000)/'col1'!$N$5))+('col1'!$B$11*((((U186/60*4)/(3.1415927*0.7*gradient!$E$8*gradient!$E$8))/1000*gradient!$E$9/1000000)/'col1'!$N$5)))*(gradient!$E$9*0.001)))/4)*(1/(1+((gradient!$E$23*((gradient!$E$19-gradient!$E$18)/100)*((PI()*gradient!$E$8*gradient!$E$8/4*S$3*0.7/U186)))/$W$186)))*LN(((((gradient!$E$23*((gradient!$E$19-gradient!$E$18)/100)*(PI()*gradient!$E$8*gradient!$E$8/4*S$3*0.7/U186))/$W$186)+1)/((gradient!$E$23*((gradient!$E$19-gradient!$E$18)/100)*(PI()*gradient!$E$8*gradient!$E$8/4*S$3*0.7/U186))/$W$186))*EXP(gradient!$E$23*((gradient!$E$19-gradient!$E$18)/100))-(1/((gradient!$E$23*((gradient!$E$19-gradient!$E$18)/100)*(PI()*gradient!$E$8*gradient!$E$8/4*S$3*0.7/U186))/$W$186)))),0)</f>
        <v>75.10817080484648</v>
      </c>
      <c r="T186" s="340">
        <v>100</v>
      </c>
      <c r="U186" s="343">
        <f>50*gradient!$E$8/4.6</f>
        <v>22.826086956521742</v>
      </c>
      <c r="V186" s="342" t="s">
        <v>304</v>
      </c>
      <c r="W186" s="342">
        <v>100</v>
      </c>
    </row>
    <row r="187" spans="1:23" x14ac:dyDescent="0.2">
      <c r="A187" s="470"/>
      <c r="B187" s="345">
        <f>100*gradient!$E$8/4.6</f>
        <v>45.652173913043484</v>
      </c>
      <c r="C187" s="344">
        <f>1+((SQRT($C$3/((('col1'!$B$9*(((($B187/60*4)/(3.1415927*0.7*gradient!$E$8*gradient!$E$8))/1000*gradient!$E$9/1000000)/'col1'!$N$5)^(1/3))+('col1'!$B$10/(((($B187/60*4)/(3.1415927*0.7*gradient!$E$8*gradient!$E$8))/1000*gradient!$E$9/1000000)/'col1'!$N$5))+('col1'!$B$11*(((($B187/60*4)/(3.1415927*0.7*gradient!$E$8*gradient!$E$8))/1000*gradient!$E$9/1000000)/'col1'!$N$5)))*(gradient!$E$9*0.001)))/4)*(1/(1+((gradient!$E$23*((gradient!$E$19-gradient!$E$18)/100)*((PI()*gradient!$E$8*gradient!$E$8/4*$C$3*0.7/$B187)))/gradient!$E$20)))*LN(((((gradient!$E$23*((gradient!$E$19-gradient!$E$18)/100)*(PI()*gradient!$E$8*gradient!$E$8/4*$C$3*0.7/$B187))/gradient!$E$20)+1)/((gradient!$E$23*((gradient!$E$19-gradient!$E$18)/100)*(PI()*gradient!$E$8*gradient!$E$8/4*$C$3*0.7/$B187))/gradient!$E$20))*EXP(gradient!$E$23*((gradient!$E$19-gradient!$E$18)/100))-(1/((gradient!$E$23*((gradient!$E$19-gradient!$E$18)/100)*(PI()*gradient!$E$8*gradient!$E$8/4*$C$3*0.7/$B187))/gradient!$E$20))))</f>
        <v>27.081375613321089</v>
      </c>
      <c r="E187" s="472"/>
      <c r="F187" s="345">
        <f>100*gradient!$E$8/4.6</f>
        <v>45.652173913043484</v>
      </c>
      <c r="G187" s="344">
        <f>1.1*('col1'!$B$12*$G$3*0.001*(($F187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187" s="472"/>
      <c r="J187" s="345">
        <f>100*gradient!$E$8/4.6</f>
        <v>45.652173913043484</v>
      </c>
      <c r="K187" s="344">
        <f>IF($G187&lt;201,1+((SQRT(K$3/((('col1'!$B$9*((((J187/60*4)/(3.1415927*0.7*gradient!$E$8*gradient!$E$8))/1000*gradient!$E$9/1000000)/'col1'!$N$5)^(1/3))+('col1'!$B$10/((((J187/60*4)/(3.1415927*0.7*gradient!$E$8*gradient!$E$8))/1000*gradient!$E$9/1000000)/'col1'!$N$5))+('col1'!$B$11*((((J187/60*4)/(3.1415927*0.7*gradient!$E$8*gradient!$E$8))/1000*gradient!$E$9/1000000)/'col1'!$N$5)))*(gradient!$E$9*0.001)))/4)*(1/(1+((gradient!$E$23*((gradient!$E$19-gradient!$E$18)/100)*((PI()*gradient!$E$8*gradient!$E$8/4*K$3*0.7/J187)))/$W$186)))*LN(((((gradient!$E$23*((gradient!$E$19-gradient!$E$18)/100)*(PI()*gradient!$E$8*gradient!$E$8/4*K$3*0.7/J187))/$W$186)+1)/((gradient!$E$23*((gradient!$E$19-gradient!$E$18)/100)*(PI()*gradient!$E$8*gradient!$E$8/4*K$3*0.7/J187))/$W$186))*EXP(gradient!$E$23*((gradient!$E$19-gradient!$E$18)/100))-(1/((gradient!$E$23*((gradient!$E$19-gradient!$E$18)/100)*(PI()*gradient!$E$8*gradient!$E$8/4*K$3*0.7/J187))/$W$186)))),0)</f>
        <v>123.41463503633049</v>
      </c>
      <c r="M187" s="472"/>
      <c r="N187" s="345">
        <f>100*gradient!$E$8/4.6</f>
        <v>45.652173913043484</v>
      </c>
      <c r="O187" s="344">
        <f>IF($G187&lt;401,1+((SQRT(O$3/((('col1'!$B$9*((((N187/60*4)/(3.1415927*0.7*gradient!$E$8*gradient!$E$8))/1000*gradient!$E$9/1000000)/'col1'!$N$5)^(1/3))+('col1'!$B$10/((((N187/60*4)/(3.1415927*0.7*gradient!$E$8*gradient!$E$8))/1000*gradient!$E$9/1000000)/'col1'!$N$5))+('col1'!$B$11*((((N187/60*4)/(3.1415927*0.7*gradient!$E$8*gradient!$E$8))/1000*gradient!$E$9/1000000)/'col1'!$N$5)))*(gradient!$E$9*0.001)))/4)*(1/(1+((gradient!$E$23*((gradient!$E$19-gradient!$E$18)/100)*((PI()*gradient!$E$8*gradient!$E$8/4*O$3*0.7/N187)))/$W$186)))*LN(((((gradient!$E$23*((gradient!$E$19-gradient!$E$18)/100)*(PI()*gradient!$E$8*gradient!$E$8/4*O$3*0.7/N187))/$W$186)+1)/((gradient!$E$23*((gradient!$E$19-gradient!$E$18)/100)*(PI()*gradient!$E$8*gradient!$E$8/4*O$3*0.7/N187))/$W$186))*EXP(gradient!$E$23*((gradient!$E$19-gradient!$E$18)/100))-(1/((gradient!$E$23*((gradient!$E$19-gradient!$E$18)/100)*(PI()*gradient!$E$8*gradient!$E$8/4*O$3*0.7/N187))/$W$186)))),0)</f>
        <v>123.41463503633049</v>
      </c>
      <c r="Q187" s="472"/>
      <c r="S187" s="344">
        <f>IF($G187&lt;1001,1+((SQRT(S$3/((('col1'!$B$9*((((U187/60*4)/(3.1415927*0.7*gradient!$E$8*gradient!$E$8))/1000*gradient!$E$9/1000000)/'col1'!$N$5)^(1/3))+('col1'!$B$10/((((U187/60*4)/(3.1415927*0.7*gradient!$E$8*gradient!$E$8))/1000*gradient!$E$9/1000000)/'col1'!$N$5))+('col1'!$B$11*((((U187/60*4)/(3.1415927*0.7*gradient!$E$8*gradient!$E$8))/1000*gradient!$E$9/1000000)/'col1'!$N$5)))*(gradient!$E$9*0.001)))/4)*(1/(1+((gradient!$E$23*((gradient!$E$19-gradient!$E$18)/100)*((PI()*gradient!$E$8*gradient!$E$8/4*S$3*0.7/U187)))/$W$186)))*LN(((((gradient!$E$23*((gradient!$E$19-gradient!$E$18)/100)*(PI()*gradient!$E$8*gradient!$E$8/4*S$3*0.7/U187))/$W$186)+1)/((gradient!$E$23*((gradient!$E$19-gradient!$E$18)/100)*(PI()*gradient!$E$8*gradient!$E$8/4*S$3*0.7/U187))/$W$186))*EXP(gradient!$E$23*((gradient!$E$19-gradient!$E$18)/100))-(1/((gradient!$E$23*((gradient!$E$19-gradient!$E$18)/100)*(PI()*gradient!$E$8*gradient!$E$8/4*S$3*0.7/U187))/$W$186)))),0)</f>
        <v>123.41463503633049</v>
      </c>
      <c r="T187" s="340">
        <v>100</v>
      </c>
      <c r="U187" s="345">
        <f>100*gradient!$E$8/4.6</f>
        <v>45.652173913043484</v>
      </c>
    </row>
    <row r="188" spans="1:23" x14ac:dyDescent="0.2">
      <c r="A188" s="470"/>
      <c r="B188" s="345">
        <f>200*gradient!$E$8/4.6</f>
        <v>91.304347826086968</v>
      </c>
      <c r="C188" s="344">
        <f>1+((SQRT($C$3/((('col1'!$B$9*(((($B188/60*4)/(3.1415927*0.7*gradient!$E$8*gradient!$E$8))/1000*gradient!$E$9/1000000)/'col1'!$N$5)^(1/3))+('col1'!$B$10/(((($B188/60*4)/(3.1415927*0.7*gradient!$E$8*gradient!$E$8))/1000*gradient!$E$9/1000000)/'col1'!$N$5))+('col1'!$B$11*(((($B188/60*4)/(3.1415927*0.7*gradient!$E$8*gradient!$E$8))/1000*gradient!$E$9/1000000)/'col1'!$N$5)))*(gradient!$E$9*0.001)))/4)*(1/(1+((gradient!$E$23*((gradient!$E$19-gradient!$E$18)/100)*((PI()*gradient!$E$8*gradient!$E$8/4*$C$3*0.7/$B188)))/gradient!$E$20)))*LN(((((gradient!$E$23*((gradient!$E$19-gradient!$E$18)/100)*(PI()*gradient!$E$8*gradient!$E$8/4*$C$3*0.7/$B188))/gradient!$E$20)+1)/((gradient!$E$23*((gradient!$E$19-gradient!$E$18)/100)*(PI()*gradient!$E$8*gradient!$E$8/4*$C$3*0.7/$B188))/gradient!$E$20))*EXP(gradient!$E$23*((gradient!$E$19-gradient!$E$18)/100))-(1/((gradient!$E$23*((gradient!$E$19-gradient!$E$18)/100)*(PI()*gradient!$E$8*gradient!$E$8/4*$C$3*0.7/$B188))/gradient!$E$20))))</f>
        <v>56.525221746947871</v>
      </c>
      <c r="E188" s="472"/>
      <c r="F188" s="345">
        <f>200*gradient!$E$8/4.6</f>
        <v>91.304347826086968</v>
      </c>
      <c r="G188" s="344">
        <f>1.1*('col1'!$B$12*$G$3*0.001*(($F188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188" s="472"/>
      <c r="J188" s="345">
        <f>200*gradient!$E$8/4.6</f>
        <v>91.304347826086968</v>
      </c>
      <c r="K188" s="344">
        <f>IF($G188&lt;201,1+((SQRT(K$3/((('col1'!$B$9*((((J188/60*4)/(3.1415927*0.7*gradient!$E$8*gradient!$E$8))/1000*gradient!$E$9/1000000)/'col1'!$N$5)^(1/3))+('col1'!$B$10/((((J188/60*4)/(3.1415927*0.7*gradient!$E$8*gradient!$E$8))/1000*gradient!$E$9/1000000)/'col1'!$N$5))+('col1'!$B$11*((((J188/60*4)/(3.1415927*0.7*gradient!$E$8*gradient!$E$8))/1000*gradient!$E$9/1000000)/'col1'!$N$5)))*(gradient!$E$9*0.001)))/4)*(1/(1+((gradient!$E$23*((gradient!$E$19-gradient!$E$18)/100)*((PI()*gradient!$E$8*gradient!$E$8/4*K$3*0.7/J188)))/$W$186)))*LN(((((gradient!$E$23*((gradient!$E$19-gradient!$E$18)/100)*(PI()*gradient!$E$8*gradient!$E$8/4*K$3*0.7/J188))/$W$186)+1)/((gradient!$E$23*((gradient!$E$19-gradient!$E$18)/100)*(PI()*gradient!$E$8*gradient!$E$8/4*K$3*0.7/J188))/$W$186))*EXP(gradient!$E$23*((gradient!$E$19-gradient!$E$18)/100))-(1/((gradient!$E$23*((gradient!$E$19-gradient!$E$18)/100)*(PI()*gradient!$E$8*gradient!$E$8/4*K$3*0.7/J188))/$W$186)))),0)</f>
        <v>180.80246922398771</v>
      </c>
      <c r="M188" s="472"/>
      <c r="N188" s="345">
        <f>200*gradient!$E$8/4.6</f>
        <v>91.304347826086968</v>
      </c>
      <c r="O188" s="344">
        <f>IF($G188&lt;401,1+((SQRT(O$3/((('col1'!$B$9*((((N188/60*4)/(3.1415927*0.7*gradient!$E$8*gradient!$E$8))/1000*gradient!$E$9/1000000)/'col1'!$N$5)^(1/3))+('col1'!$B$10/((((N188/60*4)/(3.1415927*0.7*gradient!$E$8*gradient!$E$8))/1000*gradient!$E$9/1000000)/'col1'!$N$5))+('col1'!$B$11*((((N188/60*4)/(3.1415927*0.7*gradient!$E$8*gradient!$E$8))/1000*gradient!$E$9/1000000)/'col1'!$N$5)))*(gradient!$E$9*0.001)))/4)*(1/(1+((gradient!$E$23*((gradient!$E$19-gradient!$E$18)/100)*((PI()*gradient!$E$8*gradient!$E$8/4*O$3*0.7/N188)))/$W$186)))*LN(((((gradient!$E$23*((gradient!$E$19-gradient!$E$18)/100)*(PI()*gradient!$E$8*gradient!$E$8/4*O$3*0.7/N188))/$W$186)+1)/((gradient!$E$23*((gradient!$E$19-gradient!$E$18)/100)*(PI()*gradient!$E$8*gradient!$E$8/4*O$3*0.7/N188))/$W$186))*EXP(gradient!$E$23*((gradient!$E$19-gradient!$E$18)/100))-(1/((gradient!$E$23*((gradient!$E$19-gradient!$E$18)/100)*(PI()*gradient!$E$8*gradient!$E$8/4*O$3*0.7/N188))/$W$186)))),0)</f>
        <v>180.80246922398771</v>
      </c>
      <c r="Q188" s="472"/>
      <c r="S188" s="344">
        <f>IF($G188&lt;1001,1+((SQRT(S$3/((('col1'!$B$9*((((U188/60*4)/(3.1415927*0.7*gradient!$E$8*gradient!$E$8))/1000*gradient!$E$9/1000000)/'col1'!$N$5)^(1/3))+('col1'!$B$10/((((U188/60*4)/(3.1415927*0.7*gradient!$E$8*gradient!$E$8))/1000*gradient!$E$9/1000000)/'col1'!$N$5))+('col1'!$B$11*((((U188/60*4)/(3.1415927*0.7*gradient!$E$8*gradient!$E$8))/1000*gradient!$E$9/1000000)/'col1'!$N$5)))*(gradient!$E$9*0.001)))/4)*(1/(1+((gradient!$E$23*((gradient!$E$19-gradient!$E$18)/100)*((PI()*gradient!$E$8*gradient!$E$8/4*S$3*0.7/U188)))/$W$186)))*LN(((((gradient!$E$23*((gradient!$E$19-gradient!$E$18)/100)*(PI()*gradient!$E$8*gradient!$E$8/4*S$3*0.7/U188))/$W$186)+1)/((gradient!$E$23*((gradient!$E$19-gradient!$E$18)/100)*(PI()*gradient!$E$8*gradient!$E$8/4*S$3*0.7/U188))/$W$186))*EXP(gradient!$E$23*((gradient!$E$19-gradient!$E$18)/100))-(1/((gradient!$E$23*((gradient!$E$19-gradient!$E$18)/100)*(PI()*gradient!$E$8*gradient!$E$8/4*S$3*0.7/U188))/$W$186)))),0)</f>
        <v>180.80246922398771</v>
      </c>
      <c r="T188" s="340">
        <v>100</v>
      </c>
      <c r="U188" s="345">
        <f>200*gradient!$E$8/4.6</f>
        <v>91.304347826086968</v>
      </c>
    </row>
    <row r="189" spans="1:23" x14ac:dyDescent="0.2">
      <c r="A189" s="470"/>
      <c r="B189" s="345">
        <f>300*gradient!$E$8/4.6</f>
        <v>136.95652173913044</v>
      </c>
      <c r="C189" s="344">
        <f>1+((SQRT($C$3/((('col1'!$B$9*(((($B189/60*4)/(3.1415927*0.7*gradient!$E$8*gradient!$E$8))/1000*gradient!$E$9/1000000)/'col1'!$N$5)^(1/3))+('col1'!$B$10/(((($B189/60*4)/(3.1415927*0.7*gradient!$E$8*gradient!$E$8))/1000*gradient!$E$9/1000000)/'col1'!$N$5))+('col1'!$B$11*(((($B189/60*4)/(3.1415927*0.7*gradient!$E$8*gradient!$E$8))/1000*gradient!$E$9/1000000)/'col1'!$N$5)))*(gradient!$E$9*0.001)))/4)*(1/(1+((gradient!$E$23*((gradient!$E$19-gradient!$E$18)/100)*((PI()*gradient!$E$8*gradient!$E$8/4*$C$3*0.7/$B189)))/gradient!$E$20)))*LN(((((gradient!$E$23*((gradient!$E$19-gradient!$E$18)/100)*(PI()*gradient!$E$8*gradient!$E$8/4*$C$3*0.7/$B189))/gradient!$E$20)+1)/((gradient!$E$23*((gradient!$E$19-gradient!$E$18)/100)*(PI()*gradient!$E$8*gradient!$E$8/4*$C$3*0.7/$B189))/gradient!$E$20))*EXP(gradient!$E$23*((gradient!$E$19-gradient!$E$18)/100))-(1/((gradient!$E$23*((gradient!$E$19-gradient!$E$18)/100)*(PI()*gradient!$E$8*gradient!$E$8/4*$C$3*0.7/$B189))/gradient!$E$20))))</f>
        <v>80.172329488877608</v>
      </c>
      <c r="E189" s="472"/>
      <c r="F189" s="345">
        <f>300*gradient!$E$8/4.6</f>
        <v>136.95652173913044</v>
      </c>
      <c r="G189" s="344">
        <f>1.1*('col1'!$B$12*$G$3*0.001*(($F189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189" s="472"/>
      <c r="J189" s="345">
        <f>300*gradient!$E$8/4.6</f>
        <v>136.95652173913044</v>
      </c>
      <c r="K189" s="344">
        <f>IF($G189&lt;201,1+((SQRT(K$3/((('col1'!$B$9*((((J189/60*4)/(3.1415927*0.7*gradient!$E$8*gradient!$E$8))/1000*gradient!$E$9/1000000)/'col1'!$N$5)^(1/3))+('col1'!$B$10/((((J189/60*4)/(3.1415927*0.7*gradient!$E$8*gradient!$E$8))/1000*gradient!$E$9/1000000)/'col1'!$N$5))+('col1'!$B$11*((((J189/60*4)/(3.1415927*0.7*gradient!$E$8*gradient!$E$8))/1000*gradient!$E$9/1000000)/'col1'!$N$5)))*(gradient!$E$9*0.001)))/4)*(1/(1+((gradient!$E$23*((gradient!$E$19-gradient!$E$18)/100)*((PI()*gradient!$E$8*gradient!$E$8/4*K$3*0.7/J189)))/$W$186)))*LN(((((gradient!$E$23*((gradient!$E$19-gradient!$E$18)/100)*(PI()*gradient!$E$8*gradient!$E$8/4*K$3*0.7/J189))/$W$186)+1)/((gradient!$E$23*((gradient!$E$19-gradient!$E$18)/100)*(PI()*gradient!$E$8*gradient!$E$8/4*K$3*0.7/J189))/$W$186))*EXP(gradient!$E$23*((gradient!$E$19-gradient!$E$18)/100))-(1/((gradient!$E$23*((gradient!$E$19-gradient!$E$18)/100)*(PI()*gradient!$E$8*gradient!$E$8/4*K$3*0.7/J189))/$W$186)))),0)</f>
        <v>212.66244892960776</v>
      </c>
      <c r="M189" s="472"/>
      <c r="N189" s="345">
        <f>300*gradient!$E$8/4.6</f>
        <v>136.95652173913044</v>
      </c>
      <c r="O189" s="344">
        <f>IF($G189&lt;401,1+((SQRT(O$3/((('col1'!$B$9*((((N189/60*4)/(3.1415927*0.7*gradient!$E$8*gradient!$E$8))/1000*gradient!$E$9/1000000)/'col1'!$N$5)^(1/3))+('col1'!$B$10/((((N189/60*4)/(3.1415927*0.7*gradient!$E$8*gradient!$E$8))/1000*gradient!$E$9/1000000)/'col1'!$N$5))+('col1'!$B$11*((((N189/60*4)/(3.1415927*0.7*gradient!$E$8*gradient!$E$8))/1000*gradient!$E$9/1000000)/'col1'!$N$5)))*(gradient!$E$9*0.001)))/4)*(1/(1+((gradient!$E$23*((gradient!$E$19-gradient!$E$18)/100)*((PI()*gradient!$E$8*gradient!$E$8/4*O$3*0.7/N189)))/$W$186)))*LN(((((gradient!$E$23*((gradient!$E$19-gradient!$E$18)/100)*(PI()*gradient!$E$8*gradient!$E$8/4*O$3*0.7/N189))/$W$186)+1)/((gradient!$E$23*((gradient!$E$19-gradient!$E$18)/100)*(PI()*gradient!$E$8*gradient!$E$8/4*O$3*0.7/N189))/$W$186))*EXP(gradient!$E$23*((gradient!$E$19-gradient!$E$18)/100))-(1/((gradient!$E$23*((gradient!$E$19-gradient!$E$18)/100)*(PI()*gradient!$E$8*gradient!$E$8/4*O$3*0.7/N189))/$W$186)))),0)</f>
        <v>212.66244892960776</v>
      </c>
      <c r="Q189" s="472"/>
      <c r="S189" s="344">
        <f>IF($G189&lt;1001,1+((SQRT(S$3/((('col1'!$B$9*((((U189/60*4)/(3.1415927*0.7*gradient!$E$8*gradient!$E$8))/1000*gradient!$E$9/1000000)/'col1'!$N$5)^(1/3))+('col1'!$B$10/((((U189/60*4)/(3.1415927*0.7*gradient!$E$8*gradient!$E$8))/1000*gradient!$E$9/1000000)/'col1'!$N$5))+('col1'!$B$11*((((U189/60*4)/(3.1415927*0.7*gradient!$E$8*gradient!$E$8))/1000*gradient!$E$9/1000000)/'col1'!$N$5)))*(gradient!$E$9*0.001)))/4)*(1/(1+((gradient!$E$23*((gradient!$E$19-gradient!$E$18)/100)*((PI()*gradient!$E$8*gradient!$E$8/4*S$3*0.7/U189)))/$W$186)))*LN(((((gradient!$E$23*((gradient!$E$19-gradient!$E$18)/100)*(PI()*gradient!$E$8*gradient!$E$8/4*S$3*0.7/U189))/$W$186)+1)/((gradient!$E$23*((gradient!$E$19-gradient!$E$18)/100)*(PI()*gradient!$E$8*gradient!$E$8/4*S$3*0.7/U189))/$W$186))*EXP(gradient!$E$23*((gradient!$E$19-gradient!$E$18)/100))-(1/((gradient!$E$23*((gradient!$E$19-gradient!$E$18)/100)*(PI()*gradient!$E$8*gradient!$E$8/4*S$3*0.7/U189))/$W$186)))),0)</f>
        <v>212.66244892960776</v>
      </c>
      <c r="T189" s="340">
        <v>100</v>
      </c>
      <c r="U189" s="345">
        <f>300*gradient!$E$8/4.6</f>
        <v>136.95652173913044</v>
      </c>
    </row>
    <row r="190" spans="1:23" x14ac:dyDescent="0.2">
      <c r="A190" s="470"/>
      <c r="B190" s="345">
        <f>400*gradient!$E$8/4.6</f>
        <v>182.60869565217394</v>
      </c>
      <c r="C190" s="344">
        <f>1+((SQRT($C$3/((('col1'!$B$9*(((($B190/60*4)/(3.1415927*0.7*gradient!$E$8*gradient!$E$8))/1000*gradient!$E$9/1000000)/'col1'!$N$5)^(1/3))+('col1'!$B$10/(((($B190/60*4)/(3.1415927*0.7*gradient!$E$8*gradient!$E$8))/1000*gradient!$E$9/1000000)/'col1'!$N$5))+('col1'!$B$11*(((($B190/60*4)/(3.1415927*0.7*gradient!$E$8*gradient!$E$8))/1000*gradient!$E$9/1000000)/'col1'!$N$5)))*(gradient!$E$9*0.001)))/4)*(1/(1+((gradient!$E$23*((gradient!$E$19-gradient!$E$18)/100)*((PI()*gradient!$E$8*gradient!$E$8/4*$C$3*0.7/$B190)))/gradient!$E$20)))*LN(((((gradient!$E$23*((gradient!$E$19-gradient!$E$18)/100)*(PI()*gradient!$E$8*gradient!$E$8/4*$C$3*0.7/$B190))/gradient!$E$20)+1)/((gradient!$E$23*((gradient!$E$19-gradient!$E$18)/100)*(PI()*gradient!$E$8*gradient!$E$8/4*$C$3*0.7/$B190))/gradient!$E$20))*EXP(gradient!$E$23*((gradient!$E$19-gradient!$E$18)/100))-(1/((gradient!$E$23*((gradient!$E$19-gradient!$E$18)/100)*(PI()*gradient!$E$8*gradient!$E$8/4*$C$3*0.7/$B190))/gradient!$E$20))))</f>
        <v>98.294238977784218</v>
      </c>
      <c r="E190" s="472"/>
      <c r="F190" s="345">
        <f>400*gradient!$E$8/4.6</f>
        <v>182.60869565217394</v>
      </c>
      <c r="G190" s="344">
        <f>1.1*('col1'!$B$12*$G$3*0.001*(($F190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190" s="472"/>
      <c r="J190" s="345">
        <f>400*gradient!$E$8/4.6</f>
        <v>182.60869565217394</v>
      </c>
      <c r="K190" s="344">
        <f>IF($G190&lt;201,1+((SQRT(K$3/((('col1'!$B$9*((((J190/60*4)/(3.1415927*0.7*gradient!$E$8*gradient!$E$8))/1000*gradient!$E$9/1000000)/'col1'!$N$5)^(1/3))+('col1'!$B$10/((((J190/60*4)/(3.1415927*0.7*gradient!$E$8*gradient!$E$8))/1000*gradient!$E$9/1000000)/'col1'!$N$5))+('col1'!$B$11*((((J190/60*4)/(3.1415927*0.7*gradient!$E$8*gradient!$E$8))/1000*gradient!$E$9/1000000)/'col1'!$N$5)))*(gradient!$E$9*0.001)))/4)*(1/(1+((gradient!$E$23*((gradient!$E$19-gradient!$E$18)/100)*((PI()*gradient!$E$8*gradient!$E$8/4*K$3*0.7/J190)))/$W$186)))*LN(((((gradient!$E$23*((gradient!$E$19-gradient!$E$18)/100)*(PI()*gradient!$E$8*gradient!$E$8/4*K$3*0.7/J190))/$W$186)+1)/((gradient!$E$23*((gradient!$E$19-gradient!$E$18)/100)*(PI()*gradient!$E$8*gradient!$E$8/4*K$3*0.7/J190))/$W$186))*EXP(gradient!$E$23*((gradient!$E$19-gradient!$E$18)/100))-(1/((gradient!$E$23*((gradient!$E$19-gradient!$E$18)/100)*(PI()*gradient!$E$8*gradient!$E$8/4*K$3*0.7/J190))/$W$186)))),0)</f>
        <v>231.66362663261461</v>
      </c>
      <c r="M190" s="472"/>
      <c r="N190" s="345">
        <f>400*gradient!$E$8/4.6</f>
        <v>182.60869565217394</v>
      </c>
      <c r="O190" s="344">
        <f>IF($G190&lt;401,1+((SQRT(O$3/((('col1'!$B$9*((((N190/60*4)/(3.1415927*0.7*gradient!$E$8*gradient!$E$8))/1000*gradient!$E$9/1000000)/'col1'!$N$5)^(1/3))+('col1'!$B$10/((((N190/60*4)/(3.1415927*0.7*gradient!$E$8*gradient!$E$8))/1000*gradient!$E$9/1000000)/'col1'!$N$5))+('col1'!$B$11*((((N190/60*4)/(3.1415927*0.7*gradient!$E$8*gradient!$E$8))/1000*gradient!$E$9/1000000)/'col1'!$N$5)))*(gradient!$E$9*0.001)))/4)*(1/(1+((gradient!$E$23*((gradient!$E$19-gradient!$E$18)/100)*((PI()*gradient!$E$8*gradient!$E$8/4*O$3*0.7/N190)))/$W$186)))*LN(((((gradient!$E$23*((gradient!$E$19-gradient!$E$18)/100)*(PI()*gradient!$E$8*gradient!$E$8/4*O$3*0.7/N190))/$W$186)+1)/((gradient!$E$23*((gradient!$E$19-gradient!$E$18)/100)*(PI()*gradient!$E$8*gradient!$E$8/4*O$3*0.7/N190))/$W$186))*EXP(gradient!$E$23*((gradient!$E$19-gradient!$E$18)/100))-(1/((gradient!$E$23*((gradient!$E$19-gradient!$E$18)/100)*(PI()*gradient!$E$8*gradient!$E$8/4*O$3*0.7/N190))/$W$186)))),0)</f>
        <v>231.66362663261461</v>
      </c>
      <c r="Q190" s="472"/>
      <c r="S190" s="344">
        <f>IF($G190&lt;1001,1+((SQRT(S$3/((('col1'!$B$9*((((U190/60*4)/(3.1415927*0.7*gradient!$E$8*gradient!$E$8))/1000*gradient!$E$9/1000000)/'col1'!$N$5)^(1/3))+('col1'!$B$10/((((U190/60*4)/(3.1415927*0.7*gradient!$E$8*gradient!$E$8))/1000*gradient!$E$9/1000000)/'col1'!$N$5))+('col1'!$B$11*((((U190/60*4)/(3.1415927*0.7*gradient!$E$8*gradient!$E$8))/1000*gradient!$E$9/1000000)/'col1'!$N$5)))*(gradient!$E$9*0.001)))/4)*(1/(1+((gradient!$E$23*((gradient!$E$19-gradient!$E$18)/100)*((PI()*gradient!$E$8*gradient!$E$8/4*S$3*0.7/U190)))/$W$186)))*LN(((((gradient!$E$23*((gradient!$E$19-gradient!$E$18)/100)*(PI()*gradient!$E$8*gradient!$E$8/4*S$3*0.7/U190))/$W$186)+1)/((gradient!$E$23*((gradient!$E$19-gradient!$E$18)/100)*(PI()*gradient!$E$8*gradient!$E$8/4*S$3*0.7/U190))/$W$186))*EXP(gradient!$E$23*((gradient!$E$19-gradient!$E$18)/100))-(1/((gradient!$E$23*((gradient!$E$19-gradient!$E$18)/100)*(PI()*gradient!$E$8*gradient!$E$8/4*S$3*0.7/U190))/$W$186)))),0)</f>
        <v>231.66362663261461</v>
      </c>
      <c r="T190" s="340">
        <v>100</v>
      </c>
      <c r="U190" s="345">
        <f>400*gradient!$E$8/4.6</f>
        <v>182.60869565217394</v>
      </c>
    </row>
    <row r="191" spans="1:23" x14ac:dyDescent="0.2">
      <c r="A191" s="470"/>
      <c r="B191" s="345">
        <f>500*gradient!$E$8/4.6</f>
        <v>228.2608695652174</v>
      </c>
      <c r="C191" s="344">
        <f>1+((SQRT($C$3/((('col1'!$B$9*(((($B191/60*4)/(3.1415927*0.7*gradient!$E$8*gradient!$E$8))/1000*gradient!$E$9/1000000)/'col1'!$N$5)^(1/3))+('col1'!$B$10/(((($B191/60*4)/(3.1415927*0.7*gradient!$E$8*gradient!$E$8))/1000*gradient!$E$9/1000000)/'col1'!$N$5))+('col1'!$B$11*(((($B191/60*4)/(3.1415927*0.7*gradient!$E$8*gradient!$E$8))/1000*gradient!$E$9/1000000)/'col1'!$N$5)))*(gradient!$E$9*0.001)))/4)*(1/(1+((gradient!$E$23*((gradient!$E$19-gradient!$E$18)/100)*((PI()*gradient!$E$8*gradient!$E$8/4*$C$3*0.7/$B191)))/gradient!$E$20)))*LN(((((gradient!$E$23*((gradient!$E$19-gradient!$E$18)/100)*(PI()*gradient!$E$8*gradient!$E$8/4*$C$3*0.7/$B191))/gradient!$E$20)+1)/((gradient!$E$23*((gradient!$E$19-gradient!$E$18)/100)*(PI()*gradient!$E$8*gradient!$E$8/4*$C$3*0.7/$B191))/gradient!$E$20))*EXP(gradient!$E$23*((gradient!$E$19-gradient!$E$18)/100))-(1/((gradient!$E$23*((gradient!$E$19-gradient!$E$18)/100)*(PI()*gradient!$E$8*gradient!$E$8/4*$C$3*0.7/$B191))/gradient!$E$20))))</f>
        <v>112.14551034818903</v>
      </c>
      <c r="E191" s="472"/>
      <c r="F191" s="345">
        <f>500*gradient!$E$8/4.6</f>
        <v>228.2608695652174</v>
      </c>
      <c r="G191" s="344">
        <f>1.1*('col1'!$B$12*$G$3*0.001*(($F191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191" s="472"/>
      <c r="J191" s="345">
        <f>500*gradient!$E$8/4.6</f>
        <v>228.2608695652174</v>
      </c>
      <c r="K191" s="344">
        <f>IF($G191&lt;201,1+((SQRT(K$3/((('col1'!$B$9*((((J191/60*4)/(3.1415927*0.7*gradient!$E$8*gradient!$E$8))/1000*gradient!$E$9/1000000)/'col1'!$N$5)^(1/3))+('col1'!$B$10/((((J191/60*4)/(3.1415927*0.7*gradient!$E$8*gradient!$E$8))/1000*gradient!$E$9/1000000)/'col1'!$N$5))+('col1'!$B$11*((((J191/60*4)/(3.1415927*0.7*gradient!$E$8*gradient!$E$8))/1000*gradient!$E$9/1000000)/'col1'!$N$5)))*(gradient!$E$9*0.001)))/4)*(1/(1+((gradient!$E$23*((gradient!$E$19-gradient!$E$18)/100)*((PI()*gradient!$E$8*gradient!$E$8/4*K$3*0.7/J191)))/$W$186)))*LN(((((gradient!$E$23*((gradient!$E$19-gradient!$E$18)/100)*(PI()*gradient!$E$8*gradient!$E$8/4*K$3*0.7/J191))/$W$186)+1)/((gradient!$E$23*((gradient!$E$19-gradient!$E$18)/100)*(PI()*gradient!$E$8*gradient!$E$8/4*K$3*0.7/J191))/$W$186))*EXP(gradient!$E$23*((gradient!$E$19-gradient!$E$18)/100))-(1/((gradient!$E$23*((gradient!$E$19-gradient!$E$18)/100)*(PI()*gradient!$E$8*gradient!$E$8/4*K$3*0.7/J191))/$W$186)))),0)</f>
        <v>0</v>
      </c>
      <c r="M191" s="472"/>
      <c r="N191" s="345">
        <f>500*gradient!$E$8/4.6</f>
        <v>228.2608695652174</v>
      </c>
      <c r="O191" s="344">
        <f>IF($G191&lt;401,1+((SQRT(O$3/((('col1'!$B$9*((((N191/60*4)/(3.1415927*0.7*gradient!$E$8*gradient!$E$8))/1000*gradient!$E$9/1000000)/'col1'!$N$5)^(1/3))+('col1'!$B$10/((((N191/60*4)/(3.1415927*0.7*gradient!$E$8*gradient!$E$8))/1000*gradient!$E$9/1000000)/'col1'!$N$5))+('col1'!$B$11*((((N191/60*4)/(3.1415927*0.7*gradient!$E$8*gradient!$E$8))/1000*gradient!$E$9/1000000)/'col1'!$N$5)))*(gradient!$E$9*0.001)))/4)*(1/(1+((gradient!$E$23*((gradient!$E$19-gradient!$E$18)/100)*((PI()*gradient!$E$8*gradient!$E$8/4*O$3*0.7/N191)))/$W$186)))*LN(((((gradient!$E$23*((gradient!$E$19-gradient!$E$18)/100)*(PI()*gradient!$E$8*gradient!$E$8/4*O$3*0.7/N191))/$W$186)+1)/((gradient!$E$23*((gradient!$E$19-gradient!$E$18)/100)*(PI()*gradient!$E$8*gradient!$E$8/4*O$3*0.7/N191))/$W$186))*EXP(gradient!$E$23*((gradient!$E$19-gradient!$E$18)/100))-(1/((gradient!$E$23*((gradient!$E$19-gradient!$E$18)/100)*(PI()*gradient!$E$8*gradient!$E$8/4*O$3*0.7/N191))/$W$186)))),0)</f>
        <v>243.43586962907705</v>
      </c>
      <c r="Q191" s="472"/>
      <c r="S191" s="344">
        <f>IF($G191&lt;1001,1+((SQRT(S$3/((('col1'!$B$9*((((U191/60*4)/(3.1415927*0.7*gradient!$E$8*gradient!$E$8))/1000*gradient!$E$9/1000000)/'col1'!$N$5)^(1/3))+('col1'!$B$10/((((U191/60*4)/(3.1415927*0.7*gradient!$E$8*gradient!$E$8))/1000*gradient!$E$9/1000000)/'col1'!$N$5))+('col1'!$B$11*((((U191/60*4)/(3.1415927*0.7*gradient!$E$8*gradient!$E$8))/1000*gradient!$E$9/1000000)/'col1'!$N$5)))*(gradient!$E$9*0.001)))/4)*(1/(1+((gradient!$E$23*((gradient!$E$19-gradient!$E$18)/100)*((PI()*gradient!$E$8*gradient!$E$8/4*S$3*0.7/U191)))/$W$186)))*LN(((((gradient!$E$23*((gradient!$E$19-gradient!$E$18)/100)*(PI()*gradient!$E$8*gradient!$E$8/4*S$3*0.7/U191))/$W$186)+1)/((gradient!$E$23*((gradient!$E$19-gradient!$E$18)/100)*(PI()*gradient!$E$8*gradient!$E$8/4*S$3*0.7/U191))/$W$186))*EXP(gradient!$E$23*((gradient!$E$19-gradient!$E$18)/100))-(1/((gradient!$E$23*((gradient!$E$19-gradient!$E$18)/100)*(PI()*gradient!$E$8*gradient!$E$8/4*S$3*0.7/U191))/$W$186)))),0)</f>
        <v>243.43586962907705</v>
      </c>
      <c r="T191" s="340">
        <v>100</v>
      </c>
      <c r="U191" s="345">
        <f>500*gradient!$E$8/4.6</f>
        <v>228.2608695652174</v>
      </c>
    </row>
    <row r="192" spans="1:23" x14ac:dyDescent="0.2">
      <c r="A192" s="470"/>
      <c r="B192" s="345">
        <f>600*gradient!$E$8/4.6</f>
        <v>273.91304347826087</v>
      </c>
      <c r="C192" s="344">
        <f>1+((SQRT($C$3/((('col1'!$B$9*(((($B192/60*4)/(3.1415927*0.7*gradient!$E$8*gradient!$E$8))/1000*gradient!$E$9/1000000)/'col1'!$N$5)^(1/3))+('col1'!$B$10/(((($B192/60*4)/(3.1415927*0.7*gradient!$E$8*gradient!$E$8))/1000*gradient!$E$9/1000000)/'col1'!$N$5))+('col1'!$B$11*(((($B192/60*4)/(3.1415927*0.7*gradient!$E$8*gradient!$E$8))/1000*gradient!$E$9/1000000)/'col1'!$N$5)))*(gradient!$E$9*0.001)))/4)*(1/(1+((gradient!$E$23*((gradient!$E$19-gradient!$E$18)/100)*((PI()*gradient!$E$8*gradient!$E$8/4*$C$3*0.7/$B192)))/gradient!$E$20)))*LN(((((gradient!$E$23*((gradient!$E$19-gradient!$E$18)/100)*(PI()*gradient!$E$8*gradient!$E$8/4*$C$3*0.7/$B192))/gradient!$E$20)+1)/((gradient!$E$23*((gradient!$E$19-gradient!$E$18)/100)*(PI()*gradient!$E$8*gradient!$E$8/4*$C$3*0.7/$B192))/gradient!$E$20))*EXP(gradient!$E$23*((gradient!$E$19-gradient!$E$18)/100))-(1/((gradient!$E$23*((gradient!$E$19-gradient!$E$18)/100)*(PI()*gradient!$E$8*gradient!$E$8/4*$C$3*0.7/$B192))/gradient!$E$20))))</f>
        <v>122.82891666058178</v>
      </c>
      <c r="E192" s="472"/>
      <c r="F192" s="345">
        <f>600*gradient!$E$8/4.6</f>
        <v>273.91304347826087</v>
      </c>
      <c r="G192" s="344">
        <f>1.1*('col1'!$B$12*$G$3*0.001*(($F192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192" s="472"/>
      <c r="J192" s="345">
        <f>600*gradient!$E$8/4.6</f>
        <v>273.91304347826087</v>
      </c>
      <c r="K192" s="344">
        <f>IF($G192&lt;201,1+((SQRT(K$3/((('col1'!$B$9*((((J192/60*4)/(3.1415927*0.7*gradient!$E$8*gradient!$E$8))/1000*gradient!$E$9/1000000)/'col1'!$N$5)^(1/3))+('col1'!$B$10/((((J192/60*4)/(3.1415927*0.7*gradient!$E$8*gradient!$E$8))/1000*gradient!$E$9/1000000)/'col1'!$N$5))+('col1'!$B$11*((((J192/60*4)/(3.1415927*0.7*gradient!$E$8*gradient!$E$8))/1000*gradient!$E$9/1000000)/'col1'!$N$5)))*(gradient!$E$9*0.001)))/4)*(1/(1+((gradient!$E$23*((gradient!$E$19-gradient!$E$18)/100)*((PI()*gradient!$E$8*gradient!$E$8/4*K$3*0.7/J192)))/$W$186)))*LN(((((gradient!$E$23*((gradient!$E$19-gradient!$E$18)/100)*(PI()*gradient!$E$8*gradient!$E$8/4*K$3*0.7/J192))/$W$186)+1)/((gradient!$E$23*((gradient!$E$19-gradient!$E$18)/100)*(PI()*gradient!$E$8*gradient!$E$8/4*K$3*0.7/J192))/$W$186))*EXP(gradient!$E$23*((gradient!$E$19-gradient!$E$18)/100))-(1/((gradient!$E$23*((gradient!$E$19-gradient!$E$18)/100)*(PI()*gradient!$E$8*gradient!$E$8/4*K$3*0.7/J192))/$W$186)))),0)</f>
        <v>0</v>
      </c>
      <c r="M192" s="472"/>
      <c r="N192" s="345">
        <f>600*gradient!$E$8/4.6</f>
        <v>273.91304347826087</v>
      </c>
      <c r="O192" s="344">
        <f>IF($G192&lt;401,1+((SQRT(O$3/((('col1'!$B$9*((((N192/60*4)/(3.1415927*0.7*gradient!$E$8*gradient!$E$8))/1000*gradient!$E$9/1000000)/'col1'!$N$5)^(1/3))+('col1'!$B$10/((((N192/60*4)/(3.1415927*0.7*gradient!$E$8*gradient!$E$8))/1000*gradient!$E$9/1000000)/'col1'!$N$5))+('col1'!$B$11*((((N192/60*4)/(3.1415927*0.7*gradient!$E$8*gradient!$E$8))/1000*gradient!$E$9/1000000)/'col1'!$N$5)))*(gradient!$E$9*0.001)))/4)*(1/(1+((gradient!$E$23*((gradient!$E$19-gradient!$E$18)/100)*((PI()*gradient!$E$8*gradient!$E$8/4*O$3*0.7/N192)))/$W$186)))*LN(((((gradient!$E$23*((gradient!$E$19-gradient!$E$18)/100)*(PI()*gradient!$E$8*gradient!$E$8/4*O$3*0.7/N192))/$W$186)+1)/((gradient!$E$23*((gradient!$E$19-gradient!$E$18)/100)*(PI()*gradient!$E$8*gradient!$E$8/4*O$3*0.7/N192))/$W$186))*EXP(gradient!$E$23*((gradient!$E$19-gradient!$E$18)/100))-(1/((gradient!$E$23*((gradient!$E$19-gradient!$E$18)/100)*(PI()*gradient!$E$8*gradient!$E$8/4*O$3*0.7/N192))/$W$186)))),0)</f>
        <v>250.86762942867222</v>
      </c>
      <c r="Q192" s="472"/>
      <c r="S192" s="344">
        <f>IF($G192&lt;1001,1+((SQRT(S$3/((('col1'!$B$9*((((U192/60*4)/(3.1415927*0.7*gradient!$E$8*gradient!$E$8))/1000*gradient!$E$9/1000000)/'col1'!$N$5)^(1/3))+('col1'!$B$10/((((U192/60*4)/(3.1415927*0.7*gradient!$E$8*gradient!$E$8))/1000*gradient!$E$9/1000000)/'col1'!$N$5))+('col1'!$B$11*((((U192/60*4)/(3.1415927*0.7*gradient!$E$8*gradient!$E$8))/1000*gradient!$E$9/1000000)/'col1'!$N$5)))*(gradient!$E$9*0.001)))/4)*(1/(1+((gradient!$E$23*((gradient!$E$19-gradient!$E$18)/100)*((PI()*gradient!$E$8*gradient!$E$8/4*S$3*0.7/U192)))/$W$186)))*LN(((((gradient!$E$23*((gradient!$E$19-gradient!$E$18)/100)*(PI()*gradient!$E$8*gradient!$E$8/4*S$3*0.7/U192))/$W$186)+1)/((gradient!$E$23*((gradient!$E$19-gradient!$E$18)/100)*(PI()*gradient!$E$8*gradient!$E$8/4*S$3*0.7/U192))/$W$186))*EXP(gradient!$E$23*((gradient!$E$19-gradient!$E$18)/100))-(1/((gradient!$E$23*((gradient!$E$19-gradient!$E$18)/100)*(PI()*gradient!$E$8*gradient!$E$8/4*S$3*0.7/U192))/$W$186)))),0)</f>
        <v>250.86762942867222</v>
      </c>
      <c r="T192" s="340">
        <v>100</v>
      </c>
      <c r="U192" s="345">
        <f>600*gradient!$E$8/4.6</f>
        <v>273.91304347826087</v>
      </c>
    </row>
    <row r="193" spans="1:21" x14ac:dyDescent="0.2">
      <c r="A193" s="470"/>
      <c r="B193" s="345">
        <f>700*gradient!$E$8/4.6</f>
        <v>319.56521739130437</v>
      </c>
      <c r="C193" s="344">
        <f>1+((SQRT($C$3/((('col1'!$B$9*(((($B193/60*4)/(3.1415927*0.7*gradient!$E$8*gradient!$E$8))/1000*gradient!$E$9/1000000)/'col1'!$N$5)^(1/3))+('col1'!$B$10/(((($B193/60*4)/(3.1415927*0.7*gradient!$E$8*gradient!$E$8))/1000*gradient!$E$9/1000000)/'col1'!$N$5))+('col1'!$B$11*(((($B193/60*4)/(3.1415927*0.7*gradient!$E$8*gradient!$E$8))/1000*gradient!$E$9/1000000)/'col1'!$N$5)))*(gradient!$E$9*0.001)))/4)*(1/(1+((gradient!$E$23*((gradient!$E$19-gradient!$E$18)/100)*((PI()*gradient!$E$8*gradient!$E$8/4*$C$3*0.7/$B193)))/gradient!$E$20)))*LN(((((gradient!$E$23*((gradient!$E$19-gradient!$E$18)/100)*(PI()*gradient!$E$8*gradient!$E$8/4*$C$3*0.7/$B193))/gradient!$E$20)+1)/((gradient!$E$23*((gradient!$E$19-gradient!$E$18)/100)*(PI()*gradient!$E$8*gradient!$E$8/4*$C$3*0.7/$B193))/gradient!$E$20))*EXP(gradient!$E$23*((gradient!$E$19-gradient!$E$18)/100))-(1/((gradient!$E$23*((gradient!$E$19-gradient!$E$18)/100)*(PI()*gradient!$E$8*gradient!$E$8/4*$C$3*0.7/$B193))/gradient!$E$20))))</f>
        <v>131.16651304790014</v>
      </c>
      <c r="E193" s="472"/>
      <c r="F193" s="345">
        <f>700*gradient!$E$8/4.6</f>
        <v>319.56521739130437</v>
      </c>
      <c r="G193" s="344">
        <f>1.1*('col1'!$B$12*$G$3*0.001*(($F193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193" s="472"/>
      <c r="J193" s="345">
        <f>700*gradient!$E$8/4.6</f>
        <v>319.56521739130437</v>
      </c>
      <c r="K193" s="344">
        <f>IF($G193&lt;201,1+((SQRT(K$3/((('col1'!$B$9*((((J193/60*4)/(3.1415927*0.7*gradient!$E$8*gradient!$E$8))/1000*gradient!$E$9/1000000)/'col1'!$N$5)^(1/3))+('col1'!$B$10/((((J193/60*4)/(3.1415927*0.7*gradient!$E$8*gradient!$E$8))/1000*gradient!$E$9/1000000)/'col1'!$N$5))+('col1'!$B$11*((((J193/60*4)/(3.1415927*0.7*gradient!$E$8*gradient!$E$8))/1000*gradient!$E$9/1000000)/'col1'!$N$5)))*(gradient!$E$9*0.001)))/4)*(1/(1+((gradient!$E$23*((gradient!$E$19-gradient!$E$18)/100)*((PI()*gradient!$E$8*gradient!$E$8/4*K$3*0.7/J193)))/$W$186)))*LN(((((gradient!$E$23*((gradient!$E$19-gradient!$E$18)/100)*(PI()*gradient!$E$8*gradient!$E$8/4*K$3*0.7/J193))/$W$186)+1)/((gradient!$E$23*((gradient!$E$19-gradient!$E$18)/100)*(PI()*gradient!$E$8*gradient!$E$8/4*K$3*0.7/J193))/$W$186))*EXP(gradient!$E$23*((gradient!$E$19-gradient!$E$18)/100))-(1/((gradient!$E$23*((gradient!$E$19-gradient!$E$18)/100)*(PI()*gradient!$E$8*gradient!$E$8/4*K$3*0.7/J193))/$W$186)))),0)</f>
        <v>0</v>
      </c>
      <c r="M193" s="472"/>
      <c r="N193" s="345">
        <f>700*gradient!$E$8/4.6</f>
        <v>319.56521739130437</v>
      </c>
      <c r="O193" s="344">
        <f>IF($G193&lt;401,1+((SQRT(O$3/((('col1'!$B$9*((((N193/60*4)/(3.1415927*0.7*gradient!$E$8*gradient!$E$8))/1000*gradient!$E$9/1000000)/'col1'!$N$5)^(1/3))+('col1'!$B$10/((((N193/60*4)/(3.1415927*0.7*gradient!$E$8*gradient!$E$8))/1000*gradient!$E$9/1000000)/'col1'!$N$5))+('col1'!$B$11*((((N193/60*4)/(3.1415927*0.7*gradient!$E$8*gradient!$E$8))/1000*gradient!$E$9/1000000)/'col1'!$N$5)))*(gradient!$E$9*0.001)))/4)*(1/(1+((gradient!$E$23*((gradient!$E$19-gradient!$E$18)/100)*((PI()*gradient!$E$8*gradient!$E$8/4*O$3*0.7/N193)))/$W$186)))*LN(((((gradient!$E$23*((gradient!$E$19-gradient!$E$18)/100)*(PI()*gradient!$E$8*gradient!$E$8/4*O$3*0.7/N193))/$W$186)+1)/((gradient!$E$23*((gradient!$E$19-gradient!$E$18)/100)*(PI()*gradient!$E$8*gradient!$E$8/4*O$3*0.7/N193))/$W$186))*EXP(gradient!$E$23*((gradient!$E$19-gradient!$E$18)/100))-(1/((gradient!$E$23*((gradient!$E$19-gradient!$E$18)/100)*(PI()*gradient!$E$8*gradient!$E$8/4*O$3*0.7/N193))/$W$186)))),0)</f>
        <v>255.56422024591595</v>
      </c>
      <c r="Q193" s="472"/>
      <c r="S193" s="344">
        <f>IF($G193&lt;1001,1+((SQRT(S$3/((('col1'!$B$9*((((U193/60*4)/(3.1415927*0.7*gradient!$E$8*gradient!$E$8))/1000*gradient!$E$9/1000000)/'col1'!$N$5)^(1/3))+('col1'!$B$10/((((U193/60*4)/(3.1415927*0.7*gradient!$E$8*gradient!$E$8))/1000*gradient!$E$9/1000000)/'col1'!$N$5))+('col1'!$B$11*((((U193/60*4)/(3.1415927*0.7*gradient!$E$8*gradient!$E$8))/1000*gradient!$E$9/1000000)/'col1'!$N$5)))*(gradient!$E$9*0.001)))/4)*(1/(1+((gradient!$E$23*((gradient!$E$19-gradient!$E$18)/100)*((PI()*gradient!$E$8*gradient!$E$8/4*S$3*0.7/U193)))/$W$186)))*LN(((((gradient!$E$23*((gradient!$E$19-gradient!$E$18)/100)*(PI()*gradient!$E$8*gradient!$E$8/4*S$3*0.7/U193))/$W$186)+1)/((gradient!$E$23*((gradient!$E$19-gradient!$E$18)/100)*(PI()*gradient!$E$8*gradient!$E$8/4*S$3*0.7/U193))/$W$186))*EXP(gradient!$E$23*((gradient!$E$19-gradient!$E$18)/100))-(1/((gradient!$E$23*((gradient!$E$19-gradient!$E$18)/100)*(PI()*gradient!$E$8*gradient!$E$8/4*S$3*0.7/U193))/$W$186)))),0)</f>
        <v>255.56422024591595</v>
      </c>
      <c r="T193" s="340">
        <v>100</v>
      </c>
      <c r="U193" s="345">
        <f>700*gradient!$E$8/4.6</f>
        <v>319.56521739130437</v>
      </c>
    </row>
    <row r="194" spans="1:21" x14ac:dyDescent="0.2">
      <c r="A194" s="470"/>
      <c r="B194" s="345">
        <f>800*gradient!$E$8/4.6</f>
        <v>365.21739130434787</v>
      </c>
      <c r="C194" s="344">
        <f>1+((SQRT($C$3/((('col1'!$B$9*(((($B194/60*4)/(3.1415927*0.7*gradient!$E$8*gradient!$E$8))/1000*gradient!$E$9/1000000)/'col1'!$N$5)^(1/3))+('col1'!$B$10/(((($B194/60*4)/(3.1415927*0.7*gradient!$E$8*gradient!$E$8))/1000*gradient!$E$9/1000000)/'col1'!$N$5))+('col1'!$B$11*(((($B194/60*4)/(3.1415927*0.7*gradient!$E$8*gradient!$E$8))/1000*gradient!$E$9/1000000)/'col1'!$N$5)))*(gradient!$E$9*0.001)))/4)*(1/(1+((gradient!$E$23*((gradient!$E$19-gradient!$E$18)/100)*((PI()*gradient!$E$8*gradient!$E$8/4*$C$3*0.7/$B194)))/gradient!$E$20)))*LN(((((gradient!$E$23*((gradient!$E$19-gradient!$E$18)/100)*(PI()*gradient!$E$8*gradient!$E$8/4*$C$3*0.7/$B194))/gradient!$E$20)+1)/((gradient!$E$23*((gradient!$E$19-gradient!$E$18)/100)*(PI()*gradient!$E$8*gradient!$E$8/4*$C$3*0.7/$B194))/gradient!$E$20))*EXP(gradient!$E$23*((gradient!$E$19-gradient!$E$18)/100))-(1/((gradient!$E$23*((gradient!$E$19-gradient!$E$18)/100)*(PI()*gradient!$E$8*gradient!$E$8/4*$C$3*0.7/$B194))/gradient!$E$20))))</f>
        <v>137.74872004678105</v>
      </c>
      <c r="E194" s="472"/>
      <c r="F194" s="345">
        <f>800*gradient!$E$8/4.6</f>
        <v>365.21739130434787</v>
      </c>
      <c r="G194" s="344">
        <f>1.1*('col1'!$B$12*$G$3*0.001*(($F194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194" s="472"/>
      <c r="J194" s="345">
        <f>800*gradient!$E$8/4.6</f>
        <v>365.21739130434787</v>
      </c>
      <c r="K194" s="344">
        <f>IF($G194&lt;201,1+((SQRT(K$3/((('col1'!$B$9*((((J194/60*4)/(3.1415927*0.7*gradient!$E$8*gradient!$E$8))/1000*gradient!$E$9/1000000)/'col1'!$N$5)^(1/3))+('col1'!$B$10/((((J194/60*4)/(3.1415927*0.7*gradient!$E$8*gradient!$E$8))/1000*gradient!$E$9/1000000)/'col1'!$N$5))+('col1'!$B$11*((((J194/60*4)/(3.1415927*0.7*gradient!$E$8*gradient!$E$8))/1000*gradient!$E$9/1000000)/'col1'!$N$5)))*(gradient!$E$9*0.001)))/4)*(1/(1+((gradient!$E$23*((gradient!$E$19-gradient!$E$18)/100)*((PI()*gradient!$E$8*gradient!$E$8/4*K$3*0.7/J194)))/$W$186)))*LN(((((gradient!$E$23*((gradient!$E$19-gradient!$E$18)/100)*(PI()*gradient!$E$8*gradient!$E$8/4*K$3*0.7/J194))/$W$186)+1)/((gradient!$E$23*((gradient!$E$19-gradient!$E$18)/100)*(PI()*gradient!$E$8*gradient!$E$8/4*K$3*0.7/J194))/$W$186))*EXP(gradient!$E$23*((gradient!$E$19-gradient!$E$18)/100))-(1/((gradient!$E$23*((gradient!$E$19-gradient!$E$18)/100)*(PI()*gradient!$E$8*gradient!$E$8/4*K$3*0.7/J194))/$W$186)))),0)</f>
        <v>0</v>
      </c>
      <c r="M194" s="472"/>
      <c r="N194" s="345">
        <f>800*gradient!$E$8/4.6</f>
        <v>365.21739130434787</v>
      </c>
      <c r="O194" s="344">
        <f>IF($G194&lt;401,1+((SQRT(O$3/((('col1'!$B$9*((((N194/60*4)/(3.1415927*0.7*gradient!$E$8*gradient!$E$8))/1000*gradient!$E$9/1000000)/'col1'!$N$5)^(1/3))+('col1'!$B$10/((((N194/60*4)/(3.1415927*0.7*gradient!$E$8*gradient!$E$8))/1000*gradient!$E$9/1000000)/'col1'!$N$5))+('col1'!$B$11*((((N194/60*4)/(3.1415927*0.7*gradient!$E$8*gradient!$E$8))/1000*gradient!$E$9/1000000)/'col1'!$N$5)))*(gradient!$E$9*0.001)))/4)*(1/(1+((gradient!$E$23*((gradient!$E$19-gradient!$E$18)/100)*((PI()*gradient!$E$8*gradient!$E$8/4*O$3*0.7/N194)))/$W$186)))*LN(((((gradient!$E$23*((gradient!$E$19-gradient!$E$18)/100)*(PI()*gradient!$E$8*gradient!$E$8/4*O$3*0.7/N194))/$W$186)+1)/((gradient!$E$23*((gradient!$E$19-gradient!$E$18)/100)*(PI()*gradient!$E$8*gradient!$E$8/4*O$3*0.7/N194))/$W$186))*EXP(gradient!$E$23*((gradient!$E$19-gradient!$E$18)/100))-(1/((gradient!$E$23*((gradient!$E$19-gradient!$E$18)/100)*(PI()*gradient!$E$8*gradient!$E$8/4*O$3*0.7/N194))/$W$186)))),0)</f>
        <v>258.47098575378232</v>
      </c>
      <c r="Q194" s="472"/>
      <c r="S194" s="344">
        <f>IF($G194&lt;1001,1+((SQRT(S$3/((('col1'!$B$9*((((U194/60*4)/(3.1415927*0.7*gradient!$E$8*gradient!$E$8))/1000*gradient!$E$9/1000000)/'col1'!$N$5)^(1/3))+('col1'!$B$10/((((U194/60*4)/(3.1415927*0.7*gradient!$E$8*gradient!$E$8))/1000*gradient!$E$9/1000000)/'col1'!$N$5))+('col1'!$B$11*((((U194/60*4)/(3.1415927*0.7*gradient!$E$8*gradient!$E$8))/1000*gradient!$E$9/1000000)/'col1'!$N$5)))*(gradient!$E$9*0.001)))/4)*(1/(1+((gradient!$E$23*((gradient!$E$19-gradient!$E$18)/100)*((PI()*gradient!$E$8*gradient!$E$8/4*S$3*0.7/U194)))/$W$186)))*LN(((((gradient!$E$23*((gradient!$E$19-gradient!$E$18)/100)*(PI()*gradient!$E$8*gradient!$E$8/4*S$3*0.7/U194))/$W$186)+1)/((gradient!$E$23*((gradient!$E$19-gradient!$E$18)/100)*(PI()*gradient!$E$8*gradient!$E$8/4*S$3*0.7/U194))/$W$186))*EXP(gradient!$E$23*((gradient!$E$19-gradient!$E$18)/100))-(1/((gradient!$E$23*((gradient!$E$19-gradient!$E$18)/100)*(PI()*gradient!$E$8*gradient!$E$8/4*S$3*0.7/U194))/$W$186)))),0)</f>
        <v>258.47098575378232</v>
      </c>
      <c r="T194" s="340">
        <v>100</v>
      </c>
      <c r="U194" s="345">
        <f>800*gradient!$E$8/4.6</f>
        <v>365.21739130434787</v>
      </c>
    </row>
    <row r="195" spans="1:21" x14ac:dyDescent="0.2">
      <c r="A195" s="470"/>
      <c r="B195" s="345">
        <f>900*gradient!$E$8/4.6</f>
        <v>410.86956521739131</v>
      </c>
      <c r="C195" s="344">
        <f>1+((SQRT($C$3/((('col1'!$B$9*(((($B195/60*4)/(3.1415927*0.7*gradient!$E$8*gradient!$E$8))/1000*gradient!$E$9/1000000)/'col1'!$N$5)^(1/3))+('col1'!$B$10/(((($B195/60*4)/(3.1415927*0.7*gradient!$E$8*gradient!$E$8))/1000*gradient!$E$9/1000000)/'col1'!$N$5))+('col1'!$B$11*(((($B195/60*4)/(3.1415927*0.7*gradient!$E$8*gradient!$E$8))/1000*gradient!$E$9/1000000)/'col1'!$N$5)))*(gradient!$E$9*0.001)))/4)*(1/(1+((gradient!$E$23*((gradient!$E$19-gradient!$E$18)/100)*((PI()*gradient!$E$8*gradient!$E$8/4*$C$3*0.7/$B195)))/gradient!$E$20)))*LN(((((gradient!$E$23*((gradient!$E$19-gradient!$E$18)/100)*(PI()*gradient!$E$8*gradient!$E$8/4*$C$3*0.7/$B195))/gradient!$E$20)+1)/((gradient!$E$23*((gradient!$E$19-gradient!$E$18)/100)*(PI()*gradient!$E$8*gradient!$E$8/4*$C$3*0.7/$B195))/gradient!$E$20))*EXP(gradient!$E$23*((gradient!$E$19-gradient!$E$18)/100))-(1/((gradient!$E$23*((gradient!$E$19-gradient!$E$18)/100)*(PI()*gradient!$E$8*gradient!$E$8/4*$C$3*0.7/$B195))/gradient!$E$20))))</f>
        <v>142.99861273172891</v>
      </c>
      <c r="E195" s="472"/>
      <c r="F195" s="345">
        <f>900*gradient!$E$8/4.6</f>
        <v>410.86956521739131</v>
      </c>
      <c r="G195" s="344">
        <f>1.1*('col1'!$B$12*$G$3*0.001*(($F195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195" s="472"/>
      <c r="J195" s="345">
        <f>900*gradient!$E$8/4.6</f>
        <v>410.86956521739131</v>
      </c>
      <c r="K195" s="344">
        <f>IF($G195&lt;201,1+((SQRT(K$3/((('col1'!$B$9*((((J195/60*4)/(3.1415927*0.7*gradient!$E$8*gradient!$E$8))/1000*gradient!$E$9/1000000)/'col1'!$N$5)^(1/3))+('col1'!$B$10/((((J195/60*4)/(3.1415927*0.7*gradient!$E$8*gradient!$E$8))/1000*gradient!$E$9/1000000)/'col1'!$N$5))+('col1'!$B$11*((((J195/60*4)/(3.1415927*0.7*gradient!$E$8*gradient!$E$8))/1000*gradient!$E$9/1000000)/'col1'!$N$5)))*(gradient!$E$9*0.001)))/4)*(1/(1+((gradient!$E$23*((gradient!$E$19-gradient!$E$18)/100)*((PI()*gradient!$E$8*gradient!$E$8/4*K$3*0.7/J195)))/$W$186)))*LN(((((gradient!$E$23*((gradient!$E$19-gradient!$E$18)/100)*(PI()*gradient!$E$8*gradient!$E$8/4*K$3*0.7/J195))/$W$186)+1)/((gradient!$E$23*((gradient!$E$19-gradient!$E$18)/100)*(PI()*gradient!$E$8*gradient!$E$8/4*K$3*0.7/J195))/$W$186))*EXP(gradient!$E$23*((gradient!$E$19-gradient!$E$18)/100))-(1/((gradient!$E$23*((gradient!$E$19-gradient!$E$18)/100)*(PI()*gradient!$E$8*gradient!$E$8/4*K$3*0.7/J195))/$W$186)))),0)</f>
        <v>0</v>
      </c>
      <c r="M195" s="472"/>
      <c r="N195" s="345">
        <f>900*gradient!$E$8/4.6</f>
        <v>410.86956521739131</v>
      </c>
      <c r="O195" s="344">
        <f>IF($G195&lt;401,1+((SQRT(O$3/((('col1'!$B$9*((((N195/60*4)/(3.1415927*0.7*gradient!$E$8*gradient!$E$8))/1000*gradient!$E$9/1000000)/'col1'!$N$5)^(1/3))+('col1'!$B$10/((((N195/60*4)/(3.1415927*0.7*gradient!$E$8*gradient!$E$8))/1000*gradient!$E$9/1000000)/'col1'!$N$5))+('col1'!$B$11*((((N195/60*4)/(3.1415927*0.7*gradient!$E$8*gradient!$E$8))/1000*gradient!$E$9/1000000)/'col1'!$N$5)))*(gradient!$E$9*0.001)))/4)*(1/(1+((gradient!$E$23*((gradient!$E$19-gradient!$E$18)/100)*((PI()*gradient!$E$8*gradient!$E$8/4*O$3*0.7/N195)))/$W$186)))*LN(((((gradient!$E$23*((gradient!$E$19-gradient!$E$18)/100)*(PI()*gradient!$E$8*gradient!$E$8/4*O$3*0.7/N195))/$W$186)+1)/((gradient!$E$23*((gradient!$E$19-gradient!$E$18)/100)*(PI()*gradient!$E$8*gradient!$E$8/4*O$3*0.7/N195))/$W$186))*EXP(gradient!$E$23*((gradient!$E$19-gradient!$E$18)/100))-(1/((gradient!$E$23*((gradient!$E$19-gradient!$E$18)/100)*(PI()*gradient!$E$8*gradient!$E$8/4*O$3*0.7/N195))/$W$186)))),0)</f>
        <v>260.17082038698442</v>
      </c>
      <c r="Q195" s="472"/>
      <c r="S195" s="344">
        <f>IF($G195&lt;1001,1+((SQRT(S$3/((('col1'!$B$9*((((U195/60*4)/(3.1415927*0.7*gradient!$E$8*gradient!$E$8))/1000*gradient!$E$9/1000000)/'col1'!$N$5)^(1/3))+('col1'!$B$10/((((U195/60*4)/(3.1415927*0.7*gradient!$E$8*gradient!$E$8))/1000*gradient!$E$9/1000000)/'col1'!$N$5))+('col1'!$B$11*((((U195/60*4)/(3.1415927*0.7*gradient!$E$8*gradient!$E$8))/1000*gradient!$E$9/1000000)/'col1'!$N$5)))*(gradient!$E$9*0.001)))/4)*(1/(1+((gradient!$E$23*((gradient!$E$19-gradient!$E$18)/100)*((PI()*gradient!$E$8*gradient!$E$8/4*S$3*0.7/U195)))/$W$186)))*LN(((((gradient!$E$23*((gradient!$E$19-gradient!$E$18)/100)*(PI()*gradient!$E$8*gradient!$E$8/4*S$3*0.7/U195))/$W$186)+1)/((gradient!$E$23*((gradient!$E$19-gradient!$E$18)/100)*(PI()*gradient!$E$8*gradient!$E$8/4*S$3*0.7/U195))/$W$186))*EXP(gradient!$E$23*((gradient!$E$19-gradient!$E$18)/100))-(1/((gradient!$E$23*((gradient!$E$19-gradient!$E$18)/100)*(PI()*gradient!$E$8*gradient!$E$8/4*S$3*0.7/U195))/$W$186)))),0)</f>
        <v>260.17082038698442</v>
      </c>
      <c r="T195" s="340">
        <v>100</v>
      </c>
      <c r="U195" s="345">
        <f>900*gradient!$E$8/4.6</f>
        <v>410.86956521739131</v>
      </c>
    </row>
    <row r="196" spans="1:21" x14ac:dyDescent="0.2">
      <c r="A196" s="470"/>
      <c r="B196" s="345">
        <f>1000*gradient!$E$8/4.6</f>
        <v>456.52173913043481</v>
      </c>
      <c r="C196" s="344">
        <f>1+((SQRT($C$3/((('col1'!$B$9*(((($B196/60*4)/(3.1415927*0.7*gradient!$E$8*gradient!$E$8))/1000*gradient!$E$9/1000000)/'col1'!$N$5)^(1/3))+('col1'!$B$10/(((($B196/60*4)/(3.1415927*0.7*gradient!$E$8*gradient!$E$8))/1000*gradient!$E$9/1000000)/'col1'!$N$5))+('col1'!$B$11*(((($B196/60*4)/(3.1415927*0.7*gradient!$E$8*gradient!$E$8))/1000*gradient!$E$9/1000000)/'col1'!$N$5)))*(gradient!$E$9*0.001)))/4)*(1/(1+((gradient!$E$23*((gradient!$E$19-gradient!$E$18)/100)*((PI()*gradient!$E$8*gradient!$E$8/4*$C$3*0.7/$B196)))/gradient!$E$20)))*LN(((((gradient!$E$23*((gradient!$E$19-gradient!$E$18)/100)*(PI()*gradient!$E$8*gradient!$E$8/4*$C$3*0.7/$B196))/gradient!$E$20)+1)/((gradient!$E$23*((gradient!$E$19-gradient!$E$18)/100)*(PI()*gradient!$E$8*gradient!$E$8/4*$C$3*0.7/$B196))/gradient!$E$20))*EXP(gradient!$E$23*((gradient!$E$19-gradient!$E$18)/100))-(1/((gradient!$E$23*((gradient!$E$19-gradient!$E$18)/100)*(PI()*gradient!$E$8*gradient!$E$8/4*$C$3*0.7/$B196))/gradient!$E$20))))</f>
        <v>147.22229580981448</v>
      </c>
      <c r="E196" s="472"/>
      <c r="F196" s="345">
        <f>1000*gradient!$E$8/4.6</f>
        <v>456.52173913043481</v>
      </c>
      <c r="G196" s="344">
        <f>1.1*('col1'!$B$12*$G$3*0.001*(($F196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196" s="472"/>
      <c r="J196" s="345">
        <f>1000*gradient!$E$8/4.6</f>
        <v>456.52173913043481</v>
      </c>
      <c r="K196" s="344">
        <f>IF($G196&lt;201,1+((SQRT(K$3/((('col1'!$B$9*((((J196/60*4)/(3.1415927*0.7*gradient!$E$8*gradient!$E$8))/1000*gradient!$E$9/1000000)/'col1'!$N$5)^(1/3))+('col1'!$B$10/((((J196/60*4)/(3.1415927*0.7*gradient!$E$8*gradient!$E$8))/1000*gradient!$E$9/1000000)/'col1'!$N$5))+('col1'!$B$11*((((J196/60*4)/(3.1415927*0.7*gradient!$E$8*gradient!$E$8))/1000*gradient!$E$9/1000000)/'col1'!$N$5)))*(gradient!$E$9*0.001)))/4)*(1/(1+((gradient!$E$23*((gradient!$E$19-gradient!$E$18)/100)*((PI()*gradient!$E$8*gradient!$E$8/4*K$3*0.7/J196)))/$W$186)))*LN(((((gradient!$E$23*((gradient!$E$19-gradient!$E$18)/100)*(PI()*gradient!$E$8*gradient!$E$8/4*K$3*0.7/J196))/$W$186)+1)/((gradient!$E$23*((gradient!$E$19-gradient!$E$18)/100)*(PI()*gradient!$E$8*gradient!$E$8/4*K$3*0.7/J196))/$W$186))*EXP(gradient!$E$23*((gradient!$E$19-gradient!$E$18)/100))-(1/((gradient!$E$23*((gradient!$E$19-gradient!$E$18)/100)*(PI()*gradient!$E$8*gradient!$E$8/4*K$3*0.7/J196))/$W$186)))),0)</f>
        <v>0</v>
      </c>
      <c r="M196" s="472"/>
      <c r="N196" s="345">
        <f>1000*gradient!$E$8/4.6</f>
        <v>456.52173913043481</v>
      </c>
      <c r="O196" s="344">
        <f>IF($G196&lt;401,1+((SQRT(O$3/((('col1'!$B$9*((((N196/60*4)/(3.1415927*0.7*gradient!$E$8*gradient!$E$8))/1000*gradient!$E$9/1000000)/'col1'!$N$5)^(1/3))+('col1'!$B$10/((((N196/60*4)/(3.1415927*0.7*gradient!$E$8*gradient!$E$8))/1000*gradient!$E$9/1000000)/'col1'!$N$5))+('col1'!$B$11*((((N196/60*4)/(3.1415927*0.7*gradient!$E$8*gradient!$E$8))/1000*gradient!$E$9/1000000)/'col1'!$N$5)))*(gradient!$E$9*0.001)))/4)*(1/(1+((gradient!$E$23*((gradient!$E$19-gradient!$E$18)/100)*((PI()*gradient!$E$8*gradient!$E$8/4*O$3*0.7/N196)))/$W$186)))*LN(((((gradient!$E$23*((gradient!$E$19-gradient!$E$18)/100)*(PI()*gradient!$E$8*gradient!$E$8/4*O$3*0.7/N196))/$W$186)+1)/((gradient!$E$23*((gradient!$E$19-gradient!$E$18)/100)*(PI()*gradient!$E$8*gradient!$E$8/4*O$3*0.7/N196))/$W$186))*EXP(gradient!$E$23*((gradient!$E$19-gradient!$E$18)/100))-(1/((gradient!$E$23*((gradient!$E$19-gradient!$E$18)/100)*(PI()*gradient!$E$8*gradient!$E$8/4*O$3*0.7/N196))/$W$186)))),0)</f>
        <v>0</v>
      </c>
      <c r="Q196" s="472"/>
      <c r="S196" s="344">
        <f>IF($G196&lt;1001,1+((SQRT(S$3/((('col1'!$B$9*((((U196/60*4)/(3.1415927*0.7*gradient!$E$8*gradient!$E$8))/1000*gradient!$E$9/1000000)/'col1'!$N$5)^(1/3))+('col1'!$B$10/((((U196/60*4)/(3.1415927*0.7*gradient!$E$8*gradient!$E$8))/1000*gradient!$E$9/1000000)/'col1'!$N$5))+('col1'!$B$11*((((U196/60*4)/(3.1415927*0.7*gradient!$E$8*gradient!$E$8))/1000*gradient!$E$9/1000000)/'col1'!$N$5)))*(gradient!$E$9*0.001)))/4)*(1/(1+((gradient!$E$23*((gradient!$E$19-gradient!$E$18)/100)*((PI()*gradient!$E$8*gradient!$E$8/4*S$3*0.7/U196)))/$W$186)))*LN(((((gradient!$E$23*((gradient!$E$19-gradient!$E$18)/100)*(PI()*gradient!$E$8*gradient!$E$8/4*S$3*0.7/U196))/$W$186)+1)/((gradient!$E$23*((gradient!$E$19-gradient!$E$18)/100)*(PI()*gradient!$E$8*gradient!$E$8/4*S$3*0.7/U196))/$W$186))*EXP(gradient!$E$23*((gradient!$E$19-gradient!$E$18)/100))-(1/((gradient!$E$23*((gradient!$E$19-gradient!$E$18)/100)*(PI()*gradient!$E$8*gradient!$E$8/4*S$3*0.7/U196))/$W$186)))),0)</f>
        <v>261.03701611561604</v>
      </c>
      <c r="T196" s="340">
        <v>100</v>
      </c>
      <c r="U196" s="345">
        <f>1000*gradient!$E$8/4.6</f>
        <v>456.52173913043481</v>
      </c>
    </row>
    <row r="197" spans="1:21" x14ac:dyDescent="0.2">
      <c r="A197" s="470"/>
      <c r="B197" s="345">
        <f>1200*gradient!$E$8/4.6</f>
        <v>547.82608695652175</v>
      </c>
      <c r="C197" s="344">
        <f>1+((SQRT($C$3/((('col1'!$B$9*(((($B197/60*4)/(3.1415927*0.7*gradient!$E$8*gradient!$E$8))/1000*gradient!$E$9/1000000)/'col1'!$N$5)^(1/3))+('col1'!$B$10/(((($B197/60*4)/(3.1415927*0.7*gradient!$E$8*gradient!$E$8))/1000*gradient!$E$9/1000000)/'col1'!$N$5))+('col1'!$B$11*(((($B197/60*4)/(3.1415927*0.7*gradient!$E$8*gradient!$E$8))/1000*gradient!$E$9/1000000)/'col1'!$N$5)))*(gradient!$E$9*0.001)))/4)*(1/(1+((gradient!$E$23*((gradient!$E$19-gradient!$E$18)/100)*((PI()*gradient!$E$8*gradient!$E$8/4*$C$3*0.7/$B197)))/gradient!$E$20)))*LN(((((gradient!$E$23*((gradient!$E$19-gradient!$E$18)/100)*(PI()*gradient!$E$8*gradient!$E$8/4*$C$3*0.7/$B197))/gradient!$E$20)+1)/((gradient!$E$23*((gradient!$E$19-gradient!$E$18)/100)*(PI()*gradient!$E$8*gradient!$E$8/4*$C$3*0.7/$B197))/gradient!$E$20))*EXP(gradient!$E$23*((gradient!$E$19-gradient!$E$18)/100))-(1/((gradient!$E$23*((gradient!$E$19-gradient!$E$18)/100)*(PI()*gradient!$E$8*gradient!$E$8/4*$C$3*0.7/$B197))/gradient!$E$20))))</f>
        <v>153.43190377411688</v>
      </c>
      <c r="E197" s="472"/>
      <c r="F197" s="345">
        <f>1200*gradient!$E$8/4.6</f>
        <v>547.82608695652175</v>
      </c>
      <c r="G197" s="344">
        <f>1.1*('col1'!$B$12*$G$3*0.001*(($F197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197" s="472"/>
      <c r="J197" s="345">
        <f>1200*gradient!$E$8/4.6</f>
        <v>547.82608695652175</v>
      </c>
      <c r="K197" s="344">
        <f>IF($G197&lt;201,1+((SQRT(K$3/((('col1'!$B$9*((((J197/60*4)/(3.1415927*0.7*gradient!$E$8*gradient!$E$8))/1000*gradient!$E$9/1000000)/'col1'!$N$5)^(1/3))+('col1'!$B$10/((((J197/60*4)/(3.1415927*0.7*gradient!$E$8*gradient!$E$8))/1000*gradient!$E$9/1000000)/'col1'!$N$5))+('col1'!$B$11*((((J197/60*4)/(3.1415927*0.7*gradient!$E$8*gradient!$E$8))/1000*gradient!$E$9/1000000)/'col1'!$N$5)))*(gradient!$E$9*0.001)))/4)*(1/(1+((gradient!$E$23*((gradient!$E$19-gradient!$E$18)/100)*((PI()*gradient!$E$8*gradient!$E$8/4*K$3*0.7/J197)))/$W$186)))*LN(((((gradient!$E$23*((gradient!$E$19-gradient!$E$18)/100)*(PI()*gradient!$E$8*gradient!$E$8/4*K$3*0.7/J197))/$W$186)+1)/((gradient!$E$23*((gradient!$E$19-gradient!$E$18)/100)*(PI()*gradient!$E$8*gradient!$E$8/4*K$3*0.7/J197))/$W$186))*EXP(gradient!$E$23*((gradient!$E$19-gradient!$E$18)/100))-(1/((gradient!$E$23*((gradient!$E$19-gradient!$E$18)/100)*(PI()*gradient!$E$8*gradient!$E$8/4*K$3*0.7/J197))/$W$186)))),0)</f>
        <v>0</v>
      </c>
      <c r="M197" s="472"/>
      <c r="N197" s="345">
        <f>1200*gradient!$E$8/4.6</f>
        <v>547.82608695652175</v>
      </c>
      <c r="O197" s="344">
        <f>IF($G197&lt;401,1+((SQRT(O$3/((('col1'!$B$9*((((N197/60*4)/(3.1415927*0.7*gradient!$E$8*gradient!$E$8))/1000*gradient!$E$9/1000000)/'col1'!$N$5)^(1/3))+('col1'!$B$10/((((N197/60*4)/(3.1415927*0.7*gradient!$E$8*gradient!$E$8))/1000*gradient!$E$9/1000000)/'col1'!$N$5))+('col1'!$B$11*((((N197/60*4)/(3.1415927*0.7*gradient!$E$8*gradient!$E$8))/1000*gradient!$E$9/1000000)/'col1'!$N$5)))*(gradient!$E$9*0.001)))/4)*(1/(1+((gradient!$E$23*((gradient!$E$19-gradient!$E$18)/100)*((PI()*gradient!$E$8*gradient!$E$8/4*O$3*0.7/N197)))/$W$186)))*LN(((((gradient!$E$23*((gradient!$E$19-gradient!$E$18)/100)*(PI()*gradient!$E$8*gradient!$E$8/4*O$3*0.7/N197))/$W$186)+1)/((gradient!$E$23*((gradient!$E$19-gradient!$E$18)/100)*(PI()*gradient!$E$8*gradient!$E$8/4*O$3*0.7/N197))/$W$186))*EXP(gradient!$E$23*((gradient!$E$19-gradient!$E$18)/100))-(1/((gradient!$E$23*((gradient!$E$19-gradient!$E$18)/100)*(PI()*gradient!$E$8*gradient!$E$8/4*O$3*0.7/N197))/$W$186)))),0)</f>
        <v>0</v>
      </c>
      <c r="Q197" s="472"/>
      <c r="S197" s="344">
        <f>IF($G197&lt;1001,1+((SQRT(S$3/((('col1'!$B$9*((((U197/60*4)/(3.1415927*0.7*gradient!$E$8*gradient!$E$8))/1000*gradient!$E$9/1000000)/'col1'!$N$5)^(1/3))+('col1'!$B$10/((((U197/60*4)/(3.1415927*0.7*gradient!$E$8*gradient!$E$8))/1000*gradient!$E$9/1000000)/'col1'!$N$5))+('col1'!$B$11*((((U197/60*4)/(3.1415927*0.7*gradient!$E$8*gradient!$E$8))/1000*gradient!$E$9/1000000)/'col1'!$N$5)))*(gradient!$E$9*0.001)))/4)*(1/(1+((gradient!$E$23*((gradient!$E$19-gradient!$E$18)/100)*((PI()*gradient!$E$8*gradient!$E$8/4*S$3*0.7/U197)))/$W$186)))*LN(((((gradient!$E$23*((gradient!$E$19-gradient!$E$18)/100)*(PI()*gradient!$E$8*gradient!$E$8/4*S$3*0.7/U197))/$W$186)+1)/((gradient!$E$23*((gradient!$E$19-gradient!$E$18)/100)*(PI()*gradient!$E$8*gradient!$E$8/4*S$3*0.7/U197))/$W$186))*EXP(gradient!$E$23*((gradient!$E$19-gradient!$E$18)/100))-(1/((gradient!$E$23*((gradient!$E$19-gradient!$E$18)/100)*(PI()*gradient!$E$8*gradient!$E$8/4*S$3*0.7/U197))/$W$186)))),0)</f>
        <v>261.17644121927412</v>
      </c>
      <c r="T197" s="340">
        <v>100</v>
      </c>
      <c r="U197" s="345">
        <f>1200*gradient!$E$8/4.6</f>
        <v>547.82608695652175</v>
      </c>
    </row>
    <row r="198" spans="1:21" x14ac:dyDescent="0.2">
      <c r="A198" s="470"/>
      <c r="B198" s="345">
        <f>1400*gradient!$E$8/4.6</f>
        <v>639.13043478260875</v>
      </c>
      <c r="C198" s="344">
        <f>1+((SQRT($C$3/((('col1'!$B$9*(((($B198/60*4)/(3.1415927*0.7*gradient!$E$8*gradient!$E$8))/1000*gradient!$E$9/1000000)/'col1'!$N$5)^(1/3))+('col1'!$B$10/(((($B198/60*4)/(3.1415927*0.7*gradient!$E$8*gradient!$E$8))/1000*gradient!$E$9/1000000)/'col1'!$N$5))+('col1'!$B$11*(((($B198/60*4)/(3.1415927*0.7*gradient!$E$8*gradient!$E$8))/1000*gradient!$E$9/1000000)/'col1'!$N$5)))*(gradient!$E$9*0.001)))/4)*(1/(1+((gradient!$E$23*((gradient!$E$19-gradient!$E$18)/100)*((PI()*gradient!$E$8*gradient!$E$8/4*$C$3*0.7/$B198)))/gradient!$E$20)))*LN(((((gradient!$E$23*((gradient!$E$19-gradient!$E$18)/100)*(PI()*gradient!$E$8*gradient!$E$8/4*$C$3*0.7/$B198))/gradient!$E$20)+1)/((gradient!$E$23*((gradient!$E$19-gradient!$E$18)/100)*(PI()*gradient!$E$8*gradient!$E$8/4*$C$3*0.7/$B198))/gradient!$E$20))*EXP(gradient!$E$23*((gradient!$E$19-gradient!$E$18)/100))-(1/((gradient!$E$23*((gradient!$E$19-gradient!$E$18)/100)*(PI()*gradient!$E$8*gradient!$E$8/4*$C$3*0.7/$B198))/gradient!$E$20))))</f>
        <v>157.57951628530583</v>
      </c>
      <c r="E198" s="472"/>
      <c r="F198" s="345">
        <f>1400*gradient!$E$8/4.6</f>
        <v>639.13043478260875</v>
      </c>
      <c r="G198" s="344">
        <f>1.1*('col1'!$B$12*$G$3*0.001*(($F198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198" s="472"/>
      <c r="J198" s="345">
        <f>1400*gradient!$E$8/4.6</f>
        <v>639.13043478260875</v>
      </c>
      <c r="K198" s="344">
        <f>IF($G198&lt;201,1+((SQRT(K$3/((('col1'!$B$9*((((J198/60*4)/(3.1415927*0.7*gradient!$E$8*gradient!$E$8))/1000*gradient!$E$9/1000000)/'col1'!$N$5)^(1/3))+('col1'!$B$10/((((J198/60*4)/(3.1415927*0.7*gradient!$E$8*gradient!$E$8))/1000*gradient!$E$9/1000000)/'col1'!$N$5))+('col1'!$B$11*((((J198/60*4)/(3.1415927*0.7*gradient!$E$8*gradient!$E$8))/1000*gradient!$E$9/1000000)/'col1'!$N$5)))*(gradient!$E$9*0.001)))/4)*(1/(1+((gradient!$E$23*((gradient!$E$19-gradient!$E$18)/100)*((PI()*gradient!$E$8*gradient!$E$8/4*K$3*0.7/J198)))/$W$186)))*LN(((((gradient!$E$23*((gradient!$E$19-gradient!$E$18)/100)*(PI()*gradient!$E$8*gradient!$E$8/4*K$3*0.7/J198))/$W$186)+1)/((gradient!$E$23*((gradient!$E$19-gradient!$E$18)/100)*(PI()*gradient!$E$8*gradient!$E$8/4*K$3*0.7/J198))/$W$186))*EXP(gradient!$E$23*((gradient!$E$19-gradient!$E$18)/100))-(1/((gradient!$E$23*((gradient!$E$19-gradient!$E$18)/100)*(PI()*gradient!$E$8*gradient!$E$8/4*K$3*0.7/J198))/$W$186)))),0)</f>
        <v>0</v>
      </c>
      <c r="M198" s="472"/>
      <c r="N198" s="345">
        <f>1400*gradient!$E$8/4.6</f>
        <v>639.13043478260875</v>
      </c>
      <c r="O198" s="344">
        <f>IF($G198&lt;401,1+((SQRT(O$3/((('col1'!$B$9*((((N198/60*4)/(3.1415927*0.7*gradient!$E$8*gradient!$E$8))/1000*gradient!$E$9/1000000)/'col1'!$N$5)^(1/3))+('col1'!$B$10/((((N198/60*4)/(3.1415927*0.7*gradient!$E$8*gradient!$E$8))/1000*gradient!$E$9/1000000)/'col1'!$N$5))+('col1'!$B$11*((((N198/60*4)/(3.1415927*0.7*gradient!$E$8*gradient!$E$8))/1000*gradient!$E$9/1000000)/'col1'!$N$5)))*(gradient!$E$9*0.001)))/4)*(1/(1+((gradient!$E$23*((gradient!$E$19-gradient!$E$18)/100)*((PI()*gradient!$E$8*gradient!$E$8/4*O$3*0.7/N198)))/$W$186)))*LN(((((gradient!$E$23*((gradient!$E$19-gradient!$E$18)/100)*(PI()*gradient!$E$8*gradient!$E$8/4*O$3*0.7/N198))/$W$186)+1)/((gradient!$E$23*((gradient!$E$19-gradient!$E$18)/100)*(PI()*gradient!$E$8*gradient!$E$8/4*O$3*0.7/N198))/$W$186))*EXP(gradient!$E$23*((gradient!$E$19-gradient!$E$18)/100))-(1/((gradient!$E$23*((gradient!$E$19-gradient!$E$18)/100)*(PI()*gradient!$E$8*gradient!$E$8/4*O$3*0.7/N198))/$W$186)))),0)</f>
        <v>0</v>
      </c>
      <c r="Q198" s="472"/>
      <c r="S198" s="344">
        <f>IF($G198&lt;1001,1+((SQRT(S$3/((('col1'!$B$9*((((U198/60*4)/(3.1415927*0.7*gradient!$E$8*gradient!$E$8))/1000*gradient!$E$9/1000000)/'col1'!$N$5)^(1/3))+('col1'!$B$10/((((U198/60*4)/(3.1415927*0.7*gradient!$E$8*gradient!$E$8))/1000*gradient!$E$9/1000000)/'col1'!$N$5))+('col1'!$B$11*((((U198/60*4)/(3.1415927*0.7*gradient!$E$8*gradient!$E$8))/1000*gradient!$E$9/1000000)/'col1'!$N$5)))*(gradient!$E$9*0.001)))/4)*(1/(1+((gradient!$E$23*((gradient!$E$19-gradient!$E$18)/100)*((PI()*gradient!$E$8*gradient!$E$8/4*S$3*0.7/U198)))/$W$186)))*LN(((((gradient!$E$23*((gradient!$E$19-gradient!$E$18)/100)*(PI()*gradient!$E$8*gradient!$E$8/4*S$3*0.7/U198))/$W$186)+1)/((gradient!$E$23*((gradient!$E$19-gradient!$E$18)/100)*(PI()*gradient!$E$8*gradient!$E$8/4*S$3*0.7/U198))/$W$186))*EXP(gradient!$E$23*((gradient!$E$19-gradient!$E$18)/100))-(1/((gradient!$E$23*((gradient!$E$19-gradient!$E$18)/100)*(PI()*gradient!$E$8*gradient!$E$8/4*S$3*0.7/U198))/$W$186)))),0)</f>
        <v>260.07084761842674</v>
      </c>
      <c r="T198" s="340">
        <v>100</v>
      </c>
      <c r="U198" s="345">
        <f>1400*gradient!$E$8/4.6</f>
        <v>639.13043478260875</v>
      </c>
    </row>
    <row r="199" spans="1:21" x14ac:dyDescent="0.2">
      <c r="A199" s="470"/>
      <c r="B199" s="345">
        <f>1600*gradient!$E$8/4.6</f>
        <v>730.43478260869574</v>
      </c>
      <c r="C199" s="344">
        <f>1+((SQRT($C$3/((('col1'!$B$9*(((($B199/60*4)/(3.1415927*0.7*gradient!$E$8*gradient!$E$8))/1000*gradient!$E$9/1000000)/'col1'!$N$5)^(1/3))+('col1'!$B$10/(((($B199/60*4)/(3.1415927*0.7*gradient!$E$8*gradient!$E$8))/1000*gradient!$E$9/1000000)/'col1'!$N$5))+('col1'!$B$11*(((($B199/60*4)/(3.1415927*0.7*gradient!$E$8*gradient!$E$8))/1000*gradient!$E$9/1000000)/'col1'!$N$5)))*(gradient!$E$9*0.001)))/4)*(1/(1+((gradient!$E$23*((gradient!$E$19-gradient!$E$18)/100)*((PI()*gradient!$E$8*gradient!$E$8/4*$C$3*0.7/$B199)))/gradient!$E$20)))*LN(((((gradient!$E$23*((gradient!$E$19-gradient!$E$18)/100)*(PI()*gradient!$E$8*gradient!$E$8/4*$C$3*0.7/$B199))/gradient!$E$20)+1)/((gradient!$E$23*((gradient!$E$19-gradient!$E$18)/100)*(PI()*gradient!$E$8*gradient!$E$8/4*$C$3*0.7/$B199))/gradient!$E$20))*EXP(gradient!$E$23*((gradient!$E$19-gradient!$E$18)/100))-(1/((gradient!$E$23*((gradient!$E$19-gradient!$E$18)/100)*(PI()*gradient!$E$8*gradient!$E$8/4*$C$3*0.7/$B199))/gradient!$E$20))))</f>
        <v>160.36624205023853</v>
      </c>
      <c r="E199" s="472"/>
      <c r="F199" s="345">
        <f>1600*gradient!$E$8/4.6</f>
        <v>730.43478260869574</v>
      </c>
      <c r="G199" s="344">
        <f>1.1*('col1'!$B$12*$G$3*0.001*(($F199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199" s="472"/>
      <c r="J199" s="345">
        <f>1600*gradient!$E$8/4.6</f>
        <v>730.43478260869574</v>
      </c>
      <c r="K199" s="344">
        <f>IF($G199&lt;201,1+((SQRT(K$3/((('col1'!$B$9*((((J199/60*4)/(3.1415927*0.7*gradient!$E$8*gradient!$E$8))/1000*gradient!$E$9/1000000)/'col1'!$N$5)^(1/3))+('col1'!$B$10/((((J199/60*4)/(3.1415927*0.7*gradient!$E$8*gradient!$E$8))/1000*gradient!$E$9/1000000)/'col1'!$N$5))+('col1'!$B$11*((((J199/60*4)/(3.1415927*0.7*gradient!$E$8*gradient!$E$8))/1000*gradient!$E$9/1000000)/'col1'!$N$5)))*(gradient!$E$9*0.001)))/4)*(1/(1+((gradient!$E$23*((gradient!$E$19-gradient!$E$18)/100)*((PI()*gradient!$E$8*gradient!$E$8/4*K$3*0.7/J199)))/$W$186)))*LN(((((gradient!$E$23*((gradient!$E$19-gradient!$E$18)/100)*(PI()*gradient!$E$8*gradient!$E$8/4*K$3*0.7/J199))/$W$186)+1)/((gradient!$E$23*((gradient!$E$19-gradient!$E$18)/100)*(PI()*gradient!$E$8*gradient!$E$8/4*K$3*0.7/J199))/$W$186))*EXP(gradient!$E$23*((gradient!$E$19-gradient!$E$18)/100))-(1/((gradient!$E$23*((gradient!$E$19-gradient!$E$18)/100)*(PI()*gradient!$E$8*gradient!$E$8/4*K$3*0.7/J199))/$W$186)))),0)</f>
        <v>0</v>
      </c>
      <c r="M199" s="472"/>
      <c r="N199" s="345">
        <f>1600*gradient!$E$8/4.6</f>
        <v>730.43478260869574</v>
      </c>
      <c r="O199" s="344">
        <f>IF($G199&lt;401,1+((SQRT(O$3/((('col1'!$B$9*((((N199/60*4)/(3.1415927*0.7*gradient!$E$8*gradient!$E$8))/1000*gradient!$E$9/1000000)/'col1'!$N$5)^(1/3))+('col1'!$B$10/((((N199/60*4)/(3.1415927*0.7*gradient!$E$8*gradient!$E$8))/1000*gradient!$E$9/1000000)/'col1'!$N$5))+('col1'!$B$11*((((N199/60*4)/(3.1415927*0.7*gradient!$E$8*gradient!$E$8))/1000*gradient!$E$9/1000000)/'col1'!$N$5)))*(gradient!$E$9*0.001)))/4)*(1/(1+((gradient!$E$23*((gradient!$E$19-gradient!$E$18)/100)*((PI()*gradient!$E$8*gradient!$E$8/4*O$3*0.7/N199)))/$W$186)))*LN(((((gradient!$E$23*((gradient!$E$19-gradient!$E$18)/100)*(PI()*gradient!$E$8*gradient!$E$8/4*O$3*0.7/N199))/$W$186)+1)/((gradient!$E$23*((gradient!$E$19-gradient!$E$18)/100)*(PI()*gradient!$E$8*gradient!$E$8/4*O$3*0.7/N199))/$W$186))*EXP(gradient!$E$23*((gradient!$E$19-gradient!$E$18)/100))-(1/((gradient!$E$23*((gradient!$E$19-gradient!$E$18)/100)*(PI()*gradient!$E$8*gradient!$E$8/4*O$3*0.7/N199))/$W$186)))),0)</f>
        <v>0</v>
      </c>
      <c r="Q199" s="472"/>
      <c r="S199" s="344">
        <f>IF($G199&lt;1001,1+((SQRT(S$3/((('col1'!$B$9*((((U199/60*4)/(3.1415927*0.7*gradient!$E$8*gradient!$E$8))/1000*gradient!$E$9/1000000)/'col1'!$N$5)^(1/3))+('col1'!$B$10/((((U199/60*4)/(3.1415927*0.7*gradient!$E$8*gradient!$E$8))/1000*gradient!$E$9/1000000)/'col1'!$N$5))+('col1'!$B$11*((((U199/60*4)/(3.1415927*0.7*gradient!$E$8*gradient!$E$8))/1000*gradient!$E$9/1000000)/'col1'!$N$5)))*(gradient!$E$9*0.001)))/4)*(1/(1+((gradient!$E$23*((gradient!$E$19-gradient!$E$18)/100)*((PI()*gradient!$E$8*gradient!$E$8/4*S$3*0.7/U199)))/$W$186)))*LN(((((gradient!$E$23*((gradient!$E$19-gradient!$E$18)/100)*(PI()*gradient!$E$8*gradient!$E$8/4*S$3*0.7/U199))/$W$186)+1)/((gradient!$E$23*((gradient!$E$19-gradient!$E$18)/100)*(PI()*gradient!$E$8*gradient!$E$8/4*S$3*0.7/U199))/$W$186))*EXP(gradient!$E$23*((gradient!$E$19-gradient!$E$18)/100))-(1/((gradient!$E$23*((gradient!$E$19-gradient!$E$18)/100)*(PI()*gradient!$E$8*gradient!$E$8/4*S$3*0.7/U199))/$W$186)))),0)</f>
        <v>258.30649463245243</v>
      </c>
      <c r="T199" s="340">
        <v>100</v>
      </c>
      <c r="U199" s="345">
        <f>1600*gradient!$E$8/4.6</f>
        <v>730.43478260869574</v>
      </c>
    </row>
    <row r="200" spans="1:21" x14ac:dyDescent="0.2">
      <c r="A200" s="470"/>
      <c r="B200" s="345">
        <f>1800*gradient!$E$8/4.6</f>
        <v>821.73913043478262</v>
      </c>
      <c r="C200" s="344">
        <f>1+((SQRT($C$3/((('col1'!$B$9*(((($B200/60*4)/(3.1415927*0.7*gradient!$E$8*gradient!$E$8))/1000*gradient!$E$9/1000000)/'col1'!$N$5)^(1/3))+('col1'!$B$10/(((($B200/60*4)/(3.1415927*0.7*gradient!$E$8*gradient!$E$8))/1000*gradient!$E$9/1000000)/'col1'!$N$5))+('col1'!$B$11*(((($B200/60*4)/(3.1415927*0.7*gradient!$E$8*gradient!$E$8))/1000*gradient!$E$9/1000000)/'col1'!$N$5)))*(gradient!$E$9*0.001)))/4)*(1/(1+((gradient!$E$23*((gradient!$E$19-gradient!$E$18)/100)*((PI()*gradient!$E$8*gradient!$E$8/4*$C$3*0.7/$B200)))/gradient!$E$20)))*LN(((((gradient!$E$23*((gradient!$E$19-gradient!$E$18)/100)*(PI()*gradient!$E$8*gradient!$E$8/4*$C$3*0.7/$B200))/gradient!$E$20)+1)/((gradient!$E$23*((gradient!$E$19-gradient!$E$18)/100)*(PI()*gradient!$E$8*gradient!$E$8/4*$C$3*0.7/$B200))/gradient!$E$20))*EXP(gradient!$E$23*((gradient!$E$19-gradient!$E$18)/100))-(1/((gradient!$E$23*((gradient!$E$19-gradient!$E$18)/100)*(PI()*gradient!$E$8*gradient!$E$8/4*$C$3*0.7/$B200))/gradient!$E$20))))</f>
        <v>162.22239039158379</v>
      </c>
      <c r="E200" s="472"/>
      <c r="F200" s="345">
        <f>1800*gradient!$E$8/4.6</f>
        <v>821.73913043478262</v>
      </c>
      <c r="G200" s="344">
        <f>1.1*('col1'!$B$12*$G$3*0.001*(($F200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200" s="472"/>
      <c r="J200" s="345">
        <f>1800*gradient!$E$8/4.6</f>
        <v>821.73913043478262</v>
      </c>
      <c r="K200" s="344">
        <f>IF($G200&lt;201,1+((SQRT(K$3/((('col1'!$B$9*((((J200/60*4)/(3.1415927*0.7*gradient!$E$8*gradient!$E$8))/1000*gradient!$E$9/1000000)/'col1'!$N$5)^(1/3))+('col1'!$B$10/((((J200/60*4)/(3.1415927*0.7*gradient!$E$8*gradient!$E$8))/1000*gradient!$E$9/1000000)/'col1'!$N$5))+('col1'!$B$11*((((J200/60*4)/(3.1415927*0.7*gradient!$E$8*gradient!$E$8))/1000*gradient!$E$9/1000000)/'col1'!$N$5)))*(gradient!$E$9*0.001)))/4)*(1/(1+((gradient!$E$23*((gradient!$E$19-gradient!$E$18)/100)*((PI()*gradient!$E$8*gradient!$E$8/4*K$3*0.7/J200)))/$W$186)))*LN(((((gradient!$E$23*((gradient!$E$19-gradient!$E$18)/100)*(PI()*gradient!$E$8*gradient!$E$8/4*K$3*0.7/J200))/$W$186)+1)/((gradient!$E$23*((gradient!$E$19-gradient!$E$18)/100)*(PI()*gradient!$E$8*gradient!$E$8/4*K$3*0.7/J200))/$W$186))*EXP(gradient!$E$23*((gradient!$E$19-gradient!$E$18)/100))-(1/((gradient!$E$23*((gradient!$E$19-gradient!$E$18)/100)*(PI()*gradient!$E$8*gradient!$E$8/4*K$3*0.7/J200))/$W$186)))),0)</f>
        <v>0</v>
      </c>
      <c r="M200" s="472"/>
      <c r="N200" s="345">
        <f>1800*gradient!$E$8/4.6</f>
        <v>821.73913043478262</v>
      </c>
      <c r="O200" s="344">
        <f>IF($G200&lt;401,1+((SQRT(O$3/((('col1'!$B$9*((((N200/60*4)/(3.1415927*0.7*gradient!$E$8*gradient!$E$8))/1000*gradient!$E$9/1000000)/'col1'!$N$5)^(1/3))+('col1'!$B$10/((((N200/60*4)/(3.1415927*0.7*gradient!$E$8*gradient!$E$8))/1000*gradient!$E$9/1000000)/'col1'!$N$5))+('col1'!$B$11*((((N200/60*4)/(3.1415927*0.7*gradient!$E$8*gradient!$E$8))/1000*gradient!$E$9/1000000)/'col1'!$N$5)))*(gradient!$E$9*0.001)))/4)*(1/(1+((gradient!$E$23*((gradient!$E$19-gradient!$E$18)/100)*((PI()*gradient!$E$8*gradient!$E$8/4*O$3*0.7/N200)))/$W$186)))*LN(((((gradient!$E$23*((gradient!$E$19-gradient!$E$18)/100)*(PI()*gradient!$E$8*gradient!$E$8/4*O$3*0.7/N200))/$W$186)+1)/((gradient!$E$23*((gradient!$E$19-gradient!$E$18)/100)*(PI()*gradient!$E$8*gradient!$E$8/4*O$3*0.7/N200))/$W$186))*EXP(gradient!$E$23*((gradient!$E$19-gradient!$E$18)/100))-(1/((gradient!$E$23*((gradient!$E$19-gradient!$E$18)/100)*(PI()*gradient!$E$8*gradient!$E$8/4*O$3*0.7/N200))/$W$186)))),0)</f>
        <v>0</v>
      </c>
      <c r="Q200" s="472"/>
      <c r="S200" s="344">
        <f>IF($G200&lt;1001,1+((SQRT(S$3/((('col1'!$B$9*((((U200/60*4)/(3.1415927*0.7*gradient!$E$8*gradient!$E$8))/1000*gradient!$E$9/1000000)/'col1'!$N$5)^(1/3))+('col1'!$B$10/((((U200/60*4)/(3.1415927*0.7*gradient!$E$8*gradient!$E$8))/1000*gradient!$E$9/1000000)/'col1'!$N$5))+('col1'!$B$11*((((U200/60*4)/(3.1415927*0.7*gradient!$E$8*gradient!$E$8))/1000*gradient!$E$9/1000000)/'col1'!$N$5)))*(gradient!$E$9*0.001)))/4)*(1/(1+((gradient!$E$23*((gradient!$E$19-gradient!$E$18)/100)*((PI()*gradient!$E$8*gradient!$E$8/4*S$3*0.7/U200)))/$W$186)))*LN(((((gradient!$E$23*((gradient!$E$19-gradient!$E$18)/100)*(PI()*gradient!$E$8*gradient!$E$8/4*S$3*0.7/U200))/$W$186)+1)/((gradient!$E$23*((gradient!$E$19-gradient!$E$18)/100)*(PI()*gradient!$E$8*gradient!$E$8/4*S$3*0.7/U200))/$W$186))*EXP(gradient!$E$23*((gradient!$E$19-gradient!$E$18)/100))-(1/((gradient!$E$23*((gradient!$E$19-gradient!$E$18)/100)*(PI()*gradient!$E$8*gradient!$E$8/4*S$3*0.7/U200))/$W$186)))),0)</f>
        <v>256.19442578788465</v>
      </c>
      <c r="T200" s="340">
        <v>100</v>
      </c>
      <c r="U200" s="345">
        <f>1800*gradient!$E$8/4.6</f>
        <v>821.73913043478262</v>
      </c>
    </row>
    <row r="201" spans="1:21" x14ac:dyDescent="0.2">
      <c r="A201" s="470"/>
      <c r="B201" s="345">
        <f>2000*gradient!$E$8/4.6</f>
        <v>913.04347826086962</v>
      </c>
      <c r="C201" s="344">
        <f>1+((SQRT($C$3/((('col1'!$B$9*(((($B201/60*4)/(3.1415927*0.7*gradient!$E$8*gradient!$E$8))/1000*gradient!$E$9/1000000)/'col1'!$N$5)^(1/3))+('col1'!$B$10/(((($B201/60*4)/(3.1415927*0.7*gradient!$E$8*gradient!$E$8))/1000*gradient!$E$9/1000000)/'col1'!$N$5))+('col1'!$B$11*(((($B201/60*4)/(3.1415927*0.7*gradient!$E$8*gradient!$E$8))/1000*gradient!$E$9/1000000)/'col1'!$N$5)))*(gradient!$E$9*0.001)))/4)*(1/(1+((gradient!$E$23*((gradient!$E$19-gradient!$E$18)/100)*((PI()*gradient!$E$8*gradient!$E$8/4*$C$3*0.7/$B201)))/gradient!$E$20)))*LN(((((gradient!$E$23*((gradient!$E$19-gradient!$E$18)/100)*(PI()*gradient!$E$8*gradient!$E$8/4*$C$3*0.7/$B201))/gradient!$E$20)+1)/((gradient!$E$23*((gradient!$E$19-gradient!$E$18)/100)*(PI()*gradient!$E$8*gradient!$E$8/4*$C$3*0.7/$B201))/gradient!$E$20))*EXP(gradient!$E$23*((gradient!$E$19-gradient!$E$18)/100))-(1/((gradient!$E$23*((gradient!$E$19-gradient!$E$18)/100)*(PI()*gradient!$E$8*gradient!$E$8/4*$C$3*0.7/$B201))/gradient!$E$20))))</f>
        <v>163.42370143836331</v>
      </c>
      <c r="E201" s="472"/>
      <c r="F201" s="345">
        <f>2000*gradient!$E$8/4.6</f>
        <v>913.04347826086962</v>
      </c>
      <c r="G201" s="344">
        <f>1.1*('col1'!$B$12*$G$3*0.001*(($F201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201" s="472"/>
      <c r="J201" s="345">
        <f>2000*gradient!$E$8/4.6</f>
        <v>913.04347826086962</v>
      </c>
      <c r="K201" s="344">
        <f>IF($G201&lt;201,1+((SQRT(K$3/((('col1'!$B$9*((((J201/60*4)/(3.1415927*0.7*gradient!$E$8*gradient!$E$8))/1000*gradient!$E$9/1000000)/'col1'!$N$5)^(1/3))+('col1'!$B$10/((((J201/60*4)/(3.1415927*0.7*gradient!$E$8*gradient!$E$8))/1000*gradient!$E$9/1000000)/'col1'!$N$5))+('col1'!$B$11*((((J201/60*4)/(3.1415927*0.7*gradient!$E$8*gradient!$E$8))/1000*gradient!$E$9/1000000)/'col1'!$N$5)))*(gradient!$E$9*0.001)))/4)*(1/(1+((gradient!$E$23*((gradient!$E$19-gradient!$E$18)/100)*((PI()*gradient!$E$8*gradient!$E$8/4*K$3*0.7/J201)))/$W$186)))*LN(((((gradient!$E$23*((gradient!$E$19-gradient!$E$18)/100)*(PI()*gradient!$E$8*gradient!$E$8/4*K$3*0.7/J201))/$W$186)+1)/((gradient!$E$23*((gradient!$E$19-gradient!$E$18)/100)*(PI()*gradient!$E$8*gradient!$E$8/4*K$3*0.7/J201))/$W$186))*EXP(gradient!$E$23*((gradient!$E$19-gradient!$E$18)/100))-(1/((gradient!$E$23*((gradient!$E$19-gradient!$E$18)/100)*(PI()*gradient!$E$8*gradient!$E$8/4*K$3*0.7/J201))/$W$186)))),0)</f>
        <v>0</v>
      </c>
      <c r="M201" s="472"/>
      <c r="N201" s="345">
        <f>2000*gradient!$E$8/4.6</f>
        <v>913.04347826086962</v>
      </c>
      <c r="O201" s="344">
        <f>IF($G201&lt;401,1+((SQRT(O$3/((('col1'!$B$9*((((N201/60*4)/(3.1415927*0.7*gradient!$E$8*gradient!$E$8))/1000*gradient!$E$9/1000000)/'col1'!$N$5)^(1/3))+('col1'!$B$10/((((N201/60*4)/(3.1415927*0.7*gradient!$E$8*gradient!$E$8))/1000*gradient!$E$9/1000000)/'col1'!$N$5))+('col1'!$B$11*((((N201/60*4)/(3.1415927*0.7*gradient!$E$8*gradient!$E$8))/1000*gradient!$E$9/1000000)/'col1'!$N$5)))*(gradient!$E$9*0.001)))/4)*(1/(1+((gradient!$E$23*((gradient!$E$19-gradient!$E$18)/100)*((PI()*gradient!$E$8*gradient!$E$8/4*O$3*0.7/N201)))/$W$186)))*LN(((((gradient!$E$23*((gradient!$E$19-gradient!$E$18)/100)*(PI()*gradient!$E$8*gradient!$E$8/4*O$3*0.7/N201))/$W$186)+1)/((gradient!$E$23*((gradient!$E$19-gradient!$E$18)/100)*(PI()*gradient!$E$8*gradient!$E$8/4*O$3*0.7/N201))/$W$186))*EXP(gradient!$E$23*((gradient!$E$19-gradient!$E$18)/100))-(1/((gradient!$E$23*((gradient!$E$19-gradient!$E$18)/100)*(PI()*gradient!$E$8*gradient!$E$8/4*O$3*0.7/N201))/$W$186)))),0)</f>
        <v>0</v>
      </c>
      <c r="Q201" s="472"/>
      <c r="S201" s="344">
        <f>IF($G201&lt;1001,1+((SQRT(S$3/((('col1'!$B$9*((((U201/60*4)/(3.1415927*0.7*gradient!$E$8*gradient!$E$8))/1000*gradient!$E$9/1000000)/'col1'!$N$5)^(1/3))+('col1'!$B$10/((((U201/60*4)/(3.1415927*0.7*gradient!$E$8*gradient!$E$8))/1000*gradient!$E$9/1000000)/'col1'!$N$5))+('col1'!$B$11*((((U201/60*4)/(3.1415927*0.7*gradient!$E$8*gradient!$E$8))/1000*gradient!$E$9/1000000)/'col1'!$N$5)))*(gradient!$E$9*0.001)))/4)*(1/(1+((gradient!$E$23*((gradient!$E$19-gradient!$E$18)/100)*((PI()*gradient!$E$8*gradient!$E$8/4*S$3*0.7/U201)))/$W$186)))*LN(((((gradient!$E$23*((gradient!$E$19-gradient!$E$18)/100)*(PI()*gradient!$E$8*gradient!$E$8/4*S$3*0.7/U201))/$W$186)+1)/((gradient!$E$23*((gradient!$E$19-gradient!$E$18)/100)*(PI()*gradient!$E$8*gradient!$E$8/4*S$3*0.7/U201))/$W$186))*EXP(gradient!$E$23*((gradient!$E$19-gradient!$E$18)/100))-(1/((gradient!$E$23*((gradient!$E$19-gradient!$E$18)/100)*(PI()*gradient!$E$8*gradient!$E$8/4*S$3*0.7/U201))/$W$186)))),0)</f>
        <v>253.90794190263051</v>
      </c>
      <c r="T201" s="340">
        <v>100</v>
      </c>
      <c r="U201" s="345">
        <f>2000*gradient!$E$8/4.6</f>
        <v>913.04347826086962</v>
      </c>
    </row>
    <row r="202" spans="1:21" x14ac:dyDescent="0.2">
      <c r="A202" s="470"/>
      <c r="B202" s="345">
        <f>2500*gradient!$E$8/4.6</f>
        <v>1141.304347826087</v>
      </c>
      <c r="C202" s="344">
        <f>1+((SQRT($C$3/((('col1'!$B$9*(((($B202/60*4)/(3.1415927*0.7*gradient!$E$8*gradient!$E$8))/1000*gradient!$E$9/1000000)/'col1'!$N$5)^(1/3))+('col1'!$B$10/(((($B202/60*4)/(3.1415927*0.7*gradient!$E$8*gradient!$E$8))/1000*gradient!$E$9/1000000)/'col1'!$N$5))+('col1'!$B$11*(((($B202/60*4)/(3.1415927*0.7*gradient!$E$8*gradient!$E$8))/1000*gradient!$E$9/1000000)/'col1'!$N$5)))*(gradient!$E$9*0.001)))/4)*(1/(1+((gradient!$E$23*((gradient!$E$19-gradient!$E$18)/100)*((PI()*gradient!$E$8*gradient!$E$8/4*$C$3*0.7/$B202)))/gradient!$E$20)))*LN(((((gradient!$E$23*((gradient!$E$19-gradient!$E$18)/100)*(PI()*gradient!$E$8*gradient!$E$8/4*$C$3*0.7/$B202))/gradient!$E$20)+1)/((gradient!$E$23*((gradient!$E$19-gradient!$E$18)/100)*(PI()*gradient!$E$8*gradient!$E$8/4*$C$3*0.7/$B202))/gradient!$E$20))*EXP(gradient!$E$23*((gradient!$E$19-gradient!$E$18)/100))-(1/((gradient!$E$23*((gradient!$E$19-gradient!$E$18)/100)*(PI()*gradient!$E$8*gradient!$E$8/4*$C$3*0.7/$B202))/gradient!$E$20))))</f>
        <v>164.62758616779561</v>
      </c>
      <c r="E202" s="472"/>
      <c r="F202" s="345">
        <f>2500*gradient!$E$8/4.6</f>
        <v>1141.304347826087</v>
      </c>
      <c r="G202" s="344">
        <f>1.1*('col1'!$B$12*$G$3*0.001*(($F202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202" s="472"/>
      <c r="J202" s="345">
        <f>2500*gradient!$E$8/4.6</f>
        <v>1141.304347826087</v>
      </c>
      <c r="K202" s="344">
        <f>IF($G202&lt;201,1+((SQRT(K$3/((('col1'!$B$9*((((J202/60*4)/(3.1415927*0.7*gradient!$E$8*gradient!$E$8))/1000*gradient!$E$9/1000000)/'col1'!$N$5)^(1/3))+('col1'!$B$10/((((J202/60*4)/(3.1415927*0.7*gradient!$E$8*gradient!$E$8))/1000*gradient!$E$9/1000000)/'col1'!$N$5))+('col1'!$B$11*((((J202/60*4)/(3.1415927*0.7*gradient!$E$8*gradient!$E$8))/1000*gradient!$E$9/1000000)/'col1'!$N$5)))*(gradient!$E$9*0.001)))/4)*(1/(1+((gradient!$E$23*((gradient!$E$19-gradient!$E$18)/100)*((PI()*gradient!$E$8*gradient!$E$8/4*K$3*0.7/J202)))/$W$186)))*LN(((((gradient!$E$23*((gradient!$E$19-gradient!$E$18)/100)*(PI()*gradient!$E$8*gradient!$E$8/4*K$3*0.7/J202))/$W$186)+1)/((gradient!$E$23*((gradient!$E$19-gradient!$E$18)/100)*(PI()*gradient!$E$8*gradient!$E$8/4*K$3*0.7/J202))/$W$186))*EXP(gradient!$E$23*((gradient!$E$19-gradient!$E$18)/100))-(1/((gradient!$E$23*((gradient!$E$19-gradient!$E$18)/100)*(PI()*gradient!$E$8*gradient!$E$8/4*K$3*0.7/J202))/$W$186)))),0)</f>
        <v>0</v>
      </c>
      <c r="M202" s="472"/>
      <c r="N202" s="345">
        <f>2500*gradient!$E$8/4.6</f>
        <v>1141.304347826087</v>
      </c>
      <c r="O202" s="344">
        <f>IF($G202&lt;401,1+((SQRT(O$3/((('col1'!$B$9*((((N202/60*4)/(3.1415927*0.7*gradient!$E$8*gradient!$E$8))/1000*gradient!$E$9/1000000)/'col1'!$N$5)^(1/3))+('col1'!$B$10/((((N202/60*4)/(3.1415927*0.7*gradient!$E$8*gradient!$E$8))/1000*gradient!$E$9/1000000)/'col1'!$N$5))+('col1'!$B$11*((((N202/60*4)/(3.1415927*0.7*gradient!$E$8*gradient!$E$8))/1000*gradient!$E$9/1000000)/'col1'!$N$5)))*(gradient!$E$9*0.001)))/4)*(1/(1+((gradient!$E$23*((gradient!$E$19-gradient!$E$18)/100)*((PI()*gradient!$E$8*gradient!$E$8/4*O$3*0.7/N202)))/$W$186)))*LN(((((gradient!$E$23*((gradient!$E$19-gradient!$E$18)/100)*(PI()*gradient!$E$8*gradient!$E$8/4*O$3*0.7/N202))/$W$186)+1)/((gradient!$E$23*((gradient!$E$19-gradient!$E$18)/100)*(PI()*gradient!$E$8*gradient!$E$8/4*O$3*0.7/N202))/$W$186))*EXP(gradient!$E$23*((gradient!$E$19-gradient!$E$18)/100))-(1/((gradient!$E$23*((gradient!$E$19-gradient!$E$18)/100)*(PI()*gradient!$E$8*gradient!$E$8/4*O$3*0.7/N202))/$W$186)))),0)</f>
        <v>0</v>
      </c>
      <c r="Q202" s="472"/>
      <c r="S202" s="344">
        <f>IF($G202&lt;1001,1+((SQRT(S$3/((('col1'!$B$9*((((U202/60*4)/(3.1415927*0.7*gradient!$E$8*gradient!$E$8))/1000*gradient!$E$9/1000000)/'col1'!$N$5)^(1/3))+('col1'!$B$10/((((U202/60*4)/(3.1415927*0.7*gradient!$E$8*gradient!$E$8))/1000*gradient!$E$9/1000000)/'col1'!$N$5))+('col1'!$B$11*((((U202/60*4)/(3.1415927*0.7*gradient!$E$8*gradient!$E$8))/1000*gradient!$E$9/1000000)/'col1'!$N$5)))*(gradient!$E$9*0.001)))/4)*(1/(1+((gradient!$E$23*((gradient!$E$19-gradient!$E$18)/100)*((PI()*gradient!$E$8*gradient!$E$8/4*S$3*0.7/U202)))/$W$186)))*LN(((((gradient!$E$23*((gradient!$E$19-gradient!$E$18)/100)*(PI()*gradient!$E$8*gradient!$E$8/4*S$3*0.7/U202))/$W$186)+1)/((gradient!$E$23*((gradient!$E$19-gradient!$E$18)/100)*(PI()*gradient!$E$8*gradient!$E$8/4*S$3*0.7/U202))/$W$186))*EXP(gradient!$E$23*((gradient!$E$19-gradient!$E$18)/100))-(1/((gradient!$E$23*((gradient!$E$19-gradient!$E$18)/100)*(PI()*gradient!$E$8*gradient!$E$8/4*S$3*0.7/U202))/$W$186)))),0)</f>
        <v>0</v>
      </c>
      <c r="T202" s="340">
        <v>100</v>
      </c>
      <c r="U202" s="345">
        <f>2500*gradient!$E$8/4.6</f>
        <v>1141.304347826087</v>
      </c>
    </row>
    <row r="203" spans="1:21" x14ac:dyDescent="0.2">
      <c r="A203" s="470"/>
      <c r="B203" s="345">
        <f>3000*gradient!$E$8/4.6</f>
        <v>1369.5652173913045</v>
      </c>
      <c r="C203" s="344">
        <f>1+((SQRT($C$3/((('col1'!$B$9*(((($B203/60*4)/(3.1415927*0.7*gradient!$E$8*gradient!$E$8))/1000*gradient!$E$9/1000000)/'col1'!$N$5)^(1/3))+('col1'!$B$10/(((($B203/60*4)/(3.1415927*0.7*gradient!$E$8*gradient!$E$8))/1000*gradient!$E$9/1000000)/'col1'!$N$5))+('col1'!$B$11*(((($B203/60*4)/(3.1415927*0.7*gradient!$E$8*gradient!$E$8))/1000*gradient!$E$9/1000000)/'col1'!$N$5)))*(gradient!$E$9*0.001)))/4)*(1/(1+((gradient!$E$23*((gradient!$E$19-gradient!$E$18)/100)*((PI()*gradient!$E$8*gradient!$E$8/4*$C$3*0.7/$B203)))/gradient!$E$20)))*LN(((((gradient!$E$23*((gradient!$E$19-gradient!$E$18)/100)*(PI()*gradient!$E$8*gradient!$E$8/4*$C$3*0.7/$B203))/gradient!$E$20)+1)/((gradient!$E$23*((gradient!$E$19-gradient!$E$18)/100)*(PI()*gradient!$E$8*gradient!$E$8/4*$C$3*0.7/$B203))/gradient!$E$20))*EXP(gradient!$E$23*((gradient!$E$19-gradient!$E$18)/100))-(1/((gradient!$E$23*((gradient!$E$19-gradient!$E$18)/100)*(PI()*gradient!$E$8*gradient!$E$8/4*$C$3*0.7/$B203))/gradient!$E$20))))</f>
        <v>164.37697699468785</v>
      </c>
      <c r="E203" s="472"/>
      <c r="F203" s="345">
        <f>3000*gradient!$E$8/4.6</f>
        <v>1369.5652173913045</v>
      </c>
      <c r="G203" s="344">
        <f>1.1*('col1'!$B$12*$G$3*0.001*(($F203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203" s="472"/>
      <c r="J203" s="345">
        <f>3000*gradient!$E$8/4.6</f>
        <v>1369.5652173913045</v>
      </c>
      <c r="K203" s="344">
        <f>IF($G203&lt;201,1+((SQRT(K$3/((('col1'!$B$9*((((J203/60*4)/(3.1415927*0.7*gradient!$E$8*gradient!$E$8))/1000*gradient!$E$9/1000000)/'col1'!$N$5)^(1/3))+('col1'!$B$10/((((J203/60*4)/(3.1415927*0.7*gradient!$E$8*gradient!$E$8))/1000*gradient!$E$9/1000000)/'col1'!$N$5))+('col1'!$B$11*((((J203/60*4)/(3.1415927*0.7*gradient!$E$8*gradient!$E$8))/1000*gradient!$E$9/1000000)/'col1'!$N$5)))*(gradient!$E$9*0.001)))/4)*(1/(1+((gradient!$E$23*((gradient!$E$19-gradient!$E$18)/100)*((PI()*gradient!$E$8*gradient!$E$8/4*K$3*0.7/J203)))/$W$186)))*LN(((((gradient!$E$23*((gradient!$E$19-gradient!$E$18)/100)*(PI()*gradient!$E$8*gradient!$E$8/4*K$3*0.7/J203))/$W$186)+1)/((gradient!$E$23*((gradient!$E$19-gradient!$E$18)/100)*(PI()*gradient!$E$8*gradient!$E$8/4*K$3*0.7/J203))/$W$186))*EXP(gradient!$E$23*((gradient!$E$19-gradient!$E$18)/100))-(1/((gradient!$E$23*((gradient!$E$19-gradient!$E$18)/100)*(PI()*gradient!$E$8*gradient!$E$8/4*K$3*0.7/J203))/$W$186)))),0)</f>
        <v>0</v>
      </c>
      <c r="M203" s="472"/>
      <c r="N203" s="345">
        <f>3000*gradient!$E$8/4.6</f>
        <v>1369.5652173913045</v>
      </c>
      <c r="O203" s="344">
        <f>IF($G203&lt;401,1+((SQRT(O$3/((('col1'!$B$9*((((N203/60*4)/(3.1415927*0.7*gradient!$E$8*gradient!$E$8))/1000*gradient!$E$9/1000000)/'col1'!$N$5)^(1/3))+('col1'!$B$10/((((N203/60*4)/(3.1415927*0.7*gradient!$E$8*gradient!$E$8))/1000*gradient!$E$9/1000000)/'col1'!$N$5))+('col1'!$B$11*((((N203/60*4)/(3.1415927*0.7*gradient!$E$8*gradient!$E$8))/1000*gradient!$E$9/1000000)/'col1'!$N$5)))*(gradient!$E$9*0.001)))/4)*(1/(1+((gradient!$E$23*((gradient!$E$19-gradient!$E$18)/100)*((PI()*gradient!$E$8*gradient!$E$8/4*O$3*0.7/N203)))/$W$186)))*LN(((((gradient!$E$23*((gradient!$E$19-gradient!$E$18)/100)*(PI()*gradient!$E$8*gradient!$E$8/4*O$3*0.7/N203))/$W$186)+1)/((gradient!$E$23*((gradient!$E$19-gradient!$E$18)/100)*(PI()*gradient!$E$8*gradient!$E$8/4*O$3*0.7/N203))/$W$186))*EXP(gradient!$E$23*((gradient!$E$19-gradient!$E$18)/100))-(1/((gradient!$E$23*((gradient!$E$19-gradient!$E$18)/100)*(PI()*gradient!$E$8*gradient!$E$8/4*O$3*0.7/N203))/$W$186)))),0)</f>
        <v>0</v>
      </c>
      <c r="Q203" s="472"/>
      <c r="S203" s="344">
        <f>IF($G203&lt;1001,1+((SQRT(S$3/((('col1'!$B$9*((((U203/60*4)/(3.1415927*0.7*gradient!$E$8*gradient!$E$8))/1000*gradient!$E$9/1000000)/'col1'!$N$5)^(1/3))+('col1'!$B$10/((((U203/60*4)/(3.1415927*0.7*gradient!$E$8*gradient!$E$8))/1000*gradient!$E$9/1000000)/'col1'!$N$5))+('col1'!$B$11*((((U203/60*4)/(3.1415927*0.7*gradient!$E$8*gradient!$E$8))/1000*gradient!$E$9/1000000)/'col1'!$N$5)))*(gradient!$E$9*0.001)))/4)*(1/(1+((gradient!$E$23*((gradient!$E$19-gradient!$E$18)/100)*((PI()*gradient!$E$8*gradient!$E$8/4*S$3*0.7/U203)))/$W$186)))*LN(((((gradient!$E$23*((gradient!$E$19-gradient!$E$18)/100)*(PI()*gradient!$E$8*gradient!$E$8/4*S$3*0.7/U203))/$W$186)+1)/((gradient!$E$23*((gradient!$E$19-gradient!$E$18)/100)*(PI()*gradient!$E$8*gradient!$E$8/4*S$3*0.7/U203))/$W$186))*EXP(gradient!$E$23*((gradient!$E$19-gradient!$E$18)/100))-(1/((gradient!$E$23*((gradient!$E$19-gradient!$E$18)/100)*(PI()*gradient!$E$8*gradient!$E$8/4*S$3*0.7/U203))/$W$186)))),0)</f>
        <v>0</v>
      </c>
      <c r="T203" s="340">
        <v>100</v>
      </c>
      <c r="U203" s="345">
        <f>3000*gradient!$E$8/4.6</f>
        <v>1369.5652173913045</v>
      </c>
    </row>
    <row r="204" spans="1:21" x14ac:dyDescent="0.2">
      <c r="A204" s="470"/>
      <c r="B204" s="345">
        <f>3500*gradient!$E$8/4.6</f>
        <v>1597.8260869565217</v>
      </c>
      <c r="C204" s="344">
        <f>1+((SQRT($C$3/((('col1'!$B$9*(((($B204/60*4)/(3.1415927*0.7*gradient!$E$8*gradient!$E$8))/1000*gradient!$E$9/1000000)/'col1'!$N$5)^(1/3))+('col1'!$B$10/(((($B204/60*4)/(3.1415927*0.7*gradient!$E$8*gradient!$E$8))/1000*gradient!$E$9/1000000)/'col1'!$N$5))+('col1'!$B$11*(((($B204/60*4)/(3.1415927*0.7*gradient!$E$8*gradient!$E$8))/1000*gradient!$E$9/1000000)/'col1'!$N$5)))*(gradient!$E$9*0.001)))/4)*(1/(1+((gradient!$E$23*((gradient!$E$19-gradient!$E$18)/100)*((PI()*gradient!$E$8*gradient!$E$8/4*$C$3*0.7/$B204)))/gradient!$E$20)))*LN(((((gradient!$E$23*((gradient!$E$19-gradient!$E$18)/100)*(PI()*gradient!$E$8*gradient!$E$8/4*$C$3*0.7/$B204))/gradient!$E$20)+1)/((gradient!$E$23*((gradient!$E$19-gradient!$E$18)/100)*(PI()*gradient!$E$8*gradient!$E$8/4*$C$3*0.7/$B204))/gradient!$E$20))*EXP(gradient!$E$23*((gradient!$E$19-gradient!$E$18)/100))-(1/((gradient!$E$23*((gradient!$E$19-gradient!$E$18)/100)*(PI()*gradient!$E$8*gradient!$E$8/4*$C$3*0.7/$B204))/gradient!$E$20))))</f>
        <v>163.39398863241456</v>
      </c>
      <c r="E204" s="472"/>
      <c r="F204" s="345">
        <f>3500*gradient!$E$8/4.6</f>
        <v>1597.8260869565217</v>
      </c>
      <c r="G204" s="344">
        <f>1.1*('col1'!$B$12*$G$3*0.001*(($F204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204" s="472"/>
      <c r="J204" s="345">
        <f>3500*gradient!$E$8/4.6</f>
        <v>1597.8260869565217</v>
      </c>
      <c r="K204" s="344">
        <f>IF($G204&lt;201,1+((SQRT(K$3/((('col1'!$B$9*((((J204/60*4)/(3.1415927*0.7*gradient!$E$8*gradient!$E$8))/1000*gradient!$E$9/1000000)/'col1'!$N$5)^(1/3))+('col1'!$B$10/((((J204/60*4)/(3.1415927*0.7*gradient!$E$8*gradient!$E$8))/1000*gradient!$E$9/1000000)/'col1'!$N$5))+('col1'!$B$11*((((J204/60*4)/(3.1415927*0.7*gradient!$E$8*gradient!$E$8))/1000*gradient!$E$9/1000000)/'col1'!$N$5)))*(gradient!$E$9*0.001)))/4)*(1/(1+((gradient!$E$23*((gradient!$E$19-gradient!$E$18)/100)*((PI()*gradient!$E$8*gradient!$E$8/4*K$3*0.7/J204)))/$W$186)))*LN(((((gradient!$E$23*((gradient!$E$19-gradient!$E$18)/100)*(PI()*gradient!$E$8*gradient!$E$8/4*K$3*0.7/J204))/$W$186)+1)/((gradient!$E$23*((gradient!$E$19-gradient!$E$18)/100)*(PI()*gradient!$E$8*gradient!$E$8/4*K$3*0.7/J204))/$W$186))*EXP(gradient!$E$23*((gradient!$E$19-gradient!$E$18)/100))-(1/((gradient!$E$23*((gradient!$E$19-gradient!$E$18)/100)*(PI()*gradient!$E$8*gradient!$E$8/4*K$3*0.7/J204))/$W$186)))),0)</f>
        <v>0</v>
      </c>
      <c r="M204" s="472"/>
      <c r="N204" s="345">
        <f>3500*gradient!$E$8/4.6</f>
        <v>1597.8260869565217</v>
      </c>
      <c r="O204" s="344">
        <f>IF($G204&lt;401,1+((SQRT(O$3/((('col1'!$B$9*((((N204/60*4)/(3.1415927*0.7*gradient!$E$8*gradient!$E$8))/1000*gradient!$E$9/1000000)/'col1'!$N$5)^(1/3))+('col1'!$B$10/((((N204/60*4)/(3.1415927*0.7*gradient!$E$8*gradient!$E$8))/1000*gradient!$E$9/1000000)/'col1'!$N$5))+('col1'!$B$11*((((N204/60*4)/(3.1415927*0.7*gradient!$E$8*gradient!$E$8))/1000*gradient!$E$9/1000000)/'col1'!$N$5)))*(gradient!$E$9*0.001)))/4)*(1/(1+((gradient!$E$23*((gradient!$E$19-gradient!$E$18)/100)*((PI()*gradient!$E$8*gradient!$E$8/4*O$3*0.7/N204)))/$W$186)))*LN(((((gradient!$E$23*((gradient!$E$19-gradient!$E$18)/100)*(PI()*gradient!$E$8*gradient!$E$8/4*O$3*0.7/N204))/$W$186)+1)/((gradient!$E$23*((gradient!$E$19-gradient!$E$18)/100)*(PI()*gradient!$E$8*gradient!$E$8/4*O$3*0.7/N204))/$W$186))*EXP(gradient!$E$23*((gradient!$E$19-gradient!$E$18)/100))-(1/((gradient!$E$23*((gradient!$E$19-gradient!$E$18)/100)*(PI()*gradient!$E$8*gradient!$E$8/4*O$3*0.7/N204))/$W$186)))),0)</f>
        <v>0</v>
      </c>
      <c r="Q204" s="472"/>
      <c r="S204" s="344">
        <f>IF($G204&lt;1001,1+((SQRT(S$3/((('col1'!$B$9*((((U204/60*4)/(3.1415927*0.7*gradient!$E$8*gradient!$E$8))/1000*gradient!$E$9/1000000)/'col1'!$N$5)^(1/3))+('col1'!$B$10/((((U204/60*4)/(3.1415927*0.7*gradient!$E$8*gradient!$E$8))/1000*gradient!$E$9/1000000)/'col1'!$N$5))+('col1'!$B$11*((((U204/60*4)/(3.1415927*0.7*gradient!$E$8*gradient!$E$8))/1000*gradient!$E$9/1000000)/'col1'!$N$5)))*(gradient!$E$9*0.001)))/4)*(1/(1+((gradient!$E$23*((gradient!$E$19-gradient!$E$18)/100)*((PI()*gradient!$E$8*gradient!$E$8/4*S$3*0.7/U204)))/$W$186)))*LN(((((gradient!$E$23*((gradient!$E$19-gradient!$E$18)/100)*(PI()*gradient!$E$8*gradient!$E$8/4*S$3*0.7/U204))/$W$186)+1)/((gradient!$E$23*((gradient!$E$19-gradient!$E$18)/100)*(PI()*gradient!$E$8*gradient!$E$8/4*S$3*0.7/U204))/$W$186))*EXP(gradient!$E$23*((gradient!$E$19-gradient!$E$18)/100))-(1/((gradient!$E$23*((gradient!$E$19-gradient!$E$18)/100)*(PI()*gradient!$E$8*gradient!$E$8/4*S$3*0.7/U204))/$W$186)))),0)</f>
        <v>0</v>
      </c>
      <c r="T204" s="340">
        <v>100</v>
      </c>
      <c r="U204" s="345">
        <f>3500*gradient!$E$8/4.6</f>
        <v>1597.8260869565217</v>
      </c>
    </row>
    <row r="205" spans="1:21" x14ac:dyDescent="0.2">
      <c r="A205" s="470"/>
      <c r="B205" s="345">
        <f>4000*gradient!$E$8/4.6</f>
        <v>1826.0869565217392</v>
      </c>
      <c r="C205" s="344">
        <f>1+((SQRT($C$3/((('col1'!$B$9*(((($B205/60*4)/(3.1415927*0.7*gradient!$E$8*gradient!$E$8))/1000*gradient!$E$9/1000000)/'col1'!$N$5)^(1/3))+('col1'!$B$10/(((($B205/60*4)/(3.1415927*0.7*gradient!$E$8*gradient!$E$8))/1000*gradient!$E$9/1000000)/'col1'!$N$5))+('col1'!$B$11*(((($B205/60*4)/(3.1415927*0.7*gradient!$E$8*gradient!$E$8))/1000*gradient!$E$9/1000000)/'col1'!$N$5)))*(gradient!$E$9*0.001)))/4)*(1/(1+((gradient!$E$23*((gradient!$E$19-gradient!$E$18)/100)*((PI()*gradient!$E$8*gradient!$E$8/4*$C$3*0.7/$B205)))/gradient!$E$20)))*LN(((((gradient!$E$23*((gradient!$E$19-gradient!$E$18)/100)*(PI()*gradient!$E$8*gradient!$E$8/4*$C$3*0.7/$B205))/gradient!$E$20)+1)/((gradient!$E$23*((gradient!$E$19-gradient!$E$18)/100)*(PI()*gradient!$E$8*gradient!$E$8/4*$C$3*0.7/$B205))/gradient!$E$20))*EXP(gradient!$E$23*((gradient!$E$19-gradient!$E$18)/100))-(1/((gradient!$E$23*((gradient!$E$19-gradient!$E$18)/100)*(PI()*gradient!$E$8*gradient!$E$8/4*$C$3*0.7/$B205))/gradient!$E$20))))</f>
        <v>162.03064288318882</v>
      </c>
      <c r="E205" s="472"/>
      <c r="F205" s="345">
        <f>4000*gradient!$E$8/4.6</f>
        <v>1826.0869565217392</v>
      </c>
      <c r="G205" s="344">
        <f>1.1*('col1'!$B$12*$G$3*0.001*(($F205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205" s="472"/>
      <c r="J205" s="345">
        <f>4000*gradient!$E$8/4.6</f>
        <v>1826.0869565217392</v>
      </c>
      <c r="K205" s="344">
        <f>IF($G205&lt;201,1+((SQRT(K$3/((('col1'!$B$9*((((J205/60*4)/(3.1415927*0.7*gradient!$E$8*gradient!$E$8))/1000*gradient!$E$9/1000000)/'col1'!$N$5)^(1/3))+('col1'!$B$10/((((J205/60*4)/(3.1415927*0.7*gradient!$E$8*gradient!$E$8))/1000*gradient!$E$9/1000000)/'col1'!$N$5))+('col1'!$B$11*((((J205/60*4)/(3.1415927*0.7*gradient!$E$8*gradient!$E$8))/1000*gradient!$E$9/1000000)/'col1'!$N$5)))*(gradient!$E$9*0.001)))/4)*(1/(1+((gradient!$E$23*((gradient!$E$19-gradient!$E$18)/100)*((PI()*gradient!$E$8*gradient!$E$8/4*K$3*0.7/J205)))/$W$186)))*LN(((((gradient!$E$23*((gradient!$E$19-gradient!$E$18)/100)*(PI()*gradient!$E$8*gradient!$E$8/4*K$3*0.7/J205))/$W$186)+1)/((gradient!$E$23*((gradient!$E$19-gradient!$E$18)/100)*(PI()*gradient!$E$8*gradient!$E$8/4*K$3*0.7/J205))/$W$186))*EXP(gradient!$E$23*((gradient!$E$19-gradient!$E$18)/100))-(1/((gradient!$E$23*((gradient!$E$19-gradient!$E$18)/100)*(PI()*gradient!$E$8*gradient!$E$8/4*K$3*0.7/J205))/$W$186)))),0)</f>
        <v>0</v>
      </c>
      <c r="M205" s="472"/>
      <c r="N205" s="345">
        <f>4000*gradient!$E$8/4.6</f>
        <v>1826.0869565217392</v>
      </c>
      <c r="O205" s="344">
        <f>IF($G205&lt;401,1+((SQRT(O$3/((('col1'!$B$9*((((N205/60*4)/(3.1415927*0.7*gradient!$E$8*gradient!$E$8))/1000*gradient!$E$9/1000000)/'col1'!$N$5)^(1/3))+('col1'!$B$10/((((N205/60*4)/(3.1415927*0.7*gradient!$E$8*gradient!$E$8))/1000*gradient!$E$9/1000000)/'col1'!$N$5))+('col1'!$B$11*((((N205/60*4)/(3.1415927*0.7*gradient!$E$8*gradient!$E$8))/1000*gradient!$E$9/1000000)/'col1'!$N$5)))*(gradient!$E$9*0.001)))/4)*(1/(1+((gradient!$E$23*((gradient!$E$19-gradient!$E$18)/100)*((PI()*gradient!$E$8*gradient!$E$8/4*O$3*0.7/N205)))/$W$186)))*LN(((((gradient!$E$23*((gradient!$E$19-gradient!$E$18)/100)*(PI()*gradient!$E$8*gradient!$E$8/4*O$3*0.7/N205))/$W$186)+1)/((gradient!$E$23*((gradient!$E$19-gradient!$E$18)/100)*(PI()*gradient!$E$8*gradient!$E$8/4*O$3*0.7/N205))/$W$186))*EXP(gradient!$E$23*((gradient!$E$19-gradient!$E$18)/100))-(1/((gradient!$E$23*((gradient!$E$19-gradient!$E$18)/100)*(PI()*gradient!$E$8*gradient!$E$8/4*O$3*0.7/N205))/$W$186)))),0)</f>
        <v>0</v>
      </c>
      <c r="Q205" s="472"/>
      <c r="S205" s="344">
        <f>IF($G205&lt;1001,1+((SQRT(S$3/((('col1'!$B$9*((((U205/60*4)/(3.1415927*0.7*gradient!$E$8*gradient!$E$8))/1000*gradient!$E$9/1000000)/'col1'!$N$5)^(1/3))+('col1'!$B$10/((((U205/60*4)/(3.1415927*0.7*gradient!$E$8*gradient!$E$8))/1000*gradient!$E$9/1000000)/'col1'!$N$5))+('col1'!$B$11*((((U205/60*4)/(3.1415927*0.7*gradient!$E$8*gradient!$E$8))/1000*gradient!$E$9/1000000)/'col1'!$N$5)))*(gradient!$E$9*0.001)))/4)*(1/(1+((gradient!$E$23*((gradient!$E$19-gradient!$E$18)/100)*((PI()*gradient!$E$8*gradient!$E$8/4*S$3*0.7/U205)))/$W$186)))*LN(((((gradient!$E$23*((gradient!$E$19-gradient!$E$18)/100)*(PI()*gradient!$E$8*gradient!$E$8/4*S$3*0.7/U205))/$W$186)+1)/((gradient!$E$23*((gradient!$E$19-gradient!$E$18)/100)*(PI()*gradient!$E$8*gradient!$E$8/4*S$3*0.7/U205))/$W$186))*EXP(gradient!$E$23*((gradient!$E$19-gradient!$E$18)/100))-(1/((gradient!$E$23*((gradient!$E$19-gradient!$E$18)/100)*(PI()*gradient!$E$8*gradient!$E$8/4*S$3*0.7/U205))/$W$186)))),0)</f>
        <v>0</v>
      </c>
      <c r="T205" s="340">
        <v>100</v>
      </c>
      <c r="U205" s="345">
        <f>4000*gradient!$E$8/4.6</f>
        <v>1826.0869565217392</v>
      </c>
    </row>
    <row r="206" spans="1:21" x14ac:dyDescent="0.2">
      <c r="A206" s="470"/>
      <c r="B206" s="345">
        <f>5000*gradient!$E$8/4.6</f>
        <v>2282.608695652174</v>
      </c>
      <c r="C206" s="344">
        <f>1+((SQRT($C$3/((('col1'!$B$9*(((($B206/60*4)/(3.1415927*0.7*gradient!$E$8*gradient!$E$8))/1000*gradient!$E$9/1000000)/'col1'!$N$5)^(1/3))+('col1'!$B$10/(((($B206/60*4)/(3.1415927*0.7*gradient!$E$8*gradient!$E$8))/1000*gradient!$E$9/1000000)/'col1'!$N$5))+('col1'!$B$11*(((($B206/60*4)/(3.1415927*0.7*gradient!$E$8*gradient!$E$8))/1000*gradient!$E$9/1000000)/'col1'!$N$5)))*(gradient!$E$9*0.001)))/4)*(1/(1+((gradient!$E$23*((gradient!$E$19-gradient!$E$18)/100)*((PI()*gradient!$E$8*gradient!$E$8/4*$C$3*0.7/$B206)))/gradient!$E$20)))*LN(((((gradient!$E$23*((gradient!$E$19-gradient!$E$18)/100)*(PI()*gradient!$E$8*gradient!$E$8/4*$C$3*0.7/$B206))/gradient!$E$20)+1)/((gradient!$E$23*((gradient!$E$19-gradient!$E$18)/100)*(PI()*gradient!$E$8*gradient!$E$8/4*$C$3*0.7/$B206))/gradient!$E$20))*EXP(gradient!$E$23*((gradient!$E$19-gradient!$E$18)/100))-(1/((gradient!$E$23*((gradient!$E$19-gradient!$E$18)/100)*(PI()*gradient!$E$8*gradient!$E$8/4*$C$3*0.7/$B206))/gradient!$E$20))))</f>
        <v>158.82121376343162</v>
      </c>
      <c r="E206" s="472"/>
      <c r="F206" s="345">
        <f>5000*gradient!$E$8/4.6</f>
        <v>2282.608695652174</v>
      </c>
      <c r="G206" s="344">
        <f>1.1*('col1'!$B$12*$G$3*0.001*(($F206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206" s="472"/>
      <c r="J206" s="345">
        <f>5000*gradient!$E$8/4.6</f>
        <v>2282.608695652174</v>
      </c>
      <c r="K206" s="344">
        <f>IF($G206&lt;201,1+((SQRT(K$3/((('col1'!$B$9*((((J206/60*4)/(3.1415927*0.7*gradient!$E$8*gradient!$E$8))/1000*gradient!$E$9/1000000)/'col1'!$N$5)^(1/3))+('col1'!$B$10/((((J206/60*4)/(3.1415927*0.7*gradient!$E$8*gradient!$E$8))/1000*gradient!$E$9/1000000)/'col1'!$N$5))+('col1'!$B$11*((((J206/60*4)/(3.1415927*0.7*gradient!$E$8*gradient!$E$8))/1000*gradient!$E$9/1000000)/'col1'!$N$5)))*(gradient!$E$9*0.001)))/4)*(1/(1+((gradient!$E$23*((gradient!$E$19-gradient!$E$18)/100)*((PI()*gradient!$E$8*gradient!$E$8/4*K$3*0.7/J206)))/$W$186)))*LN(((((gradient!$E$23*((gradient!$E$19-gradient!$E$18)/100)*(PI()*gradient!$E$8*gradient!$E$8/4*K$3*0.7/J206))/$W$186)+1)/((gradient!$E$23*((gradient!$E$19-gradient!$E$18)/100)*(PI()*gradient!$E$8*gradient!$E$8/4*K$3*0.7/J206))/$W$186))*EXP(gradient!$E$23*((gradient!$E$19-gradient!$E$18)/100))-(1/((gradient!$E$23*((gradient!$E$19-gradient!$E$18)/100)*(PI()*gradient!$E$8*gradient!$E$8/4*K$3*0.7/J206))/$W$186)))),0)</f>
        <v>0</v>
      </c>
      <c r="M206" s="472"/>
      <c r="N206" s="345">
        <f>5000*gradient!$E$8/4.6</f>
        <v>2282.608695652174</v>
      </c>
      <c r="O206" s="344">
        <f>IF($G206&lt;401,1+((SQRT(O$3/((('col1'!$B$9*((((N206/60*4)/(3.1415927*0.7*gradient!$E$8*gradient!$E$8))/1000*gradient!$E$9/1000000)/'col1'!$N$5)^(1/3))+('col1'!$B$10/((((N206/60*4)/(3.1415927*0.7*gradient!$E$8*gradient!$E$8))/1000*gradient!$E$9/1000000)/'col1'!$N$5))+('col1'!$B$11*((((N206/60*4)/(3.1415927*0.7*gradient!$E$8*gradient!$E$8))/1000*gradient!$E$9/1000000)/'col1'!$N$5)))*(gradient!$E$9*0.001)))/4)*(1/(1+((gradient!$E$23*((gradient!$E$19-gradient!$E$18)/100)*((PI()*gradient!$E$8*gradient!$E$8/4*O$3*0.7/N206)))/$W$186)))*LN(((((gradient!$E$23*((gradient!$E$19-gradient!$E$18)/100)*(PI()*gradient!$E$8*gradient!$E$8/4*O$3*0.7/N206))/$W$186)+1)/((gradient!$E$23*((gradient!$E$19-gradient!$E$18)/100)*(PI()*gradient!$E$8*gradient!$E$8/4*O$3*0.7/N206))/$W$186))*EXP(gradient!$E$23*((gradient!$E$19-gradient!$E$18)/100))-(1/((gradient!$E$23*((gradient!$E$19-gradient!$E$18)/100)*(PI()*gradient!$E$8*gradient!$E$8/4*O$3*0.7/N206))/$W$186)))),0)</f>
        <v>0</v>
      </c>
      <c r="Q206" s="472"/>
      <c r="S206" s="344">
        <f>IF($G206&lt;1001,1+((SQRT(S$3/((('col1'!$B$9*((((U206/60*4)/(3.1415927*0.7*gradient!$E$8*gradient!$E$8))/1000*gradient!$E$9/1000000)/'col1'!$N$5)^(1/3))+('col1'!$B$10/((((U206/60*4)/(3.1415927*0.7*gradient!$E$8*gradient!$E$8))/1000*gradient!$E$9/1000000)/'col1'!$N$5))+('col1'!$B$11*((((U206/60*4)/(3.1415927*0.7*gradient!$E$8*gradient!$E$8))/1000*gradient!$E$9/1000000)/'col1'!$N$5)))*(gradient!$E$9*0.001)))/4)*(1/(1+((gradient!$E$23*((gradient!$E$19-gradient!$E$18)/100)*((PI()*gradient!$E$8*gradient!$E$8/4*S$3*0.7/U206)))/$W$186)))*LN(((((gradient!$E$23*((gradient!$E$19-gradient!$E$18)/100)*(PI()*gradient!$E$8*gradient!$E$8/4*S$3*0.7/U206))/$W$186)+1)/((gradient!$E$23*((gradient!$E$19-gradient!$E$18)/100)*(PI()*gradient!$E$8*gradient!$E$8/4*S$3*0.7/U206))/$W$186))*EXP(gradient!$E$23*((gradient!$E$19-gradient!$E$18)/100))-(1/((gradient!$E$23*((gradient!$E$19-gradient!$E$18)/100)*(PI()*gradient!$E$8*gradient!$E$8/4*S$3*0.7/U206))/$W$186)))),0)</f>
        <v>0</v>
      </c>
      <c r="T206" s="340">
        <v>100</v>
      </c>
      <c r="U206" s="345">
        <f>5000*gradient!$E$8/4.6</f>
        <v>2282.608695652174</v>
      </c>
    </row>
    <row r="207" spans="1:21" x14ac:dyDescent="0.2">
      <c r="A207" s="470"/>
      <c r="B207" s="345">
        <f>6000*gradient!$E$8/4.6</f>
        <v>2739.130434782609</v>
      </c>
      <c r="C207" s="344">
        <f>1+((SQRT($C$3/((('col1'!$B$9*(((($B207/60*4)/(3.1415927*0.7*gradient!$E$8*gradient!$E$8))/1000*gradient!$E$9/1000000)/'col1'!$N$5)^(1/3))+('col1'!$B$10/(((($B207/60*4)/(3.1415927*0.7*gradient!$E$8*gradient!$E$8))/1000*gradient!$E$9/1000000)/'col1'!$N$5))+('col1'!$B$11*(((($B207/60*4)/(3.1415927*0.7*gradient!$E$8*gradient!$E$8))/1000*gradient!$E$9/1000000)/'col1'!$N$5)))*(gradient!$E$9*0.001)))/4)*(1/(1+((gradient!$E$23*((gradient!$E$19-gradient!$E$18)/100)*((PI()*gradient!$E$8*gradient!$E$8/4*$C$3*0.7/$B207)))/gradient!$E$20)))*LN(((((gradient!$E$23*((gradient!$E$19-gradient!$E$18)/100)*(PI()*gradient!$E$8*gradient!$E$8/4*$C$3*0.7/$B207))/gradient!$E$20)+1)/((gradient!$E$23*((gradient!$E$19-gradient!$E$18)/100)*(PI()*gradient!$E$8*gradient!$E$8/4*$C$3*0.7/$B207))/gradient!$E$20))*EXP(gradient!$E$23*((gradient!$E$19-gradient!$E$18)/100))-(1/((gradient!$E$23*((gradient!$E$19-gradient!$E$18)/100)*(PI()*gradient!$E$8*gradient!$E$8/4*$C$3*0.7/$B207))/gradient!$E$20))))</f>
        <v>155.45423601602076</v>
      </c>
      <c r="E207" s="472"/>
      <c r="F207" s="345">
        <f>6000*gradient!$E$8/4.6</f>
        <v>2739.130434782609</v>
      </c>
      <c r="G207" s="344">
        <f>1.1*('col1'!$B$12*$G$3*0.001*(($F207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207" s="472"/>
      <c r="J207" s="345">
        <f>6000*gradient!$E$8/4.6</f>
        <v>2739.130434782609</v>
      </c>
      <c r="K207" s="344">
        <f>IF($G207&lt;201,1+((SQRT(K$3/((('col1'!$B$9*((((J207/60*4)/(3.1415927*0.7*gradient!$E$8*gradient!$E$8))/1000*gradient!$E$9/1000000)/'col1'!$N$5)^(1/3))+('col1'!$B$10/((((J207/60*4)/(3.1415927*0.7*gradient!$E$8*gradient!$E$8))/1000*gradient!$E$9/1000000)/'col1'!$N$5))+('col1'!$B$11*((((J207/60*4)/(3.1415927*0.7*gradient!$E$8*gradient!$E$8))/1000*gradient!$E$9/1000000)/'col1'!$N$5)))*(gradient!$E$9*0.001)))/4)*(1/(1+((gradient!$E$23*((gradient!$E$19-gradient!$E$18)/100)*((PI()*gradient!$E$8*gradient!$E$8/4*K$3*0.7/J207)))/$W$186)))*LN(((((gradient!$E$23*((gradient!$E$19-gradient!$E$18)/100)*(PI()*gradient!$E$8*gradient!$E$8/4*K$3*0.7/J207))/$W$186)+1)/((gradient!$E$23*((gradient!$E$19-gradient!$E$18)/100)*(PI()*gradient!$E$8*gradient!$E$8/4*K$3*0.7/J207))/$W$186))*EXP(gradient!$E$23*((gradient!$E$19-gradient!$E$18)/100))-(1/((gradient!$E$23*((gradient!$E$19-gradient!$E$18)/100)*(PI()*gradient!$E$8*gradient!$E$8/4*K$3*0.7/J207))/$W$186)))),0)</f>
        <v>0</v>
      </c>
      <c r="M207" s="472"/>
      <c r="N207" s="345">
        <f>6000*gradient!$E$8/4.6</f>
        <v>2739.130434782609</v>
      </c>
      <c r="O207" s="344">
        <f>IF($G207&lt;401,1+((SQRT(O$3/((('col1'!$B$9*((((N207/60*4)/(3.1415927*0.7*gradient!$E$8*gradient!$E$8))/1000*gradient!$E$9/1000000)/'col1'!$N$5)^(1/3))+('col1'!$B$10/((((N207/60*4)/(3.1415927*0.7*gradient!$E$8*gradient!$E$8))/1000*gradient!$E$9/1000000)/'col1'!$N$5))+('col1'!$B$11*((((N207/60*4)/(3.1415927*0.7*gradient!$E$8*gradient!$E$8))/1000*gradient!$E$9/1000000)/'col1'!$N$5)))*(gradient!$E$9*0.001)))/4)*(1/(1+((gradient!$E$23*((gradient!$E$19-gradient!$E$18)/100)*((PI()*gradient!$E$8*gradient!$E$8/4*O$3*0.7/N207)))/$W$186)))*LN(((((gradient!$E$23*((gradient!$E$19-gradient!$E$18)/100)*(PI()*gradient!$E$8*gradient!$E$8/4*O$3*0.7/N207))/$W$186)+1)/((gradient!$E$23*((gradient!$E$19-gradient!$E$18)/100)*(PI()*gradient!$E$8*gradient!$E$8/4*O$3*0.7/N207))/$W$186))*EXP(gradient!$E$23*((gradient!$E$19-gradient!$E$18)/100))-(1/((gradient!$E$23*((gradient!$E$19-gradient!$E$18)/100)*(PI()*gradient!$E$8*gradient!$E$8/4*O$3*0.7/N207))/$W$186)))),0)</f>
        <v>0</v>
      </c>
      <c r="Q207" s="472"/>
      <c r="S207" s="344">
        <f>IF($G207&lt;1001,1+((SQRT(S$3/((('col1'!$B$9*((((U207/60*4)/(3.1415927*0.7*gradient!$E$8*gradient!$E$8))/1000*gradient!$E$9/1000000)/'col1'!$N$5)^(1/3))+('col1'!$B$10/((((U207/60*4)/(3.1415927*0.7*gradient!$E$8*gradient!$E$8))/1000*gradient!$E$9/1000000)/'col1'!$N$5))+('col1'!$B$11*((((U207/60*4)/(3.1415927*0.7*gradient!$E$8*gradient!$E$8))/1000*gradient!$E$9/1000000)/'col1'!$N$5)))*(gradient!$E$9*0.001)))/4)*(1/(1+((gradient!$E$23*((gradient!$E$19-gradient!$E$18)/100)*((PI()*gradient!$E$8*gradient!$E$8/4*S$3*0.7/U207)))/$W$186)))*LN(((((gradient!$E$23*((gradient!$E$19-gradient!$E$18)/100)*(PI()*gradient!$E$8*gradient!$E$8/4*S$3*0.7/U207))/$W$186)+1)/((gradient!$E$23*((gradient!$E$19-gradient!$E$18)/100)*(PI()*gradient!$E$8*gradient!$E$8/4*S$3*0.7/U207))/$W$186))*EXP(gradient!$E$23*((gradient!$E$19-gradient!$E$18)/100))-(1/((gradient!$E$23*((gradient!$E$19-gradient!$E$18)/100)*(PI()*gradient!$E$8*gradient!$E$8/4*S$3*0.7/U207))/$W$186)))),0)</f>
        <v>0</v>
      </c>
      <c r="T207" s="340">
        <v>100</v>
      </c>
      <c r="U207" s="345">
        <f>6000*gradient!$E$8/4.6</f>
        <v>2739.130434782609</v>
      </c>
    </row>
    <row r="208" spans="1:21" x14ac:dyDescent="0.2">
      <c r="A208" s="470"/>
      <c r="B208" s="345">
        <f>7000*gradient!$E$8/4.6</f>
        <v>3195.6521739130435</v>
      </c>
      <c r="C208" s="344">
        <f>1+((SQRT($C$3/((('col1'!$B$9*(((($B208/60*4)/(3.1415927*0.7*gradient!$E$8*gradient!$E$8))/1000*gradient!$E$9/1000000)/'col1'!$N$5)^(1/3))+('col1'!$B$10/(((($B208/60*4)/(3.1415927*0.7*gradient!$E$8*gradient!$E$8))/1000*gradient!$E$9/1000000)/'col1'!$N$5))+('col1'!$B$11*(((($B208/60*4)/(3.1415927*0.7*gradient!$E$8*gradient!$E$8))/1000*gradient!$E$9/1000000)/'col1'!$N$5)))*(gradient!$E$9*0.001)))/4)*(1/(1+((gradient!$E$23*((gradient!$E$19-gradient!$E$18)/100)*((PI()*gradient!$E$8*gradient!$E$8/4*$C$3*0.7/$B208)))/gradient!$E$20)))*LN(((((gradient!$E$23*((gradient!$E$19-gradient!$E$18)/100)*(PI()*gradient!$E$8*gradient!$E$8/4*$C$3*0.7/$B208))/gradient!$E$20)+1)/((gradient!$E$23*((gradient!$E$19-gradient!$E$18)/100)*(PI()*gradient!$E$8*gradient!$E$8/4*$C$3*0.7/$B208))/gradient!$E$20))*EXP(gradient!$E$23*((gradient!$E$19-gradient!$E$18)/100))-(1/((gradient!$E$23*((gradient!$E$19-gradient!$E$18)/100)*(PI()*gradient!$E$8*gradient!$E$8/4*$C$3*0.7/$B208))/gradient!$E$20))))</f>
        <v>152.16691053750262</v>
      </c>
      <c r="E208" s="472"/>
      <c r="F208" s="345">
        <f>7000*gradient!$E$8/4.6</f>
        <v>3195.6521739130435</v>
      </c>
      <c r="G208" s="344">
        <f>1.1*('col1'!$B$12*$G$3*0.001*(($F208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208" s="472"/>
      <c r="J208" s="345">
        <f>7000*gradient!$E$8/4.6</f>
        <v>3195.6521739130435</v>
      </c>
      <c r="K208" s="344">
        <f>IF($G208&lt;201,1+((SQRT(K$3/((('col1'!$B$9*((((J208/60*4)/(3.1415927*0.7*gradient!$E$8*gradient!$E$8))/1000*gradient!$E$9/1000000)/'col1'!$N$5)^(1/3))+('col1'!$B$10/((((J208/60*4)/(3.1415927*0.7*gradient!$E$8*gradient!$E$8))/1000*gradient!$E$9/1000000)/'col1'!$N$5))+('col1'!$B$11*((((J208/60*4)/(3.1415927*0.7*gradient!$E$8*gradient!$E$8))/1000*gradient!$E$9/1000000)/'col1'!$N$5)))*(gradient!$E$9*0.001)))/4)*(1/(1+((gradient!$E$23*((gradient!$E$19-gradient!$E$18)/100)*((PI()*gradient!$E$8*gradient!$E$8/4*K$3*0.7/J208)))/$W$186)))*LN(((((gradient!$E$23*((gradient!$E$19-gradient!$E$18)/100)*(PI()*gradient!$E$8*gradient!$E$8/4*K$3*0.7/J208))/$W$186)+1)/((gradient!$E$23*((gradient!$E$19-gradient!$E$18)/100)*(PI()*gradient!$E$8*gradient!$E$8/4*K$3*0.7/J208))/$W$186))*EXP(gradient!$E$23*((gradient!$E$19-gradient!$E$18)/100))-(1/((gradient!$E$23*((gradient!$E$19-gradient!$E$18)/100)*(PI()*gradient!$E$8*gradient!$E$8/4*K$3*0.7/J208))/$W$186)))),0)</f>
        <v>0</v>
      </c>
      <c r="M208" s="472"/>
      <c r="N208" s="345">
        <f>7000*gradient!$E$8/4.6</f>
        <v>3195.6521739130435</v>
      </c>
      <c r="O208" s="344">
        <f>IF($G208&lt;401,1+((SQRT(O$3/((('col1'!$B$9*((((N208/60*4)/(3.1415927*0.7*gradient!$E$8*gradient!$E$8))/1000*gradient!$E$9/1000000)/'col1'!$N$5)^(1/3))+('col1'!$B$10/((((N208/60*4)/(3.1415927*0.7*gradient!$E$8*gradient!$E$8))/1000*gradient!$E$9/1000000)/'col1'!$N$5))+('col1'!$B$11*((((N208/60*4)/(3.1415927*0.7*gradient!$E$8*gradient!$E$8))/1000*gradient!$E$9/1000000)/'col1'!$N$5)))*(gradient!$E$9*0.001)))/4)*(1/(1+((gradient!$E$23*((gradient!$E$19-gradient!$E$18)/100)*((PI()*gradient!$E$8*gradient!$E$8/4*O$3*0.7/N208)))/$W$186)))*LN(((((gradient!$E$23*((gradient!$E$19-gradient!$E$18)/100)*(PI()*gradient!$E$8*gradient!$E$8/4*O$3*0.7/N208))/$W$186)+1)/((gradient!$E$23*((gradient!$E$19-gradient!$E$18)/100)*(PI()*gradient!$E$8*gradient!$E$8/4*O$3*0.7/N208))/$W$186))*EXP(gradient!$E$23*((gradient!$E$19-gradient!$E$18)/100))-(1/((gradient!$E$23*((gradient!$E$19-gradient!$E$18)/100)*(PI()*gradient!$E$8*gradient!$E$8/4*O$3*0.7/N208))/$W$186)))),0)</f>
        <v>0</v>
      </c>
      <c r="Q208" s="472"/>
      <c r="S208" s="344">
        <f>IF($G208&lt;1001,1+((SQRT(S$3/((('col1'!$B$9*((((U208/60*4)/(3.1415927*0.7*gradient!$E$8*gradient!$E$8))/1000*gradient!$E$9/1000000)/'col1'!$N$5)^(1/3))+('col1'!$B$10/((((U208/60*4)/(3.1415927*0.7*gradient!$E$8*gradient!$E$8))/1000*gradient!$E$9/1000000)/'col1'!$N$5))+('col1'!$B$11*((((U208/60*4)/(3.1415927*0.7*gradient!$E$8*gradient!$E$8))/1000*gradient!$E$9/1000000)/'col1'!$N$5)))*(gradient!$E$9*0.001)))/4)*(1/(1+((gradient!$E$23*((gradient!$E$19-gradient!$E$18)/100)*((PI()*gradient!$E$8*gradient!$E$8/4*S$3*0.7/U208)))/$W$186)))*LN(((((gradient!$E$23*((gradient!$E$19-gradient!$E$18)/100)*(PI()*gradient!$E$8*gradient!$E$8/4*S$3*0.7/U208))/$W$186)+1)/((gradient!$E$23*((gradient!$E$19-gradient!$E$18)/100)*(PI()*gradient!$E$8*gradient!$E$8/4*S$3*0.7/U208))/$W$186))*EXP(gradient!$E$23*((gradient!$E$19-gradient!$E$18)/100))-(1/((gradient!$E$23*((gradient!$E$19-gradient!$E$18)/100)*(PI()*gradient!$E$8*gradient!$E$8/4*S$3*0.7/U208))/$W$186)))),0)</f>
        <v>0</v>
      </c>
      <c r="T208" s="340">
        <v>100</v>
      </c>
      <c r="U208" s="345">
        <f>7000*gradient!$E$8/4.6</f>
        <v>3195.6521739130435</v>
      </c>
    </row>
    <row r="209" spans="1:23" x14ac:dyDescent="0.2">
      <c r="A209" s="470"/>
      <c r="B209" s="345">
        <f>8000*gradient!$E$8/4.6</f>
        <v>3652.1739130434785</v>
      </c>
      <c r="C209" s="344">
        <f>1+((SQRT($C$3/((('col1'!$B$9*(((($B209/60*4)/(3.1415927*0.7*gradient!$E$8*gradient!$E$8))/1000*gradient!$E$9/1000000)/'col1'!$N$5)^(1/3))+('col1'!$B$10/(((($B209/60*4)/(3.1415927*0.7*gradient!$E$8*gradient!$E$8))/1000*gradient!$E$9/1000000)/'col1'!$N$5))+('col1'!$B$11*(((($B209/60*4)/(3.1415927*0.7*gradient!$E$8*gradient!$E$8))/1000*gradient!$E$9/1000000)/'col1'!$N$5)))*(gradient!$E$9*0.001)))/4)*(1/(1+((gradient!$E$23*((gradient!$E$19-gradient!$E$18)/100)*((PI()*gradient!$E$8*gradient!$E$8/4*$C$3*0.7/$B209)))/gradient!$E$20)))*LN(((((gradient!$E$23*((gradient!$E$19-gradient!$E$18)/100)*(PI()*gradient!$E$8*gradient!$E$8/4*$C$3*0.7/$B209))/gradient!$E$20)+1)/((gradient!$E$23*((gradient!$E$19-gradient!$E$18)/100)*(PI()*gradient!$E$8*gradient!$E$8/4*$C$3*0.7/$B209))/gradient!$E$20))*EXP(gradient!$E$23*((gradient!$E$19-gradient!$E$18)/100))-(1/((gradient!$E$23*((gradient!$E$19-gradient!$E$18)/100)*(PI()*gradient!$E$8*gradient!$E$8/4*$C$3*0.7/$B209))/gradient!$E$20))))</f>
        <v>149.04021561322466</v>
      </c>
      <c r="E209" s="472"/>
      <c r="F209" s="345">
        <f>8000*gradient!$E$8/4.6</f>
        <v>3652.1739130434785</v>
      </c>
      <c r="G209" s="344">
        <f>1.1*('col1'!$B$12*$G$3*0.001*(($F209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209" s="472"/>
      <c r="J209" s="345">
        <f>8000*gradient!$E$8/4.6</f>
        <v>3652.1739130434785</v>
      </c>
      <c r="K209" s="344">
        <f>IF($G209&lt;201,1+((SQRT(K$3/((('col1'!$B$9*((((J209/60*4)/(3.1415927*0.7*gradient!$E$8*gradient!$E$8))/1000*gradient!$E$9/1000000)/'col1'!$N$5)^(1/3))+('col1'!$B$10/((((J209/60*4)/(3.1415927*0.7*gradient!$E$8*gradient!$E$8))/1000*gradient!$E$9/1000000)/'col1'!$N$5))+('col1'!$B$11*((((J209/60*4)/(3.1415927*0.7*gradient!$E$8*gradient!$E$8))/1000*gradient!$E$9/1000000)/'col1'!$N$5)))*(gradient!$E$9*0.001)))/4)*(1/(1+((gradient!$E$23*((gradient!$E$19-gradient!$E$18)/100)*((PI()*gradient!$E$8*gradient!$E$8/4*K$3*0.7/J209)))/$W$186)))*LN(((((gradient!$E$23*((gradient!$E$19-gradient!$E$18)/100)*(PI()*gradient!$E$8*gradient!$E$8/4*K$3*0.7/J209))/$W$186)+1)/((gradient!$E$23*((gradient!$E$19-gradient!$E$18)/100)*(PI()*gradient!$E$8*gradient!$E$8/4*K$3*0.7/J209))/$W$186))*EXP(gradient!$E$23*((gradient!$E$19-gradient!$E$18)/100))-(1/((gradient!$E$23*((gradient!$E$19-gradient!$E$18)/100)*(PI()*gradient!$E$8*gradient!$E$8/4*K$3*0.7/J209))/$W$186)))),0)</f>
        <v>0</v>
      </c>
      <c r="M209" s="472"/>
      <c r="N209" s="345">
        <f>8000*gradient!$E$8/4.6</f>
        <v>3652.1739130434785</v>
      </c>
      <c r="O209" s="344">
        <f>IF($G209&lt;401,1+((SQRT(O$3/((('col1'!$B$9*((((N209/60*4)/(3.1415927*0.7*gradient!$E$8*gradient!$E$8))/1000*gradient!$E$9/1000000)/'col1'!$N$5)^(1/3))+('col1'!$B$10/((((N209/60*4)/(3.1415927*0.7*gradient!$E$8*gradient!$E$8))/1000*gradient!$E$9/1000000)/'col1'!$N$5))+('col1'!$B$11*((((N209/60*4)/(3.1415927*0.7*gradient!$E$8*gradient!$E$8))/1000*gradient!$E$9/1000000)/'col1'!$N$5)))*(gradient!$E$9*0.001)))/4)*(1/(1+((gradient!$E$23*((gradient!$E$19-gradient!$E$18)/100)*((PI()*gradient!$E$8*gradient!$E$8/4*O$3*0.7/N209)))/$W$186)))*LN(((((gradient!$E$23*((gradient!$E$19-gradient!$E$18)/100)*(PI()*gradient!$E$8*gradient!$E$8/4*O$3*0.7/N209))/$W$186)+1)/((gradient!$E$23*((gradient!$E$19-gradient!$E$18)/100)*(PI()*gradient!$E$8*gradient!$E$8/4*O$3*0.7/N209))/$W$186))*EXP(gradient!$E$23*((gradient!$E$19-gradient!$E$18)/100))-(1/((gradient!$E$23*((gradient!$E$19-gradient!$E$18)/100)*(PI()*gradient!$E$8*gradient!$E$8/4*O$3*0.7/N209))/$W$186)))),0)</f>
        <v>0</v>
      </c>
      <c r="Q209" s="472"/>
      <c r="S209" s="344">
        <f>IF($G209&lt;1001,1+((SQRT(S$3/((('col1'!$B$9*((((U209/60*4)/(3.1415927*0.7*gradient!$E$8*gradient!$E$8))/1000*gradient!$E$9/1000000)/'col1'!$N$5)^(1/3))+('col1'!$B$10/((((U209/60*4)/(3.1415927*0.7*gradient!$E$8*gradient!$E$8))/1000*gradient!$E$9/1000000)/'col1'!$N$5))+('col1'!$B$11*((((U209/60*4)/(3.1415927*0.7*gradient!$E$8*gradient!$E$8))/1000*gradient!$E$9/1000000)/'col1'!$N$5)))*(gradient!$E$9*0.001)))/4)*(1/(1+((gradient!$E$23*((gradient!$E$19-gradient!$E$18)/100)*((PI()*gradient!$E$8*gradient!$E$8/4*S$3*0.7/U209)))/$W$186)))*LN(((((gradient!$E$23*((gradient!$E$19-gradient!$E$18)/100)*(PI()*gradient!$E$8*gradient!$E$8/4*S$3*0.7/U209))/$W$186)+1)/((gradient!$E$23*((gradient!$E$19-gradient!$E$18)/100)*(PI()*gradient!$E$8*gradient!$E$8/4*S$3*0.7/U209))/$W$186))*EXP(gradient!$E$23*((gradient!$E$19-gradient!$E$18)/100))-(1/((gradient!$E$23*((gradient!$E$19-gradient!$E$18)/100)*(PI()*gradient!$E$8*gradient!$E$8/4*S$3*0.7/U209))/$W$186)))),0)</f>
        <v>0</v>
      </c>
      <c r="T209" s="340">
        <v>100</v>
      </c>
      <c r="U209" s="345">
        <f>8000*gradient!$E$8/4.6</f>
        <v>3652.1739130434785</v>
      </c>
    </row>
    <row r="210" spans="1:23" x14ac:dyDescent="0.2">
      <c r="A210" s="470"/>
      <c r="B210" s="345">
        <f>9000*gradient!$E$8/4.6</f>
        <v>4108.695652173913</v>
      </c>
      <c r="C210" s="344">
        <f>1+((SQRT($C$3/((('col1'!$B$9*(((($B210/60*4)/(3.1415927*0.7*gradient!$E$8*gradient!$E$8))/1000*gradient!$E$9/1000000)/'col1'!$N$5)^(1/3))+('col1'!$B$10/(((($B210/60*4)/(3.1415927*0.7*gradient!$E$8*gradient!$E$8))/1000*gradient!$E$9/1000000)/'col1'!$N$5))+('col1'!$B$11*(((($B210/60*4)/(3.1415927*0.7*gradient!$E$8*gradient!$E$8))/1000*gradient!$E$9/1000000)/'col1'!$N$5)))*(gradient!$E$9*0.001)))/4)*(1/(1+((gradient!$E$23*((gradient!$E$19-gradient!$E$18)/100)*((PI()*gradient!$E$8*gradient!$E$8/4*$C$3*0.7/$B210)))/gradient!$E$20)))*LN(((((gradient!$E$23*((gradient!$E$19-gradient!$E$18)/100)*(PI()*gradient!$E$8*gradient!$E$8/4*$C$3*0.7/$B210))/gradient!$E$20)+1)/((gradient!$E$23*((gradient!$E$19-gradient!$E$18)/100)*(PI()*gradient!$E$8*gradient!$E$8/4*$C$3*0.7/$B210))/gradient!$E$20))*EXP(gradient!$E$23*((gradient!$E$19-gradient!$E$18)/100))-(1/((gradient!$E$23*((gradient!$E$19-gradient!$E$18)/100)*(PI()*gradient!$E$8*gradient!$E$8/4*$C$3*0.7/$B210))/gradient!$E$20))))</f>
        <v>146.09653074120905</v>
      </c>
      <c r="E210" s="472"/>
      <c r="F210" s="345">
        <f>9000*gradient!$E$8/4.6</f>
        <v>4108.695652173913</v>
      </c>
      <c r="G210" s="344">
        <f>1.1*('col1'!$B$12*$G$3*0.001*(($F210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210" s="472"/>
      <c r="J210" s="345">
        <f>9000*gradient!$E$8/4.6</f>
        <v>4108.695652173913</v>
      </c>
      <c r="K210" s="344">
        <f>IF($G210&lt;201,1+((SQRT(K$3/((('col1'!$B$9*((((J210/60*4)/(3.1415927*0.7*gradient!$E$8*gradient!$E$8))/1000*gradient!$E$9/1000000)/'col1'!$N$5)^(1/3))+('col1'!$B$10/((((J210/60*4)/(3.1415927*0.7*gradient!$E$8*gradient!$E$8))/1000*gradient!$E$9/1000000)/'col1'!$N$5))+('col1'!$B$11*((((J210/60*4)/(3.1415927*0.7*gradient!$E$8*gradient!$E$8))/1000*gradient!$E$9/1000000)/'col1'!$N$5)))*(gradient!$E$9*0.001)))/4)*(1/(1+((gradient!$E$23*((gradient!$E$19-gradient!$E$18)/100)*((PI()*gradient!$E$8*gradient!$E$8/4*K$3*0.7/J210)))/$W$186)))*LN(((((gradient!$E$23*((gradient!$E$19-gradient!$E$18)/100)*(PI()*gradient!$E$8*gradient!$E$8/4*K$3*0.7/J210))/$W$186)+1)/((gradient!$E$23*((gradient!$E$19-gradient!$E$18)/100)*(PI()*gradient!$E$8*gradient!$E$8/4*K$3*0.7/J210))/$W$186))*EXP(gradient!$E$23*((gradient!$E$19-gradient!$E$18)/100))-(1/((gradient!$E$23*((gradient!$E$19-gradient!$E$18)/100)*(PI()*gradient!$E$8*gradient!$E$8/4*K$3*0.7/J210))/$W$186)))),0)</f>
        <v>0</v>
      </c>
      <c r="M210" s="472"/>
      <c r="N210" s="345">
        <f>9000*gradient!$E$8/4.6</f>
        <v>4108.695652173913</v>
      </c>
      <c r="O210" s="344">
        <f>IF($G210&lt;401,1+((SQRT(O$3/((('col1'!$B$9*((((N210/60*4)/(3.1415927*0.7*gradient!$E$8*gradient!$E$8))/1000*gradient!$E$9/1000000)/'col1'!$N$5)^(1/3))+('col1'!$B$10/((((N210/60*4)/(3.1415927*0.7*gradient!$E$8*gradient!$E$8))/1000*gradient!$E$9/1000000)/'col1'!$N$5))+('col1'!$B$11*((((N210/60*4)/(3.1415927*0.7*gradient!$E$8*gradient!$E$8))/1000*gradient!$E$9/1000000)/'col1'!$N$5)))*(gradient!$E$9*0.001)))/4)*(1/(1+((gradient!$E$23*((gradient!$E$19-gradient!$E$18)/100)*((PI()*gradient!$E$8*gradient!$E$8/4*O$3*0.7/N210)))/$W$186)))*LN(((((gradient!$E$23*((gradient!$E$19-gradient!$E$18)/100)*(PI()*gradient!$E$8*gradient!$E$8/4*O$3*0.7/N210))/$W$186)+1)/((gradient!$E$23*((gradient!$E$19-gradient!$E$18)/100)*(PI()*gradient!$E$8*gradient!$E$8/4*O$3*0.7/N210))/$W$186))*EXP(gradient!$E$23*((gradient!$E$19-gradient!$E$18)/100))-(1/((gradient!$E$23*((gradient!$E$19-gradient!$E$18)/100)*(PI()*gradient!$E$8*gradient!$E$8/4*O$3*0.7/N210))/$W$186)))),0)</f>
        <v>0</v>
      </c>
      <c r="Q210" s="472"/>
      <c r="S210" s="344">
        <f>IF($G210&lt;1001,1+((SQRT(S$3/((('col1'!$B$9*((((U210/60*4)/(3.1415927*0.7*gradient!$E$8*gradient!$E$8))/1000*gradient!$E$9/1000000)/'col1'!$N$5)^(1/3))+('col1'!$B$10/((((U210/60*4)/(3.1415927*0.7*gradient!$E$8*gradient!$E$8))/1000*gradient!$E$9/1000000)/'col1'!$N$5))+('col1'!$B$11*((((U210/60*4)/(3.1415927*0.7*gradient!$E$8*gradient!$E$8))/1000*gradient!$E$9/1000000)/'col1'!$N$5)))*(gradient!$E$9*0.001)))/4)*(1/(1+((gradient!$E$23*((gradient!$E$19-gradient!$E$18)/100)*((PI()*gradient!$E$8*gradient!$E$8/4*S$3*0.7/U210)))/$W$186)))*LN(((((gradient!$E$23*((gradient!$E$19-gradient!$E$18)/100)*(PI()*gradient!$E$8*gradient!$E$8/4*S$3*0.7/U210))/$W$186)+1)/((gradient!$E$23*((gradient!$E$19-gradient!$E$18)/100)*(PI()*gradient!$E$8*gradient!$E$8/4*S$3*0.7/U210))/$W$186))*EXP(gradient!$E$23*((gradient!$E$19-gradient!$E$18)/100))-(1/((gradient!$E$23*((gradient!$E$19-gradient!$E$18)/100)*(PI()*gradient!$E$8*gradient!$E$8/4*S$3*0.7/U210))/$W$186)))),0)</f>
        <v>0</v>
      </c>
      <c r="T210" s="340">
        <v>100</v>
      </c>
      <c r="U210" s="345">
        <f>9000*gradient!$E$8/4.6</f>
        <v>4108.695652173913</v>
      </c>
    </row>
    <row r="211" spans="1:23" x14ac:dyDescent="0.2">
      <c r="A211" s="470"/>
      <c r="B211" s="345">
        <f>10000*gradient!$E$8/4.6</f>
        <v>4565.217391304348</v>
      </c>
      <c r="C211" s="344">
        <f>1+((SQRT($C$3/((('col1'!$B$9*(((($B211/60*4)/(3.1415927*0.7*gradient!$E$8*gradient!$E$8))/1000*gradient!$E$9/1000000)/'col1'!$N$5)^(1/3))+('col1'!$B$10/(((($B211/60*4)/(3.1415927*0.7*gradient!$E$8*gradient!$E$8))/1000*gradient!$E$9/1000000)/'col1'!$N$5))+('col1'!$B$11*(((($B211/60*4)/(3.1415927*0.7*gradient!$E$8*gradient!$E$8))/1000*gradient!$E$9/1000000)/'col1'!$N$5)))*(gradient!$E$9*0.001)))/4)*(1/(1+((gradient!$E$23*((gradient!$E$19-gradient!$E$18)/100)*((PI()*gradient!$E$8*gradient!$E$8/4*$C$3*0.7/$B211)))/gradient!$E$20)))*LN(((((gradient!$E$23*((gradient!$E$19-gradient!$E$18)/100)*(PI()*gradient!$E$8*gradient!$E$8/4*$C$3*0.7/$B211))/gradient!$E$20)+1)/((gradient!$E$23*((gradient!$E$19-gradient!$E$18)/100)*(PI()*gradient!$E$8*gradient!$E$8/4*$C$3*0.7/$B211))/gradient!$E$20))*EXP(gradient!$E$23*((gradient!$E$19-gradient!$E$18)/100))-(1/((gradient!$E$23*((gradient!$E$19-gradient!$E$18)/100)*(PI()*gradient!$E$8*gradient!$E$8/4*$C$3*0.7/$B211))/gradient!$E$20))))</f>
        <v>143.33502929228118</v>
      </c>
      <c r="E211" s="473"/>
      <c r="F211" s="345">
        <f>10000*gradient!$E$8/4.6</f>
        <v>4565.217391304348</v>
      </c>
      <c r="G211" s="344">
        <f>1.1*('col1'!$B$12*$G$3*0.001*(($F211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211" s="473"/>
      <c r="J211" s="345">
        <f>10000*gradient!$E$8/4.6</f>
        <v>4565.217391304348</v>
      </c>
      <c r="K211" s="344">
        <f>IF($G211&lt;201,1+((SQRT(K$3/((('col1'!$B$9*((((J211/60*4)/(3.1415927*0.7*gradient!$E$8*gradient!$E$8))/1000*gradient!$E$9/1000000)/'col1'!$N$5)^(1/3))+('col1'!$B$10/((((J211/60*4)/(3.1415927*0.7*gradient!$E$8*gradient!$E$8))/1000*gradient!$E$9/1000000)/'col1'!$N$5))+('col1'!$B$11*((((J211/60*4)/(3.1415927*0.7*gradient!$E$8*gradient!$E$8))/1000*gradient!$E$9/1000000)/'col1'!$N$5)))*(gradient!$E$9*0.001)))/4)*(1/(1+((gradient!$E$23*((gradient!$E$19-gradient!$E$18)/100)*((PI()*gradient!$E$8*gradient!$E$8/4*K$3*0.7/J211)))/$W$186)))*LN(((((gradient!$E$23*((gradient!$E$19-gradient!$E$18)/100)*(PI()*gradient!$E$8*gradient!$E$8/4*K$3*0.7/J211))/$W$186)+1)/((gradient!$E$23*((gradient!$E$19-gradient!$E$18)/100)*(PI()*gradient!$E$8*gradient!$E$8/4*K$3*0.7/J211))/$W$186))*EXP(gradient!$E$23*((gradient!$E$19-gradient!$E$18)/100))-(1/((gradient!$E$23*((gradient!$E$19-gradient!$E$18)/100)*(PI()*gradient!$E$8*gradient!$E$8/4*K$3*0.7/J211))/$W$186)))),0)</f>
        <v>0</v>
      </c>
      <c r="M211" s="473"/>
      <c r="N211" s="345">
        <f>10000*gradient!$E$8/4.6</f>
        <v>4565.217391304348</v>
      </c>
      <c r="O211" s="344">
        <f>IF($G211&lt;401,1+((SQRT(O$3/((('col1'!$B$9*((((N211/60*4)/(3.1415927*0.7*gradient!$E$8*gradient!$E$8))/1000*gradient!$E$9/1000000)/'col1'!$N$5)^(1/3))+('col1'!$B$10/((((N211/60*4)/(3.1415927*0.7*gradient!$E$8*gradient!$E$8))/1000*gradient!$E$9/1000000)/'col1'!$N$5))+('col1'!$B$11*((((N211/60*4)/(3.1415927*0.7*gradient!$E$8*gradient!$E$8))/1000*gradient!$E$9/1000000)/'col1'!$N$5)))*(gradient!$E$9*0.001)))/4)*(1/(1+((gradient!$E$23*((gradient!$E$19-gradient!$E$18)/100)*((PI()*gradient!$E$8*gradient!$E$8/4*O$3*0.7/N211)))/$W$186)))*LN(((((gradient!$E$23*((gradient!$E$19-gradient!$E$18)/100)*(PI()*gradient!$E$8*gradient!$E$8/4*O$3*0.7/N211))/$W$186)+1)/((gradient!$E$23*((gradient!$E$19-gradient!$E$18)/100)*(PI()*gradient!$E$8*gradient!$E$8/4*O$3*0.7/N211))/$W$186))*EXP(gradient!$E$23*((gradient!$E$19-gradient!$E$18)/100))-(1/((gradient!$E$23*((gradient!$E$19-gradient!$E$18)/100)*(PI()*gradient!$E$8*gradient!$E$8/4*O$3*0.7/N211))/$W$186)))),0)</f>
        <v>0</v>
      </c>
      <c r="Q211" s="473"/>
      <c r="S211" s="344">
        <f>IF($G211&lt;1001,1+((SQRT(S$3/((('col1'!$B$9*((((U211/60*4)/(3.1415927*0.7*gradient!$E$8*gradient!$E$8))/1000*gradient!$E$9/1000000)/'col1'!$N$5)^(1/3))+('col1'!$B$10/((((U211/60*4)/(3.1415927*0.7*gradient!$E$8*gradient!$E$8))/1000*gradient!$E$9/1000000)/'col1'!$N$5))+('col1'!$B$11*((((U211/60*4)/(3.1415927*0.7*gradient!$E$8*gradient!$E$8))/1000*gradient!$E$9/1000000)/'col1'!$N$5)))*(gradient!$E$9*0.001)))/4)*(1/(1+((gradient!$E$23*((gradient!$E$19-gradient!$E$18)/100)*((PI()*gradient!$E$8*gradient!$E$8/4*S$3*0.7/U211)))/$W$186)))*LN(((((gradient!$E$23*((gradient!$E$19-gradient!$E$18)/100)*(PI()*gradient!$E$8*gradient!$E$8/4*S$3*0.7/U211))/$W$186)+1)/((gradient!$E$23*((gradient!$E$19-gradient!$E$18)/100)*(PI()*gradient!$E$8*gradient!$E$8/4*S$3*0.7/U211))/$W$186))*EXP(gradient!$E$23*((gradient!$E$19-gradient!$E$18)/100))-(1/((gradient!$E$23*((gradient!$E$19-gradient!$E$18)/100)*(PI()*gradient!$E$8*gradient!$E$8/4*S$3*0.7/U211))/$W$186)))),0)</f>
        <v>0</v>
      </c>
      <c r="T211" s="340">
        <v>100</v>
      </c>
      <c r="U211" s="345">
        <f>10000*gradient!$E$8/4.6</f>
        <v>4565.217391304348</v>
      </c>
    </row>
    <row r="212" spans="1:23" ht="12.75" customHeight="1" x14ac:dyDescent="0.2">
      <c r="A212" s="470" t="s">
        <v>290</v>
      </c>
      <c r="B212" s="343">
        <f>50*gradient!$E$8/4.6</f>
        <v>22.826086956521742</v>
      </c>
      <c r="C212" s="344">
        <f>1+((SQRT($C$3/((('col1'!$B$9*(((($B212/60*4)/(3.1415927*0.7*gradient!$E$8*gradient!$E$8))/1000*gradient!$E$9/1000000)/'col1'!$N$5)^(1/3))+('col1'!$B$10/(((($B212/60*4)/(3.1415927*0.7*gradient!$E$8*gradient!$E$8))/1000*gradient!$E$9/1000000)/'col1'!$N$5))+('col1'!$B$11*(((($B212/60*4)/(3.1415927*0.7*gradient!$E$8*gradient!$E$8))/1000*gradient!$E$9/1000000)/'col1'!$N$5)))*(gradient!$E$9*0.001)))/4)*(1/(1+((gradient!$E$23*((gradient!$E$19-gradient!$E$18)/100)*((PI()*gradient!$E$8*gradient!$E$8/4*$C$3*0.7/$B212)))/gradient!$E$20)))*LN(((((gradient!$E$23*((gradient!$E$19-gradient!$E$18)/100)*(PI()*gradient!$E$8*gradient!$E$8/4*$C$3*0.7/$B212))/gradient!$E$20)+1)/((gradient!$E$23*((gradient!$E$19-gradient!$E$18)/100)*(PI()*gradient!$E$8*gradient!$E$8/4*$C$3*0.7/$B212))/gradient!$E$20))*EXP(gradient!$E$23*((gradient!$E$19-gradient!$E$18)/100))-(1/((gradient!$E$23*((gradient!$E$19-gradient!$E$18)/100)*(PI()*gradient!$E$8*gradient!$E$8/4*$C$3*0.7/$B212))/gradient!$E$20))))</f>
        <v>11.735946505554619</v>
      </c>
      <c r="E212" s="471" t="s">
        <v>290</v>
      </c>
      <c r="F212" s="343">
        <f>50*gradient!$E$8/4.6</f>
        <v>22.826086956521742</v>
      </c>
      <c r="G212" s="344">
        <f>1.1*('col1'!$B$12*$G$3*0.001*(($F212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212" s="471" t="s">
        <v>290</v>
      </c>
      <c r="J212" s="343">
        <f>50*gradient!$E$8/4.6</f>
        <v>22.826086956521742</v>
      </c>
      <c r="K212" s="344">
        <f>IF($G212&lt;201,1+((SQRT(K$3/((('col1'!$B$9*((((J212/60*4)/(3.1415927*0.7*gradient!$E$8*gradient!$E$8))/1000*gradient!$E$9/1000000)/'col1'!$N$5)^(1/3))+('col1'!$B$10/((((J212/60*4)/(3.1415927*0.7*gradient!$E$8*gradient!$E$8))/1000*gradient!$E$9/1000000)/'col1'!$N$5))+('col1'!$B$11*((((J212/60*4)/(3.1415927*0.7*gradient!$E$8*gradient!$E$8))/1000*gradient!$E$9/1000000)/'col1'!$N$5)))*(gradient!$E$9*0.001)))/4)*(1/(1+((gradient!$E$23*((gradient!$E$19-gradient!$E$18)/100)*((PI()*gradient!$E$8*gradient!$E$8/4*K$3*0.7/J212)))/$W$212)))*LN(((((gradient!$E$23*((gradient!$E$19-gradient!$E$18)/100)*(PI()*gradient!$E$8*gradient!$E$8/4*K$3*0.7/J212))/$W$212)+1)/((gradient!$E$23*((gradient!$E$19-gradient!$E$18)/100)*(PI()*gradient!$E$8*gradient!$E$8/4*K$3*0.7/J212))/$W$212))*EXP(gradient!$E$23*((gradient!$E$19-gradient!$E$18)/100))-(1/((gradient!$E$23*((gradient!$E$19-gradient!$E$18)/100)*(PI()*gradient!$E$8*gradient!$E$8/4*K$3*0.7/J212))/$W$212)))),0)</f>
        <v>91.936802018632903</v>
      </c>
      <c r="M212" s="471" t="s">
        <v>290</v>
      </c>
      <c r="N212" s="343">
        <f>50*gradient!$E$8/4.6</f>
        <v>22.826086956521742</v>
      </c>
      <c r="O212" s="344">
        <f>IF($G212&lt;401,1+((SQRT(O$3/((('col1'!$B$9*((((N212/60*4)/(3.1415927*0.7*gradient!$E$8*gradient!$E$8))/1000*gradient!$E$9/1000000)/'col1'!$N$5)^(1/3))+('col1'!$B$10/((((N212/60*4)/(3.1415927*0.7*gradient!$E$8*gradient!$E$8))/1000*gradient!$E$9/1000000)/'col1'!$N$5))+('col1'!$B$11*((((N212/60*4)/(3.1415927*0.7*gradient!$E$8*gradient!$E$8))/1000*gradient!$E$9/1000000)/'col1'!$N$5)))*(gradient!$E$9*0.001)))/4)*(1/(1+((gradient!$E$23*((gradient!$E$19-gradient!$E$18)/100)*((PI()*gradient!$E$8*gradient!$E$8/4*O$3*0.7/N212)))/$W$212)))*LN(((((gradient!$E$23*((gradient!$E$19-gradient!$E$18)/100)*(PI()*gradient!$E$8*gradient!$E$8/4*O$3*0.7/N212))/$W$212)+1)/((gradient!$E$23*((gradient!$E$19-gradient!$E$18)/100)*(PI()*gradient!$E$8*gradient!$E$8/4*O$3*0.7/N212))/$W$212))*EXP(gradient!$E$23*((gradient!$E$19-gradient!$E$18)/100))-(1/((gradient!$E$23*((gradient!$E$19-gradient!$E$18)/100)*(PI()*gradient!$E$8*gradient!$E$8/4*O$3*0.7/N212))/$W$212)))),0)</f>
        <v>91.936802018632903</v>
      </c>
      <c r="Q212" s="471" t="s">
        <v>290</v>
      </c>
      <c r="S212" s="344">
        <f>IF($G212&lt;1001,1+((SQRT(S$3/((('col1'!$B$9*((((U212/60*4)/(3.1415927*0.7*gradient!$E$8*gradient!$E$8))/1000*gradient!$E$9/1000000)/'col1'!$N$5)^(1/3))+('col1'!$B$10/((((U212/60*4)/(3.1415927*0.7*gradient!$E$8*gradient!$E$8))/1000*gradient!$E$9/1000000)/'col1'!$N$5))+('col1'!$B$11*((((U212/60*4)/(3.1415927*0.7*gradient!$E$8*gradient!$E$8))/1000*gradient!$E$9/1000000)/'col1'!$N$5)))*(gradient!$E$9*0.001)))/4)*(1/(1+((gradient!$E$23*((gradient!$E$19-gradient!$E$18)/100)*((PI()*gradient!$E$8*gradient!$E$8/4*S$3*0.7/U212)))/$W$212)))*LN(((((gradient!$E$23*((gradient!$E$19-gradient!$E$18)/100)*(PI()*gradient!$E$8*gradient!$E$8/4*S$3*0.7/U212))/$W$212)+1)/((gradient!$E$23*((gradient!$E$19-gradient!$E$18)/100)*(PI()*gradient!$E$8*gradient!$E$8/4*S$3*0.7/U212))/$W$212))*EXP(gradient!$E$23*((gradient!$E$19-gradient!$E$18)/100))-(1/((gradient!$E$23*((gradient!$E$19-gradient!$E$18)/100)*(PI()*gradient!$E$8*gradient!$E$8/4*S$3*0.7/U212))/$W$212)))),0)</f>
        <v>91.936802018632903</v>
      </c>
      <c r="T212" s="340">
        <v>200</v>
      </c>
      <c r="U212" s="343">
        <f>50*gradient!$E$8/4.6</f>
        <v>22.826086956521742</v>
      </c>
      <c r="V212" s="342" t="s">
        <v>304</v>
      </c>
      <c r="W212" s="342">
        <v>200</v>
      </c>
    </row>
    <row r="213" spans="1:23" x14ac:dyDescent="0.2">
      <c r="A213" s="470"/>
      <c r="B213" s="345">
        <f>100*gradient!$E$8/4.6</f>
        <v>45.652173913043484</v>
      </c>
      <c r="C213" s="344">
        <f>1+((SQRT($C$3/((('col1'!$B$9*(((($B213/60*4)/(3.1415927*0.7*gradient!$E$8*gradient!$E$8))/1000*gradient!$E$9/1000000)/'col1'!$N$5)^(1/3))+('col1'!$B$10/(((($B213/60*4)/(3.1415927*0.7*gradient!$E$8*gradient!$E$8))/1000*gradient!$E$9/1000000)/'col1'!$N$5))+('col1'!$B$11*(((($B213/60*4)/(3.1415927*0.7*gradient!$E$8*gradient!$E$8))/1000*gradient!$E$9/1000000)/'col1'!$N$5)))*(gradient!$E$9*0.001)))/4)*(1/(1+((gradient!$E$23*((gradient!$E$19-gradient!$E$18)/100)*((PI()*gradient!$E$8*gradient!$E$8/4*$C$3*0.7/$B213)))/gradient!$E$20)))*LN(((((gradient!$E$23*((gradient!$E$19-gradient!$E$18)/100)*(PI()*gradient!$E$8*gradient!$E$8/4*$C$3*0.7/$B213))/gradient!$E$20)+1)/((gradient!$E$23*((gradient!$E$19-gradient!$E$18)/100)*(PI()*gradient!$E$8*gradient!$E$8/4*$C$3*0.7/$B213))/gradient!$E$20))*EXP(gradient!$E$23*((gradient!$E$19-gradient!$E$18)/100))-(1/((gradient!$E$23*((gradient!$E$19-gradient!$E$18)/100)*(PI()*gradient!$E$8*gradient!$E$8/4*$C$3*0.7/$B213))/gradient!$E$20))))</f>
        <v>27.081375613321089</v>
      </c>
      <c r="E213" s="472"/>
      <c r="F213" s="345">
        <f>100*gradient!$E$8/4.6</f>
        <v>45.652173913043484</v>
      </c>
      <c r="G213" s="344">
        <f>1.1*('col1'!$B$12*$G$3*0.001*(($F213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213" s="472"/>
      <c r="J213" s="345">
        <f>100*gradient!$E$8/4.6</f>
        <v>45.652173913043484</v>
      </c>
      <c r="K213" s="344">
        <f>IF($G213&lt;201,1+((SQRT(K$3/((('col1'!$B$9*((((J213/60*4)/(3.1415927*0.7*gradient!$E$8*gradient!$E$8))/1000*gradient!$E$9/1000000)/'col1'!$N$5)^(1/3))+('col1'!$B$10/((((J213/60*4)/(3.1415927*0.7*gradient!$E$8*gradient!$E$8))/1000*gradient!$E$9/1000000)/'col1'!$N$5))+('col1'!$B$11*((((J213/60*4)/(3.1415927*0.7*gradient!$E$8*gradient!$E$8))/1000*gradient!$E$9/1000000)/'col1'!$N$5)))*(gradient!$E$9*0.001)))/4)*(1/(1+((gradient!$E$23*((gradient!$E$19-gradient!$E$18)/100)*((PI()*gradient!$E$8*gradient!$E$8/4*K$3*0.7/J213)))/$W$212)))*LN(((((gradient!$E$23*((gradient!$E$19-gradient!$E$18)/100)*(PI()*gradient!$E$8*gradient!$E$8/4*K$3*0.7/J213))/$W$212)+1)/((gradient!$E$23*((gradient!$E$19-gradient!$E$18)/100)*(PI()*gradient!$E$8*gradient!$E$8/4*K$3*0.7/J213))/$W$212))*EXP(gradient!$E$23*((gradient!$E$19-gradient!$E$18)/100))-(1/((gradient!$E$23*((gradient!$E$19-gradient!$E$18)/100)*(PI()*gradient!$E$8*gradient!$E$8/4*K$3*0.7/J213))/$W$212)))),0)</f>
        <v>142.78128984666895</v>
      </c>
      <c r="M213" s="472"/>
      <c r="N213" s="345">
        <f>100*gradient!$E$8/4.6</f>
        <v>45.652173913043484</v>
      </c>
      <c r="O213" s="344">
        <f>IF($G213&lt;401,1+((SQRT(O$3/((('col1'!$B$9*((((N213/60*4)/(3.1415927*0.7*gradient!$E$8*gradient!$E$8))/1000*gradient!$E$9/1000000)/'col1'!$N$5)^(1/3))+('col1'!$B$10/((((N213/60*4)/(3.1415927*0.7*gradient!$E$8*gradient!$E$8))/1000*gradient!$E$9/1000000)/'col1'!$N$5))+('col1'!$B$11*((((N213/60*4)/(3.1415927*0.7*gradient!$E$8*gradient!$E$8))/1000*gradient!$E$9/1000000)/'col1'!$N$5)))*(gradient!$E$9*0.001)))/4)*(1/(1+((gradient!$E$23*((gradient!$E$19-gradient!$E$18)/100)*((PI()*gradient!$E$8*gradient!$E$8/4*O$3*0.7/N213)))/$W$212)))*LN(((((gradient!$E$23*((gradient!$E$19-gradient!$E$18)/100)*(PI()*gradient!$E$8*gradient!$E$8/4*O$3*0.7/N213))/$W$212)+1)/((gradient!$E$23*((gradient!$E$19-gradient!$E$18)/100)*(PI()*gradient!$E$8*gradient!$E$8/4*O$3*0.7/N213))/$W$212))*EXP(gradient!$E$23*((gradient!$E$19-gradient!$E$18)/100))-(1/((gradient!$E$23*((gradient!$E$19-gradient!$E$18)/100)*(PI()*gradient!$E$8*gradient!$E$8/4*O$3*0.7/N213))/$W$212)))),0)</f>
        <v>142.78128984666895</v>
      </c>
      <c r="Q213" s="472"/>
      <c r="S213" s="344">
        <f>IF($G213&lt;1001,1+((SQRT(S$3/((('col1'!$B$9*((((U213/60*4)/(3.1415927*0.7*gradient!$E$8*gradient!$E$8))/1000*gradient!$E$9/1000000)/'col1'!$N$5)^(1/3))+('col1'!$B$10/((((U213/60*4)/(3.1415927*0.7*gradient!$E$8*gradient!$E$8))/1000*gradient!$E$9/1000000)/'col1'!$N$5))+('col1'!$B$11*((((U213/60*4)/(3.1415927*0.7*gradient!$E$8*gradient!$E$8))/1000*gradient!$E$9/1000000)/'col1'!$N$5)))*(gradient!$E$9*0.001)))/4)*(1/(1+((gradient!$E$23*((gradient!$E$19-gradient!$E$18)/100)*((PI()*gradient!$E$8*gradient!$E$8/4*S$3*0.7/U213)))/$W$212)))*LN(((((gradient!$E$23*((gradient!$E$19-gradient!$E$18)/100)*(PI()*gradient!$E$8*gradient!$E$8/4*S$3*0.7/U213))/$W$212)+1)/((gradient!$E$23*((gradient!$E$19-gradient!$E$18)/100)*(PI()*gradient!$E$8*gradient!$E$8/4*S$3*0.7/U213))/$W$212))*EXP(gradient!$E$23*((gradient!$E$19-gradient!$E$18)/100))-(1/((gradient!$E$23*((gradient!$E$19-gradient!$E$18)/100)*(PI()*gradient!$E$8*gradient!$E$8/4*S$3*0.7/U213))/$W$212)))),0)</f>
        <v>142.78128984666895</v>
      </c>
      <c r="T213" s="340">
        <v>200</v>
      </c>
      <c r="U213" s="345">
        <f>100*gradient!$E$8/4.6</f>
        <v>45.652173913043484</v>
      </c>
    </row>
    <row r="214" spans="1:23" x14ac:dyDescent="0.2">
      <c r="A214" s="470"/>
      <c r="B214" s="345">
        <f>200*gradient!$E$8/4.6</f>
        <v>91.304347826086968</v>
      </c>
      <c r="C214" s="344">
        <f>1+((SQRT($C$3/((('col1'!$B$9*(((($B214/60*4)/(3.1415927*0.7*gradient!$E$8*gradient!$E$8))/1000*gradient!$E$9/1000000)/'col1'!$N$5)^(1/3))+('col1'!$B$10/(((($B214/60*4)/(3.1415927*0.7*gradient!$E$8*gradient!$E$8))/1000*gradient!$E$9/1000000)/'col1'!$N$5))+('col1'!$B$11*(((($B214/60*4)/(3.1415927*0.7*gradient!$E$8*gradient!$E$8))/1000*gradient!$E$9/1000000)/'col1'!$N$5)))*(gradient!$E$9*0.001)))/4)*(1/(1+((gradient!$E$23*((gradient!$E$19-gradient!$E$18)/100)*((PI()*gradient!$E$8*gradient!$E$8/4*$C$3*0.7/$B214)))/gradient!$E$20)))*LN(((((gradient!$E$23*((gradient!$E$19-gradient!$E$18)/100)*(PI()*gradient!$E$8*gradient!$E$8/4*$C$3*0.7/$B214))/gradient!$E$20)+1)/((gradient!$E$23*((gradient!$E$19-gradient!$E$18)/100)*(PI()*gradient!$E$8*gradient!$E$8/4*$C$3*0.7/$B214))/gradient!$E$20))*EXP(gradient!$E$23*((gradient!$E$19-gradient!$E$18)/100))-(1/((gradient!$E$23*((gradient!$E$19-gradient!$E$18)/100)*(PI()*gradient!$E$8*gradient!$E$8/4*$C$3*0.7/$B214))/gradient!$E$20))))</f>
        <v>56.525221746947871</v>
      </c>
      <c r="E214" s="472"/>
      <c r="F214" s="345">
        <f>200*gradient!$E$8/4.6</f>
        <v>91.304347826086968</v>
      </c>
      <c r="G214" s="344">
        <f>1.1*('col1'!$B$12*$G$3*0.001*(($F214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214" s="472"/>
      <c r="J214" s="345">
        <f>200*gradient!$E$8/4.6</f>
        <v>91.304347826086968</v>
      </c>
      <c r="K214" s="344">
        <f>IF($G214&lt;201,1+((SQRT(K$3/((('col1'!$B$9*((((J214/60*4)/(3.1415927*0.7*gradient!$E$8*gradient!$E$8))/1000*gradient!$E$9/1000000)/'col1'!$N$5)^(1/3))+('col1'!$B$10/((((J214/60*4)/(3.1415927*0.7*gradient!$E$8*gradient!$E$8))/1000*gradient!$E$9/1000000)/'col1'!$N$5))+('col1'!$B$11*((((J214/60*4)/(3.1415927*0.7*gradient!$E$8*gradient!$E$8))/1000*gradient!$E$9/1000000)/'col1'!$N$5)))*(gradient!$E$9*0.001)))/4)*(1/(1+((gradient!$E$23*((gradient!$E$19-gradient!$E$18)/100)*((PI()*gradient!$E$8*gradient!$E$8/4*K$3*0.7/J214)))/$W$212)))*LN(((((gradient!$E$23*((gradient!$E$19-gradient!$E$18)/100)*(PI()*gradient!$E$8*gradient!$E$8/4*K$3*0.7/J214))/$W$212)+1)/((gradient!$E$23*((gradient!$E$19-gradient!$E$18)/100)*(PI()*gradient!$E$8*gradient!$E$8/4*K$3*0.7/J214))/$W$212))*EXP(gradient!$E$23*((gradient!$E$19-gradient!$E$18)/100))-(1/((gradient!$E$23*((gradient!$E$19-gradient!$E$18)/100)*(PI()*gradient!$E$8*gradient!$E$8/4*K$3*0.7/J214))/$W$212)))),0)</f>
        <v>201.80268162945328</v>
      </c>
      <c r="M214" s="472"/>
      <c r="N214" s="345">
        <f>200*gradient!$E$8/4.6</f>
        <v>91.304347826086968</v>
      </c>
      <c r="O214" s="344">
        <f>IF($G214&lt;401,1+((SQRT(O$3/((('col1'!$B$9*((((N214/60*4)/(3.1415927*0.7*gradient!$E$8*gradient!$E$8))/1000*gradient!$E$9/1000000)/'col1'!$N$5)^(1/3))+('col1'!$B$10/((((N214/60*4)/(3.1415927*0.7*gradient!$E$8*gradient!$E$8))/1000*gradient!$E$9/1000000)/'col1'!$N$5))+('col1'!$B$11*((((N214/60*4)/(3.1415927*0.7*gradient!$E$8*gradient!$E$8))/1000*gradient!$E$9/1000000)/'col1'!$N$5)))*(gradient!$E$9*0.001)))/4)*(1/(1+((gradient!$E$23*((gradient!$E$19-gradient!$E$18)/100)*((PI()*gradient!$E$8*gradient!$E$8/4*O$3*0.7/N214)))/$W$212)))*LN(((((gradient!$E$23*((gradient!$E$19-gradient!$E$18)/100)*(PI()*gradient!$E$8*gradient!$E$8/4*O$3*0.7/N214))/$W$212)+1)/((gradient!$E$23*((gradient!$E$19-gradient!$E$18)/100)*(PI()*gradient!$E$8*gradient!$E$8/4*O$3*0.7/N214))/$W$212))*EXP(gradient!$E$23*((gradient!$E$19-gradient!$E$18)/100))-(1/((gradient!$E$23*((gradient!$E$19-gradient!$E$18)/100)*(PI()*gradient!$E$8*gradient!$E$8/4*O$3*0.7/N214))/$W$212)))),0)</f>
        <v>201.80268162945328</v>
      </c>
      <c r="Q214" s="472"/>
      <c r="S214" s="344">
        <f>IF($G214&lt;1001,1+((SQRT(S$3/((('col1'!$B$9*((((U214/60*4)/(3.1415927*0.7*gradient!$E$8*gradient!$E$8))/1000*gradient!$E$9/1000000)/'col1'!$N$5)^(1/3))+('col1'!$B$10/((((U214/60*4)/(3.1415927*0.7*gradient!$E$8*gradient!$E$8))/1000*gradient!$E$9/1000000)/'col1'!$N$5))+('col1'!$B$11*((((U214/60*4)/(3.1415927*0.7*gradient!$E$8*gradient!$E$8))/1000*gradient!$E$9/1000000)/'col1'!$N$5)))*(gradient!$E$9*0.001)))/4)*(1/(1+((gradient!$E$23*((gradient!$E$19-gradient!$E$18)/100)*((PI()*gradient!$E$8*gradient!$E$8/4*S$3*0.7/U214)))/$W$212)))*LN(((((gradient!$E$23*((gradient!$E$19-gradient!$E$18)/100)*(PI()*gradient!$E$8*gradient!$E$8/4*S$3*0.7/U214))/$W$212)+1)/((gradient!$E$23*((gradient!$E$19-gradient!$E$18)/100)*(PI()*gradient!$E$8*gradient!$E$8/4*S$3*0.7/U214))/$W$212))*EXP(gradient!$E$23*((gradient!$E$19-gradient!$E$18)/100))-(1/((gradient!$E$23*((gradient!$E$19-gradient!$E$18)/100)*(PI()*gradient!$E$8*gradient!$E$8/4*S$3*0.7/U214))/$W$212)))),0)</f>
        <v>201.80268162945328</v>
      </c>
      <c r="T214" s="340">
        <v>200</v>
      </c>
      <c r="U214" s="345">
        <f>200*gradient!$E$8/4.6</f>
        <v>91.304347826086968</v>
      </c>
    </row>
    <row r="215" spans="1:23" x14ac:dyDescent="0.2">
      <c r="A215" s="470"/>
      <c r="B215" s="345">
        <f>300*gradient!$E$8/4.6</f>
        <v>136.95652173913044</v>
      </c>
      <c r="C215" s="344">
        <f>1+((SQRT($C$3/((('col1'!$B$9*(((($B215/60*4)/(3.1415927*0.7*gradient!$E$8*gradient!$E$8))/1000*gradient!$E$9/1000000)/'col1'!$N$5)^(1/3))+('col1'!$B$10/(((($B215/60*4)/(3.1415927*0.7*gradient!$E$8*gradient!$E$8))/1000*gradient!$E$9/1000000)/'col1'!$N$5))+('col1'!$B$11*(((($B215/60*4)/(3.1415927*0.7*gradient!$E$8*gradient!$E$8))/1000*gradient!$E$9/1000000)/'col1'!$N$5)))*(gradient!$E$9*0.001)))/4)*(1/(1+((gradient!$E$23*((gradient!$E$19-gradient!$E$18)/100)*((PI()*gradient!$E$8*gradient!$E$8/4*$C$3*0.7/$B215)))/gradient!$E$20)))*LN(((((gradient!$E$23*((gradient!$E$19-gradient!$E$18)/100)*(PI()*gradient!$E$8*gradient!$E$8/4*$C$3*0.7/$B215))/gradient!$E$20)+1)/((gradient!$E$23*((gradient!$E$19-gradient!$E$18)/100)*(PI()*gradient!$E$8*gradient!$E$8/4*$C$3*0.7/$B215))/gradient!$E$20))*EXP(gradient!$E$23*((gradient!$E$19-gradient!$E$18)/100))-(1/((gradient!$E$23*((gradient!$E$19-gradient!$E$18)/100)*(PI()*gradient!$E$8*gradient!$E$8/4*$C$3*0.7/$B215))/gradient!$E$20))))</f>
        <v>80.172329488877608</v>
      </c>
      <c r="E215" s="472"/>
      <c r="F215" s="345">
        <f>300*gradient!$E$8/4.6</f>
        <v>136.95652173913044</v>
      </c>
      <c r="G215" s="344">
        <f>1.1*('col1'!$B$12*$G$3*0.001*(($F215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215" s="472"/>
      <c r="J215" s="345">
        <f>300*gradient!$E$8/4.6</f>
        <v>136.95652173913044</v>
      </c>
      <c r="K215" s="344">
        <f>IF($G215&lt;201,1+((SQRT(K$3/((('col1'!$B$9*((((J215/60*4)/(3.1415927*0.7*gradient!$E$8*gradient!$E$8))/1000*gradient!$E$9/1000000)/'col1'!$N$5)^(1/3))+('col1'!$B$10/((((J215/60*4)/(3.1415927*0.7*gradient!$E$8*gradient!$E$8))/1000*gradient!$E$9/1000000)/'col1'!$N$5))+('col1'!$B$11*((((J215/60*4)/(3.1415927*0.7*gradient!$E$8*gradient!$E$8))/1000*gradient!$E$9/1000000)/'col1'!$N$5)))*(gradient!$E$9*0.001)))/4)*(1/(1+((gradient!$E$23*((gradient!$E$19-gradient!$E$18)/100)*((PI()*gradient!$E$8*gradient!$E$8/4*K$3*0.7/J215)))/$W$212)))*LN(((((gradient!$E$23*((gradient!$E$19-gradient!$E$18)/100)*(PI()*gradient!$E$8*gradient!$E$8/4*K$3*0.7/J215))/$W$212)+1)/((gradient!$E$23*((gradient!$E$19-gradient!$E$18)/100)*(PI()*gradient!$E$8*gradient!$E$8/4*K$3*0.7/J215))/$W$212))*EXP(gradient!$E$23*((gradient!$E$19-gradient!$E$18)/100))-(1/((gradient!$E$23*((gradient!$E$19-gradient!$E$18)/100)*(PI()*gradient!$E$8*gradient!$E$8/4*K$3*0.7/J215))/$W$212)))),0)</f>
        <v>234.04606770868705</v>
      </c>
      <c r="M215" s="472"/>
      <c r="N215" s="345">
        <f>300*gradient!$E$8/4.6</f>
        <v>136.95652173913044</v>
      </c>
      <c r="O215" s="344">
        <f>IF($G215&lt;401,1+((SQRT(O$3/((('col1'!$B$9*((((N215/60*4)/(3.1415927*0.7*gradient!$E$8*gradient!$E$8))/1000*gradient!$E$9/1000000)/'col1'!$N$5)^(1/3))+('col1'!$B$10/((((N215/60*4)/(3.1415927*0.7*gradient!$E$8*gradient!$E$8))/1000*gradient!$E$9/1000000)/'col1'!$N$5))+('col1'!$B$11*((((N215/60*4)/(3.1415927*0.7*gradient!$E$8*gradient!$E$8))/1000*gradient!$E$9/1000000)/'col1'!$N$5)))*(gradient!$E$9*0.001)))/4)*(1/(1+((gradient!$E$23*((gradient!$E$19-gradient!$E$18)/100)*((PI()*gradient!$E$8*gradient!$E$8/4*O$3*0.7/N215)))/$W$212)))*LN(((((gradient!$E$23*((gradient!$E$19-gradient!$E$18)/100)*(PI()*gradient!$E$8*gradient!$E$8/4*O$3*0.7/N215))/$W$212)+1)/((gradient!$E$23*((gradient!$E$19-gradient!$E$18)/100)*(PI()*gradient!$E$8*gradient!$E$8/4*O$3*0.7/N215))/$W$212))*EXP(gradient!$E$23*((gradient!$E$19-gradient!$E$18)/100))-(1/((gradient!$E$23*((gradient!$E$19-gradient!$E$18)/100)*(PI()*gradient!$E$8*gradient!$E$8/4*O$3*0.7/N215))/$W$212)))),0)</f>
        <v>234.04606770868705</v>
      </c>
      <c r="Q215" s="472"/>
      <c r="S215" s="344">
        <f>IF($G215&lt;1001,1+((SQRT(S$3/((('col1'!$B$9*((((U215/60*4)/(3.1415927*0.7*gradient!$E$8*gradient!$E$8))/1000*gradient!$E$9/1000000)/'col1'!$N$5)^(1/3))+('col1'!$B$10/((((U215/60*4)/(3.1415927*0.7*gradient!$E$8*gradient!$E$8))/1000*gradient!$E$9/1000000)/'col1'!$N$5))+('col1'!$B$11*((((U215/60*4)/(3.1415927*0.7*gradient!$E$8*gradient!$E$8))/1000*gradient!$E$9/1000000)/'col1'!$N$5)))*(gradient!$E$9*0.001)))/4)*(1/(1+((gradient!$E$23*((gradient!$E$19-gradient!$E$18)/100)*((PI()*gradient!$E$8*gradient!$E$8/4*S$3*0.7/U215)))/$W$212)))*LN(((((gradient!$E$23*((gradient!$E$19-gradient!$E$18)/100)*(PI()*gradient!$E$8*gradient!$E$8/4*S$3*0.7/U215))/$W$212)+1)/((gradient!$E$23*((gradient!$E$19-gradient!$E$18)/100)*(PI()*gradient!$E$8*gradient!$E$8/4*S$3*0.7/U215))/$W$212))*EXP(gradient!$E$23*((gradient!$E$19-gradient!$E$18)/100))-(1/((gradient!$E$23*((gradient!$E$19-gradient!$E$18)/100)*(PI()*gradient!$E$8*gradient!$E$8/4*S$3*0.7/U215))/$W$212)))),0)</f>
        <v>234.04606770868705</v>
      </c>
      <c r="T215" s="340">
        <v>200</v>
      </c>
      <c r="U215" s="345">
        <f>300*gradient!$E$8/4.6</f>
        <v>136.95652173913044</v>
      </c>
    </row>
    <row r="216" spans="1:23" x14ac:dyDescent="0.2">
      <c r="A216" s="470"/>
      <c r="B216" s="345">
        <f>400*gradient!$E$8/4.6</f>
        <v>182.60869565217394</v>
      </c>
      <c r="C216" s="344">
        <f>1+((SQRT($C$3/((('col1'!$B$9*(((($B216/60*4)/(3.1415927*0.7*gradient!$E$8*gradient!$E$8))/1000*gradient!$E$9/1000000)/'col1'!$N$5)^(1/3))+('col1'!$B$10/(((($B216/60*4)/(3.1415927*0.7*gradient!$E$8*gradient!$E$8))/1000*gradient!$E$9/1000000)/'col1'!$N$5))+('col1'!$B$11*(((($B216/60*4)/(3.1415927*0.7*gradient!$E$8*gradient!$E$8))/1000*gradient!$E$9/1000000)/'col1'!$N$5)))*(gradient!$E$9*0.001)))/4)*(1/(1+((gradient!$E$23*((gradient!$E$19-gradient!$E$18)/100)*((PI()*gradient!$E$8*gradient!$E$8/4*$C$3*0.7/$B216)))/gradient!$E$20)))*LN(((((gradient!$E$23*((gradient!$E$19-gradient!$E$18)/100)*(PI()*gradient!$E$8*gradient!$E$8/4*$C$3*0.7/$B216))/gradient!$E$20)+1)/((gradient!$E$23*((gradient!$E$19-gradient!$E$18)/100)*(PI()*gradient!$E$8*gradient!$E$8/4*$C$3*0.7/$B216))/gradient!$E$20))*EXP(gradient!$E$23*((gradient!$E$19-gradient!$E$18)/100))-(1/((gradient!$E$23*((gradient!$E$19-gradient!$E$18)/100)*(PI()*gradient!$E$8*gradient!$E$8/4*$C$3*0.7/$B216))/gradient!$E$20))))</f>
        <v>98.294238977784218</v>
      </c>
      <c r="E216" s="472"/>
      <c r="F216" s="345">
        <f>400*gradient!$E$8/4.6</f>
        <v>182.60869565217394</v>
      </c>
      <c r="G216" s="344">
        <f>1.1*('col1'!$B$12*$G$3*0.001*(($F216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216" s="472"/>
      <c r="J216" s="345">
        <f>400*gradient!$E$8/4.6</f>
        <v>182.60869565217394</v>
      </c>
      <c r="K216" s="344">
        <f>IF($G216&lt;201,1+((SQRT(K$3/((('col1'!$B$9*((((J216/60*4)/(3.1415927*0.7*gradient!$E$8*gradient!$E$8))/1000*gradient!$E$9/1000000)/'col1'!$N$5)^(1/3))+('col1'!$B$10/((((J216/60*4)/(3.1415927*0.7*gradient!$E$8*gradient!$E$8))/1000*gradient!$E$9/1000000)/'col1'!$N$5))+('col1'!$B$11*((((J216/60*4)/(3.1415927*0.7*gradient!$E$8*gradient!$E$8))/1000*gradient!$E$9/1000000)/'col1'!$N$5)))*(gradient!$E$9*0.001)))/4)*(1/(1+((gradient!$E$23*((gradient!$E$19-gradient!$E$18)/100)*((PI()*gradient!$E$8*gradient!$E$8/4*K$3*0.7/J216)))/$W$212)))*LN(((((gradient!$E$23*((gradient!$E$19-gradient!$E$18)/100)*(PI()*gradient!$E$8*gradient!$E$8/4*K$3*0.7/J216))/$W$212)+1)/((gradient!$E$23*((gradient!$E$19-gradient!$E$18)/100)*(PI()*gradient!$E$8*gradient!$E$8/4*K$3*0.7/J216))/$W$212))*EXP(gradient!$E$23*((gradient!$E$19-gradient!$E$18)/100))-(1/((gradient!$E$23*((gradient!$E$19-gradient!$E$18)/100)*(PI()*gradient!$E$8*gradient!$E$8/4*K$3*0.7/J216))/$W$212)))),0)</f>
        <v>252.98678323170751</v>
      </c>
      <c r="M216" s="472"/>
      <c r="N216" s="345">
        <f>400*gradient!$E$8/4.6</f>
        <v>182.60869565217394</v>
      </c>
      <c r="O216" s="344">
        <f>IF($G216&lt;401,1+((SQRT(O$3/((('col1'!$B$9*((((N216/60*4)/(3.1415927*0.7*gradient!$E$8*gradient!$E$8))/1000*gradient!$E$9/1000000)/'col1'!$N$5)^(1/3))+('col1'!$B$10/((((N216/60*4)/(3.1415927*0.7*gradient!$E$8*gradient!$E$8))/1000*gradient!$E$9/1000000)/'col1'!$N$5))+('col1'!$B$11*((((N216/60*4)/(3.1415927*0.7*gradient!$E$8*gradient!$E$8))/1000*gradient!$E$9/1000000)/'col1'!$N$5)))*(gradient!$E$9*0.001)))/4)*(1/(1+((gradient!$E$23*((gradient!$E$19-gradient!$E$18)/100)*((PI()*gradient!$E$8*gradient!$E$8/4*O$3*0.7/N216)))/$W$212)))*LN(((((gradient!$E$23*((gradient!$E$19-gradient!$E$18)/100)*(PI()*gradient!$E$8*gradient!$E$8/4*O$3*0.7/N216))/$W$212)+1)/((gradient!$E$23*((gradient!$E$19-gradient!$E$18)/100)*(PI()*gradient!$E$8*gradient!$E$8/4*O$3*0.7/N216))/$W$212))*EXP(gradient!$E$23*((gradient!$E$19-gradient!$E$18)/100))-(1/((gradient!$E$23*((gradient!$E$19-gradient!$E$18)/100)*(PI()*gradient!$E$8*gradient!$E$8/4*O$3*0.7/N216))/$W$212)))),0)</f>
        <v>252.98678323170751</v>
      </c>
      <c r="Q216" s="472"/>
      <c r="S216" s="344">
        <f>IF($G216&lt;1001,1+((SQRT(S$3/((('col1'!$B$9*((((U216/60*4)/(3.1415927*0.7*gradient!$E$8*gradient!$E$8))/1000*gradient!$E$9/1000000)/'col1'!$N$5)^(1/3))+('col1'!$B$10/((((U216/60*4)/(3.1415927*0.7*gradient!$E$8*gradient!$E$8))/1000*gradient!$E$9/1000000)/'col1'!$N$5))+('col1'!$B$11*((((U216/60*4)/(3.1415927*0.7*gradient!$E$8*gradient!$E$8))/1000*gradient!$E$9/1000000)/'col1'!$N$5)))*(gradient!$E$9*0.001)))/4)*(1/(1+((gradient!$E$23*((gradient!$E$19-gradient!$E$18)/100)*((PI()*gradient!$E$8*gradient!$E$8/4*S$3*0.7/U216)))/$W$212)))*LN(((((gradient!$E$23*((gradient!$E$19-gradient!$E$18)/100)*(PI()*gradient!$E$8*gradient!$E$8/4*S$3*0.7/U216))/$W$212)+1)/((gradient!$E$23*((gradient!$E$19-gradient!$E$18)/100)*(PI()*gradient!$E$8*gradient!$E$8/4*S$3*0.7/U216))/$W$212))*EXP(gradient!$E$23*((gradient!$E$19-gradient!$E$18)/100))-(1/((gradient!$E$23*((gradient!$E$19-gradient!$E$18)/100)*(PI()*gradient!$E$8*gradient!$E$8/4*S$3*0.7/U216))/$W$212)))),0)</f>
        <v>252.98678323170751</v>
      </c>
      <c r="T216" s="340">
        <v>200</v>
      </c>
      <c r="U216" s="345">
        <f>400*gradient!$E$8/4.6</f>
        <v>182.60869565217394</v>
      </c>
    </row>
    <row r="217" spans="1:23" x14ac:dyDescent="0.2">
      <c r="A217" s="470"/>
      <c r="B217" s="345">
        <f>500*gradient!$E$8/4.6</f>
        <v>228.2608695652174</v>
      </c>
      <c r="C217" s="344">
        <f>1+((SQRT($C$3/((('col1'!$B$9*(((($B217/60*4)/(3.1415927*0.7*gradient!$E$8*gradient!$E$8))/1000*gradient!$E$9/1000000)/'col1'!$N$5)^(1/3))+('col1'!$B$10/(((($B217/60*4)/(3.1415927*0.7*gradient!$E$8*gradient!$E$8))/1000*gradient!$E$9/1000000)/'col1'!$N$5))+('col1'!$B$11*(((($B217/60*4)/(3.1415927*0.7*gradient!$E$8*gradient!$E$8))/1000*gradient!$E$9/1000000)/'col1'!$N$5)))*(gradient!$E$9*0.001)))/4)*(1/(1+((gradient!$E$23*((gradient!$E$19-gradient!$E$18)/100)*((PI()*gradient!$E$8*gradient!$E$8/4*$C$3*0.7/$B217)))/gradient!$E$20)))*LN(((((gradient!$E$23*((gradient!$E$19-gradient!$E$18)/100)*(PI()*gradient!$E$8*gradient!$E$8/4*$C$3*0.7/$B217))/gradient!$E$20)+1)/((gradient!$E$23*((gradient!$E$19-gradient!$E$18)/100)*(PI()*gradient!$E$8*gradient!$E$8/4*$C$3*0.7/$B217))/gradient!$E$20))*EXP(gradient!$E$23*((gradient!$E$19-gradient!$E$18)/100))-(1/((gradient!$E$23*((gradient!$E$19-gradient!$E$18)/100)*(PI()*gradient!$E$8*gradient!$E$8/4*$C$3*0.7/$B217))/gradient!$E$20))))</f>
        <v>112.14551034818903</v>
      </c>
      <c r="E217" s="472"/>
      <c r="F217" s="345">
        <f>500*gradient!$E$8/4.6</f>
        <v>228.2608695652174</v>
      </c>
      <c r="G217" s="344">
        <f>1.1*('col1'!$B$12*$G$3*0.001*(($F217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217" s="472"/>
      <c r="J217" s="345">
        <f>500*gradient!$E$8/4.6</f>
        <v>228.2608695652174</v>
      </c>
      <c r="K217" s="344">
        <f>IF($G217&lt;201,1+((SQRT(K$3/((('col1'!$B$9*((((J217/60*4)/(3.1415927*0.7*gradient!$E$8*gradient!$E$8))/1000*gradient!$E$9/1000000)/'col1'!$N$5)^(1/3))+('col1'!$B$10/((((J217/60*4)/(3.1415927*0.7*gradient!$E$8*gradient!$E$8))/1000*gradient!$E$9/1000000)/'col1'!$N$5))+('col1'!$B$11*((((J217/60*4)/(3.1415927*0.7*gradient!$E$8*gradient!$E$8))/1000*gradient!$E$9/1000000)/'col1'!$N$5)))*(gradient!$E$9*0.001)))/4)*(1/(1+((gradient!$E$23*((gradient!$E$19-gradient!$E$18)/100)*((PI()*gradient!$E$8*gradient!$E$8/4*K$3*0.7/J217)))/$W$212)))*LN(((((gradient!$E$23*((gradient!$E$19-gradient!$E$18)/100)*(PI()*gradient!$E$8*gradient!$E$8/4*K$3*0.7/J217))/$W$212)+1)/((gradient!$E$23*((gradient!$E$19-gradient!$E$18)/100)*(PI()*gradient!$E$8*gradient!$E$8/4*K$3*0.7/J217))/$W$212))*EXP(gradient!$E$23*((gradient!$E$19-gradient!$E$18)/100))-(1/((gradient!$E$23*((gradient!$E$19-gradient!$E$18)/100)*(PI()*gradient!$E$8*gradient!$E$8/4*K$3*0.7/J217))/$W$212)))),0)</f>
        <v>0</v>
      </c>
      <c r="M217" s="472"/>
      <c r="N217" s="345">
        <f>500*gradient!$E$8/4.6</f>
        <v>228.2608695652174</v>
      </c>
      <c r="O217" s="344">
        <f>IF($G217&lt;401,1+((SQRT(O$3/((('col1'!$B$9*((((N217/60*4)/(3.1415927*0.7*gradient!$E$8*gradient!$E$8))/1000*gradient!$E$9/1000000)/'col1'!$N$5)^(1/3))+('col1'!$B$10/((((N217/60*4)/(3.1415927*0.7*gradient!$E$8*gradient!$E$8))/1000*gradient!$E$9/1000000)/'col1'!$N$5))+('col1'!$B$11*((((N217/60*4)/(3.1415927*0.7*gradient!$E$8*gradient!$E$8))/1000*gradient!$E$9/1000000)/'col1'!$N$5)))*(gradient!$E$9*0.001)))/4)*(1/(1+((gradient!$E$23*((gradient!$E$19-gradient!$E$18)/100)*((PI()*gradient!$E$8*gradient!$E$8/4*O$3*0.7/N217)))/$W$212)))*LN(((((gradient!$E$23*((gradient!$E$19-gradient!$E$18)/100)*(PI()*gradient!$E$8*gradient!$E$8/4*O$3*0.7/N217))/$W$212)+1)/((gradient!$E$23*((gradient!$E$19-gradient!$E$18)/100)*(PI()*gradient!$E$8*gradient!$E$8/4*O$3*0.7/N217))/$W$212))*EXP(gradient!$E$23*((gradient!$E$19-gradient!$E$18)/100))-(1/((gradient!$E$23*((gradient!$E$19-gradient!$E$18)/100)*(PI()*gradient!$E$8*gradient!$E$8/4*O$3*0.7/N217))/$W$212)))),0)</f>
        <v>264.51157490921139</v>
      </c>
      <c r="Q217" s="472"/>
      <c r="S217" s="344">
        <f>IF($G217&lt;1001,1+((SQRT(S$3/((('col1'!$B$9*((((U217/60*4)/(3.1415927*0.7*gradient!$E$8*gradient!$E$8))/1000*gradient!$E$9/1000000)/'col1'!$N$5)^(1/3))+('col1'!$B$10/((((U217/60*4)/(3.1415927*0.7*gradient!$E$8*gradient!$E$8))/1000*gradient!$E$9/1000000)/'col1'!$N$5))+('col1'!$B$11*((((U217/60*4)/(3.1415927*0.7*gradient!$E$8*gradient!$E$8))/1000*gradient!$E$9/1000000)/'col1'!$N$5)))*(gradient!$E$9*0.001)))/4)*(1/(1+((gradient!$E$23*((gradient!$E$19-gradient!$E$18)/100)*((PI()*gradient!$E$8*gradient!$E$8/4*S$3*0.7/U217)))/$W$212)))*LN(((((gradient!$E$23*((gradient!$E$19-gradient!$E$18)/100)*(PI()*gradient!$E$8*gradient!$E$8/4*S$3*0.7/U217))/$W$212)+1)/((gradient!$E$23*((gradient!$E$19-gradient!$E$18)/100)*(PI()*gradient!$E$8*gradient!$E$8/4*S$3*0.7/U217))/$W$212))*EXP(gradient!$E$23*((gradient!$E$19-gradient!$E$18)/100))-(1/((gradient!$E$23*((gradient!$E$19-gradient!$E$18)/100)*(PI()*gradient!$E$8*gradient!$E$8/4*S$3*0.7/U217))/$W$212)))),0)</f>
        <v>264.51157490921139</v>
      </c>
      <c r="T217" s="340">
        <v>200</v>
      </c>
      <c r="U217" s="345">
        <f>500*gradient!$E$8/4.6</f>
        <v>228.2608695652174</v>
      </c>
    </row>
    <row r="218" spans="1:23" x14ac:dyDescent="0.2">
      <c r="A218" s="470"/>
      <c r="B218" s="345">
        <f>600*gradient!$E$8/4.6</f>
        <v>273.91304347826087</v>
      </c>
      <c r="C218" s="344">
        <f>1+((SQRT($C$3/((('col1'!$B$9*(((($B218/60*4)/(3.1415927*0.7*gradient!$E$8*gradient!$E$8))/1000*gradient!$E$9/1000000)/'col1'!$N$5)^(1/3))+('col1'!$B$10/(((($B218/60*4)/(3.1415927*0.7*gradient!$E$8*gradient!$E$8))/1000*gradient!$E$9/1000000)/'col1'!$N$5))+('col1'!$B$11*(((($B218/60*4)/(3.1415927*0.7*gradient!$E$8*gradient!$E$8))/1000*gradient!$E$9/1000000)/'col1'!$N$5)))*(gradient!$E$9*0.001)))/4)*(1/(1+((gradient!$E$23*((gradient!$E$19-gradient!$E$18)/100)*((PI()*gradient!$E$8*gradient!$E$8/4*$C$3*0.7/$B218)))/gradient!$E$20)))*LN(((((gradient!$E$23*((gradient!$E$19-gradient!$E$18)/100)*(PI()*gradient!$E$8*gradient!$E$8/4*$C$3*0.7/$B218))/gradient!$E$20)+1)/((gradient!$E$23*((gradient!$E$19-gradient!$E$18)/100)*(PI()*gradient!$E$8*gradient!$E$8/4*$C$3*0.7/$B218))/gradient!$E$20))*EXP(gradient!$E$23*((gradient!$E$19-gradient!$E$18)/100))-(1/((gradient!$E$23*((gradient!$E$19-gradient!$E$18)/100)*(PI()*gradient!$E$8*gradient!$E$8/4*$C$3*0.7/$B218))/gradient!$E$20))))</f>
        <v>122.82891666058178</v>
      </c>
      <c r="E218" s="472"/>
      <c r="F218" s="345">
        <f>600*gradient!$E$8/4.6</f>
        <v>273.91304347826087</v>
      </c>
      <c r="G218" s="344">
        <f>1.1*('col1'!$B$12*$G$3*0.001*(($F218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218" s="472"/>
      <c r="J218" s="345">
        <f>600*gradient!$E$8/4.6</f>
        <v>273.91304347826087</v>
      </c>
      <c r="K218" s="344">
        <f>IF($G218&lt;201,1+((SQRT(K$3/((('col1'!$B$9*((((J218/60*4)/(3.1415927*0.7*gradient!$E$8*gradient!$E$8))/1000*gradient!$E$9/1000000)/'col1'!$N$5)^(1/3))+('col1'!$B$10/((((J218/60*4)/(3.1415927*0.7*gradient!$E$8*gradient!$E$8))/1000*gradient!$E$9/1000000)/'col1'!$N$5))+('col1'!$B$11*((((J218/60*4)/(3.1415927*0.7*gradient!$E$8*gradient!$E$8))/1000*gradient!$E$9/1000000)/'col1'!$N$5)))*(gradient!$E$9*0.001)))/4)*(1/(1+((gradient!$E$23*((gradient!$E$19-gradient!$E$18)/100)*((PI()*gradient!$E$8*gradient!$E$8/4*K$3*0.7/J218)))/$W$212)))*LN(((((gradient!$E$23*((gradient!$E$19-gradient!$E$18)/100)*(PI()*gradient!$E$8*gradient!$E$8/4*K$3*0.7/J218))/$W$212)+1)/((gradient!$E$23*((gradient!$E$19-gradient!$E$18)/100)*(PI()*gradient!$E$8*gradient!$E$8/4*K$3*0.7/J218))/$W$212))*EXP(gradient!$E$23*((gradient!$E$19-gradient!$E$18)/100))-(1/((gradient!$E$23*((gradient!$E$19-gradient!$E$18)/100)*(PI()*gradient!$E$8*gradient!$E$8/4*K$3*0.7/J218))/$W$212)))),0)</f>
        <v>0</v>
      </c>
      <c r="M218" s="472"/>
      <c r="N218" s="345">
        <f>600*gradient!$E$8/4.6</f>
        <v>273.91304347826087</v>
      </c>
      <c r="O218" s="344">
        <f>IF($G218&lt;401,1+((SQRT(O$3/((('col1'!$B$9*((((N218/60*4)/(3.1415927*0.7*gradient!$E$8*gradient!$E$8))/1000*gradient!$E$9/1000000)/'col1'!$N$5)^(1/3))+('col1'!$B$10/((((N218/60*4)/(3.1415927*0.7*gradient!$E$8*gradient!$E$8))/1000*gradient!$E$9/1000000)/'col1'!$N$5))+('col1'!$B$11*((((N218/60*4)/(3.1415927*0.7*gradient!$E$8*gradient!$E$8))/1000*gradient!$E$9/1000000)/'col1'!$N$5)))*(gradient!$E$9*0.001)))/4)*(1/(1+((gradient!$E$23*((gradient!$E$19-gradient!$E$18)/100)*((PI()*gradient!$E$8*gradient!$E$8/4*O$3*0.7/N218)))/$W$212)))*LN(((((gradient!$E$23*((gradient!$E$19-gradient!$E$18)/100)*(PI()*gradient!$E$8*gradient!$E$8/4*O$3*0.7/N218))/$W$212)+1)/((gradient!$E$23*((gradient!$E$19-gradient!$E$18)/100)*(PI()*gradient!$E$8*gradient!$E$8/4*O$3*0.7/N218))/$W$212))*EXP(gradient!$E$23*((gradient!$E$19-gradient!$E$18)/100))-(1/((gradient!$E$23*((gradient!$E$19-gradient!$E$18)/100)*(PI()*gradient!$E$8*gradient!$E$8/4*O$3*0.7/N218))/$W$212)))),0)</f>
        <v>271.61716047326956</v>
      </c>
      <c r="Q218" s="472"/>
      <c r="S218" s="344">
        <f>IF($G218&lt;1001,1+((SQRT(S$3/((('col1'!$B$9*((((U218/60*4)/(3.1415927*0.7*gradient!$E$8*gradient!$E$8))/1000*gradient!$E$9/1000000)/'col1'!$N$5)^(1/3))+('col1'!$B$10/((((U218/60*4)/(3.1415927*0.7*gradient!$E$8*gradient!$E$8))/1000*gradient!$E$9/1000000)/'col1'!$N$5))+('col1'!$B$11*((((U218/60*4)/(3.1415927*0.7*gradient!$E$8*gradient!$E$8))/1000*gradient!$E$9/1000000)/'col1'!$N$5)))*(gradient!$E$9*0.001)))/4)*(1/(1+((gradient!$E$23*((gradient!$E$19-gradient!$E$18)/100)*((PI()*gradient!$E$8*gradient!$E$8/4*S$3*0.7/U218)))/$W$212)))*LN(((((gradient!$E$23*((gradient!$E$19-gradient!$E$18)/100)*(PI()*gradient!$E$8*gradient!$E$8/4*S$3*0.7/U218))/$W$212)+1)/((gradient!$E$23*((gradient!$E$19-gradient!$E$18)/100)*(PI()*gradient!$E$8*gradient!$E$8/4*S$3*0.7/U218))/$W$212))*EXP(gradient!$E$23*((gradient!$E$19-gradient!$E$18)/100))-(1/((gradient!$E$23*((gradient!$E$19-gradient!$E$18)/100)*(PI()*gradient!$E$8*gradient!$E$8/4*S$3*0.7/U218))/$W$212)))),0)</f>
        <v>271.61716047326956</v>
      </c>
      <c r="T218" s="340">
        <v>200</v>
      </c>
      <c r="U218" s="345">
        <f>600*gradient!$E$8/4.6</f>
        <v>273.91304347826087</v>
      </c>
    </row>
    <row r="219" spans="1:23" x14ac:dyDescent="0.2">
      <c r="A219" s="470"/>
      <c r="B219" s="345">
        <f>700*gradient!$E$8/4.6</f>
        <v>319.56521739130437</v>
      </c>
      <c r="C219" s="344">
        <f>1+((SQRT($C$3/((('col1'!$B$9*(((($B219/60*4)/(3.1415927*0.7*gradient!$E$8*gradient!$E$8))/1000*gradient!$E$9/1000000)/'col1'!$N$5)^(1/3))+('col1'!$B$10/(((($B219/60*4)/(3.1415927*0.7*gradient!$E$8*gradient!$E$8))/1000*gradient!$E$9/1000000)/'col1'!$N$5))+('col1'!$B$11*(((($B219/60*4)/(3.1415927*0.7*gradient!$E$8*gradient!$E$8))/1000*gradient!$E$9/1000000)/'col1'!$N$5)))*(gradient!$E$9*0.001)))/4)*(1/(1+((gradient!$E$23*((gradient!$E$19-gradient!$E$18)/100)*((PI()*gradient!$E$8*gradient!$E$8/4*$C$3*0.7/$B219)))/gradient!$E$20)))*LN(((((gradient!$E$23*((gradient!$E$19-gradient!$E$18)/100)*(PI()*gradient!$E$8*gradient!$E$8/4*$C$3*0.7/$B219))/gradient!$E$20)+1)/((gradient!$E$23*((gradient!$E$19-gradient!$E$18)/100)*(PI()*gradient!$E$8*gradient!$E$8/4*$C$3*0.7/$B219))/gradient!$E$20))*EXP(gradient!$E$23*((gradient!$E$19-gradient!$E$18)/100))-(1/((gradient!$E$23*((gradient!$E$19-gradient!$E$18)/100)*(PI()*gradient!$E$8*gradient!$E$8/4*$C$3*0.7/$B219))/gradient!$E$20))))</f>
        <v>131.16651304790014</v>
      </c>
      <c r="E219" s="472"/>
      <c r="F219" s="345">
        <f>700*gradient!$E$8/4.6</f>
        <v>319.56521739130437</v>
      </c>
      <c r="G219" s="344">
        <f>1.1*('col1'!$B$12*$G$3*0.001*(($F219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219" s="472"/>
      <c r="J219" s="345">
        <f>700*gradient!$E$8/4.6</f>
        <v>319.56521739130437</v>
      </c>
      <c r="K219" s="344">
        <f>IF($G219&lt;201,1+((SQRT(K$3/((('col1'!$B$9*((((J219/60*4)/(3.1415927*0.7*gradient!$E$8*gradient!$E$8))/1000*gradient!$E$9/1000000)/'col1'!$N$5)^(1/3))+('col1'!$B$10/((((J219/60*4)/(3.1415927*0.7*gradient!$E$8*gradient!$E$8))/1000*gradient!$E$9/1000000)/'col1'!$N$5))+('col1'!$B$11*((((J219/60*4)/(3.1415927*0.7*gradient!$E$8*gradient!$E$8))/1000*gradient!$E$9/1000000)/'col1'!$N$5)))*(gradient!$E$9*0.001)))/4)*(1/(1+((gradient!$E$23*((gradient!$E$19-gradient!$E$18)/100)*((PI()*gradient!$E$8*gradient!$E$8/4*K$3*0.7/J219)))/$W$212)))*LN(((((gradient!$E$23*((gradient!$E$19-gradient!$E$18)/100)*(PI()*gradient!$E$8*gradient!$E$8/4*K$3*0.7/J219))/$W$212)+1)/((gradient!$E$23*((gradient!$E$19-gradient!$E$18)/100)*(PI()*gradient!$E$8*gradient!$E$8/4*K$3*0.7/J219))/$W$212))*EXP(gradient!$E$23*((gradient!$E$19-gradient!$E$18)/100))-(1/((gradient!$E$23*((gradient!$E$19-gradient!$E$18)/100)*(PI()*gradient!$E$8*gradient!$E$8/4*K$3*0.7/J219))/$W$212)))),0)</f>
        <v>0</v>
      </c>
      <c r="M219" s="472"/>
      <c r="N219" s="345">
        <f>700*gradient!$E$8/4.6</f>
        <v>319.56521739130437</v>
      </c>
      <c r="O219" s="344">
        <f>IF($G219&lt;401,1+((SQRT(O$3/((('col1'!$B$9*((((N219/60*4)/(3.1415927*0.7*gradient!$E$8*gradient!$E$8))/1000*gradient!$E$9/1000000)/'col1'!$N$5)^(1/3))+('col1'!$B$10/((((N219/60*4)/(3.1415927*0.7*gradient!$E$8*gradient!$E$8))/1000*gradient!$E$9/1000000)/'col1'!$N$5))+('col1'!$B$11*((((N219/60*4)/(3.1415927*0.7*gradient!$E$8*gradient!$E$8))/1000*gradient!$E$9/1000000)/'col1'!$N$5)))*(gradient!$E$9*0.001)))/4)*(1/(1+((gradient!$E$23*((gradient!$E$19-gradient!$E$18)/100)*((PI()*gradient!$E$8*gradient!$E$8/4*O$3*0.7/N219)))/$W$212)))*LN(((((gradient!$E$23*((gradient!$E$19-gradient!$E$18)/100)*(PI()*gradient!$E$8*gradient!$E$8/4*O$3*0.7/N219))/$W$212)+1)/((gradient!$E$23*((gradient!$E$19-gradient!$E$18)/100)*(PI()*gradient!$E$8*gradient!$E$8/4*O$3*0.7/N219))/$W$212))*EXP(gradient!$E$23*((gradient!$E$19-gradient!$E$18)/100))-(1/((gradient!$E$23*((gradient!$E$19-gradient!$E$18)/100)*(PI()*gradient!$E$8*gradient!$E$8/4*O$3*0.7/N219))/$W$212)))),0)</f>
        <v>275.95904925835987</v>
      </c>
      <c r="Q219" s="472"/>
      <c r="S219" s="344">
        <f>IF($G219&lt;1001,1+((SQRT(S$3/((('col1'!$B$9*((((U219/60*4)/(3.1415927*0.7*gradient!$E$8*gradient!$E$8))/1000*gradient!$E$9/1000000)/'col1'!$N$5)^(1/3))+('col1'!$B$10/((((U219/60*4)/(3.1415927*0.7*gradient!$E$8*gradient!$E$8))/1000*gradient!$E$9/1000000)/'col1'!$N$5))+('col1'!$B$11*((((U219/60*4)/(3.1415927*0.7*gradient!$E$8*gradient!$E$8))/1000*gradient!$E$9/1000000)/'col1'!$N$5)))*(gradient!$E$9*0.001)))/4)*(1/(1+((gradient!$E$23*((gradient!$E$19-gradient!$E$18)/100)*((PI()*gradient!$E$8*gradient!$E$8/4*S$3*0.7/U219)))/$W$212)))*LN(((((gradient!$E$23*((gradient!$E$19-gradient!$E$18)/100)*(PI()*gradient!$E$8*gradient!$E$8/4*S$3*0.7/U219))/$W$212)+1)/((gradient!$E$23*((gradient!$E$19-gradient!$E$18)/100)*(PI()*gradient!$E$8*gradient!$E$8/4*S$3*0.7/U219))/$W$212))*EXP(gradient!$E$23*((gradient!$E$19-gradient!$E$18)/100))-(1/((gradient!$E$23*((gradient!$E$19-gradient!$E$18)/100)*(PI()*gradient!$E$8*gradient!$E$8/4*S$3*0.7/U219))/$W$212)))),0)</f>
        <v>275.95904925835987</v>
      </c>
      <c r="T219" s="340">
        <v>200</v>
      </c>
      <c r="U219" s="345">
        <f>700*gradient!$E$8/4.6</f>
        <v>319.56521739130437</v>
      </c>
    </row>
    <row r="220" spans="1:23" x14ac:dyDescent="0.2">
      <c r="A220" s="470"/>
      <c r="B220" s="345">
        <f>800*gradient!$E$8/4.6</f>
        <v>365.21739130434787</v>
      </c>
      <c r="C220" s="344">
        <f>1+((SQRT($C$3/((('col1'!$B$9*(((($B220/60*4)/(3.1415927*0.7*gradient!$E$8*gradient!$E$8))/1000*gradient!$E$9/1000000)/'col1'!$N$5)^(1/3))+('col1'!$B$10/(((($B220/60*4)/(3.1415927*0.7*gradient!$E$8*gradient!$E$8))/1000*gradient!$E$9/1000000)/'col1'!$N$5))+('col1'!$B$11*(((($B220/60*4)/(3.1415927*0.7*gradient!$E$8*gradient!$E$8))/1000*gradient!$E$9/1000000)/'col1'!$N$5)))*(gradient!$E$9*0.001)))/4)*(1/(1+((gradient!$E$23*((gradient!$E$19-gradient!$E$18)/100)*((PI()*gradient!$E$8*gradient!$E$8/4*$C$3*0.7/$B220)))/gradient!$E$20)))*LN(((((gradient!$E$23*((gradient!$E$19-gradient!$E$18)/100)*(PI()*gradient!$E$8*gradient!$E$8/4*$C$3*0.7/$B220))/gradient!$E$20)+1)/((gradient!$E$23*((gradient!$E$19-gradient!$E$18)/100)*(PI()*gradient!$E$8*gradient!$E$8/4*$C$3*0.7/$B220))/gradient!$E$20))*EXP(gradient!$E$23*((gradient!$E$19-gradient!$E$18)/100))-(1/((gradient!$E$23*((gradient!$E$19-gradient!$E$18)/100)*(PI()*gradient!$E$8*gradient!$E$8/4*$C$3*0.7/$B220))/gradient!$E$20))))</f>
        <v>137.74872004678105</v>
      </c>
      <c r="E220" s="472"/>
      <c r="F220" s="345">
        <f>800*gradient!$E$8/4.6</f>
        <v>365.21739130434787</v>
      </c>
      <c r="G220" s="344">
        <f>1.1*('col1'!$B$12*$G$3*0.001*(($F220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220" s="472"/>
      <c r="J220" s="345">
        <f>800*gradient!$E$8/4.6</f>
        <v>365.21739130434787</v>
      </c>
      <c r="K220" s="344">
        <f>IF($G220&lt;201,1+((SQRT(K$3/((('col1'!$B$9*((((J220/60*4)/(3.1415927*0.7*gradient!$E$8*gradient!$E$8))/1000*gradient!$E$9/1000000)/'col1'!$N$5)^(1/3))+('col1'!$B$10/((((J220/60*4)/(3.1415927*0.7*gradient!$E$8*gradient!$E$8))/1000*gradient!$E$9/1000000)/'col1'!$N$5))+('col1'!$B$11*((((J220/60*4)/(3.1415927*0.7*gradient!$E$8*gradient!$E$8))/1000*gradient!$E$9/1000000)/'col1'!$N$5)))*(gradient!$E$9*0.001)))/4)*(1/(1+((gradient!$E$23*((gradient!$E$19-gradient!$E$18)/100)*((PI()*gradient!$E$8*gradient!$E$8/4*K$3*0.7/J220)))/$W$212)))*LN(((((gradient!$E$23*((gradient!$E$19-gradient!$E$18)/100)*(PI()*gradient!$E$8*gradient!$E$8/4*K$3*0.7/J220))/$W$212)+1)/((gradient!$E$23*((gradient!$E$19-gradient!$E$18)/100)*(PI()*gradient!$E$8*gradient!$E$8/4*K$3*0.7/J220))/$W$212))*EXP(gradient!$E$23*((gradient!$E$19-gradient!$E$18)/100))-(1/((gradient!$E$23*((gradient!$E$19-gradient!$E$18)/100)*(PI()*gradient!$E$8*gradient!$E$8/4*K$3*0.7/J220))/$W$212)))),0)</f>
        <v>0</v>
      </c>
      <c r="M220" s="472"/>
      <c r="N220" s="345">
        <f>800*gradient!$E$8/4.6</f>
        <v>365.21739130434787</v>
      </c>
      <c r="O220" s="344">
        <f>IF($G220&lt;401,1+((SQRT(O$3/((('col1'!$B$9*((((N220/60*4)/(3.1415927*0.7*gradient!$E$8*gradient!$E$8))/1000*gradient!$E$9/1000000)/'col1'!$N$5)^(1/3))+('col1'!$B$10/((((N220/60*4)/(3.1415927*0.7*gradient!$E$8*gradient!$E$8))/1000*gradient!$E$9/1000000)/'col1'!$N$5))+('col1'!$B$11*((((N220/60*4)/(3.1415927*0.7*gradient!$E$8*gradient!$E$8))/1000*gradient!$E$9/1000000)/'col1'!$N$5)))*(gradient!$E$9*0.001)))/4)*(1/(1+((gradient!$E$23*((gradient!$E$19-gradient!$E$18)/100)*((PI()*gradient!$E$8*gradient!$E$8/4*O$3*0.7/N220)))/$W$212)))*LN(((((gradient!$E$23*((gradient!$E$19-gradient!$E$18)/100)*(PI()*gradient!$E$8*gradient!$E$8/4*O$3*0.7/N220))/$W$212)+1)/((gradient!$E$23*((gradient!$E$19-gradient!$E$18)/100)*(PI()*gradient!$E$8*gradient!$E$8/4*O$3*0.7/N220))/$W$212))*EXP(gradient!$E$23*((gradient!$E$19-gradient!$E$18)/100))-(1/((gradient!$E$23*((gradient!$E$19-gradient!$E$18)/100)*(PI()*gradient!$E$8*gradient!$E$8/4*O$3*0.7/N220))/$W$212)))),0)</f>
        <v>278.50684791171375</v>
      </c>
      <c r="Q220" s="472"/>
      <c r="S220" s="344">
        <f>IF($G220&lt;1001,1+((SQRT(S$3/((('col1'!$B$9*((((U220/60*4)/(3.1415927*0.7*gradient!$E$8*gradient!$E$8))/1000*gradient!$E$9/1000000)/'col1'!$N$5)^(1/3))+('col1'!$B$10/((((U220/60*4)/(3.1415927*0.7*gradient!$E$8*gradient!$E$8))/1000*gradient!$E$9/1000000)/'col1'!$N$5))+('col1'!$B$11*((((U220/60*4)/(3.1415927*0.7*gradient!$E$8*gradient!$E$8))/1000*gradient!$E$9/1000000)/'col1'!$N$5)))*(gradient!$E$9*0.001)))/4)*(1/(1+((gradient!$E$23*((gradient!$E$19-gradient!$E$18)/100)*((PI()*gradient!$E$8*gradient!$E$8/4*S$3*0.7/U220)))/$W$212)))*LN(((((gradient!$E$23*((gradient!$E$19-gradient!$E$18)/100)*(PI()*gradient!$E$8*gradient!$E$8/4*S$3*0.7/U220))/$W$212)+1)/((gradient!$E$23*((gradient!$E$19-gradient!$E$18)/100)*(PI()*gradient!$E$8*gradient!$E$8/4*S$3*0.7/U220))/$W$212))*EXP(gradient!$E$23*((gradient!$E$19-gradient!$E$18)/100))-(1/((gradient!$E$23*((gradient!$E$19-gradient!$E$18)/100)*(PI()*gradient!$E$8*gradient!$E$8/4*S$3*0.7/U220))/$W$212)))),0)</f>
        <v>278.50684791171375</v>
      </c>
      <c r="T220" s="340">
        <v>200</v>
      </c>
      <c r="U220" s="345">
        <f>800*gradient!$E$8/4.6</f>
        <v>365.21739130434787</v>
      </c>
    </row>
    <row r="221" spans="1:23" x14ac:dyDescent="0.2">
      <c r="A221" s="470"/>
      <c r="B221" s="345">
        <f>900*gradient!$E$8/4.6</f>
        <v>410.86956521739131</v>
      </c>
      <c r="C221" s="344">
        <f>1+((SQRT($C$3/((('col1'!$B$9*(((($B221/60*4)/(3.1415927*0.7*gradient!$E$8*gradient!$E$8))/1000*gradient!$E$9/1000000)/'col1'!$N$5)^(1/3))+('col1'!$B$10/(((($B221/60*4)/(3.1415927*0.7*gradient!$E$8*gradient!$E$8))/1000*gradient!$E$9/1000000)/'col1'!$N$5))+('col1'!$B$11*(((($B221/60*4)/(3.1415927*0.7*gradient!$E$8*gradient!$E$8))/1000*gradient!$E$9/1000000)/'col1'!$N$5)))*(gradient!$E$9*0.001)))/4)*(1/(1+((gradient!$E$23*((gradient!$E$19-gradient!$E$18)/100)*((PI()*gradient!$E$8*gradient!$E$8/4*$C$3*0.7/$B221)))/gradient!$E$20)))*LN(((((gradient!$E$23*((gradient!$E$19-gradient!$E$18)/100)*(PI()*gradient!$E$8*gradient!$E$8/4*$C$3*0.7/$B221))/gradient!$E$20)+1)/((gradient!$E$23*((gradient!$E$19-gradient!$E$18)/100)*(PI()*gradient!$E$8*gradient!$E$8/4*$C$3*0.7/$B221))/gradient!$E$20))*EXP(gradient!$E$23*((gradient!$E$19-gradient!$E$18)/100))-(1/((gradient!$E$23*((gradient!$E$19-gradient!$E$18)/100)*(PI()*gradient!$E$8*gradient!$E$8/4*$C$3*0.7/$B221))/gradient!$E$20))))</f>
        <v>142.99861273172891</v>
      </c>
      <c r="E221" s="472"/>
      <c r="F221" s="345">
        <f>900*gradient!$E$8/4.6</f>
        <v>410.86956521739131</v>
      </c>
      <c r="G221" s="344">
        <f>1.1*('col1'!$B$12*$G$3*0.001*(($F221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221" s="472"/>
      <c r="J221" s="345">
        <f>900*gradient!$E$8/4.6</f>
        <v>410.86956521739131</v>
      </c>
      <c r="K221" s="344">
        <f>IF($G221&lt;201,1+((SQRT(K$3/((('col1'!$B$9*((((J221/60*4)/(3.1415927*0.7*gradient!$E$8*gradient!$E$8))/1000*gradient!$E$9/1000000)/'col1'!$N$5)^(1/3))+('col1'!$B$10/((((J221/60*4)/(3.1415927*0.7*gradient!$E$8*gradient!$E$8))/1000*gradient!$E$9/1000000)/'col1'!$N$5))+('col1'!$B$11*((((J221/60*4)/(3.1415927*0.7*gradient!$E$8*gradient!$E$8))/1000*gradient!$E$9/1000000)/'col1'!$N$5)))*(gradient!$E$9*0.001)))/4)*(1/(1+((gradient!$E$23*((gradient!$E$19-gradient!$E$18)/100)*((PI()*gradient!$E$8*gradient!$E$8/4*K$3*0.7/J221)))/$W$212)))*LN(((((gradient!$E$23*((gradient!$E$19-gradient!$E$18)/100)*(PI()*gradient!$E$8*gradient!$E$8/4*K$3*0.7/J221))/$W$212)+1)/((gradient!$E$23*((gradient!$E$19-gradient!$E$18)/100)*(PI()*gradient!$E$8*gradient!$E$8/4*K$3*0.7/J221))/$W$212))*EXP(gradient!$E$23*((gradient!$E$19-gradient!$E$18)/100))-(1/((gradient!$E$23*((gradient!$E$19-gradient!$E$18)/100)*(PI()*gradient!$E$8*gradient!$E$8/4*K$3*0.7/J221))/$W$212)))),0)</f>
        <v>0</v>
      </c>
      <c r="M221" s="472"/>
      <c r="N221" s="345">
        <f>900*gradient!$E$8/4.6</f>
        <v>410.86956521739131</v>
      </c>
      <c r="O221" s="344">
        <f>IF($G221&lt;401,1+((SQRT(O$3/((('col1'!$B$9*((((N221/60*4)/(3.1415927*0.7*gradient!$E$8*gradient!$E$8))/1000*gradient!$E$9/1000000)/'col1'!$N$5)^(1/3))+('col1'!$B$10/((((N221/60*4)/(3.1415927*0.7*gradient!$E$8*gradient!$E$8))/1000*gradient!$E$9/1000000)/'col1'!$N$5))+('col1'!$B$11*((((N221/60*4)/(3.1415927*0.7*gradient!$E$8*gradient!$E$8))/1000*gradient!$E$9/1000000)/'col1'!$N$5)))*(gradient!$E$9*0.001)))/4)*(1/(1+((gradient!$E$23*((gradient!$E$19-gradient!$E$18)/100)*((PI()*gradient!$E$8*gradient!$E$8/4*O$3*0.7/N221)))/$W$212)))*LN(((((gradient!$E$23*((gradient!$E$19-gradient!$E$18)/100)*(PI()*gradient!$E$8*gradient!$E$8/4*O$3*0.7/N221))/$W$212)+1)/((gradient!$E$23*((gradient!$E$19-gradient!$E$18)/100)*(PI()*gradient!$E$8*gradient!$E$8/4*O$3*0.7/N221))/$W$212))*EXP(gradient!$E$23*((gradient!$E$19-gradient!$E$18)/100))-(1/((gradient!$E$23*((gradient!$E$19-gradient!$E$18)/100)*(PI()*gradient!$E$8*gradient!$E$8/4*O$3*0.7/N221))/$W$212)))),0)</f>
        <v>279.85526937225058</v>
      </c>
      <c r="Q221" s="472"/>
      <c r="S221" s="344">
        <f>IF($G221&lt;1001,1+((SQRT(S$3/((('col1'!$B$9*((((U221/60*4)/(3.1415927*0.7*gradient!$E$8*gradient!$E$8))/1000*gradient!$E$9/1000000)/'col1'!$N$5)^(1/3))+('col1'!$B$10/((((U221/60*4)/(3.1415927*0.7*gradient!$E$8*gradient!$E$8))/1000*gradient!$E$9/1000000)/'col1'!$N$5))+('col1'!$B$11*((((U221/60*4)/(3.1415927*0.7*gradient!$E$8*gradient!$E$8))/1000*gradient!$E$9/1000000)/'col1'!$N$5)))*(gradient!$E$9*0.001)))/4)*(1/(1+((gradient!$E$23*((gradient!$E$19-gradient!$E$18)/100)*((PI()*gradient!$E$8*gradient!$E$8/4*S$3*0.7/U221)))/$W$212)))*LN(((((gradient!$E$23*((gradient!$E$19-gradient!$E$18)/100)*(PI()*gradient!$E$8*gradient!$E$8/4*S$3*0.7/U221))/$W$212)+1)/((gradient!$E$23*((gradient!$E$19-gradient!$E$18)/100)*(PI()*gradient!$E$8*gradient!$E$8/4*S$3*0.7/U221))/$W$212))*EXP(gradient!$E$23*((gradient!$E$19-gradient!$E$18)/100))-(1/((gradient!$E$23*((gradient!$E$19-gradient!$E$18)/100)*(PI()*gradient!$E$8*gradient!$E$8/4*S$3*0.7/U221))/$W$212)))),0)</f>
        <v>279.85526937225058</v>
      </c>
      <c r="T221" s="340">
        <v>200</v>
      </c>
      <c r="U221" s="345">
        <f>900*gradient!$E$8/4.6</f>
        <v>410.86956521739131</v>
      </c>
    </row>
    <row r="222" spans="1:23" x14ac:dyDescent="0.2">
      <c r="A222" s="470"/>
      <c r="B222" s="345">
        <f>1000*gradient!$E$8/4.6</f>
        <v>456.52173913043481</v>
      </c>
      <c r="C222" s="344">
        <f>1+((SQRT($C$3/((('col1'!$B$9*(((($B222/60*4)/(3.1415927*0.7*gradient!$E$8*gradient!$E$8))/1000*gradient!$E$9/1000000)/'col1'!$N$5)^(1/3))+('col1'!$B$10/(((($B222/60*4)/(3.1415927*0.7*gradient!$E$8*gradient!$E$8))/1000*gradient!$E$9/1000000)/'col1'!$N$5))+('col1'!$B$11*(((($B222/60*4)/(3.1415927*0.7*gradient!$E$8*gradient!$E$8))/1000*gradient!$E$9/1000000)/'col1'!$N$5)))*(gradient!$E$9*0.001)))/4)*(1/(1+((gradient!$E$23*((gradient!$E$19-gradient!$E$18)/100)*((PI()*gradient!$E$8*gradient!$E$8/4*$C$3*0.7/$B222)))/gradient!$E$20)))*LN(((((gradient!$E$23*((gradient!$E$19-gradient!$E$18)/100)*(PI()*gradient!$E$8*gradient!$E$8/4*$C$3*0.7/$B222))/gradient!$E$20)+1)/((gradient!$E$23*((gradient!$E$19-gradient!$E$18)/100)*(PI()*gradient!$E$8*gradient!$E$8/4*$C$3*0.7/$B222))/gradient!$E$20))*EXP(gradient!$E$23*((gradient!$E$19-gradient!$E$18)/100))-(1/((gradient!$E$23*((gradient!$E$19-gradient!$E$18)/100)*(PI()*gradient!$E$8*gradient!$E$8/4*$C$3*0.7/$B222))/gradient!$E$20))))</f>
        <v>147.22229580981448</v>
      </c>
      <c r="E222" s="472"/>
      <c r="F222" s="345">
        <f>1000*gradient!$E$8/4.6</f>
        <v>456.52173913043481</v>
      </c>
      <c r="G222" s="344">
        <f>1.1*('col1'!$B$12*$G$3*0.001*(($F222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222" s="472"/>
      <c r="J222" s="345">
        <f>1000*gradient!$E$8/4.6</f>
        <v>456.52173913043481</v>
      </c>
      <c r="K222" s="344">
        <f>IF($G222&lt;201,1+((SQRT(K$3/((('col1'!$B$9*((((J222/60*4)/(3.1415927*0.7*gradient!$E$8*gradient!$E$8))/1000*gradient!$E$9/1000000)/'col1'!$N$5)^(1/3))+('col1'!$B$10/((((J222/60*4)/(3.1415927*0.7*gradient!$E$8*gradient!$E$8))/1000*gradient!$E$9/1000000)/'col1'!$N$5))+('col1'!$B$11*((((J222/60*4)/(3.1415927*0.7*gradient!$E$8*gradient!$E$8))/1000*gradient!$E$9/1000000)/'col1'!$N$5)))*(gradient!$E$9*0.001)))/4)*(1/(1+((gradient!$E$23*((gradient!$E$19-gradient!$E$18)/100)*((PI()*gradient!$E$8*gradient!$E$8/4*K$3*0.7/J222)))/$W$212)))*LN(((((gradient!$E$23*((gradient!$E$19-gradient!$E$18)/100)*(PI()*gradient!$E$8*gradient!$E$8/4*K$3*0.7/J222))/$W$212)+1)/((gradient!$E$23*((gradient!$E$19-gradient!$E$18)/100)*(PI()*gradient!$E$8*gradient!$E$8/4*K$3*0.7/J222))/$W$212))*EXP(gradient!$E$23*((gradient!$E$19-gradient!$E$18)/100))-(1/((gradient!$E$23*((gradient!$E$19-gradient!$E$18)/100)*(PI()*gradient!$E$8*gradient!$E$8/4*K$3*0.7/J222))/$W$212)))),0)</f>
        <v>0</v>
      </c>
      <c r="M222" s="472"/>
      <c r="N222" s="345">
        <f>1000*gradient!$E$8/4.6</f>
        <v>456.52173913043481</v>
      </c>
      <c r="O222" s="344">
        <f>IF($G222&lt;401,1+((SQRT(O$3/((('col1'!$B$9*((((N222/60*4)/(3.1415927*0.7*gradient!$E$8*gradient!$E$8))/1000*gradient!$E$9/1000000)/'col1'!$N$5)^(1/3))+('col1'!$B$10/((((N222/60*4)/(3.1415927*0.7*gradient!$E$8*gradient!$E$8))/1000*gradient!$E$9/1000000)/'col1'!$N$5))+('col1'!$B$11*((((N222/60*4)/(3.1415927*0.7*gradient!$E$8*gradient!$E$8))/1000*gradient!$E$9/1000000)/'col1'!$N$5)))*(gradient!$E$9*0.001)))/4)*(1/(1+((gradient!$E$23*((gradient!$E$19-gradient!$E$18)/100)*((PI()*gradient!$E$8*gradient!$E$8/4*O$3*0.7/N222)))/$W$212)))*LN(((((gradient!$E$23*((gradient!$E$19-gradient!$E$18)/100)*(PI()*gradient!$E$8*gradient!$E$8/4*O$3*0.7/N222))/$W$212)+1)/((gradient!$E$23*((gradient!$E$19-gradient!$E$18)/100)*(PI()*gradient!$E$8*gradient!$E$8/4*O$3*0.7/N222))/$W$212))*EXP(gradient!$E$23*((gradient!$E$19-gradient!$E$18)/100))-(1/((gradient!$E$23*((gradient!$E$19-gradient!$E$18)/100)*(PI()*gradient!$E$8*gradient!$E$8/4*O$3*0.7/N222))/$W$212)))),0)</f>
        <v>0</v>
      </c>
      <c r="Q222" s="472"/>
      <c r="S222" s="344">
        <f>IF($G222&lt;1001,1+((SQRT(S$3/((('col1'!$B$9*((((U222/60*4)/(3.1415927*0.7*gradient!$E$8*gradient!$E$8))/1000*gradient!$E$9/1000000)/'col1'!$N$5)^(1/3))+('col1'!$B$10/((((U222/60*4)/(3.1415927*0.7*gradient!$E$8*gradient!$E$8))/1000*gradient!$E$9/1000000)/'col1'!$N$5))+('col1'!$B$11*((((U222/60*4)/(3.1415927*0.7*gradient!$E$8*gradient!$E$8))/1000*gradient!$E$9/1000000)/'col1'!$N$5)))*(gradient!$E$9*0.001)))/4)*(1/(1+((gradient!$E$23*((gradient!$E$19-gradient!$E$18)/100)*((PI()*gradient!$E$8*gradient!$E$8/4*S$3*0.7/U222)))/$W$212)))*LN(((((gradient!$E$23*((gradient!$E$19-gradient!$E$18)/100)*(PI()*gradient!$E$8*gradient!$E$8/4*S$3*0.7/U222))/$W$212)+1)/((gradient!$E$23*((gradient!$E$19-gradient!$E$18)/100)*(PI()*gradient!$E$8*gradient!$E$8/4*S$3*0.7/U222))/$W$212))*EXP(gradient!$E$23*((gradient!$E$19-gradient!$E$18)/100))-(1/((gradient!$E$23*((gradient!$E$19-gradient!$E$18)/100)*(PI()*gradient!$E$8*gradient!$E$8/4*S$3*0.7/U222))/$W$212)))),0)</f>
        <v>280.38317337575785</v>
      </c>
      <c r="T222" s="340">
        <v>200</v>
      </c>
      <c r="U222" s="345">
        <f>1000*gradient!$E$8/4.6</f>
        <v>456.52173913043481</v>
      </c>
    </row>
    <row r="223" spans="1:23" x14ac:dyDescent="0.2">
      <c r="A223" s="470"/>
      <c r="B223" s="345">
        <f>1200*gradient!$E$8/4.6</f>
        <v>547.82608695652175</v>
      </c>
      <c r="C223" s="344">
        <f>1+((SQRT($C$3/((('col1'!$B$9*(((($B223/60*4)/(3.1415927*0.7*gradient!$E$8*gradient!$E$8))/1000*gradient!$E$9/1000000)/'col1'!$N$5)^(1/3))+('col1'!$B$10/(((($B223/60*4)/(3.1415927*0.7*gradient!$E$8*gradient!$E$8))/1000*gradient!$E$9/1000000)/'col1'!$N$5))+('col1'!$B$11*(((($B223/60*4)/(3.1415927*0.7*gradient!$E$8*gradient!$E$8))/1000*gradient!$E$9/1000000)/'col1'!$N$5)))*(gradient!$E$9*0.001)))/4)*(1/(1+((gradient!$E$23*((gradient!$E$19-gradient!$E$18)/100)*((PI()*gradient!$E$8*gradient!$E$8/4*$C$3*0.7/$B223)))/gradient!$E$20)))*LN(((((gradient!$E$23*((gradient!$E$19-gradient!$E$18)/100)*(PI()*gradient!$E$8*gradient!$E$8/4*$C$3*0.7/$B223))/gradient!$E$20)+1)/((gradient!$E$23*((gradient!$E$19-gradient!$E$18)/100)*(PI()*gradient!$E$8*gradient!$E$8/4*$C$3*0.7/$B223))/gradient!$E$20))*EXP(gradient!$E$23*((gradient!$E$19-gradient!$E$18)/100))-(1/((gradient!$E$23*((gradient!$E$19-gradient!$E$18)/100)*(PI()*gradient!$E$8*gradient!$E$8/4*$C$3*0.7/$B223))/gradient!$E$20))))</f>
        <v>153.43190377411688</v>
      </c>
      <c r="E223" s="472"/>
      <c r="F223" s="345">
        <f>1200*gradient!$E$8/4.6</f>
        <v>547.82608695652175</v>
      </c>
      <c r="G223" s="344">
        <f>1.1*('col1'!$B$12*$G$3*0.001*(($F223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223" s="472"/>
      <c r="J223" s="345">
        <f>1200*gradient!$E$8/4.6</f>
        <v>547.82608695652175</v>
      </c>
      <c r="K223" s="344">
        <f>IF($G223&lt;201,1+((SQRT(K$3/((('col1'!$B$9*((((J223/60*4)/(3.1415927*0.7*gradient!$E$8*gradient!$E$8))/1000*gradient!$E$9/1000000)/'col1'!$N$5)^(1/3))+('col1'!$B$10/((((J223/60*4)/(3.1415927*0.7*gradient!$E$8*gradient!$E$8))/1000*gradient!$E$9/1000000)/'col1'!$N$5))+('col1'!$B$11*((((J223/60*4)/(3.1415927*0.7*gradient!$E$8*gradient!$E$8))/1000*gradient!$E$9/1000000)/'col1'!$N$5)))*(gradient!$E$9*0.001)))/4)*(1/(1+((gradient!$E$23*((gradient!$E$19-gradient!$E$18)/100)*((PI()*gradient!$E$8*gradient!$E$8/4*K$3*0.7/J223)))/$W$212)))*LN(((((gradient!$E$23*((gradient!$E$19-gradient!$E$18)/100)*(PI()*gradient!$E$8*gradient!$E$8/4*K$3*0.7/J223))/$W$212)+1)/((gradient!$E$23*((gradient!$E$19-gradient!$E$18)/100)*(PI()*gradient!$E$8*gradient!$E$8/4*K$3*0.7/J223))/$W$212))*EXP(gradient!$E$23*((gradient!$E$19-gradient!$E$18)/100))-(1/((gradient!$E$23*((gradient!$E$19-gradient!$E$18)/100)*(PI()*gradient!$E$8*gradient!$E$8/4*K$3*0.7/J223))/$W$212)))),0)</f>
        <v>0</v>
      </c>
      <c r="M223" s="472"/>
      <c r="N223" s="345">
        <f>1200*gradient!$E$8/4.6</f>
        <v>547.82608695652175</v>
      </c>
      <c r="O223" s="344">
        <f>IF($G223&lt;401,1+((SQRT(O$3/((('col1'!$B$9*((((N223/60*4)/(3.1415927*0.7*gradient!$E$8*gradient!$E$8))/1000*gradient!$E$9/1000000)/'col1'!$N$5)^(1/3))+('col1'!$B$10/((((N223/60*4)/(3.1415927*0.7*gradient!$E$8*gradient!$E$8))/1000*gradient!$E$9/1000000)/'col1'!$N$5))+('col1'!$B$11*((((N223/60*4)/(3.1415927*0.7*gradient!$E$8*gradient!$E$8))/1000*gradient!$E$9/1000000)/'col1'!$N$5)))*(gradient!$E$9*0.001)))/4)*(1/(1+((gradient!$E$23*((gradient!$E$19-gradient!$E$18)/100)*((PI()*gradient!$E$8*gradient!$E$8/4*O$3*0.7/N223)))/$W$212)))*LN(((((gradient!$E$23*((gradient!$E$19-gradient!$E$18)/100)*(PI()*gradient!$E$8*gradient!$E$8/4*O$3*0.7/N223))/$W$212)+1)/((gradient!$E$23*((gradient!$E$19-gradient!$E$18)/100)*(PI()*gradient!$E$8*gradient!$E$8/4*O$3*0.7/N223))/$W$212))*EXP(gradient!$E$23*((gradient!$E$19-gradient!$E$18)/100))-(1/((gradient!$E$23*((gradient!$E$19-gradient!$E$18)/100)*(PI()*gradient!$E$8*gradient!$E$8/4*O$3*0.7/N223))/$W$212)))),0)</f>
        <v>0</v>
      </c>
      <c r="Q223" s="472"/>
      <c r="S223" s="344">
        <f>IF($G223&lt;1001,1+((SQRT(S$3/((('col1'!$B$9*((((U223/60*4)/(3.1415927*0.7*gradient!$E$8*gradient!$E$8))/1000*gradient!$E$9/1000000)/'col1'!$N$5)^(1/3))+('col1'!$B$10/((((U223/60*4)/(3.1415927*0.7*gradient!$E$8*gradient!$E$8))/1000*gradient!$E$9/1000000)/'col1'!$N$5))+('col1'!$B$11*((((U223/60*4)/(3.1415927*0.7*gradient!$E$8*gradient!$E$8))/1000*gradient!$E$9/1000000)/'col1'!$N$5)))*(gradient!$E$9*0.001)))/4)*(1/(1+((gradient!$E$23*((gradient!$E$19-gradient!$E$18)/100)*((PI()*gradient!$E$8*gradient!$E$8/4*S$3*0.7/U223)))/$W$212)))*LN(((((gradient!$E$23*((gradient!$E$19-gradient!$E$18)/100)*(PI()*gradient!$E$8*gradient!$E$8/4*S$3*0.7/U223))/$W$212)+1)/((gradient!$E$23*((gradient!$E$19-gradient!$E$18)/100)*(PI()*gradient!$E$8*gradient!$E$8/4*S$3*0.7/U223))/$W$212))*EXP(gradient!$E$23*((gradient!$E$19-gradient!$E$18)/100))-(1/((gradient!$E$23*((gradient!$E$19-gradient!$E$18)/100)*(PI()*gradient!$E$8*gradient!$E$8/4*S$3*0.7/U223))/$W$212)))),0)</f>
        <v>279.89304043907998</v>
      </c>
      <c r="T223" s="340">
        <v>200</v>
      </c>
      <c r="U223" s="345">
        <f>1200*gradient!$E$8/4.6</f>
        <v>547.82608695652175</v>
      </c>
    </row>
    <row r="224" spans="1:23" x14ac:dyDescent="0.2">
      <c r="A224" s="470"/>
      <c r="B224" s="345">
        <f>1400*gradient!$E$8/4.6</f>
        <v>639.13043478260875</v>
      </c>
      <c r="C224" s="344">
        <f>1+((SQRT($C$3/((('col1'!$B$9*(((($B224/60*4)/(3.1415927*0.7*gradient!$E$8*gradient!$E$8))/1000*gradient!$E$9/1000000)/'col1'!$N$5)^(1/3))+('col1'!$B$10/(((($B224/60*4)/(3.1415927*0.7*gradient!$E$8*gradient!$E$8))/1000*gradient!$E$9/1000000)/'col1'!$N$5))+('col1'!$B$11*(((($B224/60*4)/(3.1415927*0.7*gradient!$E$8*gradient!$E$8))/1000*gradient!$E$9/1000000)/'col1'!$N$5)))*(gradient!$E$9*0.001)))/4)*(1/(1+((gradient!$E$23*((gradient!$E$19-gradient!$E$18)/100)*((PI()*gradient!$E$8*gradient!$E$8/4*$C$3*0.7/$B224)))/gradient!$E$20)))*LN(((((gradient!$E$23*((gradient!$E$19-gradient!$E$18)/100)*(PI()*gradient!$E$8*gradient!$E$8/4*$C$3*0.7/$B224))/gradient!$E$20)+1)/((gradient!$E$23*((gradient!$E$19-gradient!$E$18)/100)*(PI()*gradient!$E$8*gradient!$E$8/4*$C$3*0.7/$B224))/gradient!$E$20))*EXP(gradient!$E$23*((gradient!$E$19-gradient!$E$18)/100))-(1/((gradient!$E$23*((gradient!$E$19-gradient!$E$18)/100)*(PI()*gradient!$E$8*gradient!$E$8/4*$C$3*0.7/$B224))/gradient!$E$20))))</f>
        <v>157.57951628530583</v>
      </c>
      <c r="E224" s="472"/>
      <c r="F224" s="345">
        <f>1400*gradient!$E$8/4.6</f>
        <v>639.13043478260875</v>
      </c>
      <c r="G224" s="344">
        <f>1.1*('col1'!$B$12*$G$3*0.001*(($F224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224" s="472"/>
      <c r="J224" s="345">
        <f>1400*gradient!$E$8/4.6</f>
        <v>639.13043478260875</v>
      </c>
      <c r="K224" s="344">
        <f>IF($G224&lt;201,1+((SQRT(K$3/((('col1'!$B$9*((((J224/60*4)/(3.1415927*0.7*gradient!$E$8*gradient!$E$8))/1000*gradient!$E$9/1000000)/'col1'!$N$5)^(1/3))+('col1'!$B$10/((((J224/60*4)/(3.1415927*0.7*gradient!$E$8*gradient!$E$8))/1000*gradient!$E$9/1000000)/'col1'!$N$5))+('col1'!$B$11*((((J224/60*4)/(3.1415927*0.7*gradient!$E$8*gradient!$E$8))/1000*gradient!$E$9/1000000)/'col1'!$N$5)))*(gradient!$E$9*0.001)))/4)*(1/(1+((gradient!$E$23*((gradient!$E$19-gradient!$E$18)/100)*((PI()*gradient!$E$8*gradient!$E$8/4*K$3*0.7/J224)))/$W$212)))*LN(((((gradient!$E$23*((gradient!$E$19-gradient!$E$18)/100)*(PI()*gradient!$E$8*gradient!$E$8/4*K$3*0.7/J224))/$W$212)+1)/((gradient!$E$23*((gradient!$E$19-gradient!$E$18)/100)*(PI()*gradient!$E$8*gradient!$E$8/4*K$3*0.7/J224))/$W$212))*EXP(gradient!$E$23*((gradient!$E$19-gradient!$E$18)/100))-(1/((gradient!$E$23*((gradient!$E$19-gradient!$E$18)/100)*(PI()*gradient!$E$8*gradient!$E$8/4*K$3*0.7/J224))/$W$212)))),0)</f>
        <v>0</v>
      </c>
      <c r="M224" s="472"/>
      <c r="N224" s="345">
        <f>1400*gradient!$E$8/4.6</f>
        <v>639.13043478260875</v>
      </c>
      <c r="O224" s="344">
        <f>IF($G224&lt;401,1+((SQRT(O$3/((('col1'!$B$9*((((N224/60*4)/(3.1415927*0.7*gradient!$E$8*gradient!$E$8))/1000*gradient!$E$9/1000000)/'col1'!$N$5)^(1/3))+('col1'!$B$10/((((N224/60*4)/(3.1415927*0.7*gradient!$E$8*gradient!$E$8))/1000*gradient!$E$9/1000000)/'col1'!$N$5))+('col1'!$B$11*((((N224/60*4)/(3.1415927*0.7*gradient!$E$8*gradient!$E$8))/1000*gradient!$E$9/1000000)/'col1'!$N$5)))*(gradient!$E$9*0.001)))/4)*(1/(1+((gradient!$E$23*((gradient!$E$19-gradient!$E$18)/100)*((PI()*gradient!$E$8*gradient!$E$8/4*O$3*0.7/N224)))/$W$212)))*LN(((((gradient!$E$23*((gradient!$E$19-gradient!$E$18)/100)*(PI()*gradient!$E$8*gradient!$E$8/4*O$3*0.7/N224))/$W$212)+1)/((gradient!$E$23*((gradient!$E$19-gradient!$E$18)/100)*(PI()*gradient!$E$8*gradient!$E$8/4*O$3*0.7/N224))/$W$212))*EXP(gradient!$E$23*((gradient!$E$19-gradient!$E$18)/100))-(1/((gradient!$E$23*((gradient!$E$19-gradient!$E$18)/100)*(PI()*gradient!$E$8*gradient!$E$8/4*O$3*0.7/N224))/$W$212)))),0)</f>
        <v>0</v>
      </c>
      <c r="Q224" s="472"/>
      <c r="S224" s="344">
        <f>IF($G224&lt;1001,1+((SQRT(S$3/((('col1'!$B$9*((((U224/60*4)/(3.1415927*0.7*gradient!$E$8*gradient!$E$8))/1000*gradient!$E$9/1000000)/'col1'!$N$5)^(1/3))+('col1'!$B$10/((((U224/60*4)/(3.1415927*0.7*gradient!$E$8*gradient!$E$8))/1000*gradient!$E$9/1000000)/'col1'!$N$5))+('col1'!$B$11*((((U224/60*4)/(3.1415927*0.7*gradient!$E$8*gradient!$E$8))/1000*gradient!$E$9/1000000)/'col1'!$N$5)))*(gradient!$E$9*0.001)))/4)*(1/(1+((gradient!$E$23*((gradient!$E$19-gradient!$E$18)/100)*((PI()*gradient!$E$8*gradient!$E$8/4*S$3*0.7/U224)))/$W$212)))*LN(((((gradient!$E$23*((gradient!$E$19-gradient!$E$18)/100)*(PI()*gradient!$E$8*gradient!$E$8/4*S$3*0.7/U224))/$W$212)+1)/((gradient!$E$23*((gradient!$E$19-gradient!$E$18)/100)*(PI()*gradient!$E$8*gradient!$E$8/4*S$3*0.7/U224))/$W$212))*EXP(gradient!$E$23*((gradient!$E$19-gradient!$E$18)/100))-(1/((gradient!$E$23*((gradient!$E$19-gradient!$E$18)/100)*(PI()*gradient!$E$8*gradient!$E$8/4*S$3*0.7/U224))/$W$212)))),0)</f>
        <v>278.22094834565434</v>
      </c>
      <c r="T224" s="340">
        <v>200</v>
      </c>
      <c r="U224" s="345">
        <f>1400*gradient!$E$8/4.6</f>
        <v>639.13043478260875</v>
      </c>
    </row>
    <row r="225" spans="1:23" x14ac:dyDescent="0.2">
      <c r="A225" s="470"/>
      <c r="B225" s="345">
        <f>1600*gradient!$E$8/4.6</f>
        <v>730.43478260869574</v>
      </c>
      <c r="C225" s="344">
        <f>1+((SQRT($C$3/((('col1'!$B$9*(((($B225/60*4)/(3.1415927*0.7*gradient!$E$8*gradient!$E$8))/1000*gradient!$E$9/1000000)/'col1'!$N$5)^(1/3))+('col1'!$B$10/(((($B225/60*4)/(3.1415927*0.7*gradient!$E$8*gradient!$E$8))/1000*gradient!$E$9/1000000)/'col1'!$N$5))+('col1'!$B$11*(((($B225/60*4)/(3.1415927*0.7*gradient!$E$8*gradient!$E$8))/1000*gradient!$E$9/1000000)/'col1'!$N$5)))*(gradient!$E$9*0.001)))/4)*(1/(1+((gradient!$E$23*((gradient!$E$19-gradient!$E$18)/100)*((PI()*gradient!$E$8*gradient!$E$8/4*$C$3*0.7/$B225)))/gradient!$E$20)))*LN(((((gradient!$E$23*((gradient!$E$19-gradient!$E$18)/100)*(PI()*gradient!$E$8*gradient!$E$8/4*$C$3*0.7/$B225))/gradient!$E$20)+1)/((gradient!$E$23*((gradient!$E$19-gradient!$E$18)/100)*(PI()*gradient!$E$8*gradient!$E$8/4*$C$3*0.7/$B225))/gradient!$E$20))*EXP(gradient!$E$23*((gradient!$E$19-gradient!$E$18)/100))-(1/((gradient!$E$23*((gradient!$E$19-gradient!$E$18)/100)*(PI()*gradient!$E$8*gradient!$E$8/4*$C$3*0.7/$B225))/gradient!$E$20))))</f>
        <v>160.36624205023853</v>
      </c>
      <c r="E225" s="472"/>
      <c r="F225" s="345">
        <f>1600*gradient!$E$8/4.6</f>
        <v>730.43478260869574</v>
      </c>
      <c r="G225" s="344">
        <f>1.1*('col1'!$B$12*$G$3*0.001*(($F225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225" s="472"/>
      <c r="J225" s="345">
        <f>1600*gradient!$E$8/4.6</f>
        <v>730.43478260869574</v>
      </c>
      <c r="K225" s="344">
        <f>IF($G225&lt;201,1+((SQRT(K$3/((('col1'!$B$9*((((J225/60*4)/(3.1415927*0.7*gradient!$E$8*gradient!$E$8))/1000*gradient!$E$9/1000000)/'col1'!$N$5)^(1/3))+('col1'!$B$10/((((J225/60*4)/(3.1415927*0.7*gradient!$E$8*gradient!$E$8))/1000*gradient!$E$9/1000000)/'col1'!$N$5))+('col1'!$B$11*((((J225/60*4)/(3.1415927*0.7*gradient!$E$8*gradient!$E$8))/1000*gradient!$E$9/1000000)/'col1'!$N$5)))*(gradient!$E$9*0.001)))/4)*(1/(1+((gradient!$E$23*((gradient!$E$19-gradient!$E$18)/100)*((PI()*gradient!$E$8*gradient!$E$8/4*K$3*0.7/J225)))/$W$212)))*LN(((((gradient!$E$23*((gradient!$E$19-gradient!$E$18)/100)*(PI()*gradient!$E$8*gradient!$E$8/4*K$3*0.7/J225))/$W$212)+1)/((gradient!$E$23*((gradient!$E$19-gradient!$E$18)/100)*(PI()*gradient!$E$8*gradient!$E$8/4*K$3*0.7/J225))/$W$212))*EXP(gradient!$E$23*((gradient!$E$19-gradient!$E$18)/100))-(1/((gradient!$E$23*((gradient!$E$19-gradient!$E$18)/100)*(PI()*gradient!$E$8*gradient!$E$8/4*K$3*0.7/J225))/$W$212)))),0)</f>
        <v>0</v>
      </c>
      <c r="M225" s="472"/>
      <c r="N225" s="345">
        <f>1600*gradient!$E$8/4.6</f>
        <v>730.43478260869574</v>
      </c>
      <c r="O225" s="344">
        <f>IF($G225&lt;401,1+((SQRT(O$3/((('col1'!$B$9*((((N225/60*4)/(3.1415927*0.7*gradient!$E$8*gradient!$E$8))/1000*gradient!$E$9/1000000)/'col1'!$N$5)^(1/3))+('col1'!$B$10/((((N225/60*4)/(3.1415927*0.7*gradient!$E$8*gradient!$E$8))/1000*gradient!$E$9/1000000)/'col1'!$N$5))+('col1'!$B$11*((((N225/60*4)/(3.1415927*0.7*gradient!$E$8*gradient!$E$8))/1000*gradient!$E$9/1000000)/'col1'!$N$5)))*(gradient!$E$9*0.001)))/4)*(1/(1+((gradient!$E$23*((gradient!$E$19-gradient!$E$18)/100)*((PI()*gradient!$E$8*gradient!$E$8/4*O$3*0.7/N225)))/$W$212)))*LN(((((gradient!$E$23*((gradient!$E$19-gradient!$E$18)/100)*(PI()*gradient!$E$8*gradient!$E$8/4*O$3*0.7/N225))/$W$212)+1)/((gradient!$E$23*((gradient!$E$19-gradient!$E$18)/100)*(PI()*gradient!$E$8*gradient!$E$8/4*O$3*0.7/N225))/$W$212))*EXP(gradient!$E$23*((gradient!$E$19-gradient!$E$18)/100))-(1/((gradient!$E$23*((gradient!$E$19-gradient!$E$18)/100)*(PI()*gradient!$E$8*gradient!$E$8/4*O$3*0.7/N225))/$W$212)))),0)</f>
        <v>0</v>
      </c>
      <c r="Q225" s="472"/>
      <c r="S225" s="344">
        <f>IF($G225&lt;1001,1+((SQRT(S$3/((('col1'!$B$9*((((U225/60*4)/(3.1415927*0.7*gradient!$E$8*gradient!$E$8))/1000*gradient!$E$9/1000000)/'col1'!$N$5)^(1/3))+('col1'!$B$10/((((U225/60*4)/(3.1415927*0.7*gradient!$E$8*gradient!$E$8))/1000*gradient!$E$9/1000000)/'col1'!$N$5))+('col1'!$B$11*((((U225/60*4)/(3.1415927*0.7*gradient!$E$8*gradient!$E$8))/1000*gradient!$E$9/1000000)/'col1'!$N$5)))*(gradient!$E$9*0.001)))/4)*(1/(1+((gradient!$E$23*((gradient!$E$19-gradient!$E$18)/100)*((PI()*gradient!$E$8*gradient!$E$8/4*S$3*0.7/U225)))/$W$212)))*LN(((((gradient!$E$23*((gradient!$E$19-gradient!$E$18)/100)*(PI()*gradient!$E$8*gradient!$E$8/4*S$3*0.7/U225))/$W$212)+1)/((gradient!$E$23*((gradient!$E$19-gradient!$E$18)/100)*(PI()*gradient!$E$8*gradient!$E$8/4*S$3*0.7/U225))/$W$212))*EXP(gradient!$E$23*((gradient!$E$19-gradient!$E$18)/100))-(1/((gradient!$E$23*((gradient!$E$19-gradient!$E$18)/100)*(PI()*gradient!$E$8*gradient!$E$8/4*S$3*0.7/U225))/$W$212)))),0)</f>
        <v>275.94732880165776</v>
      </c>
      <c r="T225" s="340">
        <v>200</v>
      </c>
      <c r="U225" s="345">
        <f>1600*gradient!$E$8/4.6</f>
        <v>730.43478260869574</v>
      </c>
    </row>
    <row r="226" spans="1:23" x14ac:dyDescent="0.2">
      <c r="A226" s="470"/>
      <c r="B226" s="345">
        <f>1800*gradient!$E$8/4.6</f>
        <v>821.73913043478262</v>
      </c>
      <c r="C226" s="344">
        <f>1+((SQRT($C$3/((('col1'!$B$9*(((($B226/60*4)/(3.1415927*0.7*gradient!$E$8*gradient!$E$8))/1000*gradient!$E$9/1000000)/'col1'!$N$5)^(1/3))+('col1'!$B$10/(((($B226/60*4)/(3.1415927*0.7*gradient!$E$8*gradient!$E$8))/1000*gradient!$E$9/1000000)/'col1'!$N$5))+('col1'!$B$11*(((($B226/60*4)/(3.1415927*0.7*gradient!$E$8*gradient!$E$8))/1000*gradient!$E$9/1000000)/'col1'!$N$5)))*(gradient!$E$9*0.001)))/4)*(1/(1+((gradient!$E$23*((gradient!$E$19-gradient!$E$18)/100)*((PI()*gradient!$E$8*gradient!$E$8/4*$C$3*0.7/$B226)))/gradient!$E$20)))*LN(((((gradient!$E$23*((gradient!$E$19-gradient!$E$18)/100)*(PI()*gradient!$E$8*gradient!$E$8/4*$C$3*0.7/$B226))/gradient!$E$20)+1)/((gradient!$E$23*((gradient!$E$19-gradient!$E$18)/100)*(PI()*gradient!$E$8*gradient!$E$8/4*$C$3*0.7/$B226))/gradient!$E$20))*EXP(gradient!$E$23*((gradient!$E$19-gradient!$E$18)/100))-(1/((gradient!$E$23*((gradient!$E$19-gradient!$E$18)/100)*(PI()*gradient!$E$8*gradient!$E$8/4*$C$3*0.7/$B226))/gradient!$E$20))))</f>
        <v>162.22239039158379</v>
      </c>
      <c r="E226" s="472"/>
      <c r="F226" s="345">
        <f>1800*gradient!$E$8/4.6</f>
        <v>821.73913043478262</v>
      </c>
      <c r="G226" s="344">
        <f>1.1*('col1'!$B$12*$G$3*0.001*(($F226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226" s="472"/>
      <c r="J226" s="345">
        <f>1800*gradient!$E$8/4.6</f>
        <v>821.73913043478262</v>
      </c>
      <c r="K226" s="344">
        <f>IF($G226&lt;201,1+((SQRT(K$3/((('col1'!$B$9*((((J226/60*4)/(3.1415927*0.7*gradient!$E$8*gradient!$E$8))/1000*gradient!$E$9/1000000)/'col1'!$N$5)^(1/3))+('col1'!$B$10/((((J226/60*4)/(3.1415927*0.7*gradient!$E$8*gradient!$E$8))/1000*gradient!$E$9/1000000)/'col1'!$N$5))+('col1'!$B$11*((((J226/60*4)/(3.1415927*0.7*gradient!$E$8*gradient!$E$8))/1000*gradient!$E$9/1000000)/'col1'!$N$5)))*(gradient!$E$9*0.001)))/4)*(1/(1+((gradient!$E$23*((gradient!$E$19-gradient!$E$18)/100)*((PI()*gradient!$E$8*gradient!$E$8/4*K$3*0.7/J226)))/$W$212)))*LN(((((gradient!$E$23*((gradient!$E$19-gradient!$E$18)/100)*(PI()*gradient!$E$8*gradient!$E$8/4*K$3*0.7/J226))/$W$212)+1)/((gradient!$E$23*((gradient!$E$19-gradient!$E$18)/100)*(PI()*gradient!$E$8*gradient!$E$8/4*K$3*0.7/J226))/$W$212))*EXP(gradient!$E$23*((gradient!$E$19-gradient!$E$18)/100))-(1/((gradient!$E$23*((gradient!$E$19-gradient!$E$18)/100)*(PI()*gradient!$E$8*gradient!$E$8/4*K$3*0.7/J226))/$W$212)))),0)</f>
        <v>0</v>
      </c>
      <c r="M226" s="472"/>
      <c r="N226" s="345">
        <f>1800*gradient!$E$8/4.6</f>
        <v>821.73913043478262</v>
      </c>
      <c r="O226" s="344">
        <f>IF($G226&lt;401,1+((SQRT(O$3/((('col1'!$B$9*((((N226/60*4)/(3.1415927*0.7*gradient!$E$8*gradient!$E$8))/1000*gradient!$E$9/1000000)/'col1'!$N$5)^(1/3))+('col1'!$B$10/((((N226/60*4)/(3.1415927*0.7*gradient!$E$8*gradient!$E$8))/1000*gradient!$E$9/1000000)/'col1'!$N$5))+('col1'!$B$11*((((N226/60*4)/(3.1415927*0.7*gradient!$E$8*gradient!$E$8))/1000*gradient!$E$9/1000000)/'col1'!$N$5)))*(gradient!$E$9*0.001)))/4)*(1/(1+((gradient!$E$23*((gradient!$E$19-gradient!$E$18)/100)*((PI()*gradient!$E$8*gradient!$E$8/4*O$3*0.7/N226)))/$W$212)))*LN(((((gradient!$E$23*((gradient!$E$19-gradient!$E$18)/100)*(PI()*gradient!$E$8*gradient!$E$8/4*O$3*0.7/N226))/$W$212)+1)/((gradient!$E$23*((gradient!$E$19-gradient!$E$18)/100)*(PI()*gradient!$E$8*gradient!$E$8/4*O$3*0.7/N226))/$W$212))*EXP(gradient!$E$23*((gradient!$E$19-gradient!$E$18)/100))-(1/((gradient!$E$23*((gradient!$E$19-gradient!$E$18)/100)*(PI()*gradient!$E$8*gradient!$E$8/4*O$3*0.7/N226))/$W$212)))),0)</f>
        <v>0</v>
      </c>
      <c r="Q226" s="472"/>
      <c r="S226" s="344">
        <f>IF($G226&lt;1001,1+((SQRT(S$3/((('col1'!$B$9*((((U226/60*4)/(3.1415927*0.7*gradient!$E$8*gradient!$E$8))/1000*gradient!$E$9/1000000)/'col1'!$N$5)^(1/3))+('col1'!$B$10/((((U226/60*4)/(3.1415927*0.7*gradient!$E$8*gradient!$E$8))/1000*gradient!$E$9/1000000)/'col1'!$N$5))+('col1'!$B$11*((((U226/60*4)/(3.1415927*0.7*gradient!$E$8*gradient!$E$8))/1000*gradient!$E$9/1000000)/'col1'!$N$5)))*(gradient!$E$9*0.001)))/4)*(1/(1+((gradient!$E$23*((gradient!$E$19-gradient!$E$18)/100)*((PI()*gradient!$E$8*gradient!$E$8/4*S$3*0.7/U226)))/$W$212)))*LN(((((gradient!$E$23*((gradient!$E$19-gradient!$E$18)/100)*(PI()*gradient!$E$8*gradient!$E$8/4*S$3*0.7/U226))/$W$212)+1)/((gradient!$E$23*((gradient!$E$19-gradient!$E$18)/100)*(PI()*gradient!$E$8*gradient!$E$8/4*S$3*0.7/U226))/$W$212))*EXP(gradient!$E$23*((gradient!$E$19-gradient!$E$18)/100))-(1/((gradient!$E$23*((gradient!$E$19-gradient!$E$18)/100)*(PI()*gradient!$E$8*gradient!$E$8/4*S$3*0.7/U226))/$W$212)))),0)</f>
        <v>273.37575200426215</v>
      </c>
      <c r="T226" s="340">
        <v>200</v>
      </c>
      <c r="U226" s="345">
        <f>1800*gradient!$E$8/4.6</f>
        <v>821.73913043478262</v>
      </c>
    </row>
    <row r="227" spans="1:23" x14ac:dyDescent="0.2">
      <c r="A227" s="470"/>
      <c r="B227" s="345">
        <f>2000*gradient!$E$8/4.6</f>
        <v>913.04347826086962</v>
      </c>
      <c r="C227" s="344">
        <f>1+((SQRT($C$3/((('col1'!$B$9*(((($B227/60*4)/(3.1415927*0.7*gradient!$E$8*gradient!$E$8))/1000*gradient!$E$9/1000000)/'col1'!$N$5)^(1/3))+('col1'!$B$10/(((($B227/60*4)/(3.1415927*0.7*gradient!$E$8*gradient!$E$8))/1000*gradient!$E$9/1000000)/'col1'!$N$5))+('col1'!$B$11*(((($B227/60*4)/(3.1415927*0.7*gradient!$E$8*gradient!$E$8))/1000*gradient!$E$9/1000000)/'col1'!$N$5)))*(gradient!$E$9*0.001)))/4)*(1/(1+((gradient!$E$23*((gradient!$E$19-gradient!$E$18)/100)*((PI()*gradient!$E$8*gradient!$E$8/4*$C$3*0.7/$B227)))/gradient!$E$20)))*LN(((((gradient!$E$23*((gradient!$E$19-gradient!$E$18)/100)*(PI()*gradient!$E$8*gradient!$E$8/4*$C$3*0.7/$B227))/gradient!$E$20)+1)/((gradient!$E$23*((gradient!$E$19-gradient!$E$18)/100)*(PI()*gradient!$E$8*gradient!$E$8/4*$C$3*0.7/$B227))/gradient!$E$20))*EXP(gradient!$E$23*((gradient!$E$19-gradient!$E$18)/100))-(1/((gradient!$E$23*((gradient!$E$19-gradient!$E$18)/100)*(PI()*gradient!$E$8*gradient!$E$8/4*$C$3*0.7/$B227))/gradient!$E$20))))</f>
        <v>163.42370143836331</v>
      </c>
      <c r="E227" s="472"/>
      <c r="F227" s="345">
        <f>2000*gradient!$E$8/4.6</f>
        <v>913.04347826086962</v>
      </c>
      <c r="G227" s="344">
        <f>1.1*('col1'!$B$12*$G$3*0.001*(($F227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227" s="472"/>
      <c r="J227" s="345">
        <f>2000*gradient!$E$8/4.6</f>
        <v>913.04347826086962</v>
      </c>
      <c r="K227" s="344">
        <f>IF($G227&lt;201,1+((SQRT(K$3/((('col1'!$B$9*((((J227/60*4)/(3.1415927*0.7*gradient!$E$8*gradient!$E$8))/1000*gradient!$E$9/1000000)/'col1'!$N$5)^(1/3))+('col1'!$B$10/((((J227/60*4)/(3.1415927*0.7*gradient!$E$8*gradient!$E$8))/1000*gradient!$E$9/1000000)/'col1'!$N$5))+('col1'!$B$11*((((J227/60*4)/(3.1415927*0.7*gradient!$E$8*gradient!$E$8))/1000*gradient!$E$9/1000000)/'col1'!$N$5)))*(gradient!$E$9*0.001)))/4)*(1/(1+((gradient!$E$23*((gradient!$E$19-gradient!$E$18)/100)*((PI()*gradient!$E$8*gradient!$E$8/4*K$3*0.7/J227)))/$W$212)))*LN(((((gradient!$E$23*((gradient!$E$19-gradient!$E$18)/100)*(PI()*gradient!$E$8*gradient!$E$8/4*K$3*0.7/J227))/$W$212)+1)/((gradient!$E$23*((gradient!$E$19-gradient!$E$18)/100)*(PI()*gradient!$E$8*gradient!$E$8/4*K$3*0.7/J227))/$W$212))*EXP(gradient!$E$23*((gradient!$E$19-gradient!$E$18)/100))-(1/((gradient!$E$23*((gradient!$E$19-gradient!$E$18)/100)*(PI()*gradient!$E$8*gradient!$E$8/4*K$3*0.7/J227))/$W$212)))),0)</f>
        <v>0</v>
      </c>
      <c r="M227" s="472"/>
      <c r="N227" s="345">
        <f>2000*gradient!$E$8/4.6</f>
        <v>913.04347826086962</v>
      </c>
      <c r="O227" s="344">
        <f>IF($G227&lt;401,1+((SQRT(O$3/((('col1'!$B$9*((((N227/60*4)/(3.1415927*0.7*gradient!$E$8*gradient!$E$8))/1000*gradient!$E$9/1000000)/'col1'!$N$5)^(1/3))+('col1'!$B$10/((((N227/60*4)/(3.1415927*0.7*gradient!$E$8*gradient!$E$8))/1000*gradient!$E$9/1000000)/'col1'!$N$5))+('col1'!$B$11*((((N227/60*4)/(3.1415927*0.7*gradient!$E$8*gradient!$E$8))/1000*gradient!$E$9/1000000)/'col1'!$N$5)))*(gradient!$E$9*0.001)))/4)*(1/(1+((gradient!$E$23*((gradient!$E$19-gradient!$E$18)/100)*((PI()*gradient!$E$8*gradient!$E$8/4*O$3*0.7/N227)))/$W$212)))*LN(((((gradient!$E$23*((gradient!$E$19-gradient!$E$18)/100)*(PI()*gradient!$E$8*gradient!$E$8/4*O$3*0.7/N227))/$W$212)+1)/((gradient!$E$23*((gradient!$E$19-gradient!$E$18)/100)*(PI()*gradient!$E$8*gradient!$E$8/4*O$3*0.7/N227))/$W$212))*EXP(gradient!$E$23*((gradient!$E$19-gradient!$E$18)/100))-(1/((gradient!$E$23*((gradient!$E$19-gradient!$E$18)/100)*(PI()*gradient!$E$8*gradient!$E$8/4*O$3*0.7/N227))/$W$212)))),0)</f>
        <v>0</v>
      </c>
      <c r="Q227" s="472"/>
      <c r="S227" s="344">
        <f>IF($G227&lt;1001,1+((SQRT(S$3/((('col1'!$B$9*((((U227/60*4)/(3.1415927*0.7*gradient!$E$8*gradient!$E$8))/1000*gradient!$E$9/1000000)/'col1'!$N$5)^(1/3))+('col1'!$B$10/((((U227/60*4)/(3.1415927*0.7*gradient!$E$8*gradient!$E$8))/1000*gradient!$E$9/1000000)/'col1'!$N$5))+('col1'!$B$11*((((U227/60*4)/(3.1415927*0.7*gradient!$E$8*gradient!$E$8))/1000*gradient!$E$9/1000000)/'col1'!$N$5)))*(gradient!$E$9*0.001)))/4)*(1/(1+((gradient!$E$23*((gradient!$E$19-gradient!$E$18)/100)*((PI()*gradient!$E$8*gradient!$E$8/4*S$3*0.7/U227)))/$W$212)))*LN(((((gradient!$E$23*((gradient!$E$19-gradient!$E$18)/100)*(PI()*gradient!$E$8*gradient!$E$8/4*S$3*0.7/U227))/$W$212)+1)/((gradient!$E$23*((gradient!$E$19-gradient!$E$18)/100)*(PI()*gradient!$E$8*gradient!$E$8/4*S$3*0.7/U227))/$W$212))*EXP(gradient!$E$23*((gradient!$E$19-gradient!$E$18)/100))-(1/((gradient!$E$23*((gradient!$E$19-gradient!$E$18)/100)*(PI()*gradient!$E$8*gradient!$E$8/4*S$3*0.7/U227))/$W$212)))),0)</f>
        <v>270.67248091559475</v>
      </c>
      <c r="T227" s="340">
        <v>200</v>
      </c>
      <c r="U227" s="345">
        <f>2000*gradient!$E$8/4.6</f>
        <v>913.04347826086962</v>
      </c>
    </row>
    <row r="228" spans="1:23" x14ac:dyDescent="0.2">
      <c r="A228" s="470"/>
      <c r="B228" s="345">
        <f>2500*gradient!$E$8/4.6</f>
        <v>1141.304347826087</v>
      </c>
      <c r="C228" s="344">
        <f>1+((SQRT($C$3/((('col1'!$B$9*(((($B228/60*4)/(3.1415927*0.7*gradient!$E$8*gradient!$E$8))/1000*gradient!$E$9/1000000)/'col1'!$N$5)^(1/3))+('col1'!$B$10/(((($B228/60*4)/(3.1415927*0.7*gradient!$E$8*gradient!$E$8))/1000*gradient!$E$9/1000000)/'col1'!$N$5))+('col1'!$B$11*(((($B228/60*4)/(3.1415927*0.7*gradient!$E$8*gradient!$E$8))/1000*gradient!$E$9/1000000)/'col1'!$N$5)))*(gradient!$E$9*0.001)))/4)*(1/(1+((gradient!$E$23*((gradient!$E$19-gradient!$E$18)/100)*((PI()*gradient!$E$8*gradient!$E$8/4*$C$3*0.7/$B228)))/gradient!$E$20)))*LN(((((gradient!$E$23*((gradient!$E$19-gradient!$E$18)/100)*(PI()*gradient!$E$8*gradient!$E$8/4*$C$3*0.7/$B228))/gradient!$E$20)+1)/((gradient!$E$23*((gradient!$E$19-gradient!$E$18)/100)*(PI()*gradient!$E$8*gradient!$E$8/4*$C$3*0.7/$B228))/gradient!$E$20))*EXP(gradient!$E$23*((gradient!$E$19-gradient!$E$18)/100))-(1/((gradient!$E$23*((gradient!$E$19-gradient!$E$18)/100)*(PI()*gradient!$E$8*gradient!$E$8/4*$C$3*0.7/$B228))/gradient!$E$20))))</f>
        <v>164.62758616779561</v>
      </c>
      <c r="E228" s="472"/>
      <c r="F228" s="345">
        <f>2500*gradient!$E$8/4.6</f>
        <v>1141.304347826087</v>
      </c>
      <c r="G228" s="344">
        <f>1.1*('col1'!$B$12*$G$3*0.001*(($F228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228" s="472"/>
      <c r="J228" s="345">
        <f>2500*gradient!$E$8/4.6</f>
        <v>1141.304347826087</v>
      </c>
      <c r="K228" s="344">
        <f>IF($G228&lt;201,1+((SQRT(K$3/((('col1'!$B$9*((((J228/60*4)/(3.1415927*0.7*gradient!$E$8*gradient!$E$8))/1000*gradient!$E$9/1000000)/'col1'!$N$5)^(1/3))+('col1'!$B$10/((((J228/60*4)/(3.1415927*0.7*gradient!$E$8*gradient!$E$8))/1000*gradient!$E$9/1000000)/'col1'!$N$5))+('col1'!$B$11*((((J228/60*4)/(3.1415927*0.7*gradient!$E$8*gradient!$E$8))/1000*gradient!$E$9/1000000)/'col1'!$N$5)))*(gradient!$E$9*0.001)))/4)*(1/(1+((gradient!$E$23*((gradient!$E$19-gradient!$E$18)/100)*((PI()*gradient!$E$8*gradient!$E$8/4*K$3*0.7/J228)))/$W$212)))*LN(((((gradient!$E$23*((gradient!$E$19-gradient!$E$18)/100)*(PI()*gradient!$E$8*gradient!$E$8/4*K$3*0.7/J228))/$W$212)+1)/((gradient!$E$23*((gradient!$E$19-gradient!$E$18)/100)*(PI()*gradient!$E$8*gradient!$E$8/4*K$3*0.7/J228))/$W$212))*EXP(gradient!$E$23*((gradient!$E$19-gradient!$E$18)/100))-(1/((gradient!$E$23*((gradient!$E$19-gradient!$E$18)/100)*(PI()*gradient!$E$8*gradient!$E$8/4*K$3*0.7/J228))/$W$212)))),0)</f>
        <v>0</v>
      </c>
      <c r="M228" s="472"/>
      <c r="N228" s="345">
        <f>2500*gradient!$E$8/4.6</f>
        <v>1141.304347826087</v>
      </c>
      <c r="O228" s="344">
        <f>IF($G228&lt;401,1+((SQRT(O$3/((('col1'!$B$9*((((N228/60*4)/(3.1415927*0.7*gradient!$E$8*gradient!$E$8))/1000*gradient!$E$9/1000000)/'col1'!$N$5)^(1/3))+('col1'!$B$10/((((N228/60*4)/(3.1415927*0.7*gradient!$E$8*gradient!$E$8))/1000*gradient!$E$9/1000000)/'col1'!$N$5))+('col1'!$B$11*((((N228/60*4)/(3.1415927*0.7*gradient!$E$8*gradient!$E$8))/1000*gradient!$E$9/1000000)/'col1'!$N$5)))*(gradient!$E$9*0.001)))/4)*(1/(1+((gradient!$E$23*((gradient!$E$19-gradient!$E$18)/100)*((PI()*gradient!$E$8*gradient!$E$8/4*O$3*0.7/N228)))/$W$212)))*LN(((((gradient!$E$23*((gradient!$E$19-gradient!$E$18)/100)*(PI()*gradient!$E$8*gradient!$E$8/4*O$3*0.7/N228))/$W$212)+1)/((gradient!$E$23*((gradient!$E$19-gradient!$E$18)/100)*(PI()*gradient!$E$8*gradient!$E$8/4*O$3*0.7/N228))/$W$212))*EXP(gradient!$E$23*((gradient!$E$19-gradient!$E$18)/100))-(1/((gradient!$E$23*((gradient!$E$19-gradient!$E$18)/100)*(PI()*gradient!$E$8*gradient!$E$8/4*O$3*0.7/N228))/$W$212)))),0)</f>
        <v>0</v>
      </c>
      <c r="Q228" s="472"/>
      <c r="S228" s="344">
        <f>IF($G228&lt;1001,1+((SQRT(S$3/((('col1'!$B$9*((((U228/60*4)/(3.1415927*0.7*gradient!$E$8*gradient!$E$8))/1000*gradient!$E$9/1000000)/'col1'!$N$5)^(1/3))+('col1'!$B$10/((((U228/60*4)/(3.1415927*0.7*gradient!$E$8*gradient!$E$8))/1000*gradient!$E$9/1000000)/'col1'!$N$5))+('col1'!$B$11*((((U228/60*4)/(3.1415927*0.7*gradient!$E$8*gradient!$E$8))/1000*gradient!$E$9/1000000)/'col1'!$N$5)))*(gradient!$E$9*0.001)))/4)*(1/(1+((gradient!$E$23*((gradient!$E$19-gradient!$E$18)/100)*((PI()*gradient!$E$8*gradient!$E$8/4*S$3*0.7/U228)))/$W$212)))*LN(((((gradient!$E$23*((gradient!$E$19-gradient!$E$18)/100)*(PI()*gradient!$E$8*gradient!$E$8/4*S$3*0.7/U228))/$W$212)+1)/((gradient!$E$23*((gradient!$E$19-gradient!$E$18)/100)*(PI()*gradient!$E$8*gradient!$E$8/4*S$3*0.7/U228))/$W$212))*EXP(gradient!$E$23*((gradient!$E$19-gradient!$E$18)/100))-(1/((gradient!$E$23*((gradient!$E$19-gradient!$E$18)/100)*(PI()*gradient!$E$8*gradient!$E$8/4*S$3*0.7/U228))/$W$212)))),0)</f>
        <v>0</v>
      </c>
      <c r="T228" s="340">
        <v>200</v>
      </c>
      <c r="U228" s="345">
        <f>2500*gradient!$E$8/4.6</f>
        <v>1141.304347826087</v>
      </c>
    </row>
    <row r="229" spans="1:23" x14ac:dyDescent="0.2">
      <c r="A229" s="470"/>
      <c r="B229" s="345">
        <f>3000*gradient!$E$8/4.6</f>
        <v>1369.5652173913045</v>
      </c>
      <c r="C229" s="344">
        <f>1+((SQRT($C$3/((('col1'!$B$9*(((($B229/60*4)/(3.1415927*0.7*gradient!$E$8*gradient!$E$8))/1000*gradient!$E$9/1000000)/'col1'!$N$5)^(1/3))+('col1'!$B$10/(((($B229/60*4)/(3.1415927*0.7*gradient!$E$8*gradient!$E$8))/1000*gradient!$E$9/1000000)/'col1'!$N$5))+('col1'!$B$11*(((($B229/60*4)/(3.1415927*0.7*gradient!$E$8*gradient!$E$8))/1000*gradient!$E$9/1000000)/'col1'!$N$5)))*(gradient!$E$9*0.001)))/4)*(1/(1+((gradient!$E$23*((gradient!$E$19-gradient!$E$18)/100)*((PI()*gradient!$E$8*gradient!$E$8/4*$C$3*0.7/$B229)))/gradient!$E$20)))*LN(((((gradient!$E$23*((gradient!$E$19-gradient!$E$18)/100)*(PI()*gradient!$E$8*gradient!$E$8/4*$C$3*0.7/$B229))/gradient!$E$20)+1)/((gradient!$E$23*((gradient!$E$19-gradient!$E$18)/100)*(PI()*gradient!$E$8*gradient!$E$8/4*$C$3*0.7/$B229))/gradient!$E$20))*EXP(gradient!$E$23*((gradient!$E$19-gradient!$E$18)/100))-(1/((gradient!$E$23*((gradient!$E$19-gradient!$E$18)/100)*(PI()*gradient!$E$8*gradient!$E$8/4*$C$3*0.7/$B229))/gradient!$E$20))))</f>
        <v>164.37697699468785</v>
      </c>
      <c r="E229" s="472"/>
      <c r="F229" s="345">
        <f>3000*gradient!$E$8/4.6</f>
        <v>1369.5652173913045</v>
      </c>
      <c r="G229" s="344">
        <f>1.1*('col1'!$B$12*$G$3*0.001*(($F229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229" s="472"/>
      <c r="J229" s="345">
        <f>3000*gradient!$E$8/4.6</f>
        <v>1369.5652173913045</v>
      </c>
      <c r="K229" s="344">
        <f>IF($G229&lt;201,1+((SQRT(K$3/((('col1'!$B$9*((((J229/60*4)/(3.1415927*0.7*gradient!$E$8*gradient!$E$8))/1000*gradient!$E$9/1000000)/'col1'!$N$5)^(1/3))+('col1'!$B$10/((((J229/60*4)/(3.1415927*0.7*gradient!$E$8*gradient!$E$8))/1000*gradient!$E$9/1000000)/'col1'!$N$5))+('col1'!$B$11*((((J229/60*4)/(3.1415927*0.7*gradient!$E$8*gradient!$E$8))/1000*gradient!$E$9/1000000)/'col1'!$N$5)))*(gradient!$E$9*0.001)))/4)*(1/(1+((gradient!$E$23*((gradient!$E$19-gradient!$E$18)/100)*((PI()*gradient!$E$8*gradient!$E$8/4*K$3*0.7/J229)))/$W$212)))*LN(((((gradient!$E$23*((gradient!$E$19-gradient!$E$18)/100)*(PI()*gradient!$E$8*gradient!$E$8/4*K$3*0.7/J229))/$W$212)+1)/((gradient!$E$23*((gradient!$E$19-gradient!$E$18)/100)*(PI()*gradient!$E$8*gradient!$E$8/4*K$3*0.7/J229))/$W$212))*EXP(gradient!$E$23*((gradient!$E$19-gradient!$E$18)/100))-(1/((gradient!$E$23*((gradient!$E$19-gradient!$E$18)/100)*(PI()*gradient!$E$8*gradient!$E$8/4*K$3*0.7/J229))/$W$212)))),0)</f>
        <v>0</v>
      </c>
      <c r="M229" s="472"/>
      <c r="N229" s="345">
        <f>3000*gradient!$E$8/4.6</f>
        <v>1369.5652173913045</v>
      </c>
      <c r="O229" s="344">
        <f>IF($G229&lt;401,1+((SQRT(O$3/((('col1'!$B$9*((((N229/60*4)/(3.1415927*0.7*gradient!$E$8*gradient!$E$8))/1000*gradient!$E$9/1000000)/'col1'!$N$5)^(1/3))+('col1'!$B$10/((((N229/60*4)/(3.1415927*0.7*gradient!$E$8*gradient!$E$8))/1000*gradient!$E$9/1000000)/'col1'!$N$5))+('col1'!$B$11*((((N229/60*4)/(3.1415927*0.7*gradient!$E$8*gradient!$E$8))/1000*gradient!$E$9/1000000)/'col1'!$N$5)))*(gradient!$E$9*0.001)))/4)*(1/(1+((gradient!$E$23*((gradient!$E$19-gradient!$E$18)/100)*((PI()*gradient!$E$8*gradient!$E$8/4*O$3*0.7/N229)))/$W$212)))*LN(((((gradient!$E$23*((gradient!$E$19-gradient!$E$18)/100)*(PI()*gradient!$E$8*gradient!$E$8/4*O$3*0.7/N229))/$W$212)+1)/((gradient!$E$23*((gradient!$E$19-gradient!$E$18)/100)*(PI()*gradient!$E$8*gradient!$E$8/4*O$3*0.7/N229))/$W$212))*EXP(gradient!$E$23*((gradient!$E$19-gradient!$E$18)/100))-(1/((gradient!$E$23*((gradient!$E$19-gradient!$E$18)/100)*(PI()*gradient!$E$8*gradient!$E$8/4*O$3*0.7/N229))/$W$212)))),0)</f>
        <v>0</v>
      </c>
      <c r="Q229" s="472"/>
      <c r="S229" s="344">
        <f>IF($G229&lt;1001,1+((SQRT(S$3/((('col1'!$B$9*((((U229/60*4)/(3.1415927*0.7*gradient!$E$8*gradient!$E$8))/1000*gradient!$E$9/1000000)/'col1'!$N$5)^(1/3))+('col1'!$B$10/((((U229/60*4)/(3.1415927*0.7*gradient!$E$8*gradient!$E$8))/1000*gradient!$E$9/1000000)/'col1'!$N$5))+('col1'!$B$11*((((U229/60*4)/(3.1415927*0.7*gradient!$E$8*gradient!$E$8))/1000*gradient!$E$9/1000000)/'col1'!$N$5)))*(gradient!$E$9*0.001)))/4)*(1/(1+((gradient!$E$23*((gradient!$E$19-gradient!$E$18)/100)*((PI()*gradient!$E$8*gradient!$E$8/4*S$3*0.7/U229)))/$W$212)))*LN(((((gradient!$E$23*((gradient!$E$19-gradient!$E$18)/100)*(PI()*gradient!$E$8*gradient!$E$8/4*S$3*0.7/U229))/$W$212)+1)/((gradient!$E$23*((gradient!$E$19-gradient!$E$18)/100)*(PI()*gradient!$E$8*gradient!$E$8/4*S$3*0.7/U229))/$W$212))*EXP(gradient!$E$23*((gradient!$E$19-gradient!$E$18)/100))-(1/((gradient!$E$23*((gradient!$E$19-gradient!$E$18)/100)*(PI()*gradient!$E$8*gradient!$E$8/4*S$3*0.7/U229))/$W$212)))),0)</f>
        <v>0</v>
      </c>
      <c r="T229" s="340">
        <v>200</v>
      </c>
      <c r="U229" s="345">
        <f>3000*gradient!$E$8/4.6</f>
        <v>1369.5652173913045</v>
      </c>
    </row>
    <row r="230" spans="1:23" x14ac:dyDescent="0.2">
      <c r="A230" s="470"/>
      <c r="B230" s="345">
        <f>3500*gradient!$E$8/4.6</f>
        <v>1597.8260869565217</v>
      </c>
      <c r="C230" s="344">
        <f>1+((SQRT($C$3/((('col1'!$B$9*(((($B230/60*4)/(3.1415927*0.7*gradient!$E$8*gradient!$E$8))/1000*gradient!$E$9/1000000)/'col1'!$N$5)^(1/3))+('col1'!$B$10/(((($B230/60*4)/(3.1415927*0.7*gradient!$E$8*gradient!$E$8))/1000*gradient!$E$9/1000000)/'col1'!$N$5))+('col1'!$B$11*(((($B230/60*4)/(3.1415927*0.7*gradient!$E$8*gradient!$E$8))/1000*gradient!$E$9/1000000)/'col1'!$N$5)))*(gradient!$E$9*0.001)))/4)*(1/(1+((gradient!$E$23*((gradient!$E$19-gradient!$E$18)/100)*((PI()*gradient!$E$8*gradient!$E$8/4*$C$3*0.7/$B230)))/gradient!$E$20)))*LN(((((gradient!$E$23*((gradient!$E$19-gradient!$E$18)/100)*(PI()*gradient!$E$8*gradient!$E$8/4*$C$3*0.7/$B230))/gradient!$E$20)+1)/((gradient!$E$23*((gradient!$E$19-gradient!$E$18)/100)*(PI()*gradient!$E$8*gradient!$E$8/4*$C$3*0.7/$B230))/gradient!$E$20))*EXP(gradient!$E$23*((gradient!$E$19-gradient!$E$18)/100))-(1/((gradient!$E$23*((gradient!$E$19-gradient!$E$18)/100)*(PI()*gradient!$E$8*gradient!$E$8/4*$C$3*0.7/$B230))/gradient!$E$20))))</f>
        <v>163.39398863241456</v>
      </c>
      <c r="E230" s="472"/>
      <c r="F230" s="345">
        <f>3500*gradient!$E$8/4.6</f>
        <v>1597.8260869565217</v>
      </c>
      <c r="G230" s="344">
        <f>1.1*('col1'!$B$12*$G$3*0.001*(($F230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230" s="472"/>
      <c r="J230" s="345">
        <f>3500*gradient!$E$8/4.6</f>
        <v>1597.8260869565217</v>
      </c>
      <c r="K230" s="344">
        <f>IF($G230&lt;201,1+((SQRT(K$3/((('col1'!$B$9*((((J230/60*4)/(3.1415927*0.7*gradient!$E$8*gradient!$E$8))/1000*gradient!$E$9/1000000)/'col1'!$N$5)^(1/3))+('col1'!$B$10/((((J230/60*4)/(3.1415927*0.7*gradient!$E$8*gradient!$E$8))/1000*gradient!$E$9/1000000)/'col1'!$N$5))+('col1'!$B$11*((((J230/60*4)/(3.1415927*0.7*gradient!$E$8*gradient!$E$8))/1000*gradient!$E$9/1000000)/'col1'!$N$5)))*(gradient!$E$9*0.001)))/4)*(1/(1+((gradient!$E$23*((gradient!$E$19-gradient!$E$18)/100)*((PI()*gradient!$E$8*gradient!$E$8/4*K$3*0.7/J230)))/$W$212)))*LN(((((gradient!$E$23*((gradient!$E$19-gradient!$E$18)/100)*(PI()*gradient!$E$8*gradient!$E$8/4*K$3*0.7/J230))/$W$212)+1)/((gradient!$E$23*((gradient!$E$19-gradient!$E$18)/100)*(PI()*gradient!$E$8*gradient!$E$8/4*K$3*0.7/J230))/$W$212))*EXP(gradient!$E$23*((gradient!$E$19-gradient!$E$18)/100))-(1/((gradient!$E$23*((gradient!$E$19-gradient!$E$18)/100)*(PI()*gradient!$E$8*gradient!$E$8/4*K$3*0.7/J230))/$W$212)))),0)</f>
        <v>0</v>
      </c>
      <c r="M230" s="472"/>
      <c r="N230" s="345">
        <f>3500*gradient!$E$8/4.6</f>
        <v>1597.8260869565217</v>
      </c>
      <c r="O230" s="344">
        <f>IF($G230&lt;401,1+((SQRT(O$3/((('col1'!$B$9*((((N230/60*4)/(3.1415927*0.7*gradient!$E$8*gradient!$E$8))/1000*gradient!$E$9/1000000)/'col1'!$N$5)^(1/3))+('col1'!$B$10/((((N230/60*4)/(3.1415927*0.7*gradient!$E$8*gradient!$E$8))/1000*gradient!$E$9/1000000)/'col1'!$N$5))+('col1'!$B$11*((((N230/60*4)/(3.1415927*0.7*gradient!$E$8*gradient!$E$8))/1000*gradient!$E$9/1000000)/'col1'!$N$5)))*(gradient!$E$9*0.001)))/4)*(1/(1+((gradient!$E$23*((gradient!$E$19-gradient!$E$18)/100)*((PI()*gradient!$E$8*gradient!$E$8/4*O$3*0.7/N230)))/$W$212)))*LN(((((gradient!$E$23*((gradient!$E$19-gradient!$E$18)/100)*(PI()*gradient!$E$8*gradient!$E$8/4*O$3*0.7/N230))/$W$212)+1)/((gradient!$E$23*((gradient!$E$19-gradient!$E$18)/100)*(PI()*gradient!$E$8*gradient!$E$8/4*O$3*0.7/N230))/$W$212))*EXP(gradient!$E$23*((gradient!$E$19-gradient!$E$18)/100))-(1/((gradient!$E$23*((gradient!$E$19-gradient!$E$18)/100)*(PI()*gradient!$E$8*gradient!$E$8/4*O$3*0.7/N230))/$W$212)))),0)</f>
        <v>0</v>
      </c>
      <c r="Q230" s="472"/>
      <c r="S230" s="344">
        <f>IF($G230&lt;1001,1+((SQRT(S$3/((('col1'!$B$9*((((U230/60*4)/(3.1415927*0.7*gradient!$E$8*gradient!$E$8))/1000*gradient!$E$9/1000000)/'col1'!$N$5)^(1/3))+('col1'!$B$10/((((U230/60*4)/(3.1415927*0.7*gradient!$E$8*gradient!$E$8))/1000*gradient!$E$9/1000000)/'col1'!$N$5))+('col1'!$B$11*((((U230/60*4)/(3.1415927*0.7*gradient!$E$8*gradient!$E$8))/1000*gradient!$E$9/1000000)/'col1'!$N$5)))*(gradient!$E$9*0.001)))/4)*(1/(1+((gradient!$E$23*((gradient!$E$19-gradient!$E$18)/100)*((PI()*gradient!$E$8*gradient!$E$8/4*S$3*0.7/U230)))/$W$212)))*LN(((((gradient!$E$23*((gradient!$E$19-gradient!$E$18)/100)*(PI()*gradient!$E$8*gradient!$E$8/4*S$3*0.7/U230))/$W$212)+1)/((gradient!$E$23*((gradient!$E$19-gradient!$E$18)/100)*(PI()*gradient!$E$8*gradient!$E$8/4*S$3*0.7/U230))/$W$212))*EXP(gradient!$E$23*((gradient!$E$19-gradient!$E$18)/100))-(1/((gradient!$E$23*((gradient!$E$19-gradient!$E$18)/100)*(PI()*gradient!$E$8*gradient!$E$8/4*S$3*0.7/U230))/$W$212)))),0)</f>
        <v>0</v>
      </c>
      <c r="T230" s="340">
        <v>200</v>
      </c>
      <c r="U230" s="345">
        <f>3500*gradient!$E$8/4.6</f>
        <v>1597.8260869565217</v>
      </c>
    </row>
    <row r="231" spans="1:23" x14ac:dyDescent="0.2">
      <c r="A231" s="470"/>
      <c r="B231" s="345">
        <f>4000*gradient!$E$8/4.6</f>
        <v>1826.0869565217392</v>
      </c>
      <c r="C231" s="344">
        <f>1+((SQRT($C$3/((('col1'!$B$9*(((($B231/60*4)/(3.1415927*0.7*gradient!$E$8*gradient!$E$8))/1000*gradient!$E$9/1000000)/'col1'!$N$5)^(1/3))+('col1'!$B$10/(((($B231/60*4)/(3.1415927*0.7*gradient!$E$8*gradient!$E$8))/1000*gradient!$E$9/1000000)/'col1'!$N$5))+('col1'!$B$11*(((($B231/60*4)/(3.1415927*0.7*gradient!$E$8*gradient!$E$8))/1000*gradient!$E$9/1000000)/'col1'!$N$5)))*(gradient!$E$9*0.001)))/4)*(1/(1+((gradient!$E$23*((gradient!$E$19-gradient!$E$18)/100)*((PI()*gradient!$E$8*gradient!$E$8/4*$C$3*0.7/$B231)))/gradient!$E$20)))*LN(((((gradient!$E$23*((gradient!$E$19-gradient!$E$18)/100)*(PI()*gradient!$E$8*gradient!$E$8/4*$C$3*0.7/$B231))/gradient!$E$20)+1)/((gradient!$E$23*((gradient!$E$19-gradient!$E$18)/100)*(PI()*gradient!$E$8*gradient!$E$8/4*$C$3*0.7/$B231))/gradient!$E$20))*EXP(gradient!$E$23*((gradient!$E$19-gradient!$E$18)/100))-(1/((gradient!$E$23*((gradient!$E$19-gradient!$E$18)/100)*(PI()*gradient!$E$8*gradient!$E$8/4*$C$3*0.7/$B231))/gradient!$E$20))))</f>
        <v>162.03064288318882</v>
      </c>
      <c r="E231" s="472"/>
      <c r="F231" s="345">
        <f>4000*gradient!$E$8/4.6</f>
        <v>1826.0869565217392</v>
      </c>
      <c r="G231" s="344">
        <f>1.1*('col1'!$B$12*$G$3*0.001*(($F231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231" s="472"/>
      <c r="J231" s="345">
        <f>4000*gradient!$E$8/4.6</f>
        <v>1826.0869565217392</v>
      </c>
      <c r="K231" s="344">
        <f>IF($G231&lt;201,1+((SQRT(K$3/((('col1'!$B$9*((((J231/60*4)/(3.1415927*0.7*gradient!$E$8*gradient!$E$8))/1000*gradient!$E$9/1000000)/'col1'!$N$5)^(1/3))+('col1'!$B$10/((((J231/60*4)/(3.1415927*0.7*gradient!$E$8*gradient!$E$8))/1000*gradient!$E$9/1000000)/'col1'!$N$5))+('col1'!$B$11*((((J231/60*4)/(3.1415927*0.7*gradient!$E$8*gradient!$E$8))/1000*gradient!$E$9/1000000)/'col1'!$N$5)))*(gradient!$E$9*0.001)))/4)*(1/(1+((gradient!$E$23*((gradient!$E$19-gradient!$E$18)/100)*((PI()*gradient!$E$8*gradient!$E$8/4*K$3*0.7/J231)))/$W$212)))*LN(((((gradient!$E$23*((gradient!$E$19-gradient!$E$18)/100)*(PI()*gradient!$E$8*gradient!$E$8/4*K$3*0.7/J231))/$W$212)+1)/((gradient!$E$23*((gradient!$E$19-gradient!$E$18)/100)*(PI()*gradient!$E$8*gradient!$E$8/4*K$3*0.7/J231))/$W$212))*EXP(gradient!$E$23*((gradient!$E$19-gradient!$E$18)/100))-(1/((gradient!$E$23*((gradient!$E$19-gradient!$E$18)/100)*(PI()*gradient!$E$8*gradient!$E$8/4*K$3*0.7/J231))/$W$212)))),0)</f>
        <v>0</v>
      </c>
      <c r="M231" s="472"/>
      <c r="N231" s="345">
        <f>4000*gradient!$E$8/4.6</f>
        <v>1826.0869565217392</v>
      </c>
      <c r="O231" s="344">
        <f>IF($G231&lt;401,1+((SQRT(O$3/((('col1'!$B$9*((((N231/60*4)/(3.1415927*0.7*gradient!$E$8*gradient!$E$8))/1000*gradient!$E$9/1000000)/'col1'!$N$5)^(1/3))+('col1'!$B$10/((((N231/60*4)/(3.1415927*0.7*gradient!$E$8*gradient!$E$8))/1000*gradient!$E$9/1000000)/'col1'!$N$5))+('col1'!$B$11*((((N231/60*4)/(3.1415927*0.7*gradient!$E$8*gradient!$E$8))/1000*gradient!$E$9/1000000)/'col1'!$N$5)))*(gradient!$E$9*0.001)))/4)*(1/(1+((gradient!$E$23*((gradient!$E$19-gradient!$E$18)/100)*((PI()*gradient!$E$8*gradient!$E$8/4*O$3*0.7/N231)))/$W$212)))*LN(((((gradient!$E$23*((gradient!$E$19-gradient!$E$18)/100)*(PI()*gradient!$E$8*gradient!$E$8/4*O$3*0.7/N231))/$W$212)+1)/((gradient!$E$23*((gradient!$E$19-gradient!$E$18)/100)*(PI()*gradient!$E$8*gradient!$E$8/4*O$3*0.7/N231))/$W$212))*EXP(gradient!$E$23*((gradient!$E$19-gradient!$E$18)/100))-(1/((gradient!$E$23*((gradient!$E$19-gradient!$E$18)/100)*(PI()*gradient!$E$8*gradient!$E$8/4*O$3*0.7/N231))/$W$212)))),0)</f>
        <v>0</v>
      </c>
      <c r="Q231" s="472"/>
      <c r="S231" s="344">
        <f>IF($G231&lt;1001,1+((SQRT(S$3/((('col1'!$B$9*((((U231/60*4)/(3.1415927*0.7*gradient!$E$8*gradient!$E$8))/1000*gradient!$E$9/1000000)/'col1'!$N$5)^(1/3))+('col1'!$B$10/((((U231/60*4)/(3.1415927*0.7*gradient!$E$8*gradient!$E$8))/1000*gradient!$E$9/1000000)/'col1'!$N$5))+('col1'!$B$11*((((U231/60*4)/(3.1415927*0.7*gradient!$E$8*gradient!$E$8))/1000*gradient!$E$9/1000000)/'col1'!$N$5)))*(gradient!$E$9*0.001)))/4)*(1/(1+((gradient!$E$23*((gradient!$E$19-gradient!$E$18)/100)*((PI()*gradient!$E$8*gradient!$E$8/4*S$3*0.7/U231)))/$W$212)))*LN(((((gradient!$E$23*((gradient!$E$19-gradient!$E$18)/100)*(PI()*gradient!$E$8*gradient!$E$8/4*S$3*0.7/U231))/$W$212)+1)/((gradient!$E$23*((gradient!$E$19-gradient!$E$18)/100)*(PI()*gradient!$E$8*gradient!$E$8/4*S$3*0.7/U231))/$W$212))*EXP(gradient!$E$23*((gradient!$E$19-gradient!$E$18)/100))-(1/((gradient!$E$23*((gradient!$E$19-gradient!$E$18)/100)*(PI()*gradient!$E$8*gradient!$E$8/4*S$3*0.7/U231))/$W$212)))),0)</f>
        <v>0</v>
      </c>
      <c r="T231" s="340">
        <v>200</v>
      </c>
      <c r="U231" s="345">
        <f>4000*gradient!$E$8/4.6</f>
        <v>1826.0869565217392</v>
      </c>
    </row>
    <row r="232" spans="1:23" x14ac:dyDescent="0.2">
      <c r="A232" s="470"/>
      <c r="B232" s="345">
        <f>5000*gradient!$E$8/4.6</f>
        <v>2282.608695652174</v>
      </c>
      <c r="C232" s="344">
        <f>1+((SQRT($C$3/((('col1'!$B$9*(((($B232/60*4)/(3.1415927*0.7*gradient!$E$8*gradient!$E$8))/1000*gradient!$E$9/1000000)/'col1'!$N$5)^(1/3))+('col1'!$B$10/(((($B232/60*4)/(3.1415927*0.7*gradient!$E$8*gradient!$E$8))/1000*gradient!$E$9/1000000)/'col1'!$N$5))+('col1'!$B$11*(((($B232/60*4)/(3.1415927*0.7*gradient!$E$8*gradient!$E$8))/1000*gradient!$E$9/1000000)/'col1'!$N$5)))*(gradient!$E$9*0.001)))/4)*(1/(1+((gradient!$E$23*((gradient!$E$19-gradient!$E$18)/100)*((PI()*gradient!$E$8*gradient!$E$8/4*$C$3*0.7/$B232)))/gradient!$E$20)))*LN(((((gradient!$E$23*((gradient!$E$19-gradient!$E$18)/100)*(PI()*gradient!$E$8*gradient!$E$8/4*$C$3*0.7/$B232))/gradient!$E$20)+1)/((gradient!$E$23*((gradient!$E$19-gradient!$E$18)/100)*(PI()*gradient!$E$8*gradient!$E$8/4*$C$3*0.7/$B232))/gradient!$E$20))*EXP(gradient!$E$23*((gradient!$E$19-gradient!$E$18)/100))-(1/((gradient!$E$23*((gradient!$E$19-gradient!$E$18)/100)*(PI()*gradient!$E$8*gradient!$E$8/4*$C$3*0.7/$B232))/gradient!$E$20))))</f>
        <v>158.82121376343162</v>
      </c>
      <c r="E232" s="472"/>
      <c r="F232" s="345">
        <f>5000*gradient!$E$8/4.6</f>
        <v>2282.608695652174</v>
      </c>
      <c r="G232" s="344">
        <f>1.1*('col1'!$B$12*$G$3*0.001*(($F232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232" s="472"/>
      <c r="J232" s="345">
        <f>5000*gradient!$E$8/4.6</f>
        <v>2282.608695652174</v>
      </c>
      <c r="K232" s="344">
        <f>IF($G232&lt;201,1+((SQRT(K$3/((('col1'!$B$9*((((J232/60*4)/(3.1415927*0.7*gradient!$E$8*gradient!$E$8))/1000*gradient!$E$9/1000000)/'col1'!$N$5)^(1/3))+('col1'!$B$10/((((J232/60*4)/(3.1415927*0.7*gradient!$E$8*gradient!$E$8))/1000*gradient!$E$9/1000000)/'col1'!$N$5))+('col1'!$B$11*((((J232/60*4)/(3.1415927*0.7*gradient!$E$8*gradient!$E$8))/1000*gradient!$E$9/1000000)/'col1'!$N$5)))*(gradient!$E$9*0.001)))/4)*(1/(1+((gradient!$E$23*((gradient!$E$19-gradient!$E$18)/100)*((PI()*gradient!$E$8*gradient!$E$8/4*K$3*0.7/J232)))/$W$212)))*LN(((((gradient!$E$23*((gradient!$E$19-gradient!$E$18)/100)*(PI()*gradient!$E$8*gradient!$E$8/4*K$3*0.7/J232))/$W$212)+1)/((gradient!$E$23*((gradient!$E$19-gradient!$E$18)/100)*(PI()*gradient!$E$8*gradient!$E$8/4*K$3*0.7/J232))/$W$212))*EXP(gradient!$E$23*((gradient!$E$19-gradient!$E$18)/100))-(1/((gradient!$E$23*((gradient!$E$19-gradient!$E$18)/100)*(PI()*gradient!$E$8*gradient!$E$8/4*K$3*0.7/J232))/$W$212)))),0)</f>
        <v>0</v>
      </c>
      <c r="M232" s="472"/>
      <c r="N232" s="345">
        <f>5000*gradient!$E$8/4.6</f>
        <v>2282.608695652174</v>
      </c>
      <c r="O232" s="344">
        <f>IF($G232&lt;401,1+((SQRT(O$3/((('col1'!$B$9*((((N232/60*4)/(3.1415927*0.7*gradient!$E$8*gradient!$E$8))/1000*gradient!$E$9/1000000)/'col1'!$N$5)^(1/3))+('col1'!$B$10/((((N232/60*4)/(3.1415927*0.7*gradient!$E$8*gradient!$E$8))/1000*gradient!$E$9/1000000)/'col1'!$N$5))+('col1'!$B$11*((((N232/60*4)/(3.1415927*0.7*gradient!$E$8*gradient!$E$8))/1000*gradient!$E$9/1000000)/'col1'!$N$5)))*(gradient!$E$9*0.001)))/4)*(1/(1+((gradient!$E$23*((gradient!$E$19-gradient!$E$18)/100)*((PI()*gradient!$E$8*gradient!$E$8/4*O$3*0.7/N232)))/$W$212)))*LN(((((gradient!$E$23*((gradient!$E$19-gradient!$E$18)/100)*(PI()*gradient!$E$8*gradient!$E$8/4*O$3*0.7/N232))/$W$212)+1)/((gradient!$E$23*((gradient!$E$19-gradient!$E$18)/100)*(PI()*gradient!$E$8*gradient!$E$8/4*O$3*0.7/N232))/$W$212))*EXP(gradient!$E$23*((gradient!$E$19-gradient!$E$18)/100))-(1/((gradient!$E$23*((gradient!$E$19-gradient!$E$18)/100)*(PI()*gradient!$E$8*gradient!$E$8/4*O$3*0.7/N232))/$W$212)))),0)</f>
        <v>0</v>
      </c>
      <c r="Q232" s="472"/>
      <c r="S232" s="344">
        <f>IF($G232&lt;1001,1+((SQRT(S$3/((('col1'!$B$9*((((U232/60*4)/(3.1415927*0.7*gradient!$E$8*gradient!$E$8))/1000*gradient!$E$9/1000000)/'col1'!$N$5)^(1/3))+('col1'!$B$10/((((U232/60*4)/(3.1415927*0.7*gradient!$E$8*gradient!$E$8))/1000*gradient!$E$9/1000000)/'col1'!$N$5))+('col1'!$B$11*((((U232/60*4)/(3.1415927*0.7*gradient!$E$8*gradient!$E$8))/1000*gradient!$E$9/1000000)/'col1'!$N$5)))*(gradient!$E$9*0.001)))/4)*(1/(1+((gradient!$E$23*((gradient!$E$19-gradient!$E$18)/100)*((PI()*gradient!$E$8*gradient!$E$8/4*S$3*0.7/U232)))/$W$212)))*LN(((((gradient!$E$23*((gradient!$E$19-gradient!$E$18)/100)*(PI()*gradient!$E$8*gradient!$E$8/4*S$3*0.7/U232))/$W$212)+1)/((gradient!$E$23*((gradient!$E$19-gradient!$E$18)/100)*(PI()*gradient!$E$8*gradient!$E$8/4*S$3*0.7/U232))/$W$212))*EXP(gradient!$E$23*((gradient!$E$19-gradient!$E$18)/100))-(1/((gradient!$E$23*((gradient!$E$19-gradient!$E$18)/100)*(PI()*gradient!$E$8*gradient!$E$8/4*S$3*0.7/U232))/$W$212)))),0)</f>
        <v>0</v>
      </c>
      <c r="T232" s="340">
        <v>200</v>
      </c>
      <c r="U232" s="345">
        <f>5000*gradient!$E$8/4.6</f>
        <v>2282.608695652174</v>
      </c>
    </row>
    <row r="233" spans="1:23" x14ac:dyDescent="0.2">
      <c r="A233" s="470"/>
      <c r="B233" s="345">
        <f>6000*gradient!$E$8/4.6</f>
        <v>2739.130434782609</v>
      </c>
      <c r="C233" s="344">
        <f>1+((SQRT($C$3/((('col1'!$B$9*(((($B233/60*4)/(3.1415927*0.7*gradient!$E$8*gradient!$E$8))/1000*gradient!$E$9/1000000)/'col1'!$N$5)^(1/3))+('col1'!$B$10/(((($B233/60*4)/(3.1415927*0.7*gradient!$E$8*gradient!$E$8))/1000*gradient!$E$9/1000000)/'col1'!$N$5))+('col1'!$B$11*(((($B233/60*4)/(3.1415927*0.7*gradient!$E$8*gradient!$E$8))/1000*gradient!$E$9/1000000)/'col1'!$N$5)))*(gradient!$E$9*0.001)))/4)*(1/(1+((gradient!$E$23*((gradient!$E$19-gradient!$E$18)/100)*((PI()*gradient!$E$8*gradient!$E$8/4*$C$3*0.7/$B233)))/gradient!$E$20)))*LN(((((gradient!$E$23*((gradient!$E$19-gradient!$E$18)/100)*(PI()*gradient!$E$8*gradient!$E$8/4*$C$3*0.7/$B233))/gradient!$E$20)+1)/((gradient!$E$23*((gradient!$E$19-gradient!$E$18)/100)*(PI()*gradient!$E$8*gradient!$E$8/4*$C$3*0.7/$B233))/gradient!$E$20))*EXP(gradient!$E$23*((gradient!$E$19-gradient!$E$18)/100))-(1/((gradient!$E$23*((gradient!$E$19-gradient!$E$18)/100)*(PI()*gradient!$E$8*gradient!$E$8/4*$C$3*0.7/$B233))/gradient!$E$20))))</f>
        <v>155.45423601602076</v>
      </c>
      <c r="E233" s="472"/>
      <c r="F233" s="345">
        <f>6000*gradient!$E$8/4.6</f>
        <v>2739.130434782609</v>
      </c>
      <c r="G233" s="344">
        <f>1.1*('col1'!$B$12*$G$3*0.001*(($F233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233" s="472"/>
      <c r="J233" s="345">
        <f>6000*gradient!$E$8/4.6</f>
        <v>2739.130434782609</v>
      </c>
      <c r="K233" s="344">
        <f>IF($G233&lt;201,1+((SQRT(K$3/((('col1'!$B$9*((((J233/60*4)/(3.1415927*0.7*gradient!$E$8*gradient!$E$8))/1000*gradient!$E$9/1000000)/'col1'!$N$5)^(1/3))+('col1'!$B$10/((((J233/60*4)/(3.1415927*0.7*gradient!$E$8*gradient!$E$8))/1000*gradient!$E$9/1000000)/'col1'!$N$5))+('col1'!$B$11*((((J233/60*4)/(3.1415927*0.7*gradient!$E$8*gradient!$E$8))/1000*gradient!$E$9/1000000)/'col1'!$N$5)))*(gradient!$E$9*0.001)))/4)*(1/(1+((gradient!$E$23*((gradient!$E$19-gradient!$E$18)/100)*((PI()*gradient!$E$8*gradient!$E$8/4*K$3*0.7/J233)))/$W$212)))*LN(((((gradient!$E$23*((gradient!$E$19-gradient!$E$18)/100)*(PI()*gradient!$E$8*gradient!$E$8/4*K$3*0.7/J233))/$W$212)+1)/((gradient!$E$23*((gradient!$E$19-gradient!$E$18)/100)*(PI()*gradient!$E$8*gradient!$E$8/4*K$3*0.7/J233))/$W$212))*EXP(gradient!$E$23*((gradient!$E$19-gradient!$E$18)/100))-(1/((gradient!$E$23*((gradient!$E$19-gradient!$E$18)/100)*(PI()*gradient!$E$8*gradient!$E$8/4*K$3*0.7/J233))/$W$212)))),0)</f>
        <v>0</v>
      </c>
      <c r="M233" s="472"/>
      <c r="N233" s="345">
        <f>6000*gradient!$E$8/4.6</f>
        <v>2739.130434782609</v>
      </c>
      <c r="O233" s="344">
        <f>IF($G233&lt;401,1+((SQRT(O$3/((('col1'!$B$9*((((N233/60*4)/(3.1415927*0.7*gradient!$E$8*gradient!$E$8))/1000*gradient!$E$9/1000000)/'col1'!$N$5)^(1/3))+('col1'!$B$10/((((N233/60*4)/(3.1415927*0.7*gradient!$E$8*gradient!$E$8))/1000*gradient!$E$9/1000000)/'col1'!$N$5))+('col1'!$B$11*((((N233/60*4)/(3.1415927*0.7*gradient!$E$8*gradient!$E$8))/1000*gradient!$E$9/1000000)/'col1'!$N$5)))*(gradient!$E$9*0.001)))/4)*(1/(1+((gradient!$E$23*((gradient!$E$19-gradient!$E$18)/100)*((PI()*gradient!$E$8*gradient!$E$8/4*O$3*0.7/N233)))/$W$212)))*LN(((((gradient!$E$23*((gradient!$E$19-gradient!$E$18)/100)*(PI()*gradient!$E$8*gradient!$E$8/4*O$3*0.7/N233))/$W$212)+1)/((gradient!$E$23*((gradient!$E$19-gradient!$E$18)/100)*(PI()*gradient!$E$8*gradient!$E$8/4*O$3*0.7/N233))/$W$212))*EXP(gradient!$E$23*((gradient!$E$19-gradient!$E$18)/100))-(1/((gradient!$E$23*((gradient!$E$19-gradient!$E$18)/100)*(PI()*gradient!$E$8*gradient!$E$8/4*O$3*0.7/N233))/$W$212)))),0)</f>
        <v>0</v>
      </c>
      <c r="Q233" s="472"/>
      <c r="S233" s="344">
        <f>IF($G233&lt;1001,1+((SQRT(S$3/((('col1'!$B$9*((((U233/60*4)/(3.1415927*0.7*gradient!$E$8*gradient!$E$8))/1000*gradient!$E$9/1000000)/'col1'!$N$5)^(1/3))+('col1'!$B$10/((((U233/60*4)/(3.1415927*0.7*gradient!$E$8*gradient!$E$8))/1000*gradient!$E$9/1000000)/'col1'!$N$5))+('col1'!$B$11*((((U233/60*4)/(3.1415927*0.7*gradient!$E$8*gradient!$E$8))/1000*gradient!$E$9/1000000)/'col1'!$N$5)))*(gradient!$E$9*0.001)))/4)*(1/(1+((gradient!$E$23*((gradient!$E$19-gradient!$E$18)/100)*((PI()*gradient!$E$8*gradient!$E$8/4*S$3*0.7/U233)))/$W$212)))*LN(((((gradient!$E$23*((gradient!$E$19-gradient!$E$18)/100)*(PI()*gradient!$E$8*gradient!$E$8/4*S$3*0.7/U233))/$W$212)+1)/((gradient!$E$23*((gradient!$E$19-gradient!$E$18)/100)*(PI()*gradient!$E$8*gradient!$E$8/4*S$3*0.7/U233))/$W$212))*EXP(gradient!$E$23*((gradient!$E$19-gradient!$E$18)/100))-(1/((gradient!$E$23*((gradient!$E$19-gradient!$E$18)/100)*(PI()*gradient!$E$8*gradient!$E$8/4*S$3*0.7/U233))/$W$212)))),0)</f>
        <v>0</v>
      </c>
      <c r="T233" s="340">
        <v>200</v>
      </c>
      <c r="U233" s="345">
        <f>6000*gradient!$E$8/4.6</f>
        <v>2739.130434782609</v>
      </c>
    </row>
    <row r="234" spans="1:23" x14ac:dyDescent="0.2">
      <c r="A234" s="470"/>
      <c r="B234" s="345">
        <f>7000*gradient!$E$8/4.6</f>
        <v>3195.6521739130435</v>
      </c>
      <c r="C234" s="344">
        <f>1+((SQRT($C$3/((('col1'!$B$9*(((($B234/60*4)/(3.1415927*0.7*gradient!$E$8*gradient!$E$8))/1000*gradient!$E$9/1000000)/'col1'!$N$5)^(1/3))+('col1'!$B$10/(((($B234/60*4)/(3.1415927*0.7*gradient!$E$8*gradient!$E$8))/1000*gradient!$E$9/1000000)/'col1'!$N$5))+('col1'!$B$11*(((($B234/60*4)/(3.1415927*0.7*gradient!$E$8*gradient!$E$8))/1000*gradient!$E$9/1000000)/'col1'!$N$5)))*(gradient!$E$9*0.001)))/4)*(1/(1+((gradient!$E$23*((gradient!$E$19-gradient!$E$18)/100)*((PI()*gradient!$E$8*gradient!$E$8/4*$C$3*0.7/$B234)))/gradient!$E$20)))*LN(((((gradient!$E$23*((gradient!$E$19-gradient!$E$18)/100)*(PI()*gradient!$E$8*gradient!$E$8/4*$C$3*0.7/$B234))/gradient!$E$20)+1)/((gradient!$E$23*((gradient!$E$19-gradient!$E$18)/100)*(PI()*gradient!$E$8*gradient!$E$8/4*$C$3*0.7/$B234))/gradient!$E$20))*EXP(gradient!$E$23*((gradient!$E$19-gradient!$E$18)/100))-(1/((gradient!$E$23*((gradient!$E$19-gradient!$E$18)/100)*(PI()*gradient!$E$8*gradient!$E$8/4*$C$3*0.7/$B234))/gradient!$E$20))))</f>
        <v>152.16691053750262</v>
      </c>
      <c r="E234" s="472"/>
      <c r="F234" s="345">
        <f>7000*gradient!$E$8/4.6</f>
        <v>3195.6521739130435</v>
      </c>
      <c r="G234" s="344">
        <f>1.1*('col1'!$B$12*$G$3*0.001*(($F234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234" s="472"/>
      <c r="J234" s="345">
        <f>7000*gradient!$E$8/4.6</f>
        <v>3195.6521739130435</v>
      </c>
      <c r="K234" s="344">
        <f>IF($G234&lt;201,1+((SQRT(K$3/((('col1'!$B$9*((((J234/60*4)/(3.1415927*0.7*gradient!$E$8*gradient!$E$8))/1000*gradient!$E$9/1000000)/'col1'!$N$5)^(1/3))+('col1'!$B$10/((((J234/60*4)/(3.1415927*0.7*gradient!$E$8*gradient!$E$8))/1000*gradient!$E$9/1000000)/'col1'!$N$5))+('col1'!$B$11*((((J234/60*4)/(3.1415927*0.7*gradient!$E$8*gradient!$E$8))/1000*gradient!$E$9/1000000)/'col1'!$N$5)))*(gradient!$E$9*0.001)))/4)*(1/(1+((gradient!$E$23*((gradient!$E$19-gradient!$E$18)/100)*((PI()*gradient!$E$8*gradient!$E$8/4*K$3*0.7/J234)))/$W$212)))*LN(((((gradient!$E$23*((gradient!$E$19-gradient!$E$18)/100)*(PI()*gradient!$E$8*gradient!$E$8/4*K$3*0.7/J234))/$W$212)+1)/((gradient!$E$23*((gradient!$E$19-gradient!$E$18)/100)*(PI()*gradient!$E$8*gradient!$E$8/4*K$3*0.7/J234))/$W$212))*EXP(gradient!$E$23*((gradient!$E$19-gradient!$E$18)/100))-(1/((gradient!$E$23*((gradient!$E$19-gradient!$E$18)/100)*(PI()*gradient!$E$8*gradient!$E$8/4*K$3*0.7/J234))/$W$212)))),0)</f>
        <v>0</v>
      </c>
      <c r="M234" s="472"/>
      <c r="N234" s="345">
        <f>7000*gradient!$E$8/4.6</f>
        <v>3195.6521739130435</v>
      </c>
      <c r="O234" s="344">
        <f>IF($G234&lt;401,1+((SQRT(O$3/((('col1'!$B$9*((((N234/60*4)/(3.1415927*0.7*gradient!$E$8*gradient!$E$8))/1000*gradient!$E$9/1000000)/'col1'!$N$5)^(1/3))+('col1'!$B$10/((((N234/60*4)/(3.1415927*0.7*gradient!$E$8*gradient!$E$8))/1000*gradient!$E$9/1000000)/'col1'!$N$5))+('col1'!$B$11*((((N234/60*4)/(3.1415927*0.7*gradient!$E$8*gradient!$E$8))/1000*gradient!$E$9/1000000)/'col1'!$N$5)))*(gradient!$E$9*0.001)))/4)*(1/(1+((gradient!$E$23*((gradient!$E$19-gradient!$E$18)/100)*((PI()*gradient!$E$8*gradient!$E$8/4*O$3*0.7/N234)))/$W$212)))*LN(((((gradient!$E$23*((gradient!$E$19-gradient!$E$18)/100)*(PI()*gradient!$E$8*gradient!$E$8/4*O$3*0.7/N234))/$W$212)+1)/((gradient!$E$23*((gradient!$E$19-gradient!$E$18)/100)*(PI()*gradient!$E$8*gradient!$E$8/4*O$3*0.7/N234))/$W$212))*EXP(gradient!$E$23*((gradient!$E$19-gradient!$E$18)/100))-(1/((gradient!$E$23*((gradient!$E$19-gradient!$E$18)/100)*(PI()*gradient!$E$8*gradient!$E$8/4*O$3*0.7/N234))/$W$212)))),0)</f>
        <v>0</v>
      </c>
      <c r="Q234" s="472"/>
      <c r="S234" s="344">
        <f>IF($G234&lt;1001,1+((SQRT(S$3/((('col1'!$B$9*((((U234/60*4)/(3.1415927*0.7*gradient!$E$8*gradient!$E$8))/1000*gradient!$E$9/1000000)/'col1'!$N$5)^(1/3))+('col1'!$B$10/((((U234/60*4)/(3.1415927*0.7*gradient!$E$8*gradient!$E$8))/1000*gradient!$E$9/1000000)/'col1'!$N$5))+('col1'!$B$11*((((U234/60*4)/(3.1415927*0.7*gradient!$E$8*gradient!$E$8))/1000*gradient!$E$9/1000000)/'col1'!$N$5)))*(gradient!$E$9*0.001)))/4)*(1/(1+((gradient!$E$23*((gradient!$E$19-gradient!$E$18)/100)*((PI()*gradient!$E$8*gradient!$E$8/4*S$3*0.7/U234)))/$W$212)))*LN(((((gradient!$E$23*((gradient!$E$19-gradient!$E$18)/100)*(PI()*gradient!$E$8*gradient!$E$8/4*S$3*0.7/U234))/$W$212)+1)/((gradient!$E$23*((gradient!$E$19-gradient!$E$18)/100)*(PI()*gradient!$E$8*gradient!$E$8/4*S$3*0.7/U234))/$W$212))*EXP(gradient!$E$23*((gradient!$E$19-gradient!$E$18)/100))-(1/((gradient!$E$23*((gradient!$E$19-gradient!$E$18)/100)*(PI()*gradient!$E$8*gradient!$E$8/4*S$3*0.7/U234))/$W$212)))),0)</f>
        <v>0</v>
      </c>
      <c r="T234" s="340">
        <v>200</v>
      </c>
      <c r="U234" s="345">
        <f>7000*gradient!$E$8/4.6</f>
        <v>3195.6521739130435</v>
      </c>
    </row>
    <row r="235" spans="1:23" x14ac:dyDescent="0.2">
      <c r="A235" s="470"/>
      <c r="B235" s="345">
        <f>8000*gradient!$E$8/4.6</f>
        <v>3652.1739130434785</v>
      </c>
      <c r="C235" s="344">
        <f>1+((SQRT($C$3/((('col1'!$B$9*(((($B235/60*4)/(3.1415927*0.7*gradient!$E$8*gradient!$E$8))/1000*gradient!$E$9/1000000)/'col1'!$N$5)^(1/3))+('col1'!$B$10/(((($B235/60*4)/(3.1415927*0.7*gradient!$E$8*gradient!$E$8))/1000*gradient!$E$9/1000000)/'col1'!$N$5))+('col1'!$B$11*(((($B235/60*4)/(3.1415927*0.7*gradient!$E$8*gradient!$E$8))/1000*gradient!$E$9/1000000)/'col1'!$N$5)))*(gradient!$E$9*0.001)))/4)*(1/(1+((gradient!$E$23*((gradient!$E$19-gradient!$E$18)/100)*((PI()*gradient!$E$8*gradient!$E$8/4*$C$3*0.7/$B235)))/gradient!$E$20)))*LN(((((gradient!$E$23*((gradient!$E$19-gradient!$E$18)/100)*(PI()*gradient!$E$8*gradient!$E$8/4*$C$3*0.7/$B235))/gradient!$E$20)+1)/((gradient!$E$23*((gradient!$E$19-gradient!$E$18)/100)*(PI()*gradient!$E$8*gradient!$E$8/4*$C$3*0.7/$B235))/gradient!$E$20))*EXP(gradient!$E$23*((gradient!$E$19-gradient!$E$18)/100))-(1/((gradient!$E$23*((gradient!$E$19-gradient!$E$18)/100)*(PI()*gradient!$E$8*gradient!$E$8/4*$C$3*0.7/$B235))/gradient!$E$20))))</f>
        <v>149.04021561322466</v>
      </c>
      <c r="E235" s="472"/>
      <c r="F235" s="345">
        <f>8000*gradient!$E$8/4.6</f>
        <v>3652.1739130434785</v>
      </c>
      <c r="G235" s="344">
        <f>1.1*('col1'!$B$12*$G$3*0.001*(($F235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235" s="472"/>
      <c r="J235" s="345">
        <f>8000*gradient!$E$8/4.6</f>
        <v>3652.1739130434785</v>
      </c>
      <c r="K235" s="344">
        <f>IF($G235&lt;201,1+((SQRT(K$3/((('col1'!$B$9*((((J235/60*4)/(3.1415927*0.7*gradient!$E$8*gradient!$E$8))/1000*gradient!$E$9/1000000)/'col1'!$N$5)^(1/3))+('col1'!$B$10/((((J235/60*4)/(3.1415927*0.7*gradient!$E$8*gradient!$E$8))/1000*gradient!$E$9/1000000)/'col1'!$N$5))+('col1'!$B$11*((((J235/60*4)/(3.1415927*0.7*gradient!$E$8*gradient!$E$8))/1000*gradient!$E$9/1000000)/'col1'!$N$5)))*(gradient!$E$9*0.001)))/4)*(1/(1+((gradient!$E$23*((gradient!$E$19-gradient!$E$18)/100)*((PI()*gradient!$E$8*gradient!$E$8/4*K$3*0.7/J235)))/$W$212)))*LN(((((gradient!$E$23*((gradient!$E$19-gradient!$E$18)/100)*(PI()*gradient!$E$8*gradient!$E$8/4*K$3*0.7/J235))/$W$212)+1)/((gradient!$E$23*((gradient!$E$19-gradient!$E$18)/100)*(PI()*gradient!$E$8*gradient!$E$8/4*K$3*0.7/J235))/$W$212))*EXP(gradient!$E$23*((gradient!$E$19-gradient!$E$18)/100))-(1/((gradient!$E$23*((gradient!$E$19-gradient!$E$18)/100)*(PI()*gradient!$E$8*gradient!$E$8/4*K$3*0.7/J235))/$W$212)))),0)</f>
        <v>0</v>
      </c>
      <c r="M235" s="472"/>
      <c r="N235" s="345">
        <f>8000*gradient!$E$8/4.6</f>
        <v>3652.1739130434785</v>
      </c>
      <c r="O235" s="344">
        <f>IF($G235&lt;401,1+((SQRT(O$3/((('col1'!$B$9*((((N235/60*4)/(3.1415927*0.7*gradient!$E$8*gradient!$E$8))/1000*gradient!$E$9/1000000)/'col1'!$N$5)^(1/3))+('col1'!$B$10/((((N235/60*4)/(3.1415927*0.7*gradient!$E$8*gradient!$E$8))/1000*gradient!$E$9/1000000)/'col1'!$N$5))+('col1'!$B$11*((((N235/60*4)/(3.1415927*0.7*gradient!$E$8*gradient!$E$8))/1000*gradient!$E$9/1000000)/'col1'!$N$5)))*(gradient!$E$9*0.001)))/4)*(1/(1+((gradient!$E$23*((gradient!$E$19-gradient!$E$18)/100)*((PI()*gradient!$E$8*gradient!$E$8/4*O$3*0.7/N235)))/$W$212)))*LN(((((gradient!$E$23*((gradient!$E$19-gradient!$E$18)/100)*(PI()*gradient!$E$8*gradient!$E$8/4*O$3*0.7/N235))/$W$212)+1)/((gradient!$E$23*((gradient!$E$19-gradient!$E$18)/100)*(PI()*gradient!$E$8*gradient!$E$8/4*O$3*0.7/N235))/$W$212))*EXP(gradient!$E$23*((gradient!$E$19-gradient!$E$18)/100))-(1/((gradient!$E$23*((gradient!$E$19-gradient!$E$18)/100)*(PI()*gradient!$E$8*gradient!$E$8/4*O$3*0.7/N235))/$W$212)))),0)</f>
        <v>0</v>
      </c>
      <c r="Q235" s="472"/>
      <c r="S235" s="344">
        <f>IF($G235&lt;1001,1+((SQRT(S$3/((('col1'!$B$9*((((U235/60*4)/(3.1415927*0.7*gradient!$E$8*gradient!$E$8))/1000*gradient!$E$9/1000000)/'col1'!$N$5)^(1/3))+('col1'!$B$10/((((U235/60*4)/(3.1415927*0.7*gradient!$E$8*gradient!$E$8))/1000*gradient!$E$9/1000000)/'col1'!$N$5))+('col1'!$B$11*((((U235/60*4)/(3.1415927*0.7*gradient!$E$8*gradient!$E$8))/1000*gradient!$E$9/1000000)/'col1'!$N$5)))*(gradient!$E$9*0.001)))/4)*(1/(1+((gradient!$E$23*((gradient!$E$19-gradient!$E$18)/100)*((PI()*gradient!$E$8*gradient!$E$8/4*S$3*0.7/U235)))/$W$212)))*LN(((((gradient!$E$23*((gradient!$E$19-gradient!$E$18)/100)*(PI()*gradient!$E$8*gradient!$E$8/4*S$3*0.7/U235))/$W$212)+1)/((gradient!$E$23*((gradient!$E$19-gradient!$E$18)/100)*(PI()*gradient!$E$8*gradient!$E$8/4*S$3*0.7/U235))/$W$212))*EXP(gradient!$E$23*((gradient!$E$19-gradient!$E$18)/100))-(1/((gradient!$E$23*((gradient!$E$19-gradient!$E$18)/100)*(PI()*gradient!$E$8*gradient!$E$8/4*S$3*0.7/U235))/$W$212)))),0)</f>
        <v>0</v>
      </c>
      <c r="T235" s="340">
        <v>200</v>
      </c>
      <c r="U235" s="345">
        <f>8000*gradient!$E$8/4.6</f>
        <v>3652.1739130434785</v>
      </c>
    </row>
    <row r="236" spans="1:23" x14ac:dyDescent="0.2">
      <c r="A236" s="470"/>
      <c r="B236" s="345">
        <f>9000*gradient!$E$8/4.6</f>
        <v>4108.695652173913</v>
      </c>
      <c r="C236" s="344">
        <f>1+((SQRT($C$3/((('col1'!$B$9*(((($B236/60*4)/(3.1415927*0.7*gradient!$E$8*gradient!$E$8))/1000*gradient!$E$9/1000000)/'col1'!$N$5)^(1/3))+('col1'!$B$10/(((($B236/60*4)/(3.1415927*0.7*gradient!$E$8*gradient!$E$8))/1000*gradient!$E$9/1000000)/'col1'!$N$5))+('col1'!$B$11*(((($B236/60*4)/(3.1415927*0.7*gradient!$E$8*gradient!$E$8))/1000*gradient!$E$9/1000000)/'col1'!$N$5)))*(gradient!$E$9*0.001)))/4)*(1/(1+((gradient!$E$23*((gradient!$E$19-gradient!$E$18)/100)*((PI()*gradient!$E$8*gradient!$E$8/4*$C$3*0.7/$B236)))/gradient!$E$20)))*LN(((((gradient!$E$23*((gradient!$E$19-gradient!$E$18)/100)*(PI()*gradient!$E$8*gradient!$E$8/4*$C$3*0.7/$B236))/gradient!$E$20)+1)/((gradient!$E$23*((gradient!$E$19-gradient!$E$18)/100)*(PI()*gradient!$E$8*gradient!$E$8/4*$C$3*0.7/$B236))/gradient!$E$20))*EXP(gradient!$E$23*((gradient!$E$19-gradient!$E$18)/100))-(1/((gradient!$E$23*((gradient!$E$19-gradient!$E$18)/100)*(PI()*gradient!$E$8*gradient!$E$8/4*$C$3*0.7/$B236))/gradient!$E$20))))</f>
        <v>146.09653074120905</v>
      </c>
      <c r="E236" s="472"/>
      <c r="F236" s="345">
        <f>9000*gradient!$E$8/4.6</f>
        <v>4108.695652173913</v>
      </c>
      <c r="G236" s="344">
        <f>1.1*('col1'!$B$12*$G$3*0.001*(($F236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236" s="472"/>
      <c r="J236" s="345">
        <f>9000*gradient!$E$8/4.6</f>
        <v>4108.695652173913</v>
      </c>
      <c r="K236" s="344">
        <f>IF($G236&lt;201,1+((SQRT(K$3/((('col1'!$B$9*((((J236/60*4)/(3.1415927*0.7*gradient!$E$8*gradient!$E$8))/1000*gradient!$E$9/1000000)/'col1'!$N$5)^(1/3))+('col1'!$B$10/((((J236/60*4)/(3.1415927*0.7*gradient!$E$8*gradient!$E$8))/1000*gradient!$E$9/1000000)/'col1'!$N$5))+('col1'!$B$11*((((J236/60*4)/(3.1415927*0.7*gradient!$E$8*gradient!$E$8))/1000*gradient!$E$9/1000000)/'col1'!$N$5)))*(gradient!$E$9*0.001)))/4)*(1/(1+((gradient!$E$23*((gradient!$E$19-gradient!$E$18)/100)*((PI()*gradient!$E$8*gradient!$E$8/4*K$3*0.7/J236)))/$W$212)))*LN(((((gradient!$E$23*((gradient!$E$19-gradient!$E$18)/100)*(PI()*gradient!$E$8*gradient!$E$8/4*K$3*0.7/J236))/$W$212)+1)/((gradient!$E$23*((gradient!$E$19-gradient!$E$18)/100)*(PI()*gradient!$E$8*gradient!$E$8/4*K$3*0.7/J236))/$W$212))*EXP(gradient!$E$23*((gradient!$E$19-gradient!$E$18)/100))-(1/((gradient!$E$23*((gradient!$E$19-gradient!$E$18)/100)*(PI()*gradient!$E$8*gradient!$E$8/4*K$3*0.7/J236))/$W$212)))),0)</f>
        <v>0</v>
      </c>
      <c r="M236" s="472"/>
      <c r="N236" s="345">
        <f>9000*gradient!$E$8/4.6</f>
        <v>4108.695652173913</v>
      </c>
      <c r="O236" s="344">
        <f>IF($G236&lt;401,1+((SQRT(O$3/((('col1'!$B$9*((((N236/60*4)/(3.1415927*0.7*gradient!$E$8*gradient!$E$8))/1000*gradient!$E$9/1000000)/'col1'!$N$5)^(1/3))+('col1'!$B$10/((((N236/60*4)/(3.1415927*0.7*gradient!$E$8*gradient!$E$8))/1000*gradient!$E$9/1000000)/'col1'!$N$5))+('col1'!$B$11*((((N236/60*4)/(3.1415927*0.7*gradient!$E$8*gradient!$E$8))/1000*gradient!$E$9/1000000)/'col1'!$N$5)))*(gradient!$E$9*0.001)))/4)*(1/(1+((gradient!$E$23*((gradient!$E$19-gradient!$E$18)/100)*((PI()*gradient!$E$8*gradient!$E$8/4*O$3*0.7/N236)))/$W$212)))*LN(((((gradient!$E$23*((gradient!$E$19-gradient!$E$18)/100)*(PI()*gradient!$E$8*gradient!$E$8/4*O$3*0.7/N236))/$W$212)+1)/((gradient!$E$23*((gradient!$E$19-gradient!$E$18)/100)*(PI()*gradient!$E$8*gradient!$E$8/4*O$3*0.7/N236))/$W$212))*EXP(gradient!$E$23*((gradient!$E$19-gradient!$E$18)/100))-(1/((gradient!$E$23*((gradient!$E$19-gradient!$E$18)/100)*(PI()*gradient!$E$8*gradient!$E$8/4*O$3*0.7/N236))/$W$212)))),0)</f>
        <v>0</v>
      </c>
      <c r="Q236" s="472"/>
      <c r="S236" s="344">
        <f>IF($G236&lt;1001,1+((SQRT(S$3/((('col1'!$B$9*((((U236/60*4)/(3.1415927*0.7*gradient!$E$8*gradient!$E$8))/1000*gradient!$E$9/1000000)/'col1'!$N$5)^(1/3))+('col1'!$B$10/((((U236/60*4)/(3.1415927*0.7*gradient!$E$8*gradient!$E$8))/1000*gradient!$E$9/1000000)/'col1'!$N$5))+('col1'!$B$11*((((U236/60*4)/(3.1415927*0.7*gradient!$E$8*gradient!$E$8))/1000*gradient!$E$9/1000000)/'col1'!$N$5)))*(gradient!$E$9*0.001)))/4)*(1/(1+((gradient!$E$23*((gradient!$E$19-gradient!$E$18)/100)*((PI()*gradient!$E$8*gradient!$E$8/4*S$3*0.7/U236)))/$W$212)))*LN(((((gradient!$E$23*((gradient!$E$19-gradient!$E$18)/100)*(PI()*gradient!$E$8*gradient!$E$8/4*S$3*0.7/U236))/$W$212)+1)/((gradient!$E$23*((gradient!$E$19-gradient!$E$18)/100)*(PI()*gradient!$E$8*gradient!$E$8/4*S$3*0.7/U236))/$W$212))*EXP(gradient!$E$23*((gradient!$E$19-gradient!$E$18)/100))-(1/((gradient!$E$23*((gradient!$E$19-gradient!$E$18)/100)*(PI()*gradient!$E$8*gradient!$E$8/4*S$3*0.7/U236))/$W$212)))),0)</f>
        <v>0</v>
      </c>
      <c r="T236" s="340">
        <v>200</v>
      </c>
      <c r="U236" s="345">
        <f>9000*gradient!$E$8/4.6</f>
        <v>4108.695652173913</v>
      </c>
    </row>
    <row r="237" spans="1:23" x14ac:dyDescent="0.2">
      <c r="A237" s="470"/>
      <c r="B237" s="345">
        <f>10000*gradient!$E$8/4.6</f>
        <v>4565.217391304348</v>
      </c>
      <c r="C237" s="344">
        <f>1+((SQRT($C$3/((('col1'!$B$9*(((($B237/60*4)/(3.1415927*0.7*gradient!$E$8*gradient!$E$8))/1000*gradient!$E$9/1000000)/'col1'!$N$5)^(1/3))+('col1'!$B$10/(((($B237/60*4)/(3.1415927*0.7*gradient!$E$8*gradient!$E$8))/1000*gradient!$E$9/1000000)/'col1'!$N$5))+('col1'!$B$11*(((($B237/60*4)/(3.1415927*0.7*gradient!$E$8*gradient!$E$8))/1000*gradient!$E$9/1000000)/'col1'!$N$5)))*(gradient!$E$9*0.001)))/4)*(1/(1+((gradient!$E$23*((gradient!$E$19-gradient!$E$18)/100)*((PI()*gradient!$E$8*gradient!$E$8/4*$C$3*0.7/$B237)))/gradient!$E$20)))*LN(((((gradient!$E$23*((gradient!$E$19-gradient!$E$18)/100)*(PI()*gradient!$E$8*gradient!$E$8/4*$C$3*0.7/$B237))/gradient!$E$20)+1)/((gradient!$E$23*((gradient!$E$19-gradient!$E$18)/100)*(PI()*gradient!$E$8*gradient!$E$8/4*$C$3*0.7/$B237))/gradient!$E$20))*EXP(gradient!$E$23*((gradient!$E$19-gradient!$E$18)/100))-(1/((gradient!$E$23*((gradient!$E$19-gradient!$E$18)/100)*(PI()*gradient!$E$8*gradient!$E$8/4*$C$3*0.7/$B237))/gradient!$E$20))))</f>
        <v>143.33502929228118</v>
      </c>
      <c r="E237" s="473"/>
      <c r="F237" s="345">
        <f>10000*gradient!$E$8/4.6</f>
        <v>4565.217391304348</v>
      </c>
      <c r="G237" s="344">
        <f>1.1*('col1'!$B$12*$G$3*0.001*(($F237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237" s="473"/>
      <c r="J237" s="345">
        <f>10000*gradient!$E$8/4.6</f>
        <v>4565.217391304348</v>
      </c>
      <c r="K237" s="344">
        <f>IF($G237&lt;201,1+((SQRT(K$3/((('col1'!$B$9*((((J237/60*4)/(3.1415927*0.7*gradient!$E$8*gradient!$E$8))/1000*gradient!$E$9/1000000)/'col1'!$N$5)^(1/3))+('col1'!$B$10/((((J237/60*4)/(3.1415927*0.7*gradient!$E$8*gradient!$E$8))/1000*gradient!$E$9/1000000)/'col1'!$N$5))+('col1'!$B$11*((((J237/60*4)/(3.1415927*0.7*gradient!$E$8*gradient!$E$8))/1000*gradient!$E$9/1000000)/'col1'!$N$5)))*(gradient!$E$9*0.001)))/4)*(1/(1+((gradient!$E$23*((gradient!$E$19-gradient!$E$18)/100)*((PI()*gradient!$E$8*gradient!$E$8/4*K$3*0.7/J237)))/$W$212)))*LN(((((gradient!$E$23*((gradient!$E$19-gradient!$E$18)/100)*(PI()*gradient!$E$8*gradient!$E$8/4*K$3*0.7/J237))/$W$212)+1)/((gradient!$E$23*((gradient!$E$19-gradient!$E$18)/100)*(PI()*gradient!$E$8*gradient!$E$8/4*K$3*0.7/J237))/$W$212))*EXP(gradient!$E$23*((gradient!$E$19-gradient!$E$18)/100))-(1/((gradient!$E$23*((gradient!$E$19-gradient!$E$18)/100)*(PI()*gradient!$E$8*gradient!$E$8/4*K$3*0.7/J237))/$W$212)))),0)</f>
        <v>0</v>
      </c>
      <c r="M237" s="473"/>
      <c r="N237" s="345">
        <f>10000*gradient!$E$8/4.6</f>
        <v>4565.217391304348</v>
      </c>
      <c r="O237" s="344">
        <f>IF($G237&lt;401,1+((SQRT(O$3/((('col1'!$B$9*((((N237/60*4)/(3.1415927*0.7*gradient!$E$8*gradient!$E$8))/1000*gradient!$E$9/1000000)/'col1'!$N$5)^(1/3))+('col1'!$B$10/((((N237/60*4)/(3.1415927*0.7*gradient!$E$8*gradient!$E$8))/1000*gradient!$E$9/1000000)/'col1'!$N$5))+('col1'!$B$11*((((N237/60*4)/(3.1415927*0.7*gradient!$E$8*gradient!$E$8))/1000*gradient!$E$9/1000000)/'col1'!$N$5)))*(gradient!$E$9*0.001)))/4)*(1/(1+((gradient!$E$23*((gradient!$E$19-gradient!$E$18)/100)*((PI()*gradient!$E$8*gradient!$E$8/4*O$3*0.7/N237)))/$W$212)))*LN(((((gradient!$E$23*((gradient!$E$19-gradient!$E$18)/100)*(PI()*gradient!$E$8*gradient!$E$8/4*O$3*0.7/N237))/$W$212)+1)/((gradient!$E$23*((gradient!$E$19-gradient!$E$18)/100)*(PI()*gradient!$E$8*gradient!$E$8/4*O$3*0.7/N237))/$W$212))*EXP(gradient!$E$23*((gradient!$E$19-gradient!$E$18)/100))-(1/((gradient!$E$23*((gradient!$E$19-gradient!$E$18)/100)*(PI()*gradient!$E$8*gradient!$E$8/4*O$3*0.7/N237))/$W$212)))),0)</f>
        <v>0</v>
      </c>
      <c r="Q237" s="473"/>
      <c r="S237" s="344">
        <f>IF($G237&lt;1001,1+((SQRT(S$3/((('col1'!$B$9*((((U237/60*4)/(3.1415927*0.7*gradient!$E$8*gradient!$E$8))/1000*gradient!$E$9/1000000)/'col1'!$N$5)^(1/3))+('col1'!$B$10/((((U237/60*4)/(3.1415927*0.7*gradient!$E$8*gradient!$E$8))/1000*gradient!$E$9/1000000)/'col1'!$N$5))+('col1'!$B$11*((((U237/60*4)/(3.1415927*0.7*gradient!$E$8*gradient!$E$8))/1000*gradient!$E$9/1000000)/'col1'!$N$5)))*(gradient!$E$9*0.001)))/4)*(1/(1+((gradient!$E$23*((gradient!$E$19-gradient!$E$18)/100)*((PI()*gradient!$E$8*gradient!$E$8/4*S$3*0.7/U237)))/$W$212)))*LN(((((gradient!$E$23*((gradient!$E$19-gradient!$E$18)/100)*(PI()*gradient!$E$8*gradient!$E$8/4*S$3*0.7/U237))/$W$212)+1)/((gradient!$E$23*((gradient!$E$19-gradient!$E$18)/100)*(PI()*gradient!$E$8*gradient!$E$8/4*S$3*0.7/U237))/$W$212))*EXP(gradient!$E$23*((gradient!$E$19-gradient!$E$18)/100))-(1/((gradient!$E$23*((gradient!$E$19-gradient!$E$18)/100)*(PI()*gradient!$E$8*gradient!$E$8/4*S$3*0.7/U237))/$W$212)))),0)</f>
        <v>0</v>
      </c>
      <c r="T237" s="340">
        <v>200</v>
      </c>
      <c r="U237" s="345">
        <f>10000*gradient!$E$8/4.6</f>
        <v>4565.217391304348</v>
      </c>
    </row>
    <row r="238" spans="1:23" ht="12.75" customHeight="1" x14ac:dyDescent="0.2">
      <c r="A238" s="470" t="s">
        <v>290</v>
      </c>
      <c r="B238" s="343">
        <f>50*gradient!$E$8/4.6</f>
        <v>22.826086956521742</v>
      </c>
      <c r="C238" s="344">
        <f>1+((SQRT($C$3/((('col1'!$B$9*(((($B238/60*4)/(3.1415927*0.7*gradient!$E$8*gradient!$E$8))/1000*gradient!$E$9/1000000)/'col1'!$N$5)^(1/3))+('col1'!$B$10/(((($B238/60*4)/(3.1415927*0.7*gradient!$E$8*gradient!$E$8))/1000*gradient!$E$9/1000000)/'col1'!$N$5))+('col1'!$B$11*(((($B238/60*4)/(3.1415927*0.7*gradient!$E$8*gradient!$E$8))/1000*gradient!$E$9/1000000)/'col1'!$N$5)))*(gradient!$E$9*0.001)))/4)*(1/(1+((gradient!$E$23*((gradient!$E$19-gradient!$E$18)/100)*((PI()*gradient!$E$8*gradient!$E$8/4*$C$3*0.7/$B238)))/gradient!$E$20)))*LN(((((gradient!$E$23*((gradient!$E$19-gradient!$E$18)/100)*(PI()*gradient!$E$8*gradient!$E$8/4*$C$3*0.7/$B238))/gradient!$E$20)+1)/((gradient!$E$23*((gradient!$E$19-gradient!$E$18)/100)*(PI()*gradient!$E$8*gradient!$E$8/4*$C$3*0.7/$B238))/gradient!$E$20))*EXP(gradient!$E$23*((gradient!$E$19-gradient!$E$18)/100))-(1/((gradient!$E$23*((gradient!$E$19-gradient!$E$18)/100)*(PI()*gradient!$E$8*gradient!$E$8/4*$C$3*0.7/$B238))/gradient!$E$20))))</f>
        <v>11.735946505554619</v>
      </c>
      <c r="E238" s="471" t="s">
        <v>290</v>
      </c>
      <c r="F238" s="343">
        <f>50*gradient!$E$8/4.6</f>
        <v>22.826086956521742</v>
      </c>
      <c r="G238" s="344">
        <f>1.1*('col1'!$B$12*$G$3*0.001*(($F238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20.103625440471909</v>
      </c>
      <c r="I238" s="471" t="s">
        <v>290</v>
      </c>
      <c r="J238" s="343">
        <f>50*gradient!$E$8/4.6</f>
        <v>22.826086956521742</v>
      </c>
      <c r="K238" s="344">
        <f>IF($G238&lt;201,1+((SQRT(K$3/((('col1'!$B$9*((((J238/60*4)/(3.1415927*0.7*gradient!$E$8*gradient!$E$8))/1000*gradient!$E$9/1000000)/'col1'!$N$5)^(1/3))+('col1'!$B$10/((((J238/60*4)/(3.1415927*0.7*gradient!$E$8*gradient!$E$8))/1000*gradient!$E$9/1000000)/'col1'!$N$5))+('col1'!$B$11*((((J238/60*4)/(3.1415927*0.7*gradient!$E$8*gradient!$E$8))/1000*gradient!$E$9/1000000)/'col1'!$N$5)))*(gradient!$E$9*0.001)))/4)*(1/(1+((gradient!$E$23*((gradient!$E$19-gradient!$E$18)/100)*((PI()*gradient!$E$8*gradient!$E$8/4*K$3*0.7/J238)))/$W$238)))*LN(((((gradient!$E$23*((gradient!$E$19-gradient!$E$18)/100)*(PI()*gradient!$E$8*gradient!$E$8/4*K$3*0.7/J238))/$W$238)+1)/((gradient!$E$23*((gradient!$E$19-gradient!$E$18)/100)*(PI()*gradient!$E$8*gradient!$E$8/4*K$3*0.7/J238))/$W$238))*EXP(gradient!$E$23*((gradient!$E$19-gradient!$E$18)/100))-(1/((gradient!$E$23*((gradient!$E$19-gradient!$E$18)/100)*(PI()*gradient!$E$8*gradient!$E$8/4*K$3*0.7/J238))/$W$238)))),0)</f>
        <v>100.64026062660369</v>
      </c>
      <c r="M238" s="471" t="s">
        <v>290</v>
      </c>
      <c r="N238" s="343">
        <f>50*gradient!$E$8/4.6</f>
        <v>22.826086956521742</v>
      </c>
      <c r="O238" s="344">
        <f>IF($G238&lt;401,1+((SQRT(O$3/((('col1'!$B$9*((((N238/60*4)/(3.1415927*0.7*gradient!$E$8*gradient!$E$8))/1000*gradient!$E$9/1000000)/'col1'!$N$5)^(1/3))+('col1'!$B$10/((((N238/60*4)/(3.1415927*0.7*gradient!$E$8*gradient!$E$8))/1000*gradient!$E$9/1000000)/'col1'!$N$5))+('col1'!$B$11*((((N238/60*4)/(3.1415927*0.7*gradient!$E$8*gradient!$E$8))/1000*gradient!$E$9/1000000)/'col1'!$N$5)))*(gradient!$E$9*0.001)))/4)*(1/(1+((gradient!$E$23*((gradient!$E$19-gradient!$E$18)/100)*((PI()*gradient!$E$8*gradient!$E$8/4*O$3*0.7/N238)))/$W$238)))*LN(((((gradient!$E$23*((gradient!$E$19-gradient!$E$18)/100)*(PI()*gradient!$E$8*gradient!$E$8/4*O$3*0.7/N238))/$W$238)+1)/((gradient!$E$23*((gradient!$E$19-gradient!$E$18)/100)*(PI()*gradient!$E$8*gradient!$E$8/4*O$3*0.7/N238))/$W$238))*EXP(gradient!$E$23*((gradient!$E$19-gradient!$E$18)/100))-(1/((gradient!$E$23*((gradient!$E$19-gradient!$E$18)/100)*(PI()*gradient!$E$8*gradient!$E$8/4*O$3*0.7/N238))/$W$238)))),0)</f>
        <v>100.64026062660369</v>
      </c>
      <c r="Q238" s="471" t="s">
        <v>290</v>
      </c>
      <c r="S238" s="344">
        <f>IF($G238&lt;1001,1+((SQRT(O$3/((('col1'!$B$9*((((N238/60*4)/(3.1415927*0.7*gradient!$E$8*gradient!$E$8))/1000*gradient!$E$9/1000000)/'col1'!$N$5)^(1/3))+('col1'!$B$10/((((N238/60*4)/(3.1415927*0.7*gradient!$E$8*gradient!$E$8))/1000*gradient!$E$9/1000000)/'col1'!$N$5))+('col1'!$B$11*((((N238/60*4)/(3.1415927*0.7*gradient!$E$8*gradient!$E$8))/1000*gradient!$E$9/1000000)/'col1'!$N$5)))*(gradient!$E$9*0.001)))/4)*(1/(1+((gradient!$E$23*((gradient!$E$19-gradient!$E$18)/100)*((PI()*gradient!$E$8*gradient!$E$8/4*O$3*0.7/N238)))/$W$238)))*LN(((((gradient!$E$23*((gradient!$E$19-gradient!$E$18)/100)*(PI()*gradient!$E$8*gradient!$E$8/4*O$3*0.7/N238))/$W$238)+1)/((gradient!$E$23*((gradient!$E$19-gradient!$E$18)/100)*(PI()*gradient!$E$8*gradient!$E$8/4*O$3*0.7/N238))/$W$238))*EXP(gradient!$E$23*((gradient!$E$19-gradient!$E$18)/100))-(1/((gradient!$E$23*((gradient!$E$19-gradient!$E$18)/100)*(PI()*gradient!$E$8*gradient!$E$8/4*O$3*0.7/N238))/$W$238)))),0)</f>
        <v>100.64026062660369</v>
      </c>
      <c r="T238" s="340">
        <v>300</v>
      </c>
      <c r="U238" s="343">
        <f>50*gradient!$E$8/4.6</f>
        <v>22.826086956521742</v>
      </c>
      <c r="V238" s="342" t="s">
        <v>304</v>
      </c>
      <c r="W238" s="342">
        <v>300</v>
      </c>
    </row>
    <row r="239" spans="1:23" x14ac:dyDescent="0.2">
      <c r="A239" s="470"/>
      <c r="B239" s="345">
        <f>100*gradient!$E$8/4.6</f>
        <v>45.652173913043484</v>
      </c>
      <c r="C239" s="344">
        <f>1+((SQRT($C$3/((('col1'!$B$9*(((($B239/60*4)/(3.1415927*0.7*gradient!$E$8*gradient!$E$8))/1000*gradient!$E$9/1000000)/'col1'!$N$5)^(1/3))+('col1'!$B$10/(((($B239/60*4)/(3.1415927*0.7*gradient!$E$8*gradient!$E$8))/1000*gradient!$E$9/1000000)/'col1'!$N$5))+('col1'!$B$11*(((($B239/60*4)/(3.1415927*0.7*gradient!$E$8*gradient!$E$8))/1000*gradient!$E$9/1000000)/'col1'!$N$5)))*(gradient!$E$9*0.001)))/4)*(1/(1+((gradient!$E$23*((gradient!$E$19-gradient!$E$18)/100)*((PI()*gradient!$E$8*gradient!$E$8/4*$C$3*0.7/$B239)))/gradient!$E$20)))*LN(((((gradient!$E$23*((gradient!$E$19-gradient!$E$18)/100)*(PI()*gradient!$E$8*gradient!$E$8/4*$C$3*0.7/$B239))/gradient!$E$20)+1)/((gradient!$E$23*((gradient!$E$19-gradient!$E$18)/100)*(PI()*gradient!$E$8*gradient!$E$8/4*$C$3*0.7/$B239))/gradient!$E$20))*EXP(gradient!$E$23*((gradient!$E$19-gradient!$E$18)/100))-(1/((gradient!$E$23*((gradient!$E$19-gradient!$E$18)/100)*(PI()*gradient!$E$8*gradient!$E$8/4*$C$3*0.7/$B239))/gradient!$E$20))))</f>
        <v>27.081375613321089</v>
      </c>
      <c r="E239" s="472"/>
      <c r="F239" s="345">
        <f>100*gradient!$E$8/4.6</f>
        <v>45.652173913043484</v>
      </c>
      <c r="G239" s="344">
        <f>1.1*('col1'!$B$12*$G$3*0.001*(($F239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40.207250880943818</v>
      </c>
      <c r="I239" s="472"/>
      <c r="J239" s="345">
        <f>100*gradient!$E$8/4.6</f>
        <v>45.652173913043484</v>
      </c>
      <c r="K239" s="344">
        <f>IF($G239&lt;201,1+((SQRT(K$3/((('col1'!$B$9*((((J239/60*4)/(3.1415927*0.7*gradient!$E$8*gradient!$E$8))/1000*gradient!$E$9/1000000)/'col1'!$N$5)^(1/3))+('col1'!$B$10/((((J239/60*4)/(3.1415927*0.7*gradient!$E$8*gradient!$E$8))/1000*gradient!$E$9/1000000)/'col1'!$N$5))+('col1'!$B$11*((((J239/60*4)/(3.1415927*0.7*gradient!$E$8*gradient!$E$8))/1000*gradient!$E$9/1000000)/'col1'!$N$5)))*(gradient!$E$9*0.001)))/4)*(1/(1+((gradient!$E$23*((gradient!$E$19-gradient!$E$18)/100)*((PI()*gradient!$E$8*gradient!$E$8/4*K$3*0.7/J239)))/$W$238)))*LN(((((gradient!$E$23*((gradient!$E$19-gradient!$E$18)/100)*(PI()*gradient!$E$8*gradient!$E$8/4*K$3*0.7/J239))/$W$238)+1)/((gradient!$E$23*((gradient!$E$19-gradient!$E$18)/100)*(PI()*gradient!$E$8*gradient!$E$8/4*K$3*0.7/J239))/$W$238))*EXP(gradient!$E$23*((gradient!$E$19-gradient!$E$18)/100))-(1/((gradient!$E$23*((gradient!$E$19-gradient!$E$18)/100)*(PI()*gradient!$E$8*gradient!$E$8/4*K$3*0.7/J239))/$W$238)))),0)</f>
        <v>152.75192506810757</v>
      </c>
      <c r="M239" s="472"/>
      <c r="N239" s="345">
        <f>100*gradient!$E$8/4.6</f>
        <v>45.652173913043484</v>
      </c>
      <c r="O239" s="344">
        <f>IF($G239&lt;401,1+((SQRT(O$3/((('col1'!$B$9*((((N239/60*4)/(3.1415927*0.7*gradient!$E$8*gradient!$E$8))/1000*gradient!$E$9/1000000)/'col1'!$N$5)^(1/3))+('col1'!$B$10/((((N239/60*4)/(3.1415927*0.7*gradient!$E$8*gradient!$E$8))/1000*gradient!$E$9/1000000)/'col1'!$N$5))+('col1'!$B$11*((((N239/60*4)/(3.1415927*0.7*gradient!$E$8*gradient!$E$8))/1000*gradient!$E$9/1000000)/'col1'!$N$5)))*(gradient!$E$9*0.001)))/4)*(1/(1+((gradient!$E$23*((gradient!$E$19-gradient!$E$18)/100)*((PI()*gradient!$E$8*gradient!$E$8/4*O$3*0.7/N239)))/$W$238)))*LN(((((gradient!$E$23*((gradient!$E$19-gradient!$E$18)/100)*(PI()*gradient!$E$8*gradient!$E$8/4*O$3*0.7/N239))/$W$238)+1)/((gradient!$E$23*((gradient!$E$19-gradient!$E$18)/100)*(PI()*gradient!$E$8*gradient!$E$8/4*O$3*0.7/N239))/$W$238))*EXP(gradient!$E$23*((gradient!$E$19-gradient!$E$18)/100))-(1/((gradient!$E$23*((gradient!$E$19-gradient!$E$18)/100)*(PI()*gradient!$E$8*gradient!$E$8/4*O$3*0.7/N239))/$W$238)))),0)</f>
        <v>152.75192506810757</v>
      </c>
      <c r="Q239" s="472"/>
      <c r="S239" s="344">
        <f>IF($G239&lt;1001,1+((SQRT(O$3/((('col1'!$B$9*((((N239/60*4)/(3.1415927*0.7*gradient!$E$8*gradient!$E$8))/1000*gradient!$E$9/1000000)/'col1'!$N$5)^(1/3))+('col1'!$B$10/((((N239/60*4)/(3.1415927*0.7*gradient!$E$8*gradient!$E$8))/1000*gradient!$E$9/1000000)/'col1'!$N$5))+('col1'!$B$11*((((N239/60*4)/(3.1415927*0.7*gradient!$E$8*gradient!$E$8))/1000*gradient!$E$9/1000000)/'col1'!$N$5)))*(gradient!$E$9*0.001)))/4)*(1/(1+((gradient!$E$23*((gradient!$E$19-gradient!$E$18)/100)*((PI()*gradient!$E$8*gradient!$E$8/4*O$3*0.7/N239)))/$W$238)))*LN(((((gradient!$E$23*((gradient!$E$19-gradient!$E$18)/100)*(PI()*gradient!$E$8*gradient!$E$8/4*O$3*0.7/N239))/$W$238)+1)/((gradient!$E$23*((gradient!$E$19-gradient!$E$18)/100)*(PI()*gradient!$E$8*gradient!$E$8/4*O$3*0.7/N239))/$W$238))*EXP(gradient!$E$23*((gradient!$E$19-gradient!$E$18)/100))-(1/((gradient!$E$23*((gradient!$E$19-gradient!$E$18)/100)*(PI()*gradient!$E$8*gradient!$E$8/4*O$3*0.7/N239))/$W$238)))),0)</f>
        <v>152.75192506810757</v>
      </c>
      <c r="T239" s="340">
        <v>300</v>
      </c>
      <c r="U239" s="345">
        <f>100*gradient!$E$8/4.6</f>
        <v>45.652173913043484</v>
      </c>
    </row>
    <row r="240" spans="1:23" x14ac:dyDescent="0.2">
      <c r="A240" s="470"/>
      <c r="B240" s="345">
        <f>200*gradient!$E$8/4.6</f>
        <v>91.304347826086968</v>
      </c>
      <c r="C240" s="344">
        <f>1+((SQRT($C$3/((('col1'!$B$9*(((($B240/60*4)/(3.1415927*0.7*gradient!$E$8*gradient!$E$8))/1000*gradient!$E$9/1000000)/'col1'!$N$5)^(1/3))+('col1'!$B$10/(((($B240/60*4)/(3.1415927*0.7*gradient!$E$8*gradient!$E$8))/1000*gradient!$E$9/1000000)/'col1'!$N$5))+('col1'!$B$11*(((($B240/60*4)/(3.1415927*0.7*gradient!$E$8*gradient!$E$8))/1000*gradient!$E$9/1000000)/'col1'!$N$5)))*(gradient!$E$9*0.001)))/4)*(1/(1+((gradient!$E$23*((gradient!$E$19-gradient!$E$18)/100)*((PI()*gradient!$E$8*gradient!$E$8/4*$C$3*0.7/$B240)))/gradient!$E$20)))*LN(((((gradient!$E$23*((gradient!$E$19-gradient!$E$18)/100)*(PI()*gradient!$E$8*gradient!$E$8/4*$C$3*0.7/$B240))/gradient!$E$20)+1)/((gradient!$E$23*((gradient!$E$19-gradient!$E$18)/100)*(PI()*gradient!$E$8*gradient!$E$8/4*$C$3*0.7/$B240))/gradient!$E$20))*EXP(gradient!$E$23*((gradient!$E$19-gradient!$E$18)/100))-(1/((gradient!$E$23*((gradient!$E$19-gradient!$E$18)/100)*(PI()*gradient!$E$8*gradient!$E$8/4*$C$3*0.7/$B240))/gradient!$E$20))))</f>
        <v>56.525221746947871</v>
      </c>
      <c r="E240" s="472"/>
      <c r="F240" s="345">
        <f>200*gradient!$E$8/4.6</f>
        <v>91.304347826086968</v>
      </c>
      <c r="G240" s="344">
        <f>1.1*('col1'!$B$12*$G$3*0.001*(($F240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80.414501761887635</v>
      </c>
      <c r="I240" s="472"/>
      <c r="J240" s="345">
        <f>200*gradient!$E$8/4.6</f>
        <v>91.304347826086968</v>
      </c>
      <c r="K240" s="344">
        <f>IF($G240&lt;201,1+((SQRT(K$3/((('col1'!$B$9*((((J240/60*4)/(3.1415927*0.7*gradient!$E$8*gradient!$E$8))/1000*gradient!$E$9/1000000)/'col1'!$N$5)^(1/3))+('col1'!$B$10/((((J240/60*4)/(3.1415927*0.7*gradient!$E$8*gradient!$E$8))/1000*gradient!$E$9/1000000)/'col1'!$N$5))+('col1'!$B$11*((((J240/60*4)/(3.1415927*0.7*gradient!$E$8*gradient!$E$8))/1000*gradient!$E$9/1000000)/'col1'!$N$5)))*(gradient!$E$9*0.001)))/4)*(1/(1+((gradient!$E$23*((gradient!$E$19-gradient!$E$18)/100)*((PI()*gradient!$E$8*gradient!$E$8/4*K$3*0.7/J240)))/$W$238)))*LN(((((gradient!$E$23*((gradient!$E$19-gradient!$E$18)/100)*(PI()*gradient!$E$8*gradient!$E$8/4*K$3*0.7/J240))/$W$238)+1)/((gradient!$E$23*((gradient!$E$19-gradient!$E$18)/100)*(PI()*gradient!$E$8*gradient!$E$8/4*K$3*0.7/J240))/$W$238))*EXP(gradient!$E$23*((gradient!$E$19-gradient!$E$18)/100))-(1/((gradient!$E$23*((gradient!$E$19-gradient!$E$18)/100)*(PI()*gradient!$E$8*gradient!$E$8/4*K$3*0.7/J240))/$W$238)))),0)</f>
        <v>212.8892385881839</v>
      </c>
      <c r="M240" s="472"/>
      <c r="N240" s="345">
        <f>200*gradient!$E$8/4.6</f>
        <v>91.304347826086968</v>
      </c>
      <c r="O240" s="344">
        <f>IF($G240&lt;401,1+((SQRT(O$3/((('col1'!$B$9*((((N240/60*4)/(3.1415927*0.7*gradient!$E$8*gradient!$E$8))/1000*gradient!$E$9/1000000)/'col1'!$N$5)^(1/3))+('col1'!$B$10/((((N240/60*4)/(3.1415927*0.7*gradient!$E$8*gradient!$E$8))/1000*gradient!$E$9/1000000)/'col1'!$N$5))+('col1'!$B$11*((((N240/60*4)/(3.1415927*0.7*gradient!$E$8*gradient!$E$8))/1000*gradient!$E$9/1000000)/'col1'!$N$5)))*(gradient!$E$9*0.001)))/4)*(1/(1+((gradient!$E$23*((gradient!$E$19-gradient!$E$18)/100)*((PI()*gradient!$E$8*gradient!$E$8/4*O$3*0.7/N240)))/$W$238)))*LN(((((gradient!$E$23*((gradient!$E$19-gradient!$E$18)/100)*(PI()*gradient!$E$8*gradient!$E$8/4*O$3*0.7/N240))/$W$238)+1)/((gradient!$E$23*((gradient!$E$19-gradient!$E$18)/100)*(PI()*gradient!$E$8*gradient!$E$8/4*O$3*0.7/N240))/$W$238))*EXP(gradient!$E$23*((gradient!$E$19-gradient!$E$18)/100))-(1/((gradient!$E$23*((gradient!$E$19-gradient!$E$18)/100)*(PI()*gradient!$E$8*gradient!$E$8/4*O$3*0.7/N240))/$W$238)))),0)</f>
        <v>212.8892385881839</v>
      </c>
      <c r="Q240" s="472"/>
      <c r="S240" s="344">
        <f>IF($G240&lt;1001,1+((SQRT(O$3/((('col1'!$B$9*((((N240/60*4)/(3.1415927*0.7*gradient!$E$8*gradient!$E$8))/1000*gradient!$E$9/1000000)/'col1'!$N$5)^(1/3))+('col1'!$B$10/((((N240/60*4)/(3.1415927*0.7*gradient!$E$8*gradient!$E$8))/1000*gradient!$E$9/1000000)/'col1'!$N$5))+('col1'!$B$11*((((N240/60*4)/(3.1415927*0.7*gradient!$E$8*gradient!$E$8))/1000*gradient!$E$9/1000000)/'col1'!$N$5)))*(gradient!$E$9*0.001)))/4)*(1/(1+((gradient!$E$23*((gradient!$E$19-gradient!$E$18)/100)*((PI()*gradient!$E$8*gradient!$E$8/4*O$3*0.7/N240)))/$W$238)))*LN(((((gradient!$E$23*((gradient!$E$19-gradient!$E$18)/100)*(PI()*gradient!$E$8*gradient!$E$8/4*O$3*0.7/N240))/$W$238)+1)/((gradient!$E$23*((gradient!$E$19-gradient!$E$18)/100)*(PI()*gradient!$E$8*gradient!$E$8/4*O$3*0.7/N240))/$W$238))*EXP(gradient!$E$23*((gradient!$E$19-gradient!$E$18)/100))-(1/((gradient!$E$23*((gradient!$E$19-gradient!$E$18)/100)*(PI()*gradient!$E$8*gradient!$E$8/4*O$3*0.7/N240))/$W$238)))),0)</f>
        <v>212.8892385881839</v>
      </c>
      <c r="T240" s="340">
        <v>300</v>
      </c>
      <c r="U240" s="345">
        <f>200*gradient!$E$8/4.6</f>
        <v>91.304347826086968</v>
      </c>
    </row>
    <row r="241" spans="1:21" x14ac:dyDescent="0.2">
      <c r="A241" s="470"/>
      <c r="B241" s="345">
        <f>300*gradient!$E$8/4.6</f>
        <v>136.95652173913044</v>
      </c>
      <c r="C241" s="344">
        <f>1+((SQRT($C$3/((('col1'!$B$9*(((($B241/60*4)/(3.1415927*0.7*gradient!$E$8*gradient!$E$8))/1000*gradient!$E$9/1000000)/'col1'!$N$5)^(1/3))+('col1'!$B$10/(((($B241/60*4)/(3.1415927*0.7*gradient!$E$8*gradient!$E$8))/1000*gradient!$E$9/1000000)/'col1'!$N$5))+('col1'!$B$11*(((($B241/60*4)/(3.1415927*0.7*gradient!$E$8*gradient!$E$8))/1000*gradient!$E$9/1000000)/'col1'!$N$5)))*(gradient!$E$9*0.001)))/4)*(1/(1+((gradient!$E$23*((gradient!$E$19-gradient!$E$18)/100)*((PI()*gradient!$E$8*gradient!$E$8/4*$C$3*0.7/$B241)))/gradient!$E$20)))*LN(((((gradient!$E$23*((gradient!$E$19-gradient!$E$18)/100)*(PI()*gradient!$E$8*gradient!$E$8/4*$C$3*0.7/$B241))/gradient!$E$20)+1)/((gradient!$E$23*((gradient!$E$19-gradient!$E$18)/100)*(PI()*gradient!$E$8*gradient!$E$8/4*$C$3*0.7/$B241))/gradient!$E$20))*EXP(gradient!$E$23*((gradient!$E$19-gradient!$E$18)/100))-(1/((gradient!$E$23*((gradient!$E$19-gradient!$E$18)/100)*(PI()*gradient!$E$8*gradient!$E$8/4*$C$3*0.7/$B241))/gradient!$E$20))))</f>
        <v>80.172329488877608</v>
      </c>
      <c r="E241" s="472"/>
      <c r="F241" s="345">
        <f>300*gradient!$E$8/4.6</f>
        <v>136.95652173913044</v>
      </c>
      <c r="G241" s="344">
        <f>1.1*('col1'!$B$12*$G$3*0.001*(($F241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120.62175264283147</v>
      </c>
      <c r="I241" s="472"/>
      <c r="J241" s="345">
        <f>300*gradient!$E$8/4.6</f>
        <v>136.95652173913044</v>
      </c>
      <c r="K241" s="344">
        <f>IF($G241&lt;201,1+((SQRT(K$3/((('col1'!$B$9*((((J241/60*4)/(3.1415927*0.7*gradient!$E$8*gradient!$E$8))/1000*gradient!$E$9/1000000)/'col1'!$N$5)^(1/3))+('col1'!$B$10/((((J241/60*4)/(3.1415927*0.7*gradient!$E$8*gradient!$E$8))/1000*gradient!$E$9/1000000)/'col1'!$N$5))+('col1'!$B$11*((((J241/60*4)/(3.1415927*0.7*gradient!$E$8*gradient!$E$8))/1000*gradient!$E$9/1000000)/'col1'!$N$5)))*(gradient!$E$9*0.001)))/4)*(1/(1+((gradient!$E$23*((gradient!$E$19-gradient!$E$18)/100)*((PI()*gradient!$E$8*gradient!$E$8/4*K$3*0.7/J241)))/$W$238)))*LN(((((gradient!$E$23*((gradient!$E$19-gradient!$E$18)/100)*(PI()*gradient!$E$8*gradient!$E$8/4*K$3*0.7/J241))/$W$238)+1)/((gradient!$E$23*((gradient!$E$19-gradient!$E$18)/100)*(PI()*gradient!$E$8*gradient!$E$8/4*K$3*0.7/J241))/$W$238))*EXP(gradient!$E$23*((gradient!$E$19-gradient!$E$18)/100))-(1/((gradient!$E$23*((gradient!$E$19-gradient!$E$18)/100)*(PI()*gradient!$E$8*gradient!$E$8/4*K$3*0.7/J241))/$W$238)))),0)</f>
        <v>245.55151991089232</v>
      </c>
      <c r="M241" s="472"/>
      <c r="N241" s="345">
        <f>300*gradient!$E$8/4.6</f>
        <v>136.95652173913044</v>
      </c>
      <c r="O241" s="344">
        <f>IF($G241&lt;401,1+((SQRT(O$3/((('col1'!$B$9*((((N241/60*4)/(3.1415927*0.7*gradient!$E$8*gradient!$E$8))/1000*gradient!$E$9/1000000)/'col1'!$N$5)^(1/3))+('col1'!$B$10/((((N241/60*4)/(3.1415927*0.7*gradient!$E$8*gradient!$E$8))/1000*gradient!$E$9/1000000)/'col1'!$N$5))+('col1'!$B$11*((((N241/60*4)/(3.1415927*0.7*gradient!$E$8*gradient!$E$8))/1000*gradient!$E$9/1000000)/'col1'!$N$5)))*(gradient!$E$9*0.001)))/4)*(1/(1+((gradient!$E$23*((gradient!$E$19-gradient!$E$18)/100)*((PI()*gradient!$E$8*gradient!$E$8/4*O$3*0.7/N241)))/$W$238)))*LN(((((gradient!$E$23*((gradient!$E$19-gradient!$E$18)/100)*(PI()*gradient!$E$8*gradient!$E$8/4*O$3*0.7/N241))/$W$238)+1)/((gradient!$E$23*((gradient!$E$19-gradient!$E$18)/100)*(PI()*gradient!$E$8*gradient!$E$8/4*O$3*0.7/N241))/$W$238))*EXP(gradient!$E$23*((gradient!$E$19-gradient!$E$18)/100))-(1/((gradient!$E$23*((gradient!$E$19-gradient!$E$18)/100)*(PI()*gradient!$E$8*gradient!$E$8/4*O$3*0.7/N241))/$W$238)))),0)</f>
        <v>245.55151991089232</v>
      </c>
      <c r="Q241" s="472"/>
      <c r="S241" s="344">
        <f>IF($G241&lt;1001,1+((SQRT(O$3/((('col1'!$B$9*((((N241/60*4)/(3.1415927*0.7*gradient!$E$8*gradient!$E$8))/1000*gradient!$E$9/1000000)/'col1'!$N$5)^(1/3))+('col1'!$B$10/((((N241/60*4)/(3.1415927*0.7*gradient!$E$8*gradient!$E$8))/1000*gradient!$E$9/1000000)/'col1'!$N$5))+('col1'!$B$11*((((N241/60*4)/(3.1415927*0.7*gradient!$E$8*gradient!$E$8))/1000*gradient!$E$9/1000000)/'col1'!$N$5)))*(gradient!$E$9*0.001)))/4)*(1/(1+((gradient!$E$23*((gradient!$E$19-gradient!$E$18)/100)*((PI()*gradient!$E$8*gradient!$E$8/4*O$3*0.7/N241)))/$W$238)))*LN(((((gradient!$E$23*((gradient!$E$19-gradient!$E$18)/100)*(PI()*gradient!$E$8*gradient!$E$8/4*O$3*0.7/N241))/$W$238)+1)/((gradient!$E$23*((gradient!$E$19-gradient!$E$18)/100)*(PI()*gradient!$E$8*gradient!$E$8/4*O$3*0.7/N241))/$W$238))*EXP(gradient!$E$23*((gradient!$E$19-gradient!$E$18)/100))-(1/((gradient!$E$23*((gradient!$E$19-gradient!$E$18)/100)*(PI()*gradient!$E$8*gradient!$E$8/4*O$3*0.7/N241))/$W$238)))),0)</f>
        <v>245.55151991089232</v>
      </c>
      <c r="T241" s="340">
        <v>300</v>
      </c>
      <c r="U241" s="345">
        <f>300*gradient!$E$8/4.6</f>
        <v>136.95652173913044</v>
      </c>
    </row>
    <row r="242" spans="1:21" x14ac:dyDescent="0.2">
      <c r="A242" s="470"/>
      <c r="B242" s="345">
        <f>400*gradient!$E$8/4.6</f>
        <v>182.60869565217394</v>
      </c>
      <c r="C242" s="344">
        <f>1+((SQRT($C$3/((('col1'!$B$9*(((($B242/60*4)/(3.1415927*0.7*gradient!$E$8*gradient!$E$8))/1000*gradient!$E$9/1000000)/'col1'!$N$5)^(1/3))+('col1'!$B$10/(((($B242/60*4)/(3.1415927*0.7*gradient!$E$8*gradient!$E$8))/1000*gradient!$E$9/1000000)/'col1'!$N$5))+('col1'!$B$11*(((($B242/60*4)/(3.1415927*0.7*gradient!$E$8*gradient!$E$8))/1000*gradient!$E$9/1000000)/'col1'!$N$5)))*(gradient!$E$9*0.001)))/4)*(1/(1+((gradient!$E$23*((gradient!$E$19-gradient!$E$18)/100)*((PI()*gradient!$E$8*gradient!$E$8/4*$C$3*0.7/$B242)))/gradient!$E$20)))*LN(((((gradient!$E$23*((gradient!$E$19-gradient!$E$18)/100)*(PI()*gradient!$E$8*gradient!$E$8/4*$C$3*0.7/$B242))/gradient!$E$20)+1)/((gradient!$E$23*((gradient!$E$19-gradient!$E$18)/100)*(PI()*gradient!$E$8*gradient!$E$8/4*$C$3*0.7/$B242))/gradient!$E$20))*EXP(gradient!$E$23*((gradient!$E$19-gradient!$E$18)/100))-(1/((gradient!$E$23*((gradient!$E$19-gradient!$E$18)/100)*(PI()*gradient!$E$8*gradient!$E$8/4*$C$3*0.7/$B242))/gradient!$E$20))))</f>
        <v>98.294238977784218</v>
      </c>
      <c r="E242" s="472"/>
      <c r="F242" s="345">
        <f>400*gradient!$E$8/4.6</f>
        <v>182.60869565217394</v>
      </c>
      <c r="G242" s="344">
        <f>1.1*('col1'!$B$12*$G$3*0.001*(($F242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160.82900352377527</v>
      </c>
      <c r="I242" s="472"/>
      <c r="J242" s="345">
        <f>400*gradient!$E$8/4.6</f>
        <v>182.60869565217394</v>
      </c>
      <c r="K242" s="344">
        <f>IF($G242&lt;201,1+((SQRT(K$3/((('col1'!$B$9*((((J242/60*4)/(3.1415927*0.7*gradient!$E$8*gradient!$E$8))/1000*gradient!$E$9/1000000)/'col1'!$N$5)^(1/3))+('col1'!$B$10/((((J242/60*4)/(3.1415927*0.7*gradient!$E$8*gradient!$E$8))/1000*gradient!$E$9/1000000)/'col1'!$N$5))+('col1'!$B$11*((((J242/60*4)/(3.1415927*0.7*gradient!$E$8*gradient!$E$8))/1000*gradient!$E$9/1000000)/'col1'!$N$5)))*(gradient!$E$9*0.001)))/4)*(1/(1+((gradient!$E$23*((gradient!$E$19-gradient!$E$18)/100)*((PI()*gradient!$E$8*gradient!$E$8/4*K$3*0.7/J242)))/$W$238)))*LN(((((gradient!$E$23*((gradient!$E$19-gradient!$E$18)/100)*(PI()*gradient!$E$8*gradient!$E$8/4*K$3*0.7/J242))/$W$238)+1)/((gradient!$E$23*((gradient!$E$19-gradient!$E$18)/100)*(PI()*gradient!$E$8*gradient!$E$8/4*K$3*0.7/J242))/$W$238))*EXP(gradient!$E$23*((gradient!$E$19-gradient!$E$18)/100))-(1/((gradient!$E$23*((gradient!$E$19-gradient!$E$18)/100)*(PI()*gradient!$E$8*gradient!$E$8/4*K$3*0.7/J242))/$W$238)))),0)</f>
        <v>264.61119159947515</v>
      </c>
      <c r="M242" s="472"/>
      <c r="N242" s="345">
        <f>400*gradient!$E$8/4.6</f>
        <v>182.60869565217394</v>
      </c>
      <c r="O242" s="344">
        <f>IF($G242&lt;401,1+((SQRT(O$3/((('col1'!$B$9*((((N242/60*4)/(3.1415927*0.7*gradient!$E$8*gradient!$E$8))/1000*gradient!$E$9/1000000)/'col1'!$N$5)^(1/3))+('col1'!$B$10/((((N242/60*4)/(3.1415927*0.7*gradient!$E$8*gradient!$E$8))/1000*gradient!$E$9/1000000)/'col1'!$N$5))+('col1'!$B$11*((((N242/60*4)/(3.1415927*0.7*gradient!$E$8*gradient!$E$8))/1000*gradient!$E$9/1000000)/'col1'!$N$5)))*(gradient!$E$9*0.001)))/4)*(1/(1+((gradient!$E$23*((gradient!$E$19-gradient!$E$18)/100)*((PI()*gradient!$E$8*gradient!$E$8/4*O$3*0.7/N242)))/$W$238)))*LN(((((gradient!$E$23*((gradient!$E$19-gradient!$E$18)/100)*(PI()*gradient!$E$8*gradient!$E$8/4*O$3*0.7/N242))/$W$238)+1)/((gradient!$E$23*((gradient!$E$19-gradient!$E$18)/100)*(PI()*gradient!$E$8*gradient!$E$8/4*O$3*0.7/N242))/$W$238))*EXP(gradient!$E$23*((gradient!$E$19-gradient!$E$18)/100))-(1/((gradient!$E$23*((gradient!$E$19-gradient!$E$18)/100)*(PI()*gradient!$E$8*gradient!$E$8/4*O$3*0.7/N242))/$W$238)))),0)</f>
        <v>264.61119159947515</v>
      </c>
      <c r="Q242" s="472"/>
      <c r="S242" s="344">
        <f>IF($G242&lt;1001,1+((SQRT(O$3/((('col1'!$B$9*((((N242/60*4)/(3.1415927*0.7*gradient!$E$8*gradient!$E$8))/1000*gradient!$E$9/1000000)/'col1'!$N$5)^(1/3))+('col1'!$B$10/((((N242/60*4)/(3.1415927*0.7*gradient!$E$8*gradient!$E$8))/1000*gradient!$E$9/1000000)/'col1'!$N$5))+('col1'!$B$11*((((N242/60*4)/(3.1415927*0.7*gradient!$E$8*gradient!$E$8))/1000*gradient!$E$9/1000000)/'col1'!$N$5)))*(gradient!$E$9*0.001)))/4)*(1/(1+((gradient!$E$23*((gradient!$E$19-gradient!$E$18)/100)*((PI()*gradient!$E$8*gradient!$E$8/4*O$3*0.7/N242)))/$W$238)))*LN(((((gradient!$E$23*((gradient!$E$19-gradient!$E$18)/100)*(PI()*gradient!$E$8*gradient!$E$8/4*O$3*0.7/N242))/$W$238)+1)/((gradient!$E$23*((gradient!$E$19-gradient!$E$18)/100)*(PI()*gradient!$E$8*gradient!$E$8/4*O$3*0.7/N242))/$W$238))*EXP(gradient!$E$23*((gradient!$E$19-gradient!$E$18)/100))-(1/((gradient!$E$23*((gradient!$E$19-gradient!$E$18)/100)*(PI()*gradient!$E$8*gradient!$E$8/4*O$3*0.7/N242))/$W$238)))),0)</f>
        <v>264.61119159947515</v>
      </c>
      <c r="T242" s="340">
        <v>300</v>
      </c>
      <c r="U242" s="345">
        <f>400*gradient!$E$8/4.6</f>
        <v>182.60869565217394</v>
      </c>
    </row>
    <row r="243" spans="1:21" x14ac:dyDescent="0.2">
      <c r="A243" s="470"/>
      <c r="B243" s="345">
        <f>500*gradient!$E$8/4.6</f>
        <v>228.2608695652174</v>
      </c>
      <c r="C243" s="344">
        <f>1+((SQRT($C$3/((('col1'!$B$9*(((($B243/60*4)/(3.1415927*0.7*gradient!$E$8*gradient!$E$8))/1000*gradient!$E$9/1000000)/'col1'!$N$5)^(1/3))+('col1'!$B$10/(((($B243/60*4)/(3.1415927*0.7*gradient!$E$8*gradient!$E$8))/1000*gradient!$E$9/1000000)/'col1'!$N$5))+('col1'!$B$11*(((($B243/60*4)/(3.1415927*0.7*gradient!$E$8*gradient!$E$8))/1000*gradient!$E$9/1000000)/'col1'!$N$5)))*(gradient!$E$9*0.001)))/4)*(1/(1+((gradient!$E$23*((gradient!$E$19-gradient!$E$18)/100)*((PI()*gradient!$E$8*gradient!$E$8/4*$C$3*0.7/$B243)))/gradient!$E$20)))*LN(((((gradient!$E$23*((gradient!$E$19-gradient!$E$18)/100)*(PI()*gradient!$E$8*gradient!$E$8/4*$C$3*0.7/$B243))/gradient!$E$20)+1)/((gradient!$E$23*((gradient!$E$19-gradient!$E$18)/100)*(PI()*gradient!$E$8*gradient!$E$8/4*$C$3*0.7/$B243))/gradient!$E$20))*EXP(gradient!$E$23*((gradient!$E$19-gradient!$E$18)/100))-(1/((gradient!$E$23*((gradient!$E$19-gradient!$E$18)/100)*(PI()*gradient!$E$8*gradient!$E$8/4*$C$3*0.7/$B243))/gradient!$E$20))))</f>
        <v>112.14551034818903</v>
      </c>
      <c r="E243" s="472"/>
      <c r="F243" s="345">
        <f>500*gradient!$E$8/4.6</f>
        <v>228.2608695652174</v>
      </c>
      <c r="G243" s="344">
        <f>1.1*('col1'!$B$12*$G$3*0.001*(($F243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201.03625440471913</v>
      </c>
      <c r="I243" s="472"/>
      <c r="J243" s="345">
        <f>500*gradient!$E$8/4.6</f>
        <v>228.2608695652174</v>
      </c>
      <c r="K243" s="344">
        <f>IF($G243&lt;201,1+((SQRT(K$3/((('col1'!$B$9*((((J243/60*4)/(3.1415927*0.7*gradient!$E$8*gradient!$E$8))/1000*gradient!$E$9/1000000)/'col1'!$N$5)^(1/3))+('col1'!$B$10/((((J243/60*4)/(3.1415927*0.7*gradient!$E$8*gradient!$E$8))/1000*gradient!$E$9/1000000)/'col1'!$N$5))+('col1'!$B$11*((((J243/60*4)/(3.1415927*0.7*gradient!$E$8*gradient!$E$8))/1000*gradient!$E$9/1000000)/'col1'!$N$5)))*(gradient!$E$9*0.001)))/4)*(1/(1+((gradient!$E$23*((gradient!$E$19-gradient!$E$18)/100)*((PI()*gradient!$E$8*gradient!$E$8/4*K$3*0.7/J243)))/$W$238)))*LN(((((gradient!$E$23*((gradient!$E$19-gradient!$E$18)/100)*(PI()*gradient!$E$8*gradient!$E$8/4*K$3*0.7/J243))/$W$238)+1)/((gradient!$E$23*((gradient!$E$19-gradient!$E$18)/100)*(PI()*gradient!$E$8*gradient!$E$8/4*K$3*0.7/J243))/$W$238))*EXP(gradient!$E$23*((gradient!$E$19-gradient!$E$18)/100))-(1/((gradient!$E$23*((gradient!$E$19-gradient!$E$18)/100)*(PI()*gradient!$E$8*gradient!$E$8/4*K$3*0.7/J243))/$W$238)))),0)</f>
        <v>0</v>
      </c>
      <c r="M243" s="472"/>
      <c r="N243" s="345">
        <f>500*gradient!$E$8/4.6</f>
        <v>228.2608695652174</v>
      </c>
      <c r="O243" s="344">
        <f>IF($G243&lt;401,1+((SQRT(O$3/((('col1'!$B$9*((((N243/60*4)/(3.1415927*0.7*gradient!$E$8*gradient!$E$8))/1000*gradient!$E$9/1000000)/'col1'!$N$5)^(1/3))+('col1'!$B$10/((((N243/60*4)/(3.1415927*0.7*gradient!$E$8*gradient!$E$8))/1000*gradient!$E$9/1000000)/'col1'!$N$5))+('col1'!$B$11*((((N243/60*4)/(3.1415927*0.7*gradient!$E$8*gradient!$E$8))/1000*gradient!$E$9/1000000)/'col1'!$N$5)))*(gradient!$E$9*0.001)))/4)*(1/(1+((gradient!$E$23*((gradient!$E$19-gradient!$E$18)/100)*((PI()*gradient!$E$8*gradient!$E$8/4*O$3*0.7/N243)))/$W$238)))*LN(((((gradient!$E$23*((gradient!$E$19-gradient!$E$18)/100)*(PI()*gradient!$E$8*gradient!$E$8/4*O$3*0.7/N243))/$W$238)+1)/((gradient!$E$23*((gradient!$E$19-gradient!$E$18)/100)*(PI()*gradient!$E$8*gradient!$E$8/4*O$3*0.7/N243))/$W$238))*EXP(gradient!$E$23*((gradient!$E$19-gradient!$E$18)/100))-(1/((gradient!$E$23*((gradient!$E$19-gradient!$E$18)/100)*(PI()*gradient!$E$8*gradient!$E$8/4*O$3*0.7/N243))/$W$238)))),0)</f>
        <v>276.11041227005046</v>
      </c>
      <c r="Q243" s="472"/>
      <c r="S243" s="344">
        <f>IF($G243&lt;1001,1+((SQRT(O$3/((('col1'!$B$9*((((N243/60*4)/(3.1415927*0.7*gradient!$E$8*gradient!$E$8))/1000*gradient!$E$9/1000000)/'col1'!$N$5)^(1/3))+('col1'!$B$10/((((N243/60*4)/(3.1415927*0.7*gradient!$E$8*gradient!$E$8))/1000*gradient!$E$9/1000000)/'col1'!$N$5))+('col1'!$B$11*((((N243/60*4)/(3.1415927*0.7*gradient!$E$8*gradient!$E$8))/1000*gradient!$E$9/1000000)/'col1'!$N$5)))*(gradient!$E$9*0.001)))/4)*(1/(1+((gradient!$E$23*((gradient!$E$19-gradient!$E$18)/100)*((PI()*gradient!$E$8*gradient!$E$8/4*O$3*0.7/N243)))/$W$238)))*LN(((((gradient!$E$23*((gradient!$E$19-gradient!$E$18)/100)*(PI()*gradient!$E$8*gradient!$E$8/4*O$3*0.7/N243))/$W$238)+1)/((gradient!$E$23*((gradient!$E$19-gradient!$E$18)/100)*(PI()*gradient!$E$8*gradient!$E$8/4*O$3*0.7/N243))/$W$238))*EXP(gradient!$E$23*((gradient!$E$19-gradient!$E$18)/100))-(1/((gradient!$E$23*((gradient!$E$19-gradient!$E$18)/100)*(PI()*gradient!$E$8*gradient!$E$8/4*O$3*0.7/N243))/$W$238)))),0)</f>
        <v>276.11041227005046</v>
      </c>
      <c r="T243" s="340">
        <v>300</v>
      </c>
      <c r="U243" s="345">
        <f>500*gradient!$E$8/4.6</f>
        <v>228.2608695652174</v>
      </c>
    </row>
    <row r="244" spans="1:21" x14ac:dyDescent="0.2">
      <c r="A244" s="470"/>
      <c r="B244" s="345">
        <f>600*gradient!$E$8/4.6</f>
        <v>273.91304347826087</v>
      </c>
      <c r="C244" s="344">
        <f>1+((SQRT($C$3/((('col1'!$B$9*(((($B244/60*4)/(3.1415927*0.7*gradient!$E$8*gradient!$E$8))/1000*gradient!$E$9/1000000)/'col1'!$N$5)^(1/3))+('col1'!$B$10/(((($B244/60*4)/(3.1415927*0.7*gradient!$E$8*gradient!$E$8))/1000*gradient!$E$9/1000000)/'col1'!$N$5))+('col1'!$B$11*(((($B244/60*4)/(3.1415927*0.7*gradient!$E$8*gradient!$E$8))/1000*gradient!$E$9/1000000)/'col1'!$N$5)))*(gradient!$E$9*0.001)))/4)*(1/(1+((gradient!$E$23*((gradient!$E$19-gradient!$E$18)/100)*((PI()*gradient!$E$8*gradient!$E$8/4*$C$3*0.7/$B244)))/gradient!$E$20)))*LN(((((gradient!$E$23*((gradient!$E$19-gradient!$E$18)/100)*(PI()*gradient!$E$8*gradient!$E$8/4*$C$3*0.7/$B244))/gradient!$E$20)+1)/((gradient!$E$23*((gradient!$E$19-gradient!$E$18)/100)*(PI()*gradient!$E$8*gradient!$E$8/4*$C$3*0.7/$B244))/gradient!$E$20))*EXP(gradient!$E$23*((gradient!$E$19-gradient!$E$18)/100))-(1/((gradient!$E$23*((gradient!$E$19-gradient!$E$18)/100)*(PI()*gradient!$E$8*gradient!$E$8/4*$C$3*0.7/$B244))/gradient!$E$20))))</f>
        <v>122.82891666058178</v>
      </c>
      <c r="E244" s="472"/>
      <c r="F244" s="345">
        <f>600*gradient!$E$8/4.6</f>
        <v>273.91304347826087</v>
      </c>
      <c r="G244" s="344">
        <f>1.1*('col1'!$B$12*$G$3*0.001*(($F244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241.24350528566293</v>
      </c>
      <c r="I244" s="472"/>
      <c r="J244" s="345">
        <f>600*gradient!$E$8/4.6</f>
        <v>273.91304347826087</v>
      </c>
      <c r="K244" s="344">
        <f>IF($G244&lt;201,1+((SQRT(K$3/((('col1'!$B$9*((((J244/60*4)/(3.1415927*0.7*gradient!$E$8*gradient!$E$8))/1000*gradient!$E$9/1000000)/'col1'!$N$5)^(1/3))+('col1'!$B$10/((((J244/60*4)/(3.1415927*0.7*gradient!$E$8*gradient!$E$8))/1000*gradient!$E$9/1000000)/'col1'!$N$5))+('col1'!$B$11*((((J244/60*4)/(3.1415927*0.7*gradient!$E$8*gradient!$E$8))/1000*gradient!$E$9/1000000)/'col1'!$N$5)))*(gradient!$E$9*0.001)))/4)*(1/(1+((gradient!$E$23*((gradient!$E$19-gradient!$E$18)/100)*((PI()*gradient!$E$8*gradient!$E$8/4*K$3*0.7/J244)))/$W$238)))*LN(((((gradient!$E$23*((gradient!$E$19-gradient!$E$18)/100)*(PI()*gradient!$E$8*gradient!$E$8/4*K$3*0.7/J244))/$W$238)+1)/((gradient!$E$23*((gradient!$E$19-gradient!$E$18)/100)*(PI()*gradient!$E$8*gradient!$E$8/4*K$3*0.7/J244))/$W$238))*EXP(gradient!$E$23*((gradient!$E$19-gradient!$E$18)/100))-(1/((gradient!$E$23*((gradient!$E$19-gradient!$E$18)/100)*(PI()*gradient!$E$8*gradient!$E$8/4*K$3*0.7/J244))/$W$238)))),0)</f>
        <v>0</v>
      </c>
      <c r="M244" s="472"/>
      <c r="N244" s="345">
        <f>600*gradient!$E$8/4.6</f>
        <v>273.91304347826087</v>
      </c>
      <c r="O244" s="344">
        <f>IF($G244&lt;401,1+((SQRT(O$3/((('col1'!$B$9*((((N244/60*4)/(3.1415927*0.7*gradient!$E$8*gradient!$E$8))/1000*gradient!$E$9/1000000)/'col1'!$N$5)^(1/3))+('col1'!$B$10/((((N244/60*4)/(3.1415927*0.7*gradient!$E$8*gradient!$E$8))/1000*gradient!$E$9/1000000)/'col1'!$N$5))+('col1'!$B$11*((((N244/60*4)/(3.1415927*0.7*gradient!$E$8*gradient!$E$8))/1000*gradient!$E$9/1000000)/'col1'!$N$5)))*(gradient!$E$9*0.001)))/4)*(1/(1+((gradient!$E$23*((gradient!$E$19-gradient!$E$18)/100)*((PI()*gradient!$E$8*gradient!$E$8/4*O$3*0.7/N244)))/$W$238)))*LN(((((gradient!$E$23*((gradient!$E$19-gradient!$E$18)/100)*(PI()*gradient!$E$8*gradient!$E$8/4*O$3*0.7/N244))/$W$238)+1)/((gradient!$E$23*((gradient!$E$19-gradient!$E$18)/100)*(PI()*gradient!$E$8*gradient!$E$8/4*O$3*0.7/N244))/$W$238))*EXP(gradient!$E$23*((gradient!$E$19-gradient!$E$18)/100))-(1/((gradient!$E$23*((gradient!$E$19-gradient!$E$18)/100)*(PI()*gradient!$E$8*gradient!$E$8/4*O$3*0.7/N244))/$W$238)))),0)</f>
        <v>283.11835033146059</v>
      </c>
      <c r="Q244" s="472"/>
      <c r="S244" s="344">
        <f>IF($G244&lt;1001,1+((SQRT(O$3/((('col1'!$B$9*((((N244/60*4)/(3.1415927*0.7*gradient!$E$8*gradient!$E$8))/1000*gradient!$E$9/1000000)/'col1'!$N$5)^(1/3))+('col1'!$B$10/((((N244/60*4)/(3.1415927*0.7*gradient!$E$8*gradient!$E$8))/1000*gradient!$E$9/1000000)/'col1'!$N$5))+('col1'!$B$11*((((N244/60*4)/(3.1415927*0.7*gradient!$E$8*gradient!$E$8))/1000*gradient!$E$9/1000000)/'col1'!$N$5)))*(gradient!$E$9*0.001)))/4)*(1/(1+((gradient!$E$23*((gradient!$E$19-gradient!$E$18)/100)*((PI()*gradient!$E$8*gradient!$E$8/4*O$3*0.7/N244)))/$W$238)))*LN(((((gradient!$E$23*((gradient!$E$19-gradient!$E$18)/100)*(PI()*gradient!$E$8*gradient!$E$8/4*O$3*0.7/N244))/$W$238)+1)/((gradient!$E$23*((gradient!$E$19-gradient!$E$18)/100)*(PI()*gradient!$E$8*gradient!$E$8/4*O$3*0.7/N244))/$W$238))*EXP(gradient!$E$23*((gradient!$E$19-gradient!$E$18)/100))-(1/((gradient!$E$23*((gradient!$E$19-gradient!$E$18)/100)*(PI()*gradient!$E$8*gradient!$E$8/4*O$3*0.7/N244))/$W$238)))),0)</f>
        <v>283.11835033146059</v>
      </c>
      <c r="T244" s="340">
        <v>300</v>
      </c>
      <c r="U244" s="345">
        <f>600*gradient!$E$8/4.6</f>
        <v>273.91304347826087</v>
      </c>
    </row>
    <row r="245" spans="1:21" x14ac:dyDescent="0.2">
      <c r="A245" s="470"/>
      <c r="B245" s="345">
        <f>700*gradient!$E$8/4.6</f>
        <v>319.56521739130437</v>
      </c>
      <c r="C245" s="344">
        <f>1+((SQRT($C$3/((('col1'!$B$9*(((($B245/60*4)/(3.1415927*0.7*gradient!$E$8*gradient!$E$8))/1000*gradient!$E$9/1000000)/'col1'!$N$5)^(1/3))+('col1'!$B$10/(((($B245/60*4)/(3.1415927*0.7*gradient!$E$8*gradient!$E$8))/1000*gradient!$E$9/1000000)/'col1'!$N$5))+('col1'!$B$11*(((($B245/60*4)/(3.1415927*0.7*gradient!$E$8*gradient!$E$8))/1000*gradient!$E$9/1000000)/'col1'!$N$5)))*(gradient!$E$9*0.001)))/4)*(1/(1+((gradient!$E$23*((gradient!$E$19-gradient!$E$18)/100)*((PI()*gradient!$E$8*gradient!$E$8/4*$C$3*0.7/$B245)))/gradient!$E$20)))*LN(((((gradient!$E$23*((gradient!$E$19-gradient!$E$18)/100)*(PI()*gradient!$E$8*gradient!$E$8/4*$C$3*0.7/$B245))/gradient!$E$20)+1)/((gradient!$E$23*((gradient!$E$19-gradient!$E$18)/100)*(PI()*gradient!$E$8*gradient!$E$8/4*$C$3*0.7/$B245))/gradient!$E$20))*EXP(gradient!$E$23*((gradient!$E$19-gradient!$E$18)/100))-(1/((gradient!$E$23*((gradient!$E$19-gradient!$E$18)/100)*(PI()*gradient!$E$8*gradient!$E$8/4*$C$3*0.7/$B245))/gradient!$E$20))))</f>
        <v>131.16651304790014</v>
      </c>
      <c r="E245" s="472"/>
      <c r="F245" s="345">
        <f>700*gradient!$E$8/4.6</f>
        <v>319.56521739130437</v>
      </c>
      <c r="G245" s="344">
        <f>1.1*('col1'!$B$12*$G$3*0.001*(($F245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281.45075616660671</v>
      </c>
      <c r="I245" s="472"/>
      <c r="J245" s="345">
        <f>700*gradient!$E$8/4.6</f>
        <v>319.56521739130437</v>
      </c>
      <c r="K245" s="344">
        <f>IF($G245&lt;201,1+((SQRT(K$3/((('col1'!$B$9*((((J245/60*4)/(3.1415927*0.7*gradient!$E$8*gradient!$E$8))/1000*gradient!$E$9/1000000)/'col1'!$N$5)^(1/3))+('col1'!$B$10/((((J245/60*4)/(3.1415927*0.7*gradient!$E$8*gradient!$E$8))/1000*gradient!$E$9/1000000)/'col1'!$N$5))+('col1'!$B$11*((((J245/60*4)/(3.1415927*0.7*gradient!$E$8*gradient!$E$8))/1000*gradient!$E$9/1000000)/'col1'!$N$5)))*(gradient!$E$9*0.001)))/4)*(1/(1+((gradient!$E$23*((gradient!$E$19-gradient!$E$18)/100)*((PI()*gradient!$E$8*gradient!$E$8/4*K$3*0.7/J245)))/$W$238)))*LN(((((gradient!$E$23*((gradient!$E$19-gradient!$E$18)/100)*(PI()*gradient!$E$8*gradient!$E$8/4*K$3*0.7/J245))/$W$238)+1)/((gradient!$E$23*((gradient!$E$19-gradient!$E$18)/100)*(PI()*gradient!$E$8*gradient!$E$8/4*K$3*0.7/J245))/$W$238))*EXP(gradient!$E$23*((gradient!$E$19-gradient!$E$18)/100))-(1/((gradient!$E$23*((gradient!$E$19-gradient!$E$18)/100)*(PI()*gradient!$E$8*gradient!$E$8/4*K$3*0.7/J245))/$W$238)))),0)</f>
        <v>0</v>
      </c>
      <c r="M245" s="472"/>
      <c r="N245" s="345">
        <f>700*gradient!$E$8/4.6</f>
        <v>319.56521739130437</v>
      </c>
      <c r="O245" s="344">
        <f>IF($G245&lt;401,1+((SQRT(O$3/((('col1'!$B$9*((((N245/60*4)/(3.1415927*0.7*gradient!$E$8*gradient!$E$8))/1000*gradient!$E$9/1000000)/'col1'!$N$5)^(1/3))+('col1'!$B$10/((((N245/60*4)/(3.1415927*0.7*gradient!$E$8*gradient!$E$8))/1000*gradient!$E$9/1000000)/'col1'!$N$5))+('col1'!$B$11*((((N245/60*4)/(3.1415927*0.7*gradient!$E$8*gradient!$E$8))/1000*gradient!$E$9/1000000)/'col1'!$N$5)))*(gradient!$E$9*0.001)))/4)*(1/(1+((gradient!$E$23*((gradient!$E$19-gradient!$E$18)/100)*((PI()*gradient!$E$8*gradient!$E$8/4*O$3*0.7/N245)))/$W$238)))*LN(((((gradient!$E$23*((gradient!$E$19-gradient!$E$18)/100)*(PI()*gradient!$E$8*gradient!$E$8/4*O$3*0.7/N245))/$W$238)+1)/((gradient!$E$23*((gradient!$E$19-gradient!$E$18)/100)*(PI()*gradient!$E$8*gradient!$E$8/4*O$3*0.7/N245))/$W$238))*EXP(gradient!$E$23*((gradient!$E$19-gradient!$E$18)/100))-(1/((gradient!$E$23*((gradient!$E$19-gradient!$E$18)/100)*(PI()*gradient!$E$8*gradient!$E$8/4*O$3*0.7/N245))/$W$238)))),0)</f>
        <v>287.32689589436529</v>
      </c>
      <c r="Q245" s="472"/>
      <c r="S245" s="344">
        <f>IF($G245&lt;1001,1+((SQRT(O$3/((('col1'!$B$9*((((N245/60*4)/(3.1415927*0.7*gradient!$E$8*gradient!$E$8))/1000*gradient!$E$9/1000000)/'col1'!$N$5)^(1/3))+('col1'!$B$10/((((N245/60*4)/(3.1415927*0.7*gradient!$E$8*gradient!$E$8))/1000*gradient!$E$9/1000000)/'col1'!$N$5))+('col1'!$B$11*((((N245/60*4)/(3.1415927*0.7*gradient!$E$8*gradient!$E$8))/1000*gradient!$E$9/1000000)/'col1'!$N$5)))*(gradient!$E$9*0.001)))/4)*(1/(1+((gradient!$E$23*((gradient!$E$19-gradient!$E$18)/100)*((PI()*gradient!$E$8*gradient!$E$8/4*O$3*0.7/N245)))/$W$238)))*LN(((((gradient!$E$23*((gradient!$E$19-gradient!$E$18)/100)*(PI()*gradient!$E$8*gradient!$E$8/4*O$3*0.7/N245))/$W$238)+1)/((gradient!$E$23*((gradient!$E$19-gradient!$E$18)/100)*(PI()*gradient!$E$8*gradient!$E$8/4*O$3*0.7/N245))/$W$238))*EXP(gradient!$E$23*((gradient!$E$19-gradient!$E$18)/100))-(1/((gradient!$E$23*((gradient!$E$19-gradient!$E$18)/100)*(PI()*gradient!$E$8*gradient!$E$8/4*O$3*0.7/N245))/$W$238)))),0)</f>
        <v>287.32689589436529</v>
      </c>
      <c r="T245" s="340">
        <v>300</v>
      </c>
      <c r="U245" s="345">
        <f>700*gradient!$E$8/4.6</f>
        <v>319.56521739130437</v>
      </c>
    </row>
    <row r="246" spans="1:21" x14ac:dyDescent="0.2">
      <c r="A246" s="470"/>
      <c r="B246" s="345">
        <f>800*gradient!$E$8/4.6</f>
        <v>365.21739130434787</v>
      </c>
      <c r="C246" s="344">
        <f>1+((SQRT($C$3/((('col1'!$B$9*(((($B246/60*4)/(3.1415927*0.7*gradient!$E$8*gradient!$E$8))/1000*gradient!$E$9/1000000)/'col1'!$N$5)^(1/3))+('col1'!$B$10/(((($B246/60*4)/(3.1415927*0.7*gradient!$E$8*gradient!$E$8))/1000*gradient!$E$9/1000000)/'col1'!$N$5))+('col1'!$B$11*(((($B246/60*4)/(3.1415927*0.7*gradient!$E$8*gradient!$E$8))/1000*gradient!$E$9/1000000)/'col1'!$N$5)))*(gradient!$E$9*0.001)))/4)*(1/(1+((gradient!$E$23*((gradient!$E$19-gradient!$E$18)/100)*((PI()*gradient!$E$8*gradient!$E$8/4*$C$3*0.7/$B246)))/gradient!$E$20)))*LN(((((gradient!$E$23*((gradient!$E$19-gradient!$E$18)/100)*(PI()*gradient!$E$8*gradient!$E$8/4*$C$3*0.7/$B246))/gradient!$E$20)+1)/((gradient!$E$23*((gradient!$E$19-gradient!$E$18)/100)*(PI()*gradient!$E$8*gradient!$E$8/4*$C$3*0.7/$B246))/gradient!$E$20))*EXP(gradient!$E$23*((gradient!$E$19-gradient!$E$18)/100))-(1/((gradient!$E$23*((gradient!$E$19-gradient!$E$18)/100)*(PI()*gradient!$E$8*gradient!$E$8/4*$C$3*0.7/$B246))/gradient!$E$20))))</f>
        <v>137.74872004678105</v>
      </c>
      <c r="E246" s="472"/>
      <c r="F246" s="345">
        <f>800*gradient!$E$8/4.6</f>
        <v>365.21739130434787</v>
      </c>
      <c r="G246" s="344">
        <f>1.1*('col1'!$B$12*$G$3*0.001*(($F246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321.65800704755054</v>
      </c>
      <c r="I246" s="472"/>
      <c r="J246" s="345">
        <f>800*gradient!$E$8/4.6</f>
        <v>365.21739130434787</v>
      </c>
      <c r="K246" s="344">
        <f>IF($G246&lt;201,1+((SQRT(K$3/((('col1'!$B$9*((((J246/60*4)/(3.1415927*0.7*gradient!$E$8*gradient!$E$8))/1000*gradient!$E$9/1000000)/'col1'!$N$5)^(1/3))+('col1'!$B$10/((((J246/60*4)/(3.1415927*0.7*gradient!$E$8*gradient!$E$8))/1000*gradient!$E$9/1000000)/'col1'!$N$5))+('col1'!$B$11*((((J246/60*4)/(3.1415927*0.7*gradient!$E$8*gradient!$E$8))/1000*gradient!$E$9/1000000)/'col1'!$N$5)))*(gradient!$E$9*0.001)))/4)*(1/(1+((gradient!$E$23*((gradient!$E$19-gradient!$E$18)/100)*((PI()*gradient!$E$8*gradient!$E$8/4*K$3*0.7/J246)))/$W$238)))*LN(((((gradient!$E$23*((gradient!$E$19-gradient!$E$18)/100)*(PI()*gradient!$E$8*gradient!$E$8/4*K$3*0.7/J246))/$W$238)+1)/((gradient!$E$23*((gradient!$E$19-gradient!$E$18)/100)*(PI()*gradient!$E$8*gradient!$E$8/4*K$3*0.7/J246))/$W$238))*EXP(gradient!$E$23*((gradient!$E$19-gradient!$E$18)/100))-(1/((gradient!$E$23*((gradient!$E$19-gradient!$E$18)/100)*(PI()*gradient!$E$8*gradient!$E$8/4*K$3*0.7/J246))/$W$238)))),0)</f>
        <v>0</v>
      </c>
      <c r="M246" s="472"/>
      <c r="N246" s="345">
        <f>800*gradient!$E$8/4.6</f>
        <v>365.21739130434787</v>
      </c>
      <c r="O246" s="344">
        <f>IF($G246&lt;401,1+((SQRT(O$3/((('col1'!$B$9*((((N246/60*4)/(3.1415927*0.7*gradient!$E$8*gradient!$E$8))/1000*gradient!$E$9/1000000)/'col1'!$N$5)^(1/3))+('col1'!$B$10/((((N246/60*4)/(3.1415927*0.7*gradient!$E$8*gradient!$E$8))/1000*gradient!$E$9/1000000)/'col1'!$N$5))+('col1'!$B$11*((((N246/60*4)/(3.1415927*0.7*gradient!$E$8*gradient!$E$8))/1000*gradient!$E$9/1000000)/'col1'!$N$5)))*(gradient!$E$9*0.001)))/4)*(1/(1+((gradient!$E$23*((gradient!$E$19-gradient!$E$18)/100)*((PI()*gradient!$E$8*gradient!$E$8/4*O$3*0.7/N246)))/$W$238)))*LN(((((gradient!$E$23*((gradient!$E$19-gradient!$E$18)/100)*(PI()*gradient!$E$8*gradient!$E$8/4*O$3*0.7/N246))/$W$238)+1)/((gradient!$E$23*((gradient!$E$19-gradient!$E$18)/100)*(PI()*gradient!$E$8*gradient!$E$8/4*O$3*0.7/N246))/$W$238))*EXP(gradient!$E$23*((gradient!$E$19-gradient!$E$18)/100))-(1/((gradient!$E$23*((gradient!$E$19-gradient!$E$18)/100)*(PI()*gradient!$E$8*gradient!$E$8/4*O$3*0.7/N246))/$W$238)))),0)</f>
        <v>289.72479751404001</v>
      </c>
      <c r="Q246" s="472"/>
      <c r="S246" s="344">
        <f>IF($G246&lt;1001,1+((SQRT(O$3/((('col1'!$B$9*((((N246/60*4)/(3.1415927*0.7*gradient!$E$8*gradient!$E$8))/1000*gradient!$E$9/1000000)/'col1'!$N$5)^(1/3))+('col1'!$B$10/((((N246/60*4)/(3.1415927*0.7*gradient!$E$8*gradient!$E$8))/1000*gradient!$E$9/1000000)/'col1'!$N$5))+('col1'!$B$11*((((N246/60*4)/(3.1415927*0.7*gradient!$E$8*gradient!$E$8))/1000*gradient!$E$9/1000000)/'col1'!$N$5)))*(gradient!$E$9*0.001)))/4)*(1/(1+((gradient!$E$23*((gradient!$E$19-gradient!$E$18)/100)*((PI()*gradient!$E$8*gradient!$E$8/4*O$3*0.7/N246)))/$W$238)))*LN(((((gradient!$E$23*((gradient!$E$19-gradient!$E$18)/100)*(PI()*gradient!$E$8*gradient!$E$8/4*O$3*0.7/N246))/$W$238)+1)/((gradient!$E$23*((gradient!$E$19-gradient!$E$18)/100)*(PI()*gradient!$E$8*gradient!$E$8/4*O$3*0.7/N246))/$W$238))*EXP(gradient!$E$23*((gradient!$E$19-gradient!$E$18)/100))-(1/((gradient!$E$23*((gradient!$E$19-gradient!$E$18)/100)*(PI()*gradient!$E$8*gradient!$E$8/4*O$3*0.7/N246))/$W$238)))),0)</f>
        <v>289.72479751404001</v>
      </c>
      <c r="T246" s="340">
        <v>300</v>
      </c>
      <c r="U246" s="345">
        <f>800*gradient!$E$8/4.6</f>
        <v>365.21739130434787</v>
      </c>
    </row>
    <row r="247" spans="1:21" x14ac:dyDescent="0.2">
      <c r="A247" s="470"/>
      <c r="B247" s="345">
        <f>900*gradient!$E$8/4.6</f>
        <v>410.86956521739131</v>
      </c>
      <c r="C247" s="344">
        <f>1+((SQRT($C$3/((('col1'!$B$9*(((($B247/60*4)/(3.1415927*0.7*gradient!$E$8*gradient!$E$8))/1000*gradient!$E$9/1000000)/'col1'!$N$5)^(1/3))+('col1'!$B$10/(((($B247/60*4)/(3.1415927*0.7*gradient!$E$8*gradient!$E$8))/1000*gradient!$E$9/1000000)/'col1'!$N$5))+('col1'!$B$11*(((($B247/60*4)/(3.1415927*0.7*gradient!$E$8*gradient!$E$8))/1000*gradient!$E$9/1000000)/'col1'!$N$5)))*(gradient!$E$9*0.001)))/4)*(1/(1+((gradient!$E$23*((gradient!$E$19-gradient!$E$18)/100)*((PI()*gradient!$E$8*gradient!$E$8/4*$C$3*0.7/$B247)))/gradient!$E$20)))*LN(((((gradient!$E$23*((gradient!$E$19-gradient!$E$18)/100)*(PI()*gradient!$E$8*gradient!$E$8/4*$C$3*0.7/$B247))/gradient!$E$20)+1)/((gradient!$E$23*((gradient!$E$19-gradient!$E$18)/100)*(PI()*gradient!$E$8*gradient!$E$8/4*$C$3*0.7/$B247))/gradient!$E$20))*EXP(gradient!$E$23*((gradient!$E$19-gradient!$E$18)/100))-(1/((gradient!$E$23*((gradient!$E$19-gradient!$E$18)/100)*(PI()*gradient!$E$8*gradient!$E$8/4*$C$3*0.7/$B247))/gradient!$E$20))))</f>
        <v>142.99861273172891</v>
      </c>
      <c r="E247" s="472"/>
      <c r="F247" s="345">
        <f>900*gradient!$E$8/4.6</f>
        <v>410.86956521739131</v>
      </c>
      <c r="G247" s="344">
        <f>1.1*('col1'!$B$12*$G$3*0.001*(($F247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361.86525792849437</v>
      </c>
      <c r="I247" s="472"/>
      <c r="J247" s="345">
        <f>900*gradient!$E$8/4.6</f>
        <v>410.86956521739131</v>
      </c>
      <c r="K247" s="344">
        <f>IF($G247&lt;201,1+((SQRT(K$3/((('col1'!$B$9*((((J247/60*4)/(3.1415927*0.7*gradient!$E$8*gradient!$E$8))/1000*gradient!$E$9/1000000)/'col1'!$N$5)^(1/3))+('col1'!$B$10/((((J247/60*4)/(3.1415927*0.7*gradient!$E$8*gradient!$E$8))/1000*gradient!$E$9/1000000)/'col1'!$N$5))+('col1'!$B$11*((((J247/60*4)/(3.1415927*0.7*gradient!$E$8*gradient!$E$8))/1000*gradient!$E$9/1000000)/'col1'!$N$5)))*(gradient!$E$9*0.001)))/4)*(1/(1+((gradient!$E$23*((gradient!$E$19-gradient!$E$18)/100)*((PI()*gradient!$E$8*gradient!$E$8/4*K$3*0.7/J247)))/$W$238)))*LN(((((gradient!$E$23*((gradient!$E$19-gradient!$E$18)/100)*(PI()*gradient!$E$8*gradient!$E$8/4*K$3*0.7/J247))/$W$238)+1)/((gradient!$E$23*((gradient!$E$19-gradient!$E$18)/100)*(PI()*gradient!$E$8*gradient!$E$8/4*K$3*0.7/J247))/$W$238))*EXP(gradient!$E$23*((gradient!$E$19-gradient!$E$18)/100))-(1/((gradient!$E$23*((gradient!$E$19-gradient!$E$18)/100)*(PI()*gradient!$E$8*gradient!$E$8/4*K$3*0.7/J247))/$W$238)))),0)</f>
        <v>0</v>
      </c>
      <c r="M247" s="472"/>
      <c r="N247" s="345">
        <f>900*gradient!$E$8/4.6</f>
        <v>410.86956521739131</v>
      </c>
      <c r="O247" s="344">
        <f>IF($G247&lt;401,1+((SQRT(O$3/((('col1'!$B$9*((((N247/60*4)/(3.1415927*0.7*gradient!$E$8*gradient!$E$8))/1000*gradient!$E$9/1000000)/'col1'!$N$5)^(1/3))+('col1'!$B$10/((((N247/60*4)/(3.1415927*0.7*gradient!$E$8*gradient!$E$8))/1000*gradient!$E$9/1000000)/'col1'!$N$5))+('col1'!$B$11*((((N247/60*4)/(3.1415927*0.7*gradient!$E$8*gradient!$E$8))/1000*gradient!$E$9/1000000)/'col1'!$N$5)))*(gradient!$E$9*0.001)))/4)*(1/(1+((gradient!$E$23*((gradient!$E$19-gradient!$E$18)/100)*((PI()*gradient!$E$8*gradient!$E$8/4*O$3*0.7/N247)))/$W$238)))*LN(((((gradient!$E$23*((gradient!$E$19-gradient!$E$18)/100)*(PI()*gradient!$E$8*gradient!$E$8/4*O$3*0.7/N247))/$W$238)+1)/((gradient!$E$23*((gradient!$E$19-gradient!$E$18)/100)*(PI()*gradient!$E$8*gradient!$E$8/4*O$3*0.7/N247))/$W$238))*EXP(gradient!$E$23*((gradient!$E$19-gradient!$E$18)/100))-(1/((gradient!$E$23*((gradient!$E$19-gradient!$E$18)/100)*(PI()*gradient!$E$8*gradient!$E$8/4*O$3*0.7/N247))/$W$238)))),0)</f>
        <v>290.91714905393246</v>
      </c>
      <c r="Q247" s="472"/>
      <c r="S247" s="344">
        <f>IF($G247&lt;1001,1+((SQRT(O$3/((('col1'!$B$9*((((N247/60*4)/(3.1415927*0.7*gradient!$E$8*gradient!$E$8))/1000*gradient!$E$9/1000000)/'col1'!$N$5)^(1/3))+('col1'!$B$10/((((N247/60*4)/(3.1415927*0.7*gradient!$E$8*gradient!$E$8))/1000*gradient!$E$9/1000000)/'col1'!$N$5))+('col1'!$B$11*((((N247/60*4)/(3.1415927*0.7*gradient!$E$8*gradient!$E$8))/1000*gradient!$E$9/1000000)/'col1'!$N$5)))*(gradient!$E$9*0.001)))/4)*(1/(1+((gradient!$E$23*((gradient!$E$19-gradient!$E$18)/100)*((PI()*gradient!$E$8*gradient!$E$8/4*O$3*0.7/N247)))/$W$238)))*LN(((((gradient!$E$23*((gradient!$E$19-gradient!$E$18)/100)*(PI()*gradient!$E$8*gradient!$E$8/4*O$3*0.7/N247))/$W$238)+1)/((gradient!$E$23*((gradient!$E$19-gradient!$E$18)/100)*(PI()*gradient!$E$8*gradient!$E$8/4*O$3*0.7/N247))/$W$238))*EXP(gradient!$E$23*((gradient!$E$19-gradient!$E$18)/100))-(1/((gradient!$E$23*((gradient!$E$19-gradient!$E$18)/100)*(PI()*gradient!$E$8*gradient!$E$8/4*O$3*0.7/N247))/$W$238)))),0)</f>
        <v>290.91714905393246</v>
      </c>
      <c r="T247" s="340">
        <v>300</v>
      </c>
      <c r="U247" s="345">
        <f>900*gradient!$E$8/4.6</f>
        <v>410.86956521739131</v>
      </c>
    </row>
    <row r="248" spans="1:21" x14ac:dyDescent="0.2">
      <c r="A248" s="470"/>
      <c r="B248" s="345">
        <f>1000*gradient!$E$8/4.6</f>
        <v>456.52173913043481</v>
      </c>
      <c r="C248" s="344">
        <f>1+((SQRT($C$3/((('col1'!$B$9*(((($B248/60*4)/(3.1415927*0.7*gradient!$E$8*gradient!$E$8))/1000*gradient!$E$9/1000000)/'col1'!$N$5)^(1/3))+('col1'!$B$10/(((($B248/60*4)/(3.1415927*0.7*gradient!$E$8*gradient!$E$8))/1000*gradient!$E$9/1000000)/'col1'!$N$5))+('col1'!$B$11*(((($B248/60*4)/(3.1415927*0.7*gradient!$E$8*gradient!$E$8))/1000*gradient!$E$9/1000000)/'col1'!$N$5)))*(gradient!$E$9*0.001)))/4)*(1/(1+((gradient!$E$23*((gradient!$E$19-gradient!$E$18)/100)*((PI()*gradient!$E$8*gradient!$E$8/4*$C$3*0.7/$B248)))/gradient!$E$20)))*LN(((((gradient!$E$23*((gradient!$E$19-gradient!$E$18)/100)*(PI()*gradient!$E$8*gradient!$E$8/4*$C$3*0.7/$B248))/gradient!$E$20)+1)/((gradient!$E$23*((gradient!$E$19-gradient!$E$18)/100)*(PI()*gradient!$E$8*gradient!$E$8/4*$C$3*0.7/$B248))/gradient!$E$20))*EXP(gradient!$E$23*((gradient!$E$19-gradient!$E$18)/100))-(1/((gradient!$E$23*((gradient!$E$19-gradient!$E$18)/100)*(PI()*gradient!$E$8*gradient!$E$8/4*$C$3*0.7/$B248))/gradient!$E$20))))</f>
        <v>147.22229580981448</v>
      </c>
      <c r="E248" s="472"/>
      <c r="F248" s="345">
        <f>1000*gradient!$E$8/4.6</f>
        <v>456.52173913043481</v>
      </c>
      <c r="G248" s="344">
        <f>1.1*('col1'!$B$12*$G$3*0.001*(($F248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402.07250880943826</v>
      </c>
      <c r="I248" s="472"/>
      <c r="J248" s="345">
        <f>1000*gradient!$E$8/4.6</f>
        <v>456.52173913043481</v>
      </c>
      <c r="K248" s="344">
        <f>IF($G248&lt;201,1+((SQRT(K$3/((('col1'!$B$9*((((J248/60*4)/(3.1415927*0.7*gradient!$E$8*gradient!$E$8))/1000*gradient!$E$9/1000000)/'col1'!$N$5)^(1/3))+('col1'!$B$10/((((J248/60*4)/(3.1415927*0.7*gradient!$E$8*gradient!$E$8))/1000*gradient!$E$9/1000000)/'col1'!$N$5))+('col1'!$B$11*((((J248/60*4)/(3.1415927*0.7*gradient!$E$8*gradient!$E$8))/1000*gradient!$E$9/1000000)/'col1'!$N$5)))*(gradient!$E$9*0.001)))/4)*(1/(1+((gradient!$E$23*((gradient!$E$19-gradient!$E$18)/100)*((PI()*gradient!$E$8*gradient!$E$8/4*K$3*0.7/J248)))/$W$238)))*LN(((((gradient!$E$23*((gradient!$E$19-gradient!$E$18)/100)*(PI()*gradient!$E$8*gradient!$E$8/4*K$3*0.7/J248))/$W$238)+1)/((gradient!$E$23*((gradient!$E$19-gradient!$E$18)/100)*(PI()*gradient!$E$8*gradient!$E$8/4*K$3*0.7/J248))/$W$238))*EXP(gradient!$E$23*((gradient!$E$19-gradient!$E$18)/100))-(1/((gradient!$E$23*((gradient!$E$19-gradient!$E$18)/100)*(PI()*gradient!$E$8*gradient!$E$8/4*K$3*0.7/J248))/$W$238)))),0)</f>
        <v>0</v>
      </c>
      <c r="M248" s="472"/>
      <c r="N248" s="345">
        <f>1000*gradient!$E$8/4.6</f>
        <v>456.52173913043481</v>
      </c>
      <c r="O248" s="344">
        <f>IF($G248&lt;401,1+((SQRT(O$3/((('col1'!$B$9*((((N248/60*4)/(3.1415927*0.7*gradient!$E$8*gradient!$E$8))/1000*gradient!$E$9/1000000)/'col1'!$N$5)^(1/3))+('col1'!$B$10/((((N248/60*4)/(3.1415927*0.7*gradient!$E$8*gradient!$E$8))/1000*gradient!$E$9/1000000)/'col1'!$N$5))+('col1'!$B$11*((((N248/60*4)/(3.1415927*0.7*gradient!$E$8*gradient!$E$8))/1000*gradient!$E$9/1000000)/'col1'!$N$5)))*(gradient!$E$9*0.001)))/4)*(1/(1+((gradient!$E$23*((gradient!$E$19-gradient!$E$18)/100)*((PI()*gradient!$E$8*gradient!$E$8/4*O$3*0.7/N248)))/$W$238)))*LN(((((gradient!$E$23*((gradient!$E$19-gradient!$E$18)/100)*(PI()*gradient!$E$8*gradient!$E$8/4*O$3*0.7/N248))/$W$238)+1)/((gradient!$E$23*((gradient!$E$19-gradient!$E$18)/100)*(PI()*gradient!$E$8*gradient!$E$8/4*O$3*0.7/N248))/$W$238))*EXP(gradient!$E$23*((gradient!$E$19-gradient!$E$18)/100))-(1/((gradient!$E$23*((gradient!$E$19-gradient!$E$18)/100)*(PI()*gradient!$E$8*gradient!$E$8/4*O$3*0.7/N248))/$W$238)))),0)</f>
        <v>0</v>
      </c>
      <c r="Q248" s="472"/>
      <c r="S248" s="344">
        <f>IF($G248&lt;1001,1+((SQRT(O$3/((('col1'!$B$9*((((N248/60*4)/(3.1415927*0.7*gradient!$E$8*gradient!$E$8))/1000*gradient!$E$9/1000000)/'col1'!$N$5)^(1/3))+('col1'!$B$10/((((N248/60*4)/(3.1415927*0.7*gradient!$E$8*gradient!$E$8))/1000*gradient!$E$9/1000000)/'col1'!$N$5))+('col1'!$B$11*((((N248/60*4)/(3.1415927*0.7*gradient!$E$8*gradient!$E$8))/1000*gradient!$E$9/1000000)/'col1'!$N$5)))*(gradient!$E$9*0.001)))/4)*(1/(1+((gradient!$E$23*((gradient!$E$19-gradient!$E$18)/100)*((PI()*gradient!$E$8*gradient!$E$8/4*O$3*0.7/N248)))/$W$238)))*LN(((((gradient!$E$23*((gradient!$E$19-gradient!$E$18)/100)*(PI()*gradient!$E$8*gradient!$E$8/4*O$3*0.7/N248))/$W$238)+1)/((gradient!$E$23*((gradient!$E$19-gradient!$E$18)/100)*(PI()*gradient!$E$8*gradient!$E$8/4*O$3*0.7/N248))/$W$238))*EXP(gradient!$E$23*((gradient!$E$19-gradient!$E$18)/100))-(1/((gradient!$E$23*((gradient!$E$19-gradient!$E$18)/100)*(PI()*gradient!$E$8*gradient!$E$8/4*O$3*0.7/N248))/$W$238)))),0)</f>
        <v>291.28852839398223</v>
      </c>
      <c r="T248" s="340">
        <v>300</v>
      </c>
      <c r="U248" s="345">
        <f>1000*gradient!$E$8/4.6</f>
        <v>456.52173913043481</v>
      </c>
    </row>
    <row r="249" spans="1:21" x14ac:dyDescent="0.2">
      <c r="A249" s="470"/>
      <c r="B249" s="345">
        <f>1200*gradient!$E$8/4.6</f>
        <v>547.82608695652175</v>
      </c>
      <c r="C249" s="344">
        <f>1+((SQRT($C$3/((('col1'!$B$9*(((($B249/60*4)/(3.1415927*0.7*gradient!$E$8*gradient!$E$8))/1000*gradient!$E$9/1000000)/'col1'!$N$5)^(1/3))+('col1'!$B$10/(((($B249/60*4)/(3.1415927*0.7*gradient!$E$8*gradient!$E$8))/1000*gradient!$E$9/1000000)/'col1'!$N$5))+('col1'!$B$11*(((($B249/60*4)/(3.1415927*0.7*gradient!$E$8*gradient!$E$8))/1000*gradient!$E$9/1000000)/'col1'!$N$5)))*(gradient!$E$9*0.001)))/4)*(1/(1+((gradient!$E$23*((gradient!$E$19-gradient!$E$18)/100)*((PI()*gradient!$E$8*gradient!$E$8/4*$C$3*0.7/$B249)))/gradient!$E$20)))*LN(((((gradient!$E$23*((gradient!$E$19-gradient!$E$18)/100)*(PI()*gradient!$E$8*gradient!$E$8/4*$C$3*0.7/$B249))/gradient!$E$20)+1)/((gradient!$E$23*((gradient!$E$19-gradient!$E$18)/100)*(PI()*gradient!$E$8*gradient!$E$8/4*$C$3*0.7/$B249))/gradient!$E$20))*EXP(gradient!$E$23*((gradient!$E$19-gradient!$E$18)/100))-(1/((gradient!$E$23*((gradient!$E$19-gradient!$E$18)/100)*(PI()*gradient!$E$8*gradient!$E$8/4*$C$3*0.7/$B249))/gradient!$E$20))))</f>
        <v>153.43190377411688</v>
      </c>
      <c r="E249" s="472"/>
      <c r="F249" s="345">
        <f>1200*gradient!$E$8/4.6</f>
        <v>547.82608695652175</v>
      </c>
      <c r="G249" s="344">
        <f>1.1*('col1'!$B$12*$G$3*0.001*(($F249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482.48701057132587</v>
      </c>
      <c r="I249" s="472"/>
      <c r="J249" s="345">
        <f>1200*gradient!$E$8/4.6</f>
        <v>547.82608695652175</v>
      </c>
      <c r="K249" s="344">
        <f>IF($G249&lt;201,1+((SQRT(K$3/((('col1'!$B$9*((((J249/60*4)/(3.1415927*0.7*gradient!$E$8*gradient!$E$8))/1000*gradient!$E$9/1000000)/'col1'!$N$5)^(1/3))+('col1'!$B$10/((((J249/60*4)/(3.1415927*0.7*gradient!$E$8*gradient!$E$8))/1000*gradient!$E$9/1000000)/'col1'!$N$5))+('col1'!$B$11*((((J249/60*4)/(3.1415927*0.7*gradient!$E$8*gradient!$E$8))/1000*gradient!$E$9/1000000)/'col1'!$N$5)))*(gradient!$E$9*0.001)))/4)*(1/(1+((gradient!$E$23*((gradient!$E$19-gradient!$E$18)/100)*((PI()*gradient!$E$8*gradient!$E$8/4*K$3*0.7/J249)))/$W$238)))*LN(((((gradient!$E$23*((gradient!$E$19-gradient!$E$18)/100)*(PI()*gradient!$E$8*gradient!$E$8/4*K$3*0.7/J249))/$W$238)+1)/((gradient!$E$23*((gradient!$E$19-gradient!$E$18)/100)*(PI()*gradient!$E$8*gradient!$E$8/4*K$3*0.7/J249))/$W$238))*EXP(gradient!$E$23*((gradient!$E$19-gradient!$E$18)/100))-(1/((gradient!$E$23*((gradient!$E$19-gradient!$E$18)/100)*(PI()*gradient!$E$8*gradient!$E$8/4*K$3*0.7/J249))/$W$238)))),0)</f>
        <v>0</v>
      </c>
      <c r="M249" s="472"/>
      <c r="N249" s="345">
        <f>1200*gradient!$E$8/4.6</f>
        <v>547.82608695652175</v>
      </c>
      <c r="O249" s="344">
        <f>IF($G249&lt;401,1+((SQRT(O$3/((('col1'!$B$9*((((N249/60*4)/(3.1415927*0.7*gradient!$E$8*gradient!$E$8))/1000*gradient!$E$9/1000000)/'col1'!$N$5)^(1/3))+('col1'!$B$10/((((N249/60*4)/(3.1415927*0.7*gradient!$E$8*gradient!$E$8))/1000*gradient!$E$9/1000000)/'col1'!$N$5))+('col1'!$B$11*((((N249/60*4)/(3.1415927*0.7*gradient!$E$8*gradient!$E$8))/1000*gradient!$E$9/1000000)/'col1'!$N$5)))*(gradient!$E$9*0.001)))/4)*(1/(1+((gradient!$E$23*((gradient!$E$19-gradient!$E$18)/100)*((PI()*gradient!$E$8*gradient!$E$8/4*O$3*0.7/N249)))/$W$238)))*LN(((((gradient!$E$23*((gradient!$E$19-gradient!$E$18)/100)*(PI()*gradient!$E$8*gradient!$E$8/4*O$3*0.7/N249))/$W$238)+1)/((gradient!$E$23*((gradient!$E$19-gradient!$E$18)/100)*(PI()*gradient!$E$8*gradient!$E$8/4*O$3*0.7/N249))/$W$238))*EXP(gradient!$E$23*((gradient!$E$19-gradient!$E$18)/100))-(1/((gradient!$E$23*((gradient!$E$19-gradient!$E$18)/100)*(PI()*gradient!$E$8*gradient!$E$8/4*O$3*0.7/N249))/$W$238)))),0)</f>
        <v>0</v>
      </c>
      <c r="Q249" s="472"/>
      <c r="S249" s="344">
        <f>IF($G249&lt;1001,1+((SQRT(O$3/((('col1'!$B$9*((((N249/60*4)/(3.1415927*0.7*gradient!$E$8*gradient!$E$8))/1000*gradient!$E$9/1000000)/'col1'!$N$5)^(1/3))+('col1'!$B$10/((((N249/60*4)/(3.1415927*0.7*gradient!$E$8*gradient!$E$8))/1000*gradient!$E$9/1000000)/'col1'!$N$5))+('col1'!$B$11*((((N249/60*4)/(3.1415927*0.7*gradient!$E$8*gradient!$E$8))/1000*gradient!$E$9/1000000)/'col1'!$N$5)))*(gradient!$E$9*0.001)))/4)*(1/(1+((gradient!$E$23*((gradient!$E$19-gradient!$E$18)/100)*((PI()*gradient!$E$8*gradient!$E$8/4*O$3*0.7/N249)))/$W$238)))*LN(((((gradient!$E$23*((gradient!$E$19-gradient!$E$18)/100)*(PI()*gradient!$E$8*gradient!$E$8/4*O$3*0.7/N249))/$W$238)+1)/((gradient!$E$23*((gradient!$E$19-gradient!$E$18)/100)*(PI()*gradient!$E$8*gradient!$E$8/4*O$3*0.7/N249))/$W$238))*EXP(gradient!$E$23*((gradient!$E$19-gradient!$E$18)/100))-(1/((gradient!$E$23*((gradient!$E$19-gradient!$E$18)/100)*(PI()*gradient!$E$8*gradient!$E$8/4*O$3*0.7/N249))/$W$238)))),0)</f>
        <v>290.49510870715142</v>
      </c>
      <c r="T249" s="340">
        <v>300</v>
      </c>
      <c r="U249" s="345">
        <f>1200*gradient!$E$8/4.6</f>
        <v>547.82608695652175</v>
      </c>
    </row>
    <row r="250" spans="1:21" x14ac:dyDescent="0.2">
      <c r="A250" s="470"/>
      <c r="B250" s="345">
        <f>1400*gradient!$E$8/4.6</f>
        <v>639.13043478260875</v>
      </c>
      <c r="C250" s="344">
        <f>1+((SQRT($C$3/((('col1'!$B$9*(((($B250/60*4)/(3.1415927*0.7*gradient!$E$8*gradient!$E$8))/1000*gradient!$E$9/1000000)/'col1'!$N$5)^(1/3))+('col1'!$B$10/(((($B250/60*4)/(3.1415927*0.7*gradient!$E$8*gradient!$E$8))/1000*gradient!$E$9/1000000)/'col1'!$N$5))+('col1'!$B$11*(((($B250/60*4)/(3.1415927*0.7*gradient!$E$8*gradient!$E$8))/1000*gradient!$E$9/1000000)/'col1'!$N$5)))*(gradient!$E$9*0.001)))/4)*(1/(1+((gradient!$E$23*((gradient!$E$19-gradient!$E$18)/100)*((PI()*gradient!$E$8*gradient!$E$8/4*$C$3*0.7/$B250)))/gradient!$E$20)))*LN(((((gradient!$E$23*((gradient!$E$19-gradient!$E$18)/100)*(PI()*gradient!$E$8*gradient!$E$8/4*$C$3*0.7/$B250))/gradient!$E$20)+1)/((gradient!$E$23*((gradient!$E$19-gradient!$E$18)/100)*(PI()*gradient!$E$8*gradient!$E$8/4*$C$3*0.7/$B250))/gradient!$E$20))*EXP(gradient!$E$23*((gradient!$E$19-gradient!$E$18)/100))-(1/((gradient!$E$23*((gradient!$E$19-gradient!$E$18)/100)*(PI()*gradient!$E$8*gradient!$E$8/4*$C$3*0.7/$B250))/gradient!$E$20))))</f>
        <v>157.57951628530583</v>
      </c>
      <c r="E250" s="472"/>
      <c r="F250" s="345">
        <f>1400*gradient!$E$8/4.6</f>
        <v>639.13043478260875</v>
      </c>
      <c r="G250" s="344">
        <f>1.1*('col1'!$B$12*$G$3*0.001*(($F250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562.90151233321342</v>
      </c>
      <c r="I250" s="472"/>
      <c r="J250" s="345">
        <f>1400*gradient!$E$8/4.6</f>
        <v>639.13043478260875</v>
      </c>
      <c r="K250" s="344">
        <f>IF($G250&lt;201,1+((SQRT(K$3/((('col1'!$B$9*((((J250/60*4)/(3.1415927*0.7*gradient!$E$8*gradient!$E$8))/1000*gradient!$E$9/1000000)/'col1'!$N$5)^(1/3))+('col1'!$B$10/((((J250/60*4)/(3.1415927*0.7*gradient!$E$8*gradient!$E$8))/1000*gradient!$E$9/1000000)/'col1'!$N$5))+('col1'!$B$11*((((J250/60*4)/(3.1415927*0.7*gradient!$E$8*gradient!$E$8))/1000*gradient!$E$9/1000000)/'col1'!$N$5)))*(gradient!$E$9*0.001)))/4)*(1/(1+((gradient!$E$23*((gradient!$E$19-gradient!$E$18)/100)*((PI()*gradient!$E$8*gradient!$E$8/4*K$3*0.7/J250)))/$W$238)))*LN(((((gradient!$E$23*((gradient!$E$19-gradient!$E$18)/100)*(PI()*gradient!$E$8*gradient!$E$8/4*K$3*0.7/J250))/$W$238)+1)/((gradient!$E$23*((gradient!$E$19-gradient!$E$18)/100)*(PI()*gradient!$E$8*gradient!$E$8/4*K$3*0.7/J250))/$W$238))*EXP(gradient!$E$23*((gradient!$E$19-gradient!$E$18)/100))-(1/((gradient!$E$23*((gradient!$E$19-gradient!$E$18)/100)*(PI()*gradient!$E$8*gradient!$E$8/4*K$3*0.7/J250))/$W$238)))),0)</f>
        <v>0</v>
      </c>
      <c r="M250" s="472"/>
      <c r="N250" s="345">
        <f>1400*gradient!$E$8/4.6</f>
        <v>639.13043478260875</v>
      </c>
      <c r="O250" s="344">
        <f>IF($G250&lt;401,1+((SQRT(O$3/((('col1'!$B$9*((((N250/60*4)/(3.1415927*0.7*gradient!$E$8*gradient!$E$8))/1000*gradient!$E$9/1000000)/'col1'!$N$5)^(1/3))+('col1'!$B$10/((((N250/60*4)/(3.1415927*0.7*gradient!$E$8*gradient!$E$8))/1000*gradient!$E$9/1000000)/'col1'!$N$5))+('col1'!$B$11*((((N250/60*4)/(3.1415927*0.7*gradient!$E$8*gradient!$E$8))/1000*gradient!$E$9/1000000)/'col1'!$N$5)))*(gradient!$E$9*0.001)))/4)*(1/(1+((gradient!$E$23*((gradient!$E$19-gradient!$E$18)/100)*((PI()*gradient!$E$8*gradient!$E$8/4*O$3*0.7/N250)))/$W$238)))*LN(((((gradient!$E$23*((gradient!$E$19-gradient!$E$18)/100)*(PI()*gradient!$E$8*gradient!$E$8/4*O$3*0.7/N250))/$W$238)+1)/((gradient!$E$23*((gradient!$E$19-gradient!$E$18)/100)*(PI()*gradient!$E$8*gradient!$E$8/4*O$3*0.7/N250))/$W$238))*EXP(gradient!$E$23*((gradient!$E$19-gradient!$E$18)/100))-(1/((gradient!$E$23*((gradient!$E$19-gradient!$E$18)/100)*(PI()*gradient!$E$8*gradient!$E$8/4*O$3*0.7/N250))/$W$238)))),0)</f>
        <v>0</v>
      </c>
      <c r="Q250" s="472"/>
      <c r="S250" s="344">
        <f>IF($G250&lt;1001,1+((SQRT(O$3/((('col1'!$B$9*((((N250/60*4)/(3.1415927*0.7*gradient!$E$8*gradient!$E$8))/1000*gradient!$E$9/1000000)/'col1'!$N$5)^(1/3))+('col1'!$B$10/((((N250/60*4)/(3.1415927*0.7*gradient!$E$8*gradient!$E$8))/1000*gradient!$E$9/1000000)/'col1'!$N$5))+('col1'!$B$11*((((N250/60*4)/(3.1415927*0.7*gradient!$E$8*gradient!$E$8))/1000*gradient!$E$9/1000000)/'col1'!$N$5)))*(gradient!$E$9*0.001)))/4)*(1/(1+((gradient!$E$23*((gradient!$E$19-gradient!$E$18)/100)*((PI()*gradient!$E$8*gradient!$E$8/4*O$3*0.7/N250)))/$W$238)))*LN(((((gradient!$E$23*((gradient!$E$19-gradient!$E$18)/100)*(PI()*gradient!$E$8*gradient!$E$8/4*O$3*0.7/N250))/$W$238)+1)/((gradient!$E$23*((gradient!$E$19-gradient!$E$18)/100)*(PI()*gradient!$E$8*gradient!$E$8/4*O$3*0.7/N250))/$W$238))*EXP(gradient!$E$23*((gradient!$E$19-gradient!$E$18)/100))-(1/((gradient!$E$23*((gradient!$E$19-gradient!$E$18)/100)*(PI()*gradient!$E$8*gradient!$E$8/4*O$3*0.7/N250))/$W$238)))),0)</f>
        <v>288.54014102866489</v>
      </c>
      <c r="T250" s="340">
        <v>300</v>
      </c>
      <c r="U250" s="345">
        <f>1400*gradient!$E$8/4.6</f>
        <v>639.13043478260875</v>
      </c>
    </row>
    <row r="251" spans="1:21" x14ac:dyDescent="0.2">
      <c r="A251" s="470"/>
      <c r="B251" s="345">
        <f>1600*gradient!$E$8/4.6</f>
        <v>730.43478260869574</v>
      </c>
      <c r="C251" s="344">
        <f>1+((SQRT($C$3/((('col1'!$B$9*(((($B251/60*4)/(3.1415927*0.7*gradient!$E$8*gradient!$E$8))/1000*gradient!$E$9/1000000)/'col1'!$N$5)^(1/3))+('col1'!$B$10/(((($B251/60*4)/(3.1415927*0.7*gradient!$E$8*gradient!$E$8))/1000*gradient!$E$9/1000000)/'col1'!$N$5))+('col1'!$B$11*(((($B251/60*4)/(3.1415927*0.7*gradient!$E$8*gradient!$E$8))/1000*gradient!$E$9/1000000)/'col1'!$N$5)))*(gradient!$E$9*0.001)))/4)*(1/(1+((gradient!$E$23*((gradient!$E$19-gradient!$E$18)/100)*((PI()*gradient!$E$8*gradient!$E$8/4*$C$3*0.7/$B251)))/gradient!$E$20)))*LN(((((gradient!$E$23*((gradient!$E$19-gradient!$E$18)/100)*(PI()*gradient!$E$8*gradient!$E$8/4*$C$3*0.7/$B251))/gradient!$E$20)+1)/((gradient!$E$23*((gradient!$E$19-gradient!$E$18)/100)*(PI()*gradient!$E$8*gradient!$E$8/4*$C$3*0.7/$B251))/gradient!$E$20))*EXP(gradient!$E$23*((gradient!$E$19-gradient!$E$18)/100))-(1/((gradient!$E$23*((gradient!$E$19-gradient!$E$18)/100)*(PI()*gradient!$E$8*gradient!$E$8/4*$C$3*0.7/$B251))/gradient!$E$20))))</f>
        <v>160.36624205023853</v>
      </c>
      <c r="E251" s="472"/>
      <c r="F251" s="345">
        <f>1600*gradient!$E$8/4.6</f>
        <v>730.43478260869574</v>
      </c>
      <c r="G251" s="344">
        <f>1.1*('col1'!$B$12*$G$3*0.001*(($F251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643.31601409510108</v>
      </c>
      <c r="I251" s="472"/>
      <c r="J251" s="345">
        <f>1600*gradient!$E$8/4.6</f>
        <v>730.43478260869574</v>
      </c>
      <c r="K251" s="344">
        <f>IF($G251&lt;201,1+((SQRT(K$3/((('col1'!$B$9*((((J251/60*4)/(3.1415927*0.7*gradient!$E$8*gradient!$E$8))/1000*gradient!$E$9/1000000)/'col1'!$N$5)^(1/3))+('col1'!$B$10/((((J251/60*4)/(3.1415927*0.7*gradient!$E$8*gradient!$E$8))/1000*gradient!$E$9/1000000)/'col1'!$N$5))+('col1'!$B$11*((((J251/60*4)/(3.1415927*0.7*gradient!$E$8*gradient!$E$8))/1000*gradient!$E$9/1000000)/'col1'!$N$5)))*(gradient!$E$9*0.001)))/4)*(1/(1+((gradient!$E$23*((gradient!$E$19-gradient!$E$18)/100)*((PI()*gradient!$E$8*gradient!$E$8/4*K$3*0.7/J251)))/$W$238)))*LN(((((gradient!$E$23*((gradient!$E$19-gradient!$E$18)/100)*(PI()*gradient!$E$8*gradient!$E$8/4*K$3*0.7/J251))/$W$238)+1)/((gradient!$E$23*((gradient!$E$19-gradient!$E$18)/100)*(PI()*gradient!$E$8*gradient!$E$8/4*K$3*0.7/J251))/$W$238))*EXP(gradient!$E$23*((gradient!$E$19-gradient!$E$18)/100))-(1/((gradient!$E$23*((gradient!$E$19-gradient!$E$18)/100)*(PI()*gradient!$E$8*gradient!$E$8/4*K$3*0.7/J251))/$W$238)))),0)</f>
        <v>0</v>
      </c>
      <c r="M251" s="472"/>
      <c r="N251" s="345">
        <f>1600*gradient!$E$8/4.6</f>
        <v>730.43478260869574</v>
      </c>
      <c r="O251" s="344">
        <f>IF($G251&lt;401,1+((SQRT(O$3/((('col1'!$B$9*((((N251/60*4)/(3.1415927*0.7*gradient!$E$8*gradient!$E$8))/1000*gradient!$E$9/1000000)/'col1'!$N$5)^(1/3))+('col1'!$B$10/((((N251/60*4)/(3.1415927*0.7*gradient!$E$8*gradient!$E$8))/1000*gradient!$E$9/1000000)/'col1'!$N$5))+('col1'!$B$11*((((N251/60*4)/(3.1415927*0.7*gradient!$E$8*gradient!$E$8))/1000*gradient!$E$9/1000000)/'col1'!$N$5)))*(gradient!$E$9*0.001)))/4)*(1/(1+((gradient!$E$23*((gradient!$E$19-gradient!$E$18)/100)*((PI()*gradient!$E$8*gradient!$E$8/4*O$3*0.7/N251)))/$W$238)))*LN(((((gradient!$E$23*((gradient!$E$19-gradient!$E$18)/100)*(PI()*gradient!$E$8*gradient!$E$8/4*O$3*0.7/N251))/$W$238)+1)/((gradient!$E$23*((gradient!$E$19-gradient!$E$18)/100)*(PI()*gradient!$E$8*gradient!$E$8/4*O$3*0.7/N251))/$W$238))*EXP(gradient!$E$23*((gradient!$E$19-gradient!$E$18)/100))-(1/((gradient!$E$23*((gradient!$E$19-gradient!$E$18)/100)*(PI()*gradient!$E$8*gradient!$E$8/4*O$3*0.7/N251))/$W$238)))),0)</f>
        <v>0</v>
      </c>
      <c r="Q251" s="472"/>
      <c r="S251" s="344">
        <f>IF($G251&lt;1001,1+((SQRT(O$3/((('col1'!$B$9*((((N251/60*4)/(3.1415927*0.7*gradient!$E$8*gradient!$E$8))/1000*gradient!$E$9/1000000)/'col1'!$N$5)^(1/3))+('col1'!$B$10/((((N251/60*4)/(3.1415927*0.7*gradient!$E$8*gradient!$E$8))/1000*gradient!$E$9/1000000)/'col1'!$N$5))+('col1'!$B$11*((((N251/60*4)/(3.1415927*0.7*gradient!$E$8*gradient!$E$8))/1000*gradient!$E$9/1000000)/'col1'!$N$5)))*(gradient!$E$9*0.001)))/4)*(1/(1+((gradient!$E$23*((gradient!$E$19-gradient!$E$18)/100)*((PI()*gradient!$E$8*gradient!$E$8/4*O$3*0.7/N251)))/$W$238)))*LN(((((gradient!$E$23*((gradient!$E$19-gradient!$E$18)/100)*(PI()*gradient!$E$8*gradient!$E$8/4*O$3*0.7/N251))/$W$238)+1)/((gradient!$E$23*((gradient!$E$19-gradient!$E$18)/100)*(PI()*gradient!$E$8*gradient!$E$8/4*O$3*0.7/N251))/$W$238))*EXP(gradient!$E$23*((gradient!$E$19-gradient!$E$18)/100))-(1/((gradient!$E$23*((gradient!$E$19-gradient!$E$18)/100)*(PI()*gradient!$E$8*gradient!$E$8/4*O$3*0.7/N251))/$W$238)))),0)</f>
        <v>286.00606279149923</v>
      </c>
      <c r="T251" s="340">
        <v>300</v>
      </c>
      <c r="U251" s="345">
        <f>1600*gradient!$E$8/4.6</f>
        <v>730.43478260869574</v>
      </c>
    </row>
    <row r="252" spans="1:21" x14ac:dyDescent="0.2">
      <c r="A252" s="470"/>
      <c r="B252" s="345">
        <f>1800*gradient!$E$8/4.6</f>
        <v>821.73913043478262</v>
      </c>
      <c r="C252" s="344">
        <f>1+((SQRT($C$3/((('col1'!$B$9*(((($B252/60*4)/(3.1415927*0.7*gradient!$E$8*gradient!$E$8))/1000*gradient!$E$9/1000000)/'col1'!$N$5)^(1/3))+('col1'!$B$10/(((($B252/60*4)/(3.1415927*0.7*gradient!$E$8*gradient!$E$8))/1000*gradient!$E$9/1000000)/'col1'!$N$5))+('col1'!$B$11*(((($B252/60*4)/(3.1415927*0.7*gradient!$E$8*gradient!$E$8))/1000*gradient!$E$9/1000000)/'col1'!$N$5)))*(gradient!$E$9*0.001)))/4)*(1/(1+((gradient!$E$23*((gradient!$E$19-gradient!$E$18)/100)*((PI()*gradient!$E$8*gradient!$E$8/4*$C$3*0.7/$B252)))/gradient!$E$20)))*LN(((((gradient!$E$23*((gradient!$E$19-gradient!$E$18)/100)*(PI()*gradient!$E$8*gradient!$E$8/4*$C$3*0.7/$B252))/gradient!$E$20)+1)/((gradient!$E$23*((gradient!$E$19-gradient!$E$18)/100)*(PI()*gradient!$E$8*gradient!$E$8/4*$C$3*0.7/$B252))/gradient!$E$20))*EXP(gradient!$E$23*((gradient!$E$19-gradient!$E$18)/100))-(1/((gradient!$E$23*((gradient!$E$19-gradient!$E$18)/100)*(PI()*gradient!$E$8*gradient!$E$8/4*$C$3*0.7/$B252))/gradient!$E$20))))</f>
        <v>162.22239039158379</v>
      </c>
      <c r="E252" s="472"/>
      <c r="F252" s="345">
        <f>1800*gradient!$E$8/4.6</f>
        <v>821.73913043478262</v>
      </c>
      <c r="G252" s="344">
        <f>1.1*('col1'!$B$12*$G$3*0.001*(($F252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723.73051585698875</v>
      </c>
      <c r="I252" s="472"/>
      <c r="J252" s="345">
        <f>1800*gradient!$E$8/4.6</f>
        <v>821.73913043478262</v>
      </c>
      <c r="K252" s="344">
        <f>IF($G252&lt;201,1+((SQRT(K$3/((('col1'!$B$9*((((J252/60*4)/(3.1415927*0.7*gradient!$E$8*gradient!$E$8))/1000*gradient!$E$9/1000000)/'col1'!$N$5)^(1/3))+('col1'!$B$10/((((J252/60*4)/(3.1415927*0.7*gradient!$E$8*gradient!$E$8))/1000*gradient!$E$9/1000000)/'col1'!$N$5))+('col1'!$B$11*((((J252/60*4)/(3.1415927*0.7*gradient!$E$8*gradient!$E$8))/1000*gradient!$E$9/1000000)/'col1'!$N$5)))*(gradient!$E$9*0.001)))/4)*(1/(1+((gradient!$E$23*((gradient!$E$19-gradient!$E$18)/100)*((PI()*gradient!$E$8*gradient!$E$8/4*K$3*0.7/J252)))/$W$238)))*LN(((((gradient!$E$23*((gradient!$E$19-gradient!$E$18)/100)*(PI()*gradient!$E$8*gradient!$E$8/4*K$3*0.7/J252))/$W$238)+1)/((gradient!$E$23*((gradient!$E$19-gradient!$E$18)/100)*(PI()*gradient!$E$8*gradient!$E$8/4*K$3*0.7/J252))/$W$238))*EXP(gradient!$E$23*((gradient!$E$19-gradient!$E$18)/100))-(1/((gradient!$E$23*((gradient!$E$19-gradient!$E$18)/100)*(PI()*gradient!$E$8*gradient!$E$8/4*K$3*0.7/J252))/$W$238)))),0)</f>
        <v>0</v>
      </c>
      <c r="M252" s="472"/>
      <c r="N252" s="345">
        <f>1800*gradient!$E$8/4.6</f>
        <v>821.73913043478262</v>
      </c>
      <c r="O252" s="344">
        <f>IF($G252&lt;401,1+((SQRT(O$3/((('col1'!$B$9*((((N252/60*4)/(3.1415927*0.7*gradient!$E$8*gradient!$E$8))/1000*gradient!$E$9/1000000)/'col1'!$N$5)^(1/3))+('col1'!$B$10/((((N252/60*4)/(3.1415927*0.7*gradient!$E$8*gradient!$E$8))/1000*gradient!$E$9/1000000)/'col1'!$N$5))+('col1'!$B$11*((((N252/60*4)/(3.1415927*0.7*gradient!$E$8*gradient!$E$8))/1000*gradient!$E$9/1000000)/'col1'!$N$5)))*(gradient!$E$9*0.001)))/4)*(1/(1+((gradient!$E$23*((gradient!$E$19-gradient!$E$18)/100)*((PI()*gradient!$E$8*gradient!$E$8/4*O$3*0.7/N252)))/$W$238)))*LN(((((gradient!$E$23*((gradient!$E$19-gradient!$E$18)/100)*(PI()*gradient!$E$8*gradient!$E$8/4*O$3*0.7/N252))/$W$238)+1)/((gradient!$E$23*((gradient!$E$19-gradient!$E$18)/100)*(PI()*gradient!$E$8*gradient!$E$8/4*O$3*0.7/N252))/$W$238))*EXP(gradient!$E$23*((gradient!$E$19-gradient!$E$18)/100))-(1/((gradient!$E$23*((gradient!$E$19-gradient!$E$18)/100)*(PI()*gradient!$E$8*gradient!$E$8/4*O$3*0.7/N252))/$W$238)))),0)</f>
        <v>0</v>
      </c>
      <c r="Q252" s="472"/>
      <c r="S252" s="344">
        <f>IF($G252&lt;1001,1+((SQRT(O$3/((('col1'!$B$9*((((N252/60*4)/(3.1415927*0.7*gradient!$E$8*gradient!$E$8))/1000*gradient!$E$9/1000000)/'col1'!$N$5)^(1/3))+('col1'!$B$10/((((N252/60*4)/(3.1415927*0.7*gradient!$E$8*gradient!$E$8))/1000*gradient!$E$9/1000000)/'col1'!$N$5))+('col1'!$B$11*((((N252/60*4)/(3.1415927*0.7*gradient!$E$8*gradient!$E$8))/1000*gradient!$E$9/1000000)/'col1'!$N$5)))*(gradient!$E$9*0.001)))/4)*(1/(1+((gradient!$E$23*((gradient!$E$19-gradient!$E$18)/100)*((PI()*gradient!$E$8*gradient!$E$8/4*O$3*0.7/N252)))/$W$238)))*LN(((((gradient!$E$23*((gradient!$E$19-gradient!$E$18)/100)*(PI()*gradient!$E$8*gradient!$E$8/4*O$3*0.7/N252))/$W$238)+1)/((gradient!$E$23*((gradient!$E$19-gradient!$E$18)/100)*(PI()*gradient!$E$8*gradient!$E$8/4*O$3*0.7/N252))/$W$238))*EXP(gradient!$E$23*((gradient!$E$19-gradient!$E$18)/100))-(1/((gradient!$E$23*((gradient!$E$19-gradient!$E$18)/100)*(PI()*gradient!$E$8*gradient!$E$8/4*O$3*0.7/N252))/$W$238)))),0)</f>
        <v>283.19538346093793</v>
      </c>
      <c r="T252" s="340">
        <v>300</v>
      </c>
      <c r="U252" s="345">
        <f>1800*gradient!$E$8/4.6</f>
        <v>821.73913043478262</v>
      </c>
    </row>
    <row r="253" spans="1:21" x14ac:dyDescent="0.2">
      <c r="A253" s="470"/>
      <c r="B253" s="345">
        <f>2000*gradient!$E$8/4.6</f>
        <v>913.04347826086962</v>
      </c>
      <c r="C253" s="344">
        <f>1+((SQRT($C$3/((('col1'!$B$9*(((($B253/60*4)/(3.1415927*0.7*gradient!$E$8*gradient!$E$8))/1000*gradient!$E$9/1000000)/'col1'!$N$5)^(1/3))+('col1'!$B$10/(((($B253/60*4)/(3.1415927*0.7*gradient!$E$8*gradient!$E$8))/1000*gradient!$E$9/1000000)/'col1'!$N$5))+('col1'!$B$11*(((($B253/60*4)/(3.1415927*0.7*gradient!$E$8*gradient!$E$8))/1000*gradient!$E$9/1000000)/'col1'!$N$5)))*(gradient!$E$9*0.001)))/4)*(1/(1+((gradient!$E$23*((gradient!$E$19-gradient!$E$18)/100)*((PI()*gradient!$E$8*gradient!$E$8/4*$C$3*0.7/$B253)))/gradient!$E$20)))*LN(((((gradient!$E$23*((gradient!$E$19-gradient!$E$18)/100)*(PI()*gradient!$E$8*gradient!$E$8/4*$C$3*0.7/$B253))/gradient!$E$20)+1)/((gradient!$E$23*((gradient!$E$19-gradient!$E$18)/100)*(PI()*gradient!$E$8*gradient!$E$8/4*$C$3*0.7/$B253))/gradient!$E$20))*EXP(gradient!$E$23*((gradient!$E$19-gradient!$E$18)/100))-(1/((gradient!$E$23*((gradient!$E$19-gradient!$E$18)/100)*(PI()*gradient!$E$8*gradient!$E$8/4*$C$3*0.7/$B253))/gradient!$E$20))))</f>
        <v>163.42370143836331</v>
      </c>
      <c r="E253" s="472"/>
      <c r="F253" s="345">
        <f>2000*gradient!$E$8/4.6</f>
        <v>913.04347826086962</v>
      </c>
      <c r="G253" s="344">
        <f>1.1*('col1'!$B$12*$G$3*0.001*(($F253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804.14501761887652</v>
      </c>
      <c r="I253" s="472"/>
      <c r="J253" s="345">
        <f>2000*gradient!$E$8/4.6</f>
        <v>913.04347826086962</v>
      </c>
      <c r="K253" s="344">
        <f>IF($G253&lt;201,1+((SQRT(K$3/((('col1'!$B$9*((((J253/60*4)/(3.1415927*0.7*gradient!$E$8*gradient!$E$8))/1000*gradient!$E$9/1000000)/'col1'!$N$5)^(1/3))+('col1'!$B$10/((((J253/60*4)/(3.1415927*0.7*gradient!$E$8*gradient!$E$8))/1000*gradient!$E$9/1000000)/'col1'!$N$5))+('col1'!$B$11*((((J253/60*4)/(3.1415927*0.7*gradient!$E$8*gradient!$E$8))/1000*gradient!$E$9/1000000)/'col1'!$N$5)))*(gradient!$E$9*0.001)))/4)*(1/(1+((gradient!$E$23*((gradient!$E$19-gradient!$E$18)/100)*((PI()*gradient!$E$8*gradient!$E$8/4*K$3*0.7/J253)))/$W$238)))*LN(((((gradient!$E$23*((gradient!$E$19-gradient!$E$18)/100)*(PI()*gradient!$E$8*gradient!$E$8/4*K$3*0.7/J253))/$W$238)+1)/((gradient!$E$23*((gradient!$E$19-gradient!$E$18)/100)*(PI()*gradient!$E$8*gradient!$E$8/4*K$3*0.7/J253))/$W$238))*EXP(gradient!$E$23*((gradient!$E$19-gradient!$E$18)/100))-(1/((gradient!$E$23*((gradient!$E$19-gradient!$E$18)/100)*(PI()*gradient!$E$8*gradient!$E$8/4*K$3*0.7/J253))/$W$238)))),0)</f>
        <v>0</v>
      </c>
      <c r="M253" s="472"/>
      <c r="N253" s="345">
        <f>2000*gradient!$E$8/4.6</f>
        <v>913.04347826086962</v>
      </c>
      <c r="O253" s="344">
        <f>IF($G253&lt;401,1+((SQRT(O$3/((('col1'!$B$9*((((N253/60*4)/(3.1415927*0.7*gradient!$E$8*gradient!$E$8))/1000*gradient!$E$9/1000000)/'col1'!$N$5)^(1/3))+('col1'!$B$10/((((N253/60*4)/(3.1415927*0.7*gradient!$E$8*gradient!$E$8))/1000*gradient!$E$9/1000000)/'col1'!$N$5))+('col1'!$B$11*((((N253/60*4)/(3.1415927*0.7*gradient!$E$8*gradient!$E$8))/1000*gradient!$E$9/1000000)/'col1'!$N$5)))*(gradient!$E$9*0.001)))/4)*(1/(1+((gradient!$E$23*((gradient!$E$19-gradient!$E$18)/100)*((PI()*gradient!$E$8*gradient!$E$8/4*O$3*0.7/N253)))/$W$238)))*LN(((((gradient!$E$23*((gradient!$E$19-gradient!$E$18)/100)*(PI()*gradient!$E$8*gradient!$E$8/4*O$3*0.7/N253))/$W$238)+1)/((gradient!$E$23*((gradient!$E$19-gradient!$E$18)/100)*(PI()*gradient!$E$8*gradient!$E$8/4*O$3*0.7/N253))/$W$238))*EXP(gradient!$E$23*((gradient!$E$19-gradient!$E$18)/100))-(1/((gradient!$E$23*((gradient!$E$19-gradient!$E$18)/100)*(PI()*gradient!$E$8*gradient!$E$8/4*O$3*0.7/N253))/$W$238)))),0)</f>
        <v>0</v>
      </c>
      <c r="Q253" s="472"/>
      <c r="S253" s="344">
        <f>IF($G253&lt;1001,1+((SQRT(O$3/((('col1'!$B$9*((((N253/60*4)/(3.1415927*0.7*gradient!$E$8*gradient!$E$8))/1000*gradient!$E$9/1000000)/'col1'!$N$5)^(1/3))+('col1'!$B$10/((((N253/60*4)/(3.1415927*0.7*gradient!$E$8*gradient!$E$8))/1000*gradient!$E$9/1000000)/'col1'!$N$5))+('col1'!$B$11*((((N253/60*4)/(3.1415927*0.7*gradient!$E$8*gradient!$E$8))/1000*gradient!$E$9/1000000)/'col1'!$N$5)))*(gradient!$E$9*0.001)))/4)*(1/(1+((gradient!$E$23*((gradient!$E$19-gradient!$E$18)/100)*((PI()*gradient!$E$8*gradient!$E$8/4*O$3*0.7/N253)))/$W$238)))*LN(((((gradient!$E$23*((gradient!$E$19-gradient!$E$18)/100)*(PI()*gradient!$E$8*gradient!$E$8/4*O$3*0.7/N253))/$W$238)+1)/((gradient!$E$23*((gradient!$E$19-gradient!$E$18)/100)*(PI()*gradient!$E$8*gradient!$E$8/4*O$3*0.7/N253))/$W$238))*EXP(gradient!$E$23*((gradient!$E$19-gradient!$E$18)/100))-(1/((gradient!$E$23*((gradient!$E$19-gradient!$E$18)/100)*(PI()*gradient!$E$8*gradient!$E$8/4*O$3*0.7/N253))/$W$238)))),0)</f>
        <v>280.2723762108418</v>
      </c>
      <c r="T253" s="340">
        <v>300</v>
      </c>
      <c r="U253" s="345">
        <f>2000*gradient!$E$8/4.6</f>
        <v>913.04347826086962</v>
      </c>
    </row>
    <row r="254" spans="1:21" x14ac:dyDescent="0.2">
      <c r="A254" s="470"/>
      <c r="B254" s="345">
        <f>2500*gradient!$E$8/4.6</f>
        <v>1141.304347826087</v>
      </c>
      <c r="C254" s="344">
        <f>1+((SQRT($C$3/((('col1'!$B$9*(((($B254/60*4)/(3.1415927*0.7*gradient!$E$8*gradient!$E$8))/1000*gradient!$E$9/1000000)/'col1'!$N$5)^(1/3))+('col1'!$B$10/(((($B254/60*4)/(3.1415927*0.7*gradient!$E$8*gradient!$E$8))/1000*gradient!$E$9/1000000)/'col1'!$N$5))+('col1'!$B$11*(((($B254/60*4)/(3.1415927*0.7*gradient!$E$8*gradient!$E$8))/1000*gradient!$E$9/1000000)/'col1'!$N$5)))*(gradient!$E$9*0.001)))/4)*(1/(1+((gradient!$E$23*((gradient!$E$19-gradient!$E$18)/100)*((PI()*gradient!$E$8*gradient!$E$8/4*$C$3*0.7/$B254)))/gradient!$E$20)))*LN(((((gradient!$E$23*((gradient!$E$19-gradient!$E$18)/100)*(PI()*gradient!$E$8*gradient!$E$8/4*$C$3*0.7/$B254))/gradient!$E$20)+1)/((gradient!$E$23*((gradient!$E$19-gradient!$E$18)/100)*(PI()*gradient!$E$8*gradient!$E$8/4*$C$3*0.7/$B254))/gradient!$E$20))*EXP(gradient!$E$23*((gradient!$E$19-gradient!$E$18)/100))-(1/((gradient!$E$23*((gradient!$E$19-gradient!$E$18)/100)*(PI()*gradient!$E$8*gradient!$E$8/4*$C$3*0.7/$B254))/gradient!$E$20))))</f>
        <v>164.62758616779561</v>
      </c>
      <c r="E254" s="472"/>
      <c r="F254" s="345">
        <f>2500*gradient!$E$8/4.6</f>
        <v>1141.304347826087</v>
      </c>
      <c r="G254" s="344">
        <f>1.1*('col1'!$B$12*$G$3*0.001*(($F254/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1005.1812720235955</v>
      </c>
      <c r="I254" s="472"/>
      <c r="J254" s="345">
        <f>2500*gradient!$E$8/4.6</f>
        <v>1141.304347826087</v>
      </c>
      <c r="K254" s="344">
        <f>IF($G254&lt;201,1+((SQRT(K$3/((('col1'!$B$9*((((J254/60*4)/(3.1415927*0.7*gradient!$E$8*gradient!$E$8))/1000*gradient!$E$9/1000000)/'col1'!$N$5)^(1/3))+('col1'!$B$10/((((J254/60*4)/(3.1415927*0.7*gradient!$E$8*gradient!$E$8))/1000*gradient!$E$9/1000000)/'col1'!$N$5))+('col1'!$B$11*((((J254/60*4)/(3.1415927*0.7*gradient!$E$8*gradient!$E$8))/1000*gradient!$E$9/1000000)/'col1'!$N$5)))*(gradient!$E$9*0.001)))/4)*(1/(1+((gradient!$E$23*((gradient!$E$19-gradient!$E$18)/100)*((PI()*gradient!$E$8*gradient!$E$8/4*K$3*0.7/J254)))/$W$238)))*LN(((((gradient!$E$23*((gradient!$E$19-gradient!$E$18)/100)*(PI()*gradient!$E$8*gradient!$E$8/4*K$3*0.7/J254))/$W$238)+1)/((gradient!$E$23*((gradient!$E$19-gradient!$E$18)/100)*(PI()*gradient!$E$8*gradient!$E$8/4*K$3*0.7/J254))/$W$238))*EXP(gradient!$E$23*((gradient!$E$19-gradient!$E$18)/100))-(1/((gradient!$E$23*((gradient!$E$19-gradient!$E$18)/100)*(PI()*gradient!$E$8*gradient!$E$8/4*K$3*0.7/J254))/$W$238)))),0)</f>
        <v>0</v>
      </c>
      <c r="M254" s="472"/>
      <c r="N254" s="345">
        <f>2500*gradient!$E$8/4.6</f>
        <v>1141.304347826087</v>
      </c>
      <c r="O254" s="344">
        <f>IF($G254&lt;401,1+((SQRT(O$3/((('col1'!$B$9*((((N254/60*4)/(3.1415927*0.7*gradient!$E$8*gradient!$E$8))/1000*gradient!$E$9/1000000)/'col1'!$N$5)^(1/3))+('col1'!$B$10/((((N254/60*4)/(3.1415927*0.7*gradient!$E$8*gradient!$E$8))/1000*gradient!$E$9/1000000)/'col1'!$N$5))+('col1'!$B$11*((((N254/60*4)/(3.1415927*0.7*gradient!$E$8*gradient!$E$8))/1000*gradient!$E$9/1000000)/'col1'!$N$5)))*(gradient!$E$9*0.001)))/4)*(1/(1+((gradient!$E$23*((gradient!$E$19-gradient!$E$18)/100)*((PI()*gradient!$E$8*gradient!$E$8/4*O$3*0.7/N254)))/$W$238)))*LN(((((gradient!$E$23*((gradient!$E$19-gradient!$E$18)/100)*(PI()*gradient!$E$8*gradient!$E$8/4*O$3*0.7/N254))/$W$238)+1)/((gradient!$E$23*((gradient!$E$19-gradient!$E$18)/100)*(PI()*gradient!$E$8*gradient!$E$8/4*O$3*0.7/N254))/$W$238))*EXP(gradient!$E$23*((gradient!$E$19-gradient!$E$18)/100))-(1/((gradient!$E$23*((gradient!$E$19-gradient!$E$18)/100)*(PI()*gradient!$E$8*gradient!$E$8/4*O$3*0.7/N254))/$W$238)))),0)</f>
        <v>0</v>
      </c>
      <c r="Q254" s="472"/>
      <c r="S254" s="344">
        <f>IF($G254&lt;1001,1+((SQRT(O$3/((('col1'!$B$9*((((N254/60*4)/(3.1415927*0.7*gradient!$E$8*gradient!$E$8))/1000*gradient!$E$9/1000000)/'col1'!$N$5)^(1/3))+('col1'!$B$10/((((N254/60*4)/(3.1415927*0.7*gradient!$E$8*gradient!$E$8))/1000*gradient!$E$9/1000000)/'col1'!$N$5))+('col1'!$B$11*((((N254/60*4)/(3.1415927*0.7*gradient!$E$8*gradient!$E$8))/1000*gradient!$E$9/1000000)/'col1'!$N$5)))*(gradient!$E$9*0.001)))/4)*(1/(1+((gradient!$E$23*((gradient!$E$19-gradient!$E$18)/100)*((PI()*gradient!$E$8*gradient!$E$8/4*O$3*0.7/N254)))/$W$238)))*LN(((((gradient!$E$23*((gradient!$E$19-gradient!$E$18)/100)*(PI()*gradient!$E$8*gradient!$E$8/4*O$3*0.7/N254))/$W$238)+1)/((gradient!$E$23*((gradient!$E$19-gradient!$E$18)/100)*(PI()*gradient!$E$8*gradient!$E$8/4*O$3*0.7/N254))/$W$238))*EXP(gradient!$E$23*((gradient!$E$19-gradient!$E$18)/100))-(1/((gradient!$E$23*((gradient!$E$19-gradient!$E$18)/100)*(PI()*gradient!$E$8*gradient!$E$8/4*O$3*0.7/N254))/$W$238)))),0)</f>
        <v>0</v>
      </c>
      <c r="T254" s="340">
        <v>300</v>
      </c>
      <c r="U254" s="345">
        <f>2500*gradient!$E$8/4.6</f>
        <v>1141.304347826087</v>
      </c>
    </row>
    <row r="255" spans="1:21" x14ac:dyDescent="0.2">
      <c r="A255" s="470"/>
      <c r="B255" s="345">
        <f>3000*gradient!$E$8/4.6</f>
        <v>1369.5652173913045</v>
      </c>
      <c r="C255" s="344">
        <f>1+((SQRT($C$3/((('col1'!$B$9*(((($B255/60*4)/(3.1415927*0.7*gradient!$E$8*gradient!$E$8))/1000*gradient!$E$9/1000000)/'col1'!$N$5)^(1/3))+('col1'!$B$10/(((($B255/60*4)/(3.1415927*0.7*gradient!$E$8*gradient!$E$8))/1000*gradient!$E$9/1000000)/'col1'!$N$5))+('col1'!$B$11*(((($B255/60*4)/(3.1415927*0.7*gradient!$E$8*gradient!$E$8))/1000*gradient!$E$9/1000000)/'col1'!$N$5)))*(gradient!$E$9*0.001)))/4)*(1/(1+((gradient!$E$23*((gradient!$E$19-gradient!$E$18)/100)*((PI()*gradient!$E$8*gradient!$E$8/4*$C$3*0.7/$B255)))/gradient!$E$20)))*LN(((((gradient!$E$23*((gradient!$E$19-gradient!$E$18)/100)*(PI()*gradient!$E$8*gradient!$E$8/4*$C$3*0.7/$B255))/gradient!$E$20)+1)/((gradient!$E$23*((gradient!$E$19-gradient!$E$18)/100)*(PI()*gradient!$E$8*gradient!$E$8/4*$C$3*0.7/$B255))/gradient!$E$20))*EXP(gradient!$E$23*((gradient!$E$19-gradient!$E$18)/100))-(1/((gradient!$E$23*((gradient!$E$19-gradient!$E$18)/100)*(PI()*gradient!$E$8*gradient!$E$8/4*$C$3*0.7/$B255))/gradient!$E$20))))</f>
        <v>164.37697699468785</v>
      </c>
      <c r="E255" s="472"/>
      <c r="F255" s="345">
        <f>3000*gradient!$E$8/4.6</f>
        <v>1369.5652173913045</v>
      </c>
      <c r="G255" s="344">
        <f>1.1*('col1'!$B$12*$G$3*0.001*(($F255/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1206.2175264283148</v>
      </c>
      <c r="I255" s="472"/>
      <c r="J255" s="345">
        <f>3000*gradient!$E$8/4.6</f>
        <v>1369.5652173913045</v>
      </c>
      <c r="K255" s="344">
        <f>IF($G255&lt;201,1+((SQRT(K$3/((('col1'!$B$9*((((J255/60*4)/(3.1415927*0.7*gradient!$E$8*gradient!$E$8))/1000*gradient!$E$9/1000000)/'col1'!$N$5)^(1/3))+('col1'!$B$10/((((J255/60*4)/(3.1415927*0.7*gradient!$E$8*gradient!$E$8))/1000*gradient!$E$9/1000000)/'col1'!$N$5))+('col1'!$B$11*((((J255/60*4)/(3.1415927*0.7*gradient!$E$8*gradient!$E$8))/1000*gradient!$E$9/1000000)/'col1'!$N$5)))*(gradient!$E$9*0.001)))/4)*(1/(1+((gradient!$E$23*((gradient!$E$19-gradient!$E$18)/100)*((PI()*gradient!$E$8*gradient!$E$8/4*K$3*0.7/J255)))/$W$238)))*LN(((((gradient!$E$23*((gradient!$E$19-gradient!$E$18)/100)*(PI()*gradient!$E$8*gradient!$E$8/4*K$3*0.7/J255))/$W$238)+1)/((gradient!$E$23*((gradient!$E$19-gradient!$E$18)/100)*(PI()*gradient!$E$8*gradient!$E$8/4*K$3*0.7/J255))/$W$238))*EXP(gradient!$E$23*((gradient!$E$19-gradient!$E$18)/100))-(1/((gradient!$E$23*((gradient!$E$19-gradient!$E$18)/100)*(PI()*gradient!$E$8*gradient!$E$8/4*K$3*0.7/J255))/$W$238)))),0)</f>
        <v>0</v>
      </c>
      <c r="M255" s="472"/>
      <c r="N255" s="345">
        <f>3000*gradient!$E$8/4.6</f>
        <v>1369.5652173913045</v>
      </c>
      <c r="O255" s="344">
        <f>IF($G255&lt;401,1+((SQRT(O$3/((('col1'!$B$9*((((N255/60*4)/(3.1415927*0.7*gradient!$E$8*gradient!$E$8))/1000*gradient!$E$9/1000000)/'col1'!$N$5)^(1/3))+('col1'!$B$10/((((N255/60*4)/(3.1415927*0.7*gradient!$E$8*gradient!$E$8))/1000*gradient!$E$9/1000000)/'col1'!$N$5))+('col1'!$B$11*((((N255/60*4)/(3.1415927*0.7*gradient!$E$8*gradient!$E$8))/1000*gradient!$E$9/1000000)/'col1'!$N$5)))*(gradient!$E$9*0.001)))/4)*(1/(1+((gradient!$E$23*((gradient!$E$19-gradient!$E$18)/100)*((PI()*gradient!$E$8*gradient!$E$8/4*O$3*0.7/N255)))/$W$238)))*LN(((((gradient!$E$23*((gradient!$E$19-gradient!$E$18)/100)*(PI()*gradient!$E$8*gradient!$E$8/4*O$3*0.7/N255))/$W$238)+1)/((gradient!$E$23*((gradient!$E$19-gradient!$E$18)/100)*(PI()*gradient!$E$8*gradient!$E$8/4*O$3*0.7/N255))/$W$238))*EXP(gradient!$E$23*((gradient!$E$19-gradient!$E$18)/100))-(1/((gradient!$E$23*((gradient!$E$19-gradient!$E$18)/100)*(PI()*gradient!$E$8*gradient!$E$8/4*O$3*0.7/N255))/$W$238)))),0)</f>
        <v>0</v>
      </c>
      <c r="Q255" s="472"/>
      <c r="S255" s="344">
        <f>IF($G255&lt;1001,1+((SQRT(O$3/((('col1'!$B$9*((((N255/60*4)/(3.1415927*0.7*gradient!$E$8*gradient!$E$8))/1000*gradient!$E$9/1000000)/'col1'!$N$5)^(1/3))+('col1'!$B$10/((((N255/60*4)/(3.1415927*0.7*gradient!$E$8*gradient!$E$8))/1000*gradient!$E$9/1000000)/'col1'!$N$5))+('col1'!$B$11*((((N255/60*4)/(3.1415927*0.7*gradient!$E$8*gradient!$E$8))/1000*gradient!$E$9/1000000)/'col1'!$N$5)))*(gradient!$E$9*0.001)))/4)*(1/(1+((gradient!$E$23*((gradient!$E$19-gradient!$E$18)/100)*((PI()*gradient!$E$8*gradient!$E$8/4*O$3*0.7/N255)))/$W$238)))*LN(((((gradient!$E$23*((gradient!$E$19-gradient!$E$18)/100)*(PI()*gradient!$E$8*gradient!$E$8/4*O$3*0.7/N255))/$W$238)+1)/((gradient!$E$23*((gradient!$E$19-gradient!$E$18)/100)*(PI()*gradient!$E$8*gradient!$E$8/4*O$3*0.7/N255))/$W$238))*EXP(gradient!$E$23*((gradient!$E$19-gradient!$E$18)/100))-(1/((gradient!$E$23*((gradient!$E$19-gradient!$E$18)/100)*(PI()*gradient!$E$8*gradient!$E$8/4*O$3*0.7/N255))/$W$238)))),0)</f>
        <v>0</v>
      </c>
      <c r="T255" s="340">
        <v>300</v>
      </c>
      <c r="U255" s="345">
        <f>3000*gradient!$E$8/4.6</f>
        <v>1369.5652173913045</v>
      </c>
    </row>
    <row r="256" spans="1:21" x14ac:dyDescent="0.2">
      <c r="A256" s="470"/>
      <c r="B256" s="345">
        <f>3500*gradient!$E$8/4.6</f>
        <v>1597.8260869565217</v>
      </c>
      <c r="C256" s="344">
        <f>1+((SQRT($C$3/((('col1'!$B$9*(((($B256/60*4)/(3.1415927*0.7*gradient!$E$8*gradient!$E$8))/1000*gradient!$E$9/1000000)/'col1'!$N$5)^(1/3))+('col1'!$B$10/(((($B256/60*4)/(3.1415927*0.7*gradient!$E$8*gradient!$E$8))/1000*gradient!$E$9/1000000)/'col1'!$N$5))+('col1'!$B$11*(((($B256/60*4)/(3.1415927*0.7*gradient!$E$8*gradient!$E$8))/1000*gradient!$E$9/1000000)/'col1'!$N$5)))*(gradient!$E$9*0.001)))/4)*(1/(1+((gradient!$E$23*((gradient!$E$19-gradient!$E$18)/100)*((PI()*gradient!$E$8*gradient!$E$8/4*$C$3*0.7/$B256)))/gradient!$E$20)))*LN(((((gradient!$E$23*((gradient!$E$19-gradient!$E$18)/100)*(PI()*gradient!$E$8*gradient!$E$8/4*$C$3*0.7/$B256))/gradient!$E$20)+1)/((gradient!$E$23*((gradient!$E$19-gradient!$E$18)/100)*(PI()*gradient!$E$8*gradient!$E$8/4*$C$3*0.7/$B256))/gradient!$E$20))*EXP(gradient!$E$23*((gradient!$E$19-gradient!$E$18)/100))-(1/((gradient!$E$23*((gradient!$E$19-gradient!$E$18)/100)*(PI()*gradient!$E$8*gradient!$E$8/4*$C$3*0.7/$B256))/gradient!$E$20))))</f>
        <v>163.39398863241456</v>
      </c>
      <c r="E256" s="472"/>
      <c r="F256" s="345">
        <f>3500*gradient!$E$8/4.6</f>
        <v>1597.8260869565217</v>
      </c>
      <c r="G256" s="344">
        <f>1.1*('col1'!$B$12*$G$3*0.001*(($F256/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1407.2537808330337</v>
      </c>
      <c r="I256" s="472"/>
      <c r="J256" s="345">
        <f>3500*gradient!$E$8/4.6</f>
        <v>1597.8260869565217</v>
      </c>
      <c r="K256" s="344">
        <f>IF($G256&lt;201,1+((SQRT(K$3/((('col1'!$B$9*((((J256/60*4)/(3.1415927*0.7*gradient!$E$8*gradient!$E$8))/1000*gradient!$E$9/1000000)/'col1'!$N$5)^(1/3))+('col1'!$B$10/((((J256/60*4)/(3.1415927*0.7*gradient!$E$8*gradient!$E$8))/1000*gradient!$E$9/1000000)/'col1'!$N$5))+('col1'!$B$11*((((J256/60*4)/(3.1415927*0.7*gradient!$E$8*gradient!$E$8))/1000*gradient!$E$9/1000000)/'col1'!$N$5)))*(gradient!$E$9*0.001)))/4)*(1/(1+((gradient!$E$23*((gradient!$E$19-gradient!$E$18)/100)*((PI()*gradient!$E$8*gradient!$E$8/4*K$3*0.7/J256)))/$W$238)))*LN(((((gradient!$E$23*((gradient!$E$19-gradient!$E$18)/100)*(PI()*gradient!$E$8*gradient!$E$8/4*K$3*0.7/J256))/$W$238)+1)/((gradient!$E$23*((gradient!$E$19-gradient!$E$18)/100)*(PI()*gradient!$E$8*gradient!$E$8/4*K$3*0.7/J256))/$W$238))*EXP(gradient!$E$23*((gradient!$E$19-gradient!$E$18)/100))-(1/((gradient!$E$23*((gradient!$E$19-gradient!$E$18)/100)*(PI()*gradient!$E$8*gradient!$E$8/4*K$3*0.7/J256))/$W$238)))),0)</f>
        <v>0</v>
      </c>
      <c r="M256" s="472"/>
      <c r="N256" s="345">
        <f>3500*gradient!$E$8/4.6</f>
        <v>1597.8260869565217</v>
      </c>
      <c r="O256" s="344">
        <f>IF($G256&lt;401,1+((SQRT(O$3/((('col1'!$B$9*((((N256/60*4)/(3.1415927*0.7*gradient!$E$8*gradient!$E$8))/1000*gradient!$E$9/1000000)/'col1'!$N$5)^(1/3))+('col1'!$B$10/((((N256/60*4)/(3.1415927*0.7*gradient!$E$8*gradient!$E$8))/1000*gradient!$E$9/1000000)/'col1'!$N$5))+('col1'!$B$11*((((N256/60*4)/(3.1415927*0.7*gradient!$E$8*gradient!$E$8))/1000*gradient!$E$9/1000000)/'col1'!$N$5)))*(gradient!$E$9*0.001)))/4)*(1/(1+((gradient!$E$23*((gradient!$E$19-gradient!$E$18)/100)*((PI()*gradient!$E$8*gradient!$E$8/4*O$3*0.7/N256)))/$W$238)))*LN(((((gradient!$E$23*((gradient!$E$19-gradient!$E$18)/100)*(PI()*gradient!$E$8*gradient!$E$8/4*O$3*0.7/N256))/$W$238)+1)/((gradient!$E$23*((gradient!$E$19-gradient!$E$18)/100)*(PI()*gradient!$E$8*gradient!$E$8/4*O$3*0.7/N256))/$W$238))*EXP(gradient!$E$23*((gradient!$E$19-gradient!$E$18)/100))-(1/((gradient!$E$23*((gradient!$E$19-gradient!$E$18)/100)*(PI()*gradient!$E$8*gradient!$E$8/4*O$3*0.7/N256))/$W$238)))),0)</f>
        <v>0</v>
      </c>
      <c r="Q256" s="472"/>
      <c r="S256" s="344">
        <f>IF($G256&lt;1001,1+((SQRT(O$3/((('col1'!$B$9*((((N256/60*4)/(3.1415927*0.7*gradient!$E$8*gradient!$E$8))/1000*gradient!$E$9/1000000)/'col1'!$N$5)^(1/3))+('col1'!$B$10/((((N256/60*4)/(3.1415927*0.7*gradient!$E$8*gradient!$E$8))/1000*gradient!$E$9/1000000)/'col1'!$N$5))+('col1'!$B$11*((((N256/60*4)/(3.1415927*0.7*gradient!$E$8*gradient!$E$8))/1000*gradient!$E$9/1000000)/'col1'!$N$5)))*(gradient!$E$9*0.001)))/4)*(1/(1+((gradient!$E$23*((gradient!$E$19-gradient!$E$18)/100)*((PI()*gradient!$E$8*gradient!$E$8/4*O$3*0.7/N256)))/$W$238)))*LN(((((gradient!$E$23*((gradient!$E$19-gradient!$E$18)/100)*(PI()*gradient!$E$8*gradient!$E$8/4*O$3*0.7/N256))/$W$238)+1)/((gradient!$E$23*((gradient!$E$19-gradient!$E$18)/100)*(PI()*gradient!$E$8*gradient!$E$8/4*O$3*0.7/N256))/$W$238))*EXP(gradient!$E$23*((gradient!$E$19-gradient!$E$18)/100))-(1/((gradient!$E$23*((gradient!$E$19-gradient!$E$18)/100)*(PI()*gradient!$E$8*gradient!$E$8/4*O$3*0.7/N256))/$W$238)))),0)</f>
        <v>0</v>
      </c>
      <c r="T256" s="340">
        <v>300</v>
      </c>
      <c r="U256" s="345">
        <f>3500*gradient!$E$8/4.6</f>
        <v>1597.8260869565217</v>
      </c>
    </row>
    <row r="257" spans="1:21" x14ac:dyDescent="0.2">
      <c r="A257" s="470"/>
      <c r="B257" s="345">
        <f>4000*gradient!$E$8/4.6</f>
        <v>1826.0869565217392</v>
      </c>
      <c r="C257" s="344">
        <f>1+((SQRT($C$3/((('col1'!$B$9*(((($B257/60*4)/(3.1415927*0.7*gradient!$E$8*gradient!$E$8))/1000*gradient!$E$9/1000000)/'col1'!$N$5)^(1/3))+('col1'!$B$10/(((($B257/60*4)/(3.1415927*0.7*gradient!$E$8*gradient!$E$8))/1000*gradient!$E$9/1000000)/'col1'!$N$5))+('col1'!$B$11*(((($B257/60*4)/(3.1415927*0.7*gradient!$E$8*gradient!$E$8))/1000*gradient!$E$9/1000000)/'col1'!$N$5)))*(gradient!$E$9*0.001)))/4)*(1/(1+((gradient!$E$23*((gradient!$E$19-gradient!$E$18)/100)*((PI()*gradient!$E$8*gradient!$E$8/4*$C$3*0.7/$B257)))/gradient!$E$20)))*LN(((((gradient!$E$23*((gradient!$E$19-gradient!$E$18)/100)*(PI()*gradient!$E$8*gradient!$E$8/4*$C$3*0.7/$B257))/gradient!$E$20)+1)/((gradient!$E$23*((gradient!$E$19-gradient!$E$18)/100)*(PI()*gradient!$E$8*gradient!$E$8/4*$C$3*0.7/$B257))/gradient!$E$20))*EXP(gradient!$E$23*((gradient!$E$19-gradient!$E$18)/100))-(1/((gradient!$E$23*((gradient!$E$19-gradient!$E$18)/100)*(PI()*gradient!$E$8*gradient!$E$8/4*$C$3*0.7/$B257))/gradient!$E$20))))</f>
        <v>162.03064288318882</v>
      </c>
      <c r="E257" s="472"/>
      <c r="F257" s="345">
        <f>4000*gradient!$E$8/4.6</f>
        <v>1826.0869565217392</v>
      </c>
      <c r="G257" s="344">
        <f>1.1*('col1'!$B$12*$G$3*0.001*(($F257/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1608.290035237753</v>
      </c>
      <c r="I257" s="472"/>
      <c r="J257" s="345">
        <f>4000*gradient!$E$8/4.6</f>
        <v>1826.0869565217392</v>
      </c>
      <c r="K257" s="344">
        <f>IF($G257&lt;201,1+((SQRT(K$3/((('col1'!$B$9*((((J257/60*4)/(3.1415927*0.7*gradient!$E$8*gradient!$E$8))/1000*gradient!$E$9/1000000)/'col1'!$N$5)^(1/3))+('col1'!$B$10/((((J257/60*4)/(3.1415927*0.7*gradient!$E$8*gradient!$E$8))/1000*gradient!$E$9/1000000)/'col1'!$N$5))+('col1'!$B$11*((((J257/60*4)/(3.1415927*0.7*gradient!$E$8*gradient!$E$8))/1000*gradient!$E$9/1000000)/'col1'!$N$5)))*(gradient!$E$9*0.001)))/4)*(1/(1+((gradient!$E$23*((gradient!$E$19-gradient!$E$18)/100)*((PI()*gradient!$E$8*gradient!$E$8/4*K$3*0.7/J257)))/$W$238)))*LN(((((gradient!$E$23*((gradient!$E$19-gradient!$E$18)/100)*(PI()*gradient!$E$8*gradient!$E$8/4*K$3*0.7/J257))/$W$238)+1)/((gradient!$E$23*((gradient!$E$19-gradient!$E$18)/100)*(PI()*gradient!$E$8*gradient!$E$8/4*K$3*0.7/J257))/$W$238))*EXP(gradient!$E$23*((gradient!$E$19-gradient!$E$18)/100))-(1/((gradient!$E$23*((gradient!$E$19-gradient!$E$18)/100)*(PI()*gradient!$E$8*gradient!$E$8/4*K$3*0.7/J257))/$W$238)))),0)</f>
        <v>0</v>
      </c>
      <c r="M257" s="472"/>
      <c r="N257" s="345">
        <f>4000*gradient!$E$8/4.6</f>
        <v>1826.0869565217392</v>
      </c>
      <c r="O257" s="344">
        <f>IF($G257&lt;401,1+((SQRT(O$3/((('col1'!$B$9*((((N257/60*4)/(3.1415927*0.7*gradient!$E$8*gradient!$E$8))/1000*gradient!$E$9/1000000)/'col1'!$N$5)^(1/3))+('col1'!$B$10/((((N257/60*4)/(3.1415927*0.7*gradient!$E$8*gradient!$E$8))/1000*gradient!$E$9/1000000)/'col1'!$N$5))+('col1'!$B$11*((((N257/60*4)/(3.1415927*0.7*gradient!$E$8*gradient!$E$8))/1000*gradient!$E$9/1000000)/'col1'!$N$5)))*(gradient!$E$9*0.001)))/4)*(1/(1+((gradient!$E$23*((gradient!$E$19-gradient!$E$18)/100)*((PI()*gradient!$E$8*gradient!$E$8/4*O$3*0.7/N257)))/$W$238)))*LN(((((gradient!$E$23*((gradient!$E$19-gradient!$E$18)/100)*(PI()*gradient!$E$8*gradient!$E$8/4*O$3*0.7/N257))/$W$238)+1)/((gradient!$E$23*((gradient!$E$19-gradient!$E$18)/100)*(PI()*gradient!$E$8*gradient!$E$8/4*O$3*0.7/N257))/$W$238))*EXP(gradient!$E$23*((gradient!$E$19-gradient!$E$18)/100))-(1/((gradient!$E$23*((gradient!$E$19-gradient!$E$18)/100)*(PI()*gradient!$E$8*gradient!$E$8/4*O$3*0.7/N257))/$W$238)))),0)</f>
        <v>0</v>
      </c>
      <c r="Q257" s="472"/>
      <c r="S257" s="344">
        <f>IF($G257&lt;1001,1+((SQRT(O$3/((('col1'!$B$9*((((N257/60*4)/(3.1415927*0.7*gradient!$E$8*gradient!$E$8))/1000*gradient!$E$9/1000000)/'col1'!$N$5)^(1/3))+('col1'!$B$10/((((N257/60*4)/(3.1415927*0.7*gradient!$E$8*gradient!$E$8))/1000*gradient!$E$9/1000000)/'col1'!$N$5))+('col1'!$B$11*((((N257/60*4)/(3.1415927*0.7*gradient!$E$8*gradient!$E$8))/1000*gradient!$E$9/1000000)/'col1'!$N$5)))*(gradient!$E$9*0.001)))/4)*(1/(1+((gradient!$E$23*((gradient!$E$19-gradient!$E$18)/100)*((PI()*gradient!$E$8*gradient!$E$8/4*O$3*0.7/N257)))/$W$238)))*LN(((((gradient!$E$23*((gradient!$E$19-gradient!$E$18)/100)*(PI()*gradient!$E$8*gradient!$E$8/4*O$3*0.7/N257))/$W$238)+1)/((gradient!$E$23*((gradient!$E$19-gradient!$E$18)/100)*(PI()*gradient!$E$8*gradient!$E$8/4*O$3*0.7/N257))/$W$238))*EXP(gradient!$E$23*((gradient!$E$19-gradient!$E$18)/100))-(1/((gradient!$E$23*((gradient!$E$19-gradient!$E$18)/100)*(PI()*gradient!$E$8*gradient!$E$8/4*O$3*0.7/N257))/$W$238)))),0)</f>
        <v>0</v>
      </c>
      <c r="T257" s="340">
        <v>300</v>
      </c>
      <c r="U257" s="345">
        <f>4000*gradient!$E$8/4.6</f>
        <v>1826.0869565217392</v>
      </c>
    </row>
    <row r="258" spans="1:21" x14ac:dyDescent="0.2">
      <c r="A258" s="470"/>
      <c r="B258" s="345">
        <f>5000*gradient!$E$8/4.6</f>
        <v>2282.608695652174</v>
      </c>
      <c r="C258" s="344">
        <f>1+((SQRT($C$3/((('col1'!$B$9*(((($B258/60*4)/(3.1415927*0.7*gradient!$E$8*gradient!$E$8))/1000*gradient!$E$9/1000000)/'col1'!$N$5)^(1/3))+('col1'!$B$10/(((($B258/60*4)/(3.1415927*0.7*gradient!$E$8*gradient!$E$8))/1000*gradient!$E$9/1000000)/'col1'!$N$5))+('col1'!$B$11*(((($B258/60*4)/(3.1415927*0.7*gradient!$E$8*gradient!$E$8))/1000*gradient!$E$9/1000000)/'col1'!$N$5)))*(gradient!$E$9*0.001)))/4)*(1/(1+((gradient!$E$23*((gradient!$E$19-gradient!$E$18)/100)*((PI()*gradient!$E$8*gradient!$E$8/4*$C$3*0.7/$B258)))/gradient!$E$20)))*LN(((((gradient!$E$23*((gradient!$E$19-gradient!$E$18)/100)*(PI()*gradient!$E$8*gradient!$E$8/4*$C$3*0.7/$B258))/gradient!$E$20)+1)/((gradient!$E$23*((gradient!$E$19-gradient!$E$18)/100)*(PI()*gradient!$E$8*gradient!$E$8/4*$C$3*0.7/$B258))/gradient!$E$20))*EXP(gradient!$E$23*((gradient!$E$19-gradient!$E$18)/100))-(1/((gradient!$E$23*((gradient!$E$19-gradient!$E$18)/100)*(PI()*gradient!$E$8*gradient!$E$8/4*$C$3*0.7/$B258))/gradient!$E$20))))</f>
        <v>158.82121376343162</v>
      </c>
      <c r="E258" s="472"/>
      <c r="F258" s="345">
        <f>5000*gradient!$E$8/4.6</f>
        <v>2282.608695652174</v>
      </c>
      <c r="G258" s="344">
        <f>1.1*('col1'!$B$12*$G$3*0.001*(($F258/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2010.362544047191</v>
      </c>
      <c r="I258" s="472"/>
      <c r="J258" s="345">
        <f>5000*gradient!$E$8/4.6</f>
        <v>2282.608695652174</v>
      </c>
      <c r="K258" s="344">
        <f>IF($G258&lt;201,1+((SQRT(K$3/((('col1'!$B$9*((((J258/60*4)/(3.1415927*0.7*gradient!$E$8*gradient!$E$8))/1000*gradient!$E$9/1000000)/'col1'!$N$5)^(1/3))+('col1'!$B$10/((((J258/60*4)/(3.1415927*0.7*gradient!$E$8*gradient!$E$8))/1000*gradient!$E$9/1000000)/'col1'!$N$5))+('col1'!$B$11*((((J258/60*4)/(3.1415927*0.7*gradient!$E$8*gradient!$E$8))/1000*gradient!$E$9/1000000)/'col1'!$N$5)))*(gradient!$E$9*0.001)))/4)*(1/(1+((gradient!$E$23*((gradient!$E$19-gradient!$E$18)/100)*((PI()*gradient!$E$8*gradient!$E$8/4*K$3*0.7/J258)))/$W$238)))*LN(((((gradient!$E$23*((gradient!$E$19-gradient!$E$18)/100)*(PI()*gradient!$E$8*gradient!$E$8/4*K$3*0.7/J258))/$W$238)+1)/((gradient!$E$23*((gradient!$E$19-gradient!$E$18)/100)*(PI()*gradient!$E$8*gradient!$E$8/4*K$3*0.7/J258))/$W$238))*EXP(gradient!$E$23*((gradient!$E$19-gradient!$E$18)/100))-(1/((gradient!$E$23*((gradient!$E$19-gradient!$E$18)/100)*(PI()*gradient!$E$8*gradient!$E$8/4*K$3*0.7/J258))/$W$238)))),0)</f>
        <v>0</v>
      </c>
      <c r="M258" s="472"/>
      <c r="N258" s="345">
        <f>5000*gradient!$E$8/4.6</f>
        <v>2282.608695652174</v>
      </c>
      <c r="O258" s="344">
        <f>IF($G258&lt;401,1+((SQRT(O$3/((('col1'!$B$9*((((N258/60*4)/(3.1415927*0.7*gradient!$E$8*gradient!$E$8))/1000*gradient!$E$9/1000000)/'col1'!$N$5)^(1/3))+('col1'!$B$10/((((N258/60*4)/(3.1415927*0.7*gradient!$E$8*gradient!$E$8))/1000*gradient!$E$9/1000000)/'col1'!$N$5))+('col1'!$B$11*((((N258/60*4)/(3.1415927*0.7*gradient!$E$8*gradient!$E$8))/1000*gradient!$E$9/1000000)/'col1'!$N$5)))*(gradient!$E$9*0.001)))/4)*(1/(1+((gradient!$E$23*((gradient!$E$19-gradient!$E$18)/100)*((PI()*gradient!$E$8*gradient!$E$8/4*O$3*0.7/N258)))/$W$238)))*LN(((((gradient!$E$23*((gradient!$E$19-gradient!$E$18)/100)*(PI()*gradient!$E$8*gradient!$E$8/4*O$3*0.7/N258))/$W$238)+1)/((gradient!$E$23*((gradient!$E$19-gradient!$E$18)/100)*(PI()*gradient!$E$8*gradient!$E$8/4*O$3*0.7/N258))/$W$238))*EXP(gradient!$E$23*((gradient!$E$19-gradient!$E$18)/100))-(1/((gradient!$E$23*((gradient!$E$19-gradient!$E$18)/100)*(PI()*gradient!$E$8*gradient!$E$8/4*O$3*0.7/N258))/$W$238)))),0)</f>
        <v>0</v>
      </c>
      <c r="Q258" s="472"/>
      <c r="S258" s="344">
        <f>IF($G258&lt;1001,1+((SQRT(O$3/((('col1'!$B$9*((((N258/60*4)/(3.1415927*0.7*gradient!$E$8*gradient!$E$8))/1000*gradient!$E$9/1000000)/'col1'!$N$5)^(1/3))+('col1'!$B$10/((((N258/60*4)/(3.1415927*0.7*gradient!$E$8*gradient!$E$8))/1000*gradient!$E$9/1000000)/'col1'!$N$5))+('col1'!$B$11*((((N258/60*4)/(3.1415927*0.7*gradient!$E$8*gradient!$E$8))/1000*gradient!$E$9/1000000)/'col1'!$N$5)))*(gradient!$E$9*0.001)))/4)*(1/(1+((gradient!$E$23*((gradient!$E$19-gradient!$E$18)/100)*((PI()*gradient!$E$8*gradient!$E$8/4*O$3*0.7/N258)))/$W$238)))*LN(((((gradient!$E$23*((gradient!$E$19-gradient!$E$18)/100)*(PI()*gradient!$E$8*gradient!$E$8/4*O$3*0.7/N258))/$W$238)+1)/((gradient!$E$23*((gradient!$E$19-gradient!$E$18)/100)*(PI()*gradient!$E$8*gradient!$E$8/4*O$3*0.7/N258))/$W$238))*EXP(gradient!$E$23*((gradient!$E$19-gradient!$E$18)/100))-(1/((gradient!$E$23*((gradient!$E$19-gradient!$E$18)/100)*(PI()*gradient!$E$8*gradient!$E$8/4*O$3*0.7/N258))/$W$238)))),0)</f>
        <v>0</v>
      </c>
      <c r="T258" s="340">
        <v>300</v>
      </c>
      <c r="U258" s="345">
        <f>5000*gradient!$E$8/4.6</f>
        <v>2282.608695652174</v>
      </c>
    </row>
    <row r="259" spans="1:21" x14ac:dyDescent="0.2">
      <c r="A259" s="470"/>
      <c r="B259" s="345">
        <f>6000*gradient!$E$8/4.6</f>
        <v>2739.130434782609</v>
      </c>
      <c r="C259" s="344">
        <f>1+((SQRT($C$3/((('col1'!$B$9*(((($B259/60*4)/(3.1415927*0.7*gradient!$E$8*gradient!$E$8))/1000*gradient!$E$9/1000000)/'col1'!$N$5)^(1/3))+('col1'!$B$10/(((($B259/60*4)/(3.1415927*0.7*gradient!$E$8*gradient!$E$8))/1000*gradient!$E$9/1000000)/'col1'!$N$5))+('col1'!$B$11*(((($B259/60*4)/(3.1415927*0.7*gradient!$E$8*gradient!$E$8))/1000*gradient!$E$9/1000000)/'col1'!$N$5)))*(gradient!$E$9*0.001)))/4)*(1/(1+((gradient!$E$23*((gradient!$E$19-gradient!$E$18)/100)*((PI()*gradient!$E$8*gradient!$E$8/4*$C$3*0.7/$B259)))/gradient!$E$20)))*LN(((((gradient!$E$23*((gradient!$E$19-gradient!$E$18)/100)*(PI()*gradient!$E$8*gradient!$E$8/4*$C$3*0.7/$B259))/gradient!$E$20)+1)/((gradient!$E$23*((gradient!$E$19-gradient!$E$18)/100)*(PI()*gradient!$E$8*gradient!$E$8/4*$C$3*0.7/$B259))/gradient!$E$20))*EXP(gradient!$E$23*((gradient!$E$19-gradient!$E$18)/100))-(1/((gradient!$E$23*((gradient!$E$19-gradient!$E$18)/100)*(PI()*gradient!$E$8*gradient!$E$8/4*$C$3*0.7/$B259))/gradient!$E$20))))</f>
        <v>155.45423601602076</v>
      </c>
      <c r="E259" s="472"/>
      <c r="F259" s="345">
        <f>6000*gradient!$E$8/4.6</f>
        <v>2739.130434782609</v>
      </c>
      <c r="G259" s="344">
        <f>1.1*('col1'!$B$12*$G$3*0.001*(($F259/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2412.4350528566297</v>
      </c>
      <c r="I259" s="472"/>
      <c r="J259" s="345">
        <f>6000*gradient!$E$8/4.6</f>
        <v>2739.130434782609</v>
      </c>
      <c r="K259" s="344">
        <f>IF($G259&lt;201,1+((SQRT(K$3/((('col1'!$B$9*((((J259/60*4)/(3.1415927*0.7*gradient!$E$8*gradient!$E$8))/1000*gradient!$E$9/1000000)/'col1'!$N$5)^(1/3))+('col1'!$B$10/((((J259/60*4)/(3.1415927*0.7*gradient!$E$8*gradient!$E$8))/1000*gradient!$E$9/1000000)/'col1'!$N$5))+('col1'!$B$11*((((J259/60*4)/(3.1415927*0.7*gradient!$E$8*gradient!$E$8))/1000*gradient!$E$9/1000000)/'col1'!$N$5)))*(gradient!$E$9*0.001)))/4)*(1/(1+((gradient!$E$23*((gradient!$E$19-gradient!$E$18)/100)*((PI()*gradient!$E$8*gradient!$E$8/4*K$3*0.7/J259)))/$W$238)))*LN(((((gradient!$E$23*((gradient!$E$19-gradient!$E$18)/100)*(PI()*gradient!$E$8*gradient!$E$8/4*K$3*0.7/J259))/$W$238)+1)/((gradient!$E$23*((gradient!$E$19-gradient!$E$18)/100)*(PI()*gradient!$E$8*gradient!$E$8/4*K$3*0.7/J259))/$W$238))*EXP(gradient!$E$23*((gradient!$E$19-gradient!$E$18)/100))-(1/((gradient!$E$23*((gradient!$E$19-gradient!$E$18)/100)*(PI()*gradient!$E$8*gradient!$E$8/4*K$3*0.7/J259))/$W$238)))),0)</f>
        <v>0</v>
      </c>
      <c r="M259" s="472"/>
      <c r="N259" s="345">
        <f>6000*gradient!$E$8/4.6</f>
        <v>2739.130434782609</v>
      </c>
      <c r="O259" s="344">
        <f>IF($G259&lt;401,1+((SQRT(O$3/((('col1'!$B$9*((((N259/60*4)/(3.1415927*0.7*gradient!$E$8*gradient!$E$8))/1000*gradient!$E$9/1000000)/'col1'!$N$5)^(1/3))+('col1'!$B$10/((((N259/60*4)/(3.1415927*0.7*gradient!$E$8*gradient!$E$8))/1000*gradient!$E$9/1000000)/'col1'!$N$5))+('col1'!$B$11*((((N259/60*4)/(3.1415927*0.7*gradient!$E$8*gradient!$E$8))/1000*gradient!$E$9/1000000)/'col1'!$N$5)))*(gradient!$E$9*0.001)))/4)*(1/(1+((gradient!$E$23*((gradient!$E$19-gradient!$E$18)/100)*((PI()*gradient!$E$8*gradient!$E$8/4*O$3*0.7/N259)))/$W$238)))*LN(((((gradient!$E$23*((gradient!$E$19-gradient!$E$18)/100)*(PI()*gradient!$E$8*gradient!$E$8/4*O$3*0.7/N259))/$W$238)+1)/((gradient!$E$23*((gradient!$E$19-gradient!$E$18)/100)*(PI()*gradient!$E$8*gradient!$E$8/4*O$3*0.7/N259))/$W$238))*EXP(gradient!$E$23*((gradient!$E$19-gradient!$E$18)/100))-(1/((gradient!$E$23*((gradient!$E$19-gradient!$E$18)/100)*(PI()*gradient!$E$8*gradient!$E$8/4*O$3*0.7/N259))/$W$238)))),0)</f>
        <v>0</v>
      </c>
      <c r="Q259" s="472"/>
      <c r="S259" s="344">
        <f>IF($G259&lt;1001,1+((SQRT(O$3/((('col1'!$B$9*((((N259/60*4)/(3.1415927*0.7*gradient!$E$8*gradient!$E$8))/1000*gradient!$E$9/1000000)/'col1'!$N$5)^(1/3))+('col1'!$B$10/((((N259/60*4)/(3.1415927*0.7*gradient!$E$8*gradient!$E$8))/1000*gradient!$E$9/1000000)/'col1'!$N$5))+('col1'!$B$11*((((N259/60*4)/(3.1415927*0.7*gradient!$E$8*gradient!$E$8))/1000*gradient!$E$9/1000000)/'col1'!$N$5)))*(gradient!$E$9*0.001)))/4)*(1/(1+((gradient!$E$23*((gradient!$E$19-gradient!$E$18)/100)*((PI()*gradient!$E$8*gradient!$E$8/4*O$3*0.7/N259)))/$W$238)))*LN(((((gradient!$E$23*((gradient!$E$19-gradient!$E$18)/100)*(PI()*gradient!$E$8*gradient!$E$8/4*O$3*0.7/N259))/$W$238)+1)/((gradient!$E$23*((gradient!$E$19-gradient!$E$18)/100)*(PI()*gradient!$E$8*gradient!$E$8/4*O$3*0.7/N259))/$W$238))*EXP(gradient!$E$23*((gradient!$E$19-gradient!$E$18)/100))-(1/((gradient!$E$23*((gradient!$E$19-gradient!$E$18)/100)*(PI()*gradient!$E$8*gradient!$E$8/4*O$3*0.7/N259))/$W$238)))),0)</f>
        <v>0</v>
      </c>
      <c r="T259" s="340">
        <v>300</v>
      </c>
      <c r="U259" s="345">
        <f>6000*gradient!$E$8/4.6</f>
        <v>2739.130434782609</v>
      </c>
    </row>
    <row r="260" spans="1:21" x14ac:dyDescent="0.2">
      <c r="A260" s="470"/>
      <c r="B260" s="345">
        <f>7000*gradient!$E$8/4.6</f>
        <v>3195.6521739130435</v>
      </c>
      <c r="C260" s="344">
        <f>1+((SQRT($C$3/((('col1'!$B$9*(((($B260/60*4)/(3.1415927*0.7*gradient!$E$8*gradient!$E$8))/1000*gradient!$E$9/1000000)/'col1'!$N$5)^(1/3))+('col1'!$B$10/(((($B260/60*4)/(3.1415927*0.7*gradient!$E$8*gradient!$E$8))/1000*gradient!$E$9/1000000)/'col1'!$N$5))+('col1'!$B$11*(((($B260/60*4)/(3.1415927*0.7*gradient!$E$8*gradient!$E$8))/1000*gradient!$E$9/1000000)/'col1'!$N$5)))*(gradient!$E$9*0.001)))/4)*(1/(1+((gradient!$E$23*((gradient!$E$19-gradient!$E$18)/100)*((PI()*gradient!$E$8*gradient!$E$8/4*$C$3*0.7/$B260)))/gradient!$E$20)))*LN(((((gradient!$E$23*((gradient!$E$19-gradient!$E$18)/100)*(PI()*gradient!$E$8*gradient!$E$8/4*$C$3*0.7/$B260))/gradient!$E$20)+1)/((gradient!$E$23*((gradient!$E$19-gradient!$E$18)/100)*(PI()*gradient!$E$8*gradient!$E$8/4*$C$3*0.7/$B260))/gradient!$E$20))*EXP(gradient!$E$23*((gradient!$E$19-gradient!$E$18)/100))-(1/((gradient!$E$23*((gradient!$E$19-gradient!$E$18)/100)*(PI()*gradient!$E$8*gradient!$E$8/4*$C$3*0.7/$B260))/gradient!$E$20))))</f>
        <v>152.16691053750262</v>
      </c>
      <c r="E260" s="472"/>
      <c r="F260" s="345">
        <f>7000*gradient!$E$8/4.6</f>
        <v>3195.6521739130435</v>
      </c>
      <c r="G260" s="344">
        <f>1.1*('col1'!$B$12*$G$3*0.001*(($F260/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2814.5075616660674</v>
      </c>
      <c r="I260" s="472"/>
      <c r="J260" s="345">
        <f>7000*gradient!$E$8/4.6</f>
        <v>3195.6521739130435</v>
      </c>
      <c r="K260" s="344">
        <f>IF($G260&lt;201,1+((SQRT(K$3/((('col1'!$B$9*((((J260/60*4)/(3.1415927*0.7*gradient!$E$8*gradient!$E$8))/1000*gradient!$E$9/1000000)/'col1'!$N$5)^(1/3))+('col1'!$B$10/((((J260/60*4)/(3.1415927*0.7*gradient!$E$8*gradient!$E$8))/1000*gradient!$E$9/1000000)/'col1'!$N$5))+('col1'!$B$11*((((J260/60*4)/(3.1415927*0.7*gradient!$E$8*gradient!$E$8))/1000*gradient!$E$9/1000000)/'col1'!$N$5)))*(gradient!$E$9*0.001)))/4)*(1/(1+((gradient!$E$23*((gradient!$E$19-gradient!$E$18)/100)*((PI()*gradient!$E$8*gradient!$E$8/4*K$3*0.7/J260)))/$W$238)))*LN(((((gradient!$E$23*((gradient!$E$19-gradient!$E$18)/100)*(PI()*gradient!$E$8*gradient!$E$8/4*K$3*0.7/J260))/$W$238)+1)/((gradient!$E$23*((gradient!$E$19-gradient!$E$18)/100)*(PI()*gradient!$E$8*gradient!$E$8/4*K$3*0.7/J260))/$W$238))*EXP(gradient!$E$23*((gradient!$E$19-gradient!$E$18)/100))-(1/((gradient!$E$23*((gradient!$E$19-gradient!$E$18)/100)*(PI()*gradient!$E$8*gradient!$E$8/4*K$3*0.7/J260))/$W$238)))),0)</f>
        <v>0</v>
      </c>
      <c r="M260" s="472"/>
      <c r="N260" s="345">
        <f>7000*gradient!$E$8/4.6</f>
        <v>3195.6521739130435</v>
      </c>
      <c r="O260" s="344">
        <f>IF($G260&lt;401,1+((SQRT(O$3/((('col1'!$B$9*((((N260/60*4)/(3.1415927*0.7*gradient!$E$8*gradient!$E$8))/1000*gradient!$E$9/1000000)/'col1'!$N$5)^(1/3))+('col1'!$B$10/((((N260/60*4)/(3.1415927*0.7*gradient!$E$8*gradient!$E$8))/1000*gradient!$E$9/1000000)/'col1'!$N$5))+('col1'!$B$11*((((N260/60*4)/(3.1415927*0.7*gradient!$E$8*gradient!$E$8))/1000*gradient!$E$9/1000000)/'col1'!$N$5)))*(gradient!$E$9*0.001)))/4)*(1/(1+((gradient!$E$23*((gradient!$E$19-gradient!$E$18)/100)*((PI()*gradient!$E$8*gradient!$E$8/4*O$3*0.7/N260)))/$W$238)))*LN(((((gradient!$E$23*((gradient!$E$19-gradient!$E$18)/100)*(PI()*gradient!$E$8*gradient!$E$8/4*O$3*0.7/N260))/$W$238)+1)/((gradient!$E$23*((gradient!$E$19-gradient!$E$18)/100)*(PI()*gradient!$E$8*gradient!$E$8/4*O$3*0.7/N260))/$W$238))*EXP(gradient!$E$23*((gradient!$E$19-gradient!$E$18)/100))-(1/((gradient!$E$23*((gradient!$E$19-gradient!$E$18)/100)*(PI()*gradient!$E$8*gradient!$E$8/4*O$3*0.7/N260))/$W$238)))),0)</f>
        <v>0</v>
      </c>
      <c r="Q260" s="472"/>
      <c r="S260" s="344">
        <f>IF($G260&lt;1001,1+((SQRT(O$3/((('col1'!$B$9*((((N260/60*4)/(3.1415927*0.7*gradient!$E$8*gradient!$E$8))/1000*gradient!$E$9/1000000)/'col1'!$N$5)^(1/3))+('col1'!$B$10/((((N260/60*4)/(3.1415927*0.7*gradient!$E$8*gradient!$E$8))/1000*gradient!$E$9/1000000)/'col1'!$N$5))+('col1'!$B$11*((((N260/60*4)/(3.1415927*0.7*gradient!$E$8*gradient!$E$8))/1000*gradient!$E$9/1000000)/'col1'!$N$5)))*(gradient!$E$9*0.001)))/4)*(1/(1+((gradient!$E$23*((gradient!$E$19-gradient!$E$18)/100)*((PI()*gradient!$E$8*gradient!$E$8/4*O$3*0.7/N260)))/$W$238)))*LN(((((gradient!$E$23*((gradient!$E$19-gradient!$E$18)/100)*(PI()*gradient!$E$8*gradient!$E$8/4*O$3*0.7/N260))/$W$238)+1)/((gradient!$E$23*((gradient!$E$19-gradient!$E$18)/100)*(PI()*gradient!$E$8*gradient!$E$8/4*O$3*0.7/N260))/$W$238))*EXP(gradient!$E$23*((gradient!$E$19-gradient!$E$18)/100))-(1/((gradient!$E$23*((gradient!$E$19-gradient!$E$18)/100)*(PI()*gradient!$E$8*gradient!$E$8/4*O$3*0.7/N260))/$W$238)))),0)</f>
        <v>0</v>
      </c>
      <c r="T260" s="340">
        <v>300</v>
      </c>
      <c r="U260" s="345">
        <f>7000*gradient!$E$8/4.6</f>
        <v>3195.6521739130435</v>
      </c>
    </row>
    <row r="261" spans="1:21" x14ac:dyDescent="0.2">
      <c r="A261" s="470"/>
      <c r="B261" s="345">
        <f>8000*gradient!$E$8/4.6</f>
        <v>3652.1739130434785</v>
      </c>
      <c r="C261" s="344">
        <f>1+((SQRT($C$3/((('col1'!$B$9*(((($B261/60*4)/(3.1415927*0.7*gradient!$E$8*gradient!$E$8))/1000*gradient!$E$9/1000000)/'col1'!$N$5)^(1/3))+('col1'!$B$10/(((($B261/60*4)/(3.1415927*0.7*gradient!$E$8*gradient!$E$8))/1000*gradient!$E$9/1000000)/'col1'!$N$5))+('col1'!$B$11*(((($B261/60*4)/(3.1415927*0.7*gradient!$E$8*gradient!$E$8))/1000*gradient!$E$9/1000000)/'col1'!$N$5)))*(gradient!$E$9*0.001)))/4)*(1/(1+((gradient!$E$23*((gradient!$E$19-gradient!$E$18)/100)*((PI()*gradient!$E$8*gradient!$E$8/4*$C$3*0.7/$B261)))/gradient!$E$20)))*LN(((((gradient!$E$23*((gradient!$E$19-gradient!$E$18)/100)*(PI()*gradient!$E$8*gradient!$E$8/4*$C$3*0.7/$B261))/gradient!$E$20)+1)/((gradient!$E$23*((gradient!$E$19-gradient!$E$18)/100)*(PI()*gradient!$E$8*gradient!$E$8/4*$C$3*0.7/$B261))/gradient!$E$20))*EXP(gradient!$E$23*((gradient!$E$19-gradient!$E$18)/100))-(1/((gradient!$E$23*((gradient!$E$19-gradient!$E$18)/100)*(PI()*gradient!$E$8*gradient!$E$8/4*$C$3*0.7/$B261))/gradient!$E$20))))</f>
        <v>149.04021561322466</v>
      </c>
      <c r="E261" s="472"/>
      <c r="F261" s="345">
        <f>8000*gradient!$E$8/4.6</f>
        <v>3652.1739130434785</v>
      </c>
      <c r="G261" s="344">
        <f>1.1*('col1'!$B$12*$G$3*0.001*(($F261/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3216.5800704755061</v>
      </c>
      <c r="I261" s="472"/>
      <c r="J261" s="345">
        <f>8000*gradient!$E$8/4.6</f>
        <v>3652.1739130434785</v>
      </c>
      <c r="K261" s="344">
        <f>IF($G261&lt;201,1+((SQRT(K$3/((('col1'!$B$9*((((J261/60*4)/(3.1415927*0.7*gradient!$E$8*gradient!$E$8))/1000*gradient!$E$9/1000000)/'col1'!$N$5)^(1/3))+('col1'!$B$10/((((J261/60*4)/(3.1415927*0.7*gradient!$E$8*gradient!$E$8))/1000*gradient!$E$9/1000000)/'col1'!$N$5))+('col1'!$B$11*((((J261/60*4)/(3.1415927*0.7*gradient!$E$8*gradient!$E$8))/1000*gradient!$E$9/1000000)/'col1'!$N$5)))*(gradient!$E$9*0.001)))/4)*(1/(1+((gradient!$E$23*((gradient!$E$19-gradient!$E$18)/100)*((PI()*gradient!$E$8*gradient!$E$8/4*K$3*0.7/J261)))/$W$238)))*LN(((((gradient!$E$23*((gradient!$E$19-gradient!$E$18)/100)*(PI()*gradient!$E$8*gradient!$E$8/4*K$3*0.7/J261))/$W$238)+1)/((gradient!$E$23*((gradient!$E$19-gradient!$E$18)/100)*(PI()*gradient!$E$8*gradient!$E$8/4*K$3*0.7/J261))/$W$238))*EXP(gradient!$E$23*((gradient!$E$19-gradient!$E$18)/100))-(1/((gradient!$E$23*((gradient!$E$19-gradient!$E$18)/100)*(PI()*gradient!$E$8*gradient!$E$8/4*K$3*0.7/J261))/$W$238)))),0)</f>
        <v>0</v>
      </c>
      <c r="M261" s="472"/>
      <c r="N261" s="345">
        <f>8000*gradient!$E$8/4.6</f>
        <v>3652.1739130434785</v>
      </c>
      <c r="O261" s="344">
        <f>IF($G261&lt;401,1+((SQRT(O$3/((('col1'!$B$9*((((N261/60*4)/(3.1415927*0.7*gradient!$E$8*gradient!$E$8))/1000*gradient!$E$9/1000000)/'col1'!$N$5)^(1/3))+('col1'!$B$10/((((N261/60*4)/(3.1415927*0.7*gradient!$E$8*gradient!$E$8))/1000*gradient!$E$9/1000000)/'col1'!$N$5))+('col1'!$B$11*((((N261/60*4)/(3.1415927*0.7*gradient!$E$8*gradient!$E$8))/1000*gradient!$E$9/1000000)/'col1'!$N$5)))*(gradient!$E$9*0.001)))/4)*(1/(1+((gradient!$E$23*((gradient!$E$19-gradient!$E$18)/100)*((PI()*gradient!$E$8*gradient!$E$8/4*O$3*0.7/N261)))/$W$238)))*LN(((((gradient!$E$23*((gradient!$E$19-gradient!$E$18)/100)*(PI()*gradient!$E$8*gradient!$E$8/4*O$3*0.7/N261))/$W$238)+1)/((gradient!$E$23*((gradient!$E$19-gradient!$E$18)/100)*(PI()*gradient!$E$8*gradient!$E$8/4*O$3*0.7/N261))/$W$238))*EXP(gradient!$E$23*((gradient!$E$19-gradient!$E$18)/100))-(1/((gradient!$E$23*((gradient!$E$19-gradient!$E$18)/100)*(PI()*gradient!$E$8*gradient!$E$8/4*O$3*0.7/N261))/$W$238)))),0)</f>
        <v>0</v>
      </c>
      <c r="Q261" s="472"/>
      <c r="S261" s="344">
        <f>IF($G261&lt;1001,1+((SQRT(O$3/((('col1'!$B$9*((((N261/60*4)/(3.1415927*0.7*gradient!$E$8*gradient!$E$8))/1000*gradient!$E$9/1000000)/'col1'!$N$5)^(1/3))+('col1'!$B$10/((((N261/60*4)/(3.1415927*0.7*gradient!$E$8*gradient!$E$8))/1000*gradient!$E$9/1000000)/'col1'!$N$5))+('col1'!$B$11*((((N261/60*4)/(3.1415927*0.7*gradient!$E$8*gradient!$E$8))/1000*gradient!$E$9/1000000)/'col1'!$N$5)))*(gradient!$E$9*0.001)))/4)*(1/(1+((gradient!$E$23*((gradient!$E$19-gradient!$E$18)/100)*((PI()*gradient!$E$8*gradient!$E$8/4*O$3*0.7/N261)))/$W$238)))*LN(((((gradient!$E$23*((gradient!$E$19-gradient!$E$18)/100)*(PI()*gradient!$E$8*gradient!$E$8/4*O$3*0.7/N261))/$W$238)+1)/((gradient!$E$23*((gradient!$E$19-gradient!$E$18)/100)*(PI()*gradient!$E$8*gradient!$E$8/4*O$3*0.7/N261))/$W$238))*EXP(gradient!$E$23*((gradient!$E$19-gradient!$E$18)/100))-(1/((gradient!$E$23*((gradient!$E$19-gradient!$E$18)/100)*(PI()*gradient!$E$8*gradient!$E$8/4*O$3*0.7/N261))/$W$238)))),0)</f>
        <v>0</v>
      </c>
      <c r="T261" s="340">
        <v>300</v>
      </c>
      <c r="U261" s="345">
        <f>8000*gradient!$E$8/4.6</f>
        <v>3652.1739130434785</v>
      </c>
    </row>
    <row r="262" spans="1:21" x14ac:dyDescent="0.2">
      <c r="A262" s="470"/>
      <c r="B262" s="345">
        <f>9000*gradient!$E$8/4.6</f>
        <v>4108.695652173913</v>
      </c>
      <c r="C262" s="344">
        <f>1+((SQRT($C$3/((('col1'!$B$9*(((($B262/60*4)/(3.1415927*0.7*gradient!$E$8*gradient!$E$8))/1000*gradient!$E$9/1000000)/'col1'!$N$5)^(1/3))+('col1'!$B$10/(((($B262/60*4)/(3.1415927*0.7*gradient!$E$8*gradient!$E$8))/1000*gradient!$E$9/1000000)/'col1'!$N$5))+('col1'!$B$11*(((($B262/60*4)/(3.1415927*0.7*gradient!$E$8*gradient!$E$8))/1000*gradient!$E$9/1000000)/'col1'!$N$5)))*(gradient!$E$9*0.001)))/4)*(1/(1+((gradient!$E$23*((gradient!$E$19-gradient!$E$18)/100)*((PI()*gradient!$E$8*gradient!$E$8/4*$C$3*0.7/$B262)))/gradient!$E$20)))*LN(((((gradient!$E$23*((gradient!$E$19-gradient!$E$18)/100)*(PI()*gradient!$E$8*gradient!$E$8/4*$C$3*0.7/$B262))/gradient!$E$20)+1)/((gradient!$E$23*((gradient!$E$19-gradient!$E$18)/100)*(PI()*gradient!$E$8*gradient!$E$8/4*$C$3*0.7/$B262))/gradient!$E$20))*EXP(gradient!$E$23*((gradient!$E$19-gradient!$E$18)/100))-(1/((gradient!$E$23*((gradient!$E$19-gradient!$E$18)/100)*(PI()*gradient!$E$8*gradient!$E$8/4*$C$3*0.7/$B262))/gradient!$E$20))))</f>
        <v>146.09653074120905</v>
      </c>
      <c r="E262" s="472"/>
      <c r="F262" s="345">
        <f>9000*gradient!$E$8/4.6</f>
        <v>4108.695652173913</v>
      </c>
      <c r="G262" s="344">
        <f>1.1*('col1'!$B$12*$G$3*0.001*(($F262/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3618.6525792849434</v>
      </c>
      <c r="I262" s="472"/>
      <c r="J262" s="345">
        <f>9000*gradient!$E$8/4.6</f>
        <v>4108.695652173913</v>
      </c>
      <c r="K262" s="344">
        <f>IF($G262&lt;201,1+((SQRT(K$3/((('col1'!$B$9*((((J262/60*4)/(3.1415927*0.7*gradient!$E$8*gradient!$E$8))/1000*gradient!$E$9/1000000)/'col1'!$N$5)^(1/3))+('col1'!$B$10/((((J262/60*4)/(3.1415927*0.7*gradient!$E$8*gradient!$E$8))/1000*gradient!$E$9/1000000)/'col1'!$N$5))+('col1'!$B$11*((((J262/60*4)/(3.1415927*0.7*gradient!$E$8*gradient!$E$8))/1000*gradient!$E$9/1000000)/'col1'!$N$5)))*(gradient!$E$9*0.001)))/4)*(1/(1+((gradient!$E$23*((gradient!$E$19-gradient!$E$18)/100)*((PI()*gradient!$E$8*gradient!$E$8/4*K$3*0.7/J262)))/$W$238)))*LN(((((gradient!$E$23*((gradient!$E$19-gradient!$E$18)/100)*(PI()*gradient!$E$8*gradient!$E$8/4*K$3*0.7/J262))/$W$238)+1)/((gradient!$E$23*((gradient!$E$19-gradient!$E$18)/100)*(PI()*gradient!$E$8*gradient!$E$8/4*K$3*0.7/J262))/$W$238))*EXP(gradient!$E$23*((gradient!$E$19-gradient!$E$18)/100))-(1/((gradient!$E$23*((gradient!$E$19-gradient!$E$18)/100)*(PI()*gradient!$E$8*gradient!$E$8/4*K$3*0.7/J262))/$W$238)))),0)</f>
        <v>0</v>
      </c>
      <c r="M262" s="472"/>
      <c r="N262" s="345">
        <f>9000*gradient!$E$8/4.6</f>
        <v>4108.695652173913</v>
      </c>
      <c r="O262" s="344">
        <f>IF($G262&lt;401,1+((SQRT(O$3/((('col1'!$B$9*((((N262/60*4)/(3.1415927*0.7*gradient!$E$8*gradient!$E$8))/1000*gradient!$E$9/1000000)/'col1'!$N$5)^(1/3))+('col1'!$B$10/((((N262/60*4)/(3.1415927*0.7*gradient!$E$8*gradient!$E$8))/1000*gradient!$E$9/1000000)/'col1'!$N$5))+('col1'!$B$11*((((N262/60*4)/(3.1415927*0.7*gradient!$E$8*gradient!$E$8))/1000*gradient!$E$9/1000000)/'col1'!$N$5)))*(gradient!$E$9*0.001)))/4)*(1/(1+((gradient!$E$23*((gradient!$E$19-gradient!$E$18)/100)*((PI()*gradient!$E$8*gradient!$E$8/4*O$3*0.7/N262)))/$W$238)))*LN(((((gradient!$E$23*((gradient!$E$19-gradient!$E$18)/100)*(PI()*gradient!$E$8*gradient!$E$8/4*O$3*0.7/N262))/$W$238)+1)/((gradient!$E$23*((gradient!$E$19-gradient!$E$18)/100)*(PI()*gradient!$E$8*gradient!$E$8/4*O$3*0.7/N262))/$W$238))*EXP(gradient!$E$23*((gradient!$E$19-gradient!$E$18)/100))-(1/((gradient!$E$23*((gradient!$E$19-gradient!$E$18)/100)*(PI()*gradient!$E$8*gradient!$E$8/4*O$3*0.7/N262))/$W$238)))),0)</f>
        <v>0</v>
      </c>
      <c r="Q262" s="472"/>
      <c r="S262" s="344">
        <f>IF($G262&lt;1001,1+((SQRT(O$3/((('col1'!$B$9*((((N262/60*4)/(3.1415927*0.7*gradient!$E$8*gradient!$E$8))/1000*gradient!$E$9/1000000)/'col1'!$N$5)^(1/3))+('col1'!$B$10/((((N262/60*4)/(3.1415927*0.7*gradient!$E$8*gradient!$E$8))/1000*gradient!$E$9/1000000)/'col1'!$N$5))+('col1'!$B$11*((((N262/60*4)/(3.1415927*0.7*gradient!$E$8*gradient!$E$8))/1000*gradient!$E$9/1000000)/'col1'!$N$5)))*(gradient!$E$9*0.001)))/4)*(1/(1+((gradient!$E$23*((gradient!$E$19-gradient!$E$18)/100)*((PI()*gradient!$E$8*gradient!$E$8/4*O$3*0.7/N262)))/$W$238)))*LN(((((gradient!$E$23*((gradient!$E$19-gradient!$E$18)/100)*(PI()*gradient!$E$8*gradient!$E$8/4*O$3*0.7/N262))/$W$238)+1)/((gradient!$E$23*((gradient!$E$19-gradient!$E$18)/100)*(PI()*gradient!$E$8*gradient!$E$8/4*O$3*0.7/N262))/$W$238))*EXP(gradient!$E$23*((gradient!$E$19-gradient!$E$18)/100))-(1/((gradient!$E$23*((gradient!$E$19-gradient!$E$18)/100)*(PI()*gradient!$E$8*gradient!$E$8/4*O$3*0.7/N262))/$W$238)))),0)</f>
        <v>0</v>
      </c>
      <c r="T262" s="340">
        <v>300</v>
      </c>
      <c r="U262" s="345">
        <f>9000*gradient!$E$8/4.6</f>
        <v>4108.695652173913</v>
      </c>
    </row>
    <row r="263" spans="1:21" x14ac:dyDescent="0.2">
      <c r="A263" s="470"/>
      <c r="B263" s="345">
        <f>10000*gradient!$E$8/4.6</f>
        <v>4565.217391304348</v>
      </c>
      <c r="C263" s="344">
        <f>1+((SQRT($C$3/((('col1'!$B$9*(((($B263/60*4)/(3.1415927*0.7*gradient!$E$8*gradient!$E$8))/1000*gradient!$E$9/1000000)/'col1'!$N$5)^(1/3))+('col1'!$B$10/(((($B263/60*4)/(3.1415927*0.7*gradient!$E$8*gradient!$E$8))/1000*gradient!$E$9/1000000)/'col1'!$N$5))+('col1'!$B$11*(((($B263/60*4)/(3.1415927*0.7*gradient!$E$8*gradient!$E$8))/1000*gradient!$E$9/1000000)/'col1'!$N$5)))*(gradient!$E$9*0.001)))/4)*(1/(1+((gradient!$E$23*((gradient!$E$19-gradient!$E$18)/100)*((PI()*gradient!$E$8*gradient!$E$8/4*$C$3*0.7/$B263)))/gradient!$E$20)))*LN(((((gradient!$E$23*((gradient!$E$19-gradient!$E$18)/100)*(PI()*gradient!$E$8*gradient!$E$8/4*$C$3*0.7/$B263))/gradient!$E$20)+1)/((gradient!$E$23*((gradient!$E$19-gradient!$E$18)/100)*(PI()*gradient!$E$8*gradient!$E$8/4*$C$3*0.7/$B263))/gradient!$E$20))*EXP(gradient!$E$23*((gradient!$E$19-gradient!$E$18)/100))-(1/((gradient!$E$23*((gradient!$E$19-gradient!$E$18)/100)*(PI()*gradient!$E$8*gradient!$E$8/4*$C$3*0.7/$B263))/gradient!$E$20))))</f>
        <v>143.33502929228118</v>
      </c>
      <c r="E263" s="473"/>
      <c r="F263" s="345">
        <f>10000*gradient!$E$8/4.6</f>
        <v>4565.217391304348</v>
      </c>
      <c r="G263" s="344">
        <f>1.1*('col1'!$B$12*$G$3*0.001*(($F263/60*4)/(3.1415927*0.7*gradient!$E$8*gradient!$E$8))*0.001*(IF(gradient!$E$10="ACN",10^(-2.063+(601.9/(gradient!$E$11+273))+0.0709*20/100+((62*20/100)/(gradient!$E$11+273))+0.5043*(20/100)*(20/100)-(345.8*(20/100)*(20/100)/(gradient!$E$11+273))),10^(-2.429+(714/(gradient!$E$11+273))-1.859*50/100+((911.7*50/100)/(gradient!$E$11+273))+1.8586*(50/100)*(50/100)-(968.1*(50/100)*(50/100)/(gradient!$E$11+273)))))*0.001/(gradient!$E$9*0.000001)^2/100000)</f>
        <v>4020.725088094382</v>
      </c>
      <c r="I263" s="473"/>
      <c r="J263" s="345">
        <f>10000*gradient!$E$8/4.6</f>
        <v>4565.217391304348</v>
      </c>
      <c r="K263" s="344">
        <f>IF($G263&lt;201,1+((SQRT(K$3/((('col1'!$B$9*((((J263/60*4)/(3.1415927*0.7*gradient!$E$8*gradient!$E$8))/1000*gradient!$E$9/1000000)/'col1'!$N$5)^(1/3))+('col1'!$B$10/((((J263/60*4)/(3.1415927*0.7*gradient!$E$8*gradient!$E$8))/1000*gradient!$E$9/1000000)/'col1'!$N$5))+('col1'!$B$11*((((J263/60*4)/(3.1415927*0.7*gradient!$E$8*gradient!$E$8))/1000*gradient!$E$9/1000000)/'col1'!$N$5)))*(gradient!$E$9*0.001)))/4)*(1/(1+((gradient!$E$23*((gradient!$E$19-gradient!$E$18)/100)*((PI()*gradient!$E$8*gradient!$E$8/4*K$3*0.7/J263)))/$W$238)))*LN(((((gradient!$E$23*((gradient!$E$19-gradient!$E$18)/100)*(PI()*gradient!$E$8*gradient!$E$8/4*K$3*0.7/J263))/$W$238)+1)/((gradient!$E$23*((gradient!$E$19-gradient!$E$18)/100)*(PI()*gradient!$E$8*gradient!$E$8/4*K$3*0.7/J263))/$W$238))*EXP(gradient!$E$23*((gradient!$E$19-gradient!$E$18)/100))-(1/((gradient!$E$23*((gradient!$E$19-gradient!$E$18)/100)*(PI()*gradient!$E$8*gradient!$E$8/4*K$3*0.7/J263))/$W$238)))),0)</f>
        <v>0</v>
      </c>
      <c r="M263" s="473"/>
      <c r="N263" s="345">
        <f>10000*gradient!$E$8/4.6</f>
        <v>4565.217391304348</v>
      </c>
      <c r="O263" s="344">
        <f>IF($G263&lt;401,1+((SQRT(O$3/((('col1'!$B$9*((((N263/60*4)/(3.1415927*0.7*gradient!$E$8*gradient!$E$8))/1000*gradient!$E$9/1000000)/'col1'!$N$5)^(1/3))+('col1'!$B$10/((((N263/60*4)/(3.1415927*0.7*gradient!$E$8*gradient!$E$8))/1000*gradient!$E$9/1000000)/'col1'!$N$5))+('col1'!$B$11*((((N263/60*4)/(3.1415927*0.7*gradient!$E$8*gradient!$E$8))/1000*gradient!$E$9/1000000)/'col1'!$N$5)))*(gradient!$E$9*0.001)))/4)*(1/(1+((gradient!$E$23*((gradient!$E$19-gradient!$E$18)/100)*((PI()*gradient!$E$8*gradient!$E$8/4*O$3*0.7/N263)))/$W$238)))*LN(((((gradient!$E$23*((gradient!$E$19-gradient!$E$18)/100)*(PI()*gradient!$E$8*gradient!$E$8/4*O$3*0.7/N263))/$W$238)+1)/((gradient!$E$23*((gradient!$E$19-gradient!$E$18)/100)*(PI()*gradient!$E$8*gradient!$E$8/4*O$3*0.7/N263))/$W$238))*EXP(gradient!$E$23*((gradient!$E$19-gradient!$E$18)/100))-(1/((gradient!$E$23*((gradient!$E$19-gradient!$E$18)/100)*(PI()*gradient!$E$8*gradient!$E$8/4*O$3*0.7/N263))/$W$238)))),0)</f>
        <v>0</v>
      </c>
      <c r="Q263" s="473"/>
      <c r="S263" s="344">
        <f>IF($G263&lt;1001,1+((SQRT(O$3/((('col1'!$B$9*((((N263/60*4)/(3.1415927*0.7*gradient!$E$8*gradient!$E$8))/1000*gradient!$E$9/1000000)/'col1'!$N$5)^(1/3))+('col1'!$B$10/((((N263/60*4)/(3.1415927*0.7*gradient!$E$8*gradient!$E$8))/1000*gradient!$E$9/1000000)/'col1'!$N$5))+('col1'!$B$11*((((N263/60*4)/(3.1415927*0.7*gradient!$E$8*gradient!$E$8))/1000*gradient!$E$9/1000000)/'col1'!$N$5)))*(gradient!$E$9*0.001)))/4)*(1/(1+((gradient!$E$23*((gradient!$E$19-gradient!$E$18)/100)*((PI()*gradient!$E$8*gradient!$E$8/4*O$3*0.7/N263)))/$W$238)))*LN(((((gradient!$E$23*((gradient!$E$19-gradient!$E$18)/100)*(PI()*gradient!$E$8*gradient!$E$8/4*O$3*0.7/N263))/$W$238)+1)/((gradient!$E$23*((gradient!$E$19-gradient!$E$18)/100)*(PI()*gradient!$E$8*gradient!$E$8/4*O$3*0.7/N263))/$W$238))*EXP(gradient!$E$23*((gradient!$E$19-gradient!$E$18)/100))-(1/((gradient!$E$23*((gradient!$E$19-gradient!$E$18)/100)*(PI()*gradient!$E$8*gradient!$E$8/4*O$3*0.7/N263))/$W$238)))),0)</f>
        <v>0</v>
      </c>
      <c r="T263" s="340">
        <v>300</v>
      </c>
      <c r="U263" s="345">
        <f>10000*gradient!$E$8/4.6</f>
        <v>4565.217391304348</v>
      </c>
    </row>
    <row r="264" spans="1:21" x14ac:dyDescent="0.2">
      <c r="J264" s="350" t="s">
        <v>310</v>
      </c>
      <c r="K264" s="344">
        <f>MAX(K4:K263)</f>
        <v>264.61119159947515</v>
      </c>
      <c r="N264" s="350" t="s">
        <v>310</v>
      </c>
      <c r="O264" s="344">
        <f>MAX(O4:O263)</f>
        <v>290.91714905393246</v>
      </c>
      <c r="R264" s="350" t="s">
        <v>310</v>
      </c>
      <c r="S264" s="344">
        <f>MAX(S4:S263)</f>
        <v>291.28852839398223</v>
      </c>
    </row>
    <row r="265" spans="1:21" x14ac:dyDescent="0.2">
      <c r="S265" s="351"/>
    </row>
    <row r="266" spans="1:21" x14ac:dyDescent="0.2">
      <c r="S266" s="351"/>
    </row>
    <row r="267" spans="1:21" x14ac:dyDescent="0.2">
      <c r="S267" s="351"/>
    </row>
    <row r="268" spans="1:21" x14ac:dyDescent="0.2">
      <c r="S268" s="351"/>
    </row>
    <row r="269" spans="1:21" x14ac:dyDescent="0.2">
      <c r="S269" s="351"/>
    </row>
    <row r="270" spans="1:21" x14ac:dyDescent="0.2">
      <c r="S270" s="351"/>
    </row>
    <row r="271" spans="1:21" x14ac:dyDescent="0.2">
      <c r="S271" s="351"/>
    </row>
    <row r="272" spans="1:21" x14ac:dyDescent="0.2">
      <c r="S272" s="351"/>
    </row>
    <row r="273" spans="19:19" x14ac:dyDescent="0.2">
      <c r="S273" s="351"/>
    </row>
    <row r="274" spans="19:19" x14ac:dyDescent="0.2">
      <c r="S274" s="351"/>
    </row>
    <row r="275" spans="19:19" x14ac:dyDescent="0.2">
      <c r="S275" s="351"/>
    </row>
    <row r="276" spans="19:19" x14ac:dyDescent="0.2">
      <c r="S276" s="351"/>
    </row>
    <row r="277" spans="19:19" x14ac:dyDescent="0.2">
      <c r="S277" s="351"/>
    </row>
  </sheetData>
  <sheetProtection password="EC3F" sheet="1" objects="1" scenarios="1" selectLockedCells="1" selectUnlockedCells="1"/>
  <mergeCells count="60">
    <mergeCell ref="Q160:Q185"/>
    <mergeCell ref="I186:I211"/>
    <mergeCell ref="A1:C1"/>
    <mergeCell ref="A4:A29"/>
    <mergeCell ref="Q4:Q29"/>
    <mergeCell ref="E1:G1"/>
    <mergeCell ref="I1:K1"/>
    <mergeCell ref="M1:O1"/>
    <mergeCell ref="M4:M29"/>
    <mergeCell ref="Q134:Q159"/>
    <mergeCell ref="Q238:Q263"/>
    <mergeCell ref="A238:A263"/>
    <mergeCell ref="E238:E263"/>
    <mergeCell ref="I238:I263"/>
    <mergeCell ref="M238:M263"/>
    <mergeCell ref="Q186:Q211"/>
    <mergeCell ref="A186:A211"/>
    <mergeCell ref="E186:E211"/>
    <mergeCell ref="M186:M211"/>
    <mergeCell ref="E212:E237"/>
    <mergeCell ref="I212:I237"/>
    <mergeCell ref="M212:M237"/>
    <mergeCell ref="A212:A237"/>
    <mergeCell ref="Q212:Q237"/>
    <mergeCell ref="M160:M185"/>
    <mergeCell ref="M108:M133"/>
    <mergeCell ref="E134:E159"/>
    <mergeCell ref="I134:I159"/>
    <mergeCell ref="M134:M159"/>
    <mergeCell ref="E4:E29"/>
    <mergeCell ref="I4:I29"/>
    <mergeCell ref="I82:I107"/>
    <mergeCell ref="I108:I133"/>
    <mergeCell ref="E160:E185"/>
    <mergeCell ref="I160:I185"/>
    <mergeCell ref="Q108:Q133"/>
    <mergeCell ref="M82:M107"/>
    <mergeCell ref="Q82:Q107"/>
    <mergeCell ref="E82:E107"/>
    <mergeCell ref="E108:E133"/>
    <mergeCell ref="Q1:S1"/>
    <mergeCell ref="AB32:AL32"/>
    <mergeCell ref="M30:M55"/>
    <mergeCell ref="Q30:Q55"/>
    <mergeCell ref="Z34:Z58"/>
    <mergeCell ref="Q56:Q81"/>
    <mergeCell ref="Z1:AL1"/>
    <mergeCell ref="AB2:AL2"/>
    <mergeCell ref="Z4:Z29"/>
    <mergeCell ref="I56:I81"/>
    <mergeCell ref="M56:M81"/>
    <mergeCell ref="E30:E55"/>
    <mergeCell ref="E56:E81"/>
    <mergeCell ref="I30:I55"/>
    <mergeCell ref="A82:A107"/>
    <mergeCell ref="A108:A133"/>
    <mergeCell ref="A134:A159"/>
    <mergeCell ref="A160:A185"/>
    <mergeCell ref="A30:A55"/>
    <mergeCell ref="A56:A81"/>
  </mergeCells>
  <phoneticPr fontId="3" type="noConversion"/>
  <pageMargins left="0.78740157499999996" right="0.78740157499999996" top="0.984251969" bottom="0.984251969" header="0.4921259845" footer="0.4921259845"/>
  <pageSetup paperSize="9" orientation="portrait" horizontalDpi="4294967293"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pageSetUpPr fitToPage="1"/>
  </sheetPr>
  <dimension ref="A1:M62"/>
  <sheetViews>
    <sheetView showGridLines="0" showRowColHeaders="0" showOutlineSymbols="0" zoomScale="86" zoomScaleNormal="100" zoomScaleSheetLayoutView="50" workbookViewId="0">
      <selection activeCell="E6" sqref="E6"/>
    </sheetView>
  </sheetViews>
  <sheetFormatPr baseColWidth="10" defaultColWidth="0" defaultRowHeight="12.75" zeroHeight="1" x14ac:dyDescent="0.2"/>
  <cols>
    <col min="1" max="1" width="3.140625" style="2" customWidth="1"/>
    <col min="2" max="2" width="6.7109375" style="2" customWidth="1"/>
    <col min="3" max="3" width="4.7109375" style="2" customWidth="1"/>
    <col min="4" max="4" width="33.42578125" style="2" customWidth="1"/>
    <col min="5" max="5" width="18.42578125" style="2" customWidth="1"/>
    <col min="6" max="6" width="13.85546875" style="2" customWidth="1"/>
    <col min="7" max="7" width="25" style="2" customWidth="1"/>
    <col min="8" max="8" width="10.28515625" style="2" customWidth="1"/>
    <col min="9" max="9" width="21.28515625" style="2" customWidth="1"/>
    <col min="10" max="10" width="6.85546875" style="2" customWidth="1"/>
    <col min="11" max="11" width="6.7109375" style="2" customWidth="1"/>
    <col min="12" max="12" width="5.5703125" style="2" customWidth="1"/>
    <col min="13" max="13" width="16.140625" style="2" hidden="1" customWidth="1"/>
    <col min="14" max="16384" width="11.42578125" style="2" hidden="1"/>
  </cols>
  <sheetData>
    <row r="1" spans="2:12" ht="6.75" customHeight="1" thickBot="1" x14ac:dyDescent="0.25"/>
    <row r="2" spans="2:12" ht="48.75" customHeight="1" thickBot="1" x14ac:dyDescent="0.25">
      <c r="B2" s="380" t="s">
        <v>72</v>
      </c>
      <c r="C2" s="381"/>
      <c r="D2" s="381"/>
      <c r="E2" s="381"/>
      <c r="F2" s="381"/>
      <c r="G2" s="381"/>
      <c r="H2" s="381"/>
      <c r="I2" s="381"/>
      <c r="J2" s="381"/>
      <c r="K2" s="382"/>
    </row>
    <row r="3" spans="2:12" ht="18.75" customHeight="1" thickBot="1" x14ac:dyDescent="0.25">
      <c r="B3" s="32"/>
      <c r="C3" s="234"/>
      <c r="D3" s="383" t="s">
        <v>75</v>
      </c>
      <c r="E3" s="383"/>
      <c r="F3" s="383"/>
      <c r="G3" s="383"/>
      <c r="H3" s="383"/>
      <c r="I3" s="383"/>
      <c r="J3" s="235"/>
      <c r="K3" s="33"/>
    </row>
    <row r="4" spans="2:12" ht="6" customHeight="1" x14ac:dyDescent="0.3">
      <c r="B4" s="32"/>
      <c r="C4" s="204"/>
      <c r="D4" s="16"/>
      <c r="E4" s="16"/>
      <c r="F4" s="16"/>
      <c r="G4" s="16"/>
      <c r="H4" s="16"/>
      <c r="I4" s="16"/>
      <c r="J4" s="205"/>
      <c r="K4" s="33"/>
    </row>
    <row r="5" spans="2:12" ht="20.25" x14ac:dyDescent="0.2">
      <c r="B5" s="32"/>
      <c r="C5" s="204"/>
      <c r="D5" s="379" t="s">
        <v>77</v>
      </c>
      <c r="E5" s="379"/>
      <c r="F5" s="37"/>
      <c r="G5" s="379" t="s">
        <v>78</v>
      </c>
      <c r="H5" s="379"/>
      <c r="I5" s="379"/>
      <c r="J5" s="205"/>
      <c r="K5" s="33"/>
    </row>
    <row r="6" spans="2:12" ht="20.25" customHeight="1" x14ac:dyDescent="0.4">
      <c r="B6" s="32"/>
      <c r="C6" s="204"/>
      <c r="D6" s="198" t="s">
        <v>81</v>
      </c>
      <c r="E6" s="199">
        <v>150</v>
      </c>
      <c r="F6" s="16"/>
      <c r="G6" s="378" t="s">
        <v>83</v>
      </c>
      <c r="H6" s="378"/>
      <c r="I6" s="202">
        <v>1000</v>
      </c>
      <c r="J6" s="205"/>
      <c r="K6" s="33"/>
    </row>
    <row r="7" spans="2:12" ht="23.25" x14ac:dyDescent="0.4">
      <c r="B7" s="32"/>
      <c r="C7" s="204"/>
      <c r="D7" s="198" t="s">
        <v>82</v>
      </c>
      <c r="E7" s="200">
        <v>4.5999999999999996</v>
      </c>
      <c r="F7" s="16"/>
      <c r="G7" s="378" t="s">
        <v>84</v>
      </c>
      <c r="H7" s="378"/>
      <c r="I7" s="203">
        <v>20</v>
      </c>
      <c r="J7" s="205"/>
      <c r="K7" s="33"/>
    </row>
    <row r="8" spans="2:12" ht="23.25" x14ac:dyDescent="0.4">
      <c r="B8" s="32"/>
      <c r="C8" s="204"/>
      <c r="D8" s="198" t="s">
        <v>85</v>
      </c>
      <c r="E8" s="201">
        <v>5</v>
      </c>
      <c r="F8" s="16"/>
      <c r="G8" s="378" t="s">
        <v>61</v>
      </c>
      <c r="H8" s="378"/>
      <c r="I8" s="359">
        <v>10</v>
      </c>
      <c r="J8" s="205"/>
      <c r="K8" s="33"/>
    </row>
    <row r="9" spans="2:12" ht="12" customHeight="1" thickBot="1" x14ac:dyDescent="0.35">
      <c r="B9" s="32"/>
      <c r="C9" s="206"/>
      <c r="D9" s="207"/>
      <c r="E9" s="208"/>
      <c r="F9" s="207"/>
      <c r="G9" s="207"/>
      <c r="H9" s="207"/>
      <c r="I9" s="207"/>
      <c r="J9" s="209"/>
      <c r="K9" s="33"/>
    </row>
    <row r="10" spans="2:12" ht="19.5" customHeight="1" thickBot="1" x14ac:dyDescent="0.35">
      <c r="B10" s="32"/>
      <c r="C10" s="27"/>
      <c r="D10" s="16"/>
      <c r="E10" s="16"/>
      <c r="F10" s="16"/>
      <c r="G10" s="16"/>
      <c r="H10" s="16"/>
      <c r="I10" s="16"/>
      <c r="J10" s="27"/>
      <c r="K10" s="33"/>
    </row>
    <row r="11" spans="2:12" ht="18.75" customHeight="1" thickBot="1" x14ac:dyDescent="0.25">
      <c r="B11" s="32"/>
      <c r="C11" s="234"/>
      <c r="D11" s="383" t="s">
        <v>76</v>
      </c>
      <c r="E11" s="383"/>
      <c r="F11" s="383"/>
      <c r="G11" s="383"/>
      <c r="H11" s="383"/>
      <c r="I11" s="383"/>
      <c r="J11" s="235"/>
      <c r="K11" s="33"/>
      <c r="L11" s="27"/>
    </row>
    <row r="12" spans="2:12" ht="6" customHeight="1" x14ac:dyDescent="0.3">
      <c r="B12" s="32"/>
      <c r="C12" s="204"/>
      <c r="D12" s="16"/>
      <c r="E12" s="16"/>
      <c r="F12" s="16"/>
      <c r="G12" s="16"/>
      <c r="H12" s="16"/>
      <c r="I12" s="16"/>
      <c r="J12" s="205"/>
      <c r="K12" s="33"/>
      <c r="L12" s="27"/>
    </row>
    <row r="13" spans="2:12" ht="20.25" x14ac:dyDescent="0.3">
      <c r="B13" s="32"/>
      <c r="C13" s="204"/>
      <c r="D13" s="379" t="s">
        <v>79</v>
      </c>
      <c r="E13" s="379"/>
      <c r="F13" s="16"/>
      <c r="G13" s="379" t="s">
        <v>80</v>
      </c>
      <c r="H13" s="379"/>
      <c r="I13" s="379"/>
      <c r="J13" s="210"/>
      <c r="K13" s="33"/>
      <c r="L13" s="27"/>
    </row>
    <row r="14" spans="2:12" ht="20.25" customHeight="1" x14ac:dyDescent="0.4">
      <c r="B14" s="32"/>
      <c r="C14" s="204"/>
      <c r="D14" s="198" t="s">
        <v>86</v>
      </c>
      <c r="E14" s="199">
        <v>50</v>
      </c>
      <c r="F14" s="16"/>
      <c r="G14" s="378" t="s">
        <v>89</v>
      </c>
      <c r="H14" s="378"/>
      <c r="I14" s="223">
        <f>((I6/60*4)/(3.1415927*0.7*E7*E7))*E8/E16*0.7*(3.1415927*E15*E15/4)*60</f>
        <v>612.97675970199066</v>
      </c>
      <c r="J14" s="205"/>
      <c r="K14" s="33"/>
      <c r="L14" s="27"/>
    </row>
    <row r="15" spans="2:12" ht="23.25" x14ac:dyDescent="0.4">
      <c r="B15" s="32"/>
      <c r="C15" s="204"/>
      <c r="D15" s="198" t="s">
        <v>87</v>
      </c>
      <c r="E15" s="200">
        <v>2.1</v>
      </c>
      <c r="F15" s="16"/>
      <c r="G15" s="378" t="s">
        <v>90</v>
      </c>
      <c r="H15" s="378"/>
      <c r="I15" s="224">
        <f>I7/((PI()*E7*E7/4*E6*0.7)/(PI()*E15*E15/4*E14*0.7))</f>
        <v>1.3894139886578452</v>
      </c>
      <c r="J15" s="205"/>
      <c r="K15" s="33"/>
      <c r="L15" s="27"/>
    </row>
    <row r="16" spans="2:12" ht="23.25" x14ac:dyDescent="0.4">
      <c r="B16" s="32"/>
      <c r="C16" s="204"/>
      <c r="D16" s="198" t="s">
        <v>88</v>
      </c>
      <c r="E16" s="201">
        <v>1.7</v>
      </c>
      <c r="F16" s="16"/>
      <c r="G16" s="378" t="s">
        <v>61</v>
      </c>
      <c r="H16" s="378"/>
      <c r="I16" s="360">
        <f>(I8*I6*(PI()*E15*E15/4*E14*0.7))/((PI()*E7*E7/4*E6*0.7)*I14)</f>
        <v>1.1333333333333331</v>
      </c>
      <c r="J16" s="205"/>
      <c r="K16" s="33"/>
      <c r="L16" s="27"/>
    </row>
    <row r="17" spans="2:12" ht="6.75" customHeight="1" x14ac:dyDescent="0.3">
      <c r="B17" s="32"/>
      <c r="C17" s="204"/>
      <c r="D17" s="27"/>
      <c r="E17" s="27"/>
      <c r="F17" s="16"/>
      <c r="G17" s="16"/>
      <c r="H17" s="127"/>
      <c r="I17" s="128"/>
      <c r="J17" s="205"/>
      <c r="K17" s="33"/>
      <c r="L17" s="27"/>
    </row>
    <row r="18" spans="2:12" ht="20.25" x14ac:dyDescent="0.2">
      <c r="B18" s="32"/>
      <c r="C18" s="211"/>
      <c r="D18" s="27"/>
      <c r="E18" s="379" t="s">
        <v>171</v>
      </c>
      <c r="F18" s="379"/>
      <c r="G18" s="379"/>
      <c r="H18" s="133"/>
      <c r="I18" s="27"/>
      <c r="J18" s="205"/>
      <c r="K18" s="33"/>
      <c r="L18" s="27"/>
    </row>
    <row r="19" spans="2:12" ht="20.25" x14ac:dyDescent="0.3">
      <c r="B19" s="32"/>
      <c r="C19" s="211"/>
      <c r="D19" s="27"/>
      <c r="E19" s="378" t="s">
        <v>165</v>
      </c>
      <c r="F19" s="378"/>
      <c r="G19" s="225" t="str">
        <f>IF(($E$6/$E$8)&lt;($E$14/$E$16),"x "&amp;TEXT((($E$14/$E$16)/($E$6/$E$8)),"0.0"),"÷ "&amp;TEXT((($E$6/$E$8)/($E$14/$E$16)),"0.0"))</f>
        <v>÷ 1.0</v>
      </c>
      <c r="H19" s="280"/>
      <c r="I19" s="101"/>
      <c r="J19" s="205"/>
      <c r="K19" s="33"/>
      <c r="L19" s="27"/>
    </row>
    <row r="20" spans="2:12" ht="20.25" x14ac:dyDescent="0.3">
      <c r="B20" s="32"/>
      <c r="C20" s="211"/>
      <c r="D20" s="27"/>
      <c r="E20" s="378" t="s">
        <v>32</v>
      </c>
      <c r="F20" s="378"/>
      <c r="G20" s="226" t="str">
        <f>IF((($E$6*$I$6)/($E$8*$E$8*$E$7*$E$7))&lt;(($E$14*$I$14)/($E$15*$E$15*$E$16*$E$16)),"x "&amp;TEXT(((($E$14*$I$14)/($E$15*$E$15*$E$16*$E$16))/(($E$6*$I$6)/($E$7*$E$7*$E$8*$E$8))),"0.0"),"÷ "&amp;TEXT(((($E$6*$I$6)/($E$7*$E$7*$E$8*$E$8))/(($E$14*$I$14)/($E$15*$E$15*$E$16*$E$16))),"0.0"))</f>
        <v>x 8.5</v>
      </c>
      <c r="H20" s="280"/>
      <c r="I20" s="101"/>
      <c r="J20" s="205"/>
      <c r="K20" s="33"/>
      <c r="L20" s="27"/>
    </row>
    <row r="21" spans="2:12" ht="20.25" x14ac:dyDescent="0.3">
      <c r="B21" s="32"/>
      <c r="C21" s="204"/>
      <c r="D21" s="27"/>
      <c r="E21" s="378" t="s">
        <v>61</v>
      </c>
      <c r="F21" s="378"/>
      <c r="G21" s="226" t="str">
        <f>IF(($E$7*$E$7*$E$6/$I$6)&lt;($E$15*$E$15*$E$14/$I$14),"x "&amp;TEXT((($E$15*$E$15*$E$14/$I$14)/($E$7*$E$7*$E$6/$I$6)),"0.0"),"÷ "&amp;TEXT((($E$7*$E$7*$E$6/$I$6)/($E$15*$E$15*$E$14/$I$14)),"0.0"))</f>
        <v>÷ 8.8</v>
      </c>
      <c r="H21" s="280"/>
      <c r="I21" s="27"/>
      <c r="J21" s="205"/>
      <c r="K21" s="33"/>
      <c r="L21" s="27"/>
    </row>
    <row r="22" spans="2:12" ht="19.5" customHeight="1" x14ac:dyDescent="0.3">
      <c r="B22" s="32"/>
      <c r="C22" s="204"/>
      <c r="D22" s="27"/>
      <c r="E22" s="378" t="s">
        <v>282</v>
      </c>
      <c r="F22" s="378"/>
      <c r="G22" s="226" t="str">
        <f>IF((I6*I8)&lt;(I14*I16),"x "&amp;TEXT(((I14*I16)/(I6*I8)),"0.0"),"÷ "&amp;TEXT(((I6*I8)/(I14*I16)),"0.0"))</f>
        <v>÷ 14.4</v>
      </c>
      <c r="H22" s="281"/>
      <c r="I22" s="16"/>
      <c r="J22" s="205"/>
      <c r="K22" s="33"/>
      <c r="L22" s="27"/>
    </row>
    <row r="23" spans="2:12" ht="6" customHeight="1" thickBot="1" x14ac:dyDescent="0.25">
      <c r="B23" s="32"/>
      <c r="C23" s="206"/>
      <c r="D23" s="212"/>
      <c r="E23" s="212"/>
      <c r="F23" s="212"/>
      <c r="G23" s="212"/>
      <c r="H23" s="212"/>
      <c r="I23" s="212"/>
      <c r="J23" s="209"/>
      <c r="K23" s="33"/>
    </row>
    <row r="24" spans="2:12" x14ac:dyDescent="0.2">
      <c r="B24" s="32"/>
      <c r="C24" s="27"/>
      <c r="D24" s="27"/>
      <c r="E24" s="27"/>
      <c r="F24" s="27"/>
      <c r="G24" s="27"/>
      <c r="H24" s="27"/>
      <c r="I24" s="27"/>
      <c r="J24" s="27"/>
      <c r="K24" s="33"/>
    </row>
    <row r="25" spans="2:12" ht="15.75" customHeight="1" x14ac:dyDescent="0.25">
      <c r="B25" s="32"/>
      <c r="C25" s="148" t="s">
        <v>354</v>
      </c>
      <c r="D25" s="38"/>
      <c r="E25" s="38"/>
      <c r="F25" s="38"/>
      <c r="G25" s="38"/>
      <c r="H25" s="38"/>
      <c r="I25" s="101"/>
      <c r="J25" s="27"/>
      <c r="K25" s="33"/>
    </row>
    <row r="26" spans="2:12" ht="15.75" customHeight="1" x14ac:dyDescent="0.25">
      <c r="B26" s="32"/>
      <c r="C26" s="149" t="s">
        <v>109</v>
      </c>
      <c r="D26" s="27"/>
      <c r="E26" s="27"/>
      <c r="F26" s="27"/>
      <c r="G26" s="27"/>
      <c r="H26" s="27"/>
      <c r="I26" s="27"/>
      <c r="J26" s="72"/>
      <c r="K26" s="33"/>
    </row>
    <row r="27" spans="2:12" ht="15.75" customHeight="1" x14ac:dyDescent="0.2">
      <c r="B27" s="32"/>
      <c r="C27" s="148" t="s">
        <v>373</v>
      </c>
      <c r="D27" s="27"/>
      <c r="E27" s="27"/>
      <c r="F27" s="27"/>
      <c r="G27" s="27"/>
      <c r="H27" s="27"/>
      <c r="I27" s="27"/>
      <c r="J27" s="27"/>
      <c r="K27" s="33"/>
    </row>
    <row r="28" spans="2:12" ht="15.75" customHeight="1" x14ac:dyDescent="0.2">
      <c r="B28" s="32"/>
      <c r="C28" s="150" t="s">
        <v>374</v>
      </c>
      <c r="D28" s="27"/>
      <c r="E28" s="27"/>
      <c r="F28" s="27"/>
      <c r="G28" s="27"/>
      <c r="H28" s="27"/>
      <c r="I28" s="27"/>
      <c r="J28" s="27"/>
      <c r="K28" s="33"/>
    </row>
    <row r="29" spans="2:12" ht="6.75" customHeight="1" thickBot="1" x14ac:dyDescent="0.25">
      <c r="B29" s="34"/>
      <c r="C29" s="39"/>
      <c r="D29" s="39"/>
      <c r="E29" s="39"/>
      <c r="F29" s="39"/>
      <c r="G29" s="39"/>
      <c r="H29" s="39"/>
      <c r="I29" s="39"/>
      <c r="J29" s="39"/>
      <c r="K29" s="35"/>
    </row>
    <row r="30" spans="2:12" x14ac:dyDescent="0.2"/>
    <row r="31" spans="2:12" hidden="1" x14ac:dyDescent="0.2"/>
    <row r="32" spans="2:12" hidden="1" x14ac:dyDescent="0.2"/>
    <row r="33" spans="12:13" hidden="1" x14ac:dyDescent="0.2"/>
    <row r="34" spans="12:13" hidden="1" x14ac:dyDescent="0.2"/>
    <row r="35" spans="12:13" hidden="1" x14ac:dyDescent="0.2"/>
    <row r="36" spans="12:13" hidden="1" x14ac:dyDescent="0.2"/>
    <row r="37" spans="12:13" ht="12" hidden="1" customHeight="1" x14ac:dyDescent="0.2"/>
    <row r="38" spans="12:13" ht="12" hidden="1" customHeight="1" x14ac:dyDescent="0.2"/>
    <row r="39" spans="12:13" ht="12" hidden="1" customHeight="1" x14ac:dyDescent="0.2"/>
    <row r="40" spans="12:13" ht="12" hidden="1" customHeight="1" x14ac:dyDescent="0.2"/>
    <row r="41" spans="12:13" hidden="1" x14ac:dyDescent="0.2"/>
    <row r="42" spans="12:13" hidden="1" x14ac:dyDescent="0.2"/>
    <row r="43" spans="12:13" hidden="1" x14ac:dyDescent="0.2">
      <c r="L43" s="27"/>
      <c r="M43" s="27"/>
    </row>
    <row r="44" spans="12:13" hidden="1" x14ac:dyDescent="0.2">
      <c r="L44" s="27"/>
      <c r="M44" s="27"/>
    </row>
    <row r="45" spans="12:13" hidden="1" x14ac:dyDescent="0.2">
      <c r="L45" s="27"/>
      <c r="M45" s="27"/>
    </row>
    <row r="46" spans="12:13" hidden="1" x14ac:dyDescent="0.2">
      <c r="L46" s="27"/>
      <c r="M46" s="27"/>
    </row>
    <row r="47" spans="12:13" hidden="1" x14ac:dyDescent="0.2"/>
    <row r="48" spans="12:13" hidden="1" x14ac:dyDescent="0.2"/>
    <row r="49" spans="2:13" hidden="1" x14ac:dyDescent="0.2"/>
    <row r="50" spans="2:13" hidden="1" x14ac:dyDescent="0.2"/>
    <row r="51" spans="2:13" hidden="1" x14ac:dyDescent="0.2"/>
    <row r="52" spans="2:13" hidden="1" x14ac:dyDescent="0.2">
      <c r="L52" s="27"/>
      <c r="M52" s="27"/>
    </row>
    <row r="53" spans="2:13" hidden="1" x14ac:dyDescent="0.2"/>
    <row r="54" spans="2:13" hidden="1" x14ac:dyDescent="0.2"/>
    <row r="55" spans="2:13" hidden="1" x14ac:dyDescent="0.2"/>
    <row r="56" spans="2:13" hidden="1" x14ac:dyDescent="0.2"/>
    <row r="57" spans="2:13" hidden="1" x14ac:dyDescent="0.2"/>
    <row r="58" spans="2:13" hidden="1" x14ac:dyDescent="0.2">
      <c r="C58" s="40"/>
    </row>
    <row r="59" spans="2:13" hidden="1" x14ac:dyDescent="0.2">
      <c r="B59" s="40"/>
      <c r="C59" s="40"/>
    </row>
    <row r="60" spans="2:13" hidden="1" x14ac:dyDescent="0.2">
      <c r="C60" s="40"/>
    </row>
    <row r="61" spans="2:13" hidden="1" x14ac:dyDescent="0.2">
      <c r="C61" s="40"/>
    </row>
    <row r="62" spans="2:13" hidden="1" x14ac:dyDescent="0.2">
      <c r="C62" s="40"/>
    </row>
  </sheetData>
  <sheetProtection algorithmName="SHA-512" hashValue="uxADCw6Brjs4Eu0D1uO1n395e7iNjyGsNIOKwzydWLNl8shAT9V1ODQzlU9DFxwnGGIfX29boMhDmVn67+P82A==" saltValue="lAyMRVNuMCOB4CQOJa6Leg==" spinCount="100000" sheet="1" objects="1" scenarios="1" selectLockedCells="1"/>
  <mergeCells count="18">
    <mergeCell ref="E22:F22"/>
    <mergeCell ref="G7:H7"/>
    <mergeCell ref="G8:H8"/>
    <mergeCell ref="E19:F19"/>
    <mergeCell ref="E18:G18"/>
    <mergeCell ref="G14:H14"/>
    <mergeCell ref="G15:H15"/>
    <mergeCell ref="G13:I13"/>
    <mergeCell ref="E20:F20"/>
    <mergeCell ref="E21:F21"/>
    <mergeCell ref="G16:H16"/>
    <mergeCell ref="G5:I5"/>
    <mergeCell ref="B2:K2"/>
    <mergeCell ref="D3:I3"/>
    <mergeCell ref="D11:I11"/>
    <mergeCell ref="D5:E5"/>
    <mergeCell ref="D13:E13"/>
    <mergeCell ref="G6:H6"/>
  </mergeCells>
  <phoneticPr fontId="3" type="noConversion"/>
  <conditionalFormatting sqref="G19">
    <cfRule type="expression" dxfId="31" priority="1" stopIfTrue="1">
      <formula>($E$6/$E$8)&lt;($E$14/$E$16)</formula>
    </cfRule>
  </conditionalFormatting>
  <conditionalFormatting sqref="G20">
    <cfRule type="expression" dxfId="30" priority="2" stopIfTrue="1">
      <formula>(($E$6*$I$6)/($E$8*$E$8*$E$7*$E$7))&lt;(($E$14*$I$14)/($E$15*$E$15*$E$16*$E$16))</formula>
    </cfRule>
  </conditionalFormatting>
  <conditionalFormatting sqref="G21">
    <cfRule type="expression" dxfId="29" priority="3" stopIfTrue="1">
      <formula>($E$7*$E$7*$E$6/$I$6)&lt;($E$15*$E$15*$E$14/$I$14)</formula>
    </cfRule>
  </conditionalFormatting>
  <conditionalFormatting sqref="I15">
    <cfRule type="expression" dxfId="28" priority="4" stopIfTrue="1">
      <formula>$E$15&gt;=10</formula>
    </cfRule>
  </conditionalFormatting>
  <conditionalFormatting sqref="G22">
    <cfRule type="expression" dxfId="27" priority="5" stopIfTrue="1">
      <formula>($I$6*$I$8)&lt;($I$14*$I$16)</formula>
    </cfRule>
  </conditionalFormatting>
  <pageMargins left="0" right="0" top="0" bottom="0" header="0.51181102362204722" footer="0.51181102362204722"/>
  <pageSetup paperSize="9" scale="98" orientation="landscape" r:id="rId1"/>
  <headerFooter alignWithMargins="0"/>
  <rowBreaks count="1" manualBreakCount="1">
    <brk id="67" min="1" max="2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B1:Q107"/>
  <sheetViews>
    <sheetView showGridLines="0" showRowColHeaders="0" showOutlineSymbols="0" zoomScale="60" zoomScaleNormal="60" zoomScaleSheetLayoutView="25" workbookViewId="0">
      <selection activeCell="E7" sqref="E7"/>
    </sheetView>
  </sheetViews>
  <sheetFormatPr baseColWidth="10" defaultColWidth="0" defaultRowHeight="12.75" zeroHeight="1" x14ac:dyDescent="0.2"/>
  <cols>
    <col min="1" max="1" width="3.28515625" style="1" customWidth="1"/>
    <col min="2" max="2" width="3.85546875" style="1" customWidth="1"/>
    <col min="3" max="3" width="3.42578125" style="1" customWidth="1"/>
    <col min="4" max="4" width="37.28515625" style="1" customWidth="1"/>
    <col min="5" max="5" width="19.7109375" style="1" customWidth="1"/>
    <col min="6" max="6" width="27.85546875" style="1" customWidth="1"/>
    <col min="7" max="7" width="20.140625" style="1" customWidth="1"/>
    <col min="8" max="8" width="3.85546875" style="1" customWidth="1"/>
    <col min="9" max="9" width="3" style="1" customWidth="1"/>
    <col min="10" max="10" width="3.140625" style="114" customWidth="1"/>
    <col min="11" max="11" width="36.7109375" style="114" customWidth="1"/>
    <col min="12" max="12" width="20.5703125" style="114" customWidth="1"/>
    <col min="13" max="13" width="27" style="1" customWidth="1"/>
    <col min="14" max="14" width="20.28515625" style="1" customWidth="1"/>
    <col min="15" max="15" width="3.28515625" style="1" customWidth="1"/>
    <col min="16" max="16" width="3.7109375" style="1" customWidth="1"/>
    <col min="17" max="17" width="5.7109375" style="1" customWidth="1"/>
    <col min="18" max="16384" width="0" style="1" hidden="1"/>
  </cols>
  <sheetData>
    <row r="1" spans="2:16" ht="13.5" thickBot="1" x14ac:dyDescent="0.25">
      <c r="J1" s="1"/>
      <c r="K1" s="1"/>
      <c r="L1" s="1"/>
    </row>
    <row r="2" spans="2:16" ht="48" customHeight="1" x14ac:dyDescent="0.2">
      <c r="B2" s="50"/>
      <c r="C2" s="384" t="s">
        <v>73</v>
      </c>
      <c r="D2" s="384"/>
      <c r="E2" s="384"/>
      <c r="F2" s="384"/>
      <c r="G2" s="384"/>
      <c r="H2" s="384"/>
      <c r="I2" s="384"/>
      <c r="J2" s="384"/>
      <c r="K2" s="384"/>
      <c r="L2" s="384"/>
      <c r="M2" s="384"/>
      <c r="N2" s="384"/>
      <c r="O2" s="384"/>
      <c r="P2" s="385"/>
    </row>
    <row r="3" spans="2:16" ht="12" customHeight="1" thickBot="1" x14ac:dyDescent="0.3">
      <c r="B3" s="7"/>
      <c r="C3" s="4"/>
      <c r="D3" s="4"/>
      <c r="E3" s="4"/>
      <c r="F3" s="4"/>
      <c r="G3" s="4"/>
      <c r="H3" s="4"/>
      <c r="I3" s="4"/>
      <c r="J3" s="4"/>
      <c r="K3" s="4"/>
      <c r="L3" s="4"/>
      <c r="M3" s="4"/>
      <c r="N3" s="5"/>
      <c r="O3" s="3"/>
      <c r="P3" s="8"/>
    </row>
    <row r="4" spans="2:16" ht="21" thickBot="1" x14ac:dyDescent="0.25">
      <c r="B4" s="7"/>
      <c r="C4" s="236"/>
      <c r="D4" s="390" t="s">
        <v>75</v>
      </c>
      <c r="E4" s="390"/>
      <c r="F4" s="390"/>
      <c r="G4" s="390"/>
      <c r="H4" s="237"/>
      <c r="I4" s="10"/>
      <c r="J4" s="389" t="s">
        <v>76</v>
      </c>
      <c r="K4" s="390"/>
      <c r="L4" s="390"/>
      <c r="M4" s="390"/>
      <c r="N4" s="390"/>
      <c r="O4" s="391"/>
      <c r="P4" s="8"/>
    </row>
    <row r="5" spans="2:16" ht="10.5" customHeight="1" x14ac:dyDescent="0.2">
      <c r="B5" s="7"/>
      <c r="C5" s="238"/>
      <c r="D5" s="3"/>
      <c r="E5" s="3"/>
      <c r="F5" s="3"/>
      <c r="G5" s="3"/>
      <c r="H5" s="239"/>
      <c r="I5" s="10"/>
      <c r="J5" s="245"/>
      <c r="K5" s="3"/>
      <c r="L5" s="3"/>
      <c r="M5" s="3"/>
      <c r="N5" s="3"/>
      <c r="O5" s="246"/>
      <c r="P5" s="8"/>
    </row>
    <row r="6" spans="2:16" ht="20.25" customHeight="1" x14ac:dyDescent="0.2">
      <c r="B6" s="7"/>
      <c r="C6" s="238"/>
      <c r="D6" s="379" t="s">
        <v>77</v>
      </c>
      <c r="E6" s="379"/>
      <c r="F6" s="379" t="s">
        <v>78</v>
      </c>
      <c r="G6" s="379"/>
      <c r="H6" s="239"/>
      <c r="I6" s="10"/>
      <c r="J6" s="245"/>
      <c r="K6" s="379" t="s">
        <v>79</v>
      </c>
      <c r="L6" s="379"/>
      <c r="M6" s="379" t="s">
        <v>80</v>
      </c>
      <c r="N6" s="379"/>
      <c r="O6" s="246"/>
      <c r="P6" s="8"/>
    </row>
    <row r="7" spans="2:16" ht="24" customHeight="1" x14ac:dyDescent="0.4">
      <c r="B7" s="7"/>
      <c r="C7" s="238"/>
      <c r="D7" s="198" t="s">
        <v>81</v>
      </c>
      <c r="E7" s="199">
        <v>150</v>
      </c>
      <c r="F7" s="198" t="s">
        <v>83</v>
      </c>
      <c r="G7" s="202">
        <v>1000</v>
      </c>
      <c r="H7" s="240"/>
      <c r="I7" s="41"/>
      <c r="J7" s="247"/>
      <c r="K7" s="198" t="s">
        <v>86</v>
      </c>
      <c r="L7" s="199">
        <v>50</v>
      </c>
      <c r="M7" s="198" t="s">
        <v>89</v>
      </c>
      <c r="N7" s="228">
        <f>((G7/60*4)/(3.1415927*0.7*E8*E8))*E9/L9*0.7*(3.1415927*L8*L8/4)*60</f>
        <v>612.97675970199066</v>
      </c>
      <c r="O7" s="246"/>
      <c r="P7" s="8"/>
    </row>
    <row r="8" spans="2:16" ht="26.25" customHeight="1" x14ac:dyDescent="0.4">
      <c r="B8" s="7"/>
      <c r="C8" s="238"/>
      <c r="D8" s="198" t="s">
        <v>82</v>
      </c>
      <c r="E8" s="200">
        <v>4.5999999999999996</v>
      </c>
      <c r="F8" s="198" t="s">
        <v>91</v>
      </c>
      <c r="G8" s="203">
        <v>20</v>
      </c>
      <c r="H8" s="240"/>
      <c r="I8" s="41"/>
      <c r="J8" s="247"/>
      <c r="K8" s="198" t="s">
        <v>87</v>
      </c>
      <c r="L8" s="200">
        <v>2.1</v>
      </c>
      <c r="M8" s="198" t="s">
        <v>92</v>
      </c>
      <c r="N8" s="229">
        <f>G8/((PI()*E8*E8/4*E7*0.7)/(PI()*L8*L8/4*L7*0.7))</f>
        <v>1.3894139886578452</v>
      </c>
      <c r="O8" s="246"/>
      <c r="P8" s="8"/>
    </row>
    <row r="9" spans="2:16" ht="24" customHeight="1" x14ac:dyDescent="0.4">
      <c r="B9" s="7"/>
      <c r="C9" s="238"/>
      <c r="D9" s="198" t="s">
        <v>85</v>
      </c>
      <c r="E9" s="201">
        <v>5</v>
      </c>
      <c r="F9" s="51"/>
      <c r="G9" s="52"/>
      <c r="H9" s="240"/>
      <c r="I9" s="41"/>
      <c r="J9" s="247"/>
      <c r="K9" s="198" t="s">
        <v>88</v>
      </c>
      <c r="L9" s="201">
        <v>1.7</v>
      </c>
      <c r="M9" s="54"/>
      <c r="N9" s="55"/>
      <c r="O9" s="246"/>
      <c r="P9" s="8"/>
    </row>
    <row r="10" spans="2:16" ht="24" customHeight="1" x14ac:dyDescent="0.2">
      <c r="B10" s="7"/>
      <c r="C10" s="238"/>
      <c r="D10" s="213" t="s">
        <v>94</v>
      </c>
      <c r="E10" s="214">
        <v>1.3</v>
      </c>
      <c r="F10" s="51"/>
      <c r="G10" s="52"/>
      <c r="H10" s="240"/>
      <c r="I10" s="41"/>
      <c r="J10" s="247"/>
      <c r="K10" s="213" t="s">
        <v>95</v>
      </c>
      <c r="L10" s="214">
        <v>0.1</v>
      </c>
      <c r="M10" s="54"/>
      <c r="N10" s="55"/>
      <c r="O10" s="246"/>
      <c r="P10" s="8"/>
    </row>
    <row r="11" spans="2:16" ht="20.25" customHeight="1" x14ac:dyDescent="0.2">
      <c r="B11" s="7"/>
      <c r="C11" s="238"/>
      <c r="D11" s="17"/>
      <c r="E11" s="17"/>
      <c r="F11" s="17"/>
      <c r="G11" s="17"/>
      <c r="H11" s="240"/>
      <c r="I11" s="41"/>
      <c r="J11" s="247"/>
      <c r="K11" s="9"/>
      <c r="L11" s="9"/>
      <c r="M11" s="9"/>
      <c r="N11" s="9"/>
      <c r="O11" s="246"/>
      <c r="P11" s="8"/>
    </row>
    <row r="12" spans="2:16" ht="20.25" customHeight="1" x14ac:dyDescent="0.3">
      <c r="B12" s="7"/>
      <c r="C12" s="238"/>
      <c r="D12" s="387" t="s">
        <v>16</v>
      </c>
      <c r="E12" s="387"/>
      <c r="F12" s="53"/>
      <c r="G12" s="3"/>
      <c r="H12" s="239"/>
      <c r="I12" s="10"/>
      <c r="J12" s="245"/>
      <c r="K12" s="387" t="s">
        <v>16</v>
      </c>
      <c r="L12" s="387"/>
      <c r="M12" s="10"/>
      <c r="N12" s="3"/>
      <c r="O12" s="246"/>
      <c r="P12" s="8"/>
    </row>
    <row r="13" spans="2:16" ht="41.25" customHeight="1" x14ac:dyDescent="0.3">
      <c r="B13" s="7"/>
      <c r="C13" s="238"/>
      <c r="D13" s="213" t="s">
        <v>62</v>
      </c>
      <c r="E13" s="227">
        <f>10*(((PI()*E8*E8/4*E7*0.7)/G7))</f>
        <v>17.449976394364501</v>
      </c>
      <c r="F13" s="53"/>
      <c r="G13" s="3"/>
      <c r="H13" s="239"/>
      <c r="I13" s="10"/>
      <c r="J13" s="245"/>
      <c r="K13" s="213" t="s">
        <v>62</v>
      </c>
      <c r="L13" s="227">
        <f>10*(((PI()*L8*L8/4*L7*0.7)/N7))</f>
        <v>1.9776639913613097</v>
      </c>
      <c r="M13" s="10"/>
      <c r="N13" s="3"/>
      <c r="O13" s="246"/>
      <c r="P13" s="8"/>
    </row>
    <row r="14" spans="2:16" ht="16.5" customHeight="1" x14ac:dyDescent="0.3">
      <c r="B14" s="7"/>
      <c r="C14" s="238"/>
      <c r="D14" s="53"/>
      <c r="E14" s="53"/>
      <c r="F14" s="53"/>
      <c r="G14" s="3"/>
      <c r="H14" s="239"/>
      <c r="I14" s="10"/>
      <c r="J14" s="245"/>
      <c r="K14" s="10"/>
      <c r="L14" s="10"/>
      <c r="M14" s="10"/>
      <c r="N14" s="3"/>
      <c r="O14" s="246"/>
      <c r="P14" s="8"/>
    </row>
    <row r="15" spans="2:16" ht="20.25" customHeight="1" x14ac:dyDescent="0.3">
      <c r="B15" s="7"/>
      <c r="C15" s="238"/>
      <c r="D15" s="387" t="s">
        <v>96</v>
      </c>
      <c r="E15" s="387"/>
      <c r="F15" s="387"/>
      <c r="G15" s="387"/>
      <c r="H15" s="239"/>
      <c r="I15" s="10"/>
      <c r="J15" s="245"/>
      <c r="K15" s="387" t="s">
        <v>18</v>
      </c>
      <c r="L15" s="387"/>
      <c r="M15" s="387"/>
      <c r="N15" s="387"/>
      <c r="O15" s="246"/>
      <c r="P15" s="8"/>
    </row>
    <row r="16" spans="2:16" ht="20.25" customHeight="1" x14ac:dyDescent="0.3">
      <c r="B16" s="7"/>
      <c r="C16" s="238"/>
      <c r="D16" s="215" t="s">
        <v>15</v>
      </c>
      <c r="E16" s="215" t="s">
        <v>20</v>
      </c>
      <c r="F16" s="215" t="s">
        <v>93</v>
      </c>
      <c r="G16" s="215" t="s">
        <v>3</v>
      </c>
      <c r="H16" s="239"/>
      <c r="I16" s="10"/>
      <c r="J16" s="245"/>
      <c r="K16" s="215" t="s">
        <v>15</v>
      </c>
      <c r="L16" s="215" t="s">
        <v>20</v>
      </c>
      <c r="M16" s="215" t="s">
        <v>93</v>
      </c>
      <c r="N16" s="215" t="s">
        <v>3</v>
      </c>
      <c r="O16" s="246"/>
      <c r="P16" s="8"/>
    </row>
    <row r="17" spans="2:16" ht="20.25" customHeight="1" x14ac:dyDescent="0.3">
      <c r="B17" s="7"/>
      <c r="C17" s="238"/>
      <c r="D17" s="216" t="s">
        <v>17</v>
      </c>
      <c r="E17" s="217">
        <v>0</v>
      </c>
      <c r="F17" s="218">
        <f>IF(ISBLANK(G17)=TRUE,"",100-G17)</f>
        <v>95</v>
      </c>
      <c r="G17" s="219">
        <v>5</v>
      </c>
      <c r="H17" s="239"/>
      <c r="I17" s="10"/>
      <c r="J17" s="245"/>
      <c r="K17" s="216" t="s">
        <v>17</v>
      </c>
      <c r="L17" s="217">
        <v>0</v>
      </c>
      <c r="M17" s="218">
        <f t="shared" ref="M17:M26" si="0">IF(ISBLANK(G17)=TRUE,"",100-G17)</f>
        <v>95</v>
      </c>
      <c r="N17" s="231">
        <f t="shared" ref="N17:N26" si="1">IF(ISBLANK(G17)=TRUE,"",G17)</f>
        <v>5</v>
      </c>
      <c r="O17" s="246"/>
      <c r="P17" s="8"/>
    </row>
    <row r="18" spans="2:16" ht="20.25" customHeight="1" x14ac:dyDescent="0.3">
      <c r="B18" s="7"/>
      <c r="C18" s="238"/>
      <c r="D18" s="216" t="s">
        <v>19</v>
      </c>
      <c r="E18" s="220">
        <v>2</v>
      </c>
      <c r="F18" s="218">
        <f t="shared" ref="F18:F26" si="2">IF(ISBLANK(G18)=TRUE,"",100-G18)</f>
        <v>95</v>
      </c>
      <c r="G18" s="219">
        <v>5</v>
      </c>
      <c r="H18" s="239"/>
      <c r="I18" s="10"/>
      <c r="J18" s="245"/>
      <c r="K18" s="216" t="s">
        <v>19</v>
      </c>
      <c r="L18" s="230">
        <f>IF(G30&gt;=0,G30,0)</f>
        <v>0.21086167800453509</v>
      </c>
      <c r="M18" s="218">
        <f t="shared" si="0"/>
        <v>95</v>
      </c>
      <c r="N18" s="231">
        <f t="shared" si="1"/>
        <v>5</v>
      </c>
      <c r="O18" s="248"/>
      <c r="P18" s="8"/>
    </row>
    <row r="19" spans="2:16" ht="20.25" customHeight="1" x14ac:dyDescent="0.3">
      <c r="B19" s="7"/>
      <c r="C19" s="238"/>
      <c r="D19" s="216">
        <v>3</v>
      </c>
      <c r="E19" s="220">
        <v>15</v>
      </c>
      <c r="F19" s="218">
        <f t="shared" si="2"/>
        <v>5</v>
      </c>
      <c r="G19" s="219">
        <v>95</v>
      </c>
      <c r="H19" s="239"/>
      <c r="I19" s="10"/>
      <c r="J19" s="245"/>
      <c r="K19" s="216">
        <v>3</v>
      </c>
      <c r="L19" s="230">
        <f t="shared" ref="L19:L26" si="3">IF((F19="")=TRUE,L18,IF(F19-F18=0,L18+((E19-E18)*($L$8^2/$E$8^2)*($L$7/$E$7)*($G$7/$N$7)),L18+((G19-G18)/(((G19-G18)/(E19-E18))*($E$8^2/$L$8^2)*($E$7/$L$7)*($N$7/$G$7)))))</f>
        <v>1.6841950113378683</v>
      </c>
      <c r="M19" s="218">
        <f t="shared" si="0"/>
        <v>5</v>
      </c>
      <c r="N19" s="231">
        <f t="shared" si="1"/>
        <v>95</v>
      </c>
      <c r="O19" s="249"/>
      <c r="P19" s="8"/>
    </row>
    <row r="20" spans="2:16" ht="20.25" customHeight="1" x14ac:dyDescent="0.3">
      <c r="B20" s="7"/>
      <c r="C20" s="238"/>
      <c r="D20" s="216">
        <v>4</v>
      </c>
      <c r="E20" s="220">
        <v>16</v>
      </c>
      <c r="F20" s="218">
        <f t="shared" si="2"/>
        <v>95</v>
      </c>
      <c r="G20" s="219">
        <v>5</v>
      </c>
      <c r="H20" s="239"/>
      <c r="I20" s="10"/>
      <c r="J20" s="245"/>
      <c r="K20" s="216">
        <v>4</v>
      </c>
      <c r="L20" s="230">
        <f t="shared" si="3"/>
        <v>1.7975283446712016</v>
      </c>
      <c r="M20" s="218">
        <f t="shared" si="0"/>
        <v>95</v>
      </c>
      <c r="N20" s="231">
        <f t="shared" si="1"/>
        <v>5</v>
      </c>
      <c r="O20" s="246"/>
      <c r="P20" s="8"/>
    </row>
    <row r="21" spans="2:16" ht="20.25" customHeight="1" x14ac:dyDescent="0.3">
      <c r="B21" s="7"/>
      <c r="C21" s="238"/>
      <c r="D21" s="216">
        <v>5</v>
      </c>
      <c r="E21" s="220">
        <v>30</v>
      </c>
      <c r="F21" s="218">
        <f t="shared" si="2"/>
        <v>95</v>
      </c>
      <c r="G21" s="219">
        <v>5</v>
      </c>
      <c r="H21" s="239"/>
      <c r="I21" s="10"/>
      <c r="J21" s="245"/>
      <c r="K21" s="216">
        <v>5</v>
      </c>
      <c r="L21" s="230">
        <f t="shared" si="3"/>
        <v>3.3841950113378676</v>
      </c>
      <c r="M21" s="218">
        <f t="shared" si="0"/>
        <v>95</v>
      </c>
      <c r="N21" s="231">
        <f t="shared" si="1"/>
        <v>5</v>
      </c>
      <c r="O21" s="246"/>
      <c r="P21" s="8"/>
    </row>
    <row r="22" spans="2:16" ht="20.25" customHeight="1" x14ac:dyDescent="0.3">
      <c r="B22" s="7"/>
      <c r="C22" s="238"/>
      <c r="D22" s="216">
        <v>6</v>
      </c>
      <c r="E22" s="220"/>
      <c r="F22" s="218" t="str">
        <f t="shared" si="2"/>
        <v/>
      </c>
      <c r="G22" s="219"/>
      <c r="H22" s="239"/>
      <c r="I22" s="10"/>
      <c r="J22" s="245"/>
      <c r="K22" s="216">
        <v>6</v>
      </c>
      <c r="L22" s="230">
        <f t="shared" si="3"/>
        <v>3.3841950113378676</v>
      </c>
      <c r="M22" s="218" t="str">
        <f t="shared" si="0"/>
        <v/>
      </c>
      <c r="N22" s="231" t="str">
        <f t="shared" si="1"/>
        <v/>
      </c>
      <c r="O22" s="246"/>
      <c r="P22" s="8"/>
    </row>
    <row r="23" spans="2:16" ht="20.25" customHeight="1" x14ac:dyDescent="0.3">
      <c r="B23" s="7"/>
      <c r="C23" s="238"/>
      <c r="D23" s="216">
        <v>7</v>
      </c>
      <c r="E23" s="220"/>
      <c r="F23" s="218" t="str">
        <f t="shared" si="2"/>
        <v/>
      </c>
      <c r="G23" s="219"/>
      <c r="H23" s="239"/>
      <c r="I23" s="10"/>
      <c r="J23" s="245"/>
      <c r="K23" s="216">
        <v>7</v>
      </c>
      <c r="L23" s="230">
        <f t="shared" si="3"/>
        <v>3.3841950113378676</v>
      </c>
      <c r="M23" s="218" t="str">
        <f t="shared" si="0"/>
        <v/>
      </c>
      <c r="N23" s="231" t="str">
        <f t="shared" si="1"/>
        <v/>
      </c>
      <c r="O23" s="246"/>
      <c r="P23" s="8"/>
    </row>
    <row r="24" spans="2:16" ht="20.25" customHeight="1" x14ac:dyDescent="0.3">
      <c r="B24" s="7"/>
      <c r="C24" s="238"/>
      <c r="D24" s="216">
        <v>8</v>
      </c>
      <c r="E24" s="220"/>
      <c r="F24" s="218" t="str">
        <f t="shared" si="2"/>
        <v/>
      </c>
      <c r="G24" s="219"/>
      <c r="H24" s="239"/>
      <c r="I24" s="10"/>
      <c r="J24" s="245"/>
      <c r="K24" s="216">
        <v>8</v>
      </c>
      <c r="L24" s="230">
        <f t="shared" si="3"/>
        <v>3.3841950113378676</v>
      </c>
      <c r="M24" s="218" t="str">
        <f t="shared" si="0"/>
        <v/>
      </c>
      <c r="N24" s="231" t="str">
        <f t="shared" si="1"/>
        <v/>
      </c>
      <c r="O24" s="246"/>
      <c r="P24" s="8"/>
    </row>
    <row r="25" spans="2:16" ht="20.25" customHeight="1" x14ac:dyDescent="0.3">
      <c r="B25" s="7"/>
      <c r="C25" s="238"/>
      <c r="D25" s="216">
        <v>9</v>
      </c>
      <c r="E25" s="220"/>
      <c r="F25" s="218" t="str">
        <f t="shared" si="2"/>
        <v/>
      </c>
      <c r="G25" s="219"/>
      <c r="H25" s="239"/>
      <c r="I25" s="10"/>
      <c r="J25" s="245"/>
      <c r="K25" s="216">
        <v>9</v>
      </c>
      <c r="L25" s="230">
        <f t="shared" si="3"/>
        <v>3.3841950113378676</v>
      </c>
      <c r="M25" s="218" t="str">
        <f t="shared" si="0"/>
        <v/>
      </c>
      <c r="N25" s="231" t="str">
        <f t="shared" si="1"/>
        <v/>
      </c>
      <c r="O25" s="246"/>
      <c r="P25" s="8"/>
    </row>
    <row r="26" spans="2:16" ht="20.25" customHeight="1" x14ac:dyDescent="0.3">
      <c r="B26" s="7"/>
      <c r="C26" s="238"/>
      <c r="D26" s="216">
        <v>10</v>
      </c>
      <c r="E26" s="220"/>
      <c r="F26" s="218" t="str">
        <f t="shared" si="2"/>
        <v/>
      </c>
      <c r="G26" s="219"/>
      <c r="H26" s="239"/>
      <c r="I26" s="10"/>
      <c r="J26" s="245"/>
      <c r="K26" s="216">
        <v>10</v>
      </c>
      <c r="L26" s="230">
        <f t="shared" si="3"/>
        <v>3.3841950113378676</v>
      </c>
      <c r="M26" s="218" t="str">
        <f t="shared" si="0"/>
        <v/>
      </c>
      <c r="N26" s="231" t="str">
        <f t="shared" si="1"/>
        <v/>
      </c>
      <c r="O26" s="246"/>
      <c r="P26" s="8"/>
    </row>
    <row r="27" spans="2:16" ht="24" customHeight="1" thickBot="1" x14ac:dyDescent="0.45">
      <c r="B27" s="7"/>
      <c r="C27" s="241"/>
      <c r="D27" s="242"/>
      <c r="E27" s="242"/>
      <c r="F27" s="242"/>
      <c r="G27" s="243"/>
      <c r="H27" s="244"/>
      <c r="I27" s="10"/>
      <c r="J27" s="245"/>
      <c r="K27" s="388" t="str">
        <f>IF(G30&lt;0,"Injection delay for this gradient: "&amp;TEXT(D29*60,"0.0")&amp; " seconds","")</f>
        <v/>
      </c>
      <c r="L27" s="388"/>
      <c r="M27" s="388"/>
      <c r="N27" s="388"/>
      <c r="O27" s="246"/>
      <c r="P27" s="8"/>
    </row>
    <row r="28" spans="2:16" ht="20.25" customHeight="1" x14ac:dyDescent="0.3">
      <c r="B28" s="7"/>
      <c r="C28" s="132" t="s">
        <v>103</v>
      </c>
      <c r="D28" s="31" t="s">
        <v>104</v>
      </c>
      <c r="E28" s="14" t="s">
        <v>97</v>
      </c>
      <c r="F28" s="14">
        <f>PI()*E8*E8/4*E7*0.7/G7</f>
        <v>1.7449976394364501</v>
      </c>
      <c r="G28" s="14"/>
      <c r="H28" s="14"/>
      <c r="I28" s="10"/>
      <c r="J28" s="245"/>
      <c r="K28" s="130"/>
      <c r="L28" s="88"/>
      <c r="M28" s="129">
        <f>10*(((PI()*L8*L8/4*L7*0.7)/L30))</f>
        <v>1.2122620652039613</v>
      </c>
      <c r="N28" s="3"/>
      <c r="O28" s="246"/>
      <c r="P28" s="8"/>
    </row>
    <row r="29" spans="2:16" ht="20.25" customHeight="1" x14ac:dyDescent="0.3">
      <c r="B29" s="7"/>
      <c r="C29" s="105">
        <f>(F28*F32-F29*F31)/F28</f>
        <v>1.5804988662131533E-2</v>
      </c>
      <c r="D29" s="14">
        <f>(-F29*F31-F29*E18+F28*F32)/F28</f>
        <v>-0.21086167800453509</v>
      </c>
      <c r="E29" s="14" t="s">
        <v>98</v>
      </c>
      <c r="F29" s="14">
        <f>PI()*L8*L8/4*L7*0.7/N7</f>
        <v>0.19776639913613098</v>
      </c>
      <c r="G29" s="14"/>
      <c r="H29" s="14"/>
      <c r="I29" s="10"/>
      <c r="J29" s="245"/>
      <c r="K29" s="387" t="s">
        <v>21</v>
      </c>
      <c r="L29" s="387"/>
      <c r="M29" s="387"/>
      <c r="N29" s="387"/>
      <c r="O29" s="246"/>
      <c r="P29" s="8"/>
    </row>
    <row r="30" spans="2:16" ht="22.5" customHeight="1" x14ac:dyDescent="0.3">
      <c r="B30" s="61"/>
      <c r="C30" s="105">
        <f>(F28*F33-F30*F31)/F28</f>
        <v>9.6880907372400675E-3</v>
      </c>
      <c r="D30" s="14">
        <f>(-F30*F31-F30*E18+F28*F33)/F28</f>
        <v>-0.12925330812854446</v>
      </c>
      <c r="E30" s="14" t="s">
        <v>102</v>
      </c>
      <c r="F30" s="14">
        <f>PI()*L8*L8/4*L7*0.7/L30</f>
        <v>0.12122620652039613</v>
      </c>
      <c r="G30" s="105">
        <f>(F31*F29+E18*F29-F32*F28)/F28</f>
        <v>0.21086167800453509</v>
      </c>
      <c r="H30" s="14"/>
      <c r="I30" s="10"/>
      <c r="J30" s="245"/>
      <c r="K30" s="221" t="s">
        <v>89</v>
      </c>
      <c r="L30" s="202">
        <v>1000</v>
      </c>
      <c r="M30" s="56"/>
      <c r="N30" s="53"/>
      <c r="O30" s="246"/>
      <c r="P30" s="8"/>
    </row>
    <row r="31" spans="2:16" ht="20.25" customHeight="1" x14ac:dyDescent="0.3">
      <c r="B31" s="62"/>
      <c r="C31" s="14"/>
      <c r="D31" s="104"/>
      <c r="E31" s="14" t="s">
        <v>99</v>
      </c>
      <c r="F31" s="14">
        <f>E10/(G7/1000)</f>
        <v>1.3</v>
      </c>
      <c r="G31" s="105">
        <f>(F31*F30+E18*F30-F33*F28)/F28</f>
        <v>0.12925330812854446</v>
      </c>
      <c r="H31" s="14"/>
      <c r="I31" s="10"/>
      <c r="J31" s="245"/>
      <c r="K31" s="131"/>
      <c r="L31" s="164"/>
      <c r="M31" s="56"/>
      <c r="N31" s="53"/>
      <c r="O31" s="246"/>
      <c r="P31" s="8"/>
    </row>
    <row r="32" spans="2:16" ht="20.25" customHeight="1" x14ac:dyDescent="0.3">
      <c r="B32" s="63"/>
      <c r="C32" s="14"/>
      <c r="D32" s="14"/>
      <c r="E32" s="14" t="s">
        <v>100</v>
      </c>
      <c r="F32" s="14">
        <f>L10/(N7/1000)</f>
        <v>0.16313832199546482</v>
      </c>
      <c r="G32" s="14"/>
      <c r="H32" s="14"/>
      <c r="I32" s="10"/>
      <c r="J32" s="245"/>
      <c r="K32" s="215" t="s">
        <v>15</v>
      </c>
      <c r="L32" s="215" t="s">
        <v>20</v>
      </c>
      <c r="M32" s="215" t="s">
        <v>93</v>
      </c>
      <c r="N32" s="215" t="s">
        <v>3</v>
      </c>
      <c r="O32" s="246"/>
      <c r="P32" s="8"/>
    </row>
    <row r="33" spans="2:17" ht="20.25" customHeight="1" x14ac:dyDescent="0.3">
      <c r="B33" s="64"/>
      <c r="C33" s="14"/>
      <c r="D33" s="14"/>
      <c r="E33" s="14" t="s">
        <v>101</v>
      </c>
      <c r="F33" s="14">
        <f>L10/(L30/1000)</f>
        <v>0.1</v>
      </c>
      <c r="G33" s="14"/>
      <c r="H33" s="14"/>
      <c r="I33" s="10"/>
      <c r="J33" s="245"/>
      <c r="K33" s="216" t="s">
        <v>17</v>
      </c>
      <c r="L33" s="217">
        <v>0</v>
      </c>
      <c r="M33" s="218">
        <f>IF(ISBLANK(G17)=TRUE,"",100-G17)</f>
        <v>95</v>
      </c>
      <c r="N33" s="231">
        <f>IF(ISBLANK(G17)=TRUE,"",G17)</f>
        <v>5</v>
      </c>
      <c r="O33" s="246"/>
      <c r="P33" s="8"/>
    </row>
    <row r="34" spans="2:17" ht="20.25" customHeight="1" x14ac:dyDescent="0.3">
      <c r="B34" s="64"/>
      <c r="C34" s="3"/>
      <c r="H34" s="10"/>
      <c r="I34" s="10"/>
      <c r="J34" s="245"/>
      <c r="K34" s="216" t="s">
        <v>19</v>
      </c>
      <c r="L34" s="230">
        <f>IF(G31&gt;=0,G31,0)</f>
        <v>0.12925330812854446</v>
      </c>
      <c r="M34" s="218">
        <f t="shared" ref="M34:M42" si="4">IF(ISBLANK(G18)=TRUE,"",100-G18)</f>
        <v>95</v>
      </c>
      <c r="N34" s="231">
        <f t="shared" ref="N34:N42" si="5">IF(ISBLANK(G18)=TRUE,"",G18)</f>
        <v>5</v>
      </c>
      <c r="O34" s="248"/>
      <c r="P34" s="8"/>
    </row>
    <row r="35" spans="2:17" ht="20.25" customHeight="1" x14ac:dyDescent="0.3">
      <c r="B35" s="7"/>
      <c r="C35" s="3"/>
      <c r="D35" s="379" t="s">
        <v>171</v>
      </c>
      <c r="E35" s="379"/>
      <c r="F35" s="379"/>
      <c r="G35" s="379"/>
      <c r="H35" s="10"/>
      <c r="I35" s="10"/>
      <c r="J35" s="245"/>
      <c r="K35" s="216">
        <v>3</v>
      </c>
      <c r="L35" s="230">
        <f>IF((F19="")=TRUE,L34,IF(F19-F18=0,L34+((E19-E18)*($L$8^2/$E$8^2)*($L$7/$E$7)*($G$7/$L$30)),L34+((G19-G18)/(((G19-G18)/(E19-E18))*($E$8^2/$L$8^2)*($E$7/$L$7)*($L$30/$G$7)))))</f>
        <v>1.0323724007561439</v>
      </c>
      <c r="M35" s="218">
        <f t="shared" si="4"/>
        <v>5</v>
      </c>
      <c r="N35" s="231">
        <f t="shared" si="5"/>
        <v>95</v>
      </c>
      <c r="O35" s="249"/>
      <c r="P35" s="8"/>
    </row>
    <row r="36" spans="2:17" ht="20.25" customHeight="1" x14ac:dyDescent="0.3">
      <c r="B36" s="7"/>
      <c r="C36" s="3"/>
      <c r="D36" s="392" t="str">
        <f>"Flow rate: "&amp;TEXT(N7,"0")&amp; " µl/min"</f>
        <v>Flow rate: 613 µl/min</v>
      </c>
      <c r="E36" s="392"/>
      <c r="F36" s="392" t="str">
        <f>"Flow rate: "&amp;TEXT(L30,"0")&amp; " µl/min"</f>
        <v>Flow rate: 1000 µl/min</v>
      </c>
      <c r="G36" s="392"/>
      <c r="H36" s="10"/>
      <c r="I36" s="10"/>
      <c r="J36" s="245"/>
      <c r="K36" s="216">
        <v>4</v>
      </c>
      <c r="L36" s="230">
        <f>IF((F20="")=TRUE,L35,IF(F20-F19=0,L35+((E20-E19)*($L$8^2/$E$8^2)*($L$7/$E$7)*($G$7/$L$30)),L35+((G20-G19)/(((G20-G19)/(E20-E19))*($E$8^2/$L$8^2)*($E$7/$L$7)*($L$30/$G$7)))))</f>
        <v>1.1018431001890361</v>
      </c>
      <c r="M36" s="218">
        <f t="shared" si="4"/>
        <v>95</v>
      </c>
      <c r="N36" s="231">
        <f t="shared" si="5"/>
        <v>5</v>
      </c>
      <c r="O36" s="246"/>
      <c r="P36" s="8"/>
    </row>
    <row r="37" spans="2:17" ht="24" customHeight="1" x14ac:dyDescent="0.3">
      <c r="B37" s="7"/>
      <c r="C37" s="3"/>
      <c r="D37" s="283" t="s">
        <v>165</v>
      </c>
      <c r="E37" s="282" t="str">
        <f>IF(($E$7/$E$9)&lt;($L$7/$L$9),"x "&amp;TEXT((($L$7/$L$9)/($E$7/$E$9)),"0.0"),"÷ "&amp;TEXT((($E$7/$E$9)/($L$7/$L$9)),"0.0"))</f>
        <v>÷ 1.0</v>
      </c>
      <c r="H37" s="10"/>
      <c r="I37" s="10"/>
      <c r="J37" s="245"/>
      <c r="K37" s="216">
        <v>5</v>
      </c>
      <c r="L37" s="230">
        <f t="shared" ref="L37:L42" si="6">IF((F21="")=TRUE,L36,IF(F21-F20=0,L36+((E21-E20)*($L$8^2/$E$8^2)*($L$7/$E$7)*($G$7/$L$30)),L36+((G21-G20)/(((G21-G20)/(E21-E20))*($E$8^2/$L$8^2)*($E$7/$L$7)*($L$30/$G$7)))))</f>
        <v>2.0744328922495279</v>
      </c>
      <c r="M37" s="218">
        <f t="shared" si="4"/>
        <v>95</v>
      </c>
      <c r="N37" s="231">
        <f t="shared" si="5"/>
        <v>5</v>
      </c>
      <c r="O37" s="246"/>
      <c r="P37" s="8"/>
    </row>
    <row r="38" spans="2:17" ht="24" customHeight="1" x14ac:dyDescent="0.3">
      <c r="B38" s="7"/>
      <c r="C38" s="3"/>
      <c r="D38" s="222" t="s">
        <v>32</v>
      </c>
      <c r="E38" s="233" t="str">
        <f>IF((($E$7*$G$7)/($E$8*$E$8*$E$9*$E$9))&lt;(($L$7*$N$7)/($L$8*$L$8*$L$9*$L$9)),"x "&amp;TEXT(((($L$7*$N$7)/($L$8*$L$8*$L$9*$L$9))/(($E$7*$G$7)/($E$8*$E$8*$E$9*$E$9))),"0.0"),"÷ "&amp;TEXT(((($E$7*$G$7)/($E$8*$E$8*$E$9*$E$9))/(($L$7*$N$7)/($L$8*$L$8*$L$9*$L$9))),"0.0"))</f>
        <v>x 8.5</v>
      </c>
      <c r="F38" s="222" t="s">
        <v>32</v>
      </c>
      <c r="G38" s="232" t="str">
        <f>IF((($E$7*$G$7)/($E$8*$E$8*$E$9*$E$9))&lt;(($L$7*$L$30)/($L$8*$L$8*$L$9*$L$9)),"x "&amp;TEXT(((($L$7*$L$30)/($L$8*$L$8*$L$9*$L$9))/(($E$7*$G$7)/($E$8*$E$8*$E$9*$E$9))),"0.0"),"÷ "&amp;TEXT(((($E$7*$G$7)/($E$8*$E$8*$E$9*$E$9))/(($L$7*$L$30)/($L$8*$L$8*$L$9*$L$9))),"0.0"))</f>
        <v>x 13.8</v>
      </c>
      <c r="H38" s="10"/>
      <c r="I38" s="10"/>
      <c r="J38" s="245"/>
      <c r="K38" s="216">
        <v>6</v>
      </c>
      <c r="L38" s="230">
        <f t="shared" si="6"/>
        <v>2.0744328922495279</v>
      </c>
      <c r="M38" s="218" t="str">
        <f t="shared" si="4"/>
        <v/>
      </c>
      <c r="N38" s="231" t="str">
        <f t="shared" si="5"/>
        <v/>
      </c>
      <c r="O38" s="246"/>
      <c r="P38" s="8"/>
    </row>
    <row r="39" spans="2:17" ht="24" customHeight="1" x14ac:dyDescent="0.3">
      <c r="B39" s="7"/>
      <c r="C39" s="3"/>
      <c r="D39" s="222" t="s">
        <v>61</v>
      </c>
      <c r="E39" s="233" t="str">
        <f>IF(MAX(L17:L26)&gt;MAX(E17:E26),"x "&amp;TEXT(MAX(L17:L26)/MAX(E17:E26),"0.0"),"÷ "&amp;TEXT((MAX(E17:E26)/MAX(L17:L26)),"0.0"))</f>
        <v>÷ 8.9</v>
      </c>
      <c r="F39" s="222" t="s">
        <v>61</v>
      </c>
      <c r="G39" s="233" t="str">
        <f>IF(MAX(L33:L42)&gt;MAX(E17:E26),"x "&amp;TEXT(MAX(L33:L42)/MAX(E17:E26),"0.0"),"÷ "&amp;TEXT((MAX(E17:E26)/MAX(L33:L42)),"0.0"))</f>
        <v>÷ 14.5</v>
      </c>
      <c r="H39" s="10"/>
      <c r="I39" s="10"/>
      <c r="J39" s="245"/>
      <c r="K39" s="216">
        <v>7</v>
      </c>
      <c r="L39" s="230">
        <f t="shared" si="6"/>
        <v>2.0744328922495279</v>
      </c>
      <c r="M39" s="218" t="str">
        <f t="shared" si="4"/>
        <v/>
      </c>
      <c r="N39" s="231" t="str">
        <f t="shared" si="5"/>
        <v/>
      </c>
      <c r="O39" s="246"/>
      <c r="P39" s="8"/>
    </row>
    <row r="40" spans="2:17" ht="20.25" customHeight="1" x14ac:dyDescent="0.3">
      <c r="B40" s="7"/>
      <c r="C40" s="3"/>
      <c r="D40" s="222" t="s">
        <v>282</v>
      </c>
      <c r="E40" s="282" t="str">
        <f>IF((MAX(L17:L26)*N7)&gt;(MAX(E17:E26)*G7),"x "&amp;TEXT((MAX(L17:L26)*N7)/(MAX(E17:E26)*G7),"0.0"),"÷ "&amp;TEXT((MAX(E17:E26)*G7)/(MAX(L17:L26)*N7),"0.0"))</f>
        <v>÷ 14.5</v>
      </c>
      <c r="H40" s="10"/>
      <c r="I40" s="10"/>
      <c r="J40" s="245"/>
      <c r="K40" s="216">
        <v>8</v>
      </c>
      <c r="L40" s="230">
        <f t="shared" si="6"/>
        <v>2.0744328922495279</v>
      </c>
      <c r="M40" s="218" t="str">
        <f t="shared" si="4"/>
        <v/>
      </c>
      <c r="N40" s="231" t="str">
        <f t="shared" si="5"/>
        <v/>
      </c>
      <c r="O40" s="246"/>
      <c r="P40" s="8"/>
    </row>
    <row r="41" spans="2:17" ht="20.25" customHeight="1" x14ac:dyDescent="0.3">
      <c r="B41" s="61"/>
      <c r="C41" s="3"/>
      <c r="D41" s="3"/>
      <c r="E41" s="3"/>
      <c r="F41" s="3"/>
      <c r="G41" s="3"/>
      <c r="H41" s="10"/>
      <c r="I41" s="10"/>
      <c r="J41" s="245"/>
      <c r="K41" s="216">
        <v>9</v>
      </c>
      <c r="L41" s="230">
        <f t="shared" si="6"/>
        <v>2.0744328922495279</v>
      </c>
      <c r="M41" s="218" t="str">
        <f t="shared" si="4"/>
        <v/>
      </c>
      <c r="N41" s="231" t="str">
        <f t="shared" si="5"/>
        <v/>
      </c>
      <c r="O41" s="250"/>
      <c r="P41" s="42"/>
      <c r="Q41" s="13"/>
    </row>
    <row r="42" spans="2:17" ht="23.1" customHeight="1" x14ac:dyDescent="0.3">
      <c r="B42" s="62"/>
      <c r="C42" s="3"/>
      <c r="D42" s="361" t="s">
        <v>375</v>
      </c>
      <c r="E42" s="3"/>
      <c r="F42" s="3"/>
      <c r="G42" s="3"/>
      <c r="H42" s="10"/>
      <c r="I42" s="10"/>
      <c r="J42" s="245"/>
      <c r="K42" s="216">
        <v>10</v>
      </c>
      <c r="L42" s="230">
        <f t="shared" si="6"/>
        <v>2.0744328922495279</v>
      </c>
      <c r="M42" s="218" t="str">
        <f t="shared" si="4"/>
        <v/>
      </c>
      <c r="N42" s="231" t="str">
        <f t="shared" si="5"/>
        <v/>
      </c>
      <c r="O42" s="250"/>
      <c r="P42" s="42"/>
      <c r="Q42" s="13"/>
    </row>
    <row r="43" spans="2:17" ht="22.5" customHeight="1" thickBot="1" x14ac:dyDescent="0.45">
      <c r="B43" s="63"/>
      <c r="C43" s="3"/>
      <c r="D43" s="361" t="s">
        <v>376</v>
      </c>
      <c r="E43" s="3"/>
      <c r="F43" s="3"/>
      <c r="G43" s="3"/>
      <c r="H43" s="10"/>
      <c r="I43" s="10"/>
      <c r="J43" s="251"/>
      <c r="K43" s="386" t="str">
        <f>IF(G31&lt;0,"Injection delay for this gradient: "&amp;TEXT(D30*60,"0.0")&amp; " seconds","")</f>
        <v/>
      </c>
      <c r="L43" s="386"/>
      <c r="M43" s="386"/>
      <c r="N43" s="386"/>
      <c r="O43" s="252"/>
      <c r="P43" s="8"/>
      <c r="Q43" s="3"/>
    </row>
    <row r="44" spans="2:17" ht="23.1" customHeight="1" x14ac:dyDescent="0.25">
      <c r="B44" s="64"/>
      <c r="C44" s="3"/>
      <c r="D44" s="361" t="s">
        <v>373</v>
      </c>
      <c r="E44" s="3"/>
      <c r="F44" s="3"/>
      <c r="G44" s="3"/>
      <c r="H44" s="10"/>
      <c r="I44" s="10"/>
      <c r="J44" s="253"/>
      <c r="K44" s="254"/>
      <c r="L44" s="254"/>
      <c r="M44" s="255"/>
      <c r="N44" s="256"/>
      <c r="O44" s="256"/>
      <c r="P44" s="8"/>
      <c r="Q44" s="3"/>
    </row>
    <row r="45" spans="2:17" ht="22.5" customHeight="1" x14ac:dyDescent="0.25">
      <c r="B45" s="7"/>
      <c r="C45" s="3"/>
      <c r="D45" s="362" t="s">
        <v>374</v>
      </c>
      <c r="E45" s="3"/>
      <c r="F45" s="3"/>
      <c r="G45" s="3"/>
      <c r="H45" s="10"/>
      <c r="I45" s="10"/>
      <c r="L45" s="18"/>
      <c r="M45" s="15"/>
      <c r="N45" s="3"/>
      <c r="O45" s="3"/>
      <c r="P45" s="8"/>
      <c r="Q45" s="3"/>
    </row>
    <row r="46" spans="2:17" ht="7.5" customHeight="1" thickBot="1" x14ac:dyDescent="0.25">
      <c r="B46" s="43"/>
      <c r="C46" s="44"/>
      <c r="D46" s="44"/>
      <c r="E46" s="44"/>
      <c r="F46" s="44"/>
      <c r="G46" s="44"/>
      <c r="H46" s="45"/>
      <c r="I46" s="45"/>
      <c r="L46" s="46"/>
      <c r="M46" s="47"/>
      <c r="N46" s="44"/>
      <c r="O46" s="44"/>
      <c r="P46" s="11"/>
      <c r="Q46" s="3"/>
    </row>
    <row r="47" spans="2:17" ht="20.25" x14ac:dyDescent="0.3">
      <c r="H47" s="6"/>
      <c r="I47" s="112"/>
      <c r="J47" s="192"/>
      <c r="K47" s="192"/>
      <c r="L47" s="112"/>
      <c r="M47" s="15"/>
      <c r="N47" s="3"/>
      <c r="O47" s="3"/>
      <c r="P47" s="3"/>
      <c r="Q47" s="3"/>
    </row>
    <row r="48" spans="2:17" hidden="1" x14ac:dyDescent="0.2">
      <c r="H48" s="6"/>
      <c r="I48" s="6"/>
      <c r="J48" s="113"/>
      <c r="K48" s="111"/>
      <c r="L48" s="111"/>
      <c r="M48" s="15"/>
      <c r="N48" s="3"/>
      <c r="O48" s="3"/>
      <c r="P48" s="3"/>
      <c r="Q48" s="3"/>
    </row>
    <row r="49" spans="14:17" hidden="1" x14ac:dyDescent="0.2">
      <c r="N49" s="68"/>
      <c r="O49" s="68"/>
      <c r="P49" s="68"/>
      <c r="Q49" s="68"/>
    </row>
    <row r="50" spans="14:17" hidden="1" x14ac:dyDescent="0.2">
      <c r="N50" s="68"/>
      <c r="O50" s="68"/>
      <c r="P50" s="68"/>
      <c r="Q50" s="26"/>
    </row>
    <row r="51" spans="14:17" hidden="1" x14ac:dyDescent="0.2">
      <c r="N51" s="68"/>
      <c r="O51" s="68"/>
      <c r="P51" s="68"/>
      <c r="Q51" s="26"/>
    </row>
    <row r="52" spans="14:17" hidden="1" x14ac:dyDescent="0.2">
      <c r="N52" s="68"/>
      <c r="O52" s="68"/>
      <c r="P52" s="68"/>
      <c r="Q52" s="26"/>
    </row>
    <row r="53" spans="14:17" ht="12" hidden="1" customHeight="1" x14ac:dyDescent="0.2">
      <c r="N53" s="68"/>
      <c r="O53" s="68"/>
      <c r="P53" s="68"/>
      <c r="Q53" s="26"/>
    </row>
    <row r="54" spans="14:17" ht="12" hidden="1" customHeight="1" x14ac:dyDescent="0.2">
      <c r="N54" s="68"/>
      <c r="O54" s="68"/>
      <c r="P54" s="68"/>
      <c r="Q54" s="26"/>
    </row>
    <row r="55" spans="14:17" ht="12" hidden="1" customHeight="1" x14ac:dyDescent="0.2">
      <c r="N55" s="69"/>
      <c r="O55" s="69"/>
      <c r="P55" s="70"/>
      <c r="Q55" s="71"/>
    </row>
    <row r="56" spans="14:17" ht="12" hidden="1" customHeight="1" x14ac:dyDescent="0.2">
      <c r="N56" s="69"/>
      <c r="O56" s="69"/>
      <c r="P56" s="70"/>
      <c r="Q56" s="71"/>
    </row>
    <row r="57" spans="14:17" ht="12" hidden="1" customHeight="1" x14ac:dyDescent="0.2">
      <c r="N57" s="69"/>
      <c r="O57" s="69"/>
      <c r="P57" s="70"/>
      <c r="Q57" s="71"/>
    </row>
    <row r="58" spans="14:17" ht="12" hidden="1" customHeight="1" x14ac:dyDescent="0.2">
      <c r="N58" s="69"/>
      <c r="O58" s="69"/>
      <c r="P58" s="70"/>
      <c r="Q58" s="71"/>
    </row>
    <row r="59" spans="14:17" ht="12" hidden="1" customHeight="1" x14ac:dyDescent="0.2">
      <c r="N59" s="69"/>
      <c r="O59" s="69"/>
      <c r="P59" s="70"/>
      <c r="Q59" s="71"/>
    </row>
    <row r="60" spans="14:17" ht="12" hidden="1" customHeight="1" x14ac:dyDescent="0.2">
      <c r="N60" s="69"/>
      <c r="O60" s="69"/>
      <c r="P60" s="70"/>
      <c r="Q60" s="71"/>
    </row>
    <row r="61" spans="14:17" ht="12" hidden="1" customHeight="1" x14ac:dyDescent="0.2">
      <c r="N61" s="69"/>
      <c r="O61" s="69"/>
      <c r="P61" s="70"/>
      <c r="Q61" s="71"/>
    </row>
    <row r="62" spans="14:17" ht="12" hidden="1" customHeight="1" x14ac:dyDescent="0.2">
      <c r="N62" s="69"/>
      <c r="O62" s="69"/>
      <c r="P62" s="70"/>
      <c r="Q62" s="71"/>
    </row>
    <row r="63" spans="14:17" ht="12" hidden="1" customHeight="1" x14ac:dyDescent="0.2">
      <c r="N63" s="69"/>
      <c r="O63" s="69"/>
      <c r="P63" s="70"/>
      <c r="Q63" s="71"/>
    </row>
    <row r="64" spans="14:17" ht="12" hidden="1" customHeight="1" x14ac:dyDescent="0.2">
      <c r="N64" s="69"/>
      <c r="O64" s="69"/>
      <c r="P64" s="70"/>
      <c r="Q64" s="71"/>
    </row>
    <row r="65" spans="14:17" ht="12" hidden="1" customHeight="1" x14ac:dyDescent="0.2">
      <c r="N65" s="69"/>
      <c r="O65" s="69"/>
      <c r="P65" s="70"/>
      <c r="Q65" s="71"/>
    </row>
    <row r="66" spans="14:17" ht="12" hidden="1" customHeight="1" x14ac:dyDescent="0.2">
      <c r="N66" s="69"/>
      <c r="O66" s="69"/>
      <c r="P66" s="70"/>
      <c r="Q66" s="71"/>
    </row>
    <row r="67" spans="14:17" ht="12" hidden="1" customHeight="1" x14ac:dyDescent="0.2">
      <c r="N67" s="69"/>
      <c r="O67" s="69"/>
      <c r="P67" s="70"/>
      <c r="Q67" s="71"/>
    </row>
    <row r="68" spans="14:17" ht="12" hidden="1" customHeight="1" x14ac:dyDescent="0.2">
      <c r="N68" s="69"/>
      <c r="O68" s="69"/>
      <c r="P68" s="70"/>
      <c r="Q68" s="71"/>
    </row>
    <row r="69" spans="14:17" ht="12.75" hidden="1" customHeight="1" x14ac:dyDescent="0.2">
      <c r="N69" s="69"/>
      <c r="O69" s="69"/>
      <c r="P69" s="70"/>
      <c r="Q69" s="71"/>
    </row>
    <row r="70" spans="14:17" ht="12.75" hidden="1" customHeight="1" x14ac:dyDescent="0.2">
      <c r="N70" s="69"/>
      <c r="O70" s="69"/>
      <c r="P70" s="70"/>
      <c r="Q70" s="71"/>
    </row>
    <row r="71" spans="14:17" ht="12.75" hidden="1" customHeight="1" x14ac:dyDescent="0.2">
      <c r="N71" s="69"/>
      <c r="O71" s="69"/>
      <c r="P71" s="70"/>
      <c r="Q71" s="71"/>
    </row>
    <row r="72" spans="14:17" ht="12.75" hidden="1" customHeight="1" x14ac:dyDescent="0.2">
      <c r="N72" s="69"/>
      <c r="O72" s="69"/>
      <c r="P72" s="70"/>
      <c r="Q72" s="71"/>
    </row>
    <row r="73" spans="14:17" ht="12.75" hidden="1" customHeight="1" x14ac:dyDescent="0.2">
      <c r="N73" s="69"/>
      <c r="O73" s="69"/>
      <c r="P73" s="70"/>
      <c r="Q73" s="71"/>
    </row>
    <row r="74" spans="14:17" ht="12.75" hidden="1" customHeight="1" x14ac:dyDescent="0.2">
      <c r="N74" s="69"/>
      <c r="O74" s="69"/>
      <c r="P74" s="70"/>
      <c r="Q74" s="71"/>
    </row>
    <row r="75" spans="14:17" ht="12.75" hidden="1" customHeight="1" x14ac:dyDescent="0.2">
      <c r="N75" s="69"/>
      <c r="O75" s="69"/>
      <c r="P75" s="70"/>
      <c r="Q75" s="70"/>
    </row>
    <row r="76" spans="14:17" ht="12.75" hidden="1" customHeight="1" x14ac:dyDescent="0.2">
      <c r="N76" s="69"/>
      <c r="O76" s="69"/>
      <c r="P76" s="70"/>
      <c r="Q76" s="70"/>
    </row>
    <row r="77" spans="14:17" ht="12.75" hidden="1" customHeight="1" x14ac:dyDescent="0.2">
      <c r="N77" s="69"/>
      <c r="O77" s="69"/>
      <c r="P77" s="70"/>
      <c r="Q77" s="70"/>
    </row>
    <row r="78" spans="14:17" ht="12.75" hidden="1" customHeight="1" x14ac:dyDescent="0.2">
      <c r="N78" s="69"/>
      <c r="O78" s="69"/>
      <c r="P78" s="70"/>
      <c r="Q78" s="70"/>
    </row>
    <row r="79" spans="14:17" ht="12.75" hidden="1" customHeight="1" x14ac:dyDescent="0.2">
      <c r="N79" s="69"/>
      <c r="O79" s="69"/>
      <c r="P79" s="70"/>
      <c r="Q79" s="70"/>
    </row>
    <row r="80" spans="14:17" ht="12.75" hidden="1" customHeight="1" x14ac:dyDescent="0.2">
      <c r="N80" s="69"/>
      <c r="O80" s="69"/>
      <c r="P80" s="70"/>
      <c r="Q80" s="70"/>
    </row>
    <row r="81" spans="14:17" ht="12.75" hidden="1" customHeight="1" x14ac:dyDescent="0.2">
      <c r="P81" s="2"/>
      <c r="Q81" s="2"/>
    </row>
    <row r="82" spans="14:17" ht="12.75" hidden="1" customHeight="1" x14ac:dyDescent="0.2">
      <c r="P82" s="2"/>
      <c r="Q82" s="2"/>
    </row>
    <row r="83" spans="14:17" ht="12.75" hidden="1" customHeight="1" x14ac:dyDescent="0.2">
      <c r="P83" s="2"/>
      <c r="Q83" s="2"/>
    </row>
    <row r="84" spans="14:17" ht="12.75" hidden="1" customHeight="1" x14ac:dyDescent="0.2">
      <c r="P84" s="2"/>
      <c r="Q84" s="2"/>
    </row>
    <row r="85" spans="14:17" ht="12.75" hidden="1" customHeight="1" x14ac:dyDescent="0.2">
      <c r="P85" s="2"/>
      <c r="Q85" s="2"/>
    </row>
    <row r="86" spans="14:17" ht="12.75" hidden="1" customHeight="1" x14ac:dyDescent="0.2">
      <c r="P86" s="2"/>
      <c r="Q86" s="2"/>
    </row>
    <row r="87" spans="14:17" ht="12.75" hidden="1" customHeight="1" x14ac:dyDescent="0.2">
      <c r="N87" s="2"/>
      <c r="O87" s="2"/>
      <c r="P87" s="2"/>
      <c r="Q87" s="2"/>
    </row>
    <row r="88" spans="14:17" ht="12.75" hidden="1" customHeight="1" x14ac:dyDescent="0.2"/>
    <row r="89" spans="14:17" ht="12.75" hidden="1" customHeight="1" x14ac:dyDescent="0.2"/>
    <row r="90" spans="14:17" ht="12.75" hidden="1" customHeight="1" x14ac:dyDescent="0.2"/>
    <row r="91" spans="14:17" ht="12.75" hidden="1" customHeight="1" x14ac:dyDescent="0.2"/>
    <row r="92" spans="14:17" ht="12.75" hidden="1" customHeight="1" x14ac:dyDescent="0.2"/>
    <row r="93" spans="14:17" ht="12.75" hidden="1" customHeight="1" x14ac:dyDescent="0.2"/>
    <row r="94" spans="14:17" ht="12.75" hidden="1" customHeight="1" x14ac:dyDescent="0.2"/>
    <row r="95" spans="14:17" ht="12.75" hidden="1" customHeight="1" x14ac:dyDescent="0.2"/>
    <row r="96" spans="14:17"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sheetData>
  <sheetProtection algorithmName="SHA-512" hashValue="kPB0MaDAoJdi0pf8B5irDTv0h6B6tpjrSv4KMVGd2IQmJ3CLb9qufJZyi8yCORIqnsqG0Ch54HYT6J5e+3PJkg==" saltValue="9X03oJRZjuvE9yb64vyGQA==" spinCount="100000" sheet="1" objects="1" scenarios="1" selectLockedCells="1"/>
  <mergeCells count="17">
    <mergeCell ref="F6:G6"/>
    <mergeCell ref="C2:P2"/>
    <mergeCell ref="K43:N43"/>
    <mergeCell ref="D15:G15"/>
    <mergeCell ref="K15:N15"/>
    <mergeCell ref="K6:L6"/>
    <mergeCell ref="M6:N6"/>
    <mergeCell ref="D12:E12"/>
    <mergeCell ref="K12:L12"/>
    <mergeCell ref="K29:N29"/>
    <mergeCell ref="K27:N27"/>
    <mergeCell ref="J4:O4"/>
    <mergeCell ref="D36:E36"/>
    <mergeCell ref="F36:G36"/>
    <mergeCell ref="D35:G35"/>
    <mergeCell ref="D4:G4"/>
    <mergeCell ref="D6:E6"/>
  </mergeCells>
  <phoneticPr fontId="3" type="noConversion"/>
  <conditionalFormatting sqref="E40">
    <cfRule type="expression" dxfId="26" priority="1" stopIfTrue="1">
      <formula>(MAX(E17:E26)*$G$7)&gt;(MAX($L$17:$L$26)*$N$7)</formula>
    </cfRule>
  </conditionalFormatting>
  <conditionalFormatting sqref="G38 E38">
    <cfRule type="expression" dxfId="25" priority="2" stopIfTrue="1">
      <formula>(($E$7*$G$7)/($E$8*$E$8*$E$9*$E$9))&lt;(($L$7*$N$7)/($L$8*$L$8*$L$9*$L$9))</formula>
    </cfRule>
  </conditionalFormatting>
  <conditionalFormatting sqref="G39 E39">
    <cfRule type="expression" dxfId="24" priority="3" stopIfTrue="1">
      <formula>$L$13&gt;$E$13</formula>
    </cfRule>
  </conditionalFormatting>
  <conditionalFormatting sqref="E37">
    <cfRule type="expression" dxfId="23" priority="4" stopIfTrue="1">
      <formula>($E$7/$E$9)&lt;($L$7/$L$9)</formula>
    </cfRule>
  </conditionalFormatting>
  <conditionalFormatting sqref="K28:L28">
    <cfRule type="cellIs" dxfId="22" priority="5" stopIfTrue="1" operator="notEqual">
      <formula>0</formula>
    </cfRule>
  </conditionalFormatting>
  <conditionalFormatting sqref="L47 I47">
    <cfRule type="cellIs" priority="6" stopIfTrue="1" operator="equal">
      <formula>"ESTVIDE($K$27)=VRAI"</formula>
    </cfRule>
  </conditionalFormatting>
  <conditionalFormatting sqref="K27:N27">
    <cfRule type="expression" dxfId="21" priority="7" stopIfTrue="1">
      <formula>$G$30&lt;0</formula>
    </cfRule>
  </conditionalFormatting>
  <conditionalFormatting sqref="K43:N43">
    <cfRule type="expression" dxfId="20" priority="8" stopIfTrue="1">
      <formula>$G$31&lt;0</formula>
    </cfRule>
  </conditionalFormatting>
  <conditionalFormatting sqref="N8">
    <cfRule type="expression" dxfId="19" priority="9" stopIfTrue="1">
      <formula>$L$8&gt;=10</formula>
    </cfRule>
  </conditionalFormatting>
  <conditionalFormatting sqref="L35">
    <cfRule type="cellIs" dxfId="18" priority="10" stopIfTrue="1" operator="equal">
      <formula>$L$34</formula>
    </cfRule>
  </conditionalFormatting>
  <conditionalFormatting sqref="L19">
    <cfRule type="cellIs" dxfId="17" priority="11" stopIfTrue="1" operator="equal">
      <formula>$L$18</formula>
    </cfRule>
  </conditionalFormatting>
  <conditionalFormatting sqref="L20">
    <cfRule type="cellIs" dxfId="16" priority="12" stopIfTrue="1" operator="equal">
      <formula>$L$19</formula>
    </cfRule>
  </conditionalFormatting>
  <conditionalFormatting sqref="L21">
    <cfRule type="cellIs" dxfId="15" priority="13" stopIfTrue="1" operator="equal">
      <formula>$L$20</formula>
    </cfRule>
  </conditionalFormatting>
  <conditionalFormatting sqref="L22">
    <cfRule type="cellIs" dxfId="14" priority="14" stopIfTrue="1" operator="equal">
      <formula>$L$21</formula>
    </cfRule>
  </conditionalFormatting>
  <conditionalFormatting sqref="L23">
    <cfRule type="cellIs" dxfId="13" priority="15" stopIfTrue="1" operator="equal">
      <formula>$L$22</formula>
    </cfRule>
  </conditionalFormatting>
  <conditionalFormatting sqref="L24">
    <cfRule type="cellIs" dxfId="12" priority="16" stopIfTrue="1" operator="equal">
      <formula>$L$23</formula>
    </cfRule>
  </conditionalFormatting>
  <conditionalFormatting sqref="L25">
    <cfRule type="cellIs" dxfId="11" priority="17" stopIfTrue="1" operator="equal">
      <formula>$L$24</formula>
    </cfRule>
  </conditionalFormatting>
  <conditionalFormatting sqref="L26">
    <cfRule type="cellIs" dxfId="10" priority="18" stopIfTrue="1" operator="equal">
      <formula>$L$25</formula>
    </cfRule>
  </conditionalFormatting>
  <conditionalFormatting sqref="L36">
    <cfRule type="cellIs" dxfId="9" priority="19" stopIfTrue="1" operator="equal">
      <formula>$L$35</formula>
    </cfRule>
  </conditionalFormatting>
  <conditionalFormatting sqref="L37">
    <cfRule type="cellIs" dxfId="8" priority="20" stopIfTrue="1" operator="equal">
      <formula>$L$36</formula>
    </cfRule>
  </conditionalFormatting>
  <conditionalFormatting sqref="L38">
    <cfRule type="cellIs" dxfId="7" priority="21" stopIfTrue="1" operator="equal">
      <formula>$L$37</formula>
    </cfRule>
  </conditionalFormatting>
  <conditionalFormatting sqref="L39">
    <cfRule type="cellIs" dxfId="6" priority="22" stopIfTrue="1" operator="equal">
      <formula>$L$38</formula>
    </cfRule>
  </conditionalFormatting>
  <conditionalFormatting sqref="L40">
    <cfRule type="cellIs" dxfId="5" priority="23" stopIfTrue="1" operator="equal">
      <formula>$L$39</formula>
    </cfRule>
  </conditionalFormatting>
  <conditionalFormatting sqref="L41">
    <cfRule type="cellIs" dxfId="4" priority="24" stopIfTrue="1" operator="equal">
      <formula>$L$40</formula>
    </cfRule>
  </conditionalFormatting>
  <conditionalFormatting sqref="L42">
    <cfRule type="cellIs" dxfId="3" priority="25" stopIfTrue="1" operator="equal">
      <formula>$L$41</formula>
    </cfRule>
  </conditionalFormatting>
  <dataValidations count="3">
    <dataValidation type="decimal" operator="greaterThan" allowBlank="1" showInputMessage="1" showErrorMessage="1" errorTitle="POIYY" sqref="G30">
      <formula1>0</formula1>
    </dataValidation>
    <dataValidation type="whole" errorStyle="warning" operator="lessThan" allowBlank="1" showErrorMessage="1" errorTitle="Potential problem in transfert" error="BIG SOUCY" sqref="L47 I47">
      <formula1>0</formula1>
    </dataValidation>
    <dataValidation operator="lessThan" allowBlank="1" showErrorMessage="1" sqref="K27:N27 K43:N43"/>
  </dataValidations>
  <pageMargins left="0" right="0" top="0" bottom="0" header="0.31496062992125984" footer="0.31496062992125984"/>
  <pageSetup paperSize="9" scale="58" orientation="landscape" cellComments="asDisplayed" r:id="rId1"/>
  <headerFooter alignWithMargins="0"/>
  <rowBreaks count="1" manualBreakCount="1">
    <brk id="47" max="16383" man="1"/>
  </rowBreaks>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dimension ref="A1:AD133"/>
  <sheetViews>
    <sheetView showGridLines="0" showRowColHeaders="0" showOutlineSymbols="0" zoomScale="75" zoomScaleNormal="75" workbookViewId="0">
      <selection activeCell="E6" sqref="E6"/>
    </sheetView>
  </sheetViews>
  <sheetFormatPr baseColWidth="10" defaultColWidth="0" defaultRowHeight="12.75" zeroHeight="1" x14ac:dyDescent="0.2"/>
  <cols>
    <col min="1" max="1" width="2.7109375" style="1" customWidth="1"/>
    <col min="2" max="2" width="2.85546875" style="1" customWidth="1"/>
    <col min="3" max="3" width="1.7109375" style="1" customWidth="1"/>
    <col min="4" max="4" width="54.42578125" style="1" customWidth="1"/>
    <col min="5" max="5" width="22.28515625" style="1" customWidth="1"/>
    <col min="6" max="8" width="12.140625" style="1" customWidth="1"/>
    <col min="9" max="9" width="11.42578125" style="1" customWidth="1"/>
    <col min="10" max="10" width="11.85546875" style="1" customWidth="1"/>
    <col min="11" max="12" width="11.42578125" style="1" customWidth="1"/>
    <col min="13" max="13" width="4" style="1" customWidth="1"/>
    <col min="14" max="14" width="14.85546875" style="1" customWidth="1"/>
    <col min="15" max="15" width="3.28515625" style="30" customWidth="1"/>
    <col min="16" max="22" width="0" style="30" hidden="1" customWidth="1"/>
    <col min="23" max="28" width="0" style="75" hidden="1" customWidth="1"/>
    <col min="29" max="30" width="0" style="65" hidden="1" customWidth="1"/>
    <col min="31" max="16384" width="0" style="1" hidden="1"/>
  </cols>
  <sheetData>
    <row r="1" spans="2:29" ht="6.75" customHeight="1" thickBot="1" x14ac:dyDescent="0.25"/>
    <row r="2" spans="2:29" ht="7.5" customHeight="1" x14ac:dyDescent="0.2">
      <c r="B2" s="50"/>
      <c r="C2" s="57"/>
      <c r="D2" s="57"/>
      <c r="E2" s="57"/>
      <c r="F2" s="57"/>
      <c r="G2" s="57"/>
      <c r="H2" s="57"/>
      <c r="I2" s="57"/>
      <c r="J2" s="57"/>
      <c r="K2" s="57"/>
      <c r="L2" s="57"/>
      <c r="M2" s="57"/>
      <c r="N2" s="36"/>
    </row>
    <row r="3" spans="2:29" ht="36" customHeight="1" x14ac:dyDescent="0.2">
      <c r="B3" s="393" t="s">
        <v>292</v>
      </c>
      <c r="C3" s="394"/>
      <c r="D3" s="394"/>
      <c r="E3" s="394"/>
      <c r="F3" s="394"/>
      <c r="G3" s="394"/>
      <c r="H3" s="394"/>
      <c r="I3" s="394"/>
      <c r="J3" s="394"/>
      <c r="K3" s="394"/>
      <c r="L3" s="394"/>
      <c r="M3" s="394"/>
      <c r="N3" s="395"/>
    </row>
    <row r="4" spans="2:29" ht="9.75" customHeight="1" thickBot="1" x14ac:dyDescent="0.25">
      <c r="B4" s="7"/>
      <c r="C4" s="3"/>
      <c r="D4" s="3"/>
      <c r="E4" s="3"/>
      <c r="F4" s="58"/>
      <c r="G4" s="58"/>
      <c r="H4" s="58"/>
      <c r="I4" s="59"/>
      <c r="J4" s="3"/>
      <c r="K4" s="3"/>
      <c r="L4" s="3"/>
      <c r="M4" s="3"/>
      <c r="N4" s="8"/>
    </row>
    <row r="5" spans="2:29" ht="20.25" x14ac:dyDescent="0.3">
      <c r="B5" s="7"/>
      <c r="C5" s="3"/>
      <c r="D5" s="396" t="s">
        <v>41</v>
      </c>
      <c r="E5" s="397"/>
      <c r="F5" s="58"/>
      <c r="G5" s="3"/>
      <c r="H5" s="3"/>
      <c r="I5" s="3"/>
      <c r="J5" s="59"/>
      <c r="K5" s="3"/>
      <c r="L5" s="3"/>
      <c r="M5" s="3"/>
      <c r="N5" s="8"/>
    </row>
    <row r="6" spans="2:29" ht="18.95" customHeight="1" x14ac:dyDescent="0.2">
      <c r="B6" s="7"/>
      <c r="C6" s="3"/>
      <c r="D6" s="275" t="s">
        <v>105</v>
      </c>
      <c r="E6" s="277" t="s">
        <v>170</v>
      </c>
      <c r="F6" s="58"/>
      <c r="G6" s="3"/>
      <c r="H6" s="14" t="s">
        <v>1</v>
      </c>
      <c r="I6" s="14"/>
      <c r="J6" s="14"/>
      <c r="K6" s="14"/>
      <c r="L6" s="3"/>
      <c r="M6" s="3"/>
      <c r="N6" s="8"/>
      <c r="AC6" s="66"/>
    </row>
    <row r="7" spans="2:29" ht="18.95" customHeight="1" x14ac:dyDescent="0.2">
      <c r="B7" s="7"/>
      <c r="C7" s="3"/>
      <c r="D7" s="275" t="s">
        <v>35</v>
      </c>
      <c r="E7" s="259">
        <v>50</v>
      </c>
      <c r="F7" s="58"/>
      <c r="G7" s="3" t="s">
        <v>106</v>
      </c>
      <c r="H7" s="14" t="s">
        <v>2</v>
      </c>
      <c r="I7" s="77" t="s">
        <v>12</v>
      </c>
      <c r="J7" s="116" t="s">
        <v>115</v>
      </c>
      <c r="K7" s="14"/>
      <c r="L7" s="3"/>
      <c r="M7" s="3"/>
      <c r="N7" s="8"/>
    </row>
    <row r="8" spans="2:29" ht="18.95" customHeight="1" x14ac:dyDescent="0.2">
      <c r="B8" s="7"/>
      <c r="C8" s="3"/>
      <c r="D8" s="275" t="s">
        <v>36</v>
      </c>
      <c r="E8" s="260">
        <v>2.1</v>
      </c>
      <c r="F8" s="3"/>
      <c r="G8" s="3"/>
      <c r="H8" s="14"/>
      <c r="I8" s="14"/>
      <c r="J8" s="14"/>
      <c r="K8" s="14"/>
      <c r="L8" s="77"/>
      <c r="M8" s="77"/>
      <c r="N8" s="8"/>
    </row>
    <row r="9" spans="2:29" ht="18.95" customHeight="1" x14ac:dyDescent="0.2">
      <c r="B9" s="7"/>
      <c r="C9" s="3"/>
      <c r="D9" s="275" t="s">
        <v>33</v>
      </c>
      <c r="E9" s="261">
        <v>1.7</v>
      </c>
      <c r="F9" s="3"/>
      <c r="G9" s="3"/>
      <c r="H9" s="14"/>
      <c r="I9" s="14"/>
      <c r="J9" s="14"/>
      <c r="K9" s="14"/>
      <c r="L9" s="77"/>
      <c r="M9" s="77"/>
      <c r="N9" s="8"/>
    </row>
    <row r="10" spans="2:29" ht="18.95" customHeight="1" x14ac:dyDescent="0.2">
      <c r="B10" s="7"/>
      <c r="C10" s="3"/>
      <c r="D10" s="275" t="s">
        <v>110</v>
      </c>
      <c r="E10" s="258" t="s">
        <v>1</v>
      </c>
      <c r="F10" s="3"/>
      <c r="G10" s="3"/>
      <c r="H10" s="14"/>
      <c r="I10" s="14"/>
      <c r="J10" s="14"/>
      <c r="K10" s="14"/>
      <c r="L10" s="77"/>
      <c r="M10" s="77"/>
      <c r="N10" s="8"/>
    </row>
    <row r="11" spans="2:29" ht="18.95" customHeight="1" x14ac:dyDescent="0.2">
      <c r="B11" s="7"/>
      <c r="C11" s="3"/>
      <c r="D11" s="275" t="s">
        <v>37</v>
      </c>
      <c r="E11" s="262">
        <v>30</v>
      </c>
      <c r="F11" s="3"/>
      <c r="G11" s="3"/>
      <c r="H11" s="14"/>
      <c r="I11" s="14"/>
      <c r="J11" s="14"/>
      <c r="K11" s="14"/>
      <c r="L11" s="77"/>
      <c r="M11" s="77"/>
      <c r="N11" s="8"/>
    </row>
    <row r="12" spans="2:29" ht="18.95" customHeight="1" x14ac:dyDescent="0.2">
      <c r="B12" s="7"/>
      <c r="C12" s="3"/>
      <c r="D12" s="275" t="s">
        <v>40</v>
      </c>
      <c r="E12" s="263">
        <v>40</v>
      </c>
      <c r="F12" s="3"/>
      <c r="G12" s="3"/>
      <c r="H12" s="14"/>
      <c r="I12" s="14"/>
      <c r="J12" s="14"/>
      <c r="K12" s="14"/>
      <c r="L12" s="77"/>
      <c r="M12" s="77"/>
      <c r="N12" s="8"/>
    </row>
    <row r="13" spans="2:29" ht="18.95" customHeight="1" x14ac:dyDescent="0.2">
      <c r="B13" s="7"/>
      <c r="C13" s="3"/>
      <c r="D13" s="275" t="s">
        <v>34</v>
      </c>
      <c r="E13" s="264">
        <v>600</v>
      </c>
      <c r="F13" s="3"/>
      <c r="G13" s="19"/>
      <c r="H13" s="31"/>
      <c r="I13" s="14"/>
      <c r="J13" s="19" t="s">
        <v>170</v>
      </c>
      <c r="K13" s="14"/>
      <c r="L13" s="77"/>
      <c r="M13" s="77"/>
      <c r="N13" s="8"/>
    </row>
    <row r="14" spans="2:29" ht="18.95" customHeight="1" x14ac:dyDescent="0.2">
      <c r="B14" s="7"/>
      <c r="C14" s="3"/>
      <c r="D14" s="275" t="s">
        <v>38</v>
      </c>
      <c r="E14" s="265">
        <v>200</v>
      </c>
      <c r="F14" s="3"/>
      <c r="G14" s="3"/>
      <c r="H14" s="14"/>
      <c r="I14" s="14"/>
      <c r="J14" s="19" t="s">
        <v>14</v>
      </c>
      <c r="K14" s="14"/>
      <c r="L14" s="77"/>
      <c r="M14" s="77"/>
      <c r="N14" s="8"/>
    </row>
    <row r="15" spans="2:29" ht="18.95" customHeight="1" x14ac:dyDescent="0.2">
      <c r="B15" s="7"/>
      <c r="C15" s="3"/>
      <c r="D15" s="275" t="s">
        <v>60</v>
      </c>
      <c r="E15" s="266">
        <v>2</v>
      </c>
      <c r="F15" s="3"/>
      <c r="G15" s="19"/>
      <c r="H15" s="31"/>
      <c r="I15" s="14"/>
      <c r="J15" s="19" t="s">
        <v>13</v>
      </c>
      <c r="K15" s="84"/>
      <c r="L15" s="77"/>
      <c r="M15" s="77"/>
      <c r="N15" s="8"/>
    </row>
    <row r="16" spans="2:29" ht="18.95" customHeight="1" x14ac:dyDescent="0.2">
      <c r="B16" s="7"/>
      <c r="C16" s="3"/>
      <c r="D16" s="275" t="s">
        <v>39</v>
      </c>
      <c r="E16" s="267">
        <v>100</v>
      </c>
      <c r="F16" s="3"/>
      <c r="G16" s="19"/>
      <c r="H16" s="31"/>
      <c r="I16" s="14"/>
      <c r="J16" s="65" t="s">
        <v>269</v>
      </c>
      <c r="K16" s="14"/>
      <c r="L16" s="3"/>
      <c r="M16" s="77"/>
      <c r="N16" s="8"/>
    </row>
    <row r="17" spans="2:14" ht="18.95" customHeight="1" thickBot="1" x14ac:dyDescent="0.25">
      <c r="B17" s="7"/>
      <c r="C17" s="3"/>
      <c r="D17" s="276" t="s">
        <v>65</v>
      </c>
      <c r="E17" s="269">
        <v>3</v>
      </c>
      <c r="F17" s="3"/>
      <c r="G17" s="19"/>
      <c r="I17" s="14"/>
      <c r="J17" s="65" t="s">
        <v>270</v>
      </c>
      <c r="K17" s="14"/>
      <c r="L17" s="3"/>
      <c r="M17" s="77"/>
      <c r="N17" s="8"/>
    </row>
    <row r="18" spans="2:14" ht="15.75" customHeight="1" thickBot="1" x14ac:dyDescent="0.35">
      <c r="B18" s="7"/>
      <c r="C18" s="3"/>
      <c r="D18" s="56"/>
      <c r="E18" s="60"/>
      <c r="F18" s="3"/>
      <c r="G18" s="3"/>
      <c r="I18" s="14"/>
      <c r="J18" s="19" t="s">
        <v>71</v>
      </c>
      <c r="K18" s="14"/>
      <c r="L18" s="77"/>
      <c r="M18" s="77"/>
      <c r="N18" s="8"/>
    </row>
    <row r="19" spans="2:14" ht="20.25" x14ac:dyDescent="0.3">
      <c r="B19" s="7"/>
      <c r="C19" s="3"/>
      <c r="D19" s="396" t="s">
        <v>120</v>
      </c>
      <c r="E19" s="397"/>
      <c r="F19" s="3"/>
      <c r="G19" s="3"/>
      <c r="I19" s="14"/>
      <c r="J19" s="19" t="s">
        <v>266</v>
      </c>
      <c r="K19" s="14"/>
      <c r="L19" s="77"/>
      <c r="M19" s="77"/>
      <c r="N19" s="8"/>
    </row>
    <row r="20" spans="2:14" ht="18" x14ac:dyDescent="0.2">
      <c r="B20" s="7"/>
      <c r="C20" s="3"/>
      <c r="D20" s="270" t="s">
        <v>116</v>
      </c>
      <c r="E20" s="271">
        <f>VLOOKUP('1'!P1016,'1'!P9:Q1014,2,0)</f>
        <v>223.31099940205772</v>
      </c>
      <c r="F20" s="3"/>
      <c r="G20" s="3"/>
      <c r="I20" s="14"/>
      <c r="J20" s="19" t="s">
        <v>267</v>
      </c>
      <c r="K20" s="14"/>
      <c r="L20" s="77"/>
      <c r="M20" s="77"/>
      <c r="N20" s="8"/>
    </row>
    <row r="21" spans="2:14" ht="18" x14ac:dyDescent="0.2">
      <c r="B21" s="7"/>
      <c r="C21" s="3"/>
      <c r="D21" s="270" t="s">
        <v>372</v>
      </c>
      <c r="E21" s="271">
        <f>VLOOKUP('1'!$T$1016,'1'!$T$9:$U$1014,2,0)</f>
        <v>488.13494100065185</v>
      </c>
      <c r="F21" s="3"/>
      <c r="G21" s="3"/>
      <c r="H21" s="14"/>
      <c r="I21" s="14"/>
      <c r="J21" s="19" t="s">
        <v>268</v>
      </c>
      <c r="K21" s="14"/>
      <c r="L21" s="77"/>
      <c r="M21" s="77"/>
      <c r="N21" s="8"/>
    </row>
    <row r="22" spans="2:14" ht="18.95" customHeight="1" x14ac:dyDescent="0.2">
      <c r="B22" s="7"/>
      <c r="C22" s="3"/>
      <c r="D22" s="270" t="s">
        <v>113</v>
      </c>
      <c r="E22" s="272">
        <f>$E$7/((('1'!$B$9*((((E13/60*4)/(3.1415927*0.6*E8*E8))/1000*E9/1000000)/'1'!N5)^(1/3))+('1'!$B$10/((((E13/60*4)/(3.1415927*0.7*E8*E8))/1000*E9/1000000)/'1'!N5))+('1'!$B$11*((((E13/60*4)/(3.1415927*0.7*E8*E8))/1000*E9/1000000)/'1'!N5)))*($E$9*0.001))</f>
        <v>9090.5654696252495</v>
      </c>
      <c r="F22" s="3"/>
      <c r="G22" s="15"/>
      <c r="H22" s="14"/>
      <c r="I22" s="14"/>
      <c r="J22" s="3"/>
      <c r="K22" s="14"/>
      <c r="L22" s="77"/>
      <c r="M22" s="77"/>
      <c r="N22" s="8"/>
    </row>
    <row r="23" spans="2:14" ht="18.95" customHeight="1" x14ac:dyDescent="0.2">
      <c r="B23" s="7"/>
      <c r="C23" s="3"/>
      <c r="D23" s="257" t="s">
        <v>181</v>
      </c>
      <c r="E23" s="272">
        <f>E22*(1/(1+((1*E15*E15/12)+(2*0.5*0.5/12)+(E16/1000*E16/1000*E13*E13/60/60)+((0.127/2)^4*10*10*E13/60/'1'!N5/1000000/7.6))/(((PI()*E8*E8/4*E7*0.7)*(1+E17))^2/E22)))</f>
        <v>7701.9244017139563</v>
      </c>
      <c r="F23" s="3"/>
      <c r="G23" s="19"/>
      <c r="H23" s="67"/>
      <c r="I23" s="14"/>
      <c r="J23" s="3"/>
      <c r="K23" s="14"/>
      <c r="L23" s="77"/>
      <c r="M23" s="77"/>
      <c r="N23" s="8"/>
    </row>
    <row r="24" spans="2:14" ht="18.95" customHeight="1" x14ac:dyDescent="0.2">
      <c r="B24" s="7"/>
      <c r="C24" s="3"/>
      <c r="D24" s="257" t="s">
        <v>180</v>
      </c>
      <c r="E24" s="273">
        <f>(E22-E23)/E22</f>
        <v>0.15275629140466868</v>
      </c>
      <c r="F24" s="3"/>
      <c r="G24" s="19"/>
      <c r="H24" s="76"/>
      <c r="I24" s="77"/>
      <c r="J24" s="19"/>
      <c r="K24" s="77"/>
      <c r="L24" s="77"/>
      <c r="M24" s="77"/>
      <c r="N24" s="8"/>
    </row>
    <row r="25" spans="2:14" ht="18.95" customHeight="1" x14ac:dyDescent="0.2">
      <c r="B25" s="7"/>
      <c r="C25" s="3"/>
      <c r="D25" s="257" t="s">
        <v>179</v>
      </c>
      <c r="E25" s="273">
        <f>(MAX('1'!O9:O1014)-E22)/MAX('1'!O9:O1014)</f>
        <v>0.14699847620540479</v>
      </c>
      <c r="F25" s="3"/>
      <c r="G25" s="3"/>
      <c r="H25" s="3"/>
      <c r="I25" s="3"/>
      <c r="J25" s="3"/>
      <c r="K25" s="3"/>
      <c r="L25" s="3"/>
      <c r="M25" s="3"/>
      <c r="N25" s="8"/>
    </row>
    <row r="26" spans="2:14" ht="18.95" customHeight="1" x14ac:dyDescent="0.2">
      <c r="B26" s="7"/>
      <c r="C26" s="3"/>
      <c r="D26" s="257" t="s">
        <v>25</v>
      </c>
      <c r="E26" s="273">
        <f>E24+E25</f>
        <v>0.29975476761007347</v>
      </c>
      <c r="F26" s="3"/>
      <c r="G26" s="3"/>
      <c r="H26" s="3"/>
      <c r="I26" s="3"/>
      <c r="J26" s="3"/>
      <c r="K26" s="3"/>
      <c r="L26" s="3"/>
      <c r="M26" s="3"/>
      <c r="N26" s="8"/>
    </row>
    <row r="27" spans="2:14" ht="18.95" customHeight="1" thickBot="1" x14ac:dyDescent="0.25">
      <c r="B27" s="7"/>
      <c r="C27" s="3"/>
      <c r="D27" s="268" t="s">
        <v>114</v>
      </c>
      <c r="E27" s="274">
        <f>1.1*('1'!$B$12*$E$7*0.001*((E13/60*4)/(3.1415927*0.6*E8*E8))*0.001*'1'!N4*0.001/($E$9*0.000001)^2/100000)</f>
        <v>586.96276799318548</v>
      </c>
      <c r="F27" s="3"/>
      <c r="G27" s="3"/>
      <c r="H27" s="3"/>
      <c r="I27" s="3"/>
      <c r="J27" s="3"/>
      <c r="K27" s="3"/>
      <c r="L27" s="3"/>
      <c r="M27" s="3"/>
      <c r="N27" s="8"/>
    </row>
    <row r="28" spans="2:14" ht="9.75" customHeight="1" x14ac:dyDescent="0.2">
      <c r="B28" s="7"/>
      <c r="C28" s="3"/>
      <c r="D28" s="3"/>
      <c r="E28" s="3"/>
      <c r="F28" s="3"/>
      <c r="G28" s="3"/>
      <c r="H28" s="3"/>
      <c r="I28" s="3"/>
      <c r="J28" s="3"/>
      <c r="K28" s="3"/>
      <c r="L28" s="3"/>
      <c r="M28" s="3"/>
      <c r="N28" s="8"/>
    </row>
    <row r="29" spans="2:14" x14ac:dyDescent="0.2">
      <c r="B29" s="7"/>
      <c r="C29" s="3"/>
      <c r="D29" s="3"/>
      <c r="E29" s="3"/>
      <c r="F29" s="3"/>
      <c r="G29" s="3"/>
      <c r="H29" s="3"/>
      <c r="I29" s="3"/>
      <c r="J29" s="3"/>
      <c r="K29" s="3"/>
      <c r="L29" s="3"/>
      <c r="M29" s="3"/>
      <c r="N29" s="8"/>
    </row>
    <row r="30" spans="2:14" x14ac:dyDescent="0.2">
      <c r="B30" s="398"/>
      <c r="C30" s="399"/>
      <c r="D30" s="399"/>
      <c r="E30" s="399"/>
      <c r="F30" s="3"/>
      <c r="G30" s="3"/>
      <c r="H30" s="3"/>
      <c r="I30" s="3"/>
      <c r="J30" s="3"/>
      <c r="K30" s="3"/>
      <c r="L30" s="3"/>
      <c r="M30" s="3"/>
      <c r="N30" s="8"/>
    </row>
    <row r="31" spans="2:14" x14ac:dyDescent="0.2">
      <c r="B31" s="398"/>
      <c r="C31" s="399"/>
      <c r="D31" s="399"/>
      <c r="E31" s="399"/>
      <c r="F31" s="3"/>
      <c r="G31" s="3"/>
      <c r="H31" s="3"/>
      <c r="I31" s="59"/>
      <c r="J31" s="3"/>
      <c r="K31" s="3"/>
      <c r="L31" s="27"/>
      <c r="M31" s="72"/>
      <c r="N31" s="8"/>
    </row>
    <row r="32" spans="2:14" x14ac:dyDescent="0.2">
      <c r="B32" s="398"/>
      <c r="C32" s="399"/>
      <c r="D32" s="399"/>
      <c r="E32" s="399"/>
      <c r="F32" s="3"/>
      <c r="G32" s="15"/>
      <c r="H32" s="3"/>
      <c r="I32" s="59"/>
      <c r="J32" s="3"/>
      <c r="K32" s="3"/>
      <c r="L32" s="3"/>
      <c r="M32" s="3"/>
      <c r="N32" s="8"/>
    </row>
    <row r="33" spans="1:14" ht="4.5" customHeight="1" x14ac:dyDescent="0.2">
      <c r="B33" s="398"/>
      <c r="C33" s="399"/>
      <c r="D33" s="399"/>
      <c r="E33" s="399"/>
      <c r="F33" s="3"/>
      <c r="G33" s="15"/>
      <c r="H33" s="3"/>
      <c r="I33" s="3"/>
      <c r="J33" s="3"/>
      <c r="K33" s="3"/>
      <c r="L33" s="3"/>
      <c r="M33" s="3"/>
      <c r="N33" s="8"/>
    </row>
    <row r="34" spans="1:14" x14ac:dyDescent="0.2">
      <c r="B34" s="398"/>
      <c r="C34" s="399"/>
      <c r="D34" s="399"/>
      <c r="E34" s="399"/>
      <c r="F34" s="3"/>
      <c r="G34" s="15"/>
      <c r="H34" s="3"/>
      <c r="I34" s="3"/>
      <c r="J34" s="3"/>
      <c r="K34" s="3"/>
      <c r="L34" s="3"/>
      <c r="M34" s="3"/>
      <c r="N34" s="8"/>
    </row>
    <row r="35" spans="1:14" x14ac:dyDescent="0.2">
      <c r="B35" s="398"/>
      <c r="C35" s="399"/>
      <c r="D35" s="399"/>
      <c r="E35" s="399"/>
      <c r="F35" s="3"/>
      <c r="G35" s="15"/>
      <c r="H35" s="3"/>
      <c r="I35" s="3"/>
      <c r="J35" s="3"/>
      <c r="K35" s="3"/>
      <c r="L35" s="3"/>
      <c r="M35" s="3"/>
      <c r="N35" s="8"/>
    </row>
    <row r="36" spans="1:14" x14ac:dyDescent="0.2">
      <c r="B36" s="398"/>
      <c r="C36" s="399"/>
      <c r="D36" s="399"/>
      <c r="E36" s="399"/>
      <c r="F36" s="3"/>
      <c r="G36" s="3"/>
      <c r="H36" s="3"/>
      <c r="I36" s="3"/>
      <c r="J36" s="3"/>
      <c r="K36" s="3"/>
      <c r="L36" s="3"/>
      <c r="M36" s="3"/>
      <c r="N36" s="8"/>
    </row>
    <row r="37" spans="1:14" ht="12.75" customHeight="1" x14ac:dyDescent="0.2">
      <c r="B37" s="398"/>
      <c r="C37" s="399"/>
      <c r="D37" s="399"/>
      <c r="E37" s="399"/>
      <c r="F37" s="3"/>
      <c r="G37" s="3"/>
      <c r="H37" s="3"/>
      <c r="I37" s="3"/>
      <c r="J37" s="3"/>
      <c r="K37" s="3"/>
      <c r="L37" s="3"/>
      <c r="M37" s="3"/>
      <c r="N37" s="8"/>
    </row>
    <row r="38" spans="1:14" ht="12.75" customHeight="1" x14ac:dyDescent="0.2">
      <c r="B38" s="398"/>
      <c r="C38" s="399"/>
      <c r="D38" s="399"/>
      <c r="E38" s="399"/>
      <c r="F38" s="3"/>
      <c r="G38" s="3"/>
      <c r="H38" s="3"/>
      <c r="I38" s="3"/>
      <c r="J38" s="3"/>
      <c r="K38" s="3"/>
      <c r="L38" s="3"/>
      <c r="M38" s="3"/>
      <c r="N38" s="8"/>
    </row>
    <row r="39" spans="1:14" ht="12.75" customHeight="1" x14ac:dyDescent="0.2">
      <c r="B39" s="398"/>
      <c r="C39" s="399"/>
      <c r="D39" s="399"/>
      <c r="E39" s="399"/>
      <c r="F39" s="3"/>
      <c r="G39" s="3"/>
      <c r="H39" s="3"/>
      <c r="I39" s="3"/>
      <c r="J39" s="3"/>
      <c r="K39" s="3"/>
      <c r="L39" s="3"/>
      <c r="M39" s="3"/>
      <c r="N39" s="8"/>
    </row>
    <row r="40" spans="1:14" ht="12.75" customHeight="1" x14ac:dyDescent="0.2">
      <c r="B40" s="398"/>
      <c r="C40" s="399"/>
      <c r="D40" s="399"/>
      <c r="E40" s="399"/>
      <c r="F40" s="3"/>
      <c r="G40" s="3"/>
      <c r="H40" s="3"/>
      <c r="I40" s="3"/>
      <c r="J40" s="3"/>
      <c r="K40" s="3"/>
      <c r="L40" s="3"/>
      <c r="M40" s="3"/>
      <c r="N40" s="8"/>
    </row>
    <row r="41" spans="1:14" ht="15" customHeight="1" x14ac:dyDescent="0.2">
      <c r="B41" s="398"/>
      <c r="C41" s="399"/>
      <c r="D41" s="399"/>
      <c r="E41" s="399"/>
      <c r="F41" s="3"/>
      <c r="G41" s="3"/>
      <c r="H41" s="3"/>
      <c r="I41" s="3"/>
      <c r="J41" s="3"/>
      <c r="K41" s="3"/>
      <c r="L41" s="3"/>
      <c r="M41" s="3"/>
      <c r="N41" s="8"/>
    </row>
    <row r="42" spans="1:14" ht="15" customHeight="1" x14ac:dyDescent="0.2">
      <c r="B42" s="7"/>
      <c r="C42" s="3"/>
      <c r="D42" s="3"/>
      <c r="E42" s="3"/>
      <c r="F42" s="3"/>
      <c r="G42" s="3"/>
      <c r="H42" s="3"/>
      <c r="I42" s="3"/>
      <c r="J42" s="3"/>
      <c r="K42" s="3"/>
      <c r="L42" s="3"/>
      <c r="M42" s="3"/>
      <c r="N42" s="8"/>
    </row>
    <row r="43" spans="1:14" ht="15.95" customHeight="1" x14ac:dyDescent="0.2">
      <c r="B43" s="7"/>
      <c r="C43" s="3"/>
      <c r="D43" s="106"/>
      <c r="E43" s="3"/>
      <c r="F43" s="3"/>
      <c r="G43" s="3"/>
      <c r="H43" s="3"/>
      <c r="I43" s="3"/>
      <c r="J43" s="3"/>
      <c r="K43" s="3"/>
      <c r="L43" s="3"/>
      <c r="M43" s="3"/>
      <c r="N43" s="8"/>
    </row>
    <row r="44" spans="1:14" ht="15.95" customHeight="1" x14ac:dyDescent="0.25">
      <c r="B44" s="7"/>
      <c r="C44" s="3"/>
      <c r="D44" s="148" t="s">
        <v>354</v>
      </c>
      <c r="E44" s="3"/>
      <c r="F44" s="3"/>
      <c r="G44" s="3"/>
      <c r="H44" s="3"/>
      <c r="I44" s="3"/>
      <c r="J44" s="3"/>
      <c r="K44" s="3"/>
      <c r="L44" s="3"/>
      <c r="M44" s="3"/>
      <c r="N44" s="8"/>
    </row>
    <row r="45" spans="1:14" ht="15.95" customHeight="1" x14ac:dyDescent="0.25">
      <c r="A45" s="3"/>
      <c r="B45" s="7"/>
      <c r="C45" s="3"/>
      <c r="D45" s="149" t="s">
        <v>109</v>
      </c>
      <c r="E45" s="3"/>
      <c r="F45" s="3"/>
      <c r="G45" s="3"/>
      <c r="H45" s="3"/>
      <c r="I45" s="3"/>
      <c r="J45" s="3"/>
      <c r="K45" s="3"/>
      <c r="L45" s="3"/>
      <c r="M45" s="3"/>
      <c r="N45" s="8"/>
    </row>
    <row r="46" spans="1:14" ht="15.95" customHeight="1" thickBot="1" x14ac:dyDescent="0.25">
      <c r="B46" s="43"/>
      <c r="C46" s="44"/>
      <c r="D46" s="363" t="s">
        <v>377</v>
      </c>
      <c r="E46" s="364"/>
      <c r="F46" s="44"/>
      <c r="G46" s="44"/>
      <c r="H46" s="44"/>
      <c r="I46" s="44"/>
      <c r="J46" s="44"/>
      <c r="K46" s="44"/>
      <c r="L46" s="44"/>
      <c r="M46" s="44"/>
      <c r="N46" s="11"/>
    </row>
    <row r="47" spans="1:14" ht="12.75" customHeight="1" x14ac:dyDescent="0.2"/>
    <row r="48" spans="1:14" ht="12.75" hidden="1" customHeight="1" x14ac:dyDescent="0.25">
      <c r="L48" s="21"/>
    </row>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spans="3:6" ht="12.75" hidden="1" customHeight="1" x14ac:dyDescent="0.2"/>
    <row r="82" spans="3:6" ht="12.75" hidden="1" customHeight="1" x14ac:dyDescent="0.2"/>
    <row r="83" spans="3:6" ht="12.75" hidden="1" customHeight="1" x14ac:dyDescent="0.2"/>
    <row r="84" spans="3:6" ht="12.75" hidden="1" customHeight="1" x14ac:dyDescent="0.2"/>
    <row r="85" spans="3:6" ht="12.75" hidden="1" customHeight="1" x14ac:dyDescent="0.2"/>
    <row r="86" spans="3:6" ht="12.75" hidden="1" customHeight="1" x14ac:dyDescent="0.2"/>
    <row r="87" spans="3:6" ht="12.75" hidden="1" customHeight="1" x14ac:dyDescent="0.2"/>
    <row r="88" spans="3:6" ht="12.75" hidden="1" customHeight="1" x14ac:dyDescent="0.2"/>
    <row r="89" spans="3:6" ht="12.75" hidden="1" customHeight="1" x14ac:dyDescent="0.2"/>
    <row r="90" spans="3:6" ht="12.75" hidden="1" customHeight="1" x14ac:dyDescent="0.2"/>
    <row r="91" spans="3:6" ht="12.75" hidden="1" customHeight="1" x14ac:dyDescent="0.2"/>
    <row r="92" spans="3:6" ht="12.75" hidden="1" customHeight="1" x14ac:dyDescent="0.2"/>
    <row r="93" spans="3:6" ht="12.75" hidden="1" customHeight="1" x14ac:dyDescent="0.2"/>
    <row r="94" spans="3:6" ht="12.75" hidden="1" customHeight="1" x14ac:dyDescent="0.2"/>
    <row r="95" spans="3:6" ht="12.75" hidden="1" customHeight="1" x14ac:dyDescent="0.2"/>
    <row r="96" spans="3:6" ht="12.75" hidden="1" customHeight="1" x14ac:dyDescent="0.2">
      <c r="C96" s="28"/>
      <c r="D96" s="28"/>
      <c r="E96" s="28"/>
      <c r="F96" s="3"/>
    </row>
    <row r="97" spans="3:6" ht="12.75" hidden="1" customHeight="1" x14ac:dyDescent="0.2">
      <c r="C97" s="28"/>
      <c r="D97" s="28"/>
      <c r="E97" s="28"/>
      <c r="F97" s="3"/>
    </row>
    <row r="98" spans="3:6" ht="12.75" hidden="1" customHeight="1" x14ac:dyDescent="0.2">
      <c r="C98" s="28"/>
      <c r="D98" s="28"/>
      <c r="E98" s="28"/>
      <c r="F98" s="3"/>
    </row>
    <row r="99" spans="3:6" ht="12.75" hidden="1" customHeight="1" x14ac:dyDescent="0.2">
      <c r="C99" s="28"/>
      <c r="D99" s="28"/>
      <c r="E99" s="28"/>
      <c r="F99" s="3"/>
    </row>
    <row r="100" spans="3:6" ht="12.75" hidden="1" customHeight="1" x14ac:dyDescent="0.2">
      <c r="C100" s="28"/>
      <c r="D100" s="28"/>
      <c r="E100" s="28"/>
      <c r="F100" s="3"/>
    </row>
    <row r="101" spans="3:6" ht="12.75" hidden="1" customHeight="1" x14ac:dyDescent="0.2">
      <c r="C101" s="28"/>
      <c r="D101" s="28"/>
      <c r="E101" s="28"/>
      <c r="F101" s="3"/>
    </row>
    <row r="102" spans="3:6" ht="12.75" hidden="1" customHeight="1" x14ac:dyDescent="0.2">
      <c r="C102" s="28"/>
      <c r="D102" s="28"/>
      <c r="E102" s="28"/>
      <c r="F102" s="3"/>
    </row>
    <row r="103" spans="3:6" ht="12.75" hidden="1" customHeight="1" x14ac:dyDescent="0.2">
      <c r="C103" s="28"/>
      <c r="D103" s="28"/>
      <c r="E103" s="28"/>
      <c r="F103" s="3"/>
    </row>
    <row r="104" spans="3:6" ht="12.75" hidden="1" customHeight="1" x14ac:dyDescent="0.2">
      <c r="C104" s="28"/>
      <c r="D104" s="28"/>
      <c r="E104" s="28"/>
      <c r="F104" s="3"/>
    </row>
    <row r="105" spans="3:6" ht="12.75" hidden="1" customHeight="1" x14ac:dyDescent="0.2">
      <c r="C105" s="28"/>
      <c r="D105" s="28"/>
      <c r="E105" s="28"/>
      <c r="F105" s="3"/>
    </row>
    <row r="106" spans="3:6" ht="12.75" hidden="1" customHeight="1" x14ac:dyDescent="0.2">
      <c r="C106" s="28"/>
      <c r="D106" s="28"/>
      <c r="E106" s="28"/>
      <c r="F106" s="3"/>
    </row>
    <row r="107" spans="3:6" ht="12.75" hidden="1" customHeight="1" x14ac:dyDescent="0.2">
      <c r="C107" s="28"/>
      <c r="D107" s="28"/>
      <c r="E107" s="28"/>
      <c r="F107" s="3"/>
    </row>
    <row r="108" spans="3:6" ht="12.75" hidden="1" customHeight="1" x14ac:dyDescent="0.2">
      <c r="C108" s="28"/>
      <c r="D108" s="28"/>
      <c r="E108" s="28"/>
      <c r="F108" s="3"/>
    </row>
    <row r="109" spans="3:6" ht="12.75" hidden="1" customHeight="1" x14ac:dyDescent="0.2">
      <c r="C109" s="28"/>
      <c r="D109" s="28"/>
      <c r="E109" s="28"/>
      <c r="F109" s="3"/>
    </row>
    <row r="110" spans="3:6" ht="12.75" hidden="1" customHeight="1" x14ac:dyDescent="0.2">
      <c r="C110" s="28"/>
      <c r="D110" s="28"/>
      <c r="E110" s="28"/>
      <c r="F110" s="3"/>
    </row>
    <row r="111" spans="3:6" ht="12.75" hidden="1" customHeight="1" x14ac:dyDescent="0.2">
      <c r="C111" s="28"/>
      <c r="D111" s="28"/>
      <c r="E111" s="28"/>
      <c r="F111" s="3"/>
    </row>
    <row r="112" spans="3:6" ht="12.75" hidden="1" customHeight="1" x14ac:dyDescent="0.2">
      <c r="C112" s="28"/>
      <c r="D112" s="28"/>
      <c r="E112" s="28"/>
      <c r="F112" s="3"/>
    </row>
    <row r="113" spans="3:6" ht="12.75" hidden="1" customHeight="1" x14ac:dyDescent="0.2">
      <c r="C113" s="3"/>
      <c r="D113" s="3"/>
      <c r="E113" s="3"/>
      <c r="F113" s="3"/>
    </row>
    <row r="114" spans="3:6" ht="12.75" hidden="1" customHeight="1" x14ac:dyDescent="0.2">
      <c r="C114" s="3"/>
      <c r="D114" s="3"/>
      <c r="E114" s="3"/>
      <c r="F114" s="3"/>
    </row>
    <row r="115" spans="3:6" ht="12.75" hidden="1" customHeight="1" x14ac:dyDescent="0.2">
      <c r="C115" s="3"/>
      <c r="D115" s="13"/>
      <c r="E115" s="25"/>
      <c r="F115" s="3"/>
    </row>
    <row r="116" spans="3:6" ht="12.75" hidden="1" customHeight="1" x14ac:dyDescent="0.2">
      <c r="C116" s="3"/>
      <c r="D116" s="13"/>
      <c r="E116" s="13"/>
      <c r="F116" s="3"/>
    </row>
    <row r="117" spans="3:6" ht="12.75" hidden="1" customHeight="1" x14ac:dyDescent="0.2">
      <c r="C117" s="3"/>
      <c r="D117" s="13"/>
      <c r="E117" s="13"/>
      <c r="F117" s="3"/>
    </row>
    <row r="118" spans="3:6" ht="12.75" hidden="1" customHeight="1" x14ac:dyDescent="0.2">
      <c r="C118" s="3"/>
      <c r="D118" s="13"/>
      <c r="E118" s="13"/>
      <c r="F118" s="3"/>
    </row>
    <row r="119" spans="3:6" ht="12.75" hidden="1" customHeight="1" x14ac:dyDescent="0.2">
      <c r="C119" s="3"/>
      <c r="D119" s="13"/>
      <c r="E119" s="13"/>
      <c r="F119" s="3"/>
    </row>
    <row r="120" spans="3:6" ht="12.75" hidden="1" customHeight="1" x14ac:dyDescent="0.2">
      <c r="C120" s="3"/>
      <c r="D120" s="13"/>
      <c r="E120" s="13"/>
      <c r="F120" s="3"/>
    </row>
    <row r="121" spans="3:6" ht="12.75" hidden="1" customHeight="1" x14ac:dyDescent="0.2">
      <c r="C121" s="3"/>
      <c r="D121" s="13"/>
      <c r="E121" s="13"/>
      <c r="F121" s="3"/>
    </row>
    <row r="122" spans="3:6" ht="12.75" hidden="1" customHeight="1" x14ac:dyDescent="0.2">
      <c r="C122" s="3"/>
      <c r="D122" s="13"/>
      <c r="E122" s="13"/>
      <c r="F122" s="3"/>
    </row>
    <row r="123" spans="3:6" ht="12.75" hidden="1" customHeight="1" x14ac:dyDescent="0.2">
      <c r="C123" s="3"/>
      <c r="D123" s="13"/>
      <c r="E123" s="13"/>
      <c r="F123" s="3"/>
    </row>
    <row r="124" spans="3:6" ht="12.75" hidden="1" customHeight="1" x14ac:dyDescent="0.2">
      <c r="C124" s="3"/>
      <c r="D124" s="13"/>
      <c r="E124" s="13"/>
      <c r="F124" s="3"/>
    </row>
    <row r="125" spans="3:6" ht="12.75" hidden="1" customHeight="1" x14ac:dyDescent="0.2">
      <c r="C125" s="3"/>
      <c r="D125" s="13"/>
      <c r="E125" s="13"/>
      <c r="F125" s="3"/>
    </row>
    <row r="126" spans="3:6" ht="12.75" hidden="1" customHeight="1" x14ac:dyDescent="0.2">
      <c r="C126" s="3"/>
      <c r="D126" s="13"/>
      <c r="E126" s="13"/>
      <c r="F126" s="3"/>
    </row>
    <row r="127" spans="3:6" hidden="1" x14ac:dyDescent="0.2">
      <c r="C127" s="3"/>
      <c r="D127" s="3"/>
      <c r="E127" s="3"/>
      <c r="F127" s="3"/>
    </row>
    <row r="128" spans="3:6" hidden="1" x14ac:dyDescent="0.2">
      <c r="C128" s="3"/>
      <c r="D128" s="3"/>
      <c r="E128" s="3"/>
      <c r="F128" s="3"/>
    </row>
    <row r="129" spans="3:6" hidden="1" x14ac:dyDescent="0.2">
      <c r="C129" s="3"/>
      <c r="D129" s="3"/>
      <c r="E129" s="3"/>
      <c r="F129" s="3"/>
    </row>
    <row r="130" spans="3:6" hidden="1" x14ac:dyDescent="0.2">
      <c r="C130" s="3"/>
      <c r="D130" s="3"/>
      <c r="E130" s="3"/>
      <c r="F130" s="3"/>
    </row>
    <row r="131" spans="3:6" hidden="1" x14ac:dyDescent="0.2">
      <c r="C131" s="3"/>
      <c r="D131" s="3"/>
      <c r="E131" s="3"/>
      <c r="F131" s="3"/>
    </row>
    <row r="132" spans="3:6" hidden="1" x14ac:dyDescent="0.2">
      <c r="C132" s="3"/>
      <c r="D132" s="3"/>
      <c r="E132" s="3"/>
      <c r="F132" s="3"/>
    </row>
    <row r="133" spans="3:6" hidden="1" x14ac:dyDescent="0.2">
      <c r="C133" s="3"/>
      <c r="D133" s="3"/>
      <c r="E133" s="3"/>
      <c r="F133" s="3"/>
    </row>
  </sheetData>
  <sheetProtection algorithmName="SHA-512" hashValue="hsWmn9GjIf1tb5QBZsf9KknJHZwjSjuamIUeKJhy1oEYrcD8h3T+wjFT+lMwruXi2ghVwMpgX4RhbEIPsP3EDQ==" saltValue="Vy1Lz2hehIM5w1WTRHqWLg==" spinCount="100000" sheet="1" objects="1" scenarios="1" selectLockedCells="1"/>
  <mergeCells count="4">
    <mergeCell ref="B3:N3"/>
    <mergeCell ref="D5:E5"/>
    <mergeCell ref="D19:E19"/>
    <mergeCell ref="B30:E41"/>
  </mergeCells>
  <phoneticPr fontId="3" type="noConversion"/>
  <conditionalFormatting sqref="E27">
    <cfRule type="cellIs" dxfId="2" priority="1" stopIfTrue="1" operator="greaterThan">
      <formula>1000</formula>
    </cfRule>
  </conditionalFormatting>
  <conditionalFormatting sqref="E24:E25">
    <cfRule type="cellIs" dxfId="1" priority="2" stopIfTrue="1" operator="greaterThan">
      <formula>0.3</formula>
    </cfRule>
  </conditionalFormatting>
  <dataValidations count="2">
    <dataValidation type="list" allowBlank="1" showInputMessage="1" showErrorMessage="1" sqref="E6">
      <formula1>$J$13:$J$21</formula1>
    </dataValidation>
    <dataValidation type="list" allowBlank="1" showInputMessage="1" showErrorMessage="1" sqref="E10">
      <formula1>$H$6:$H$7</formula1>
    </dataValidation>
  </dataValidations>
  <pageMargins left="0" right="0" top="0" bottom="0" header="0.51181102362204722" footer="0.51181102362204722"/>
  <pageSetup paperSize="9" scale="73" orientation="landscape" r:id="rId1"/>
  <headerFooter alignWithMargins="0"/>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dimension ref="A1:W146"/>
  <sheetViews>
    <sheetView showGridLines="0" showRowColHeaders="0" showOutlineSymbols="0" zoomScale="80" zoomScaleNormal="75" workbookViewId="0">
      <selection activeCell="E6" sqref="E6"/>
    </sheetView>
  </sheetViews>
  <sheetFormatPr baseColWidth="10" defaultColWidth="0" defaultRowHeight="12.75" zeroHeight="1" x14ac:dyDescent="0.2"/>
  <cols>
    <col min="1" max="1" width="2.7109375" style="1" customWidth="1"/>
    <col min="2" max="2" width="2.85546875" style="1" customWidth="1"/>
    <col min="3" max="3" width="1.7109375" style="1" customWidth="1"/>
    <col min="4" max="4" width="39.85546875" style="1" customWidth="1"/>
    <col min="5" max="5" width="22.85546875" style="1" customWidth="1"/>
    <col min="6" max="6" width="0.28515625" style="1" customWidth="1"/>
    <col min="7" max="7" width="2.7109375" style="1" customWidth="1"/>
    <col min="8" max="8" width="1.7109375" style="30" customWidth="1"/>
    <col min="9" max="13" width="11.42578125" style="30" customWidth="1"/>
    <col min="14" max="14" width="6.28515625" style="30" customWidth="1"/>
    <col min="15" max="15" width="15.42578125" style="30" customWidth="1"/>
    <col min="16" max="16" width="4.7109375" style="75" customWidth="1"/>
    <col min="17" max="17" width="3.5703125" style="75" customWidth="1"/>
    <col min="18" max="21" width="0" style="75" hidden="1" customWidth="1"/>
    <col min="22" max="23" width="0" style="65" hidden="1" customWidth="1"/>
    <col min="24" max="16384" width="0" style="1" hidden="1"/>
  </cols>
  <sheetData>
    <row r="1" spans="2:22" ht="6.75" customHeight="1" thickBot="1" x14ac:dyDescent="0.25"/>
    <row r="2" spans="2:22" ht="7.5" customHeight="1" x14ac:dyDescent="0.2">
      <c r="B2" s="50"/>
      <c r="C2" s="57"/>
      <c r="D2" s="57"/>
      <c r="E2" s="57"/>
      <c r="F2" s="57"/>
      <c r="G2" s="57"/>
      <c r="H2" s="299"/>
      <c r="I2" s="299"/>
      <c r="J2" s="299"/>
      <c r="K2" s="299"/>
      <c r="L2" s="299"/>
      <c r="M2" s="299"/>
      <c r="N2" s="299"/>
      <c r="O2" s="299"/>
      <c r="P2" s="300"/>
    </row>
    <row r="3" spans="2:22" ht="36" customHeight="1" x14ac:dyDescent="0.2">
      <c r="B3" s="393" t="s">
        <v>330</v>
      </c>
      <c r="C3" s="394"/>
      <c r="D3" s="394"/>
      <c r="E3" s="394"/>
      <c r="F3" s="394"/>
      <c r="G3" s="394"/>
      <c r="H3" s="394"/>
      <c r="I3" s="394"/>
      <c r="J3" s="394"/>
      <c r="K3" s="394"/>
      <c r="L3" s="394"/>
      <c r="M3" s="394"/>
      <c r="N3" s="394"/>
      <c r="O3" s="332"/>
      <c r="P3" s="333"/>
    </row>
    <row r="4" spans="2:22" ht="3.75" customHeight="1" thickBot="1" x14ac:dyDescent="0.25">
      <c r="B4" s="7"/>
      <c r="C4" s="3"/>
      <c r="D4" s="3"/>
      <c r="E4" s="3"/>
      <c r="F4" s="58"/>
      <c r="G4" s="3"/>
      <c r="H4" s="14"/>
      <c r="I4" s="14"/>
      <c r="J4" s="14"/>
      <c r="K4" s="14"/>
      <c r="L4" s="14"/>
      <c r="M4" s="14"/>
      <c r="N4" s="14"/>
      <c r="O4" s="14"/>
      <c r="P4" s="301"/>
    </row>
    <row r="5" spans="2:22" ht="18.95" customHeight="1" x14ac:dyDescent="0.2">
      <c r="B5" s="7"/>
      <c r="C5" s="3"/>
      <c r="D5" s="408" t="s">
        <v>41</v>
      </c>
      <c r="E5" s="409"/>
      <c r="F5" s="284"/>
      <c r="G5" s="3"/>
      <c r="H5" s="14"/>
      <c r="I5" s="14"/>
      <c r="J5" s="14"/>
      <c r="K5" s="14"/>
      <c r="L5" s="14"/>
      <c r="M5" s="14"/>
      <c r="N5" s="14"/>
      <c r="O5" s="14"/>
      <c r="P5" s="301"/>
    </row>
    <row r="6" spans="2:22" ht="18.95" customHeight="1" thickBot="1" x14ac:dyDescent="0.25">
      <c r="B6" s="7"/>
      <c r="C6" s="3"/>
      <c r="D6" s="287" t="s">
        <v>105</v>
      </c>
      <c r="E6" s="277" t="s">
        <v>170</v>
      </c>
      <c r="F6" s="284"/>
      <c r="G6" s="3"/>
      <c r="H6" s="14"/>
      <c r="I6" s="14"/>
      <c r="J6" s="14"/>
      <c r="K6" s="14"/>
      <c r="L6" s="14"/>
      <c r="M6" s="14"/>
      <c r="P6" s="301"/>
      <c r="V6" s="66"/>
    </row>
    <row r="7" spans="2:22" ht="18.95" customHeight="1" x14ac:dyDescent="0.2">
      <c r="B7" s="7"/>
      <c r="C7" s="3"/>
      <c r="D7" s="287" t="s">
        <v>35</v>
      </c>
      <c r="E7" s="288">
        <v>50</v>
      </c>
      <c r="F7" s="284"/>
      <c r="G7" s="3"/>
      <c r="H7" s="14"/>
      <c r="I7" s="14"/>
      <c r="J7" s="14"/>
      <c r="K7" s="14"/>
      <c r="L7" s="14"/>
      <c r="M7" s="14"/>
      <c r="N7" s="406" t="s">
        <v>313</v>
      </c>
      <c r="O7" s="407"/>
      <c r="P7" s="301"/>
    </row>
    <row r="8" spans="2:22" ht="18.95" customHeight="1" thickBot="1" x14ac:dyDescent="0.25">
      <c r="B8" s="7"/>
      <c r="C8" s="3"/>
      <c r="D8" s="287" t="s">
        <v>36</v>
      </c>
      <c r="E8" s="289">
        <v>2.1</v>
      </c>
      <c r="F8" s="68"/>
      <c r="G8" s="3"/>
      <c r="H8" s="14"/>
      <c r="I8" s="14"/>
      <c r="J8" s="14"/>
      <c r="K8" s="14"/>
      <c r="L8" s="14"/>
      <c r="M8" s="14"/>
      <c r="N8" s="417" t="str">
        <f>"tgrad="&amp;TEXT(E20,"0.0")&amp; " min"</f>
        <v>tgrad=5.0 min</v>
      </c>
      <c r="O8" s="418"/>
      <c r="P8" s="301"/>
    </row>
    <row r="9" spans="2:22" ht="18.95" customHeight="1" x14ac:dyDescent="0.2">
      <c r="B9" s="7"/>
      <c r="C9" s="3"/>
      <c r="D9" s="287" t="s">
        <v>33</v>
      </c>
      <c r="E9" s="290">
        <v>1.7</v>
      </c>
      <c r="F9" s="68"/>
      <c r="G9" s="3"/>
      <c r="H9" s="14"/>
      <c r="I9" s="14"/>
      <c r="J9" s="14"/>
      <c r="K9" s="14"/>
      <c r="L9" s="14"/>
      <c r="M9" s="14"/>
      <c r="P9" s="301"/>
    </row>
    <row r="10" spans="2:22" ht="18.95" customHeight="1" x14ac:dyDescent="0.2">
      <c r="B10" s="7"/>
      <c r="C10" s="3"/>
      <c r="D10" s="287" t="s">
        <v>110</v>
      </c>
      <c r="E10" s="277" t="s">
        <v>1</v>
      </c>
      <c r="F10" s="68"/>
      <c r="G10" s="3"/>
      <c r="H10" s="14"/>
      <c r="I10" s="14"/>
      <c r="J10" s="14"/>
      <c r="K10" s="14"/>
      <c r="L10" s="14"/>
      <c r="M10" s="14"/>
      <c r="N10" s="14"/>
      <c r="O10" s="14"/>
      <c r="P10" s="301"/>
    </row>
    <row r="11" spans="2:22" ht="18.95" customHeight="1" x14ac:dyDescent="0.2">
      <c r="B11" s="7"/>
      <c r="C11" s="3"/>
      <c r="D11" s="287" t="s">
        <v>37</v>
      </c>
      <c r="E11" s="291">
        <v>30</v>
      </c>
      <c r="F11" s="3"/>
      <c r="G11" s="3"/>
      <c r="H11" s="14"/>
      <c r="I11" s="14"/>
      <c r="J11" s="14"/>
      <c r="K11" s="14"/>
      <c r="L11" s="14"/>
      <c r="M11" s="14"/>
      <c r="N11" s="14"/>
      <c r="O11" s="14"/>
      <c r="P11" s="301"/>
    </row>
    <row r="12" spans="2:22" ht="18.75" hidden="1" customHeight="1" x14ac:dyDescent="0.2">
      <c r="B12" s="7"/>
      <c r="C12" s="3"/>
      <c r="D12" s="304"/>
      <c r="E12" s="305">
        <f>AVERAGE(E18:E19)</f>
        <v>50</v>
      </c>
      <c r="F12" s="68"/>
      <c r="G12" s="3"/>
      <c r="H12" s="14"/>
      <c r="I12" s="14"/>
      <c r="J12" s="14"/>
      <c r="K12" s="14"/>
      <c r="L12" s="14"/>
      <c r="M12" s="14"/>
      <c r="N12" s="14"/>
      <c r="O12" s="14"/>
      <c r="P12" s="301"/>
    </row>
    <row r="13" spans="2:22" ht="18.95" customHeight="1" x14ac:dyDescent="0.2">
      <c r="B13" s="7"/>
      <c r="C13" s="3"/>
      <c r="D13" s="287" t="s">
        <v>34</v>
      </c>
      <c r="E13" s="293">
        <v>600</v>
      </c>
      <c r="F13" s="3"/>
      <c r="G13" s="3"/>
      <c r="H13" s="14"/>
      <c r="I13" s="14"/>
      <c r="J13" s="14"/>
      <c r="K13" s="14"/>
      <c r="L13" s="14"/>
      <c r="M13" s="14"/>
      <c r="N13" s="14"/>
      <c r="O13" s="14"/>
      <c r="P13" s="301"/>
    </row>
    <row r="14" spans="2:22" ht="18.95" customHeight="1" x14ac:dyDescent="0.2">
      <c r="B14" s="7"/>
      <c r="C14" s="3"/>
      <c r="D14" s="287" t="s">
        <v>38</v>
      </c>
      <c r="E14" s="294">
        <v>200</v>
      </c>
      <c r="F14" s="3"/>
      <c r="G14" s="3"/>
      <c r="H14" s="14"/>
      <c r="I14" s="14"/>
      <c r="J14" s="14"/>
      <c r="K14" s="14"/>
      <c r="L14" s="14"/>
      <c r="M14" s="14"/>
      <c r="N14" s="14"/>
      <c r="O14" s="14"/>
      <c r="P14" s="301"/>
    </row>
    <row r="15" spans="2:22" ht="18.95" customHeight="1" thickBot="1" x14ac:dyDescent="0.25">
      <c r="B15" s="7"/>
      <c r="C15" s="3"/>
      <c r="D15" s="307" t="s">
        <v>287</v>
      </c>
      <c r="E15" s="318">
        <v>100</v>
      </c>
      <c r="F15" s="3"/>
      <c r="G15" s="3"/>
      <c r="H15" s="14"/>
      <c r="I15" s="14"/>
      <c r="J15" s="14"/>
      <c r="K15" s="14"/>
      <c r="L15" s="14"/>
      <c r="M15" s="14"/>
      <c r="N15" s="14"/>
      <c r="O15" s="14"/>
      <c r="P15" s="301"/>
    </row>
    <row r="16" spans="2:22" ht="18.95" customHeight="1" thickBot="1" x14ac:dyDescent="0.25">
      <c r="B16" s="7"/>
      <c r="C16" s="3"/>
      <c r="D16" s="308"/>
      <c r="E16" s="309"/>
      <c r="F16" s="3"/>
      <c r="G16" s="3"/>
      <c r="H16" s="14"/>
      <c r="I16" s="14"/>
      <c r="J16" s="14"/>
      <c r="K16" s="14"/>
      <c r="L16" s="14"/>
      <c r="M16" s="14"/>
      <c r="N16" s="14"/>
      <c r="O16" s="14"/>
      <c r="P16" s="301"/>
    </row>
    <row r="17" spans="2:17" ht="18.95" customHeight="1" x14ac:dyDescent="0.2">
      <c r="B17" s="7"/>
      <c r="C17" s="3"/>
      <c r="D17" s="400" t="s">
        <v>295</v>
      </c>
      <c r="E17" s="401"/>
      <c r="F17" s="68"/>
      <c r="G17" s="3"/>
      <c r="H17" s="14"/>
      <c r="I17" s="14"/>
      <c r="J17" s="14"/>
      <c r="K17" s="14"/>
      <c r="L17" s="14"/>
      <c r="M17" s="14"/>
      <c r="N17" s="14"/>
      <c r="O17" s="14"/>
      <c r="P17" s="301"/>
    </row>
    <row r="18" spans="2:17" ht="18.95" customHeight="1" x14ac:dyDescent="0.2">
      <c r="B18" s="7"/>
      <c r="C18" s="3"/>
      <c r="D18" s="287" t="s">
        <v>284</v>
      </c>
      <c r="E18" s="292">
        <v>5</v>
      </c>
      <c r="F18" s="3"/>
      <c r="G18" s="3"/>
      <c r="H18" s="14"/>
      <c r="I18" s="14"/>
      <c r="J18" s="14"/>
      <c r="K18" s="14"/>
      <c r="L18" s="14"/>
      <c r="M18" s="14"/>
      <c r="N18" s="14"/>
      <c r="O18" s="14"/>
      <c r="P18" s="301"/>
    </row>
    <row r="19" spans="2:17" ht="18.95" customHeight="1" x14ac:dyDescent="0.2">
      <c r="B19" s="7"/>
      <c r="C19" s="3"/>
      <c r="D19" s="287" t="s">
        <v>285</v>
      </c>
      <c r="E19" s="292">
        <v>95</v>
      </c>
      <c r="F19" s="3"/>
      <c r="G19" s="3"/>
      <c r="H19" s="14"/>
      <c r="I19" s="14"/>
      <c r="J19" s="14"/>
      <c r="K19" s="14"/>
      <c r="L19" s="14"/>
      <c r="M19" s="14"/>
      <c r="N19" s="14"/>
      <c r="P19" s="301"/>
    </row>
    <row r="20" spans="2:17" ht="18.95" customHeight="1" thickBot="1" x14ac:dyDescent="0.25">
      <c r="B20" s="7"/>
      <c r="C20" s="3"/>
      <c r="D20" s="307" t="s">
        <v>308</v>
      </c>
      <c r="E20" s="319">
        <v>5</v>
      </c>
      <c r="F20" s="3"/>
      <c r="G20" s="3"/>
      <c r="H20" s="14"/>
      <c r="I20" s="14"/>
      <c r="J20" s="14"/>
      <c r="K20" s="14"/>
      <c r="L20" s="14"/>
      <c r="M20" s="14"/>
      <c r="N20" s="14"/>
      <c r="O20" s="14"/>
      <c r="P20" s="301"/>
    </row>
    <row r="21" spans="2:17" ht="18.95" customHeight="1" thickBot="1" x14ac:dyDescent="0.25">
      <c r="B21" s="7"/>
      <c r="C21" s="3"/>
      <c r="D21" s="3"/>
      <c r="E21" s="3"/>
      <c r="F21" s="3"/>
      <c r="G21" s="3"/>
      <c r="H21" s="14"/>
      <c r="I21" s="14"/>
      <c r="J21" s="14"/>
      <c r="K21" s="14"/>
      <c r="L21" s="14"/>
      <c r="M21" s="14"/>
      <c r="N21" s="406" t="s">
        <v>313</v>
      </c>
      <c r="O21" s="407"/>
      <c r="P21" s="301"/>
    </row>
    <row r="22" spans="2:17" ht="18.95" customHeight="1" thickBot="1" x14ac:dyDescent="0.25">
      <c r="B22" s="7"/>
      <c r="C22" s="3"/>
      <c r="D22" s="400" t="s">
        <v>120</v>
      </c>
      <c r="E22" s="401"/>
      <c r="F22" s="3"/>
      <c r="G22" s="3"/>
      <c r="H22" s="14"/>
      <c r="I22" s="14"/>
      <c r="J22" s="14"/>
      <c r="K22" s="14"/>
      <c r="L22" s="14"/>
      <c r="M22" s="14"/>
      <c r="N22" s="417" t="str">
        <f>"F="&amp;TEXT(E13,"0")&amp; " µL/min"</f>
        <v>F=600 µL/min</v>
      </c>
      <c r="O22" s="418"/>
      <c r="P22" s="301"/>
    </row>
    <row r="23" spans="2:17" ht="18.95" customHeight="1" x14ac:dyDescent="0.2">
      <c r="B23" s="285"/>
      <c r="C23" s="286"/>
      <c r="D23" s="295" t="s">
        <v>331</v>
      </c>
      <c r="E23" s="315">
        <f>0.5*E14^0.5</f>
        <v>7.0710678118654755</v>
      </c>
      <c r="F23" s="306"/>
      <c r="G23" s="3"/>
      <c r="H23" s="14"/>
      <c r="I23" s="14"/>
      <c r="J23" s="14"/>
      <c r="K23" s="14"/>
      <c r="L23" s="14"/>
      <c r="M23" s="14"/>
      <c r="N23" s="14"/>
      <c r="O23" s="14"/>
      <c r="P23" s="301"/>
    </row>
    <row r="24" spans="2:17" ht="18.95" customHeight="1" x14ac:dyDescent="0.2">
      <c r="B24" s="285"/>
      <c r="C24" s="286"/>
      <c r="D24" s="295" t="s">
        <v>298</v>
      </c>
      <c r="E24" s="310">
        <f>(E19-E18)/E20</f>
        <v>18</v>
      </c>
      <c r="F24" s="3"/>
      <c r="G24" s="3"/>
      <c r="H24" s="14"/>
      <c r="I24" s="14"/>
      <c r="J24" s="14"/>
      <c r="K24" s="14"/>
      <c r="L24" s="14"/>
      <c r="M24" s="14"/>
      <c r="N24" s="14"/>
      <c r="O24" s="14"/>
      <c r="P24" s="301"/>
    </row>
    <row r="25" spans="2:17" ht="18.95" customHeight="1" x14ac:dyDescent="0.2">
      <c r="B25" s="285"/>
      <c r="C25" s="286"/>
      <c r="D25" s="295" t="s">
        <v>286</v>
      </c>
      <c r="E25" s="296">
        <f>$E$7/((('col1'!$B$9*((((E13/60*4)/(3.1415927*0.7*E8*E8))/1000*E9/1000000)/'col1'!N5)^(1/3))+('col1'!$B$10/((((E13/60*4)/(3.1415927*0.7*E8*E8))/1000*E9/1000000)/'col1'!N5))+('col1'!$B$11*((((E13/60*4)/(3.1415927*0.7*E8*E8))/1000*E9/1000000)/'col1'!N5)))*($E$9*0.001))</f>
        <v>9613.7430488895734</v>
      </c>
      <c r="F25" s="3"/>
      <c r="G25" s="3"/>
      <c r="H25" s="14"/>
      <c r="I25" s="14"/>
      <c r="J25" s="14"/>
      <c r="K25" s="14"/>
      <c r="L25" s="14"/>
      <c r="M25" s="14"/>
      <c r="P25" s="301"/>
    </row>
    <row r="26" spans="2:17" ht="18.95" customHeight="1" x14ac:dyDescent="0.2">
      <c r="B26" s="285"/>
      <c r="C26" s="286"/>
      <c r="D26" s="295" t="s">
        <v>361</v>
      </c>
      <c r="E26" s="296">
        <f>1+((SQRT(E25)/4)*(1/(1+((E23*((E19-E18)/100)*(PI()*E8*E8/4*E7*0.7/E13))/E20)))*LN(((((E23*((E19-E18)/100)*(PI()*E8*E8/4*E7*0.7/E13))/E20)+1)/((E23*((E19-E18)/100)*(PI()*E8*E8/4*E7*0.7/E13))/E20))*EXP(E23*((E19-E18)/100))-(1/((E23*((E19-E18)/100)*(PI()*E8*E8/4*E7*0.7/E13))/E20))))</f>
        <v>156.00147319151</v>
      </c>
      <c r="F26" s="3"/>
      <c r="G26" s="3"/>
      <c r="H26" s="14"/>
      <c r="I26" s="14"/>
      <c r="J26" s="14"/>
      <c r="K26" s="14"/>
      <c r="L26" s="14"/>
      <c r="M26" s="14"/>
      <c r="P26" s="301"/>
    </row>
    <row r="27" spans="2:17" ht="18.95" customHeight="1" thickBot="1" x14ac:dyDescent="0.25">
      <c r="B27" s="285"/>
      <c r="C27" s="286"/>
      <c r="D27" s="297" t="s">
        <v>288</v>
      </c>
      <c r="E27" s="298">
        <f>1.1*('col1'!$B$12*$E$7*0.001*((E13/60*4)/(3.1415927*0.6*E8*E8))*0.001*(IF(E10="ACN",10^(-2.063+(601.9/($E$11+273))+0.0709*20/100+((62*20/100)/($E$11+273))+0.5043*(20/100)*(20/100)-(345.8*(20/100)*(20/100)/($E$11+273))),10^(-2.429+(714/($E$11+273))-1.859*50/100+((911.7*50/100)/($E$11+273))+1.8586*(50/100)*(50/100)-(968.1*(50/100)*(50/100)/($E$11+273)))))*0.001/($E$9*0.000001)^2/100000)</f>
        <v>616.51118017447186</v>
      </c>
      <c r="F27" s="3"/>
      <c r="G27" s="3"/>
      <c r="H27" s="14"/>
      <c r="I27" s="14"/>
      <c r="J27" s="14"/>
      <c r="K27" s="14"/>
      <c r="L27" s="14"/>
      <c r="M27" s="14"/>
      <c r="N27" s="14"/>
      <c r="O27" s="14"/>
      <c r="P27" s="301"/>
    </row>
    <row r="28" spans="2:17" ht="18.95" customHeight="1" thickBot="1" x14ac:dyDescent="0.25">
      <c r="B28" s="285"/>
      <c r="C28" s="286"/>
      <c r="D28" s="3"/>
      <c r="E28" s="3"/>
      <c r="F28" s="3"/>
      <c r="G28" s="3"/>
      <c r="H28" s="14"/>
      <c r="I28" s="14"/>
      <c r="J28" s="14"/>
      <c r="K28" s="14"/>
      <c r="L28" s="14"/>
      <c r="M28" s="14"/>
      <c r="N28" s="14"/>
      <c r="O28" s="14"/>
      <c r="P28" s="301"/>
    </row>
    <row r="29" spans="2:17" ht="18.95" customHeight="1" x14ac:dyDescent="0.2">
      <c r="B29" s="285"/>
      <c r="C29" s="286"/>
      <c r="D29" s="400" t="s">
        <v>363</v>
      </c>
      <c r="E29" s="401"/>
      <c r="F29" s="3"/>
      <c r="G29" s="3"/>
      <c r="H29" s="14"/>
      <c r="I29" s="14"/>
      <c r="J29" s="14"/>
      <c r="K29" s="14"/>
      <c r="L29" s="14"/>
      <c r="M29" s="14"/>
      <c r="N29" s="14"/>
      <c r="O29" s="14"/>
      <c r="P29" s="301"/>
    </row>
    <row r="30" spans="2:17" ht="30" customHeight="1" x14ac:dyDescent="0.2">
      <c r="B30" s="285"/>
      <c r="C30" s="286"/>
      <c r="D30" s="334" t="s">
        <v>362</v>
      </c>
      <c r="E30" s="296">
        <f>MAX(Feuil2!S4:S263)</f>
        <v>291.28852839398223</v>
      </c>
      <c r="F30" s="3"/>
      <c r="G30" s="3"/>
      <c r="H30" s="14"/>
      <c r="I30" s="14"/>
      <c r="J30" s="14"/>
      <c r="K30" s="3"/>
      <c r="L30" s="3"/>
      <c r="M30" s="3"/>
      <c r="N30" s="3"/>
      <c r="O30" s="3"/>
      <c r="P30" s="8"/>
      <c r="Q30" s="1"/>
    </row>
    <row r="31" spans="2:17" ht="18.95" customHeight="1" thickBot="1" x14ac:dyDescent="0.25">
      <c r="B31" s="285"/>
      <c r="C31" s="286"/>
      <c r="D31" s="295" t="s">
        <v>116</v>
      </c>
      <c r="E31" s="312">
        <f>VLOOKUP(Feuil2!S264,Feuil2!S4:U263,3,0)</f>
        <v>456.52173913043481</v>
      </c>
      <c r="F31" s="3"/>
      <c r="G31" s="3"/>
      <c r="H31" s="14"/>
      <c r="I31" s="14"/>
      <c r="J31" s="19"/>
      <c r="K31" s="3"/>
      <c r="L31" s="3"/>
      <c r="M31" s="3"/>
      <c r="N31" s="3"/>
      <c r="O31" s="3"/>
      <c r="P31" s="8"/>
      <c r="Q31" s="1"/>
    </row>
    <row r="32" spans="2:17" ht="18.95" customHeight="1" x14ac:dyDescent="0.2">
      <c r="B32" s="285"/>
      <c r="C32" s="286"/>
      <c r="D32" s="295" t="s">
        <v>309</v>
      </c>
      <c r="E32" s="313">
        <f>VLOOKUP(Feuil2!S264,Feuil2!S4:T263,2,0)</f>
        <v>300</v>
      </c>
      <c r="F32" s="3"/>
      <c r="G32" s="3"/>
      <c r="H32" s="14"/>
      <c r="J32" s="356"/>
      <c r="K32" s="414" t="s">
        <v>364</v>
      </c>
      <c r="L32" s="415"/>
      <c r="M32" s="415"/>
      <c r="N32" s="415"/>
      <c r="O32" s="416"/>
      <c r="P32" s="8"/>
      <c r="Q32" s="1"/>
    </row>
    <row r="33" spans="1:17" ht="18.95" customHeight="1" thickBot="1" x14ac:dyDescent="0.25">
      <c r="B33" s="285"/>
      <c r="C33" s="286"/>
      <c r="D33" s="314" t="s">
        <v>288</v>
      </c>
      <c r="E33" s="298">
        <f>1.1*('col1'!$B$12*$E$7*0.001*((E31/60*4)/(3.1415927*0.7*E8*E8))*0.001*(IF(E10="ACN",10^(-2.063+(601.9/($E$11+273))+0.0709*20/100+((62*20/100)/($E$11+273))+0.5043*(20/100)*(20/100)-(345.8*(20/100)*(20/100)/($E$11+273))),10^(-2.429+(714/($E$11+273))-1.859*50/100+((911.7*50/100)/($E$11+273))+1.8586*(50/100)*(50/100)-(968.1*(50/100)*(50/100)/($E$11+273)))))*0.001/($E$9*0.000001)^2/100000)</f>
        <v>402.07250880943826</v>
      </c>
      <c r="F33" s="3"/>
      <c r="G33" s="3"/>
      <c r="H33" s="14"/>
      <c r="J33" s="357"/>
      <c r="K33" s="410" t="s">
        <v>296</v>
      </c>
      <c r="L33" s="411"/>
      <c r="M33" s="411"/>
      <c r="N33" s="402">
        <v>2</v>
      </c>
      <c r="O33" s="403"/>
      <c r="P33" s="316"/>
      <c r="Q33" s="317"/>
    </row>
    <row r="34" spans="1:17" ht="18.95" customHeight="1" thickBot="1" x14ac:dyDescent="0.25">
      <c r="B34" s="285"/>
      <c r="C34" s="286"/>
      <c r="F34" s="3"/>
      <c r="G34" s="3"/>
      <c r="H34" s="14"/>
      <c r="J34" s="357"/>
      <c r="K34" s="412" t="s">
        <v>297</v>
      </c>
      <c r="L34" s="413"/>
      <c r="M34" s="413"/>
      <c r="N34" s="404">
        <f>IF((E18+((E19-E18)/E20)*(N33-(PI()*E8*E8/4*E7*0.7/E13)-(E15/E13)))&gt;100,"higher than 100%",(E18+((E19-E18)/E20)*(N33-(PI()*E8*E8/4*E7*0.7/E13)-(E15/E13))))</f>
        <v>34.36321380438811</v>
      </c>
      <c r="O34" s="405"/>
      <c r="P34" s="311"/>
    </row>
    <row r="35" spans="1:17" ht="15.95" customHeight="1" x14ac:dyDescent="0.25">
      <c r="B35" s="7"/>
      <c r="C35" s="3"/>
      <c r="D35" s="148" t="s">
        <v>354</v>
      </c>
      <c r="E35" s="3"/>
      <c r="F35" s="3"/>
      <c r="G35" s="3"/>
      <c r="H35" s="14"/>
      <c r="I35" s="14"/>
      <c r="P35" s="301"/>
    </row>
    <row r="36" spans="1:17" ht="15.95" customHeight="1" x14ac:dyDescent="0.25">
      <c r="A36" s="3"/>
      <c r="B36" s="7"/>
      <c r="C36" s="3"/>
      <c r="D36" s="149" t="s">
        <v>109</v>
      </c>
      <c r="E36" s="3"/>
      <c r="F36" s="3"/>
      <c r="G36" s="3"/>
      <c r="H36" s="14"/>
      <c r="I36" s="14"/>
      <c r="J36" s="14"/>
      <c r="K36" s="14"/>
      <c r="L36" s="14"/>
      <c r="M36" s="14"/>
      <c r="N36" s="14"/>
      <c r="O36" s="14"/>
      <c r="P36" s="301"/>
    </row>
    <row r="37" spans="1:17" ht="15.95" customHeight="1" thickBot="1" x14ac:dyDescent="0.25">
      <c r="B37" s="43"/>
      <c r="C37" s="44"/>
      <c r="D37" s="363" t="s">
        <v>377</v>
      </c>
      <c r="E37" s="44"/>
      <c r="F37" s="44"/>
      <c r="G37" s="44"/>
      <c r="H37" s="302"/>
      <c r="I37" s="302"/>
      <c r="J37" s="302"/>
      <c r="K37" s="302"/>
      <c r="L37" s="302"/>
      <c r="M37" s="302"/>
      <c r="N37" s="302"/>
      <c r="O37" s="302"/>
      <c r="P37" s="303"/>
    </row>
    <row r="38" spans="1:17" ht="12.75" customHeight="1" x14ac:dyDescent="0.2"/>
    <row r="39" spans="1:17" ht="12.75" hidden="1" customHeight="1" x14ac:dyDescent="0.2"/>
    <row r="40" spans="1:17" ht="12.75" hidden="1" customHeight="1" x14ac:dyDescent="0.2"/>
    <row r="41" spans="1:17" ht="12.75" hidden="1" customHeight="1" x14ac:dyDescent="0.2"/>
    <row r="42" spans="1:17" ht="12.75" hidden="1" customHeight="1" x14ac:dyDescent="0.2"/>
    <row r="43" spans="1:17" ht="12.75" hidden="1" customHeight="1" x14ac:dyDescent="0.2"/>
    <row r="44" spans="1:17" ht="12.75" hidden="1" customHeight="1" x14ac:dyDescent="0.2"/>
    <row r="45" spans="1:17" ht="12.75" hidden="1" customHeight="1" x14ac:dyDescent="0.2"/>
    <row r="46" spans="1:17" ht="12.75" hidden="1" customHeight="1" x14ac:dyDescent="0.2"/>
    <row r="47" spans="1:17" ht="12.75" hidden="1" customHeight="1" x14ac:dyDescent="0.2"/>
    <row r="48" spans="1:17"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spans="3:6" ht="12.75" hidden="1" customHeight="1" x14ac:dyDescent="0.2"/>
    <row r="66" spans="3:6" ht="12.75" hidden="1" customHeight="1" x14ac:dyDescent="0.2"/>
    <row r="67" spans="3:6" ht="12.75" hidden="1" customHeight="1" x14ac:dyDescent="0.2"/>
    <row r="68" spans="3:6" ht="12.75" hidden="1" customHeight="1" x14ac:dyDescent="0.2">
      <c r="C68" s="68"/>
      <c r="D68" s="68" t="s">
        <v>1</v>
      </c>
      <c r="E68" s="68"/>
      <c r="F68" s="68"/>
    </row>
    <row r="69" spans="3:6" ht="12.75" hidden="1" customHeight="1" x14ac:dyDescent="0.2">
      <c r="C69" s="68" t="s">
        <v>106</v>
      </c>
      <c r="D69" s="68" t="s">
        <v>2</v>
      </c>
      <c r="E69" s="68" t="s">
        <v>12</v>
      </c>
      <c r="F69" s="68" t="s">
        <v>283</v>
      </c>
    </row>
    <row r="70" spans="3:6" ht="12.75" hidden="1" customHeight="1" x14ac:dyDescent="0.2">
      <c r="C70" s="68"/>
      <c r="D70" s="68"/>
      <c r="E70" s="68"/>
      <c r="F70" s="68"/>
    </row>
    <row r="71" spans="3:6" ht="12.75" hidden="1" customHeight="1" x14ac:dyDescent="0.2">
      <c r="C71" s="68"/>
      <c r="D71" s="68"/>
      <c r="E71" s="68"/>
      <c r="F71" s="68"/>
    </row>
    <row r="72" spans="3:6" ht="12.75" hidden="1" customHeight="1" x14ac:dyDescent="0.2">
      <c r="C72" s="68"/>
      <c r="D72" s="68"/>
      <c r="E72" s="68"/>
      <c r="F72" s="68"/>
    </row>
    <row r="73" spans="3:6" ht="12.75" hidden="1" customHeight="1" x14ac:dyDescent="0.2">
      <c r="C73" s="3"/>
      <c r="D73" s="14"/>
      <c r="E73" s="14"/>
      <c r="F73" s="14"/>
    </row>
    <row r="74" spans="3:6" ht="12.75" hidden="1" customHeight="1" x14ac:dyDescent="0.2">
      <c r="C74" s="3"/>
      <c r="D74" s="14"/>
      <c r="E74" s="14"/>
      <c r="F74" s="14"/>
    </row>
    <row r="75" spans="3:6" ht="12.75" hidden="1" customHeight="1" x14ac:dyDescent="0.2">
      <c r="C75" s="19"/>
      <c r="D75" s="31"/>
      <c r="E75" s="14"/>
      <c r="F75" s="19" t="s">
        <v>170</v>
      </c>
    </row>
    <row r="76" spans="3:6" ht="12.75" hidden="1" customHeight="1" x14ac:dyDescent="0.2">
      <c r="C76" s="3"/>
      <c r="D76" s="14"/>
      <c r="E76" s="14"/>
      <c r="F76" s="19" t="s">
        <v>14</v>
      </c>
    </row>
    <row r="77" spans="3:6" ht="12.75" hidden="1" customHeight="1" x14ac:dyDescent="0.2">
      <c r="C77" s="19"/>
      <c r="D77" s="31"/>
      <c r="E77" s="14"/>
      <c r="F77" s="19" t="s">
        <v>13</v>
      </c>
    </row>
    <row r="78" spans="3:6" ht="12.75" hidden="1" customHeight="1" x14ac:dyDescent="0.2">
      <c r="C78" s="19"/>
      <c r="D78" s="31"/>
      <c r="E78" s="14"/>
      <c r="F78" s="65" t="s">
        <v>269</v>
      </c>
    </row>
    <row r="79" spans="3:6" ht="12.75" hidden="1" customHeight="1" x14ac:dyDescent="0.2">
      <c r="C79" s="3"/>
      <c r="E79" s="14"/>
      <c r="F79" s="65" t="s">
        <v>270</v>
      </c>
    </row>
    <row r="80" spans="3:6" ht="12.75" hidden="1" customHeight="1" x14ac:dyDescent="0.2">
      <c r="C80" s="3"/>
      <c r="D80" s="14"/>
      <c r="E80" s="14"/>
      <c r="F80" s="19" t="s">
        <v>71</v>
      </c>
    </row>
    <row r="81" spans="3:6" ht="12.75" hidden="1" customHeight="1" x14ac:dyDescent="0.2">
      <c r="C81" s="30"/>
      <c r="D81" s="30"/>
      <c r="E81" s="30"/>
      <c r="F81" s="19" t="s">
        <v>266</v>
      </c>
    </row>
    <row r="82" spans="3:6" ht="12.75" hidden="1" customHeight="1" x14ac:dyDescent="0.2">
      <c r="F82" s="19" t="s">
        <v>267</v>
      </c>
    </row>
    <row r="83" spans="3:6" ht="12.75" hidden="1" customHeight="1" x14ac:dyDescent="0.2">
      <c r="F83" s="19" t="s">
        <v>268</v>
      </c>
    </row>
    <row r="84" spans="3:6" ht="12.75" hidden="1" customHeight="1" x14ac:dyDescent="0.2"/>
    <row r="85" spans="3:6" ht="12.75" hidden="1" customHeight="1" x14ac:dyDescent="0.2"/>
    <row r="86" spans="3:6" ht="12.75" hidden="1" customHeight="1" x14ac:dyDescent="0.2"/>
    <row r="87" spans="3:6" ht="12.75" hidden="1" customHeight="1" x14ac:dyDescent="0.2">
      <c r="C87" s="28"/>
      <c r="D87" s="28"/>
      <c r="E87" s="28"/>
      <c r="F87" s="3"/>
    </row>
    <row r="88" spans="3:6" ht="12.75" hidden="1" customHeight="1" x14ac:dyDescent="0.2">
      <c r="C88" s="28"/>
      <c r="D88" s="28"/>
      <c r="E88" s="28"/>
      <c r="F88" s="3"/>
    </row>
    <row r="89" spans="3:6" ht="12.75" hidden="1" customHeight="1" x14ac:dyDescent="0.2">
      <c r="C89" s="28"/>
      <c r="D89" s="28"/>
      <c r="E89" s="28"/>
      <c r="F89" s="3"/>
    </row>
    <row r="90" spans="3:6" ht="12.75" hidden="1" customHeight="1" x14ac:dyDescent="0.2">
      <c r="C90" s="28"/>
      <c r="D90" s="28"/>
      <c r="E90" s="28"/>
      <c r="F90" s="3"/>
    </row>
    <row r="91" spans="3:6" ht="12.75" hidden="1" customHeight="1" x14ac:dyDescent="0.2">
      <c r="C91" s="28"/>
      <c r="D91" s="28"/>
      <c r="E91" s="28"/>
      <c r="F91" s="3"/>
    </row>
    <row r="92" spans="3:6" ht="12.75" hidden="1" customHeight="1" x14ac:dyDescent="0.2">
      <c r="C92" s="28"/>
      <c r="D92" s="28"/>
      <c r="E92" s="28"/>
      <c r="F92" s="3"/>
    </row>
    <row r="93" spans="3:6" ht="12.75" hidden="1" customHeight="1" x14ac:dyDescent="0.2">
      <c r="C93" s="28"/>
      <c r="D93" s="28"/>
      <c r="E93" s="28"/>
      <c r="F93" s="3"/>
    </row>
    <row r="94" spans="3:6" ht="12.75" hidden="1" customHeight="1" x14ac:dyDescent="0.2">
      <c r="C94" s="28"/>
      <c r="D94" s="28"/>
      <c r="E94" s="28"/>
      <c r="F94" s="3"/>
    </row>
    <row r="95" spans="3:6" ht="12.75" hidden="1" customHeight="1" x14ac:dyDescent="0.2">
      <c r="C95" s="28"/>
      <c r="D95" s="28"/>
      <c r="E95" s="28"/>
      <c r="F95" s="3"/>
    </row>
    <row r="96" spans="3:6" ht="12.75" hidden="1" customHeight="1" x14ac:dyDescent="0.2">
      <c r="C96" s="28"/>
      <c r="D96" s="28"/>
      <c r="E96" s="28"/>
      <c r="F96" s="3"/>
    </row>
    <row r="97" spans="3:6" ht="12.75" hidden="1" customHeight="1" x14ac:dyDescent="0.2">
      <c r="C97" s="28"/>
      <c r="D97" s="28"/>
      <c r="E97" s="28"/>
      <c r="F97" s="3"/>
    </row>
    <row r="98" spans="3:6" ht="12.75" hidden="1" customHeight="1" x14ac:dyDescent="0.2">
      <c r="C98" s="28"/>
      <c r="D98" s="28"/>
      <c r="E98" s="28"/>
      <c r="F98" s="3"/>
    </row>
    <row r="99" spans="3:6" ht="12.75" hidden="1" customHeight="1" x14ac:dyDescent="0.2">
      <c r="C99" s="28"/>
      <c r="D99" s="28"/>
      <c r="E99" s="28"/>
      <c r="F99" s="3"/>
    </row>
    <row r="100" spans="3:6" ht="12.75" hidden="1" customHeight="1" x14ac:dyDescent="0.2">
      <c r="C100" s="28"/>
      <c r="D100" s="28"/>
      <c r="E100" s="28"/>
      <c r="F100" s="3"/>
    </row>
    <row r="101" spans="3:6" ht="12.75" hidden="1" customHeight="1" x14ac:dyDescent="0.2">
      <c r="C101" s="28"/>
      <c r="D101" s="28"/>
      <c r="E101" s="28"/>
      <c r="F101" s="3"/>
    </row>
    <row r="102" spans="3:6" ht="12.75" hidden="1" customHeight="1" x14ac:dyDescent="0.2">
      <c r="C102" s="28"/>
      <c r="D102" s="28"/>
      <c r="E102" s="28"/>
      <c r="F102" s="3"/>
    </row>
    <row r="103" spans="3:6" ht="12.75" hidden="1" customHeight="1" x14ac:dyDescent="0.2">
      <c r="C103" s="28"/>
      <c r="D103" s="28"/>
      <c r="E103" s="28"/>
      <c r="F103" s="3"/>
    </row>
    <row r="104" spans="3:6" ht="12.75" hidden="1" customHeight="1" x14ac:dyDescent="0.2">
      <c r="C104" s="3"/>
      <c r="D104" s="3"/>
      <c r="E104" s="3"/>
      <c r="F104" s="3"/>
    </row>
    <row r="105" spans="3:6" ht="12.75" hidden="1" customHeight="1" x14ac:dyDescent="0.2">
      <c r="C105" s="3"/>
      <c r="D105" s="3"/>
      <c r="E105" s="3"/>
      <c r="F105" s="3"/>
    </row>
    <row r="106" spans="3:6" ht="12.75" hidden="1" customHeight="1" x14ac:dyDescent="0.2">
      <c r="C106" s="3"/>
      <c r="D106" s="13"/>
      <c r="E106" s="25"/>
      <c r="F106" s="3"/>
    </row>
    <row r="107" spans="3:6" ht="12.75" hidden="1" customHeight="1" x14ac:dyDescent="0.2">
      <c r="C107" s="3"/>
      <c r="D107" s="13"/>
      <c r="E107" s="13"/>
      <c r="F107" s="3"/>
    </row>
    <row r="108" spans="3:6" ht="12.75" hidden="1" customHeight="1" x14ac:dyDescent="0.2">
      <c r="C108" s="3"/>
      <c r="D108" s="13"/>
      <c r="E108" s="13"/>
      <c r="F108" s="3"/>
    </row>
    <row r="109" spans="3:6" ht="12.75" hidden="1" customHeight="1" x14ac:dyDescent="0.2">
      <c r="C109" s="3"/>
      <c r="D109" s="13"/>
      <c r="E109" s="13"/>
      <c r="F109" s="3"/>
    </row>
    <row r="110" spans="3:6" ht="12.75" hidden="1" customHeight="1" x14ac:dyDescent="0.2">
      <c r="C110" s="3"/>
      <c r="D110" s="13"/>
      <c r="E110" s="13"/>
      <c r="F110" s="3"/>
    </row>
    <row r="111" spans="3:6" ht="12.75" hidden="1" customHeight="1" x14ac:dyDescent="0.2">
      <c r="C111" s="3"/>
      <c r="D111" s="13"/>
      <c r="E111" s="13"/>
      <c r="F111" s="3"/>
    </row>
    <row r="112" spans="3:6" ht="12.75" hidden="1" customHeight="1" x14ac:dyDescent="0.2">
      <c r="C112" s="3"/>
      <c r="D112" s="13"/>
      <c r="E112" s="13"/>
      <c r="F112" s="3"/>
    </row>
    <row r="113" spans="3:6" ht="12.75" hidden="1" customHeight="1" x14ac:dyDescent="0.2">
      <c r="C113" s="3"/>
      <c r="D113" s="13"/>
      <c r="E113" s="13"/>
      <c r="F113" s="3"/>
    </row>
    <row r="114" spans="3:6" ht="12.75" hidden="1" customHeight="1" x14ac:dyDescent="0.2">
      <c r="C114" s="3"/>
      <c r="D114" s="13"/>
      <c r="E114" s="13"/>
      <c r="F114" s="3"/>
    </row>
    <row r="115" spans="3:6" ht="12.75" hidden="1" customHeight="1" x14ac:dyDescent="0.2">
      <c r="C115" s="3"/>
      <c r="D115" s="13"/>
      <c r="E115" s="13"/>
      <c r="F115" s="3"/>
    </row>
    <row r="116" spans="3:6" ht="12.75" hidden="1" customHeight="1" x14ac:dyDescent="0.2">
      <c r="C116" s="3"/>
      <c r="D116" s="13"/>
      <c r="E116" s="13"/>
      <c r="F116" s="3"/>
    </row>
    <row r="117" spans="3:6" ht="12.75" hidden="1" customHeight="1" x14ac:dyDescent="0.2">
      <c r="C117" s="3"/>
      <c r="D117" s="13"/>
      <c r="E117" s="13"/>
      <c r="F117" s="3"/>
    </row>
    <row r="118" spans="3:6" hidden="1" x14ac:dyDescent="0.2">
      <c r="C118" s="3"/>
      <c r="D118" s="3"/>
      <c r="E118" s="3"/>
      <c r="F118" s="3"/>
    </row>
    <row r="119" spans="3:6" hidden="1" x14ac:dyDescent="0.2">
      <c r="C119" s="3"/>
      <c r="D119" s="3"/>
      <c r="E119" s="3"/>
      <c r="F119" s="3"/>
    </row>
    <row r="120" spans="3:6" hidden="1" x14ac:dyDescent="0.2">
      <c r="C120" s="3"/>
      <c r="D120" s="3"/>
      <c r="E120" s="3"/>
      <c r="F120" s="3"/>
    </row>
    <row r="121" spans="3:6" hidden="1" x14ac:dyDescent="0.2">
      <c r="C121" s="3"/>
      <c r="D121" s="3"/>
      <c r="E121" s="3"/>
      <c r="F121" s="3"/>
    </row>
    <row r="122" spans="3:6" hidden="1" x14ac:dyDescent="0.2">
      <c r="C122" s="3"/>
      <c r="D122" s="3"/>
      <c r="E122" s="3"/>
      <c r="F122" s="3"/>
    </row>
    <row r="123" spans="3:6" hidden="1" x14ac:dyDescent="0.2">
      <c r="C123" s="3"/>
      <c r="D123" s="3"/>
      <c r="E123" s="3"/>
      <c r="F123" s="3"/>
    </row>
    <row r="124" spans="3:6" hidden="1" x14ac:dyDescent="0.2">
      <c r="C124" s="3"/>
      <c r="D124" s="3"/>
      <c r="E124" s="3"/>
      <c r="F124" s="3"/>
    </row>
    <row r="125" spans="3:6" hidden="1" x14ac:dyDescent="0.2"/>
    <row r="126" spans="3:6" hidden="1" x14ac:dyDescent="0.2"/>
    <row r="127" spans="3:6" hidden="1" x14ac:dyDescent="0.2"/>
    <row r="128" spans="3:6"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sheetData>
  <sheetProtection algorithmName="SHA-512" hashValue="hYwPagAbhydh106vjQ27570MKzJCHPltXUUMTOZOLCOxXu3RYNgr8/aqTLmYkmAixzUv775MHRf7F02lqimg2g==" saltValue="b44s72oN6o+bx0r7oKwkXA==" spinCount="100000" sheet="1" objects="1" scenarios="1" selectLockedCells="1"/>
  <mergeCells count="14">
    <mergeCell ref="N34:O34"/>
    <mergeCell ref="N21:O21"/>
    <mergeCell ref="D5:E5"/>
    <mergeCell ref="K33:M33"/>
    <mergeCell ref="K34:M34"/>
    <mergeCell ref="K32:O32"/>
    <mergeCell ref="N7:O7"/>
    <mergeCell ref="N8:O8"/>
    <mergeCell ref="N22:O22"/>
    <mergeCell ref="B3:N3"/>
    <mergeCell ref="D29:E29"/>
    <mergeCell ref="D17:E17"/>
    <mergeCell ref="D22:E22"/>
    <mergeCell ref="N33:O33"/>
  </mergeCells>
  <phoneticPr fontId="3" type="noConversion"/>
  <conditionalFormatting sqref="E33 E27">
    <cfRule type="cellIs" dxfId="0" priority="1" stopIfTrue="1" operator="greaterThan">
      <formula>1000</formula>
    </cfRule>
  </conditionalFormatting>
  <dataValidations count="2">
    <dataValidation type="list" allowBlank="1" showInputMessage="1" showErrorMessage="1" sqref="E10">
      <formula1>$D$68:$D$69</formula1>
    </dataValidation>
    <dataValidation type="list" allowBlank="1" showInputMessage="1" showErrorMessage="1" sqref="E6">
      <formula1>$F$75:$F$83</formula1>
    </dataValidation>
  </dataValidations>
  <pageMargins left="1.1811023622047245" right="0" top="0.19685039370078741" bottom="0" header="0.51181102362204722" footer="0.51181102362204722"/>
  <pageSetup paperSize="9" scale="78" orientation="landscape" r:id="rId1"/>
  <headerFooter alignWithMargins="0"/>
  <rowBreaks count="1" manualBreakCount="1">
    <brk id="87" max="16383"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outlinePr summaryBelow="0" summaryRight="0"/>
    <pageSetUpPr fitToPage="1"/>
  </sheetPr>
  <dimension ref="A1:T1216"/>
  <sheetViews>
    <sheetView showGridLines="0" showRowColHeaders="0" showZeros="0" zoomScale="77" zoomScaleNormal="65" zoomScaleSheetLayoutView="72" workbookViewId="0">
      <selection activeCell="G2" sqref="G2:M2"/>
    </sheetView>
  </sheetViews>
  <sheetFormatPr baseColWidth="10" defaultColWidth="0" defaultRowHeight="12.75" zeroHeight="1" x14ac:dyDescent="0.2"/>
  <cols>
    <col min="1" max="2" width="3" style="1" customWidth="1"/>
    <col min="3" max="3" width="4" style="1" customWidth="1"/>
    <col min="4" max="4" width="11.42578125" style="1" customWidth="1"/>
    <col min="5" max="5" width="13.140625" style="1" customWidth="1"/>
    <col min="6" max="7" width="11.42578125" style="1" customWidth="1"/>
    <col min="8" max="8" width="15.5703125" style="1" customWidth="1"/>
    <col min="9" max="9" width="7.5703125" style="1" customWidth="1"/>
    <col min="10" max="16" width="11.42578125" style="1" customWidth="1"/>
    <col min="17" max="17" width="9.28515625" style="1" customWidth="1"/>
    <col min="18" max="18" width="4.42578125" style="1" customWidth="1"/>
    <col min="19" max="19" width="2.42578125" style="1" customWidth="1"/>
    <col min="20" max="20" width="4.5703125" style="1" customWidth="1"/>
    <col min="21" max="16384" width="0" style="1" hidden="1"/>
  </cols>
  <sheetData>
    <row r="1" spans="1:20" ht="13.5" thickBot="1" x14ac:dyDescent="0.25">
      <c r="A1" s="103"/>
      <c r="B1" s="103"/>
      <c r="C1" s="27"/>
      <c r="D1" s="2"/>
      <c r="E1" s="2"/>
      <c r="F1" s="2"/>
      <c r="G1" s="2"/>
      <c r="H1" s="2"/>
      <c r="I1" s="2"/>
      <c r="J1" s="2"/>
      <c r="K1" s="2"/>
      <c r="L1" s="2"/>
      <c r="M1" s="2"/>
      <c r="N1" s="2"/>
      <c r="O1" s="2"/>
      <c r="P1" s="2"/>
      <c r="Q1" s="2"/>
      <c r="R1" s="2"/>
      <c r="S1" s="2"/>
      <c r="T1" s="2"/>
    </row>
    <row r="2" spans="1:20" ht="40.5" customHeight="1" x14ac:dyDescent="0.5">
      <c r="A2" s="27"/>
      <c r="B2" s="158"/>
      <c r="C2" s="163"/>
      <c r="D2" s="98"/>
      <c r="E2" s="98"/>
      <c r="F2" s="98"/>
      <c r="G2" s="419" t="s">
        <v>74</v>
      </c>
      <c r="H2" s="419"/>
      <c r="I2" s="419"/>
      <c r="J2" s="419"/>
      <c r="K2" s="419"/>
      <c r="L2" s="419"/>
      <c r="M2" s="419"/>
      <c r="N2" s="98"/>
      <c r="O2" s="98"/>
      <c r="P2" s="98"/>
      <c r="Q2" s="98"/>
      <c r="R2" s="98"/>
      <c r="S2" s="99"/>
      <c r="T2" s="100"/>
    </row>
    <row r="3" spans="1:20" ht="23.25" customHeight="1" x14ac:dyDescent="0.5">
      <c r="A3" s="27"/>
      <c r="B3" s="32"/>
      <c r="C3" s="27"/>
      <c r="D3" s="100"/>
      <c r="E3" s="100"/>
      <c r="F3" s="100"/>
      <c r="G3" s="136"/>
      <c r="H3" s="136"/>
      <c r="I3" s="136"/>
      <c r="J3" s="136"/>
      <c r="K3" s="136"/>
      <c r="L3" s="136"/>
      <c r="M3" s="136"/>
      <c r="N3" s="100"/>
      <c r="O3" s="100"/>
      <c r="P3" s="100"/>
      <c r="Q3" s="100"/>
      <c r="R3" s="100"/>
      <c r="S3" s="137"/>
      <c r="T3" s="100"/>
    </row>
    <row r="4" spans="1:20" ht="13.5" thickBot="1" x14ac:dyDescent="0.25">
      <c r="A4" s="27"/>
      <c r="B4" s="32"/>
      <c r="C4" s="27"/>
      <c r="D4" s="27"/>
      <c r="E4" s="27"/>
      <c r="F4" s="27"/>
      <c r="G4" s="27"/>
      <c r="H4" s="27"/>
      <c r="I4" s="27"/>
      <c r="J4" s="27"/>
      <c r="K4" s="27"/>
      <c r="L4" s="27"/>
      <c r="M4" s="27"/>
      <c r="N4" s="27"/>
      <c r="O4" s="27"/>
      <c r="P4" s="27"/>
      <c r="Q4" s="27"/>
      <c r="R4" s="27"/>
      <c r="S4" s="33"/>
      <c r="T4" s="2"/>
    </row>
    <row r="5" spans="1:20" ht="51" customHeight="1" x14ac:dyDescent="0.2">
      <c r="A5" s="27"/>
      <c r="B5" s="32"/>
      <c r="C5" s="159"/>
      <c r="D5" s="424" t="s">
        <v>383</v>
      </c>
      <c r="E5" s="424"/>
      <c r="F5" s="424"/>
      <c r="G5" s="424"/>
      <c r="H5" s="424"/>
      <c r="I5" s="424"/>
      <c r="J5" s="424"/>
      <c r="K5" s="424"/>
      <c r="L5" s="424"/>
      <c r="M5" s="424"/>
      <c r="N5" s="424"/>
      <c r="O5" s="424"/>
      <c r="P5" s="424"/>
      <c r="Q5" s="424"/>
      <c r="R5" s="160"/>
      <c r="S5" s="33"/>
      <c r="T5" s="2"/>
    </row>
    <row r="6" spans="1:20" ht="35.25" customHeight="1" thickBot="1" x14ac:dyDescent="0.25">
      <c r="A6" s="27"/>
      <c r="B6" s="32"/>
      <c r="C6" s="161"/>
      <c r="D6" s="425"/>
      <c r="E6" s="425"/>
      <c r="F6" s="425"/>
      <c r="G6" s="425"/>
      <c r="H6" s="425"/>
      <c r="I6" s="425"/>
      <c r="J6" s="425"/>
      <c r="K6" s="425"/>
      <c r="L6" s="425"/>
      <c r="M6" s="425"/>
      <c r="N6" s="425"/>
      <c r="O6" s="425"/>
      <c r="P6" s="425"/>
      <c r="Q6" s="425"/>
      <c r="R6" s="162"/>
      <c r="S6" s="33"/>
      <c r="T6" s="2"/>
    </row>
    <row r="7" spans="1:20" ht="35.25" customHeight="1" x14ac:dyDescent="0.2">
      <c r="A7" s="27"/>
      <c r="B7" s="32"/>
      <c r="C7" s="27"/>
      <c r="D7" s="135"/>
      <c r="E7" s="135"/>
      <c r="F7" s="135"/>
      <c r="G7" s="135"/>
      <c r="H7" s="135"/>
      <c r="I7" s="135"/>
      <c r="J7" s="135"/>
      <c r="K7" s="135"/>
      <c r="L7" s="135"/>
      <c r="M7" s="135"/>
      <c r="N7" s="135"/>
      <c r="O7" s="135"/>
      <c r="P7" s="135"/>
      <c r="Q7" s="134"/>
      <c r="R7" s="27"/>
      <c r="S7" s="33"/>
      <c r="T7" s="2"/>
    </row>
    <row r="8" spans="1:20" ht="33.75" customHeight="1" x14ac:dyDescent="0.2">
      <c r="A8" s="27"/>
      <c r="B8" s="32"/>
      <c r="C8" s="27"/>
      <c r="D8" s="423" t="s">
        <v>371</v>
      </c>
      <c r="E8" s="423"/>
      <c r="F8" s="423"/>
      <c r="G8" s="423"/>
      <c r="H8" s="423"/>
      <c r="I8" s="423"/>
      <c r="J8" s="423"/>
      <c r="K8" s="423"/>
      <c r="L8" s="423"/>
      <c r="M8" s="423"/>
      <c r="N8" s="423"/>
      <c r="O8" s="423"/>
      <c r="P8" s="423"/>
      <c r="Q8" s="423"/>
      <c r="R8" s="27"/>
      <c r="S8" s="33"/>
      <c r="T8" s="2"/>
    </row>
    <row r="9" spans="1:20" ht="36" customHeight="1" x14ac:dyDescent="0.2">
      <c r="A9" s="27"/>
      <c r="B9" s="32"/>
      <c r="C9" s="27"/>
      <c r="D9" s="423"/>
      <c r="E9" s="423"/>
      <c r="F9" s="423"/>
      <c r="G9" s="423"/>
      <c r="H9" s="423"/>
      <c r="I9" s="423"/>
      <c r="J9" s="423"/>
      <c r="K9" s="423"/>
      <c r="L9" s="423"/>
      <c r="M9" s="423"/>
      <c r="N9" s="423"/>
      <c r="O9" s="423"/>
      <c r="P9" s="423"/>
      <c r="Q9" s="423"/>
      <c r="R9" s="27"/>
      <c r="S9" s="33"/>
      <c r="T9" s="2"/>
    </row>
    <row r="10" spans="1:20" ht="23.25" customHeight="1" x14ac:dyDescent="0.2">
      <c r="A10" s="155"/>
      <c r="B10" s="80"/>
      <c r="C10" s="3"/>
      <c r="D10" s="426" t="s">
        <v>328</v>
      </c>
      <c r="E10" s="426"/>
      <c r="F10" s="426"/>
      <c r="G10" s="426"/>
      <c r="H10" s="426"/>
      <c r="I10" s="426"/>
      <c r="J10" s="426"/>
      <c r="K10" s="426"/>
      <c r="L10" s="426"/>
      <c r="M10" s="426"/>
      <c r="N10" s="426"/>
      <c r="O10" s="426"/>
      <c r="P10" s="426"/>
      <c r="Q10" s="120"/>
      <c r="R10" s="27"/>
      <c r="S10" s="33"/>
      <c r="T10" s="2"/>
    </row>
    <row r="11" spans="1:20" ht="10.5" customHeight="1" x14ac:dyDescent="0.2">
      <c r="A11" s="155"/>
      <c r="B11" s="80"/>
      <c r="C11" s="3"/>
      <c r="D11" s="331"/>
      <c r="E11" s="331"/>
      <c r="F11" s="331"/>
      <c r="G11" s="331"/>
      <c r="H11" s="331"/>
      <c r="I11" s="331"/>
      <c r="J11" s="331"/>
      <c r="K11" s="331"/>
      <c r="L11" s="331"/>
      <c r="M11" s="331"/>
      <c r="N11" s="331"/>
      <c r="O11" s="331"/>
      <c r="P11" s="331"/>
      <c r="Q11" s="120"/>
      <c r="R11" s="27"/>
      <c r="S11" s="33"/>
      <c r="T11" s="2"/>
    </row>
    <row r="12" spans="1:20" ht="22.5" customHeight="1" x14ac:dyDescent="0.2">
      <c r="A12" s="155"/>
      <c r="B12" s="80"/>
      <c r="C12" s="3"/>
      <c r="D12" s="426" t="s">
        <v>329</v>
      </c>
      <c r="E12" s="426"/>
      <c r="F12" s="426"/>
      <c r="G12" s="426"/>
      <c r="H12" s="426"/>
      <c r="I12" s="426"/>
      <c r="J12" s="426"/>
      <c r="K12" s="426"/>
      <c r="L12" s="426"/>
      <c r="M12" s="426"/>
      <c r="N12" s="426"/>
      <c r="O12" s="426"/>
      <c r="P12" s="426"/>
      <c r="Q12" s="27"/>
      <c r="R12" s="27"/>
      <c r="S12" s="33"/>
      <c r="T12" s="2"/>
    </row>
    <row r="13" spans="1:20" ht="22.5" customHeight="1" x14ac:dyDescent="0.3">
      <c r="A13" s="155"/>
      <c r="B13" s="80"/>
      <c r="C13" s="3"/>
      <c r="D13" s="117"/>
      <c r="E13" s="117"/>
      <c r="F13" s="117"/>
      <c r="G13" s="117"/>
      <c r="H13" s="117"/>
      <c r="I13" s="117"/>
      <c r="J13" s="117"/>
      <c r="K13" s="117"/>
      <c r="L13" s="117"/>
      <c r="M13" s="117"/>
      <c r="N13" s="117"/>
      <c r="O13" s="27"/>
      <c r="P13" s="27"/>
      <c r="Q13" s="27"/>
      <c r="R13" s="27"/>
      <c r="S13" s="33"/>
      <c r="T13" s="2"/>
    </row>
    <row r="14" spans="1:20" ht="39" customHeight="1" x14ac:dyDescent="0.3">
      <c r="A14" s="155"/>
      <c r="B14" s="80"/>
      <c r="C14" s="117"/>
      <c r="D14" s="421" t="s">
        <v>370</v>
      </c>
      <c r="E14" s="422"/>
      <c r="F14" s="422"/>
      <c r="G14" s="422"/>
      <c r="H14" s="422"/>
      <c r="I14" s="422"/>
      <c r="J14" s="422"/>
      <c r="K14" s="422"/>
      <c r="L14" s="422"/>
      <c r="M14" s="422"/>
      <c r="N14" s="422"/>
      <c r="O14" s="422"/>
      <c r="P14" s="422"/>
      <c r="Q14" s="422"/>
      <c r="R14" s="27"/>
      <c r="S14" s="33"/>
      <c r="T14" s="2"/>
    </row>
    <row r="15" spans="1:20" ht="40.5" customHeight="1" x14ac:dyDescent="0.3">
      <c r="A15" s="155"/>
      <c r="B15" s="80"/>
      <c r="C15" s="117"/>
      <c r="D15" s="422"/>
      <c r="E15" s="422"/>
      <c r="F15" s="422"/>
      <c r="G15" s="422"/>
      <c r="H15" s="422"/>
      <c r="I15" s="422"/>
      <c r="J15" s="422"/>
      <c r="K15" s="422"/>
      <c r="L15" s="422"/>
      <c r="M15" s="422"/>
      <c r="N15" s="422"/>
      <c r="O15" s="422"/>
      <c r="P15" s="422"/>
      <c r="Q15" s="422"/>
      <c r="R15" s="27"/>
      <c r="S15" s="33"/>
      <c r="T15" s="2"/>
    </row>
    <row r="16" spans="1:20" ht="26.25" customHeight="1" x14ac:dyDescent="0.3">
      <c r="A16" s="27"/>
      <c r="B16" s="32"/>
      <c r="C16" s="3"/>
      <c r="D16" s="420" t="s">
        <v>43</v>
      </c>
      <c r="E16" s="420"/>
      <c r="F16" s="420"/>
      <c r="G16" s="420"/>
      <c r="H16" s="420"/>
      <c r="I16" s="420"/>
      <c r="J16" s="114"/>
      <c r="K16" s="140"/>
      <c r="L16" s="141"/>
      <c r="M16" s="141"/>
      <c r="N16" s="142"/>
      <c r="O16" s="120"/>
      <c r="P16" s="120"/>
      <c r="Q16" s="120"/>
      <c r="R16" s="27"/>
      <c r="S16" s="33"/>
      <c r="T16" s="2"/>
    </row>
    <row r="17" spans="1:20" ht="7.5" customHeight="1" x14ac:dyDescent="0.3">
      <c r="A17" s="27"/>
      <c r="B17" s="32"/>
      <c r="C17" s="3"/>
      <c r="D17" s="139"/>
      <c r="E17" s="139"/>
      <c r="F17" s="139"/>
      <c r="G17" s="139"/>
      <c r="H17" s="139"/>
      <c r="I17" s="139"/>
      <c r="J17" s="114"/>
      <c r="K17" s="140"/>
      <c r="L17" s="141"/>
      <c r="M17" s="141"/>
      <c r="N17" s="142"/>
      <c r="O17" s="120"/>
      <c r="P17" s="120"/>
      <c r="Q17" s="120"/>
      <c r="R17" s="27"/>
      <c r="S17" s="33"/>
      <c r="T17" s="2"/>
    </row>
    <row r="18" spans="1:20" ht="33" customHeight="1" x14ac:dyDescent="0.3">
      <c r="A18" s="27"/>
      <c r="B18" s="32"/>
      <c r="C18" s="3"/>
      <c r="D18" s="156" t="s">
        <v>66</v>
      </c>
      <c r="E18" s="139"/>
      <c r="F18" s="139"/>
      <c r="G18" s="139"/>
      <c r="H18" s="139"/>
      <c r="I18" s="139"/>
      <c r="J18" s="114"/>
      <c r="K18" s="114"/>
      <c r="L18" s="114"/>
      <c r="M18" s="114"/>
      <c r="N18" s="114"/>
      <c r="O18" s="114"/>
      <c r="P18" s="120"/>
      <c r="Q18" s="120"/>
      <c r="R18" s="27"/>
      <c r="S18" s="33"/>
      <c r="T18" s="2"/>
    </row>
    <row r="19" spans="1:20" ht="9.75" customHeight="1" x14ac:dyDescent="0.25">
      <c r="A19" s="27"/>
      <c r="B19" s="32"/>
      <c r="C19" s="157"/>
      <c r="D19" s="27"/>
      <c r="E19" s="27"/>
      <c r="F19" s="27"/>
      <c r="G19" s="27"/>
      <c r="H19" s="102"/>
      <c r="I19" s="27"/>
      <c r="J19" s="27"/>
      <c r="K19" s="27"/>
      <c r="L19" s="27"/>
      <c r="M19" s="27"/>
      <c r="N19" s="27"/>
      <c r="O19" s="27"/>
      <c r="P19" s="27"/>
      <c r="Q19" s="27"/>
      <c r="R19" s="27"/>
      <c r="S19" s="33"/>
      <c r="T19" s="2"/>
    </row>
    <row r="20" spans="1:20" ht="6.75" customHeight="1" thickBot="1" x14ac:dyDescent="0.25">
      <c r="A20" s="2"/>
      <c r="B20" s="34"/>
      <c r="C20" s="39"/>
      <c r="D20" s="39"/>
      <c r="E20" s="39"/>
      <c r="F20" s="39"/>
      <c r="G20" s="39"/>
      <c r="H20" s="39"/>
      <c r="I20" s="39"/>
      <c r="J20" s="39"/>
      <c r="K20" s="39"/>
      <c r="L20" s="39"/>
      <c r="M20" s="39"/>
      <c r="N20" s="39"/>
      <c r="O20" s="39"/>
      <c r="P20" s="39"/>
      <c r="Q20" s="39"/>
      <c r="R20" s="39"/>
      <c r="S20" s="35"/>
      <c r="T20" s="2"/>
    </row>
    <row r="21" spans="1:20" x14ac:dyDescent="0.2">
      <c r="A21" s="2"/>
      <c r="B21" s="2"/>
      <c r="C21" s="2"/>
      <c r="D21" s="2"/>
      <c r="E21" s="2"/>
      <c r="F21" s="2"/>
      <c r="G21" s="2"/>
      <c r="H21" s="2"/>
      <c r="I21" s="2"/>
      <c r="J21" s="2"/>
      <c r="K21" s="2"/>
      <c r="L21" s="2"/>
      <c r="M21" s="27"/>
      <c r="N21" s="27"/>
      <c r="O21" s="2"/>
      <c r="P21" s="2"/>
      <c r="Q21" s="2"/>
      <c r="R21" s="2"/>
      <c r="S21" s="2"/>
      <c r="T21" s="2"/>
    </row>
    <row r="22" spans="1:20" hidden="1" x14ac:dyDescent="0.2">
      <c r="A22" s="6"/>
      <c r="B22" s="6"/>
      <c r="M22" s="3"/>
      <c r="N22" s="3"/>
      <c r="Q22" s="6"/>
      <c r="R22" s="6"/>
      <c r="S22" s="6"/>
    </row>
    <row r="23" spans="1:20" hidden="1" x14ac:dyDescent="0.2">
      <c r="A23" s="6"/>
      <c r="B23" s="6"/>
      <c r="M23" s="3"/>
      <c r="N23" s="3"/>
      <c r="Q23" s="6"/>
      <c r="R23" s="6"/>
      <c r="S23" s="6"/>
    </row>
    <row r="24" spans="1:20" hidden="1" x14ac:dyDescent="0.2">
      <c r="A24" s="6"/>
      <c r="B24" s="6"/>
      <c r="M24" s="3"/>
      <c r="N24" s="3"/>
      <c r="Q24" s="86"/>
      <c r="R24" s="86"/>
      <c r="S24" s="86"/>
    </row>
    <row r="25" spans="1:20" hidden="1" x14ac:dyDescent="0.2">
      <c r="A25" s="86"/>
      <c r="B25" s="86"/>
      <c r="M25" s="3"/>
      <c r="N25" s="3"/>
      <c r="Q25" s="86"/>
      <c r="R25" s="86"/>
      <c r="S25" s="86"/>
    </row>
    <row r="26" spans="1:20" hidden="1" x14ac:dyDescent="0.2">
      <c r="A26" s="86"/>
      <c r="B26" s="86"/>
      <c r="M26" s="3"/>
      <c r="N26" s="3"/>
      <c r="Q26" s="86"/>
      <c r="R26" s="86"/>
      <c r="S26" s="86"/>
    </row>
    <row r="27" spans="1:20" hidden="1" x14ac:dyDescent="0.2">
      <c r="A27" s="86"/>
      <c r="B27" s="86"/>
      <c r="M27" s="3"/>
      <c r="N27" s="3"/>
      <c r="Q27" s="87"/>
      <c r="R27" s="87"/>
      <c r="S27" s="87"/>
    </row>
    <row r="28" spans="1:20" hidden="1" x14ac:dyDescent="0.2">
      <c r="A28" s="87"/>
      <c r="B28" s="87"/>
      <c r="Q28" s="87"/>
      <c r="R28" s="87"/>
      <c r="S28" s="87"/>
    </row>
    <row r="29" spans="1:20" hidden="1" x14ac:dyDescent="0.2">
      <c r="A29" s="87"/>
      <c r="B29" s="87"/>
      <c r="Q29" s="87"/>
      <c r="R29" s="87"/>
      <c r="S29" s="87"/>
    </row>
    <row r="30" spans="1:20" hidden="1" x14ac:dyDescent="0.2">
      <c r="A30" s="87"/>
      <c r="B30" s="87"/>
      <c r="Q30" s="87"/>
      <c r="R30" s="87"/>
      <c r="S30" s="87"/>
    </row>
    <row r="31" spans="1:20" hidden="1" x14ac:dyDescent="0.2">
      <c r="A31" s="87"/>
      <c r="B31" s="87"/>
      <c r="Q31" s="87"/>
      <c r="R31" s="87"/>
      <c r="S31" s="87"/>
    </row>
    <row r="32" spans="1:20" hidden="1" x14ac:dyDescent="0.2">
      <c r="A32" s="87"/>
      <c r="B32" s="87"/>
      <c r="Q32" s="87"/>
      <c r="R32" s="87"/>
      <c r="S32" s="87"/>
    </row>
    <row r="33" spans="1:19" hidden="1" x14ac:dyDescent="0.2">
      <c r="A33" s="87"/>
      <c r="B33" s="87"/>
      <c r="Q33" s="87"/>
      <c r="R33" s="87"/>
      <c r="S33" s="87"/>
    </row>
    <row r="34" spans="1:19" hidden="1" x14ac:dyDescent="0.2">
      <c r="A34" s="87"/>
      <c r="B34" s="87"/>
      <c r="Q34" s="87"/>
      <c r="R34" s="87"/>
      <c r="S34" s="87"/>
    </row>
    <row r="35" spans="1:19" hidden="1" x14ac:dyDescent="0.2">
      <c r="A35" s="87"/>
      <c r="B35" s="87"/>
      <c r="Q35" s="87"/>
      <c r="R35" s="87"/>
      <c r="S35" s="87"/>
    </row>
    <row r="36" spans="1:19" hidden="1" x14ac:dyDescent="0.2">
      <c r="A36" s="87"/>
      <c r="B36" s="87"/>
      <c r="Q36" s="87"/>
      <c r="R36" s="87"/>
      <c r="S36" s="87"/>
    </row>
    <row r="37" spans="1:19" hidden="1" x14ac:dyDescent="0.2">
      <c r="A37" s="87"/>
      <c r="B37" s="87"/>
      <c r="Q37" s="87"/>
      <c r="R37" s="87"/>
      <c r="S37" s="87"/>
    </row>
    <row r="38" spans="1:19" hidden="1" x14ac:dyDescent="0.2">
      <c r="A38" s="87"/>
      <c r="B38" s="87"/>
      <c r="Q38" s="87"/>
      <c r="R38" s="87"/>
      <c r="S38" s="87"/>
    </row>
    <row r="39" spans="1:19" hidden="1" x14ac:dyDescent="0.2">
      <c r="A39" s="87"/>
      <c r="B39" s="87"/>
      <c r="Q39" s="87"/>
      <c r="R39" s="87"/>
      <c r="S39" s="87"/>
    </row>
    <row r="40" spans="1:19" hidden="1" x14ac:dyDescent="0.2">
      <c r="A40" s="87"/>
      <c r="B40" s="87"/>
      <c r="Q40" s="87"/>
      <c r="R40" s="87"/>
      <c r="S40" s="87"/>
    </row>
    <row r="41" spans="1:19" hidden="1" x14ac:dyDescent="0.2">
      <c r="A41" s="87"/>
      <c r="B41" s="87"/>
      <c r="Q41" s="87"/>
      <c r="R41" s="87"/>
      <c r="S41" s="87"/>
    </row>
    <row r="42" spans="1:19" hidden="1" x14ac:dyDescent="0.2">
      <c r="A42" s="87"/>
      <c r="B42" s="87"/>
      <c r="Q42" s="87"/>
      <c r="R42" s="87"/>
      <c r="S42" s="87"/>
    </row>
    <row r="43" spans="1:19" hidden="1" x14ac:dyDescent="0.2">
      <c r="A43" s="87"/>
      <c r="B43" s="87"/>
      <c r="Q43" s="87"/>
      <c r="R43" s="87"/>
      <c r="S43" s="87"/>
    </row>
    <row r="44" spans="1:19" hidden="1" x14ac:dyDescent="0.2">
      <c r="A44" s="87"/>
      <c r="B44" s="87"/>
      <c r="Q44" s="87"/>
      <c r="R44" s="87"/>
      <c r="S44" s="87"/>
    </row>
    <row r="45" spans="1:19" hidden="1" x14ac:dyDescent="0.2">
      <c r="A45" s="87"/>
      <c r="B45" s="87"/>
      <c r="Q45" s="87"/>
      <c r="R45" s="87"/>
      <c r="S45" s="87"/>
    </row>
    <row r="46" spans="1:19" hidden="1" x14ac:dyDescent="0.2">
      <c r="A46" s="87"/>
      <c r="B46" s="87"/>
      <c r="Q46" s="87"/>
      <c r="R46" s="87"/>
      <c r="S46" s="87"/>
    </row>
    <row r="47" spans="1:19" hidden="1" x14ac:dyDescent="0.2">
      <c r="A47" s="87"/>
      <c r="B47" s="87"/>
      <c r="Q47" s="87"/>
      <c r="R47" s="87"/>
      <c r="S47" s="87"/>
    </row>
    <row r="48" spans="1:19" hidden="1" x14ac:dyDescent="0.2">
      <c r="A48" s="87"/>
      <c r="B48" s="87"/>
      <c r="Q48" s="87"/>
      <c r="R48" s="87"/>
      <c r="S48" s="87"/>
    </row>
    <row r="49" spans="1:19" hidden="1" x14ac:dyDescent="0.2">
      <c r="A49" s="87"/>
      <c r="B49" s="87"/>
      <c r="Q49" s="87"/>
      <c r="R49" s="87"/>
      <c r="S49" s="87"/>
    </row>
    <row r="50" spans="1:19" hidden="1" x14ac:dyDescent="0.2">
      <c r="A50" s="87"/>
      <c r="B50" s="87"/>
      <c r="Q50" s="87"/>
      <c r="R50" s="87"/>
      <c r="S50" s="87"/>
    </row>
    <row r="51" spans="1:19" hidden="1" x14ac:dyDescent="0.2">
      <c r="A51" s="87"/>
      <c r="B51" s="87"/>
      <c r="Q51" s="87"/>
      <c r="R51" s="87"/>
      <c r="S51" s="87"/>
    </row>
    <row r="52" spans="1:19" hidden="1" x14ac:dyDescent="0.2">
      <c r="A52" s="87"/>
      <c r="B52" s="87"/>
      <c r="Q52" s="87"/>
      <c r="R52" s="87"/>
      <c r="S52" s="87"/>
    </row>
    <row r="53" spans="1:19" hidden="1" x14ac:dyDescent="0.2">
      <c r="A53" s="87"/>
      <c r="B53" s="87"/>
      <c r="Q53" s="87"/>
      <c r="R53" s="87"/>
      <c r="S53" s="87"/>
    </row>
    <row r="54" spans="1:19" hidden="1" x14ac:dyDescent="0.2">
      <c r="A54" s="87"/>
      <c r="B54" s="87"/>
      <c r="Q54" s="87"/>
      <c r="R54" s="87"/>
      <c r="S54" s="87"/>
    </row>
    <row r="55" spans="1:19" hidden="1" x14ac:dyDescent="0.2">
      <c r="A55" s="87"/>
      <c r="B55" s="87"/>
      <c r="Q55" s="87"/>
      <c r="R55" s="87"/>
      <c r="S55" s="87"/>
    </row>
    <row r="56" spans="1:19" hidden="1" x14ac:dyDescent="0.2">
      <c r="A56" s="87"/>
      <c r="B56" s="87"/>
      <c r="Q56" s="87"/>
      <c r="R56" s="87"/>
      <c r="S56" s="87"/>
    </row>
    <row r="57" spans="1:19" hidden="1" x14ac:dyDescent="0.2">
      <c r="A57" s="87"/>
      <c r="B57" s="87"/>
      <c r="Q57" s="87"/>
      <c r="R57" s="87"/>
      <c r="S57" s="87"/>
    </row>
    <row r="58" spans="1:19" hidden="1" x14ac:dyDescent="0.2">
      <c r="A58" s="87"/>
      <c r="B58" s="87"/>
      <c r="Q58" s="87"/>
      <c r="R58" s="87"/>
      <c r="S58" s="87"/>
    </row>
    <row r="59" spans="1:19" hidden="1" x14ac:dyDescent="0.2">
      <c r="A59" s="87"/>
      <c r="B59" s="87"/>
      <c r="Q59" s="87"/>
      <c r="R59" s="87"/>
      <c r="S59" s="87"/>
    </row>
    <row r="60" spans="1:19" hidden="1" x14ac:dyDescent="0.2">
      <c r="A60" s="87"/>
      <c r="B60" s="87"/>
      <c r="Q60" s="87"/>
      <c r="R60" s="87"/>
      <c r="S60" s="87"/>
    </row>
    <row r="61" spans="1:19" hidden="1" x14ac:dyDescent="0.2">
      <c r="A61" s="87"/>
      <c r="B61" s="87"/>
      <c r="Q61" s="87"/>
      <c r="R61" s="87"/>
      <c r="S61" s="87"/>
    </row>
    <row r="62" spans="1:19" hidden="1" x14ac:dyDescent="0.2">
      <c r="A62" s="87"/>
      <c r="B62" s="87"/>
      <c r="Q62" s="87"/>
      <c r="R62" s="87"/>
      <c r="S62" s="87"/>
    </row>
    <row r="63" spans="1:19" hidden="1" x14ac:dyDescent="0.2">
      <c r="A63" s="87"/>
      <c r="B63" s="87"/>
      <c r="Q63" s="87"/>
      <c r="R63" s="87"/>
      <c r="S63" s="87"/>
    </row>
    <row r="64" spans="1:19" hidden="1" x14ac:dyDescent="0.2">
      <c r="A64" s="87"/>
      <c r="B64" s="87"/>
      <c r="Q64" s="87"/>
      <c r="R64" s="87"/>
      <c r="S64" s="87"/>
    </row>
    <row r="65" spans="1:19" hidden="1" x14ac:dyDescent="0.2">
      <c r="A65" s="87"/>
      <c r="B65" s="87"/>
      <c r="Q65" s="87"/>
      <c r="R65" s="87"/>
      <c r="S65" s="87"/>
    </row>
    <row r="66" spans="1:19" hidden="1" x14ac:dyDescent="0.2">
      <c r="A66" s="87"/>
      <c r="B66" s="87"/>
      <c r="Q66" s="87"/>
      <c r="R66" s="87"/>
      <c r="S66" s="87"/>
    </row>
    <row r="67" spans="1:19" hidden="1" x14ac:dyDescent="0.2">
      <c r="A67" s="87"/>
      <c r="B67" s="87"/>
      <c r="Q67" s="87"/>
      <c r="R67" s="87"/>
      <c r="S67" s="87"/>
    </row>
    <row r="68" spans="1:19" hidden="1" x14ac:dyDescent="0.2">
      <c r="A68" s="87"/>
      <c r="B68" s="87"/>
      <c r="Q68" s="87"/>
      <c r="R68" s="87"/>
      <c r="S68" s="87"/>
    </row>
    <row r="69" spans="1:19" hidden="1" x14ac:dyDescent="0.2">
      <c r="A69" s="87"/>
      <c r="B69" s="87"/>
      <c r="Q69" s="87"/>
      <c r="R69" s="87"/>
      <c r="S69" s="87"/>
    </row>
    <row r="70" spans="1:19" hidden="1" x14ac:dyDescent="0.2">
      <c r="A70" s="87"/>
      <c r="B70" s="87"/>
      <c r="Q70" s="87"/>
      <c r="R70" s="87"/>
      <c r="S70" s="87"/>
    </row>
    <row r="71" spans="1:19" hidden="1" x14ac:dyDescent="0.2">
      <c r="A71" s="87"/>
      <c r="B71" s="87"/>
      <c r="Q71" s="87"/>
      <c r="R71" s="87"/>
      <c r="S71" s="87"/>
    </row>
    <row r="72" spans="1:19" hidden="1" x14ac:dyDescent="0.2">
      <c r="A72" s="87"/>
      <c r="B72" s="87"/>
      <c r="Q72" s="87"/>
      <c r="R72" s="87"/>
      <c r="S72" s="87"/>
    </row>
    <row r="73" spans="1:19" hidden="1" x14ac:dyDescent="0.2">
      <c r="A73" s="87"/>
      <c r="B73" s="87"/>
      <c r="Q73" s="87"/>
      <c r="R73" s="87"/>
      <c r="S73" s="87"/>
    </row>
    <row r="74" spans="1:19" hidden="1" x14ac:dyDescent="0.2">
      <c r="A74" s="87"/>
      <c r="B74" s="87"/>
      <c r="Q74" s="87"/>
      <c r="R74" s="87"/>
      <c r="S74" s="87"/>
    </row>
    <row r="75" spans="1:19" hidden="1" x14ac:dyDescent="0.2">
      <c r="A75" s="87"/>
      <c r="B75" s="87"/>
      <c r="Q75" s="87"/>
      <c r="R75" s="87"/>
      <c r="S75" s="87"/>
    </row>
    <row r="76" spans="1:19" hidden="1" x14ac:dyDescent="0.2">
      <c r="A76" s="87"/>
      <c r="B76" s="87"/>
      <c r="Q76" s="87"/>
      <c r="R76" s="87"/>
      <c r="S76" s="87"/>
    </row>
    <row r="77" spans="1:19" hidden="1" x14ac:dyDescent="0.2">
      <c r="A77" s="87"/>
      <c r="B77" s="87"/>
      <c r="Q77" s="87"/>
      <c r="R77" s="87"/>
      <c r="S77" s="87"/>
    </row>
    <row r="78" spans="1:19" hidden="1" x14ac:dyDescent="0.2">
      <c r="A78" s="87"/>
      <c r="B78" s="87"/>
      <c r="Q78" s="87"/>
      <c r="R78" s="87"/>
      <c r="S78" s="87"/>
    </row>
    <row r="79" spans="1:19" hidden="1" x14ac:dyDescent="0.2">
      <c r="A79" s="87"/>
      <c r="B79" s="87"/>
      <c r="Q79" s="87"/>
      <c r="R79" s="87"/>
      <c r="S79" s="87"/>
    </row>
    <row r="80" spans="1:19" hidden="1" x14ac:dyDescent="0.2">
      <c r="A80" s="87"/>
      <c r="B80" s="87"/>
      <c r="Q80" s="87"/>
      <c r="R80" s="87"/>
      <c r="S80" s="87"/>
    </row>
    <row r="81" spans="1:19" hidden="1" x14ac:dyDescent="0.2">
      <c r="A81" s="87"/>
      <c r="B81" s="87"/>
      <c r="Q81" s="87"/>
      <c r="R81" s="87"/>
      <c r="S81" s="87"/>
    </row>
    <row r="82" spans="1:19" hidden="1" x14ac:dyDescent="0.2">
      <c r="A82" s="87"/>
      <c r="B82" s="87"/>
      <c r="Q82" s="87"/>
      <c r="R82" s="87"/>
      <c r="S82" s="87"/>
    </row>
    <row r="83" spans="1:19" hidden="1" x14ac:dyDescent="0.2">
      <c r="A83" s="87"/>
      <c r="B83" s="87"/>
      <c r="Q83" s="87"/>
      <c r="R83" s="87"/>
      <c r="S83" s="87"/>
    </row>
    <row r="84" spans="1:19" hidden="1" x14ac:dyDescent="0.2">
      <c r="A84" s="87"/>
      <c r="B84" s="87"/>
      <c r="Q84" s="87"/>
      <c r="R84" s="87"/>
      <c r="S84" s="87"/>
    </row>
    <row r="85" spans="1:19" hidden="1" x14ac:dyDescent="0.2">
      <c r="A85" s="87"/>
      <c r="B85" s="87"/>
      <c r="Q85" s="87"/>
      <c r="R85" s="87"/>
      <c r="S85" s="87"/>
    </row>
    <row r="86" spans="1:19" hidden="1" x14ac:dyDescent="0.2">
      <c r="A86" s="87"/>
      <c r="B86" s="87"/>
      <c r="Q86" s="87"/>
      <c r="R86" s="87"/>
      <c r="S86" s="87"/>
    </row>
    <row r="87" spans="1:19" hidden="1" x14ac:dyDescent="0.2">
      <c r="A87" s="87"/>
      <c r="B87" s="87"/>
      <c r="Q87" s="87"/>
      <c r="R87" s="87"/>
      <c r="S87" s="87"/>
    </row>
    <row r="88" spans="1:19" hidden="1" x14ac:dyDescent="0.2">
      <c r="A88" s="87"/>
      <c r="B88" s="87"/>
      <c r="Q88" s="87"/>
      <c r="R88" s="87"/>
      <c r="S88" s="87"/>
    </row>
    <row r="89" spans="1:19" hidden="1" x14ac:dyDescent="0.2">
      <c r="A89" s="87"/>
      <c r="B89" s="87"/>
      <c r="Q89" s="87"/>
      <c r="R89" s="87"/>
      <c r="S89" s="87"/>
    </row>
    <row r="90" spans="1:19" hidden="1" x14ac:dyDescent="0.2">
      <c r="A90" s="87"/>
      <c r="B90" s="87"/>
      <c r="Q90" s="87"/>
      <c r="R90" s="87"/>
      <c r="S90" s="87"/>
    </row>
    <row r="91" spans="1:19" hidden="1" x14ac:dyDescent="0.2">
      <c r="A91" s="87"/>
      <c r="B91" s="87"/>
      <c r="Q91" s="87"/>
      <c r="R91" s="87"/>
      <c r="S91" s="87"/>
    </row>
    <row r="92" spans="1:19" hidden="1" x14ac:dyDescent="0.2">
      <c r="A92" s="87"/>
      <c r="B92" s="87"/>
      <c r="Q92" s="87"/>
      <c r="R92" s="87"/>
      <c r="S92" s="87"/>
    </row>
    <row r="93" spans="1:19" hidden="1" x14ac:dyDescent="0.2">
      <c r="A93" s="87"/>
      <c r="B93" s="87"/>
      <c r="Q93" s="87"/>
      <c r="R93" s="87"/>
      <c r="S93" s="87"/>
    </row>
    <row r="94" spans="1:19" hidden="1" x14ac:dyDescent="0.2">
      <c r="A94" s="87"/>
      <c r="B94" s="87"/>
      <c r="Q94" s="87"/>
      <c r="R94" s="87"/>
      <c r="S94" s="87"/>
    </row>
    <row r="95" spans="1:19" hidden="1" x14ac:dyDescent="0.2">
      <c r="A95" s="87"/>
      <c r="B95" s="87"/>
      <c r="Q95" s="87"/>
      <c r="R95" s="87"/>
      <c r="S95" s="87"/>
    </row>
    <row r="96" spans="1:19" hidden="1" x14ac:dyDescent="0.2">
      <c r="A96" s="87"/>
      <c r="B96" s="87"/>
      <c r="Q96" s="87"/>
      <c r="R96" s="87"/>
      <c r="S96" s="87"/>
    </row>
    <row r="97" spans="1:19" hidden="1" x14ac:dyDescent="0.2">
      <c r="A97" s="87"/>
      <c r="B97" s="87"/>
      <c r="Q97" s="87"/>
      <c r="R97" s="87"/>
      <c r="S97" s="87"/>
    </row>
    <row r="98" spans="1:19" hidden="1" x14ac:dyDescent="0.2">
      <c r="A98" s="87"/>
      <c r="B98" s="87"/>
      <c r="Q98" s="87"/>
      <c r="R98" s="87"/>
      <c r="S98" s="87"/>
    </row>
    <row r="99" spans="1:19" hidden="1" x14ac:dyDescent="0.2">
      <c r="A99" s="87"/>
      <c r="B99" s="87"/>
      <c r="Q99" s="87"/>
      <c r="R99" s="87"/>
      <c r="S99" s="87"/>
    </row>
    <row r="100" spans="1:19" hidden="1" x14ac:dyDescent="0.2">
      <c r="A100" s="87"/>
      <c r="B100" s="87"/>
      <c r="Q100" s="87"/>
      <c r="R100" s="87"/>
      <c r="S100" s="87"/>
    </row>
    <row r="101" spans="1:19" hidden="1" x14ac:dyDescent="0.2">
      <c r="A101" s="87"/>
      <c r="B101" s="87"/>
      <c r="Q101" s="87"/>
      <c r="R101" s="87"/>
      <c r="S101" s="87"/>
    </row>
    <row r="102" spans="1:19" hidden="1" x14ac:dyDescent="0.2">
      <c r="A102" s="87"/>
      <c r="B102" s="87"/>
      <c r="Q102" s="87"/>
      <c r="R102" s="87"/>
      <c r="S102" s="87"/>
    </row>
    <row r="103" spans="1:19" hidden="1" x14ac:dyDescent="0.2">
      <c r="A103" s="87"/>
      <c r="B103" s="87"/>
      <c r="Q103" s="87"/>
      <c r="R103" s="87"/>
      <c r="S103" s="87"/>
    </row>
    <row r="104" spans="1:19" hidden="1" x14ac:dyDescent="0.2">
      <c r="A104" s="87"/>
      <c r="B104" s="87"/>
      <c r="Q104" s="87"/>
      <c r="R104" s="87"/>
      <c r="S104" s="87"/>
    </row>
    <row r="105" spans="1:19" hidden="1" x14ac:dyDescent="0.2">
      <c r="A105" s="87"/>
      <c r="B105" s="87"/>
      <c r="Q105" s="87"/>
      <c r="R105" s="87"/>
      <c r="S105" s="87"/>
    </row>
    <row r="106" spans="1:19" hidden="1" x14ac:dyDescent="0.2">
      <c r="A106" s="87"/>
      <c r="B106" s="87"/>
      <c r="Q106" s="87"/>
      <c r="R106" s="87"/>
      <c r="S106" s="87"/>
    </row>
    <row r="107" spans="1:19" hidden="1" x14ac:dyDescent="0.2">
      <c r="A107" s="87"/>
      <c r="B107" s="87"/>
      <c r="Q107" s="87"/>
      <c r="R107" s="87"/>
      <c r="S107" s="87"/>
    </row>
    <row r="108" spans="1:19" hidden="1" x14ac:dyDescent="0.2">
      <c r="A108" s="87"/>
      <c r="B108" s="87"/>
      <c r="Q108" s="87"/>
      <c r="R108" s="87"/>
      <c r="S108" s="87"/>
    </row>
    <row r="109" spans="1:19" hidden="1" x14ac:dyDescent="0.2">
      <c r="A109" s="87"/>
      <c r="B109" s="87"/>
      <c r="Q109" s="87"/>
      <c r="R109" s="87"/>
      <c r="S109" s="87"/>
    </row>
    <row r="110" spans="1:19" hidden="1" x14ac:dyDescent="0.2">
      <c r="A110" s="87"/>
      <c r="B110" s="87"/>
      <c r="Q110" s="87"/>
      <c r="R110" s="87"/>
      <c r="S110" s="87"/>
    </row>
    <row r="111" spans="1:19" hidden="1" x14ac:dyDescent="0.2">
      <c r="A111" s="87"/>
      <c r="B111" s="87"/>
      <c r="Q111" s="87"/>
      <c r="R111" s="87"/>
      <c r="S111" s="87"/>
    </row>
    <row r="112" spans="1:19" hidden="1" x14ac:dyDescent="0.2">
      <c r="A112" s="87"/>
      <c r="B112" s="87"/>
      <c r="Q112" s="87"/>
      <c r="R112" s="87"/>
      <c r="S112" s="87"/>
    </row>
    <row r="113" spans="1:19" hidden="1" x14ac:dyDescent="0.2">
      <c r="A113" s="87"/>
      <c r="B113" s="87"/>
      <c r="Q113" s="87"/>
      <c r="R113" s="87"/>
      <c r="S113" s="87"/>
    </row>
    <row r="114" spans="1:19" hidden="1" x14ac:dyDescent="0.2">
      <c r="A114" s="87"/>
      <c r="B114" s="87"/>
      <c r="Q114" s="87"/>
      <c r="R114" s="87"/>
      <c r="S114" s="87"/>
    </row>
    <row r="115" spans="1:19" hidden="1" x14ac:dyDescent="0.2">
      <c r="A115" s="87"/>
      <c r="B115" s="87"/>
      <c r="Q115" s="87"/>
      <c r="R115" s="87"/>
      <c r="S115" s="87"/>
    </row>
    <row r="116" spans="1:19" hidden="1" x14ac:dyDescent="0.2">
      <c r="A116" s="87"/>
      <c r="B116" s="87"/>
      <c r="Q116" s="87"/>
      <c r="R116" s="87"/>
      <c r="S116" s="87"/>
    </row>
    <row r="117" spans="1:19" hidden="1" x14ac:dyDescent="0.2">
      <c r="A117" s="87"/>
      <c r="B117" s="87"/>
      <c r="Q117" s="87"/>
      <c r="R117" s="87"/>
      <c r="S117" s="87"/>
    </row>
    <row r="118" spans="1:19" hidden="1" x14ac:dyDescent="0.2">
      <c r="A118" s="87"/>
      <c r="B118" s="87"/>
      <c r="Q118" s="87"/>
      <c r="R118" s="87"/>
      <c r="S118" s="87"/>
    </row>
    <row r="119" spans="1:19" hidden="1" x14ac:dyDescent="0.2">
      <c r="A119" s="87"/>
      <c r="B119" s="87"/>
      <c r="Q119" s="87"/>
      <c r="R119" s="87"/>
      <c r="S119" s="87"/>
    </row>
    <row r="120" spans="1:19" hidden="1" x14ac:dyDescent="0.2">
      <c r="A120" s="87"/>
      <c r="B120" s="87"/>
      <c r="Q120" s="87"/>
      <c r="R120" s="87"/>
      <c r="S120" s="87"/>
    </row>
    <row r="121" spans="1:19" hidden="1" x14ac:dyDescent="0.2">
      <c r="A121" s="87"/>
      <c r="B121" s="87"/>
      <c r="Q121" s="87"/>
      <c r="R121" s="87"/>
      <c r="S121" s="87"/>
    </row>
    <row r="122" spans="1:19" hidden="1" x14ac:dyDescent="0.2">
      <c r="A122" s="87"/>
      <c r="B122" s="87"/>
      <c r="Q122" s="87"/>
      <c r="R122" s="87"/>
      <c r="S122" s="87"/>
    </row>
    <row r="123" spans="1:19" hidden="1" x14ac:dyDescent="0.2">
      <c r="A123" s="87"/>
      <c r="B123" s="87"/>
      <c r="Q123" s="87"/>
      <c r="R123" s="87"/>
      <c r="S123" s="87"/>
    </row>
    <row r="124" spans="1:19" hidden="1" x14ac:dyDescent="0.2">
      <c r="A124" s="87"/>
      <c r="B124" s="87"/>
      <c r="Q124" s="87"/>
      <c r="R124" s="87"/>
      <c r="S124" s="87"/>
    </row>
    <row r="125" spans="1:19" hidden="1" x14ac:dyDescent="0.2">
      <c r="A125" s="87"/>
      <c r="B125" s="87"/>
      <c r="Q125" s="87"/>
      <c r="R125" s="87"/>
      <c r="S125" s="87"/>
    </row>
    <row r="126" spans="1:19" hidden="1" x14ac:dyDescent="0.2">
      <c r="A126" s="87"/>
      <c r="B126" s="87"/>
      <c r="Q126" s="87"/>
      <c r="R126" s="87"/>
      <c r="S126" s="87"/>
    </row>
    <row r="127" spans="1:19" hidden="1" x14ac:dyDescent="0.2">
      <c r="A127" s="87"/>
      <c r="B127" s="87"/>
      <c r="Q127" s="87"/>
      <c r="R127" s="87"/>
      <c r="S127" s="87"/>
    </row>
    <row r="128" spans="1:19" hidden="1" x14ac:dyDescent="0.2">
      <c r="A128" s="87"/>
      <c r="B128" s="87"/>
      <c r="Q128" s="87"/>
      <c r="R128" s="87"/>
      <c r="S128" s="87"/>
    </row>
    <row r="129" spans="1:19" hidden="1" x14ac:dyDescent="0.2">
      <c r="A129" s="87"/>
      <c r="B129" s="87"/>
      <c r="Q129" s="87"/>
      <c r="R129" s="87"/>
      <c r="S129" s="87"/>
    </row>
    <row r="130" spans="1:19" hidden="1" x14ac:dyDescent="0.2">
      <c r="A130" s="87"/>
      <c r="B130" s="87"/>
      <c r="Q130" s="87"/>
      <c r="R130" s="87"/>
      <c r="S130" s="87"/>
    </row>
    <row r="131" spans="1:19" hidden="1" x14ac:dyDescent="0.2">
      <c r="A131" s="87"/>
      <c r="B131" s="87"/>
      <c r="Q131" s="87"/>
      <c r="R131" s="87"/>
      <c r="S131" s="87"/>
    </row>
    <row r="132" spans="1:19" hidden="1" x14ac:dyDescent="0.2">
      <c r="A132" s="87"/>
      <c r="B132" s="87"/>
      <c r="Q132" s="87"/>
      <c r="R132" s="87"/>
      <c r="S132" s="87"/>
    </row>
    <row r="133" spans="1:19" hidden="1" x14ac:dyDescent="0.2">
      <c r="A133" s="87"/>
      <c r="B133" s="87"/>
      <c r="Q133" s="87"/>
      <c r="R133" s="87"/>
      <c r="S133" s="87"/>
    </row>
    <row r="134" spans="1:19" hidden="1" x14ac:dyDescent="0.2">
      <c r="A134" s="87"/>
      <c r="B134" s="87"/>
      <c r="Q134" s="87"/>
      <c r="R134" s="87"/>
      <c r="S134" s="87"/>
    </row>
    <row r="135" spans="1:19" hidden="1" x14ac:dyDescent="0.2">
      <c r="A135" s="87"/>
      <c r="B135" s="87"/>
      <c r="Q135" s="87"/>
      <c r="R135" s="87"/>
      <c r="S135" s="87"/>
    </row>
    <row r="136" spans="1:19" hidden="1" x14ac:dyDescent="0.2">
      <c r="A136" s="87"/>
      <c r="B136" s="87"/>
      <c r="Q136" s="87"/>
      <c r="R136" s="87"/>
      <c r="S136" s="87"/>
    </row>
    <row r="137" spans="1:19" hidden="1" x14ac:dyDescent="0.2">
      <c r="A137" s="87"/>
      <c r="B137" s="87"/>
      <c r="Q137" s="87"/>
      <c r="R137" s="87"/>
      <c r="S137" s="87"/>
    </row>
    <row r="138" spans="1:19" hidden="1" x14ac:dyDescent="0.2">
      <c r="A138" s="87"/>
      <c r="B138" s="87"/>
      <c r="Q138" s="87"/>
      <c r="R138" s="87"/>
      <c r="S138" s="87"/>
    </row>
    <row r="139" spans="1:19" hidden="1" x14ac:dyDescent="0.2">
      <c r="A139" s="87"/>
      <c r="B139" s="87"/>
      <c r="Q139" s="87"/>
      <c r="R139" s="87"/>
      <c r="S139" s="87"/>
    </row>
    <row r="140" spans="1:19" hidden="1" x14ac:dyDescent="0.2">
      <c r="A140" s="87"/>
      <c r="B140" s="87"/>
      <c r="Q140" s="87"/>
      <c r="R140" s="87"/>
      <c r="S140" s="87"/>
    </row>
    <row r="141" spans="1:19" hidden="1" x14ac:dyDescent="0.2">
      <c r="A141" s="87"/>
      <c r="B141" s="87"/>
      <c r="Q141" s="87"/>
      <c r="R141" s="87"/>
      <c r="S141" s="87"/>
    </row>
    <row r="142" spans="1:19" hidden="1" x14ac:dyDescent="0.2">
      <c r="A142" s="87"/>
      <c r="B142" s="87"/>
      <c r="Q142" s="87"/>
      <c r="R142" s="87"/>
      <c r="S142" s="87"/>
    </row>
    <row r="143" spans="1:19" hidden="1" x14ac:dyDescent="0.2">
      <c r="A143" s="87"/>
      <c r="B143" s="87"/>
      <c r="Q143" s="87"/>
      <c r="R143" s="87"/>
      <c r="S143" s="87"/>
    </row>
    <row r="144" spans="1:19" hidden="1" x14ac:dyDescent="0.2">
      <c r="A144" s="87"/>
      <c r="B144" s="87"/>
      <c r="Q144" s="87"/>
      <c r="R144" s="87"/>
      <c r="S144" s="87"/>
    </row>
    <row r="145" spans="1:19" hidden="1" x14ac:dyDescent="0.2">
      <c r="A145" s="87"/>
      <c r="B145" s="87"/>
      <c r="Q145" s="87"/>
      <c r="R145" s="87"/>
      <c r="S145" s="87"/>
    </row>
    <row r="146" spans="1:19" hidden="1" x14ac:dyDescent="0.2">
      <c r="A146" s="87"/>
      <c r="B146" s="87"/>
      <c r="Q146" s="87"/>
      <c r="R146" s="87"/>
      <c r="S146" s="87"/>
    </row>
    <row r="147" spans="1:19" hidden="1" x14ac:dyDescent="0.2">
      <c r="A147" s="87"/>
      <c r="B147" s="87"/>
      <c r="Q147" s="87"/>
      <c r="R147" s="87"/>
      <c r="S147" s="87"/>
    </row>
    <row r="148" spans="1:19" hidden="1" x14ac:dyDescent="0.2">
      <c r="A148" s="87"/>
      <c r="B148" s="87"/>
      <c r="Q148" s="87"/>
      <c r="R148" s="87"/>
      <c r="S148" s="87"/>
    </row>
    <row r="149" spans="1:19" hidden="1" x14ac:dyDescent="0.2">
      <c r="A149" s="87"/>
      <c r="B149" s="87"/>
      <c r="Q149" s="87"/>
      <c r="R149" s="87"/>
      <c r="S149" s="87"/>
    </row>
    <row r="150" spans="1:19" hidden="1" x14ac:dyDescent="0.2">
      <c r="A150" s="87"/>
      <c r="B150" s="87"/>
      <c r="Q150" s="87"/>
      <c r="R150" s="87"/>
      <c r="S150" s="87"/>
    </row>
    <row r="151" spans="1:19" hidden="1" x14ac:dyDescent="0.2">
      <c r="A151" s="87"/>
      <c r="B151" s="87"/>
      <c r="Q151" s="87"/>
      <c r="R151" s="87"/>
      <c r="S151" s="87"/>
    </row>
    <row r="152" spans="1:19" hidden="1" x14ac:dyDescent="0.2">
      <c r="A152" s="87"/>
      <c r="B152" s="87"/>
      <c r="Q152" s="87"/>
      <c r="R152" s="87"/>
      <c r="S152" s="87"/>
    </row>
    <row r="153" spans="1:19" hidden="1" x14ac:dyDescent="0.2">
      <c r="A153" s="87"/>
      <c r="B153" s="87"/>
      <c r="Q153" s="87"/>
      <c r="R153" s="87"/>
      <c r="S153" s="87"/>
    </row>
    <row r="154" spans="1:19" hidden="1" x14ac:dyDescent="0.2">
      <c r="A154" s="87"/>
      <c r="B154" s="87"/>
      <c r="Q154" s="87"/>
      <c r="R154" s="87"/>
      <c r="S154" s="87"/>
    </row>
    <row r="155" spans="1:19" hidden="1" x14ac:dyDescent="0.2">
      <c r="A155" s="87"/>
      <c r="B155" s="87"/>
      <c r="Q155" s="87"/>
      <c r="R155" s="87"/>
      <c r="S155" s="87"/>
    </row>
    <row r="156" spans="1:19" hidden="1" x14ac:dyDescent="0.2">
      <c r="A156" s="87"/>
      <c r="B156" s="87"/>
      <c r="Q156" s="87"/>
      <c r="R156" s="87"/>
      <c r="S156" s="87"/>
    </row>
    <row r="157" spans="1:19" hidden="1" x14ac:dyDescent="0.2">
      <c r="A157" s="87"/>
      <c r="B157" s="87"/>
      <c r="Q157" s="87"/>
      <c r="R157" s="87"/>
      <c r="S157" s="87"/>
    </row>
    <row r="158" spans="1:19" hidden="1" x14ac:dyDescent="0.2">
      <c r="A158" s="87"/>
      <c r="B158" s="87"/>
      <c r="Q158" s="87"/>
      <c r="R158" s="87"/>
      <c r="S158" s="87"/>
    </row>
    <row r="159" spans="1:19" hidden="1" x14ac:dyDescent="0.2">
      <c r="A159" s="87"/>
      <c r="B159" s="87"/>
      <c r="Q159" s="87"/>
      <c r="R159" s="87"/>
      <c r="S159" s="87"/>
    </row>
    <row r="160" spans="1:19" hidden="1" x14ac:dyDescent="0.2">
      <c r="A160" s="87"/>
      <c r="B160" s="87"/>
      <c r="Q160" s="87"/>
      <c r="R160" s="87"/>
      <c r="S160" s="87"/>
    </row>
    <row r="161" spans="1:19" hidden="1" x14ac:dyDescent="0.2">
      <c r="A161" s="87"/>
      <c r="B161" s="87"/>
      <c r="Q161" s="87"/>
      <c r="R161" s="87"/>
      <c r="S161" s="87"/>
    </row>
    <row r="162" spans="1:19" hidden="1" x14ac:dyDescent="0.2">
      <c r="A162" s="87"/>
      <c r="B162" s="87"/>
      <c r="Q162" s="87"/>
      <c r="R162" s="87"/>
      <c r="S162" s="87"/>
    </row>
    <row r="163" spans="1:19" hidden="1" x14ac:dyDescent="0.2">
      <c r="A163" s="87"/>
      <c r="B163" s="87"/>
      <c r="Q163" s="87"/>
      <c r="R163" s="87"/>
      <c r="S163" s="87"/>
    </row>
    <row r="164" spans="1:19" hidden="1" x14ac:dyDescent="0.2">
      <c r="A164" s="87"/>
      <c r="B164" s="87"/>
      <c r="Q164" s="87"/>
      <c r="R164" s="87"/>
      <c r="S164" s="87"/>
    </row>
    <row r="165" spans="1:19" hidden="1" x14ac:dyDescent="0.2">
      <c r="A165" s="87"/>
      <c r="B165" s="87"/>
      <c r="Q165" s="87"/>
      <c r="R165" s="87"/>
      <c r="S165" s="87"/>
    </row>
    <row r="166" spans="1:19" hidden="1" x14ac:dyDescent="0.2">
      <c r="A166" s="87"/>
      <c r="B166" s="87"/>
      <c r="Q166" s="87"/>
      <c r="R166" s="87"/>
      <c r="S166" s="87"/>
    </row>
    <row r="167" spans="1:19" hidden="1" x14ac:dyDescent="0.2">
      <c r="A167" s="87"/>
      <c r="B167" s="87"/>
      <c r="Q167" s="87"/>
      <c r="R167" s="87"/>
      <c r="S167" s="87"/>
    </row>
    <row r="168" spans="1:19" hidden="1" x14ac:dyDescent="0.2">
      <c r="A168" s="87"/>
      <c r="B168" s="87"/>
      <c r="Q168" s="87"/>
      <c r="R168" s="87"/>
      <c r="S168" s="87"/>
    </row>
    <row r="169" spans="1:19" hidden="1" x14ac:dyDescent="0.2">
      <c r="A169" s="87"/>
      <c r="B169" s="87"/>
      <c r="Q169" s="87"/>
      <c r="R169" s="87"/>
      <c r="S169" s="87"/>
    </row>
    <row r="170" spans="1:19" hidden="1" x14ac:dyDescent="0.2">
      <c r="A170" s="87"/>
      <c r="B170" s="87"/>
      <c r="Q170" s="87"/>
      <c r="R170" s="87"/>
      <c r="S170" s="87"/>
    </row>
    <row r="171" spans="1:19" hidden="1" x14ac:dyDescent="0.2">
      <c r="A171" s="87"/>
      <c r="B171" s="87"/>
      <c r="Q171" s="87"/>
      <c r="R171" s="87"/>
      <c r="S171" s="87"/>
    </row>
    <row r="172" spans="1:19" hidden="1" x14ac:dyDescent="0.2">
      <c r="A172" s="87"/>
      <c r="B172" s="87"/>
      <c r="Q172" s="87"/>
      <c r="R172" s="87"/>
      <c r="S172" s="87"/>
    </row>
    <row r="173" spans="1:19" hidden="1" x14ac:dyDescent="0.2">
      <c r="A173" s="87"/>
      <c r="B173" s="87"/>
      <c r="Q173" s="87"/>
      <c r="R173" s="87"/>
      <c r="S173" s="87"/>
    </row>
    <row r="174" spans="1:19" hidden="1" x14ac:dyDescent="0.2">
      <c r="A174" s="87"/>
      <c r="B174" s="87"/>
      <c r="Q174" s="87"/>
      <c r="R174" s="87"/>
      <c r="S174" s="87"/>
    </row>
    <row r="175" spans="1:19" hidden="1" x14ac:dyDescent="0.2">
      <c r="A175" s="87"/>
      <c r="B175" s="87"/>
      <c r="Q175" s="87"/>
      <c r="R175" s="87"/>
      <c r="S175" s="87"/>
    </row>
    <row r="176" spans="1:19" hidden="1" x14ac:dyDescent="0.2">
      <c r="A176" s="87"/>
      <c r="B176" s="87"/>
      <c r="Q176" s="87"/>
      <c r="R176" s="87"/>
      <c r="S176" s="87"/>
    </row>
    <row r="177" spans="1:19" hidden="1" x14ac:dyDescent="0.2">
      <c r="A177" s="87"/>
      <c r="B177" s="87"/>
      <c r="Q177" s="87"/>
      <c r="R177" s="87"/>
      <c r="S177" s="87"/>
    </row>
    <row r="178" spans="1:19" hidden="1" x14ac:dyDescent="0.2">
      <c r="A178" s="87"/>
      <c r="B178" s="87"/>
      <c r="Q178" s="87"/>
      <c r="R178" s="87"/>
      <c r="S178" s="87"/>
    </row>
    <row r="179" spans="1:19" hidden="1" x14ac:dyDescent="0.2">
      <c r="A179" s="87"/>
      <c r="B179" s="87"/>
      <c r="Q179" s="87"/>
      <c r="R179" s="87"/>
      <c r="S179" s="87"/>
    </row>
    <row r="180" spans="1:19" hidden="1" x14ac:dyDescent="0.2">
      <c r="A180" s="87"/>
      <c r="B180" s="87"/>
      <c r="Q180" s="87"/>
      <c r="R180" s="87"/>
      <c r="S180" s="87"/>
    </row>
    <row r="181" spans="1:19" hidden="1" x14ac:dyDescent="0.2">
      <c r="A181" s="87"/>
      <c r="B181" s="87"/>
      <c r="Q181" s="87"/>
      <c r="R181" s="87"/>
      <c r="S181" s="87"/>
    </row>
    <row r="182" spans="1:19" hidden="1" x14ac:dyDescent="0.2">
      <c r="A182" s="87"/>
      <c r="B182" s="87"/>
      <c r="Q182" s="87"/>
      <c r="R182" s="87"/>
      <c r="S182" s="87"/>
    </row>
    <row r="183" spans="1:19" hidden="1" x14ac:dyDescent="0.2">
      <c r="A183" s="87"/>
      <c r="B183" s="87"/>
      <c r="Q183" s="87"/>
      <c r="R183" s="87"/>
      <c r="S183" s="87"/>
    </row>
    <row r="184" spans="1:19" hidden="1" x14ac:dyDescent="0.2">
      <c r="A184" s="87"/>
      <c r="B184" s="87"/>
      <c r="Q184" s="87"/>
      <c r="R184" s="87"/>
      <c r="S184" s="87"/>
    </row>
    <row r="185" spans="1:19" hidden="1" x14ac:dyDescent="0.2">
      <c r="A185" s="87"/>
      <c r="B185" s="87"/>
      <c r="Q185" s="87"/>
      <c r="R185" s="87"/>
      <c r="S185" s="87"/>
    </row>
    <row r="186" spans="1:19" hidden="1" x14ac:dyDescent="0.2">
      <c r="A186" s="87"/>
      <c r="B186" s="87"/>
      <c r="Q186" s="87"/>
      <c r="R186" s="87"/>
      <c r="S186" s="87"/>
    </row>
    <row r="187" spans="1:19" hidden="1" x14ac:dyDescent="0.2">
      <c r="A187" s="87"/>
      <c r="B187" s="87"/>
      <c r="Q187" s="87"/>
      <c r="R187" s="87"/>
      <c r="S187" s="87"/>
    </row>
    <row r="188" spans="1:19" hidden="1" x14ac:dyDescent="0.2">
      <c r="A188" s="87"/>
      <c r="B188" s="87"/>
      <c r="Q188" s="87"/>
      <c r="R188" s="87"/>
      <c r="S188" s="87"/>
    </row>
    <row r="189" spans="1:19" hidden="1" x14ac:dyDescent="0.2">
      <c r="A189" s="87"/>
      <c r="B189" s="87"/>
      <c r="Q189" s="87"/>
      <c r="R189" s="87"/>
      <c r="S189" s="87"/>
    </row>
    <row r="190" spans="1:19" hidden="1" x14ac:dyDescent="0.2">
      <c r="A190" s="87"/>
      <c r="B190" s="87"/>
      <c r="Q190" s="87"/>
      <c r="R190" s="87"/>
      <c r="S190" s="87"/>
    </row>
    <row r="191" spans="1:19" hidden="1" x14ac:dyDescent="0.2">
      <c r="A191" s="87"/>
      <c r="B191" s="87"/>
      <c r="Q191" s="87"/>
      <c r="R191" s="87"/>
      <c r="S191" s="87"/>
    </row>
    <row r="192" spans="1:19" hidden="1" x14ac:dyDescent="0.2">
      <c r="A192" s="87"/>
      <c r="B192" s="87"/>
      <c r="Q192" s="87"/>
      <c r="R192" s="87"/>
      <c r="S192" s="87"/>
    </row>
    <row r="193" spans="1:19" hidden="1" x14ac:dyDescent="0.2">
      <c r="A193" s="87"/>
      <c r="B193" s="87"/>
      <c r="Q193" s="87"/>
      <c r="R193" s="87"/>
      <c r="S193" s="87"/>
    </row>
    <row r="194" spans="1:19" hidden="1" x14ac:dyDescent="0.2">
      <c r="A194" s="87"/>
      <c r="B194" s="87"/>
      <c r="Q194" s="87"/>
      <c r="R194" s="87"/>
      <c r="S194" s="87"/>
    </row>
    <row r="195" spans="1:19" hidden="1" x14ac:dyDescent="0.2">
      <c r="A195" s="87"/>
      <c r="B195" s="87"/>
      <c r="Q195" s="87"/>
      <c r="R195" s="87"/>
      <c r="S195" s="87"/>
    </row>
    <row r="196" spans="1:19" hidden="1" x14ac:dyDescent="0.2">
      <c r="A196" s="87"/>
      <c r="B196" s="87"/>
      <c r="Q196" s="87"/>
      <c r="R196" s="87"/>
      <c r="S196" s="87"/>
    </row>
    <row r="197" spans="1:19" hidden="1" x14ac:dyDescent="0.2">
      <c r="A197" s="87"/>
      <c r="B197" s="87"/>
      <c r="Q197" s="87"/>
      <c r="R197" s="87"/>
      <c r="S197" s="87"/>
    </row>
    <row r="198" spans="1:19" hidden="1" x14ac:dyDescent="0.2">
      <c r="A198" s="87"/>
      <c r="B198" s="87"/>
      <c r="Q198" s="87"/>
      <c r="R198" s="87"/>
      <c r="S198" s="87"/>
    </row>
    <row r="199" spans="1:19" hidden="1" x14ac:dyDescent="0.2">
      <c r="A199" s="87"/>
      <c r="B199" s="87"/>
      <c r="Q199" s="87"/>
      <c r="R199" s="87"/>
      <c r="S199" s="87"/>
    </row>
    <row r="200" spans="1:19" hidden="1" x14ac:dyDescent="0.2">
      <c r="A200" s="87"/>
      <c r="B200" s="87"/>
      <c r="Q200" s="87"/>
      <c r="R200" s="87"/>
      <c r="S200" s="87"/>
    </row>
    <row r="201" spans="1:19" hidden="1" x14ac:dyDescent="0.2">
      <c r="A201" s="87"/>
      <c r="B201" s="87"/>
      <c r="Q201" s="87"/>
      <c r="R201" s="87"/>
      <c r="S201" s="87"/>
    </row>
    <row r="202" spans="1:19" hidden="1" x14ac:dyDescent="0.2">
      <c r="A202" s="87"/>
      <c r="B202" s="87"/>
      <c r="Q202" s="87"/>
      <c r="R202" s="87"/>
      <c r="S202" s="87"/>
    </row>
    <row r="203" spans="1:19" hidden="1" x14ac:dyDescent="0.2">
      <c r="A203" s="87"/>
      <c r="B203" s="87"/>
      <c r="Q203" s="87"/>
      <c r="R203" s="87"/>
      <c r="S203" s="87"/>
    </row>
    <row r="204" spans="1:19" hidden="1" x14ac:dyDescent="0.2">
      <c r="A204" s="87"/>
      <c r="B204" s="87"/>
      <c r="Q204" s="87"/>
      <c r="R204" s="87"/>
      <c r="S204" s="87"/>
    </row>
    <row r="205" spans="1:19" hidden="1" x14ac:dyDescent="0.2">
      <c r="A205" s="87"/>
      <c r="B205" s="87"/>
      <c r="Q205" s="87"/>
      <c r="R205" s="87"/>
      <c r="S205" s="87"/>
    </row>
    <row r="206" spans="1:19" hidden="1" x14ac:dyDescent="0.2">
      <c r="A206" s="87"/>
      <c r="B206" s="87"/>
      <c r="Q206" s="87"/>
      <c r="R206" s="87"/>
      <c r="S206" s="87"/>
    </row>
    <row r="207" spans="1:19" hidden="1" x14ac:dyDescent="0.2">
      <c r="A207" s="87"/>
      <c r="B207" s="87"/>
      <c r="Q207" s="87"/>
      <c r="R207" s="87"/>
      <c r="S207" s="87"/>
    </row>
    <row r="208" spans="1:19" hidden="1" x14ac:dyDescent="0.2">
      <c r="A208" s="87"/>
      <c r="B208" s="87"/>
      <c r="Q208" s="87"/>
      <c r="R208" s="87"/>
      <c r="S208" s="87"/>
    </row>
    <row r="209" spans="1:19" hidden="1" x14ac:dyDescent="0.2">
      <c r="A209" s="87"/>
      <c r="B209" s="87"/>
      <c r="Q209" s="87"/>
      <c r="R209" s="87"/>
      <c r="S209" s="87"/>
    </row>
    <row r="210" spans="1:19" hidden="1" x14ac:dyDescent="0.2">
      <c r="A210" s="87"/>
      <c r="B210" s="87"/>
      <c r="Q210" s="87"/>
      <c r="R210" s="87"/>
      <c r="S210" s="87"/>
    </row>
    <row r="211" spans="1:19" hidden="1" x14ac:dyDescent="0.2">
      <c r="A211" s="87"/>
      <c r="B211" s="87"/>
      <c r="Q211" s="87"/>
      <c r="R211" s="87"/>
      <c r="S211" s="87"/>
    </row>
    <row r="212" spans="1:19" hidden="1" x14ac:dyDescent="0.2">
      <c r="A212" s="87"/>
      <c r="B212" s="87"/>
      <c r="Q212" s="87"/>
      <c r="R212" s="87"/>
      <c r="S212" s="87"/>
    </row>
    <row r="213" spans="1:19" hidden="1" x14ac:dyDescent="0.2">
      <c r="A213" s="87"/>
      <c r="B213" s="87"/>
      <c r="Q213" s="87"/>
      <c r="R213" s="87"/>
      <c r="S213" s="87"/>
    </row>
    <row r="214" spans="1:19" hidden="1" x14ac:dyDescent="0.2">
      <c r="A214" s="87"/>
      <c r="B214" s="87"/>
      <c r="Q214" s="87"/>
      <c r="R214" s="87"/>
      <c r="S214" s="87"/>
    </row>
    <row r="215" spans="1:19" hidden="1" x14ac:dyDescent="0.2">
      <c r="A215" s="87"/>
      <c r="B215" s="87"/>
      <c r="Q215" s="87"/>
      <c r="R215" s="87"/>
      <c r="S215" s="87"/>
    </row>
    <row r="216" spans="1:19" hidden="1" x14ac:dyDescent="0.2">
      <c r="A216" s="87"/>
      <c r="B216" s="87"/>
      <c r="Q216" s="87"/>
      <c r="R216" s="87"/>
      <c r="S216" s="87"/>
    </row>
    <row r="217" spans="1:19" hidden="1" x14ac:dyDescent="0.2">
      <c r="A217" s="87"/>
      <c r="B217" s="87"/>
      <c r="Q217" s="87"/>
      <c r="R217" s="87"/>
      <c r="S217" s="87"/>
    </row>
    <row r="218" spans="1:19" hidden="1" x14ac:dyDescent="0.2">
      <c r="A218" s="87"/>
      <c r="B218" s="87"/>
      <c r="Q218" s="87"/>
      <c r="R218" s="87"/>
      <c r="S218" s="87"/>
    </row>
    <row r="219" spans="1:19" hidden="1" x14ac:dyDescent="0.2">
      <c r="A219" s="87"/>
      <c r="B219" s="87"/>
      <c r="Q219" s="87"/>
      <c r="R219" s="87"/>
      <c r="S219" s="87"/>
    </row>
    <row r="220" spans="1:19" hidden="1" x14ac:dyDescent="0.2">
      <c r="A220" s="87"/>
      <c r="B220" s="87"/>
      <c r="Q220" s="87"/>
      <c r="R220" s="87"/>
      <c r="S220" s="87"/>
    </row>
    <row r="221" spans="1:19" hidden="1" x14ac:dyDescent="0.2">
      <c r="A221" s="87"/>
      <c r="B221" s="87"/>
      <c r="Q221" s="87"/>
      <c r="R221" s="87"/>
      <c r="S221" s="87"/>
    </row>
    <row r="222" spans="1:19" hidden="1" x14ac:dyDescent="0.2">
      <c r="A222" s="87"/>
      <c r="B222" s="87"/>
      <c r="Q222" s="87"/>
      <c r="R222" s="87"/>
      <c r="S222" s="87"/>
    </row>
    <row r="223" spans="1:19" hidden="1" x14ac:dyDescent="0.2">
      <c r="A223" s="87"/>
      <c r="B223" s="87"/>
      <c r="Q223" s="87"/>
      <c r="R223" s="87"/>
      <c r="S223" s="87"/>
    </row>
    <row r="224" spans="1:19" hidden="1" x14ac:dyDescent="0.2">
      <c r="A224" s="87"/>
      <c r="B224" s="87"/>
      <c r="Q224" s="87"/>
      <c r="R224" s="87"/>
      <c r="S224" s="87"/>
    </row>
    <row r="225" spans="1:19" hidden="1" x14ac:dyDescent="0.2">
      <c r="A225" s="87"/>
      <c r="B225" s="87"/>
      <c r="Q225" s="87"/>
      <c r="R225" s="87"/>
      <c r="S225" s="87"/>
    </row>
    <row r="226" spans="1:19" hidden="1" x14ac:dyDescent="0.2">
      <c r="A226" s="87"/>
      <c r="B226" s="87"/>
      <c r="Q226" s="87"/>
      <c r="R226" s="87"/>
      <c r="S226" s="87"/>
    </row>
    <row r="227" spans="1:19" hidden="1" x14ac:dyDescent="0.2">
      <c r="A227" s="87"/>
      <c r="B227" s="87"/>
      <c r="Q227" s="87"/>
      <c r="R227" s="87"/>
      <c r="S227" s="87"/>
    </row>
    <row r="228" spans="1:19" hidden="1" x14ac:dyDescent="0.2">
      <c r="A228" s="87"/>
      <c r="B228" s="87"/>
      <c r="Q228" s="87"/>
      <c r="R228" s="87"/>
      <c r="S228" s="87"/>
    </row>
    <row r="229" spans="1:19" hidden="1" x14ac:dyDescent="0.2">
      <c r="A229" s="87"/>
      <c r="B229" s="87"/>
      <c r="Q229" s="87"/>
      <c r="R229" s="87"/>
      <c r="S229" s="87"/>
    </row>
    <row r="230" spans="1:19" hidden="1" x14ac:dyDescent="0.2">
      <c r="A230" s="87"/>
      <c r="B230" s="87"/>
      <c r="Q230" s="87"/>
      <c r="R230" s="87"/>
      <c r="S230" s="87"/>
    </row>
    <row r="231" spans="1:19" hidden="1" x14ac:dyDescent="0.2">
      <c r="A231" s="87"/>
      <c r="B231" s="87"/>
      <c r="Q231" s="87"/>
      <c r="R231" s="87"/>
      <c r="S231" s="87"/>
    </row>
    <row r="232" spans="1:19" hidden="1" x14ac:dyDescent="0.2">
      <c r="A232" s="87"/>
      <c r="B232" s="87"/>
      <c r="Q232" s="87"/>
      <c r="R232" s="87"/>
      <c r="S232" s="87"/>
    </row>
    <row r="233" spans="1:19" hidden="1" x14ac:dyDescent="0.2">
      <c r="A233" s="87"/>
      <c r="B233" s="87"/>
      <c r="Q233" s="87"/>
      <c r="R233" s="87"/>
      <c r="S233" s="87"/>
    </row>
    <row r="234" spans="1:19" hidden="1" x14ac:dyDescent="0.2">
      <c r="A234" s="87"/>
      <c r="B234" s="87"/>
      <c r="Q234" s="87"/>
      <c r="R234" s="87"/>
      <c r="S234" s="87"/>
    </row>
    <row r="235" spans="1:19" hidden="1" x14ac:dyDescent="0.2">
      <c r="A235" s="87"/>
      <c r="B235" s="87"/>
      <c r="Q235" s="87"/>
      <c r="R235" s="87"/>
      <c r="S235" s="87"/>
    </row>
    <row r="236" spans="1:19" hidden="1" x14ac:dyDescent="0.2">
      <c r="A236" s="87"/>
      <c r="B236" s="87"/>
      <c r="Q236" s="87"/>
      <c r="R236" s="87"/>
      <c r="S236" s="87"/>
    </row>
    <row r="237" spans="1:19" hidden="1" x14ac:dyDescent="0.2">
      <c r="A237" s="87"/>
      <c r="B237" s="87"/>
      <c r="Q237" s="87"/>
      <c r="R237" s="87"/>
      <c r="S237" s="87"/>
    </row>
    <row r="238" spans="1:19" hidden="1" x14ac:dyDescent="0.2">
      <c r="A238" s="87"/>
      <c r="B238" s="87"/>
      <c r="Q238" s="87"/>
      <c r="R238" s="87"/>
      <c r="S238" s="87"/>
    </row>
    <row r="239" spans="1:19" hidden="1" x14ac:dyDescent="0.2">
      <c r="A239" s="87"/>
      <c r="B239" s="87"/>
      <c r="Q239" s="87"/>
      <c r="R239" s="87"/>
      <c r="S239" s="87"/>
    </row>
    <row r="240" spans="1:19" hidden="1" x14ac:dyDescent="0.2">
      <c r="A240" s="87"/>
      <c r="B240" s="87"/>
      <c r="Q240" s="87"/>
      <c r="R240" s="87"/>
      <c r="S240" s="87"/>
    </row>
    <row r="241" spans="1:19" hidden="1" x14ac:dyDescent="0.2">
      <c r="A241" s="87"/>
      <c r="B241" s="87"/>
      <c r="Q241" s="87"/>
      <c r="R241" s="87"/>
      <c r="S241" s="87"/>
    </row>
    <row r="242" spans="1:19" hidden="1" x14ac:dyDescent="0.2">
      <c r="A242" s="87"/>
      <c r="B242" s="87"/>
      <c r="Q242" s="87"/>
      <c r="R242" s="87"/>
      <c r="S242" s="87"/>
    </row>
    <row r="243" spans="1:19" hidden="1" x14ac:dyDescent="0.2">
      <c r="A243" s="87"/>
      <c r="B243" s="87"/>
      <c r="Q243" s="87"/>
      <c r="R243" s="87"/>
      <c r="S243" s="87"/>
    </row>
    <row r="244" spans="1:19" hidden="1" x14ac:dyDescent="0.2">
      <c r="A244" s="87"/>
      <c r="B244" s="87"/>
      <c r="Q244" s="87"/>
      <c r="R244" s="87"/>
      <c r="S244" s="87"/>
    </row>
    <row r="245" spans="1:19" hidden="1" x14ac:dyDescent="0.2">
      <c r="A245" s="87"/>
      <c r="B245" s="87"/>
      <c r="Q245" s="87"/>
      <c r="R245" s="87"/>
      <c r="S245" s="87"/>
    </row>
    <row r="246" spans="1:19" hidden="1" x14ac:dyDescent="0.2">
      <c r="A246" s="87"/>
      <c r="B246" s="87"/>
      <c r="Q246" s="87"/>
      <c r="R246" s="87"/>
      <c r="S246" s="87"/>
    </row>
    <row r="247" spans="1:19" hidden="1" x14ac:dyDescent="0.2">
      <c r="A247" s="87"/>
      <c r="B247" s="87"/>
      <c r="Q247" s="87"/>
      <c r="R247" s="87"/>
      <c r="S247" s="87"/>
    </row>
    <row r="248" spans="1:19" hidden="1" x14ac:dyDescent="0.2">
      <c r="A248" s="87"/>
      <c r="B248" s="87"/>
      <c r="Q248" s="87"/>
      <c r="R248" s="87"/>
      <c r="S248" s="87"/>
    </row>
    <row r="249" spans="1:19" hidden="1" x14ac:dyDescent="0.2">
      <c r="A249" s="87"/>
      <c r="B249" s="87"/>
      <c r="Q249" s="87"/>
      <c r="R249" s="87"/>
      <c r="S249" s="87"/>
    </row>
    <row r="250" spans="1:19" hidden="1" x14ac:dyDescent="0.2">
      <c r="A250" s="87"/>
      <c r="B250" s="87"/>
      <c r="Q250" s="87"/>
      <c r="R250" s="87"/>
      <c r="S250" s="87"/>
    </row>
    <row r="251" spans="1:19" hidden="1" x14ac:dyDescent="0.2">
      <c r="A251" s="87"/>
      <c r="B251" s="87"/>
      <c r="Q251" s="87"/>
      <c r="R251" s="87"/>
      <c r="S251" s="87"/>
    </row>
    <row r="252" spans="1:19" hidden="1" x14ac:dyDescent="0.2">
      <c r="A252" s="87"/>
      <c r="B252" s="87"/>
      <c r="Q252" s="87"/>
      <c r="R252" s="87"/>
      <c r="S252" s="87"/>
    </row>
    <row r="253" spans="1:19" hidden="1" x14ac:dyDescent="0.2">
      <c r="A253" s="87"/>
      <c r="B253" s="87"/>
      <c r="Q253" s="87"/>
      <c r="R253" s="87"/>
      <c r="S253" s="87"/>
    </row>
    <row r="254" spans="1:19" hidden="1" x14ac:dyDescent="0.2">
      <c r="A254" s="87"/>
      <c r="B254" s="87"/>
      <c r="Q254" s="87"/>
      <c r="R254" s="87"/>
      <c r="S254" s="87"/>
    </row>
    <row r="255" spans="1:19" hidden="1" x14ac:dyDescent="0.2">
      <c r="A255" s="87"/>
      <c r="B255" s="87"/>
      <c r="Q255" s="87"/>
      <c r="R255" s="87"/>
      <c r="S255" s="87"/>
    </row>
    <row r="256" spans="1:19" hidden="1" x14ac:dyDescent="0.2">
      <c r="A256" s="87"/>
      <c r="B256" s="87"/>
      <c r="Q256" s="87"/>
      <c r="R256" s="87"/>
      <c r="S256" s="87"/>
    </row>
    <row r="257" spans="1:19" hidden="1" x14ac:dyDescent="0.2">
      <c r="A257" s="87"/>
      <c r="B257" s="87"/>
      <c r="Q257" s="87"/>
      <c r="R257" s="87"/>
      <c r="S257" s="87"/>
    </row>
    <row r="258" spans="1:19" hidden="1" x14ac:dyDescent="0.2">
      <c r="A258" s="87"/>
      <c r="B258" s="87"/>
      <c r="Q258" s="87"/>
      <c r="R258" s="87"/>
      <c r="S258" s="87"/>
    </row>
    <row r="259" spans="1:19" hidden="1" x14ac:dyDescent="0.2">
      <c r="A259" s="87"/>
      <c r="B259" s="87"/>
      <c r="Q259" s="87"/>
      <c r="R259" s="87"/>
      <c r="S259" s="87"/>
    </row>
    <row r="260" spans="1:19" hidden="1" x14ac:dyDescent="0.2">
      <c r="A260" s="87"/>
      <c r="B260" s="87"/>
      <c r="Q260" s="87"/>
      <c r="R260" s="87"/>
      <c r="S260" s="87"/>
    </row>
    <row r="261" spans="1:19" hidden="1" x14ac:dyDescent="0.2">
      <c r="A261" s="87"/>
      <c r="B261" s="87"/>
      <c r="Q261" s="87"/>
      <c r="R261" s="87"/>
      <c r="S261" s="87"/>
    </row>
    <row r="262" spans="1:19" hidden="1" x14ac:dyDescent="0.2">
      <c r="A262" s="87"/>
      <c r="B262" s="87"/>
      <c r="Q262" s="87"/>
      <c r="R262" s="87"/>
      <c r="S262" s="87"/>
    </row>
    <row r="263" spans="1:19" hidden="1" x14ac:dyDescent="0.2">
      <c r="A263" s="87"/>
      <c r="B263" s="87"/>
      <c r="Q263" s="87"/>
      <c r="R263" s="87"/>
      <c r="S263" s="87"/>
    </row>
    <row r="264" spans="1:19" hidden="1" x14ac:dyDescent="0.2">
      <c r="A264" s="87"/>
      <c r="B264" s="87"/>
      <c r="Q264" s="87"/>
      <c r="R264" s="87"/>
      <c r="S264" s="87"/>
    </row>
    <row r="265" spans="1:19" hidden="1" x14ac:dyDescent="0.2">
      <c r="A265" s="87"/>
      <c r="B265" s="87"/>
      <c r="Q265" s="87"/>
      <c r="R265" s="87"/>
      <c r="S265" s="87"/>
    </row>
    <row r="266" spans="1:19" hidden="1" x14ac:dyDescent="0.2">
      <c r="A266" s="87"/>
      <c r="B266" s="87"/>
      <c r="Q266" s="87"/>
      <c r="R266" s="87"/>
      <c r="S266" s="87"/>
    </row>
    <row r="267" spans="1:19" hidden="1" x14ac:dyDescent="0.2">
      <c r="A267" s="87"/>
      <c r="B267" s="87"/>
      <c r="Q267" s="87"/>
      <c r="R267" s="87"/>
      <c r="S267" s="87"/>
    </row>
    <row r="268" spans="1:19" hidden="1" x14ac:dyDescent="0.2">
      <c r="A268" s="87"/>
      <c r="B268" s="87"/>
      <c r="Q268" s="87"/>
      <c r="R268" s="87"/>
      <c r="S268" s="87"/>
    </row>
    <row r="269" spans="1:19" hidden="1" x14ac:dyDescent="0.2">
      <c r="A269" s="87"/>
      <c r="B269" s="87"/>
      <c r="Q269" s="87"/>
      <c r="R269" s="87"/>
      <c r="S269" s="87"/>
    </row>
    <row r="270" spans="1:19" hidden="1" x14ac:dyDescent="0.2">
      <c r="A270" s="87"/>
      <c r="B270" s="87"/>
      <c r="Q270" s="87"/>
      <c r="R270" s="87"/>
      <c r="S270" s="87"/>
    </row>
    <row r="271" spans="1:19" hidden="1" x14ac:dyDescent="0.2">
      <c r="A271" s="87"/>
      <c r="B271" s="87"/>
      <c r="Q271" s="87"/>
      <c r="R271" s="87"/>
      <c r="S271" s="87"/>
    </row>
    <row r="272" spans="1:19" hidden="1" x14ac:dyDescent="0.2">
      <c r="A272" s="87"/>
      <c r="B272" s="87"/>
      <c r="Q272" s="87"/>
      <c r="R272" s="87"/>
      <c r="S272" s="87"/>
    </row>
    <row r="273" spans="1:19" hidden="1" x14ac:dyDescent="0.2">
      <c r="A273" s="87"/>
      <c r="B273" s="87"/>
      <c r="Q273" s="87"/>
      <c r="R273" s="87"/>
      <c r="S273" s="87"/>
    </row>
    <row r="274" spans="1:19" hidden="1" x14ac:dyDescent="0.2">
      <c r="A274" s="87"/>
      <c r="B274" s="87"/>
      <c r="Q274" s="87"/>
      <c r="R274" s="87"/>
      <c r="S274" s="87"/>
    </row>
    <row r="275" spans="1:19" hidden="1" x14ac:dyDescent="0.2">
      <c r="A275" s="87"/>
      <c r="B275" s="87"/>
      <c r="Q275" s="87"/>
      <c r="R275" s="87"/>
      <c r="S275" s="87"/>
    </row>
    <row r="276" spans="1:19" hidden="1" x14ac:dyDescent="0.2">
      <c r="A276" s="87"/>
      <c r="B276" s="87"/>
      <c r="Q276" s="87"/>
      <c r="R276" s="87"/>
      <c r="S276" s="87"/>
    </row>
    <row r="277" spans="1:19" hidden="1" x14ac:dyDescent="0.2">
      <c r="A277" s="87"/>
      <c r="B277" s="87"/>
      <c r="Q277" s="87"/>
      <c r="R277" s="87"/>
      <c r="S277" s="87"/>
    </row>
    <row r="278" spans="1:19" hidden="1" x14ac:dyDescent="0.2">
      <c r="A278" s="87"/>
      <c r="B278" s="87"/>
      <c r="Q278" s="87"/>
      <c r="R278" s="87"/>
      <c r="S278" s="87"/>
    </row>
    <row r="279" spans="1:19" hidden="1" x14ac:dyDescent="0.2">
      <c r="A279" s="87"/>
      <c r="B279" s="87"/>
      <c r="Q279" s="87"/>
      <c r="R279" s="87"/>
      <c r="S279" s="87"/>
    </row>
    <row r="280" spans="1:19" hidden="1" x14ac:dyDescent="0.2">
      <c r="A280" s="87"/>
      <c r="B280" s="87"/>
      <c r="Q280" s="87"/>
      <c r="R280" s="87"/>
      <c r="S280" s="87"/>
    </row>
    <row r="281" spans="1:19" hidden="1" x14ac:dyDescent="0.2">
      <c r="A281" s="87"/>
      <c r="B281" s="87"/>
      <c r="Q281" s="87"/>
      <c r="R281" s="87"/>
      <c r="S281" s="87"/>
    </row>
    <row r="282" spans="1:19" hidden="1" x14ac:dyDescent="0.2">
      <c r="A282" s="87"/>
      <c r="B282" s="87"/>
      <c r="Q282" s="87"/>
      <c r="R282" s="87"/>
      <c r="S282" s="87"/>
    </row>
    <row r="283" spans="1:19" hidden="1" x14ac:dyDescent="0.2">
      <c r="A283" s="87"/>
      <c r="B283" s="87"/>
      <c r="Q283" s="87"/>
      <c r="R283" s="87"/>
      <c r="S283" s="87"/>
    </row>
    <row r="284" spans="1:19" hidden="1" x14ac:dyDescent="0.2">
      <c r="A284" s="87"/>
      <c r="B284" s="87"/>
      <c r="Q284" s="87"/>
      <c r="R284" s="87"/>
      <c r="S284" s="87"/>
    </row>
    <row r="285" spans="1:19" hidden="1" x14ac:dyDescent="0.2">
      <c r="A285" s="87"/>
      <c r="B285" s="87"/>
      <c r="Q285" s="87"/>
      <c r="R285" s="87"/>
      <c r="S285" s="87"/>
    </row>
    <row r="286" spans="1:19" hidden="1" x14ac:dyDescent="0.2">
      <c r="A286" s="87"/>
      <c r="B286" s="87"/>
      <c r="Q286" s="87"/>
      <c r="R286" s="87"/>
      <c r="S286" s="87"/>
    </row>
    <row r="287" spans="1:19" hidden="1" x14ac:dyDescent="0.2">
      <c r="A287" s="87"/>
      <c r="B287" s="87"/>
      <c r="Q287" s="87"/>
      <c r="R287" s="87"/>
      <c r="S287" s="87"/>
    </row>
    <row r="288" spans="1:19" hidden="1" x14ac:dyDescent="0.2">
      <c r="A288" s="87"/>
      <c r="B288" s="87"/>
      <c r="Q288" s="87"/>
      <c r="R288" s="87"/>
      <c r="S288" s="87"/>
    </row>
    <row r="289" spans="1:19" hidden="1" x14ac:dyDescent="0.2">
      <c r="A289" s="87"/>
      <c r="B289" s="87"/>
      <c r="Q289" s="87"/>
      <c r="R289" s="87"/>
      <c r="S289" s="87"/>
    </row>
    <row r="290" spans="1:19" hidden="1" x14ac:dyDescent="0.2">
      <c r="A290" s="87"/>
      <c r="B290" s="87"/>
      <c r="Q290" s="87"/>
      <c r="R290" s="87"/>
      <c r="S290" s="87"/>
    </row>
    <row r="291" spans="1:19" hidden="1" x14ac:dyDescent="0.2">
      <c r="A291" s="87"/>
      <c r="B291" s="87"/>
      <c r="Q291" s="87"/>
      <c r="R291" s="87"/>
      <c r="S291" s="87"/>
    </row>
    <row r="292" spans="1:19" hidden="1" x14ac:dyDescent="0.2">
      <c r="A292" s="87"/>
      <c r="B292" s="87"/>
      <c r="Q292" s="87"/>
      <c r="R292" s="87"/>
      <c r="S292" s="87"/>
    </row>
    <row r="293" spans="1:19" hidden="1" x14ac:dyDescent="0.2">
      <c r="A293" s="87"/>
      <c r="B293" s="87"/>
      <c r="Q293" s="87"/>
      <c r="R293" s="87"/>
      <c r="S293" s="87"/>
    </row>
    <row r="294" spans="1:19" hidden="1" x14ac:dyDescent="0.2">
      <c r="A294" s="87"/>
      <c r="B294" s="87"/>
      <c r="Q294" s="87"/>
      <c r="R294" s="87"/>
      <c r="S294" s="87"/>
    </row>
    <row r="295" spans="1:19" hidden="1" x14ac:dyDescent="0.2">
      <c r="A295" s="87"/>
      <c r="B295" s="87"/>
      <c r="Q295" s="87"/>
      <c r="R295" s="87"/>
      <c r="S295" s="87"/>
    </row>
    <row r="296" spans="1:19" hidden="1" x14ac:dyDescent="0.2">
      <c r="A296" s="87"/>
      <c r="B296" s="87"/>
      <c r="Q296" s="87"/>
      <c r="R296" s="87"/>
      <c r="S296" s="87"/>
    </row>
    <row r="297" spans="1:19" hidden="1" x14ac:dyDescent="0.2">
      <c r="A297" s="87"/>
      <c r="B297" s="87"/>
      <c r="Q297" s="87"/>
      <c r="R297" s="87"/>
      <c r="S297" s="87"/>
    </row>
    <row r="298" spans="1:19" hidden="1" x14ac:dyDescent="0.2">
      <c r="A298" s="87"/>
      <c r="B298" s="87"/>
      <c r="Q298" s="87"/>
      <c r="R298" s="87"/>
      <c r="S298" s="87"/>
    </row>
    <row r="299" spans="1:19" hidden="1" x14ac:dyDescent="0.2">
      <c r="A299" s="87"/>
      <c r="B299" s="87"/>
      <c r="Q299" s="87"/>
      <c r="R299" s="87"/>
      <c r="S299" s="87"/>
    </row>
    <row r="300" spans="1:19" hidden="1" x14ac:dyDescent="0.2">
      <c r="A300" s="87"/>
      <c r="B300" s="87"/>
      <c r="Q300" s="87"/>
      <c r="R300" s="87"/>
      <c r="S300" s="87"/>
    </row>
    <row r="301" spans="1:19" hidden="1" x14ac:dyDescent="0.2">
      <c r="A301" s="87"/>
      <c r="B301" s="87"/>
      <c r="Q301" s="87"/>
      <c r="R301" s="87"/>
      <c r="S301" s="87"/>
    </row>
    <row r="302" spans="1:19" hidden="1" x14ac:dyDescent="0.2">
      <c r="A302" s="87"/>
      <c r="B302" s="87"/>
      <c r="Q302" s="87"/>
      <c r="R302" s="87"/>
      <c r="S302" s="87"/>
    </row>
    <row r="303" spans="1:19" hidden="1" x14ac:dyDescent="0.2">
      <c r="A303" s="87"/>
      <c r="B303" s="87"/>
      <c r="Q303" s="87"/>
      <c r="R303" s="87"/>
      <c r="S303" s="87"/>
    </row>
    <row r="304" spans="1:19" hidden="1" x14ac:dyDescent="0.2">
      <c r="A304" s="87"/>
      <c r="B304" s="87"/>
      <c r="Q304" s="87"/>
      <c r="R304" s="87"/>
      <c r="S304" s="87"/>
    </row>
    <row r="305" spans="1:19" hidden="1" x14ac:dyDescent="0.2">
      <c r="A305" s="87"/>
      <c r="B305" s="87"/>
      <c r="Q305" s="87"/>
      <c r="R305" s="87"/>
      <c r="S305" s="87"/>
    </row>
    <row r="306" spans="1:19" hidden="1" x14ac:dyDescent="0.2">
      <c r="A306" s="87"/>
      <c r="B306" s="87"/>
      <c r="Q306" s="87"/>
      <c r="R306" s="87"/>
      <c r="S306" s="87"/>
    </row>
    <row r="307" spans="1:19" hidden="1" x14ac:dyDescent="0.2">
      <c r="A307" s="87"/>
      <c r="B307" s="87"/>
      <c r="Q307" s="87"/>
      <c r="R307" s="87"/>
      <c r="S307" s="87"/>
    </row>
    <row r="308" spans="1:19" hidden="1" x14ac:dyDescent="0.2">
      <c r="A308" s="87"/>
      <c r="B308" s="87"/>
      <c r="Q308" s="87"/>
      <c r="R308" s="87"/>
      <c r="S308" s="87"/>
    </row>
    <row r="309" spans="1:19" hidden="1" x14ac:dyDescent="0.2">
      <c r="A309" s="87"/>
      <c r="B309" s="87"/>
      <c r="Q309" s="87"/>
      <c r="R309" s="87"/>
      <c r="S309" s="87"/>
    </row>
    <row r="310" spans="1:19" hidden="1" x14ac:dyDescent="0.2">
      <c r="A310" s="87"/>
      <c r="B310" s="87"/>
      <c r="Q310" s="87"/>
      <c r="R310" s="87"/>
      <c r="S310" s="87"/>
    </row>
    <row r="311" spans="1:19" hidden="1" x14ac:dyDescent="0.2">
      <c r="A311" s="87"/>
      <c r="B311" s="87"/>
      <c r="Q311" s="87"/>
      <c r="R311" s="87"/>
      <c r="S311" s="87"/>
    </row>
    <row r="312" spans="1:19" hidden="1" x14ac:dyDescent="0.2">
      <c r="A312" s="87"/>
      <c r="B312" s="87"/>
      <c r="Q312" s="87"/>
      <c r="R312" s="87"/>
      <c r="S312" s="87"/>
    </row>
    <row r="313" spans="1:19" hidden="1" x14ac:dyDescent="0.2">
      <c r="A313" s="87"/>
      <c r="B313" s="87"/>
      <c r="Q313" s="87"/>
      <c r="R313" s="87"/>
      <c r="S313" s="87"/>
    </row>
    <row r="314" spans="1:19" hidden="1" x14ac:dyDescent="0.2">
      <c r="A314" s="87"/>
      <c r="B314" s="87"/>
      <c r="Q314" s="87"/>
      <c r="R314" s="87"/>
      <c r="S314" s="87"/>
    </row>
    <row r="315" spans="1:19" hidden="1" x14ac:dyDescent="0.2">
      <c r="A315" s="87"/>
      <c r="B315" s="87"/>
      <c r="Q315" s="87"/>
      <c r="R315" s="87"/>
      <c r="S315" s="87"/>
    </row>
    <row r="316" spans="1:19" hidden="1" x14ac:dyDescent="0.2">
      <c r="A316" s="87"/>
      <c r="B316" s="87"/>
      <c r="Q316" s="87"/>
      <c r="R316" s="87"/>
      <c r="S316" s="87"/>
    </row>
    <row r="317" spans="1:19" hidden="1" x14ac:dyDescent="0.2">
      <c r="A317" s="87"/>
      <c r="B317" s="87"/>
      <c r="Q317" s="87"/>
      <c r="R317" s="87"/>
      <c r="S317" s="87"/>
    </row>
    <row r="318" spans="1:19" hidden="1" x14ac:dyDescent="0.2">
      <c r="A318" s="87"/>
      <c r="B318" s="87"/>
      <c r="Q318" s="87"/>
      <c r="R318" s="87"/>
      <c r="S318" s="87"/>
    </row>
    <row r="319" spans="1:19" hidden="1" x14ac:dyDescent="0.2">
      <c r="A319" s="87"/>
      <c r="B319" s="87"/>
      <c r="Q319" s="87"/>
      <c r="R319" s="87"/>
      <c r="S319" s="87"/>
    </row>
    <row r="320" spans="1:19" hidden="1" x14ac:dyDescent="0.2">
      <c r="A320" s="87"/>
      <c r="B320" s="87"/>
      <c r="Q320" s="87"/>
      <c r="R320" s="87"/>
      <c r="S320" s="87"/>
    </row>
    <row r="321" spans="1:19" hidden="1" x14ac:dyDescent="0.2">
      <c r="A321" s="87"/>
      <c r="B321" s="87"/>
      <c r="Q321" s="87"/>
      <c r="R321" s="87"/>
      <c r="S321" s="87"/>
    </row>
    <row r="322" spans="1:19" hidden="1" x14ac:dyDescent="0.2">
      <c r="A322" s="87"/>
      <c r="B322" s="87"/>
      <c r="Q322" s="87"/>
      <c r="R322" s="87"/>
      <c r="S322" s="87"/>
    </row>
    <row r="323" spans="1:19" hidden="1" x14ac:dyDescent="0.2">
      <c r="A323" s="87"/>
      <c r="B323" s="87"/>
      <c r="Q323" s="87"/>
      <c r="R323" s="87"/>
      <c r="S323" s="87"/>
    </row>
    <row r="324" spans="1:19" hidden="1" x14ac:dyDescent="0.2">
      <c r="A324" s="87"/>
      <c r="B324" s="87"/>
      <c r="Q324" s="87"/>
      <c r="R324" s="87"/>
      <c r="S324" s="87"/>
    </row>
    <row r="325" spans="1:19" hidden="1" x14ac:dyDescent="0.2">
      <c r="A325" s="87"/>
      <c r="B325" s="87"/>
      <c r="Q325" s="87"/>
      <c r="R325" s="87"/>
      <c r="S325" s="87"/>
    </row>
    <row r="326" spans="1:19" hidden="1" x14ac:dyDescent="0.2">
      <c r="A326" s="87"/>
      <c r="B326" s="87"/>
      <c r="Q326" s="87"/>
      <c r="R326" s="87"/>
      <c r="S326" s="87"/>
    </row>
    <row r="327" spans="1:19" hidden="1" x14ac:dyDescent="0.2">
      <c r="A327" s="87"/>
      <c r="B327" s="87"/>
      <c r="Q327" s="87"/>
      <c r="R327" s="87"/>
      <c r="S327" s="87"/>
    </row>
    <row r="328" spans="1:19" hidden="1" x14ac:dyDescent="0.2">
      <c r="A328" s="87"/>
      <c r="B328" s="87"/>
      <c r="Q328" s="87"/>
      <c r="R328" s="87"/>
      <c r="S328" s="87"/>
    </row>
    <row r="329" spans="1:19" hidden="1" x14ac:dyDescent="0.2">
      <c r="A329" s="87"/>
      <c r="B329" s="87"/>
      <c r="Q329" s="87"/>
      <c r="R329" s="87"/>
      <c r="S329" s="87"/>
    </row>
    <row r="330" spans="1:19" hidden="1" x14ac:dyDescent="0.2">
      <c r="A330" s="87"/>
      <c r="B330" s="87"/>
      <c r="Q330" s="87"/>
      <c r="R330" s="87"/>
      <c r="S330" s="87"/>
    </row>
    <row r="331" spans="1:19" hidden="1" x14ac:dyDescent="0.2">
      <c r="A331" s="87"/>
      <c r="B331" s="87"/>
      <c r="Q331" s="87"/>
      <c r="R331" s="87"/>
      <c r="S331" s="87"/>
    </row>
    <row r="332" spans="1:19" hidden="1" x14ac:dyDescent="0.2">
      <c r="A332" s="87"/>
      <c r="B332" s="87"/>
      <c r="Q332" s="87"/>
      <c r="R332" s="87"/>
      <c r="S332" s="87"/>
    </row>
    <row r="333" spans="1:19" hidden="1" x14ac:dyDescent="0.2">
      <c r="A333" s="87"/>
      <c r="B333" s="87"/>
      <c r="Q333" s="87"/>
      <c r="R333" s="87"/>
      <c r="S333" s="87"/>
    </row>
    <row r="334" spans="1:19" hidden="1" x14ac:dyDescent="0.2">
      <c r="A334" s="87"/>
      <c r="B334" s="87"/>
      <c r="Q334" s="87"/>
      <c r="R334" s="87"/>
      <c r="S334" s="87"/>
    </row>
    <row r="335" spans="1:19" hidden="1" x14ac:dyDescent="0.2">
      <c r="A335" s="87"/>
      <c r="B335" s="87"/>
      <c r="Q335" s="87"/>
      <c r="R335" s="87"/>
      <c r="S335" s="87"/>
    </row>
    <row r="336" spans="1:19" hidden="1" x14ac:dyDescent="0.2">
      <c r="A336" s="87"/>
      <c r="B336" s="87"/>
      <c r="Q336" s="87"/>
      <c r="R336" s="87"/>
      <c r="S336" s="87"/>
    </row>
    <row r="337" spans="1:19" hidden="1" x14ac:dyDescent="0.2">
      <c r="A337" s="87"/>
      <c r="B337" s="87"/>
      <c r="Q337" s="87"/>
      <c r="R337" s="87"/>
      <c r="S337" s="87"/>
    </row>
    <row r="338" spans="1:19" hidden="1" x14ac:dyDescent="0.2">
      <c r="A338" s="87"/>
      <c r="B338" s="87"/>
      <c r="Q338" s="87"/>
      <c r="R338" s="87"/>
      <c r="S338" s="87"/>
    </row>
    <row r="339" spans="1:19" hidden="1" x14ac:dyDescent="0.2">
      <c r="A339" s="87"/>
      <c r="B339" s="87"/>
      <c r="Q339" s="87"/>
      <c r="R339" s="87"/>
      <c r="S339" s="87"/>
    </row>
    <row r="340" spans="1:19" hidden="1" x14ac:dyDescent="0.2">
      <c r="A340" s="87"/>
      <c r="B340" s="87"/>
      <c r="Q340" s="87"/>
      <c r="R340" s="87"/>
      <c r="S340" s="87"/>
    </row>
    <row r="341" spans="1:19" hidden="1" x14ac:dyDescent="0.2">
      <c r="A341" s="87"/>
      <c r="B341" s="87"/>
      <c r="Q341" s="87"/>
      <c r="R341" s="87"/>
      <c r="S341" s="87"/>
    </row>
    <row r="342" spans="1:19" hidden="1" x14ac:dyDescent="0.2">
      <c r="A342" s="87"/>
      <c r="B342" s="87"/>
      <c r="Q342" s="87"/>
      <c r="R342" s="87"/>
      <c r="S342" s="87"/>
    </row>
    <row r="343" spans="1:19" hidden="1" x14ac:dyDescent="0.2">
      <c r="A343" s="87"/>
      <c r="B343" s="87"/>
      <c r="Q343" s="87"/>
      <c r="R343" s="87"/>
      <c r="S343" s="87"/>
    </row>
    <row r="344" spans="1:19" hidden="1" x14ac:dyDescent="0.2">
      <c r="A344" s="87"/>
      <c r="B344" s="87"/>
      <c r="Q344" s="87"/>
      <c r="R344" s="87"/>
      <c r="S344" s="87"/>
    </row>
    <row r="345" spans="1:19" hidden="1" x14ac:dyDescent="0.2">
      <c r="A345" s="87"/>
      <c r="B345" s="87"/>
      <c r="Q345" s="87"/>
      <c r="R345" s="87"/>
      <c r="S345" s="87"/>
    </row>
    <row r="346" spans="1:19" hidden="1" x14ac:dyDescent="0.2">
      <c r="A346" s="87"/>
      <c r="B346" s="87"/>
      <c r="Q346" s="87"/>
      <c r="R346" s="87"/>
      <c r="S346" s="87"/>
    </row>
    <row r="347" spans="1:19" hidden="1" x14ac:dyDescent="0.2">
      <c r="A347" s="87"/>
      <c r="B347" s="87"/>
      <c r="Q347" s="87"/>
      <c r="R347" s="87"/>
      <c r="S347" s="87"/>
    </row>
    <row r="348" spans="1:19" hidden="1" x14ac:dyDescent="0.2">
      <c r="A348" s="87"/>
      <c r="B348" s="87"/>
      <c r="Q348" s="87"/>
      <c r="R348" s="87"/>
      <c r="S348" s="87"/>
    </row>
    <row r="349" spans="1:19" hidden="1" x14ac:dyDescent="0.2">
      <c r="A349" s="87"/>
      <c r="B349" s="87"/>
      <c r="Q349" s="87"/>
      <c r="R349" s="87"/>
      <c r="S349" s="87"/>
    </row>
    <row r="350" spans="1:19" hidden="1" x14ac:dyDescent="0.2">
      <c r="A350" s="87"/>
      <c r="B350" s="87"/>
      <c r="Q350" s="87"/>
      <c r="R350" s="87"/>
      <c r="S350" s="87"/>
    </row>
    <row r="351" spans="1:19" hidden="1" x14ac:dyDescent="0.2">
      <c r="A351" s="87"/>
      <c r="B351" s="87"/>
      <c r="Q351" s="87"/>
      <c r="R351" s="87"/>
      <c r="S351" s="87"/>
    </row>
    <row r="352" spans="1:19" hidden="1" x14ac:dyDescent="0.2">
      <c r="A352" s="87"/>
      <c r="B352" s="87"/>
      <c r="Q352" s="87"/>
      <c r="R352" s="87"/>
      <c r="S352" s="87"/>
    </row>
    <row r="353" spans="1:19" hidden="1" x14ac:dyDescent="0.2">
      <c r="A353" s="87"/>
      <c r="B353" s="87"/>
      <c r="Q353" s="87"/>
      <c r="R353" s="87"/>
      <c r="S353" s="87"/>
    </row>
    <row r="354" spans="1:19" hidden="1" x14ac:dyDescent="0.2">
      <c r="A354" s="87"/>
      <c r="B354" s="87"/>
      <c r="Q354" s="87"/>
      <c r="R354" s="87"/>
      <c r="S354" s="87"/>
    </row>
    <row r="355" spans="1:19" hidden="1" x14ac:dyDescent="0.2">
      <c r="A355" s="87"/>
      <c r="B355" s="87"/>
      <c r="Q355" s="87"/>
      <c r="R355" s="87"/>
      <c r="S355" s="87"/>
    </row>
    <row r="356" spans="1:19" hidden="1" x14ac:dyDescent="0.2">
      <c r="A356" s="87"/>
      <c r="B356" s="87"/>
      <c r="Q356" s="87"/>
      <c r="R356" s="87"/>
      <c r="S356" s="87"/>
    </row>
    <row r="357" spans="1:19" hidden="1" x14ac:dyDescent="0.2">
      <c r="A357" s="87"/>
      <c r="B357" s="87"/>
      <c r="Q357" s="87"/>
      <c r="R357" s="87"/>
      <c r="S357" s="87"/>
    </row>
    <row r="358" spans="1:19" hidden="1" x14ac:dyDescent="0.2">
      <c r="A358" s="87"/>
      <c r="B358" s="87"/>
      <c r="Q358" s="87"/>
      <c r="R358" s="87"/>
      <c r="S358" s="87"/>
    </row>
    <row r="359" spans="1:19" hidden="1" x14ac:dyDescent="0.2">
      <c r="A359" s="87"/>
      <c r="B359" s="87"/>
      <c r="Q359" s="87"/>
      <c r="R359" s="87"/>
      <c r="S359" s="87"/>
    </row>
    <row r="360" spans="1:19" hidden="1" x14ac:dyDescent="0.2">
      <c r="A360" s="87"/>
      <c r="B360" s="87"/>
      <c r="Q360" s="87"/>
      <c r="R360" s="87"/>
      <c r="S360" s="87"/>
    </row>
    <row r="361" spans="1:19" hidden="1" x14ac:dyDescent="0.2">
      <c r="A361" s="87"/>
      <c r="B361" s="87"/>
      <c r="Q361" s="87"/>
      <c r="R361" s="87"/>
      <c r="S361" s="87"/>
    </row>
    <row r="362" spans="1:19" hidden="1" x14ac:dyDescent="0.2">
      <c r="A362" s="87"/>
      <c r="B362" s="87"/>
      <c r="Q362" s="87"/>
      <c r="R362" s="87"/>
      <c r="S362" s="87"/>
    </row>
    <row r="363" spans="1:19" hidden="1" x14ac:dyDescent="0.2">
      <c r="A363" s="87"/>
      <c r="B363" s="87"/>
      <c r="Q363" s="87"/>
      <c r="R363" s="87"/>
      <c r="S363" s="87"/>
    </row>
    <row r="364" spans="1:19" hidden="1" x14ac:dyDescent="0.2">
      <c r="A364" s="87"/>
      <c r="B364" s="87"/>
      <c r="Q364" s="87"/>
      <c r="R364" s="87"/>
      <c r="S364" s="87"/>
    </row>
    <row r="365" spans="1:19" hidden="1" x14ac:dyDescent="0.2">
      <c r="A365" s="87"/>
      <c r="B365" s="87"/>
      <c r="Q365" s="87"/>
      <c r="R365" s="87"/>
      <c r="S365" s="87"/>
    </row>
    <row r="366" spans="1:19" hidden="1" x14ac:dyDescent="0.2">
      <c r="A366" s="87"/>
      <c r="B366" s="87"/>
      <c r="Q366" s="87"/>
      <c r="R366" s="87"/>
      <c r="S366" s="87"/>
    </row>
    <row r="367" spans="1:19" hidden="1" x14ac:dyDescent="0.2">
      <c r="A367" s="87"/>
      <c r="B367" s="87"/>
      <c r="Q367" s="87"/>
      <c r="R367" s="87"/>
      <c r="S367" s="87"/>
    </row>
    <row r="368" spans="1:19" hidden="1" x14ac:dyDescent="0.2">
      <c r="A368" s="87"/>
      <c r="B368" s="87"/>
      <c r="Q368" s="87"/>
      <c r="R368" s="87"/>
      <c r="S368" s="87"/>
    </row>
    <row r="369" spans="1:19" hidden="1" x14ac:dyDescent="0.2">
      <c r="A369" s="87"/>
      <c r="B369" s="87"/>
      <c r="Q369" s="87"/>
      <c r="R369" s="87"/>
      <c r="S369" s="87"/>
    </row>
    <row r="370" spans="1:19" hidden="1" x14ac:dyDescent="0.2">
      <c r="A370" s="87"/>
      <c r="B370" s="87"/>
      <c r="Q370" s="87"/>
      <c r="R370" s="87"/>
      <c r="S370" s="87"/>
    </row>
    <row r="371" spans="1:19" hidden="1" x14ac:dyDescent="0.2">
      <c r="A371" s="87"/>
      <c r="B371" s="87"/>
      <c r="Q371" s="87"/>
      <c r="R371" s="87"/>
      <c r="S371" s="87"/>
    </row>
    <row r="372" spans="1:19" hidden="1" x14ac:dyDescent="0.2">
      <c r="A372" s="87"/>
      <c r="B372" s="87"/>
      <c r="Q372" s="87"/>
      <c r="R372" s="87"/>
      <c r="S372" s="87"/>
    </row>
    <row r="373" spans="1:19" hidden="1" x14ac:dyDescent="0.2">
      <c r="A373" s="87"/>
      <c r="B373" s="87"/>
      <c r="Q373" s="87"/>
      <c r="R373" s="87"/>
      <c r="S373" s="87"/>
    </row>
    <row r="374" spans="1:19" hidden="1" x14ac:dyDescent="0.2">
      <c r="A374" s="87"/>
      <c r="B374" s="87"/>
      <c r="Q374" s="87"/>
      <c r="R374" s="87"/>
      <c r="S374" s="87"/>
    </row>
    <row r="375" spans="1:19" hidden="1" x14ac:dyDescent="0.2">
      <c r="A375" s="87"/>
      <c r="B375" s="87"/>
      <c r="Q375" s="87"/>
      <c r="R375" s="87"/>
      <c r="S375" s="87"/>
    </row>
    <row r="376" spans="1:19" hidden="1" x14ac:dyDescent="0.2">
      <c r="A376" s="87"/>
      <c r="B376" s="87"/>
      <c r="Q376" s="87"/>
      <c r="R376" s="87"/>
      <c r="S376" s="87"/>
    </row>
    <row r="377" spans="1:19" hidden="1" x14ac:dyDescent="0.2">
      <c r="A377" s="87"/>
      <c r="B377" s="87"/>
      <c r="Q377" s="87"/>
      <c r="R377" s="87"/>
      <c r="S377" s="87"/>
    </row>
    <row r="378" spans="1:19" hidden="1" x14ac:dyDescent="0.2">
      <c r="A378" s="87"/>
      <c r="B378" s="87"/>
      <c r="Q378" s="87"/>
      <c r="R378" s="87"/>
      <c r="S378" s="87"/>
    </row>
    <row r="379" spans="1:19" hidden="1" x14ac:dyDescent="0.2">
      <c r="A379" s="87"/>
      <c r="B379" s="87"/>
      <c r="Q379" s="87"/>
      <c r="R379" s="87"/>
      <c r="S379" s="87"/>
    </row>
    <row r="380" spans="1:19" hidden="1" x14ac:dyDescent="0.2">
      <c r="A380" s="87"/>
      <c r="B380" s="87"/>
      <c r="Q380" s="87"/>
      <c r="R380" s="87"/>
      <c r="S380" s="87"/>
    </row>
    <row r="381" spans="1:19" hidden="1" x14ac:dyDescent="0.2">
      <c r="A381" s="87"/>
      <c r="B381" s="87"/>
      <c r="Q381" s="87"/>
      <c r="R381" s="87"/>
      <c r="S381" s="87"/>
    </row>
    <row r="382" spans="1:19" hidden="1" x14ac:dyDescent="0.2">
      <c r="A382" s="87"/>
      <c r="B382" s="87"/>
      <c r="Q382" s="87"/>
      <c r="R382" s="87"/>
      <c r="S382" s="87"/>
    </row>
    <row r="383" spans="1:19" hidden="1" x14ac:dyDescent="0.2">
      <c r="A383" s="87"/>
      <c r="B383" s="87"/>
      <c r="Q383" s="87"/>
      <c r="R383" s="87"/>
      <c r="S383" s="87"/>
    </row>
    <row r="384" spans="1:19" hidden="1" x14ac:dyDescent="0.2">
      <c r="A384" s="87"/>
      <c r="B384" s="87"/>
      <c r="Q384" s="87"/>
      <c r="R384" s="87"/>
      <c r="S384" s="87"/>
    </row>
    <row r="385" spans="1:19" hidden="1" x14ac:dyDescent="0.2">
      <c r="A385" s="87"/>
      <c r="B385" s="87"/>
      <c r="Q385" s="87"/>
      <c r="R385" s="87"/>
      <c r="S385" s="87"/>
    </row>
    <row r="386" spans="1:19" hidden="1" x14ac:dyDescent="0.2">
      <c r="A386" s="87"/>
      <c r="B386" s="87"/>
      <c r="Q386" s="87"/>
      <c r="R386" s="87"/>
      <c r="S386" s="87"/>
    </row>
    <row r="387" spans="1:19" hidden="1" x14ac:dyDescent="0.2">
      <c r="A387" s="87"/>
      <c r="B387" s="87"/>
      <c r="Q387" s="87"/>
      <c r="R387" s="87"/>
      <c r="S387" s="87"/>
    </row>
    <row r="388" spans="1:19" hidden="1" x14ac:dyDescent="0.2">
      <c r="A388" s="87"/>
      <c r="B388" s="87"/>
      <c r="Q388" s="87"/>
      <c r="R388" s="87"/>
      <c r="S388" s="87"/>
    </row>
    <row r="389" spans="1:19" hidden="1" x14ac:dyDescent="0.2">
      <c r="A389" s="87"/>
      <c r="B389" s="87"/>
      <c r="Q389" s="87"/>
      <c r="R389" s="87"/>
      <c r="S389" s="87"/>
    </row>
    <row r="390" spans="1:19" hidden="1" x14ac:dyDescent="0.2">
      <c r="A390" s="87"/>
      <c r="B390" s="87"/>
      <c r="Q390" s="87"/>
      <c r="R390" s="87"/>
      <c r="S390" s="87"/>
    </row>
    <row r="391" spans="1:19" hidden="1" x14ac:dyDescent="0.2">
      <c r="A391" s="87"/>
      <c r="B391" s="87"/>
      <c r="Q391" s="87"/>
      <c r="R391" s="87"/>
      <c r="S391" s="87"/>
    </row>
    <row r="392" spans="1:19" hidden="1" x14ac:dyDescent="0.2">
      <c r="A392" s="87"/>
      <c r="B392" s="87"/>
      <c r="Q392" s="87"/>
      <c r="R392" s="87"/>
      <c r="S392" s="87"/>
    </row>
    <row r="393" spans="1:19" hidden="1" x14ac:dyDescent="0.2">
      <c r="A393" s="87"/>
      <c r="B393" s="87"/>
      <c r="Q393" s="87"/>
      <c r="R393" s="87"/>
      <c r="S393" s="87"/>
    </row>
    <row r="394" spans="1:19" hidden="1" x14ac:dyDescent="0.2">
      <c r="A394" s="87"/>
      <c r="B394" s="87"/>
      <c r="Q394" s="87"/>
      <c r="R394" s="87"/>
      <c r="S394" s="87"/>
    </row>
    <row r="395" spans="1:19" hidden="1" x14ac:dyDescent="0.2">
      <c r="A395" s="87"/>
      <c r="B395" s="87"/>
      <c r="Q395" s="87"/>
      <c r="R395" s="87"/>
      <c r="S395" s="87"/>
    </row>
    <row r="396" spans="1:19" hidden="1" x14ac:dyDescent="0.2">
      <c r="A396" s="87"/>
      <c r="B396" s="87"/>
      <c r="Q396" s="87"/>
      <c r="R396" s="87"/>
      <c r="S396" s="87"/>
    </row>
    <row r="397" spans="1:19" hidden="1" x14ac:dyDescent="0.2">
      <c r="A397" s="87"/>
      <c r="B397" s="87"/>
      <c r="Q397" s="87"/>
      <c r="R397" s="87"/>
      <c r="S397" s="87"/>
    </row>
    <row r="398" spans="1:19" hidden="1" x14ac:dyDescent="0.2">
      <c r="A398" s="87"/>
      <c r="B398" s="87"/>
      <c r="Q398" s="87"/>
      <c r="R398" s="87"/>
      <c r="S398" s="87"/>
    </row>
    <row r="399" spans="1:19" hidden="1" x14ac:dyDescent="0.2">
      <c r="A399" s="87"/>
      <c r="B399" s="87"/>
      <c r="Q399" s="87"/>
      <c r="R399" s="87"/>
      <c r="S399" s="87"/>
    </row>
    <row r="400" spans="1:19" hidden="1" x14ac:dyDescent="0.2">
      <c r="A400" s="87"/>
      <c r="B400" s="87"/>
      <c r="Q400" s="87"/>
      <c r="R400" s="87"/>
      <c r="S400" s="87"/>
    </row>
    <row r="401" spans="1:19" hidden="1" x14ac:dyDescent="0.2">
      <c r="A401" s="87"/>
      <c r="B401" s="87"/>
      <c r="Q401" s="87"/>
      <c r="R401" s="87"/>
      <c r="S401" s="87"/>
    </row>
    <row r="402" spans="1:19" hidden="1" x14ac:dyDescent="0.2">
      <c r="A402" s="87"/>
      <c r="B402" s="87"/>
      <c r="Q402" s="87"/>
      <c r="R402" s="87"/>
      <c r="S402" s="87"/>
    </row>
    <row r="403" spans="1:19" hidden="1" x14ac:dyDescent="0.2">
      <c r="A403" s="87"/>
      <c r="B403" s="87"/>
      <c r="Q403" s="87"/>
      <c r="R403" s="87"/>
      <c r="S403" s="87"/>
    </row>
    <row r="404" spans="1:19" hidden="1" x14ac:dyDescent="0.2">
      <c r="A404" s="87"/>
      <c r="B404" s="87"/>
      <c r="Q404" s="87"/>
      <c r="R404" s="87"/>
      <c r="S404" s="87"/>
    </row>
    <row r="405" spans="1:19" hidden="1" x14ac:dyDescent="0.2">
      <c r="A405" s="87"/>
      <c r="B405" s="87"/>
      <c r="Q405" s="87"/>
      <c r="R405" s="87"/>
      <c r="S405" s="87"/>
    </row>
    <row r="406" spans="1:19" hidden="1" x14ac:dyDescent="0.2">
      <c r="A406" s="87"/>
      <c r="B406" s="87"/>
      <c r="Q406" s="87"/>
      <c r="R406" s="87"/>
      <c r="S406" s="87"/>
    </row>
    <row r="407" spans="1:19" hidden="1" x14ac:dyDescent="0.2">
      <c r="A407" s="87"/>
      <c r="B407" s="87"/>
      <c r="Q407" s="87"/>
      <c r="R407" s="87"/>
      <c r="S407" s="87"/>
    </row>
    <row r="408" spans="1:19" hidden="1" x14ac:dyDescent="0.2">
      <c r="A408" s="87"/>
      <c r="B408" s="87"/>
      <c r="Q408" s="87"/>
      <c r="R408" s="87"/>
      <c r="S408" s="87"/>
    </row>
    <row r="409" spans="1:19" hidden="1" x14ac:dyDescent="0.2">
      <c r="A409" s="87"/>
      <c r="B409" s="87"/>
      <c r="Q409" s="87"/>
      <c r="R409" s="87"/>
      <c r="S409" s="87"/>
    </row>
    <row r="410" spans="1:19" hidden="1" x14ac:dyDescent="0.2">
      <c r="A410" s="87"/>
      <c r="B410" s="87"/>
      <c r="Q410" s="87"/>
      <c r="R410" s="87"/>
      <c r="S410" s="87"/>
    </row>
    <row r="411" spans="1:19" hidden="1" x14ac:dyDescent="0.2">
      <c r="A411" s="87"/>
      <c r="B411" s="87"/>
      <c r="Q411" s="87"/>
      <c r="R411" s="87"/>
      <c r="S411" s="87"/>
    </row>
    <row r="412" spans="1:19" hidden="1" x14ac:dyDescent="0.2">
      <c r="A412" s="87"/>
      <c r="B412" s="87"/>
      <c r="Q412" s="87"/>
      <c r="R412" s="87"/>
      <c r="S412" s="87"/>
    </row>
    <row r="413" spans="1:19" hidden="1" x14ac:dyDescent="0.2">
      <c r="A413" s="87"/>
      <c r="B413" s="87"/>
      <c r="Q413" s="87"/>
      <c r="R413" s="87"/>
      <c r="S413" s="87"/>
    </row>
    <row r="414" spans="1:19" hidden="1" x14ac:dyDescent="0.2">
      <c r="A414" s="87"/>
      <c r="B414" s="87"/>
      <c r="Q414" s="87"/>
      <c r="R414" s="87"/>
      <c r="S414" s="87"/>
    </row>
    <row r="415" spans="1:19" hidden="1" x14ac:dyDescent="0.2">
      <c r="A415" s="87"/>
      <c r="B415" s="87"/>
      <c r="Q415" s="87"/>
      <c r="R415" s="87"/>
      <c r="S415" s="87"/>
    </row>
    <row r="416" spans="1:19" hidden="1" x14ac:dyDescent="0.2">
      <c r="A416" s="87"/>
      <c r="B416" s="87"/>
      <c r="Q416" s="87"/>
      <c r="R416" s="87"/>
      <c r="S416" s="87"/>
    </row>
    <row r="417" spans="1:19" hidden="1" x14ac:dyDescent="0.2">
      <c r="A417" s="87"/>
      <c r="B417" s="87"/>
      <c r="Q417" s="87"/>
      <c r="R417" s="87"/>
      <c r="S417" s="87"/>
    </row>
    <row r="418" spans="1:19" hidden="1" x14ac:dyDescent="0.2">
      <c r="A418" s="87"/>
      <c r="B418" s="87"/>
      <c r="Q418" s="87"/>
      <c r="R418" s="87"/>
      <c r="S418" s="87"/>
    </row>
    <row r="419" spans="1:19" hidden="1" x14ac:dyDescent="0.2">
      <c r="A419" s="87"/>
      <c r="B419" s="87"/>
      <c r="Q419" s="87"/>
      <c r="R419" s="87"/>
      <c r="S419" s="87"/>
    </row>
    <row r="420" spans="1:19" hidden="1" x14ac:dyDescent="0.2">
      <c r="A420" s="87"/>
      <c r="B420" s="87"/>
      <c r="Q420" s="87"/>
      <c r="R420" s="87"/>
      <c r="S420" s="87"/>
    </row>
    <row r="421" spans="1:19" hidden="1" x14ac:dyDescent="0.2">
      <c r="A421" s="87"/>
      <c r="B421" s="87"/>
      <c r="Q421" s="87"/>
      <c r="R421" s="87"/>
      <c r="S421" s="87"/>
    </row>
    <row r="422" spans="1:19" hidden="1" x14ac:dyDescent="0.2">
      <c r="A422" s="87"/>
      <c r="B422" s="87"/>
      <c r="Q422" s="87"/>
      <c r="R422" s="87"/>
      <c r="S422" s="87"/>
    </row>
    <row r="423" spans="1:19" hidden="1" x14ac:dyDescent="0.2">
      <c r="A423" s="87"/>
      <c r="B423" s="87"/>
      <c r="Q423" s="87"/>
      <c r="R423" s="87"/>
      <c r="S423" s="87"/>
    </row>
    <row r="424" spans="1:19" hidden="1" x14ac:dyDescent="0.2">
      <c r="A424" s="87"/>
      <c r="B424" s="87"/>
      <c r="Q424" s="87"/>
      <c r="R424" s="87"/>
      <c r="S424" s="87"/>
    </row>
    <row r="425" spans="1:19" hidden="1" x14ac:dyDescent="0.2">
      <c r="A425" s="87"/>
      <c r="B425" s="87"/>
      <c r="Q425" s="87"/>
      <c r="R425" s="87"/>
      <c r="S425" s="87"/>
    </row>
    <row r="426" spans="1:19" hidden="1" x14ac:dyDescent="0.2">
      <c r="A426" s="87"/>
      <c r="B426" s="87"/>
      <c r="Q426" s="87"/>
      <c r="R426" s="87"/>
      <c r="S426" s="87"/>
    </row>
    <row r="427" spans="1:19" hidden="1" x14ac:dyDescent="0.2">
      <c r="A427" s="87"/>
      <c r="B427" s="87"/>
      <c r="Q427" s="87"/>
      <c r="R427" s="87"/>
      <c r="S427" s="87"/>
    </row>
    <row r="428" spans="1:19" hidden="1" x14ac:dyDescent="0.2">
      <c r="A428" s="87"/>
      <c r="B428" s="87"/>
      <c r="Q428" s="87"/>
      <c r="R428" s="87"/>
      <c r="S428" s="87"/>
    </row>
    <row r="429" spans="1:19" hidden="1" x14ac:dyDescent="0.2">
      <c r="A429" s="87"/>
      <c r="B429" s="87"/>
      <c r="Q429" s="87"/>
      <c r="R429" s="87"/>
      <c r="S429" s="87"/>
    </row>
    <row r="430" spans="1:19" hidden="1" x14ac:dyDescent="0.2">
      <c r="A430" s="87"/>
      <c r="B430" s="87"/>
      <c r="Q430" s="87"/>
      <c r="R430" s="87"/>
      <c r="S430" s="87"/>
    </row>
    <row r="431" spans="1:19" hidden="1" x14ac:dyDescent="0.2">
      <c r="A431" s="87"/>
      <c r="B431" s="87"/>
      <c r="Q431" s="87"/>
      <c r="R431" s="87"/>
      <c r="S431" s="87"/>
    </row>
    <row r="432" spans="1:19" hidden="1" x14ac:dyDescent="0.2">
      <c r="A432" s="87"/>
      <c r="B432" s="87"/>
      <c r="Q432" s="87"/>
      <c r="R432" s="87"/>
      <c r="S432" s="87"/>
    </row>
    <row r="433" spans="1:19" hidden="1" x14ac:dyDescent="0.2">
      <c r="A433" s="87"/>
      <c r="B433" s="87"/>
      <c r="Q433" s="87"/>
      <c r="R433" s="87"/>
      <c r="S433" s="87"/>
    </row>
    <row r="434" spans="1:19" hidden="1" x14ac:dyDescent="0.2">
      <c r="A434" s="87"/>
      <c r="B434" s="87"/>
      <c r="Q434" s="87"/>
      <c r="R434" s="87"/>
      <c r="S434" s="87"/>
    </row>
    <row r="435" spans="1:19" hidden="1" x14ac:dyDescent="0.2">
      <c r="A435" s="87"/>
      <c r="B435" s="87"/>
      <c r="Q435" s="87"/>
      <c r="R435" s="87"/>
      <c r="S435" s="87"/>
    </row>
    <row r="436" spans="1:19" hidden="1" x14ac:dyDescent="0.2">
      <c r="A436" s="87"/>
      <c r="B436" s="87"/>
      <c r="Q436" s="87"/>
      <c r="R436" s="87"/>
      <c r="S436" s="87"/>
    </row>
    <row r="437" spans="1:19" hidden="1" x14ac:dyDescent="0.2">
      <c r="A437" s="87"/>
      <c r="B437" s="87"/>
      <c r="Q437" s="87"/>
      <c r="R437" s="87"/>
      <c r="S437" s="87"/>
    </row>
    <row r="438" spans="1:19" hidden="1" x14ac:dyDescent="0.2">
      <c r="A438" s="87"/>
      <c r="B438" s="87"/>
      <c r="Q438" s="87"/>
      <c r="R438" s="87"/>
      <c r="S438" s="87"/>
    </row>
    <row r="439" spans="1:19" hidden="1" x14ac:dyDescent="0.2">
      <c r="A439" s="87"/>
      <c r="B439" s="87"/>
      <c r="Q439" s="87"/>
      <c r="R439" s="87"/>
      <c r="S439" s="87"/>
    </row>
    <row r="440" spans="1:19" hidden="1" x14ac:dyDescent="0.2">
      <c r="A440" s="87"/>
      <c r="B440" s="87"/>
      <c r="Q440" s="87"/>
      <c r="R440" s="87"/>
      <c r="S440" s="87"/>
    </row>
    <row r="441" spans="1:19" hidden="1" x14ac:dyDescent="0.2">
      <c r="A441" s="87"/>
      <c r="B441" s="87"/>
      <c r="Q441" s="87"/>
      <c r="R441" s="87"/>
      <c r="S441" s="87"/>
    </row>
    <row r="442" spans="1:19" hidden="1" x14ac:dyDescent="0.2">
      <c r="A442" s="87"/>
      <c r="B442" s="87"/>
      <c r="Q442" s="87"/>
      <c r="R442" s="87"/>
      <c r="S442" s="87"/>
    </row>
    <row r="443" spans="1:19" hidden="1" x14ac:dyDescent="0.2">
      <c r="A443" s="87"/>
      <c r="B443" s="87"/>
      <c r="Q443" s="87"/>
      <c r="R443" s="87"/>
      <c r="S443" s="87"/>
    </row>
    <row r="444" spans="1:19" hidden="1" x14ac:dyDescent="0.2">
      <c r="A444" s="87"/>
      <c r="B444" s="87"/>
      <c r="Q444" s="87"/>
      <c r="R444" s="87"/>
      <c r="S444" s="87"/>
    </row>
    <row r="445" spans="1:19" hidden="1" x14ac:dyDescent="0.2">
      <c r="A445" s="87"/>
      <c r="B445" s="87"/>
      <c r="Q445" s="87"/>
      <c r="R445" s="87"/>
      <c r="S445" s="87"/>
    </row>
    <row r="446" spans="1:19" hidden="1" x14ac:dyDescent="0.2">
      <c r="A446" s="87"/>
      <c r="B446" s="87"/>
      <c r="Q446" s="87"/>
      <c r="R446" s="87"/>
      <c r="S446" s="87"/>
    </row>
    <row r="447" spans="1:19" hidden="1" x14ac:dyDescent="0.2">
      <c r="A447" s="87"/>
      <c r="B447" s="87"/>
      <c r="Q447" s="87"/>
      <c r="R447" s="87"/>
      <c r="S447" s="87"/>
    </row>
    <row r="448" spans="1:19" hidden="1" x14ac:dyDescent="0.2">
      <c r="A448" s="87"/>
      <c r="B448" s="87"/>
      <c r="Q448" s="87"/>
      <c r="R448" s="87"/>
      <c r="S448" s="87"/>
    </row>
    <row r="449" spans="1:19" hidden="1" x14ac:dyDescent="0.2">
      <c r="A449" s="87"/>
      <c r="B449" s="87"/>
      <c r="Q449" s="87"/>
      <c r="R449" s="87"/>
      <c r="S449" s="87"/>
    </row>
    <row r="450" spans="1:19" hidden="1" x14ac:dyDescent="0.2">
      <c r="A450" s="87"/>
      <c r="B450" s="87"/>
      <c r="Q450" s="87"/>
      <c r="R450" s="87"/>
      <c r="S450" s="87"/>
    </row>
    <row r="451" spans="1:19" hidden="1" x14ac:dyDescent="0.2">
      <c r="A451" s="87"/>
      <c r="B451" s="87"/>
      <c r="Q451" s="87"/>
      <c r="R451" s="87"/>
      <c r="S451" s="87"/>
    </row>
    <row r="452" spans="1:19" hidden="1" x14ac:dyDescent="0.2">
      <c r="A452" s="87"/>
      <c r="B452" s="87"/>
      <c r="Q452" s="87"/>
      <c r="R452" s="87"/>
      <c r="S452" s="87"/>
    </row>
    <row r="453" spans="1:19" hidden="1" x14ac:dyDescent="0.2">
      <c r="A453" s="87"/>
      <c r="B453" s="87"/>
      <c r="Q453" s="87"/>
      <c r="R453" s="87"/>
      <c r="S453" s="87"/>
    </row>
    <row r="454" spans="1:19" hidden="1" x14ac:dyDescent="0.2">
      <c r="A454" s="87"/>
      <c r="B454" s="87"/>
      <c r="Q454" s="87"/>
      <c r="R454" s="87"/>
      <c r="S454" s="87"/>
    </row>
    <row r="455" spans="1:19" hidden="1" x14ac:dyDescent="0.2">
      <c r="A455" s="87"/>
      <c r="B455" s="87"/>
      <c r="Q455" s="87"/>
      <c r="R455" s="87"/>
      <c r="S455" s="87"/>
    </row>
    <row r="456" spans="1:19" hidden="1" x14ac:dyDescent="0.2">
      <c r="A456" s="87"/>
      <c r="B456" s="87"/>
      <c r="Q456" s="87"/>
      <c r="R456" s="87"/>
      <c r="S456" s="87"/>
    </row>
    <row r="457" spans="1:19" hidden="1" x14ac:dyDescent="0.2">
      <c r="A457" s="87"/>
      <c r="B457" s="87"/>
      <c r="Q457" s="87"/>
      <c r="R457" s="87"/>
      <c r="S457" s="87"/>
    </row>
    <row r="458" spans="1:19" hidden="1" x14ac:dyDescent="0.2">
      <c r="A458" s="87"/>
      <c r="B458" s="87"/>
      <c r="Q458" s="87"/>
      <c r="R458" s="87"/>
      <c r="S458" s="87"/>
    </row>
    <row r="459" spans="1:19" hidden="1" x14ac:dyDescent="0.2">
      <c r="A459" s="87"/>
      <c r="B459" s="87"/>
      <c r="Q459" s="87"/>
      <c r="R459" s="87"/>
      <c r="S459" s="87"/>
    </row>
    <row r="460" spans="1:19" hidden="1" x14ac:dyDescent="0.2">
      <c r="A460" s="87"/>
      <c r="B460" s="87"/>
      <c r="Q460" s="87"/>
      <c r="R460" s="87"/>
      <c r="S460" s="87"/>
    </row>
    <row r="461" spans="1:19" hidden="1" x14ac:dyDescent="0.2">
      <c r="A461" s="87"/>
      <c r="B461" s="87"/>
      <c r="Q461" s="87"/>
      <c r="R461" s="87"/>
      <c r="S461" s="87"/>
    </row>
    <row r="462" spans="1:19" hidden="1" x14ac:dyDescent="0.2">
      <c r="A462" s="87"/>
      <c r="B462" s="87"/>
      <c r="Q462" s="87"/>
      <c r="R462" s="87"/>
      <c r="S462" s="87"/>
    </row>
    <row r="463" spans="1:19" hidden="1" x14ac:dyDescent="0.2">
      <c r="A463" s="87"/>
      <c r="B463" s="87"/>
      <c r="Q463" s="87"/>
      <c r="R463" s="87"/>
      <c r="S463" s="87"/>
    </row>
    <row r="464" spans="1:19" hidden="1" x14ac:dyDescent="0.2">
      <c r="A464" s="87"/>
      <c r="B464" s="87"/>
      <c r="Q464" s="87"/>
      <c r="R464" s="87"/>
      <c r="S464" s="87"/>
    </row>
    <row r="465" spans="1:19" hidden="1" x14ac:dyDescent="0.2">
      <c r="A465" s="87"/>
      <c r="B465" s="87"/>
      <c r="Q465" s="87"/>
      <c r="R465" s="87"/>
      <c r="S465" s="87"/>
    </row>
    <row r="466" spans="1:19" hidden="1" x14ac:dyDescent="0.2">
      <c r="A466" s="87"/>
      <c r="B466" s="87"/>
      <c r="Q466" s="87"/>
      <c r="R466" s="87"/>
      <c r="S466" s="87"/>
    </row>
    <row r="467" spans="1:19" hidden="1" x14ac:dyDescent="0.2">
      <c r="A467" s="87"/>
      <c r="B467" s="87"/>
      <c r="Q467" s="87"/>
      <c r="R467" s="87"/>
      <c r="S467" s="87"/>
    </row>
    <row r="468" spans="1:19" hidden="1" x14ac:dyDescent="0.2">
      <c r="A468" s="87"/>
      <c r="B468" s="87"/>
      <c r="Q468" s="87"/>
      <c r="R468" s="87"/>
      <c r="S468" s="87"/>
    </row>
    <row r="469" spans="1:19" hidden="1" x14ac:dyDescent="0.2">
      <c r="A469" s="87"/>
      <c r="B469" s="87"/>
      <c r="Q469" s="87"/>
      <c r="R469" s="87"/>
      <c r="S469" s="87"/>
    </row>
    <row r="470" spans="1:19" hidden="1" x14ac:dyDescent="0.2">
      <c r="A470" s="87"/>
      <c r="B470" s="87"/>
      <c r="Q470" s="87"/>
      <c r="R470" s="87"/>
      <c r="S470" s="87"/>
    </row>
    <row r="471" spans="1:19" hidden="1" x14ac:dyDescent="0.2">
      <c r="A471" s="87"/>
      <c r="B471" s="87"/>
      <c r="Q471" s="87"/>
      <c r="R471" s="87"/>
      <c r="S471" s="87"/>
    </row>
    <row r="472" spans="1:19" hidden="1" x14ac:dyDescent="0.2">
      <c r="A472" s="87"/>
      <c r="B472" s="87"/>
      <c r="Q472" s="87"/>
      <c r="R472" s="87"/>
      <c r="S472" s="87"/>
    </row>
    <row r="473" spans="1:19" hidden="1" x14ac:dyDescent="0.2">
      <c r="A473" s="87"/>
      <c r="B473" s="87"/>
      <c r="Q473" s="87"/>
      <c r="R473" s="87"/>
      <c r="S473" s="87"/>
    </row>
    <row r="474" spans="1:19" hidden="1" x14ac:dyDescent="0.2">
      <c r="A474" s="87"/>
      <c r="B474" s="87"/>
      <c r="Q474" s="87"/>
      <c r="R474" s="87"/>
      <c r="S474" s="87"/>
    </row>
    <row r="475" spans="1:19" hidden="1" x14ac:dyDescent="0.2">
      <c r="A475" s="87"/>
      <c r="B475" s="87"/>
      <c r="Q475" s="87"/>
      <c r="R475" s="87"/>
      <c r="S475" s="87"/>
    </row>
    <row r="476" spans="1:19" hidden="1" x14ac:dyDescent="0.2">
      <c r="A476" s="87"/>
      <c r="B476" s="87"/>
      <c r="Q476" s="87"/>
      <c r="R476" s="87"/>
      <c r="S476" s="87"/>
    </row>
    <row r="477" spans="1:19" hidden="1" x14ac:dyDescent="0.2">
      <c r="A477" s="87"/>
      <c r="B477" s="87"/>
      <c r="Q477" s="87"/>
      <c r="R477" s="87"/>
      <c r="S477" s="87"/>
    </row>
    <row r="478" spans="1:19" hidden="1" x14ac:dyDescent="0.2">
      <c r="A478" s="87"/>
      <c r="B478" s="87"/>
      <c r="Q478" s="87"/>
      <c r="R478" s="87"/>
      <c r="S478" s="87"/>
    </row>
    <row r="479" spans="1:19" hidden="1" x14ac:dyDescent="0.2">
      <c r="A479" s="87"/>
      <c r="B479" s="87"/>
      <c r="Q479" s="87"/>
      <c r="R479" s="87"/>
      <c r="S479" s="87"/>
    </row>
    <row r="480" spans="1:19" hidden="1" x14ac:dyDescent="0.2">
      <c r="A480" s="87"/>
      <c r="B480" s="87"/>
      <c r="Q480" s="87"/>
      <c r="R480" s="87"/>
      <c r="S480" s="87"/>
    </row>
    <row r="481" spans="1:19" hidden="1" x14ac:dyDescent="0.2">
      <c r="A481" s="87"/>
      <c r="B481" s="87"/>
      <c r="Q481" s="87"/>
      <c r="R481" s="87"/>
      <c r="S481" s="87"/>
    </row>
    <row r="482" spans="1:19" hidden="1" x14ac:dyDescent="0.2">
      <c r="A482" s="87"/>
      <c r="B482" s="87"/>
      <c r="Q482" s="87"/>
      <c r="R482" s="87"/>
      <c r="S482" s="87"/>
    </row>
    <row r="483" spans="1:19" hidden="1" x14ac:dyDescent="0.2">
      <c r="A483" s="87"/>
      <c r="B483" s="87"/>
      <c r="Q483" s="87"/>
      <c r="R483" s="87"/>
      <c r="S483" s="87"/>
    </row>
    <row r="484" spans="1:19" hidden="1" x14ac:dyDescent="0.2">
      <c r="A484" s="87"/>
      <c r="B484" s="87"/>
      <c r="Q484" s="87"/>
      <c r="R484" s="87"/>
      <c r="S484" s="87"/>
    </row>
    <row r="485" spans="1:19" hidden="1" x14ac:dyDescent="0.2">
      <c r="A485" s="87"/>
      <c r="B485" s="87"/>
      <c r="Q485" s="87"/>
      <c r="R485" s="87"/>
      <c r="S485" s="87"/>
    </row>
    <row r="486" spans="1:19" hidden="1" x14ac:dyDescent="0.2">
      <c r="A486" s="87"/>
      <c r="B486" s="87"/>
      <c r="Q486" s="87"/>
      <c r="R486" s="87"/>
      <c r="S486" s="87"/>
    </row>
    <row r="487" spans="1:19" hidden="1" x14ac:dyDescent="0.2">
      <c r="A487" s="87"/>
      <c r="B487" s="87"/>
      <c r="Q487" s="87"/>
      <c r="R487" s="87"/>
      <c r="S487" s="87"/>
    </row>
    <row r="488" spans="1:19" hidden="1" x14ac:dyDescent="0.2">
      <c r="A488" s="87"/>
      <c r="B488" s="87"/>
      <c r="Q488" s="87"/>
      <c r="R488" s="87"/>
      <c r="S488" s="87"/>
    </row>
    <row r="489" spans="1:19" hidden="1" x14ac:dyDescent="0.2">
      <c r="A489" s="87"/>
      <c r="B489" s="87"/>
      <c r="Q489" s="87"/>
      <c r="R489" s="87"/>
      <c r="S489" s="87"/>
    </row>
    <row r="490" spans="1:19" hidden="1" x14ac:dyDescent="0.2">
      <c r="A490" s="87"/>
      <c r="B490" s="87"/>
      <c r="Q490" s="87"/>
      <c r="R490" s="87"/>
      <c r="S490" s="87"/>
    </row>
    <row r="491" spans="1:19" hidden="1" x14ac:dyDescent="0.2">
      <c r="A491" s="87"/>
      <c r="B491" s="87"/>
      <c r="Q491" s="87"/>
      <c r="R491" s="87"/>
      <c r="S491" s="87"/>
    </row>
    <row r="492" spans="1:19" hidden="1" x14ac:dyDescent="0.2">
      <c r="A492" s="87"/>
      <c r="B492" s="87"/>
      <c r="Q492" s="87"/>
      <c r="R492" s="87"/>
      <c r="S492" s="87"/>
    </row>
    <row r="493" spans="1:19" hidden="1" x14ac:dyDescent="0.2">
      <c r="A493" s="87"/>
      <c r="B493" s="87"/>
      <c r="Q493" s="87"/>
      <c r="R493" s="87"/>
      <c r="S493" s="87"/>
    </row>
    <row r="494" spans="1:19" hidden="1" x14ac:dyDescent="0.2">
      <c r="A494" s="87"/>
      <c r="B494" s="87"/>
      <c r="Q494" s="87"/>
      <c r="R494" s="87"/>
      <c r="S494" s="87"/>
    </row>
    <row r="495" spans="1:19" hidden="1" x14ac:dyDescent="0.2">
      <c r="A495" s="87"/>
      <c r="B495" s="87"/>
      <c r="Q495" s="87"/>
      <c r="R495" s="87"/>
      <c r="S495" s="87"/>
    </row>
    <row r="496" spans="1:19" hidden="1" x14ac:dyDescent="0.2">
      <c r="A496" s="87"/>
      <c r="B496" s="87"/>
      <c r="Q496" s="87"/>
      <c r="R496" s="87"/>
      <c r="S496" s="87"/>
    </row>
    <row r="497" spans="1:19" hidden="1" x14ac:dyDescent="0.2">
      <c r="A497" s="87"/>
      <c r="B497" s="87"/>
      <c r="Q497" s="87"/>
      <c r="R497" s="87"/>
      <c r="S497" s="87"/>
    </row>
    <row r="498" spans="1:19" hidden="1" x14ac:dyDescent="0.2">
      <c r="A498" s="87"/>
      <c r="B498" s="87"/>
      <c r="Q498" s="87"/>
      <c r="R498" s="87"/>
      <c r="S498" s="87"/>
    </row>
    <row r="499" spans="1:19" hidden="1" x14ac:dyDescent="0.2">
      <c r="A499" s="87"/>
      <c r="B499" s="87"/>
      <c r="Q499" s="87"/>
      <c r="R499" s="87"/>
      <c r="S499" s="87"/>
    </row>
    <row r="500" spans="1:19" hidden="1" x14ac:dyDescent="0.2">
      <c r="A500" s="87"/>
      <c r="B500" s="87"/>
      <c r="Q500" s="87"/>
      <c r="R500" s="87"/>
      <c r="S500" s="87"/>
    </row>
    <row r="501" spans="1:19" hidden="1" x14ac:dyDescent="0.2">
      <c r="A501" s="87"/>
      <c r="B501" s="87"/>
      <c r="Q501" s="87"/>
      <c r="R501" s="87"/>
      <c r="S501" s="87"/>
    </row>
    <row r="502" spans="1:19" hidden="1" x14ac:dyDescent="0.2">
      <c r="A502" s="87"/>
      <c r="B502" s="87"/>
      <c r="Q502" s="87"/>
      <c r="R502" s="87"/>
      <c r="S502" s="87"/>
    </row>
    <row r="503" spans="1:19" hidden="1" x14ac:dyDescent="0.2">
      <c r="A503" s="87"/>
      <c r="B503" s="87"/>
      <c r="Q503" s="87"/>
      <c r="R503" s="87"/>
      <c r="S503" s="87"/>
    </row>
    <row r="504" spans="1:19" hidden="1" x14ac:dyDescent="0.2">
      <c r="A504" s="87"/>
      <c r="B504" s="87"/>
      <c r="Q504" s="87"/>
      <c r="R504" s="87"/>
      <c r="S504" s="87"/>
    </row>
    <row r="505" spans="1:19" hidden="1" x14ac:dyDescent="0.2">
      <c r="A505" s="87"/>
      <c r="B505" s="87"/>
      <c r="Q505" s="87"/>
      <c r="R505" s="87"/>
      <c r="S505" s="87"/>
    </row>
    <row r="506" spans="1:19" hidden="1" x14ac:dyDescent="0.2">
      <c r="A506" s="87"/>
      <c r="B506" s="87"/>
      <c r="Q506" s="87"/>
      <c r="R506" s="87"/>
      <c r="S506" s="87"/>
    </row>
    <row r="507" spans="1:19" hidden="1" x14ac:dyDescent="0.2">
      <c r="A507" s="87"/>
      <c r="B507" s="87"/>
      <c r="Q507" s="87"/>
      <c r="R507" s="87"/>
      <c r="S507" s="87"/>
    </row>
    <row r="508" spans="1:19" hidden="1" x14ac:dyDescent="0.2">
      <c r="A508" s="87"/>
      <c r="B508" s="87"/>
      <c r="Q508" s="87"/>
      <c r="R508" s="87"/>
      <c r="S508" s="87"/>
    </row>
    <row r="509" spans="1:19" hidden="1" x14ac:dyDescent="0.2">
      <c r="A509" s="87"/>
      <c r="B509" s="87"/>
      <c r="Q509" s="87"/>
      <c r="R509" s="87"/>
      <c r="S509" s="87"/>
    </row>
    <row r="510" spans="1:19" hidden="1" x14ac:dyDescent="0.2">
      <c r="A510" s="87"/>
      <c r="B510" s="87"/>
      <c r="Q510" s="87"/>
      <c r="R510" s="87"/>
      <c r="S510" s="87"/>
    </row>
    <row r="511" spans="1:19" hidden="1" x14ac:dyDescent="0.2">
      <c r="A511" s="87"/>
      <c r="B511" s="87"/>
      <c r="Q511" s="87"/>
      <c r="R511" s="87"/>
      <c r="S511" s="87"/>
    </row>
    <row r="512" spans="1:19" hidden="1" x14ac:dyDescent="0.2">
      <c r="A512" s="87"/>
      <c r="B512" s="87"/>
      <c r="Q512" s="87"/>
      <c r="R512" s="87"/>
      <c r="S512" s="87"/>
    </row>
    <row r="513" spans="1:19" hidden="1" x14ac:dyDescent="0.2">
      <c r="A513" s="87"/>
      <c r="B513" s="87"/>
      <c r="Q513" s="87"/>
      <c r="R513" s="87"/>
      <c r="S513" s="87"/>
    </row>
    <row r="514" spans="1:19" hidden="1" x14ac:dyDescent="0.2">
      <c r="A514" s="87"/>
      <c r="B514" s="87"/>
      <c r="Q514" s="87"/>
      <c r="R514" s="87"/>
      <c r="S514" s="87"/>
    </row>
    <row r="515" spans="1:19" hidden="1" x14ac:dyDescent="0.2">
      <c r="A515" s="87"/>
      <c r="B515" s="87"/>
      <c r="Q515" s="87"/>
      <c r="R515" s="87"/>
      <c r="S515" s="87"/>
    </row>
    <row r="516" spans="1:19" hidden="1" x14ac:dyDescent="0.2">
      <c r="A516" s="87"/>
      <c r="B516" s="87"/>
      <c r="Q516" s="87"/>
      <c r="R516" s="87"/>
      <c r="S516" s="87"/>
    </row>
    <row r="517" spans="1:19" hidden="1" x14ac:dyDescent="0.2">
      <c r="A517" s="87"/>
      <c r="B517" s="87"/>
      <c r="Q517" s="87"/>
      <c r="R517" s="87"/>
      <c r="S517" s="87"/>
    </row>
    <row r="518" spans="1:19" hidden="1" x14ac:dyDescent="0.2">
      <c r="A518" s="87"/>
      <c r="B518" s="87"/>
      <c r="Q518" s="87"/>
      <c r="R518" s="87"/>
      <c r="S518" s="87"/>
    </row>
    <row r="519" spans="1:19" hidden="1" x14ac:dyDescent="0.2">
      <c r="A519" s="87"/>
      <c r="B519" s="87"/>
      <c r="Q519" s="87"/>
      <c r="R519" s="87"/>
      <c r="S519" s="87"/>
    </row>
    <row r="520" spans="1:19" hidden="1" x14ac:dyDescent="0.2">
      <c r="A520" s="87"/>
      <c r="B520" s="87"/>
      <c r="Q520" s="87"/>
      <c r="R520" s="87"/>
      <c r="S520" s="87"/>
    </row>
    <row r="521" spans="1:19" hidden="1" x14ac:dyDescent="0.2">
      <c r="A521" s="87"/>
      <c r="B521" s="87"/>
      <c r="Q521" s="87"/>
      <c r="R521" s="87"/>
      <c r="S521" s="87"/>
    </row>
    <row r="522" spans="1:19" hidden="1" x14ac:dyDescent="0.2">
      <c r="A522" s="87"/>
      <c r="B522" s="87"/>
      <c r="Q522" s="87"/>
      <c r="R522" s="87"/>
      <c r="S522" s="87"/>
    </row>
    <row r="523" spans="1:19" hidden="1" x14ac:dyDescent="0.2">
      <c r="A523" s="87"/>
      <c r="B523" s="87"/>
      <c r="Q523" s="87"/>
      <c r="R523" s="87"/>
      <c r="S523" s="87"/>
    </row>
    <row r="524" spans="1:19" hidden="1" x14ac:dyDescent="0.2">
      <c r="A524" s="87"/>
      <c r="B524" s="87"/>
      <c r="Q524" s="87"/>
      <c r="R524" s="87"/>
      <c r="S524" s="87"/>
    </row>
    <row r="525" spans="1:19" hidden="1" x14ac:dyDescent="0.2">
      <c r="A525" s="87"/>
      <c r="B525" s="87"/>
      <c r="Q525" s="87"/>
      <c r="R525" s="87"/>
      <c r="S525" s="87"/>
    </row>
    <row r="526" spans="1:19" hidden="1" x14ac:dyDescent="0.2">
      <c r="A526" s="87"/>
      <c r="B526" s="87"/>
      <c r="Q526" s="87"/>
      <c r="R526" s="87"/>
      <c r="S526" s="87"/>
    </row>
    <row r="527" spans="1:19" hidden="1" x14ac:dyDescent="0.2">
      <c r="A527" s="87"/>
      <c r="B527" s="87"/>
      <c r="Q527" s="87"/>
      <c r="R527" s="87"/>
      <c r="S527" s="87"/>
    </row>
    <row r="528" spans="1:19" hidden="1" x14ac:dyDescent="0.2">
      <c r="A528" s="87"/>
      <c r="B528" s="87"/>
      <c r="Q528" s="87"/>
      <c r="R528" s="87"/>
      <c r="S528" s="87"/>
    </row>
    <row r="529" spans="1:19" hidden="1" x14ac:dyDescent="0.2">
      <c r="A529" s="87"/>
      <c r="B529" s="87"/>
      <c r="Q529" s="87"/>
      <c r="R529" s="87"/>
      <c r="S529" s="87"/>
    </row>
    <row r="530" spans="1:19" hidden="1" x14ac:dyDescent="0.2">
      <c r="A530" s="87"/>
      <c r="B530" s="87"/>
      <c r="Q530" s="87"/>
      <c r="R530" s="87"/>
      <c r="S530" s="87"/>
    </row>
    <row r="531" spans="1:19" hidden="1" x14ac:dyDescent="0.2">
      <c r="A531" s="87"/>
      <c r="B531" s="87"/>
      <c r="Q531" s="87"/>
      <c r="R531" s="87"/>
      <c r="S531" s="87"/>
    </row>
    <row r="532" spans="1:19" hidden="1" x14ac:dyDescent="0.2">
      <c r="A532" s="87"/>
      <c r="B532" s="87"/>
      <c r="Q532" s="87"/>
      <c r="R532" s="87"/>
      <c r="S532" s="87"/>
    </row>
    <row r="533" spans="1:19" hidden="1" x14ac:dyDescent="0.2">
      <c r="A533" s="87"/>
      <c r="B533" s="87"/>
      <c r="Q533" s="87"/>
      <c r="R533" s="87"/>
      <c r="S533" s="87"/>
    </row>
    <row r="534" spans="1:19" hidden="1" x14ac:dyDescent="0.2">
      <c r="A534" s="87"/>
      <c r="B534" s="87"/>
      <c r="Q534" s="87"/>
      <c r="R534" s="87"/>
      <c r="S534" s="87"/>
    </row>
    <row r="535" spans="1:19" hidden="1" x14ac:dyDescent="0.2">
      <c r="A535" s="87"/>
      <c r="B535" s="87"/>
      <c r="Q535" s="87"/>
      <c r="R535" s="87"/>
      <c r="S535" s="87"/>
    </row>
    <row r="536" spans="1:19" hidden="1" x14ac:dyDescent="0.2">
      <c r="A536" s="87"/>
      <c r="B536" s="87"/>
      <c r="Q536" s="87"/>
      <c r="R536" s="87"/>
      <c r="S536" s="87"/>
    </row>
    <row r="537" spans="1:19" hidden="1" x14ac:dyDescent="0.2">
      <c r="A537" s="87"/>
      <c r="B537" s="87"/>
      <c r="Q537" s="87"/>
      <c r="R537" s="87"/>
      <c r="S537" s="87"/>
    </row>
    <row r="538" spans="1:19" hidden="1" x14ac:dyDescent="0.2">
      <c r="A538" s="87"/>
      <c r="B538" s="87"/>
      <c r="Q538" s="87"/>
      <c r="R538" s="87"/>
      <c r="S538" s="87"/>
    </row>
    <row r="539" spans="1:19" hidden="1" x14ac:dyDescent="0.2">
      <c r="A539" s="87"/>
      <c r="B539" s="87"/>
      <c r="Q539" s="87"/>
      <c r="R539" s="87"/>
      <c r="S539" s="87"/>
    </row>
    <row r="540" spans="1:19" hidden="1" x14ac:dyDescent="0.2">
      <c r="A540" s="87"/>
      <c r="B540" s="87"/>
      <c r="Q540" s="87"/>
      <c r="R540" s="87"/>
      <c r="S540" s="87"/>
    </row>
    <row r="541" spans="1:19" hidden="1" x14ac:dyDescent="0.2">
      <c r="A541" s="87"/>
      <c r="B541" s="87"/>
      <c r="Q541" s="87"/>
      <c r="R541" s="87"/>
      <c r="S541" s="87"/>
    </row>
    <row r="542" spans="1:19" hidden="1" x14ac:dyDescent="0.2">
      <c r="A542" s="87"/>
      <c r="B542" s="87"/>
      <c r="Q542" s="87"/>
      <c r="R542" s="87"/>
      <c r="S542" s="87"/>
    </row>
    <row r="543" spans="1:19" hidden="1" x14ac:dyDescent="0.2">
      <c r="A543" s="87"/>
      <c r="B543" s="87"/>
      <c r="Q543" s="87"/>
      <c r="R543" s="87"/>
      <c r="S543" s="87"/>
    </row>
    <row r="544" spans="1:19" hidden="1" x14ac:dyDescent="0.2">
      <c r="A544" s="87"/>
      <c r="B544" s="87"/>
      <c r="Q544" s="87"/>
      <c r="R544" s="87"/>
      <c r="S544" s="87"/>
    </row>
    <row r="545" spans="1:19" hidden="1" x14ac:dyDescent="0.2">
      <c r="A545" s="87"/>
      <c r="B545" s="87"/>
      <c r="Q545" s="87"/>
      <c r="R545" s="87"/>
      <c r="S545" s="87"/>
    </row>
    <row r="546" spans="1:19" hidden="1" x14ac:dyDescent="0.2">
      <c r="A546" s="87"/>
      <c r="B546" s="87"/>
      <c r="Q546" s="87"/>
      <c r="R546" s="87"/>
      <c r="S546" s="87"/>
    </row>
    <row r="547" spans="1:19" hidden="1" x14ac:dyDescent="0.2">
      <c r="A547" s="87"/>
      <c r="B547" s="87"/>
      <c r="Q547" s="87"/>
      <c r="R547" s="87"/>
      <c r="S547" s="87"/>
    </row>
    <row r="548" spans="1:19" hidden="1" x14ac:dyDescent="0.2">
      <c r="A548" s="87"/>
      <c r="B548" s="87"/>
      <c r="Q548" s="87"/>
      <c r="R548" s="87"/>
      <c r="S548" s="87"/>
    </row>
    <row r="549" spans="1:19" hidden="1" x14ac:dyDescent="0.2">
      <c r="A549" s="87"/>
      <c r="B549" s="87"/>
      <c r="Q549" s="87"/>
      <c r="R549" s="87"/>
      <c r="S549" s="87"/>
    </row>
    <row r="550" spans="1:19" hidden="1" x14ac:dyDescent="0.2">
      <c r="A550" s="87"/>
      <c r="B550" s="87"/>
      <c r="Q550" s="87"/>
      <c r="R550" s="87"/>
      <c r="S550" s="87"/>
    </row>
    <row r="551" spans="1:19" hidden="1" x14ac:dyDescent="0.2">
      <c r="A551" s="87"/>
      <c r="B551" s="87"/>
      <c r="Q551" s="87"/>
      <c r="R551" s="87"/>
      <c r="S551" s="87"/>
    </row>
    <row r="552" spans="1:19" hidden="1" x14ac:dyDescent="0.2">
      <c r="A552" s="87"/>
      <c r="B552" s="87"/>
      <c r="Q552" s="87"/>
      <c r="R552" s="87"/>
      <c r="S552" s="87"/>
    </row>
    <row r="553" spans="1:19" hidden="1" x14ac:dyDescent="0.2">
      <c r="A553" s="87"/>
      <c r="B553" s="87"/>
      <c r="Q553" s="87"/>
      <c r="R553" s="87"/>
      <c r="S553" s="87"/>
    </row>
    <row r="554" spans="1:19" hidden="1" x14ac:dyDescent="0.2">
      <c r="A554" s="87"/>
      <c r="B554" s="87"/>
      <c r="Q554" s="87"/>
      <c r="R554" s="87"/>
      <c r="S554" s="87"/>
    </row>
    <row r="555" spans="1:19" hidden="1" x14ac:dyDescent="0.2">
      <c r="A555" s="87"/>
      <c r="B555" s="87"/>
      <c r="Q555" s="87"/>
      <c r="R555" s="87"/>
      <c r="S555" s="87"/>
    </row>
    <row r="556" spans="1:19" hidden="1" x14ac:dyDescent="0.2">
      <c r="A556" s="87"/>
      <c r="B556" s="87"/>
      <c r="Q556" s="87"/>
      <c r="R556" s="87"/>
      <c r="S556" s="87"/>
    </row>
    <row r="557" spans="1:19" hidden="1" x14ac:dyDescent="0.2">
      <c r="A557" s="87"/>
      <c r="B557" s="87"/>
      <c r="Q557" s="87"/>
      <c r="R557" s="87"/>
      <c r="S557" s="87"/>
    </row>
    <row r="558" spans="1:19" hidden="1" x14ac:dyDescent="0.2">
      <c r="A558" s="87"/>
      <c r="B558" s="87"/>
      <c r="Q558" s="87"/>
      <c r="R558" s="87"/>
      <c r="S558" s="87"/>
    </row>
    <row r="559" spans="1:19" hidden="1" x14ac:dyDescent="0.2">
      <c r="A559" s="87"/>
      <c r="B559" s="87"/>
      <c r="Q559" s="87"/>
      <c r="R559" s="87"/>
      <c r="S559" s="87"/>
    </row>
    <row r="560" spans="1:19" hidden="1" x14ac:dyDescent="0.2">
      <c r="A560" s="87"/>
      <c r="B560" s="87"/>
      <c r="Q560" s="87"/>
      <c r="R560" s="87"/>
      <c r="S560" s="87"/>
    </row>
    <row r="561" spans="1:19" hidden="1" x14ac:dyDescent="0.2">
      <c r="A561" s="87"/>
      <c r="B561" s="87"/>
      <c r="Q561" s="87"/>
      <c r="R561" s="87"/>
      <c r="S561" s="87"/>
    </row>
    <row r="562" spans="1:19" hidden="1" x14ac:dyDescent="0.2">
      <c r="A562" s="87"/>
      <c r="B562" s="87"/>
      <c r="Q562" s="87"/>
      <c r="R562" s="87"/>
      <c r="S562" s="87"/>
    </row>
    <row r="563" spans="1:19" hidden="1" x14ac:dyDescent="0.2">
      <c r="A563" s="87"/>
      <c r="B563" s="87"/>
      <c r="Q563" s="87"/>
      <c r="R563" s="87"/>
      <c r="S563" s="87"/>
    </row>
    <row r="564" spans="1:19" hidden="1" x14ac:dyDescent="0.2">
      <c r="A564" s="87"/>
      <c r="B564" s="87"/>
      <c r="Q564" s="87"/>
      <c r="R564" s="87"/>
      <c r="S564" s="87"/>
    </row>
    <row r="565" spans="1:19" hidden="1" x14ac:dyDescent="0.2">
      <c r="A565" s="87"/>
      <c r="B565" s="87"/>
      <c r="Q565" s="87"/>
      <c r="R565" s="87"/>
      <c r="S565" s="87"/>
    </row>
    <row r="566" spans="1:19" hidden="1" x14ac:dyDescent="0.2">
      <c r="A566" s="87"/>
      <c r="B566" s="87"/>
      <c r="Q566" s="87"/>
      <c r="R566" s="87"/>
      <c r="S566" s="87"/>
    </row>
    <row r="567" spans="1:19" hidden="1" x14ac:dyDescent="0.2">
      <c r="A567" s="87"/>
      <c r="B567" s="87"/>
      <c r="Q567" s="87"/>
      <c r="R567" s="87"/>
      <c r="S567" s="87"/>
    </row>
    <row r="568" spans="1:19" hidden="1" x14ac:dyDescent="0.2">
      <c r="A568" s="87"/>
      <c r="B568" s="87"/>
      <c r="Q568" s="87"/>
      <c r="R568" s="87"/>
      <c r="S568" s="87"/>
    </row>
    <row r="569" spans="1:19" hidden="1" x14ac:dyDescent="0.2">
      <c r="A569" s="87"/>
      <c r="B569" s="87"/>
      <c r="Q569" s="87"/>
      <c r="R569" s="87"/>
      <c r="S569" s="87"/>
    </row>
    <row r="570" spans="1:19" hidden="1" x14ac:dyDescent="0.2">
      <c r="A570" s="87"/>
      <c r="B570" s="87"/>
      <c r="Q570" s="87"/>
      <c r="R570" s="87"/>
      <c r="S570" s="87"/>
    </row>
    <row r="571" spans="1:19" hidden="1" x14ac:dyDescent="0.2">
      <c r="A571" s="87"/>
      <c r="B571" s="87"/>
      <c r="Q571" s="87"/>
      <c r="R571" s="87"/>
      <c r="S571" s="87"/>
    </row>
    <row r="572" spans="1:19" hidden="1" x14ac:dyDescent="0.2">
      <c r="A572" s="87"/>
      <c r="B572" s="87"/>
      <c r="Q572" s="87"/>
      <c r="R572" s="87"/>
      <c r="S572" s="87"/>
    </row>
    <row r="573" spans="1:19" hidden="1" x14ac:dyDescent="0.2">
      <c r="A573" s="87"/>
      <c r="B573" s="87"/>
      <c r="Q573" s="87"/>
      <c r="R573" s="87"/>
      <c r="S573" s="87"/>
    </row>
    <row r="574" spans="1:19" hidden="1" x14ac:dyDescent="0.2">
      <c r="A574" s="87"/>
      <c r="B574" s="87"/>
      <c r="Q574" s="87"/>
      <c r="R574" s="87"/>
      <c r="S574" s="87"/>
    </row>
    <row r="575" spans="1:19" hidden="1" x14ac:dyDescent="0.2">
      <c r="A575" s="87"/>
      <c r="B575" s="87"/>
      <c r="Q575" s="87"/>
      <c r="R575" s="87"/>
      <c r="S575" s="87"/>
    </row>
    <row r="576" spans="1:19" hidden="1" x14ac:dyDescent="0.2">
      <c r="A576" s="87"/>
      <c r="B576" s="87"/>
      <c r="Q576" s="87"/>
      <c r="R576" s="87"/>
      <c r="S576" s="87"/>
    </row>
    <row r="577" spans="1:19" hidden="1" x14ac:dyDescent="0.2">
      <c r="A577" s="87"/>
      <c r="B577" s="87"/>
      <c r="Q577" s="87"/>
      <c r="R577" s="87"/>
      <c r="S577" s="87"/>
    </row>
    <row r="578" spans="1:19" hidden="1" x14ac:dyDescent="0.2">
      <c r="A578" s="87"/>
      <c r="B578" s="87"/>
      <c r="Q578" s="87"/>
      <c r="R578" s="87"/>
      <c r="S578" s="87"/>
    </row>
    <row r="579" spans="1:19" hidden="1" x14ac:dyDescent="0.2">
      <c r="A579" s="87"/>
      <c r="B579" s="87"/>
      <c r="Q579" s="87"/>
      <c r="R579" s="87"/>
      <c r="S579" s="87"/>
    </row>
    <row r="580" spans="1:19" hidden="1" x14ac:dyDescent="0.2">
      <c r="A580" s="87"/>
      <c r="B580" s="87"/>
      <c r="Q580" s="87"/>
      <c r="R580" s="87"/>
      <c r="S580" s="87"/>
    </row>
    <row r="581" spans="1:19" hidden="1" x14ac:dyDescent="0.2">
      <c r="A581" s="87"/>
      <c r="B581" s="87"/>
      <c r="Q581" s="87"/>
      <c r="R581" s="87"/>
      <c r="S581" s="87"/>
    </row>
    <row r="582" spans="1:19" hidden="1" x14ac:dyDescent="0.2">
      <c r="A582" s="87"/>
      <c r="B582" s="87"/>
      <c r="Q582" s="87"/>
      <c r="R582" s="87"/>
      <c r="S582" s="87"/>
    </row>
    <row r="583" spans="1:19" hidden="1" x14ac:dyDescent="0.2">
      <c r="A583" s="87"/>
      <c r="B583" s="87"/>
      <c r="Q583" s="87"/>
      <c r="R583" s="87"/>
      <c r="S583" s="87"/>
    </row>
    <row r="584" spans="1:19" hidden="1" x14ac:dyDescent="0.2">
      <c r="A584" s="87"/>
      <c r="B584" s="87"/>
      <c r="Q584" s="87"/>
      <c r="R584" s="87"/>
      <c r="S584" s="87"/>
    </row>
    <row r="585" spans="1:19" hidden="1" x14ac:dyDescent="0.2">
      <c r="A585" s="87"/>
      <c r="B585" s="87"/>
      <c r="Q585" s="87"/>
      <c r="R585" s="87"/>
      <c r="S585" s="87"/>
    </row>
    <row r="586" spans="1:19" hidden="1" x14ac:dyDescent="0.2">
      <c r="A586" s="87"/>
      <c r="B586" s="87"/>
      <c r="Q586" s="87"/>
      <c r="R586" s="87"/>
      <c r="S586" s="87"/>
    </row>
    <row r="587" spans="1:19" hidden="1" x14ac:dyDescent="0.2">
      <c r="A587" s="87"/>
      <c r="B587" s="87"/>
      <c r="Q587" s="87"/>
      <c r="R587" s="87"/>
      <c r="S587" s="87"/>
    </row>
    <row r="588" spans="1:19" hidden="1" x14ac:dyDescent="0.2">
      <c r="A588" s="87"/>
      <c r="B588" s="87"/>
      <c r="Q588" s="87"/>
      <c r="R588" s="87"/>
      <c r="S588" s="87"/>
    </row>
    <row r="589" spans="1:19" hidden="1" x14ac:dyDescent="0.2">
      <c r="A589" s="87"/>
      <c r="B589" s="87"/>
      <c r="Q589" s="87"/>
      <c r="R589" s="87"/>
      <c r="S589" s="87"/>
    </row>
    <row r="590" spans="1:19" hidden="1" x14ac:dyDescent="0.2">
      <c r="A590" s="87"/>
      <c r="B590" s="87"/>
      <c r="Q590" s="87"/>
      <c r="R590" s="87"/>
      <c r="S590" s="87"/>
    </row>
    <row r="591" spans="1:19" hidden="1" x14ac:dyDescent="0.2">
      <c r="A591" s="87"/>
      <c r="B591" s="87"/>
      <c r="Q591" s="87"/>
      <c r="R591" s="87"/>
      <c r="S591" s="87"/>
    </row>
    <row r="592" spans="1:19" hidden="1" x14ac:dyDescent="0.2">
      <c r="A592" s="87"/>
      <c r="B592" s="87"/>
      <c r="Q592" s="87"/>
      <c r="R592" s="87"/>
      <c r="S592" s="87"/>
    </row>
    <row r="593" spans="1:19" hidden="1" x14ac:dyDescent="0.2">
      <c r="A593" s="87"/>
      <c r="B593" s="87"/>
      <c r="Q593" s="87"/>
      <c r="R593" s="87"/>
      <c r="S593" s="87"/>
    </row>
    <row r="594" spans="1:19" hidden="1" x14ac:dyDescent="0.2">
      <c r="A594" s="87"/>
      <c r="B594" s="87"/>
      <c r="Q594" s="87"/>
      <c r="R594" s="87"/>
      <c r="S594" s="87"/>
    </row>
    <row r="595" spans="1:19" hidden="1" x14ac:dyDescent="0.2">
      <c r="A595" s="87"/>
      <c r="B595" s="87"/>
      <c r="Q595" s="87"/>
      <c r="R595" s="87"/>
      <c r="S595" s="87"/>
    </row>
    <row r="596" spans="1:19" hidden="1" x14ac:dyDescent="0.2">
      <c r="A596" s="87"/>
      <c r="B596" s="87"/>
      <c r="Q596" s="87"/>
      <c r="R596" s="87"/>
      <c r="S596" s="87"/>
    </row>
    <row r="597" spans="1:19" hidden="1" x14ac:dyDescent="0.2">
      <c r="A597" s="87"/>
      <c r="B597" s="87"/>
      <c r="Q597" s="87"/>
      <c r="R597" s="87"/>
      <c r="S597" s="87"/>
    </row>
    <row r="598" spans="1:19" hidden="1" x14ac:dyDescent="0.2">
      <c r="A598" s="87"/>
      <c r="B598" s="87"/>
      <c r="Q598" s="87"/>
      <c r="R598" s="87"/>
      <c r="S598" s="87"/>
    </row>
    <row r="599" spans="1:19" hidden="1" x14ac:dyDescent="0.2">
      <c r="A599" s="87"/>
      <c r="B599" s="87"/>
      <c r="Q599" s="87"/>
      <c r="R599" s="87"/>
      <c r="S599" s="87"/>
    </row>
    <row r="600" spans="1:19" hidden="1" x14ac:dyDescent="0.2">
      <c r="A600" s="87"/>
      <c r="B600" s="87"/>
      <c r="Q600" s="87"/>
      <c r="R600" s="87"/>
      <c r="S600" s="87"/>
    </row>
    <row r="601" spans="1:19" hidden="1" x14ac:dyDescent="0.2">
      <c r="A601" s="87"/>
      <c r="B601" s="87"/>
      <c r="Q601" s="87"/>
      <c r="R601" s="87"/>
      <c r="S601" s="87"/>
    </row>
    <row r="602" spans="1:19" hidden="1" x14ac:dyDescent="0.2">
      <c r="A602" s="87"/>
      <c r="B602" s="87"/>
      <c r="Q602" s="87"/>
      <c r="R602" s="87"/>
      <c r="S602" s="87"/>
    </row>
    <row r="603" spans="1:19" hidden="1" x14ac:dyDescent="0.2">
      <c r="A603" s="87"/>
      <c r="B603" s="87"/>
      <c r="Q603" s="87"/>
      <c r="R603" s="87"/>
      <c r="S603" s="87"/>
    </row>
    <row r="604" spans="1:19" hidden="1" x14ac:dyDescent="0.2">
      <c r="A604" s="87"/>
      <c r="B604" s="87"/>
      <c r="Q604" s="87"/>
      <c r="R604" s="87"/>
      <c r="S604" s="87"/>
    </row>
    <row r="605" spans="1:19" hidden="1" x14ac:dyDescent="0.2">
      <c r="A605" s="87"/>
      <c r="B605" s="87"/>
      <c r="Q605" s="87"/>
      <c r="R605" s="87"/>
      <c r="S605" s="87"/>
    </row>
    <row r="606" spans="1:19" hidden="1" x14ac:dyDescent="0.2">
      <c r="A606" s="87"/>
      <c r="B606" s="87"/>
      <c r="Q606" s="87"/>
      <c r="R606" s="87"/>
      <c r="S606" s="87"/>
    </row>
    <row r="607" spans="1:19" hidden="1" x14ac:dyDescent="0.2">
      <c r="A607" s="87"/>
      <c r="B607" s="87"/>
      <c r="Q607" s="87"/>
      <c r="R607" s="87"/>
      <c r="S607" s="87"/>
    </row>
    <row r="608" spans="1:19" hidden="1" x14ac:dyDescent="0.2">
      <c r="A608" s="87"/>
      <c r="B608" s="87"/>
      <c r="Q608" s="87"/>
      <c r="R608" s="87"/>
      <c r="S608" s="87"/>
    </row>
    <row r="609" spans="1:19" hidden="1" x14ac:dyDescent="0.2">
      <c r="A609" s="87"/>
      <c r="B609" s="87"/>
      <c r="Q609" s="87"/>
      <c r="R609" s="87"/>
      <c r="S609" s="87"/>
    </row>
    <row r="610" spans="1:19" hidden="1" x14ac:dyDescent="0.2">
      <c r="A610" s="87"/>
      <c r="B610" s="87"/>
      <c r="Q610" s="87"/>
      <c r="R610" s="87"/>
      <c r="S610" s="87"/>
    </row>
    <row r="611" spans="1:19" hidden="1" x14ac:dyDescent="0.2">
      <c r="A611" s="87"/>
      <c r="B611" s="87"/>
      <c r="Q611" s="87"/>
      <c r="R611" s="87"/>
      <c r="S611" s="87"/>
    </row>
    <row r="612" spans="1:19" hidden="1" x14ac:dyDescent="0.2">
      <c r="A612" s="87"/>
      <c r="B612" s="87"/>
      <c r="Q612" s="87"/>
      <c r="R612" s="87"/>
      <c r="S612" s="87"/>
    </row>
    <row r="613" spans="1:19" hidden="1" x14ac:dyDescent="0.2">
      <c r="A613" s="87"/>
      <c r="B613" s="87"/>
      <c r="Q613" s="87"/>
      <c r="R613" s="87"/>
      <c r="S613" s="87"/>
    </row>
    <row r="614" spans="1:19" hidden="1" x14ac:dyDescent="0.2">
      <c r="A614" s="87"/>
      <c r="B614" s="87"/>
      <c r="Q614" s="87"/>
      <c r="R614" s="87"/>
      <c r="S614" s="87"/>
    </row>
    <row r="615" spans="1:19" hidden="1" x14ac:dyDescent="0.2">
      <c r="A615" s="87"/>
      <c r="B615" s="87"/>
      <c r="Q615" s="87"/>
      <c r="R615" s="87"/>
      <c r="S615" s="87"/>
    </row>
    <row r="616" spans="1:19" hidden="1" x14ac:dyDescent="0.2">
      <c r="A616" s="87"/>
      <c r="B616" s="87"/>
      <c r="Q616" s="87"/>
      <c r="R616" s="87"/>
      <c r="S616" s="87"/>
    </row>
    <row r="617" spans="1:19" hidden="1" x14ac:dyDescent="0.2">
      <c r="A617" s="87"/>
      <c r="B617" s="87"/>
      <c r="Q617" s="87"/>
      <c r="R617" s="87"/>
      <c r="S617" s="87"/>
    </row>
    <row r="618" spans="1:19" hidden="1" x14ac:dyDescent="0.2">
      <c r="A618" s="87"/>
      <c r="B618" s="87"/>
      <c r="Q618" s="87"/>
      <c r="R618" s="87"/>
      <c r="S618" s="87"/>
    </row>
    <row r="619" spans="1:19" hidden="1" x14ac:dyDescent="0.2">
      <c r="A619" s="87"/>
      <c r="B619" s="87"/>
      <c r="Q619" s="87"/>
      <c r="R619" s="87"/>
      <c r="S619" s="87"/>
    </row>
    <row r="620" spans="1:19" hidden="1" x14ac:dyDescent="0.2">
      <c r="A620" s="87"/>
      <c r="B620" s="87"/>
      <c r="Q620" s="87"/>
      <c r="R620" s="87"/>
      <c r="S620" s="87"/>
    </row>
    <row r="621" spans="1:19" hidden="1" x14ac:dyDescent="0.2">
      <c r="A621" s="87"/>
      <c r="B621" s="87"/>
      <c r="Q621" s="87"/>
      <c r="R621" s="87"/>
      <c r="S621" s="87"/>
    </row>
    <row r="622" spans="1:19" hidden="1" x14ac:dyDescent="0.2">
      <c r="A622" s="87"/>
      <c r="B622" s="87"/>
      <c r="Q622" s="87"/>
      <c r="R622" s="87"/>
      <c r="S622" s="87"/>
    </row>
    <row r="623" spans="1:19" hidden="1" x14ac:dyDescent="0.2">
      <c r="A623" s="87"/>
      <c r="B623" s="87"/>
      <c r="Q623" s="87"/>
      <c r="R623" s="87"/>
      <c r="S623" s="87"/>
    </row>
    <row r="624" spans="1:19" hidden="1" x14ac:dyDescent="0.2">
      <c r="A624" s="87"/>
      <c r="B624" s="87"/>
      <c r="Q624" s="87"/>
      <c r="R624" s="87"/>
      <c r="S624" s="87"/>
    </row>
    <row r="625" spans="1:19" hidden="1" x14ac:dyDescent="0.2">
      <c r="A625" s="87"/>
      <c r="B625" s="87"/>
      <c r="Q625" s="87"/>
      <c r="R625" s="87"/>
      <c r="S625" s="87"/>
    </row>
    <row r="626" spans="1:19" hidden="1" x14ac:dyDescent="0.2">
      <c r="A626" s="87"/>
      <c r="B626" s="87"/>
      <c r="Q626" s="87"/>
      <c r="R626" s="87"/>
      <c r="S626" s="87"/>
    </row>
    <row r="627" spans="1:19" hidden="1" x14ac:dyDescent="0.2">
      <c r="A627" s="87"/>
      <c r="B627" s="87"/>
      <c r="Q627" s="87"/>
      <c r="R627" s="87"/>
      <c r="S627" s="87"/>
    </row>
    <row r="628" spans="1:19" hidden="1" x14ac:dyDescent="0.2">
      <c r="A628" s="87"/>
      <c r="B628" s="87"/>
      <c r="Q628" s="87"/>
      <c r="R628" s="87"/>
      <c r="S628" s="87"/>
    </row>
    <row r="629" spans="1:19" hidden="1" x14ac:dyDescent="0.2">
      <c r="A629" s="87"/>
      <c r="B629" s="87"/>
      <c r="Q629" s="87"/>
      <c r="R629" s="87"/>
      <c r="S629" s="87"/>
    </row>
    <row r="630" spans="1:19" hidden="1" x14ac:dyDescent="0.2">
      <c r="A630" s="87"/>
      <c r="B630" s="87"/>
      <c r="Q630" s="87"/>
      <c r="R630" s="87"/>
      <c r="S630" s="87"/>
    </row>
    <row r="631" spans="1:19" hidden="1" x14ac:dyDescent="0.2">
      <c r="A631" s="87"/>
      <c r="B631" s="87"/>
      <c r="Q631" s="87"/>
      <c r="R631" s="87"/>
      <c r="S631" s="87"/>
    </row>
    <row r="632" spans="1:19" hidden="1" x14ac:dyDescent="0.2">
      <c r="A632" s="87"/>
      <c r="B632" s="87"/>
      <c r="Q632" s="87"/>
      <c r="R632" s="87"/>
      <c r="S632" s="87"/>
    </row>
    <row r="633" spans="1:19" hidden="1" x14ac:dyDescent="0.2">
      <c r="A633" s="87"/>
      <c r="B633" s="87"/>
      <c r="Q633" s="87"/>
      <c r="R633" s="87"/>
      <c r="S633" s="87"/>
    </row>
    <row r="634" spans="1:19" hidden="1" x14ac:dyDescent="0.2">
      <c r="A634" s="87"/>
      <c r="B634" s="87"/>
      <c r="Q634" s="87"/>
      <c r="R634" s="87"/>
      <c r="S634" s="87"/>
    </row>
    <row r="635" spans="1:19" hidden="1" x14ac:dyDescent="0.2">
      <c r="A635" s="87"/>
      <c r="B635" s="87"/>
      <c r="Q635" s="87"/>
      <c r="R635" s="87"/>
      <c r="S635" s="87"/>
    </row>
    <row r="636" spans="1:19" hidden="1" x14ac:dyDescent="0.2">
      <c r="A636" s="87"/>
      <c r="B636" s="87"/>
      <c r="Q636" s="87"/>
      <c r="R636" s="87"/>
      <c r="S636" s="87"/>
    </row>
    <row r="637" spans="1:19" hidden="1" x14ac:dyDescent="0.2">
      <c r="A637" s="87"/>
      <c r="B637" s="87"/>
      <c r="Q637" s="87"/>
      <c r="R637" s="87"/>
      <c r="S637" s="87"/>
    </row>
    <row r="638" spans="1:19" hidden="1" x14ac:dyDescent="0.2">
      <c r="A638" s="87"/>
      <c r="B638" s="87"/>
      <c r="Q638" s="87"/>
      <c r="R638" s="87"/>
      <c r="S638" s="87"/>
    </row>
    <row r="639" spans="1:19" hidden="1" x14ac:dyDescent="0.2">
      <c r="A639" s="87"/>
      <c r="B639" s="87"/>
      <c r="Q639" s="87"/>
      <c r="R639" s="87"/>
      <c r="S639" s="87"/>
    </row>
    <row r="640" spans="1:19" hidden="1" x14ac:dyDescent="0.2">
      <c r="A640" s="87"/>
      <c r="B640" s="87"/>
      <c r="Q640" s="87"/>
      <c r="R640" s="87"/>
      <c r="S640" s="87"/>
    </row>
    <row r="641" spans="1:19" hidden="1" x14ac:dyDescent="0.2">
      <c r="A641" s="87"/>
      <c r="B641" s="87"/>
      <c r="Q641" s="87"/>
      <c r="R641" s="87"/>
      <c r="S641" s="87"/>
    </row>
    <row r="642" spans="1:19" hidden="1" x14ac:dyDescent="0.2">
      <c r="A642" s="87"/>
      <c r="B642" s="87"/>
      <c r="Q642" s="87"/>
      <c r="R642" s="87"/>
      <c r="S642" s="87"/>
    </row>
    <row r="643" spans="1:19" hidden="1" x14ac:dyDescent="0.2">
      <c r="A643" s="87"/>
      <c r="B643" s="87"/>
      <c r="Q643" s="87"/>
      <c r="R643" s="87"/>
      <c r="S643" s="87"/>
    </row>
    <row r="644" spans="1:19" hidden="1" x14ac:dyDescent="0.2">
      <c r="A644" s="87"/>
      <c r="B644" s="87"/>
      <c r="Q644" s="87"/>
      <c r="R644" s="87"/>
      <c r="S644" s="87"/>
    </row>
    <row r="645" spans="1:19" hidden="1" x14ac:dyDescent="0.2">
      <c r="A645" s="87"/>
      <c r="B645" s="87"/>
      <c r="Q645" s="87"/>
      <c r="R645" s="87"/>
      <c r="S645" s="87"/>
    </row>
    <row r="646" spans="1:19" hidden="1" x14ac:dyDescent="0.2">
      <c r="A646" s="87"/>
      <c r="B646" s="87"/>
      <c r="Q646" s="87"/>
      <c r="R646" s="87"/>
      <c r="S646" s="87"/>
    </row>
    <row r="647" spans="1:19" hidden="1" x14ac:dyDescent="0.2">
      <c r="A647" s="87"/>
      <c r="B647" s="87"/>
      <c r="Q647" s="87"/>
      <c r="R647" s="87"/>
      <c r="S647" s="87"/>
    </row>
    <row r="648" spans="1:19" hidden="1" x14ac:dyDescent="0.2">
      <c r="A648" s="87"/>
      <c r="B648" s="87"/>
      <c r="Q648" s="87"/>
      <c r="R648" s="87"/>
      <c r="S648" s="87"/>
    </row>
    <row r="649" spans="1:19" hidden="1" x14ac:dyDescent="0.2">
      <c r="A649" s="87"/>
      <c r="B649" s="87"/>
      <c r="Q649" s="87"/>
      <c r="R649" s="87"/>
      <c r="S649" s="87"/>
    </row>
    <row r="650" spans="1:19" hidden="1" x14ac:dyDescent="0.2">
      <c r="A650" s="87"/>
      <c r="B650" s="87"/>
      <c r="Q650" s="87"/>
      <c r="R650" s="87"/>
      <c r="S650" s="87"/>
    </row>
    <row r="651" spans="1:19" hidden="1" x14ac:dyDescent="0.2">
      <c r="A651" s="87"/>
      <c r="B651" s="87"/>
      <c r="Q651" s="87"/>
      <c r="R651" s="87"/>
      <c r="S651" s="87"/>
    </row>
    <row r="652" spans="1:19" hidden="1" x14ac:dyDescent="0.2">
      <c r="A652" s="87"/>
      <c r="B652" s="87"/>
      <c r="Q652" s="87"/>
      <c r="R652" s="87"/>
      <c r="S652" s="87"/>
    </row>
    <row r="653" spans="1:19" hidden="1" x14ac:dyDescent="0.2">
      <c r="A653" s="87"/>
      <c r="B653" s="87"/>
      <c r="Q653" s="87"/>
      <c r="R653" s="87"/>
      <c r="S653" s="87"/>
    </row>
    <row r="654" spans="1:19" hidden="1" x14ac:dyDescent="0.2">
      <c r="A654" s="87"/>
      <c r="B654" s="87"/>
      <c r="Q654" s="87"/>
      <c r="R654" s="87"/>
      <c r="S654" s="87"/>
    </row>
    <row r="655" spans="1:19" hidden="1" x14ac:dyDescent="0.2">
      <c r="A655" s="87"/>
      <c r="B655" s="87"/>
      <c r="Q655" s="87"/>
      <c r="R655" s="87"/>
      <c r="S655" s="87"/>
    </row>
    <row r="656" spans="1:19" hidden="1" x14ac:dyDescent="0.2">
      <c r="A656" s="87"/>
      <c r="B656" s="87"/>
      <c r="Q656" s="87"/>
      <c r="R656" s="87"/>
      <c r="S656" s="87"/>
    </row>
    <row r="657" spans="1:19" hidden="1" x14ac:dyDescent="0.2">
      <c r="A657" s="87"/>
      <c r="B657" s="87"/>
      <c r="Q657" s="87"/>
      <c r="R657" s="87"/>
      <c r="S657" s="87"/>
    </row>
    <row r="658" spans="1:19" hidden="1" x14ac:dyDescent="0.2">
      <c r="A658" s="87"/>
      <c r="B658" s="87"/>
      <c r="Q658" s="87"/>
      <c r="R658" s="87"/>
      <c r="S658" s="87"/>
    </row>
    <row r="659" spans="1:19" hidden="1" x14ac:dyDescent="0.2">
      <c r="A659" s="87"/>
      <c r="B659" s="87"/>
      <c r="Q659" s="87"/>
      <c r="R659" s="87"/>
      <c r="S659" s="87"/>
    </row>
    <row r="660" spans="1:19" hidden="1" x14ac:dyDescent="0.2">
      <c r="A660" s="87"/>
      <c r="B660" s="87"/>
      <c r="Q660" s="87"/>
      <c r="R660" s="87"/>
      <c r="S660" s="87"/>
    </row>
    <row r="661" spans="1:19" hidden="1" x14ac:dyDescent="0.2">
      <c r="A661" s="87"/>
      <c r="B661" s="87"/>
      <c r="Q661" s="87"/>
      <c r="R661" s="87"/>
      <c r="S661" s="87"/>
    </row>
    <row r="662" spans="1:19" hidden="1" x14ac:dyDescent="0.2">
      <c r="A662" s="87"/>
      <c r="B662" s="87"/>
      <c r="Q662" s="87"/>
      <c r="R662" s="87"/>
      <c r="S662" s="87"/>
    </row>
    <row r="663" spans="1:19" hidden="1" x14ac:dyDescent="0.2">
      <c r="A663" s="87"/>
      <c r="B663" s="87"/>
      <c r="Q663" s="87"/>
      <c r="R663" s="87"/>
      <c r="S663" s="87"/>
    </row>
    <row r="664" spans="1:19" hidden="1" x14ac:dyDescent="0.2">
      <c r="A664" s="87"/>
      <c r="B664" s="87"/>
      <c r="Q664" s="87"/>
      <c r="R664" s="87"/>
      <c r="S664" s="87"/>
    </row>
    <row r="665" spans="1:19" hidden="1" x14ac:dyDescent="0.2">
      <c r="A665" s="87"/>
      <c r="B665" s="87"/>
      <c r="Q665" s="87"/>
      <c r="R665" s="87"/>
      <c r="S665" s="87"/>
    </row>
    <row r="666" spans="1:19" hidden="1" x14ac:dyDescent="0.2">
      <c r="A666" s="87"/>
      <c r="B666" s="87"/>
      <c r="Q666" s="87"/>
      <c r="R666" s="87"/>
      <c r="S666" s="87"/>
    </row>
    <row r="667" spans="1:19" hidden="1" x14ac:dyDescent="0.2">
      <c r="A667" s="87"/>
      <c r="B667" s="87"/>
      <c r="Q667" s="87"/>
      <c r="R667" s="87"/>
      <c r="S667" s="87"/>
    </row>
    <row r="668" spans="1:19" hidden="1" x14ac:dyDescent="0.2">
      <c r="A668" s="87"/>
      <c r="B668" s="87"/>
      <c r="Q668" s="87"/>
      <c r="R668" s="87"/>
      <c r="S668" s="87"/>
    </row>
    <row r="669" spans="1:19" hidden="1" x14ac:dyDescent="0.2">
      <c r="A669" s="87"/>
      <c r="B669" s="87"/>
      <c r="Q669" s="87"/>
      <c r="R669" s="87"/>
      <c r="S669" s="87"/>
    </row>
    <row r="670" spans="1:19" hidden="1" x14ac:dyDescent="0.2">
      <c r="A670" s="87"/>
      <c r="B670" s="87"/>
      <c r="Q670" s="87"/>
      <c r="R670" s="87"/>
      <c r="S670" s="87"/>
    </row>
    <row r="671" spans="1:19" hidden="1" x14ac:dyDescent="0.2">
      <c r="A671" s="87"/>
      <c r="B671" s="87"/>
      <c r="Q671" s="87"/>
      <c r="R671" s="87"/>
      <c r="S671" s="87"/>
    </row>
    <row r="672" spans="1:19" hidden="1" x14ac:dyDescent="0.2">
      <c r="A672" s="87"/>
      <c r="B672" s="87"/>
      <c r="Q672" s="87"/>
      <c r="R672" s="87"/>
      <c r="S672" s="87"/>
    </row>
    <row r="673" spans="1:19" hidden="1" x14ac:dyDescent="0.2">
      <c r="A673" s="87"/>
      <c r="B673" s="87"/>
      <c r="Q673" s="87"/>
      <c r="R673" s="87"/>
      <c r="S673" s="87"/>
    </row>
    <row r="674" spans="1:19" hidden="1" x14ac:dyDescent="0.2">
      <c r="A674" s="87"/>
      <c r="B674" s="87"/>
      <c r="Q674" s="87"/>
      <c r="R674" s="87"/>
      <c r="S674" s="87"/>
    </row>
    <row r="675" spans="1:19" hidden="1" x14ac:dyDescent="0.2">
      <c r="A675" s="87"/>
      <c r="B675" s="87"/>
      <c r="Q675" s="87"/>
      <c r="R675" s="87"/>
      <c r="S675" s="87"/>
    </row>
    <row r="676" spans="1:19" hidden="1" x14ac:dyDescent="0.2">
      <c r="A676" s="87"/>
      <c r="B676" s="87"/>
      <c r="Q676" s="87"/>
      <c r="R676" s="87"/>
      <c r="S676" s="87"/>
    </row>
    <row r="677" spans="1:19" hidden="1" x14ac:dyDescent="0.2">
      <c r="A677" s="87"/>
      <c r="B677" s="87"/>
      <c r="Q677" s="87"/>
      <c r="R677" s="87"/>
      <c r="S677" s="87"/>
    </row>
    <row r="678" spans="1:19" hidden="1" x14ac:dyDescent="0.2">
      <c r="A678" s="87"/>
      <c r="B678" s="87"/>
      <c r="Q678" s="87"/>
      <c r="R678" s="87"/>
      <c r="S678" s="87"/>
    </row>
    <row r="679" spans="1:19" hidden="1" x14ac:dyDescent="0.2">
      <c r="A679" s="87"/>
      <c r="B679" s="87"/>
      <c r="Q679" s="87"/>
      <c r="R679" s="87"/>
      <c r="S679" s="87"/>
    </row>
    <row r="680" spans="1:19" hidden="1" x14ac:dyDescent="0.2">
      <c r="A680" s="87"/>
      <c r="B680" s="87"/>
      <c r="Q680" s="87"/>
      <c r="R680" s="87"/>
      <c r="S680" s="87"/>
    </row>
    <row r="681" spans="1:19" hidden="1" x14ac:dyDescent="0.2">
      <c r="A681" s="87"/>
      <c r="B681" s="87"/>
      <c r="Q681" s="87"/>
      <c r="R681" s="87"/>
      <c r="S681" s="87"/>
    </row>
    <row r="682" spans="1:19" hidden="1" x14ac:dyDescent="0.2">
      <c r="A682" s="87"/>
      <c r="B682" s="87"/>
      <c r="Q682" s="87"/>
      <c r="R682" s="87"/>
      <c r="S682" s="87"/>
    </row>
    <row r="683" spans="1:19" hidden="1" x14ac:dyDescent="0.2">
      <c r="A683" s="87"/>
      <c r="B683" s="87"/>
      <c r="Q683" s="87"/>
      <c r="R683" s="87"/>
      <c r="S683" s="87"/>
    </row>
    <row r="684" spans="1:19" hidden="1" x14ac:dyDescent="0.2">
      <c r="A684" s="87"/>
      <c r="B684" s="87"/>
      <c r="Q684" s="87"/>
      <c r="R684" s="87"/>
      <c r="S684" s="87"/>
    </row>
    <row r="685" spans="1:19" hidden="1" x14ac:dyDescent="0.2">
      <c r="A685" s="87"/>
      <c r="B685" s="87"/>
      <c r="Q685" s="87"/>
      <c r="R685" s="87"/>
      <c r="S685" s="87"/>
    </row>
    <row r="686" spans="1:19" hidden="1" x14ac:dyDescent="0.2">
      <c r="A686" s="87"/>
      <c r="B686" s="87"/>
      <c r="Q686" s="87"/>
      <c r="R686" s="87"/>
      <c r="S686" s="87"/>
    </row>
    <row r="687" spans="1:19" hidden="1" x14ac:dyDescent="0.2">
      <c r="A687" s="87"/>
      <c r="B687" s="87"/>
      <c r="Q687" s="87"/>
      <c r="R687" s="87"/>
      <c r="S687" s="87"/>
    </row>
    <row r="688" spans="1:19" hidden="1" x14ac:dyDescent="0.2">
      <c r="A688" s="87"/>
      <c r="B688" s="87"/>
      <c r="Q688" s="87"/>
      <c r="R688" s="87"/>
      <c r="S688" s="87"/>
    </row>
    <row r="689" spans="1:19" hidden="1" x14ac:dyDescent="0.2">
      <c r="A689" s="87"/>
      <c r="B689" s="87"/>
      <c r="Q689" s="87"/>
      <c r="R689" s="87"/>
      <c r="S689" s="87"/>
    </row>
    <row r="690" spans="1:19" hidden="1" x14ac:dyDescent="0.2">
      <c r="A690" s="87"/>
      <c r="B690" s="87"/>
      <c r="Q690" s="87"/>
      <c r="R690" s="87"/>
      <c r="S690" s="87"/>
    </row>
    <row r="691" spans="1:19" hidden="1" x14ac:dyDescent="0.2">
      <c r="A691" s="87"/>
      <c r="B691" s="87"/>
      <c r="Q691" s="87"/>
      <c r="R691" s="87"/>
      <c r="S691" s="87"/>
    </row>
    <row r="692" spans="1:19" hidden="1" x14ac:dyDescent="0.2">
      <c r="A692" s="87"/>
      <c r="B692" s="87"/>
      <c r="Q692" s="87"/>
      <c r="R692" s="87"/>
      <c r="S692" s="87"/>
    </row>
    <row r="693" spans="1:19" hidden="1" x14ac:dyDescent="0.2">
      <c r="A693" s="87"/>
      <c r="B693" s="87"/>
      <c r="Q693" s="87"/>
      <c r="R693" s="87"/>
      <c r="S693" s="87"/>
    </row>
    <row r="694" spans="1:19" hidden="1" x14ac:dyDescent="0.2">
      <c r="A694" s="87"/>
      <c r="B694" s="87"/>
      <c r="Q694" s="87"/>
      <c r="R694" s="87"/>
      <c r="S694" s="87"/>
    </row>
    <row r="695" spans="1:19" hidden="1" x14ac:dyDescent="0.2">
      <c r="A695" s="87"/>
      <c r="B695" s="87"/>
      <c r="Q695" s="87"/>
      <c r="R695" s="87"/>
      <c r="S695" s="87"/>
    </row>
    <row r="696" spans="1:19" hidden="1" x14ac:dyDescent="0.2">
      <c r="A696" s="87"/>
      <c r="B696" s="87"/>
      <c r="Q696" s="87"/>
      <c r="R696" s="87"/>
      <c r="S696" s="87"/>
    </row>
    <row r="697" spans="1:19" hidden="1" x14ac:dyDescent="0.2">
      <c r="A697" s="87"/>
      <c r="B697" s="87"/>
      <c r="Q697" s="87"/>
      <c r="R697" s="87"/>
      <c r="S697" s="87"/>
    </row>
    <row r="698" spans="1:19" hidden="1" x14ac:dyDescent="0.2">
      <c r="A698" s="87"/>
      <c r="B698" s="87"/>
      <c r="Q698" s="87"/>
      <c r="R698" s="87"/>
      <c r="S698" s="87"/>
    </row>
    <row r="699" spans="1:19" hidden="1" x14ac:dyDescent="0.2">
      <c r="A699" s="87"/>
      <c r="B699" s="87"/>
      <c r="Q699" s="87"/>
      <c r="R699" s="87"/>
      <c r="S699" s="87"/>
    </row>
    <row r="700" spans="1:19" hidden="1" x14ac:dyDescent="0.2">
      <c r="A700" s="87"/>
      <c r="B700" s="87"/>
      <c r="Q700" s="87"/>
      <c r="R700" s="87"/>
      <c r="S700" s="87"/>
    </row>
    <row r="701" spans="1:19" hidden="1" x14ac:dyDescent="0.2">
      <c r="A701" s="87"/>
      <c r="B701" s="87"/>
      <c r="Q701" s="87"/>
      <c r="R701" s="87"/>
      <c r="S701" s="87"/>
    </row>
    <row r="702" spans="1:19" hidden="1" x14ac:dyDescent="0.2">
      <c r="A702" s="87"/>
      <c r="B702" s="87"/>
      <c r="Q702" s="87"/>
      <c r="R702" s="87"/>
      <c r="S702" s="87"/>
    </row>
    <row r="703" spans="1:19" hidden="1" x14ac:dyDescent="0.2">
      <c r="A703" s="87"/>
      <c r="B703" s="87"/>
      <c r="Q703" s="87"/>
      <c r="R703" s="87"/>
      <c r="S703" s="87"/>
    </row>
    <row r="704" spans="1:19" hidden="1" x14ac:dyDescent="0.2">
      <c r="A704" s="87"/>
      <c r="B704" s="87"/>
      <c r="Q704" s="87"/>
      <c r="R704" s="87"/>
      <c r="S704" s="87"/>
    </row>
    <row r="705" spans="1:19" hidden="1" x14ac:dyDescent="0.2">
      <c r="A705" s="87"/>
      <c r="B705" s="87"/>
      <c r="Q705" s="87"/>
      <c r="R705" s="87"/>
      <c r="S705" s="87"/>
    </row>
    <row r="706" spans="1:19" hidden="1" x14ac:dyDescent="0.2">
      <c r="A706" s="87"/>
      <c r="B706" s="87"/>
      <c r="Q706" s="87"/>
      <c r="R706" s="87"/>
      <c r="S706" s="87"/>
    </row>
    <row r="707" spans="1:19" hidden="1" x14ac:dyDescent="0.2">
      <c r="A707" s="87"/>
      <c r="B707" s="87"/>
      <c r="Q707" s="87"/>
      <c r="R707" s="87"/>
      <c r="S707" s="87"/>
    </row>
    <row r="708" spans="1:19" hidden="1" x14ac:dyDescent="0.2">
      <c r="A708" s="87"/>
      <c r="B708" s="87"/>
      <c r="Q708" s="87"/>
      <c r="R708" s="87"/>
      <c r="S708" s="87"/>
    </row>
    <row r="709" spans="1:19" hidden="1" x14ac:dyDescent="0.2">
      <c r="A709" s="87"/>
      <c r="B709" s="87"/>
      <c r="Q709" s="87"/>
      <c r="R709" s="87"/>
      <c r="S709" s="87"/>
    </row>
    <row r="710" spans="1:19" hidden="1" x14ac:dyDescent="0.2">
      <c r="A710" s="87"/>
      <c r="B710" s="87"/>
      <c r="Q710" s="87"/>
      <c r="R710" s="87"/>
      <c r="S710" s="87"/>
    </row>
    <row r="711" spans="1:19" hidden="1" x14ac:dyDescent="0.2">
      <c r="A711" s="87"/>
      <c r="B711" s="87"/>
      <c r="Q711" s="87"/>
      <c r="R711" s="87"/>
      <c r="S711" s="87"/>
    </row>
    <row r="712" spans="1:19" hidden="1" x14ac:dyDescent="0.2">
      <c r="A712" s="87"/>
      <c r="B712" s="87"/>
      <c r="Q712" s="87"/>
      <c r="R712" s="87"/>
      <c r="S712" s="87"/>
    </row>
    <row r="713" spans="1:19" hidden="1" x14ac:dyDescent="0.2">
      <c r="A713" s="87"/>
      <c r="B713" s="87"/>
      <c r="Q713" s="87"/>
      <c r="R713" s="87"/>
      <c r="S713" s="87"/>
    </row>
    <row r="714" spans="1:19" hidden="1" x14ac:dyDescent="0.2">
      <c r="A714" s="87"/>
      <c r="B714" s="87"/>
      <c r="Q714" s="87"/>
      <c r="R714" s="87"/>
      <c r="S714" s="87"/>
    </row>
    <row r="715" spans="1:19" hidden="1" x14ac:dyDescent="0.2">
      <c r="A715" s="87"/>
      <c r="B715" s="87"/>
      <c r="Q715" s="87"/>
      <c r="R715" s="87"/>
      <c r="S715" s="87"/>
    </row>
    <row r="716" spans="1:19" hidden="1" x14ac:dyDescent="0.2">
      <c r="A716" s="87"/>
      <c r="B716" s="87"/>
      <c r="Q716" s="87"/>
      <c r="R716" s="87"/>
      <c r="S716" s="87"/>
    </row>
    <row r="717" spans="1:19" hidden="1" x14ac:dyDescent="0.2">
      <c r="A717" s="87"/>
      <c r="B717" s="87"/>
      <c r="Q717" s="87"/>
      <c r="R717" s="87"/>
      <c r="S717" s="87"/>
    </row>
    <row r="718" spans="1:19" hidden="1" x14ac:dyDescent="0.2">
      <c r="A718" s="87"/>
      <c r="B718" s="87"/>
      <c r="Q718" s="87"/>
      <c r="R718" s="87"/>
      <c r="S718" s="87"/>
    </row>
    <row r="719" spans="1:19" hidden="1" x14ac:dyDescent="0.2">
      <c r="A719" s="87"/>
      <c r="B719" s="87"/>
      <c r="Q719" s="87"/>
      <c r="R719" s="87"/>
      <c r="S719" s="87"/>
    </row>
    <row r="720" spans="1:19" hidden="1" x14ac:dyDescent="0.2">
      <c r="A720" s="87"/>
      <c r="B720" s="87"/>
      <c r="Q720" s="87"/>
      <c r="R720" s="87"/>
      <c r="S720" s="87"/>
    </row>
    <row r="721" spans="1:19" hidden="1" x14ac:dyDescent="0.2">
      <c r="A721" s="87"/>
      <c r="B721" s="87"/>
      <c r="Q721" s="87"/>
      <c r="R721" s="87"/>
      <c r="S721" s="87"/>
    </row>
    <row r="722" spans="1:19" hidden="1" x14ac:dyDescent="0.2">
      <c r="A722" s="87"/>
      <c r="B722" s="87"/>
      <c r="Q722" s="87"/>
      <c r="R722" s="87"/>
      <c r="S722" s="87"/>
    </row>
    <row r="723" spans="1:19" hidden="1" x14ac:dyDescent="0.2">
      <c r="A723" s="87"/>
      <c r="B723" s="87"/>
      <c r="Q723" s="87"/>
      <c r="R723" s="87"/>
      <c r="S723" s="87"/>
    </row>
    <row r="724" spans="1:19" hidden="1" x14ac:dyDescent="0.2">
      <c r="A724" s="87"/>
      <c r="B724" s="87"/>
      <c r="Q724" s="87"/>
      <c r="R724" s="87"/>
      <c r="S724" s="87"/>
    </row>
    <row r="725" spans="1:19" hidden="1" x14ac:dyDescent="0.2">
      <c r="A725" s="87"/>
      <c r="B725" s="87"/>
      <c r="Q725" s="87"/>
      <c r="R725" s="87"/>
      <c r="S725" s="87"/>
    </row>
    <row r="726" spans="1:19" hidden="1" x14ac:dyDescent="0.2">
      <c r="A726" s="87"/>
      <c r="B726" s="87"/>
      <c r="Q726" s="87"/>
      <c r="R726" s="87"/>
      <c r="S726" s="87"/>
    </row>
    <row r="727" spans="1:19" hidden="1" x14ac:dyDescent="0.2">
      <c r="A727" s="87"/>
      <c r="B727" s="87"/>
      <c r="Q727" s="87"/>
      <c r="R727" s="87"/>
      <c r="S727" s="87"/>
    </row>
    <row r="728" spans="1:19" hidden="1" x14ac:dyDescent="0.2">
      <c r="A728" s="87"/>
      <c r="B728" s="87"/>
      <c r="Q728" s="87"/>
      <c r="R728" s="87"/>
      <c r="S728" s="87"/>
    </row>
    <row r="729" spans="1:19" hidden="1" x14ac:dyDescent="0.2">
      <c r="A729" s="87"/>
      <c r="B729" s="87"/>
      <c r="Q729" s="87"/>
      <c r="R729" s="87"/>
      <c r="S729" s="87"/>
    </row>
    <row r="730" spans="1:19" hidden="1" x14ac:dyDescent="0.2">
      <c r="A730" s="87"/>
      <c r="B730" s="87"/>
      <c r="Q730" s="87"/>
      <c r="R730" s="87"/>
      <c r="S730" s="87"/>
    </row>
    <row r="731" spans="1:19" hidden="1" x14ac:dyDescent="0.2">
      <c r="A731" s="87"/>
      <c r="B731" s="87"/>
      <c r="Q731" s="87"/>
      <c r="R731" s="87"/>
      <c r="S731" s="87"/>
    </row>
    <row r="732" spans="1:19" hidden="1" x14ac:dyDescent="0.2">
      <c r="A732" s="87"/>
      <c r="B732" s="87"/>
      <c r="Q732" s="87"/>
      <c r="R732" s="87"/>
      <c r="S732" s="87"/>
    </row>
    <row r="733" spans="1:19" hidden="1" x14ac:dyDescent="0.2">
      <c r="A733" s="87"/>
      <c r="B733" s="87"/>
      <c r="Q733" s="87"/>
      <c r="R733" s="87"/>
      <c r="S733" s="87"/>
    </row>
    <row r="734" spans="1:19" hidden="1" x14ac:dyDescent="0.2">
      <c r="A734" s="87"/>
      <c r="B734" s="87"/>
      <c r="Q734" s="87"/>
      <c r="R734" s="87"/>
      <c r="S734" s="87"/>
    </row>
    <row r="735" spans="1:19" hidden="1" x14ac:dyDescent="0.2">
      <c r="A735" s="87"/>
      <c r="B735" s="87"/>
      <c r="Q735" s="87"/>
      <c r="R735" s="87"/>
      <c r="S735" s="87"/>
    </row>
    <row r="736" spans="1:19" hidden="1" x14ac:dyDescent="0.2">
      <c r="A736" s="87"/>
      <c r="B736" s="87"/>
      <c r="Q736" s="87"/>
      <c r="R736" s="87"/>
      <c r="S736" s="87"/>
    </row>
    <row r="737" spans="1:19" hidden="1" x14ac:dyDescent="0.2">
      <c r="A737" s="87"/>
      <c r="B737" s="87"/>
      <c r="Q737" s="87"/>
      <c r="R737" s="87"/>
      <c r="S737" s="87"/>
    </row>
    <row r="738" spans="1:19" hidden="1" x14ac:dyDescent="0.2">
      <c r="A738" s="87"/>
      <c r="B738" s="87"/>
      <c r="Q738" s="87"/>
      <c r="R738" s="87"/>
      <c r="S738" s="87"/>
    </row>
    <row r="739" spans="1:19" hidden="1" x14ac:dyDescent="0.2">
      <c r="A739" s="87"/>
      <c r="B739" s="87"/>
      <c r="Q739" s="87"/>
      <c r="R739" s="87"/>
      <c r="S739" s="87"/>
    </row>
    <row r="740" spans="1:19" hidden="1" x14ac:dyDescent="0.2">
      <c r="A740" s="87"/>
      <c r="B740" s="87"/>
      <c r="Q740" s="87"/>
      <c r="R740" s="87"/>
      <c r="S740" s="87"/>
    </row>
    <row r="741" spans="1:19" hidden="1" x14ac:dyDescent="0.2">
      <c r="A741" s="87"/>
      <c r="B741" s="87"/>
      <c r="Q741" s="87"/>
      <c r="R741" s="87"/>
      <c r="S741" s="87"/>
    </row>
    <row r="742" spans="1:19" hidden="1" x14ac:dyDescent="0.2">
      <c r="A742" s="87"/>
      <c r="B742" s="87"/>
      <c r="Q742" s="87"/>
      <c r="R742" s="87"/>
      <c r="S742" s="87"/>
    </row>
    <row r="743" spans="1:19" hidden="1" x14ac:dyDescent="0.2">
      <c r="A743" s="87"/>
      <c r="B743" s="87"/>
      <c r="Q743" s="87"/>
      <c r="R743" s="87"/>
      <c r="S743" s="87"/>
    </row>
    <row r="744" spans="1:19" hidden="1" x14ac:dyDescent="0.2">
      <c r="A744" s="87"/>
      <c r="B744" s="87"/>
      <c r="Q744" s="87"/>
      <c r="R744" s="87"/>
      <c r="S744" s="87"/>
    </row>
    <row r="745" spans="1:19" hidden="1" x14ac:dyDescent="0.2">
      <c r="A745" s="87"/>
      <c r="B745" s="87"/>
      <c r="Q745" s="87"/>
      <c r="R745" s="87"/>
      <c r="S745" s="87"/>
    </row>
    <row r="746" spans="1:19" hidden="1" x14ac:dyDescent="0.2">
      <c r="A746" s="87"/>
      <c r="B746" s="87"/>
      <c r="Q746" s="87"/>
      <c r="R746" s="87"/>
      <c r="S746" s="87"/>
    </row>
    <row r="747" spans="1:19" hidden="1" x14ac:dyDescent="0.2">
      <c r="A747" s="87"/>
      <c r="B747" s="87"/>
      <c r="Q747" s="87"/>
      <c r="R747" s="87"/>
      <c r="S747" s="87"/>
    </row>
    <row r="748" spans="1:19" hidden="1" x14ac:dyDescent="0.2">
      <c r="A748" s="87"/>
      <c r="B748" s="87"/>
      <c r="Q748" s="87"/>
      <c r="R748" s="87"/>
      <c r="S748" s="87"/>
    </row>
    <row r="749" spans="1:19" hidden="1" x14ac:dyDescent="0.2">
      <c r="A749" s="87"/>
      <c r="B749" s="87"/>
      <c r="Q749" s="87"/>
      <c r="R749" s="87"/>
      <c r="S749" s="87"/>
    </row>
    <row r="750" spans="1:19" hidden="1" x14ac:dyDescent="0.2">
      <c r="A750" s="87"/>
      <c r="B750" s="87"/>
      <c r="Q750" s="87"/>
      <c r="R750" s="87"/>
      <c r="S750" s="87"/>
    </row>
    <row r="751" spans="1:19" hidden="1" x14ac:dyDescent="0.2">
      <c r="A751" s="87"/>
      <c r="B751" s="87"/>
      <c r="Q751" s="87"/>
      <c r="R751" s="87"/>
      <c r="S751" s="87"/>
    </row>
    <row r="752" spans="1:19" hidden="1" x14ac:dyDescent="0.2">
      <c r="A752" s="87"/>
      <c r="B752" s="87"/>
      <c r="Q752" s="87"/>
      <c r="R752" s="87"/>
      <c r="S752" s="87"/>
    </row>
    <row r="753" spans="1:19" hidden="1" x14ac:dyDescent="0.2">
      <c r="A753" s="87"/>
      <c r="B753" s="87"/>
      <c r="Q753" s="87"/>
      <c r="R753" s="87"/>
      <c r="S753" s="87"/>
    </row>
    <row r="754" spans="1:19" hidden="1" x14ac:dyDescent="0.2">
      <c r="A754" s="87"/>
      <c r="B754" s="87"/>
      <c r="Q754" s="87"/>
      <c r="R754" s="87"/>
      <c r="S754" s="87"/>
    </row>
    <row r="755" spans="1:19" hidden="1" x14ac:dyDescent="0.2">
      <c r="A755" s="87"/>
      <c r="B755" s="87"/>
      <c r="Q755" s="87"/>
      <c r="R755" s="87"/>
      <c r="S755" s="87"/>
    </row>
    <row r="756" spans="1:19" hidden="1" x14ac:dyDescent="0.2">
      <c r="A756" s="87"/>
      <c r="B756" s="87"/>
      <c r="Q756" s="87"/>
      <c r="R756" s="87"/>
      <c r="S756" s="87"/>
    </row>
    <row r="757" spans="1:19" hidden="1" x14ac:dyDescent="0.2">
      <c r="A757" s="87"/>
      <c r="B757" s="87"/>
      <c r="Q757" s="87"/>
      <c r="R757" s="87"/>
      <c r="S757" s="87"/>
    </row>
    <row r="758" spans="1:19" hidden="1" x14ac:dyDescent="0.2">
      <c r="A758" s="87"/>
      <c r="B758" s="87"/>
      <c r="Q758" s="87"/>
      <c r="R758" s="87"/>
      <c r="S758" s="87"/>
    </row>
    <row r="759" spans="1:19" hidden="1" x14ac:dyDescent="0.2">
      <c r="A759" s="87"/>
      <c r="B759" s="87"/>
      <c r="Q759" s="87"/>
      <c r="R759" s="87"/>
      <c r="S759" s="87"/>
    </row>
    <row r="760" spans="1:19" hidden="1" x14ac:dyDescent="0.2">
      <c r="A760" s="87"/>
      <c r="B760" s="87"/>
      <c r="Q760" s="87"/>
      <c r="R760" s="87"/>
      <c r="S760" s="87"/>
    </row>
    <row r="761" spans="1:19" hidden="1" x14ac:dyDescent="0.2">
      <c r="A761" s="87"/>
      <c r="B761" s="87"/>
      <c r="Q761" s="87"/>
      <c r="R761" s="87"/>
      <c r="S761" s="87"/>
    </row>
    <row r="762" spans="1:19" hidden="1" x14ac:dyDescent="0.2">
      <c r="A762" s="87"/>
      <c r="B762" s="87"/>
      <c r="Q762" s="87"/>
      <c r="R762" s="87"/>
      <c r="S762" s="87"/>
    </row>
    <row r="763" spans="1:19" hidden="1" x14ac:dyDescent="0.2">
      <c r="A763" s="87"/>
      <c r="B763" s="87"/>
      <c r="Q763" s="87"/>
      <c r="R763" s="87"/>
      <c r="S763" s="87"/>
    </row>
    <row r="764" spans="1:19" hidden="1" x14ac:dyDescent="0.2">
      <c r="A764" s="87"/>
      <c r="B764" s="87"/>
      <c r="Q764" s="87"/>
      <c r="R764" s="87"/>
      <c r="S764" s="87"/>
    </row>
    <row r="765" spans="1:19" hidden="1" x14ac:dyDescent="0.2">
      <c r="A765" s="87"/>
      <c r="B765" s="87"/>
      <c r="Q765" s="87"/>
      <c r="R765" s="87"/>
      <c r="S765" s="87"/>
    </row>
    <row r="766" spans="1:19" hidden="1" x14ac:dyDescent="0.2">
      <c r="A766" s="87"/>
      <c r="B766" s="87"/>
      <c r="Q766" s="87"/>
      <c r="R766" s="87"/>
      <c r="S766" s="87"/>
    </row>
    <row r="767" spans="1:19" hidden="1" x14ac:dyDescent="0.2">
      <c r="A767" s="87"/>
      <c r="B767" s="87"/>
      <c r="Q767" s="87"/>
      <c r="R767" s="87"/>
      <c r="S767" s="87"/>
    </row>
    <row r="768" spans="1:19" hidden="1" x14ac:dyDescent="0.2">
      <c r="A768" s="87"/>
      <c r="B768" s="87"/>
      <c r="Q768" s="87"/>
      <c r="R768" s="87"/>
      <c r="S768" s="87"/>
    </row>
    <row r="769" spans="1:19" hidden="1" x14ac:dyDescent="0.2">
      <c r="A769" s="87"/>
      <c r="B769" s="87"/>
      <c r="Q769" s="87"/>
      <c r="R769" s="87"/>
      <c r="S769" s="87"/>
    </row>
    <row r="770" spans="1:19" hidden="1" x14ac:dyDescent="0.2">
      <c r="A770" s="87"/>
      <c r="B770" s="87"/>
      <c r="Q770" s="87"/>
      <c r="R770" s="87"/>
      <c r="S770" s="87"/>
    </row>
    <row r="771" spans="1:19" hidden="1" x14ac:dyDescent="0.2">
      <c r="A771" s="87"/>
      <c r="B771" s="87"/>
      <c r="Q771" s="87"/>
      <c r="R771" s="87"/>
      <c r="S771" s="87"/>
    </row>
    <row r="772" spans="1:19" hidden="1" x14ac:dyDescent="0.2">
      <c r="A772" s="87"/>
      <c r="B772" s="87"/>
      <c r="Q772" s="87"/>
      <c r="R772" s="87"/>
      <c r="S772" s="87"/>
    </row>
    <row r="773" spans="1:19" hidden="1" x14ac:dyDescent="0.2">
      <c r="A773" s="87"/>
      <c r="B773" s="87"/>
      <c r="Q773" s="87"/>
      <c r="R773" s="87"/>
      <c r="S773" s="87"/>
    </row>
    <row r="774" spans="1:19" hidden="1" x14ac:dyDescent="0.2">
      <c r="A774" s="87"/>
      <c r="B774" s="87"/>
      <c r="Q774" s="87"/>
      <c r="R774" s="87"/>
      <c r="S774" s="87"/>
    </row>
    <row r="775" spans="1:19" hidden="1" x14ac:dyDescent="0.2">
      <c r="A775" s="87"/>
      <c r="B775" s="87"/>
      <c r="Q775" s="87"/>
      <c r="R775" s="87"/>
      <c r="S775" s="87"/>
    </row>
    <row r="776" spans="1:19" hidden="1" x14ac:dyDescent="0.2">
      <c r="A776" s="87"/>
      <c r="B776" s="87"/>
      <c r="Q776" s="87"/>
      <c r="R776" s="87"/>
      <c r="S776" s="87"/>
    </row>
    <row r="777" spans="1:19" hidden="1" x14ac:dyDescent="0.2">
      <c r="A777" s="87"/>
      <c r="B777" s="87"/>
      <c r="Q777" s="87"/>
      <c r="R777" s="87"/>
      <c r="S777" s="87"/>
    </row>
    <row r="778" spans="1:19" hidden="1" x14ac:dyDescent="0.2">
      <c r="A778" s="87"/>
      <c r="B778" s="87"/>
      <c r="Q778" s="87"/>
      <c r="R778" s="87"/>
      <c r="S778" s="87"/>
    </row>
    <row r="779" spans="1:19" hidden="1" x14ac:dyDescent="0.2">
      <c r="A779" s="87"/>
      <c r="B779" s="87"/>
      <c r="Q779" s="87"/>
      <c r="R779" s="87"/>
      <c r="S779" s="87"/>
    </row>
    <row r="780" spans="1:19" hidden="1" x14ac:dyDescent="0.2">
      <c r="A780" s="87"/>
      <c r="B780" s="87"/>
      <c r="Q780" s="87"/>
      <c r="R780" s="87"/>
      <c r="S780" s="87"/>
    </row>
    <row r="781" spans="1:19" hidden="1" x14ac:dyDescent="0.2">
      <c r="A781" s="87"/>
      <c r="B781" s="87"/>
      <c r="Q781" s="87"/>
      <c r="R781" s="87"/>
      <c r="S781" s="87"/>
    </row>
    <row r="782" spans="1:19" hidden="1" x14ac:dyDescent="0.2">
      <c r="A782" s="87"/>
      <c r="B782" s="87"/>
      <c r="Q782" s="87"/>
      <c r="R782" s="87"/>
      <c r="S782" s="87"/>
    </row>
    <row r="783" spans="1:19" hidden="1" x14ac:dyDescent="0.2">
      <c r="A783" s="87"/>
      <c r="B783" s="87"/>
      <c r="Q783" s="87"/>
      <c r="R783" s="87"/>
      <c r="S783" s="87"/>
    </row>
    <row r="784" spans="1:19" hidden="1" x14ac:dyDescent="0.2">
      <c r="A784" s="87"/>
      <c r="B784" s="87"/>
      <c r="Q784" s="87"/>
      <c r="R784" s="87"/>
      <c r="S784" s="87"/>
    </row>
    <row r="785" spans="1:19" hidden="1" x14ac:dyDescent="0.2">
      <c r="A785" s="87"/>
      <c r="B785" s="87"/>
      <c r="Q785" s="87"/>
      <c r="R785" s="87"/>
      <c r="S785" s="87"/>
    </row>
    <row r="786" spans="1:19" hidden="1" x14ac:dyDescent="0.2">
      <c r="A786" s="87"/>
      <c r="B786" s="87"/>
      <c r="Q786" s="87"/>
      <c r="R786" s="87"/>
      <c r="S786" s="87"/>
    </row>
    <row r="787" spans="1:19" hidden="1" x14ac:dyDescent="0.2">
      <c r="A787" s="87"/>
      <c r="B787" s="87"/>
      <c r="Q787" s="87"/>
      <c r="R787" s="87"/>
      <c r="S787" s="87"/>
    </row>
    <row r="788" spans="1:19" hidden="1" x14ac:dyDescent="0.2">
      <c r="A788" s="87"/>
      <c r="B788" s="87"/>
      <c r="Q788" s="87"/>
      <c r="R788" s="87"/>
      <c r="S788" s="87"/>
    </row>
    <row r="789" spans="1:19" hidden="1" x14ac:dyDescent="0.2">
      <c r="A789" s="87"/>
      <c r="B789" s="87"/>
      <c r="Q789" s="87"/>
      <c r="R789" s="87"/>
      <c r="S789" s="87"/>
    </row>
    <row r="790" spans="1:19" hidden="1" x14ac:dyDescent="0.2">
      <c r="A790" s="87"/>
      <c r="B790" s="87"/>
      <c r="Q790" s="87"/>
      <c r="R790" s="87"/>
      <c r="S790" s="87"/>
    </row>
    <row r="791" spans="1:19" hidden="1" x14ac:dyDescent="0.2">
      <c r="A791" s="87"/>
      <c r="B791" s="87"/>
      <c r="Q791" s="87"/>
      <c r="R791" s="87"/>
      <c r="S791" s="87"/>
    </row>
    <row r="792" spans="1:19" hidden="1" x14ac:dyDescent="0.2">
      <c r="A792" s="87"/>
      <c r="B792" s="87"/>
      <c r="Q792" s="87"/>
      <c r="R792" s="87"/>
      <c r="S792" s="87"/>
    </row>
    <row r="793" spans="1:19" hidden="1" x14ac:dyDescent="0.2">
      <c r="A793" s="87"/>
      <c r="B793" s="87"/>
      <c r="Q793" s="87"/>
      <c r="R793" s="87"/>
      <c r="S793" s="87"/>
    </row>
    <row r="794" spans="1:19" hidden="1" x14ac:dyDescent="0.2">
      <c r="A794" s="87"/>
      <c r="B794" s="87"/>
      <c r="Q794" s="87"/>
      <c r="R794" s="87"/>
      <c r="S794" s="87"/>
    </row>
    <row r="795" spans="1:19" hidden="1" x14ac:dyDescent="0.2">
      <c r="A795" s="87"/>
      <c r="B795" s="87"/>
      <c r="Q795" s="87"/>
      <c r="R795" s="87"/>
      <c r="S795" s="87"/>
    </row>
    <row r="796" spans="1:19" hidden="1" x14ac:dyDescent="0.2">
      <c r="A796" s="87"/>
      <c r="B796" s="87"/>
      <c r="Q796" s="87"/>
      <c r="R796" s="87"/>
      <c r="S796" s="87"/>
    </row>
    <row r="797" spans="1:19" hidden="1" x14ac:dyDescent="0.2">
      <c r="A797" s="87"/>
      <c r="B797" s="87"/>
      <c r="Q797" s="87"/>
      <c r="R797" s="87"/>
      <c r="S797" s="87"/>
    </row>
    <row r="798" spans="1:19" hidden="1" x14ac:dyDescent="0.2">
      <c r="A798" s="87"/>
      <c r="B798" s="87"/>
      <c r="Q798" s="87"/>
      <c r="R798" s="87"/>
      <c r="S798" s="87"/>
    </row>
    <row r="799" spans="1:19" hidden="1" x14ac:dyDescent="0.2">
      <c r="A799" s="87"/>
      <c r="B799" s="87"/>
      <c r="Q799" s="87"/>
      <c r="R799" s="87"/>
      <c r="S799" s="87"/>
    </row>
    <row r="800" spans="1:19" hidden="1" x14ac:dyDescent="0.2">
      <c r="A800" s="87"/>
      <c r="B800" s="87"/>
      <c r="Q800" s="87"/>
      <c r="R800" s="87"/>
      <c r="S800" s="87"/>
    </row>
    <row r="801" spans="1:19" hidden="1" x14ac:dyDescent="0.2">
      <c r="A801" s="87"/>
      <c r="B801" s="87"/>
      <c r="Q801" s="87"/>
      <c r="R801" s="87"/>
      <c r="S801" s="87"/>
    </row>
    <row r="802" spans="1:19" hidden="1" x14ac:dyDescent="0.2">
      <c r="A802" s="87"/>
      <c r="B802" s="87"/>
      <c r="Q802" s="87"/>
      <c r="R802" s="87"/>
      <c r="S802" s="87"/>
    </row>
    <row r="803" spans="1:19" hidden="1" x14ac:dyDescent="0.2">
      <c r="A803" s="87"/>
      <c r="B803" s="87"/>
      <c r="Q803" s="87"/>
      <c r="R803" s="87"/>
      <c r="S803" s="87"/>
    </row>
    <row r="804" spans="1:19" hidden="1" x14ac:dyDescent="0.2">
      <c r="A804" s="87"/>
      <c r="B804" s="87"/>
      <c r="Q804" s="87"/>
      <c r="R804" s="87"/>
      <c r="S804" s="87"/>
    </row>
    <row r="805" spans="1:19" hidden="1" x14ac:dyDescent="0.2">
      <c r="A805" s="87"/>
      <c r="B805" s="87"/>
      <c r="Q805" s="87"/>
      <c r="R805" s="87"/>
      <c r="S805" s="87"/>
    </row>
    <row r="806" spans="1:19" hidden="1" x14ac:dyDescent="0.2">
      <c r="A806" s="87"/>
      <c r="B806" s="87"/>
      <c r="Q806" s="87"/>
      <c r="R806" s="87"/>
      <c r="S806" s="87"/>
    </row>
    <row r="807" spans="1:19" hidden="1" x14ac:dyDescent="0.2">
      <c r="A807" s="87"/>
      <c r="B807" s="87"/>
      <c r="Q807" s="87"/>
      <c r="R807" s="87"/>
      <c r="S807" s="87"/>
    </row>
    <row r="808" spans="1:19" hidden="1" x14ac:dyDescent="0.2">
      <c r="A808" s="87"/>
      <c r="B808" s="87"/>
      <c r="Q808" s="87"/>
      <c r="R808" s="87"/>
      <c r="S808" s="87"/>
    </row>
    <row r="809" spans="1:19" hidden="1" x14ac:dyDescent="0.2">
      <c r="A809" s="87"/>
      <c r="B809" s="87"/>
      <c r="Q809" s="87"/>
      <c r="R809" s="87"/>
      <c r="S809" s="87"/>
    </row>
    <row r="810" spans="1:19" hidden="1" x14ac:dyDescent="0.2">
      <c r="A810" s="87"/>
      <c r="B810" s="87"/>
      <c r="Q810" s="87"/>
      <c r="R810" s="87"/>
      <c r="S810" s="87"/>
    </row>
    <row r="811" spans="1:19" hidden="1" x14ac:dyDescent="0.2">
      <c r="A811" s="87"/>
      <c r="B811" s="87"/>
      <c r="Q811" s="87"/>
      <c r="R811" s="87"/>
      <c r="S811" s="87"/>
    </row>
    <row r="812" spans="1:19" hidden="1" x14ac:dyDescent="0.2">
      <c r="A812" s="87"/>
      <c r="B812" s="87"/>
      <c r="Q812" s="87"/>
      <c r="R812" s="87"/>
      <c r="S812" s="87"/>
    </row>
    <row r="813" spans="1:19" hidden="1" x14ac:dyDescent="0.2">
      <c r="A813" s="87"/>
      <c r="B813" s="87"/>
      <c r="Q813" s="87"/>
      <c r="R813" s="87"/>
      <c r="S813" s="87"/>
    </row>
    <row r="814" spans="1:19" hidden="1" x14ac:dyDescent="0.2">
      <c r="A814" s="87"/>
      <c r="B814" s="87"/>
      <c r="Q814" s="87"/>
      <c r="R814" s="87"/>
      <c r="S814" s="87"/>
    </row>
    <row r="815" spans="1:19" hidden="1" x14ac:dyDescent="0.2">
      <c r="A815" s="87"/>
      <c r="B815" s="87"/>
      <c r="Q815" s="87"/>
      <c r="R815" s="87"/>
      <c r="S815" s="87"/>
    </row>
    <row r="816" spans="1:19" hidden="1" x14ac:dyDescent="0.2">
      <c r="A816" s="87"/>
      <c r="B816" s="87"/>
      <c r="Q816" s="87"/>
      <c r="R816" s="87"/>
      <c r="S816" s="87"/>
    </row>
    <row r="817" spans="1:19" hidden="1" x14ac:dyDescent="0.2">
      <c r="A817" s="87"/>
      <c r="B817" s="87"/>
      <c r="Q817" s="87"/>
      <c r="R817" s="87"/>
      <c r="S817" s="87"/>
    </row>
    <row r="818" spans="1:19" hidden="1" x14ac:dyDescent="0.2">
      <c r="A818" s="87"/>
      <c r="B818" s="87"/>
      <c r="Q818" s="87"/>
      <c r="R818" s="87"/>
      <c r="S818" s="87"/>
    </row>
    <row r="819" spans="1:19" hidden="1" x14ac:dyDescent="0.2">
      <c r="A819" s="87"/>
      <c r="B819" s="87"/>
      <c r="Q819" s="87"/>
      <c r="R819" s="87"/>
      <c r="S819" s="87"/>
    </row>
    <row r="820" spans="1:19" hidden="1" x14ac:dyDescent="0.2">
      <c r="A820" s="87"/>
      <c r="B820" s="87"/>
      <c r="Q820" s="87"/>
      <c r="R820" s="87"/>
      <c r="S820" s="87"/>
    </row>
    <row r="821" spans="1:19" hidden="1" x14ac:dyDescent="0.2">
      <c r="A821" s="87"/>
      <c r="B821" s="87"/>
      <c r="Q821" s="87"/>
      <c r="R821" s="87"/>
      <c r="S821" s="87"/>
    </row>
    <row r="822" spans="1:19" hidden="1" x14ac:dyDescent="0.2">
      <c r="A822" s="87"/>
      <c r="B822" s="87"/>
      <c r="Q822" s="87"/>
      <c r="R822" s="87"/>
      <c r="S822" s="87"/>
    </row>
    <row r="823" spans="1:19" hidden="1" x14ac:dyDescent="0.2">
      <c r="A823" s="87"/>
      <c r="B823" s="87"/>
      <c r="Q823" s="87"/>
      <c r="R823" s="87"/>
      <c r="S823" s="87"/>
    </row>
    <row r="824" spans="1:19" hidden="1" x14ac:dyDescent="0.2">
      <c r="A824" s="87"/>
      <c r="B824" s="87"/>
      <c r="Q824" s="87"/>
      <c r="R824" s="87"/>
      <c r="S824" s="87"/>
    </row>
    <row r="825" spans="1:19" hidden="1" x14ac:dyDescent="0.2">
      <c r="A825" s="87"/>
      <c r="B825" s="87"/>
      <c r="Q825" s="87"/>
      <c r="R825" s="87"/>
      <c r="S825" s="87"/>
    </row>
    <row r="826" spans="1:19" hidden="1" x14ac:dyDescent="0.2">
      <c r="A826" s="87"/>
      <c r="B826" s="87"/>
      <c r="Q826" s="87"/>
      <c r="R826" s="87"/>
      <c r="S826" s="87"/>
    </row>
    <row r="827" spans="1:19" hidden="1" x14ac:dyDescent="0.2">
      <c r="A827" s="87"/>
      <c r="B827" s="87"/>
      <c r="Q827" s="87"/>
      <c r="R827" s="87"/>
      <c r="S827" s="87"/>
    </row>
    <row r="828" spans="1:19" hidden="1" x14ac:dyDescent="0.2">
      <c r="A828" s="87"/>
      <c r="B828" s="87"/>
      <c r="Q828" s="87"/>
      <c r="R828" s="87"/>
      <c r="S828" s="87"/>
    </row>
    <row r="829" spans="1:19" hidden="1" x14ac:dyDescent="0.2">
      <c r="A829" s="87"/>
      <c r="B829" s="87"/>
      <c r="Q829" s="87"/>
      <c r="R829" s="87"/>
      <c r="S829" s="87"/>
    </row>
    <row r="830" spans="1:19" hidden="1" x14ac:dyDescent="0.2">
      <c r="A830" s="87"/>
      <c r="B830" s="87"/>
      <c r="Q830" s="87"/>
      <c r="R830" s="87"/>
      <c r="S830" s="87"/>
    </row>
    <row r="831" spans="1:19" hidden="1" x14ac:dyDescent="0.2">
      <c r="A831" s="87"/>
      <c r="B831" s="87"/>
      <c r="Q831" s="87"/>
      <c r="R831" s="87"/>
      <c r="S831" s="87"/>
    </row>
    <row r="832" spans="1:19" hidden="1" x14ac:dyDescent="0.2">
      <c r="A832" s="87"/>
      <c r="B832" s="87"/>
      <c r="Q832" s="87"/>
      <c r="R832" s="87"/>
      <c r="S832" s="87"/>
    </row>
    <row r="833" spans="1:19" hidden="1" x14ac:dyDescent="0.2">
      <c r="A833" s="87"/>
      <c r="B833" s="87"/>
      <c r="Q833" s="87"/>
      <c r="R833" s="87"/>
      <c r="S833" s="87"/>
    </row>
    <row r="834" spans="1:19" hidden="1" x14ac:dyDescent="0.2">
      <c r="A834" s="87"/>
      <c r="B834" s="87"/>
      <c r="Q834" s="87"/>
      <c r="R834" s="87"/>
      <c r="S834" s="87"/>
    </row>
    <row r="835" spans="1:19" hidden="1" x14ac:dyDescent="0.2">
      <c r="A835" s="87"/>
      <c r="B835" s="87"/>
      <c r="Q835" s="87"/>
      <c r="R835" s="87"/>
      <c r="S835" s="87"/>
    </row>
    <row r="836" spans="1:19" hidden="1" x14ac:dyDescent="0.2">
      <c r="A836" s="87"/>
      <c r="B836" s="87"/>
      <c r="Q836" s="87"/>
      <c r="R836" s="87"/>
      <c r="S836" s="87"/>
    </row>
    <row r="837" spans="1:19" hidden="1" x14ac:dyDescent="0.2">
      <c r="A837" s="87"/>
      <c r="B837" s="87"/>
      <c r="Q837" s="87"/>
      <c r="R837" s="87"/>
      <c r="S837" s="87"/>
    </row>
    <row r="838" spans="1:19" hidden="1" x14ac:dyDescent="0.2">
      <c r="A838" s="87"/>
      <c r="B838" s="87"/>
      <c r="Q838" s="87"/>
      <c r="R838" s="87"/>
      <c r="S838" s="87"/>
    </row>
    <row r="839" spans="1:19" hidden="1" x14ac:dyDescent="0.2">
      <c r="A839" s="87"/>
      <c r="B839" s="87"/>
      <c r="Q839" s="87"/>
      <c r="R839" s="87"/>
      <c r="S839" s="87"/>
    </row>
    <row r="840" spans="1:19" hidden="1" x14ac:dyDescent="0.2">
      <c r="A840" s="87"/>
      <c r="B840" s="87"/>
      <c r="Q840" s="87"/>
      <c r="R840" s="87"/>
      <c r="S840" s="87"/>
    </row>
    <row r="841" spans="1:19" hidden="1" x14ac:dyDescent="0.2">
      <c r="A841" s="87"/>
      <c r="B841" s="87"/>
      <c r="Q841" s="87"/>
      <c r="R841" s="87"/>
      <c r="S841" s="87"/>
    </row>
    <row r="842" spans="1:19" hidden="1" x14ac:dyDescent="0.2">
      <c r="A842" s="87"/>
      <c r="B842" s="87"/>
      <c r="Q842" s="87"/>
      <c r="R842" s="87"/>
      <c r="S842" s="87"/>
    </row>
    <row r="843" spans="1:19" hidden="1" x14ac:dyDescent="0.2">
      <c r="A843" s="87"/>
      <c r="B843" s="87"/>
      <c r="Q843" s="87"/>
      <c r="R843" s="87"/>
      <c r="S843" s="87"/>
    </row>
    <row r="844" spans="1:19" hidden="1" x14ac:dyDescent="0.2">
      <c r="A844" s="87"/>
      <c r="B844" s="87"/>
      <c r="Q844" s="87"/>
      <c r="R844" s="87"/>
      <c r="S844" s="87"/>
    </row>
    <row r="845" spans="1:19" hidden="1" x14ac:dyDescent="0.2">
      <c r="A845" s="87"/>
      <c r="B845" s="87"/>
      <c r="Q845" s="87"/>
      <c r="R845" s="87"/>
      <c r="S845" s="87"/>
    </row>
    <row r="846" spans="1:19" hidden="1" x14ac:dyDescent="0.2">
      <c r="A846" s="87"/>
      <c r="B846" s="87"/>
      <c r="Q846" s="87"/>
      <c r="R846" s="87"/>
      <c r="S846" s="87"/>
    </row>
    <row r="847" spans="1:19" hidden="1" x14ac:dyDescent="0.2">
      <c r="A847" s="87"/>
      <c r="B847" s="87"/>
      <c r="Q847" s="87"/>
      <c r="R847" s="87"/>
      <c r="S847" s="87"/>
    </row>
    <row r="848" spans="1:19" hidden="1" x14ac:dyDescent="0.2">
      <c r="A848" s="87"/>
      <c r="B848" s="87"/>
      <c r="Q848" s="87"/>
      <c r="R848" s="87"/>
      <c r="S848" s="87"/>
    </row>
    <row r="849" spans="1:19" hidden="1" x14ac:dyDescent="0.2">
      <c r="A849" s="87"/>
      <c r="B849" s="87"/>
      <c r="Q849" s="87"/>
      <c r="R849" s="87"/>
      <c r="S849" s="87"/>
    </row>
    <row r="850" spans="1:19" hidden="1" x14ac:dyDescent="0.2">
      <c r="A850" s="87"/>
      <c r="B850" s="87"/>
      <c r="Q850" s="87"/>
      <c r="R850" s="87"/>
      <c r="S850" s="87"/>
    </row>
    <row r="851" spans="1:19" hidden="1" x14ac:dyDescent="0.2">
      <c r="A851" s="87"/>
      <c r="B851" s="87"/>
      <c r="Q851" s="87"/>
      <c r="R851" s="87"/>
      <c r="S851" s="87"/>
    </row>
    <row r="852" spans="1:19" hidden="1" x14ac:dyDescent="0.2">
      <c r="A852" s="87"/>
      <c r="B852" s="87"/>
      <c r="Q852" s="87"/>
      <c r="R852" s="87"/>
      <c r="S852" s="87"/>
    </row>
    <row r="853" spans="1:19" hidden="1" x14ac:dyDescent="0.2">
      <c r="A853" s="87"/>
      <c r="B853" s="87"/>
      <c r="Q853" s="87"/>
      <c r="R853" s="87"/>
      <c r="S853" s="87"/>
    </row>
    <row r="854" spans="1:19" hidden="1" x14ac:dyDescent="0.2">
      <c r="A854" s="87"/>
      <c r="B854" s="87"/>
      <c r="Q854" s="87"/>
      <c r="R854" s="87"/>
      <c r="S854" s="87"/>
    </row>
    <row r="855" spans="1:19" hidden="1" x14ac:dyDescent="0.2">
      <c r="A855" s="87"/>
      <c r="B855" s="87"/>
      <c r="Q855" s="87"/>
      <c r="R855" s="87"/>
      <c r="S855" s="87"/>
    </row>
    <row r="856" spans="1:19" hidden="1" x14ac:dyDescent="0.2">
      <c r="A856" s="87"/>
      <c r="B856" s="87"/>
      <c r="Q856" s="87"/>
      <c r="R856" s="87"/>
      <c r="S856" s="87"/>
    </row>
    <row r="857" spans="1:19" hidden="1" x14ac:dyDescent="0.2">
      <c r="A857" s="87"/>
      <c r="B857" s="87"/>
      <c r="Q857" s="87"/>
      <c r="R857" s="87"/>
      <c r="S857" s="87"/>
    </row>
    <row r="858" spans="1:19" hidden="1" x14ac:dyDescent="0.2">
      <c r="A858" s="87"/>
      <c r="B858" s="87"/>
      <c r="Q858" s="87"/>
      <c r="R858" s="87"/>
      <c r="S858" s="87"/>
    </row>
    <row r="859" spans="1:19" hidden="1" x14ac:dyDescent="0.2">
      <c r="A859" s="87"/>
      <c r="B859" s="87"/>
      <c r="Q859" s="87"/>
      <c r="R859" s="87"/>
      <c r="S859" s="87"/>
    </row>
    <row r="860" spans="1:19" hidden="1" x14ac:dyDescent="0.2">
      <c r="A860" s="87"/>
      <c r="B860" s="87"/>
      <c r="Q860" s="87"/>
      <c r="R860" s="87"/>
      <c r="S860" s="87"/>
    </row>
    <row r="861" spans="1:19" hidden="1" x14ac:dyDescent="0.2">
      <c r="A861" s="87"/>
      <c r="B861" s="87"/>
      <c r="Q861" s="87"/>
      <c r="R861" s="87"/>
      <c r="S861" s="87"/>
    </row>
    <row r="862" spans="1:19" hidden="1" x14ac:dyDescent="0.2">
      <c r="A862" s="87"/>
      <c r="B862" s="87"/>
      <c r="Q862" s="87"/>
      <c r="R862" s="87"/>
      <c r="S862" s="87"/>
    </row>
    <row r="863" spans="1:19" hidden="1" x14ac:dyDescent="0.2">
      <c r="A863" s="87"/>
      <c r="B863" s="87"/>
      <c r="Q863" s="87"/>
      <c r="R863" s="87"/>
      <c r="S863" s="87"/>
    </row>
    <row r="864" spans="1:19" hidden="1" x14ac:dyDescent="0.2">
      <c r="A864" s="87"/>
      <c r="B864" s="87"/>
      <c r="Q864" s="87"/>
      <c r="R864" s="87"/>
      <c r="S864" s="87"/>
    </row>
    <row r="865" spans="1:19" hidden="1" x14ac:dyDescent="0.2">
      <c r="A865" s="87"/>
      <c r="B865" s="87"/>
      <c r="Q865" s="87"/>
      <c r="R865" s="87"/>
      <c r="S865" s="87"/>
    </row>
    <row r="866" spans="1:19" hidden="1" x14ac:dyDescent="0.2">
      <c r="A866" s="87"/>
      <c r="B866" s="87"/>
      <c r="Q866" s="87"/>
      <c r="R866" s="87"/>
      <c r="S866" s="87"/>
    </row>
    <row r="867" spans="1:19" hidden="1" x14ac:dyDescent="0.2">
      <c r="A867" s="87"/>
      <c r="B867" s="87"/>
      <c r="Q867" s="87"/>
      <c r="R867" s="87"/>
      <c r="S867" s="87"/>
    </row>
    <row r="868" spans="1:19" hidden="1" x14ac:dyDescent="0.2">
      <c r="A868" s="87"/>
      <c r="B868" s="87"/>
      <c r="Q868" s="87"/>
      <c r="R868" s="87"/>
      <c r="S868" s="87"/>
    </row>
    <row r="869" spans="1:19" hidden="1" x14ac:dyDescent="0.2">
      <c r="A869" s="87"/>
      <c r="B869" s="87"/>
      <c r="Q869" s="87"/>
      <c r="R869" s="87"/>
      <c r="S869" s="87"/>
    </row>
    <row r="870" spans="1:19" hidden="1" x14ac:dyDescent="0.2">
      <c r="A870" s="87"/>
      <c r="B870" s="87"/>
      <c r="Q870" s="87"/>
      <c r="R870" s="87"/>
      <c r="S870" s="87"/>
    </row>
    <row r="871" spans="1:19" hidden="1" x14ac:dyDescent="0.2">
      <c r="A871" s="87"/>
      <c r="B871" s="87"/>
      <c r="Q871" s="87"/>
      <c r="R871" s="87"/>
      <c r="S871" s="87"/>
    </row>
    <row r="872" spans="1:19" hidden="1" x14ac:dyDescent="0.2">
      <c r="A872" s="87"/>
      <c r="B872" s="87"/>
      <c r="Q872" s="87"/>
      <c r="R872" s="87"/>
      <c r="S872" s="87"/>
    </row>
    <row r="873" spans="1:19" hidden="1" x14ac:dyDescent="0.2">
      <c r="A873" s="87"/>
      <c r="B873" s="87"/>
      <c r="Q873" s="87"/>
      <c r="R873" s="87"/>
      <c r="S873" s="87"/>
    </row>
    <row r="874" spans="1:19" hidden="1" x14ac:dyDescent="0.2">
      <c r="A874" s="87"/>
      <c r="B874" s="87"/>
      <c r="Q874" s="87"/>
      <c r="R874" s="87"/>
      <c r="S874" s="87"/>
    </row>
    <row r="875" spans="1:19" hidden="1" x14ac:dyDescent="0.2">
      <c r="A875" s="87"/>
      <c r="B875" s="87"/>
      <c r="Q875" s="87"/>
      <c r="R875" s="87"/>
      <c r="S875" s="87"/>
    </row>
    <row r="876" spans="1:19" hidden="1" x14ac:dyDescent="0.2">
      <c r="A876" s="87"/>
      <c r="B876" s="87"/>
      <c r="Q876" s="87"/>
      <c r="R876" s="87"/>
      <c r="S876" s="87"/>
    </row>
    <row r="877" spans="1:19" hidden="1" x14ac:dyDescent="0.2">
      <c r="A877" s="87"/>
      <c r="B877" s="87"/>
      <c r="Q877" s="87"/>
      <c r="R877" s="87"/>
      <c r="S877" s="87"/>
    </row>
    <row r="878" spans="1:19" hidden="1" x14ac:dyDescent="0.2">
      <c r="A878" s="87"/>
      <c r="B878" s="87"/>
      <c r="Q878" s="87"/>
      <c r="R878" s="87"/>
      <c r="S878" s="87"/>
    </row>
    <row r="879" spans="1:19" hidden="1" x14ac:dyDescent="0.2">
      <c r="A879" s="87"/>
      <c r="B879" s="87"/>
      <c r="Q879" s="87"/>
      <c r="R879" s="87"/>
      <c r="S879" s="87"/>
    </row>
    <row r="880" spans="1:19" hidden="1" x14ac:dyDescent="0.2">
      <c r="A880" s="87"/>
      <c r="B880" s="87"/>
      <c r="Q880" s="87"/>
      <c r="R880" s="87"/>
      <c r="S880" s="87"/>
    </row>
    <row r="881" spans="1:19" hidden="1" x14ac:dyDescent="0.2">
      <c r="A881" s="87"/>
      <c r="B881" s="87"/>
      <c r="Q881" s="87"/>
      <c r="R881" s="87"/>
      <c r="S881" s="87"/>
    </row>
    <row r="882" spans="1:19" hidden="1" x14ac:dyDescent="0.2">
      <c r="A882" s="87"/>
      <c r="B882" s="87"/>
      <c r="Q882" s="87"/>
      <c r="R882" s="87"/>
      <c r="S882" s="87"/>
    </row>
    <row r="883" spans="1:19" hidden="1" x14ac:dyDescent="0.2">
      <c r="A883" s="87"/>
      <c r="B883" s="87"/>
      <c r="Q883" s="87"/>
      <c r="R883" s="87"/>
      <c r="S883" s="87"/>
    </row>
    <row r="884" spans="1:19" hidden="1" x14ac:dyDescent="0.2">
      <c r="A884" s="87"/>
      <c r="B884" s="87"/>
      <c r="Q884" s="87"/>
      <c r="R884" s="87"/>
      <c r="S884" s="87"/>
    </row>
    <row r="885" spans="1:19" hidden="1" x14ac:dyDescent="0.2">
      <c r="A885" s="87"/>
      <c r="B885" s="87"/>
      <c r="Q885" s="87"/>
      <c r="R885" s="87"/>
      <c r="S885" s="87"/>
    </row>
    <row r="886" spans="1:19" hidden="1" x14ac:dyDescent="0.2">
      <c r="A886" s="87"/>
      <c r="B886" s="87"/>
      <c r="Q886" s="87"/>
      <c r="R886" s="87"/>
      <c r="S886" s="87"/>
    </row>
    <row r="887" spans="1:19" hidden="1" x14ac:dyDescent="0.2">
      <c r="A887" s="87"/>
      <c r="B887" s="87"/>
      <c r="Q887" s="87"/>
      <c r="R887" s="87"/>
      <c r="S887" s="87"/>
    </row>
    <row r="888" spans="1:19" hidden="1" x14ac:dyDescent="0.2">
      <c r="A888" s="87"/>
      <c r="B888" s="87"/>
      <c r="Q888" s="87"/>
      <c r="R888" s="87"/>
      <c r="S888" s="87"/>
    </row>
    <row r="889" spans="1:19" hidden="1" x14ac:dyDescent="0.2">
      <c r="A889" s="87"/>
      <c r="B889" s="87"/>
      <c r="Q889" s="87"/>
      <c r="R889" s="87"/>
      <c r="S889" s="87"/>
    </row>
    <row r="890" spans="1:19" hidden="1" x14ac:dyDescent="0.2">
      <c r="A890" s="87"/>
      <c r="B890" s="87"/>
      <c r="Q890" s="87"/>
      <c r="R890" s="87"/>
      <c r="S890" s="87"/>
    </row>
    <row r="891" spans="1:19" hidden="1" x14ac:dyDescent="0.2">
      <c r="A891" s="87"/>
      <c r="B891" s="87"/>
      <c r="Q891" s="87"/>
      <c r="R891" s="87"/>
      <c r="S891" s="87"/>
    </row>
    <row r="892" spans="1:19" hidden="1" x14ac:dyDescent="0.2">
      <c r="A892" s="87"/>
      <c r="B892" s="87"/>
      <c r="Q892" s="87"/>
      <c r="R892" s="87"/>
      <c r="S892" s="87"/>
    </row>
    <row r="893" spans="1:19" hidden="1" x14ac:dyDescent="0.2">
      <c r="A893" s="87"/>
      <c r="B893" s="87"/>
      <c r="Q893" s="87"/>
      <c r="R893" s="87"/>
      <c r="S893" s="87"/>
    </row>
    <row r="894" spans="1:19" hidden="1" x14ac:dyDescent="0.2">
      <c r="A894" s="87"/>
      <c r="B894" s="87"/>
      <c r="Q894" s="87"/>
      <c r="R894" s="87"/>
      <c r="S894" s="87"/>
    </row>
    <row r="895" spans="1:19" hidden="1" x14ac:dyDescent="0.2">
      <c r="A895" s="87"/>
      <c r="B895" s="87"/>
      <c r="Q895" s="87"/>
      <c r="R895" s="87"/>
      <c r="S895" s="87"/>
    </row>
    <row r="896" spans="1:19" hidden="1" x14ac:dyDescent="0.2">
      <c r="A896" s="87"/>
      <c r="B896" s="87"/>
      <c r="Q896" s="87"/>
      <c r="R896" s="87"/>
      <c r="S896" s="87"/>
    </row>
    <row r="897" spans="1:19" hidden="1" x14ac:dyDescent="0.2">
      <c r="A897" s="87"/>
      <c r="B897" s="87"/>
      <c r="Q897" s="87"/>
      <c r="R897" s="87"/>
      <c r="S897" s="87"/>
    </row>
    <row r="898" spans="1:19" hidden="1" x14ac:dyDescent="0.2">
      <c r="A898" s="87"/>
      <c r="B898" s="87"/>
      <c r="Q898" s="87"/>
      <c r="R898" s="87"/>
      <c r="S898" s="87"/>
    </row>
    <row r="899" spans="1:19" hidden="1" x14ac:dyDescent="0.2">
      <c r="A899" s="87"/>
      <c r="B899" s="87"/>
      <c r="Q899" s="87"/>
      <c r="R899" s="87"/>
      <c r="S899" s="87"/>
    </row>
    <row r="900" spans="1:19" hidden="1" x14ac:dyDescent="0.2">
      <c r="A900" s="87"/>
      <c r="B900" s="87"/>
      <c r="Q900" s="87"/>
      <c r="R900" s="87"/>
      <c r="S900" s="87"/>
    </row>
    <row r="901" spans="1:19" hidden="1" x14ac:dyDescent="0.2">
      <c r="A901" s="87"/>
      <c r="B901" s="87"/>
      <c r="Q901" s="87"/>
      <c r="R901" s="87"/>
      <c r="S901" s="87"/>
    </row>
    <row r="902" spans="1:19" hidden="1" x14ac:dyDescent="0.2">
      <c r="A902" s="87"/>
      <c r="B902" s="87"/>
      <c r="Q902" s="87"/>
      <c r="R902" s="87"/>
      <c r="S902" s="87"/>
    </row>
    <row r="903" spans="1:19" hidden="1" x14ac:dyDescent="0.2">
      <c r="A903" s="87"/>
      <c r="B903" s="87"/>
      <c r="Q903" s="87"/>
      <c r="R903" s="87"/>
      <c r="S903" s="87"/>
    </row>
    <row r="904" spans="1:19" hidden="1" x14ac:dyDescent="0.2">
      <c r="A904" s="87"/>
      <c r="B904" s="87"/>
      <c r="Q904" s="87"/>
      <c r="R904" s="87"/>
      <c r="S904" s="87"/>
    </row>
    <row r="905" spans="1:19" hidden="1" x14ac:dyDescent="0.2">
      <c r="A905" s="87"/>
      <c r="B905" s="87"/>
      <c r="Q905" s="87"/>
      <c r="R905" s="87"/>
      <c r="S905" s="87"/>
    </row>
    <row r="906" spans="1:19" hidden="1" x14ac:dyDescent="0.2">
      <c r="A906" s="87"/>
      <c r="B906" s="87"/>
      <c r="Q906" s="87"/>
      <c r="R906" s="87"/>
      <c r="S906" s="87"/>
    </row>
    <row r="907" spans="1:19" hidden="1" x14ac:dyDescent="0.2">
      <c r="A907" s="87"/>
      <c r="B907" s="87"/>
      <c r="Q907" s="87"/>
      <c r="R907" s="87"/>
      <c r="S907" s="87"/>
    </row>
    <row r="908" spans="1:19" hidden="1" x14ac:dyDescent="0.2">
      <c r="A908" s="87"/>
      <c r="B908" s="87"/>
      <c r="Q908" s="87"/>
      <c r="R908" s="87"/>
      <c r="S908" s="87"/>
    </row>
    <row r="909" spans="1:19" hidden="1" x14ac:dyDescent="0.2">
      <c r="A909" s="87"/>
      <c r="B909" s="87"/>
      <c r="Q909" s="87"/>
      <c r="R909" s="87"/>
      <c r="S909" s="87"/>
    </row>
    <row r="910" spans="1:19" hidden="1" x14ac:dyDescent="0.2">
      <c r="A910" s="87"/>
      <c r="B910" s="87"/>
      <c r="Q910" s="87"/>
      <c r="R910" s="87"/>
      <c r="S910" s="87"/>
    </row>
    <row r="911" spans="1:19" hidden="1" x14ac:dyDescent="0.2">
      <c r="A911" s="87"/>
      <c r="B911" s="87"/>
      <c r="Q911" s="87"/>
      <c r="R911" s="87"/>
      <c r="S911" s="87"/>
    </row>
    <row r="912" spans="1:19" hidden="1" x14ac:dyDescent="0.2">
      <c r="A912" s="87"/>
      <c r="B912" s="87"/>
      <c r="Q912" s="87"/>
      <c r="R912" s="87"/>
      <c r="S912" s="87"/>
    </row>
    <row r="913" spans="1:19" hidden="1" x14ac:dyDescent="0.2">
      <c r="A913" s="87"/>
      <c r="B913" s="87"/>
      <c r="Q913" s="87"/>
      <c r="R913" s="87"/>
      <c r="S913" s="87"/>
    </row>
    <row r="914" spans="1:19" hidden="1" x14ac:dyDescent="0.2">
      <c r="A914" s="87"/>
      <c r="B914" s="87"/>
      <c r="Q914" s="87"/>
      <c r="R914" s="87"/>
      <c r="S914" s="87"/>
    </row>
    <row r="915" spans="1:19" hidden="1" x14ac:dyDescent="0.2">
      <c r="A915" s="87"/>
      <c r="B915" s="87"/>
      <c r="Q915" s="87"/>
      <c r="R915" s="87"/>
      <c r="S915" s="87"/>
    </row>
    <row r="916" spans="1:19" hidden="1" x14ac:dyDescent="0.2">
      <c r="A916" s="87"/>
      <c r="B916" s="87"/>
      <c r="Q916" s="87"/>
      <c r="R916" s="87"/>
      <c r="S916" s="87"/>
    </row>
    <row r="917" spans="1:19" hidden="1" x14ac:dyDescent="0.2">
      <c r="A917" s="87"/>
      <c r="B917" s="87"/>
      <c r="Q917" s="87"/>
      <c r="R917" s="87"/>
      <c r="S917" s="87"/>
    </row>
    <row r="918" spans="1:19" hidden="1" x14ac:dyDescent="0.2">
      <c r="A918" s="87"/>
      <c r="B918" s="87"/>
      <c r="Q918" s="87"/>
      <c r="R918" s="87"/>
      <c r="S918" s="87"/>
    </row>
    <row r="919" spans="1:19" hidden="1" x14ac:dyDescent="0.2">
      <c r="A919" s="87"/>
      <c r="B919" s="87"/>
      <c r="Q919" s="87"/>
      <c r="R919" s="87"/>
      <c r="S919" s="87"/>
    </row>
    <row r="920" spans="1:19" hidden="1" x14ac:dyDescent="0.2">
      <c r="A920" s="87"/>
      <c r="B920" s="87"/>
      <c r="Q920" s="87"/>
      <c r="R920" s="87"/>
      <c r="S920" s="87"/>
    </row>
    <row r="921" spans="1:19" hidden="1" x14ac:dyDescent="0.2">
      <c r="A921" s="87"/>
      <c r="B921" s="87"/>
      <c r="Q921" s="87"/>
      <c r="R921" s="87"/>
      <c r="S921" s="87"/>
    </row>
    <row r="922" spans="1:19" hidden="1" x14ac:dyDescent="0.2">
      <c r="A922" s="87"/>
      <c r="B922" s="87"/>
      <c r="Q922" s="87"/>
      <c r="R922" s="87"/>
      <c r="S922" s="87"/>
    </row>
    <row r="923" spans="1:19" hidden="1" x14ac:dyDescent="0.2">
      <c r="A923" s="87"/>
      <c r="B923" s="87"/>
      <c r="Q923" s="87"/>
      <c r="R923" s="87"/>
      <c r="S923" s="87"/>
    </row>
    <row r="924" spans="1:19" hidden="1" x14ac:dyDescent="0.2">
      <c r="A924" s="87"/>
      <c r="B924" s="87"/>
      <c r="Q924" s="87"/>
      <c r="R924" s="87"/>
      <c r="S924" s="87"/>
    </row>
    <row r="925" spans="1:19" hidden="1" x14ac:dyDescent="0.2">
      <c r="A925" s="87"/>
      <c r="B925" s="87"/>
      <c r="Q925" s="87"/>
      <c r="R925" s="87"/>
      <c r="S925" s="87"/>
    </row>
    <row r="926" spans="1:19" hidden="1" x14ac:dyDescent="0.2">
      <c r="A926" s="87"/>
      <c r="B926" s="87"/>
      <c r="Q926" s="87"/>
      <c r="R926" s="87"/>
      <c r="S926" s="87"/>
    </row>
    <row r="927" spans="1:19" hidden="1" x14ac:dyDescent="0.2">
      <c r="A927" s="87"/>
      <c r="B927" s="87"/>
      <c r="Q927" s="87"/>
      <c r="R927" s="87"/>
      <c r="S927" s="87"/>
    </row>
    <row r="928" spans="1:19" hidden="1" x14ac:dyDescent="0.2">
      <c r="A928" s="87"/>
      <c r="B928" s="87"/>
      <c r="Q928" s="87"/>
      <c r="R928" s="87"/>
      <c r="S928" s="87"/>
    </row>
    <row r="929" spans="1:19" hidden="1" x14ac:dyDescent="0.2">
      <c r="A929" s="87"/>
      <c r="B929" s="87"/>
      <c r="Q929" s="87"/>
      <c r="R929" s="87"/>
      <c r="S929" s="87"/>
    </row>
    <row r="930" spans="1:19" hidden="1" x14ac:dyDescent="0.2">
      <c r="A930" s="87"/>
      <c r="B930" s="87"/>
      <c r="Q930" s="87"/>
      <c r="R930" s="87"/>
      <c r="S930" s="87"/>
    </row>
    <row r="931" spans="1:19" hidden="1" x14ac:dyDescent="0.2">
      <c r="A931" s="87"/>
      <c r="B931" s="87"/>
      <c r="Q931" s="87"/>
      <c r="R931" s="87"/>
      <c r="S931" s="87"/>
    </row>
    <row r="932" spans="1:19" hidden="1" x14ac:dyDescent="0.2">
      <c r="A932" s="87"/>
      <c r="B932" s="87"/>
      <c r="Q932" s="87"/>
      <c r="R932" s="87"/>
      <c r="S932" s="87"/>
    </row>
    <row r="933" spans="1:19" hidden="1" x14ac:dyDescent="0.2">
      <c r="A933" s="87"/>
      <c r="B933" s="87"/>
      <c r="Q933" s="87"/>
      <c r="R933" s="87"/>
      <c r="S933" s="87"/>
    </row>
    <row r="934" spans="1:19" hidden="1" x14ac:dyDescent="0.2">
      <c r="A934" s="87"/>
      <c r="B934" s="87"/>
      <c r="Q934" s="87"/>
      <c r="R934" s="87"/>
      <c r="S934" s="87"/>
    </row>
    <row r="935" spans="1:19" hidden="1" x14ac:dyDescent="0.2">
      <c r="A935" s="87"/>
      <c r="B935" s="87"/>
      <c r="Q935" s="87"/>
      <c r="R935" s="87"/>
      <c r="S935" s="87"/>
    </row>
    <row r="936" spans="1:19" hidden="1" x14ac:dyDescent="0.2">
      <c r="A936" s="87"/>
      <c r="B936" s="87"/>
      <c r="Q936" s="87"/>
      <c r="R936" s="87"/>
      <c r="S936" s="87"/>
    </row>
    <row r="937" spans="1:19" hidden="1" x14ac:dyDescent="0.2">
      <c r="A937" s="87"/>
      <c r="B937" s="87"/>
      <c r="Q937" s="87"/>
      <c r="R937" s="87"/>
      <c r="S937" s="87"/>
    </row>
    <row r="938" spans="1:19" hidden="1" x14ac:dyDescent="0.2">
      <c r="A938" s="87"/>
      <c r="B938" s="87"/>
      <c r="Q938" s="87"/>
      <c r="R938" s="87"/>
      <c r="S938" s="87"/>
    </row>
    <row r="939" spans="1:19" hidden="1" x14ac:dyDescent="0.2">
      <c r="A939" s="87"/>
      <c r="B939" s="87"/>
      <c r="Q939" s="87"/>
      <c r="R939" s="87"/>
      <c r="S939" s="87"/>
    </row>
    <row r="940" spans="1:19" hidden="1" x14ac:dyDescent="0.2">
      <c r="A940" s="87"/>
      <c r="B940" s="87"/>
      <c r="Q940" s="87"/>
      <c r="R940" s="87"/>
      <c r="S940" s="87"/>
    </row>
    <row r="941" spans="1:19" hidden="1" x14ac:dyDescent="0.2">
      <c r="A941" s="87"/>
      <c r="B941" s="87"/>
      <c r="Q941" s="87"/>
      <c r="R941" s="87"/>
      <c r="S941" s="87"/>
    </row>
    <row r="942" spans="1:19" hidden="1" x14ac:dyDescent="0.2">
      <c r="A942" s="87"/>
      <c r="B942" s="87"/>
      <c r="Q942" s="87"/>
      <c r="R942" s="87"/>
      <c r="S942" s="87"/>
    </row>
    <row r="943" spans="1:19" hidden="1" x14ac:dyDescent="0.2">
      <c r="A943" s="87"/>
      <c r="B943" s="87"/>
      <c r="Q943" s="87"/>
      <c r="R943" s="87"/>
      <c r="S943" s="87"/>
    </row>
    <row r="944" spans="1:19" hidden="1" x14ac:dyDescent="0.2">
      <c r="A944" s="87"/>
      <c r="B944" s="87"/>
      <c r="Q944" s="87"/>
      <c r="R944" s="87"/>
      <c r="S944" s="87"/>
    </row>
    <row r="945" spans="1:19" hidden="1" x14ac:dyDescent="0.2">
      <c r="A945" s="87"/>
      <c r="B945" s="87"/>
      <c r="Q945" s="87"/>
      <c r="R945" s="87"/>
      <c r="S945" s="87"/>
    </row>
    <row r="946" spans="1:19" hidden="1" x14ac:dyDescent="0.2">
      <c r="A946" s="87"/>
      <c r="B946" s="87"/>
      <c r="Q946" s="87"/>
      <c r="R946" s="87"/>
      <c r="S946" s="87"/>
    </row>
    <row r="947" spans="1:19" hidden="1" x14ac:dyDescent="0.2">
      <c r="A947" s="87"/>
      <c r="B947" s="87"/>
      <c r="Q947" s="87"/>
      <c r="R947" s="87"/>
      <c r="S947" s="87"/>
    </row>
    <row r="948" spans="1:19" hidden="1" x14ac:dyDescent="0.2">
      <c r="A948" s="87"/>
      <c r="B948" s="87"/>
      <c r="Q948" s="87"/>
      <c r="R948" s="87"/>
      <c r="S948" s="87"/>
    </row>
    <row r="949" spans="1:19" hidden="1" x14ac:dyDescent="0.2">
      <c r="A949" s="87"/>
      <c r="B949" s="87"/>
      <c r="Q949" s="87"/>
      <c r="R949" s="87"/>
      <c r="S949" s="87"/>
    </row>
    <row r="950" spans="1:19" hidden="1" x14ac:dyDescent="0.2">
      <c r="A950" s="87"/>
      <c r="B950" s="87"/>
      <c r="Q950" s="87"/>
      <c r="R950" s="87"/>
      <c r="S950" s="87"/>
    </row>
    <row r="951" spans="1:19" hidden="1" x14ac:dyDescent="0.2">
      <c r="A951" s="87"/>
      <c r="B951" s="87"/>
      <c r="Q951" s="87"/>
      <c r="R951" s="87"/>
      <c r="S951" s="87"/>
    </row>
    <row r="952" spans="1:19" hidden="1" x14ac:dyDescent="0.2">
      <c r="A952" s="87"/>
      <c r="B952" s="87"/>
      <c r="Q952" s="87"/>
      <c r="R952" s="87"/>
      <c r="S952" s="87"/>
    </row>
    <row r="953" spans="1:19" hidden="1" x14ac:dyDescent="0.2">
      <c r="A953" s="87"/>
      <c r="B953" s="87"/>
      <c r="Q953" s="87"/>
      <c r="R953" s="87"/>
      <c r="S953" s="87"/>
    </row>
    <row r="954" spans="1:19" hidden="1" x14ac:dyDescent="0.2">
      <c r="A954" s="87"/>
      <c r="B954" s="87"/>
      <c r="Q954" s="87"/>
      <c r="R954" s="87"/>
      <c r="S954" s="87"/>
    </row>
    <row r="955" spans="1:19" hidden="1" x14ac:dyDescent="0.2">
      <c r="A955" s="87"/>
      <c r="B955" s="87"/>
      <c r="Q955" s="87"/>
      <c r="R955" s="87"/>
      <c r="S955" s="87"/>
    </row>
    <row r="956" spans="1:19" hidden="1" x14ac:dyDescent="0.2">
      <c r="A956" s="87"/>
      <c r="B956" s="87"/>
      <c r="Q956" s="87"/>
      <c r="R956" s="87"/>
      <c r="S956" s="87"/>
    </row>
    <row r="957" spans="1:19" hidden="1" x14ac:dyDescent="0.2">
      <c r="A957" s="87"/>
      <c r="B957" s="87"/>
      <c r="Q957" s="87"/>
      <c r="R957" s="87"/>
      <c r="S957" s="87"/>
    </row>
    <row r="958" spans="1:19" hidden="1" x14ac:dyDescent="0.2">
      <c r="A958" s="87"/>
      <c r="B958" s="87"/>
      <c r="Q958" s="87"/>
      <c r="R958" s="87"/>
      <c r="S958" s="87"/>
    </row>
    <row r="959" spans="1:19" hidden="1" x14ac:dyDescent="0.2">
      <c r="A959" s="87"/>
      <c r="B959" s="87"/>
      <c r="Q959" s="87"/>
      <c r="R959" s="87"/>
      <c r="S959" s="87"/>
    </row>
    <row r="960" spans="1:19" hidden="1" x14ac:dyDescent="0.2">
      <c r="A960" s="87"/>
      <c r="B960" s="87"/>
      <c r="Q960" s="87"/>
      <c r="R960" s="87"/>
      <c r="S960" s="87"/>
    </row>
    <row r="961" spans="1:19" hidden="1" x14ac:dyDescent="0.2">
      <c r="A961" s="87"/>
      <c r="B961" s="87"/>
      <c r="Q961" s="87"/>
      <c r="R961" s="87"/>
      <c r="S961" s="87"/>
    </row>
    <row r="962" spans="1:19" hidden="1" x14ac:dyDescent="0.2">
      <c r="A962" s="87"/>
      <c r="B962" s="87"/>
      <c r="Q962" s="87"/>
      <c r="R962" s="87"/>
      <c r="S962" s="87"/>
    </row>
    <row r="963" spans="1:19" hidden="1" x14ac:dyDescent="0.2">
      <c r="A963" s="87"/>
      <c r="B963" s="87"/>
      <c r="Q963" s="87"/>
      <c r="R963" s="87"/>
      <c r="S963" s="87"/>
    </row>
    <row r="964" spans="1:19" hidden="1" x14ac:dyDescent="0.2">
      <c r="A964" s="87"/>
      <c r="B964" s="87"/>
      <c r="Q964" s="87"/>
      <c r="R964" s="87"/>
      <c r="S964" s="87"/>
    </row>
    <row r="965" spans="1:19" hidden="1" x14ac:dyDescent="0.2">
      <c r="A965" s="87"/>
      <c r="B965" s="87"/>
      <c r="Q965" s="87"/>
      <c r="R965" s="87"/>
      <c r="S965" s="87"/>
    </row>
    <row r="966" spans="1:19" hidden="1" x14ac:dyDescent="0.2">
      <c r="A966" s="87"/>
      <c r="B966" s="87"/>
      <c r="Q966" s="87"/>
      <c r="R966" s="87"/>
      <c r="S966" s="87"/>
    </row>
    <row r="967" spans="1:19" hidden="1" x14ac:dyDescent="0.2">
      <c r="A967" s="87"/>
      <c r="B967" s="87"/>
      <c r="Q967" s="87"/>
      <c r="R967" s="87"/>
      <c r="S967" s="87"/>
    </row>
    <row r="968" spans="1:19" hidden="1" x14ac:dyDescent="0.2">
      <c r="A968" s="87"/>
      <c r="B968" s="87"/>
      <c r="Q968" s="87"/>
      <c r="R968" s="87"/>
      <c r="S968" s="87"/>
    </row>
    <row r="969" spans="1:19" hidden="1" x14ac:dyDescent="0.2">
      <c r="A969" s="87"/>
      <c r="B969" s="87"/>
      <c r="Q969" s="87"/>
      <c r="R969" s="87"/>
      <c r="S969" s="87"/>
    </row>
    <row r="970" spans="1:19" hidden="1" x14ac:dyDescent="0.2">
      <c r="A970" s="87"/>
      <c r="B970" s="87"/>
      <c r="Q970" s="87"/>
      <c r="R970" s="87"/>
      <c r="S970" s="87"/>
    </row>
    <row r="971" spans="1:19" hidden="1" x14ac:dyDescent="0.2">
      <c r="A971" s="87"/>
      <c r="B971" s="87"/>
      <c r="Q971" s="87"/>
      <c r="R971" s="87"/>
      <c r="S971" s="87"/>
    </row>
    <row r="972" spans="1:19" hidden="1" x14ac:dyDescent="0.2">
      <c r="A972" s="87"/>
      <c r="B972" s="87"/>
      <c r="Q972" s="87"/>
      <c r="R972" s="87"/>
      <c r="S972" s="87"/>
    </row>
    <row r="973" spans="1:19" hidden="1" x14ac:dyDescent="0.2">
      <c r="A973" s="87"/>
      <c r="B973" s="87"/>
      <c r="Q973" s="87"/>
      <c r="R973" s="87"/>
      <c r="S973" s="87"/>
    </row>
    <row r="974" spans="1:19" hidden="1" x14ac:dyDescent="0.2">
      <c r="A974" s="87"/>
      <c r="B974" s="87"/>
      <c r="Q974" s="87"/>
      <c r="R974" s="87"/>
      <c r="S974" s="87"/>
    </row>
    <row r="975" spans="1:19" hidden="1" x14ac:dyDescent="0.2">
      <c r="A975" s="87"/>
      <c r="B975" s="87"/>
      <c r="Q975" s="87"/>
      <c r="R975" s="87"/>
      <c r="S975" s="87"/>
    </row>
    <row r="976" spans="1:19" hidden="1" x14ac:dyDescent="0.2">
      <c r="A976" s="87"/>
      <c r="B976" s="87"/>
      <c r="Q976" s="87"/>
      <c r="R976" s="87"/>
      <c r="S976" s="87"/>
    </row>
    <row r="977" spans="1:19" hidden="1" x14ac:dyDescent="0.2">
      <c r="A977" s="87"/>
      <c r="B977" s="87"/>
      <c r="Q977" s="87"/>
      <c r="R977" s="87"/>
      <c r="S977" s="87"/>
    </row>
    <row r="978" spans="1:19" hidden="1" x14ac:dyDescent="0.2">
      <c r="A978" s="87"/>
      <c r="B978" s="87"/>
      <c r="Q978" s="87"/>
      <c r="R978" s="87"/>
      <c r="S978" s="87"/>
    </row>
    <row r="979" spans="1:19" hidden="1" x14ac:dyDescent="0.2">
      <c r="A979" s="87"/>
      <c r="B979" s="87"/>
      <c r="Q979" s="87"/>
      <c r="R979" s="87"/>
      <c r="S979" s="87"/>
    </row>
    <row r="980" spans="1:19" hidden="1" x14ac:dyDescent="0.2">
      <c r="A980" s="87"/>
      <c r="B980" s="87"/>
      <c r="Q980" s="87"/>
      <c r="R980" s="87"/>
      <c r="S980" s="87"/>
    </row>
    <row r="981" spans="1:19" hidden="1" x14ac:dyDescent="0.2">
      <c r="A981" s="87"/>
      <c r="B981" s="87"/>
      <c r="Q981" s="87"/>
      <c r="R981" s="87"/>
      <c r="S981" s="87"/>
    </row>
    <row r="982" spans="1:19" hidden="1" x14ac:dyDescent="0.2">
      <c r="A982" s="87"/>
      <c r="B982" s="87"/>
      <c r="Q982" s="87"/>
      <c r="R982" s="87"/>
      <c r="S982" s="87"/>
    </row>
    <row r="983" spans="1:19" hidden="1" x14ac:dyDescent="0.2">
      <c r="A983" s="87"/>
      <c r="B983" s="87"/>
      <c r="Q983" s="87"/>
      <c r="R983" s="87"/>
      <c r="S983" s="87"/>
    </row>
    <row r="984" spans="1:19" hidden="1" x14ac:dyDescent="0.2">
      <c r="A984" s="87"/>
      <c r="B984" s="87"/>
      <c r="Q984" s="87"/>
      <c r="R984" s="87"/>
      <c r="S984" s="87"/>
    </row>
    <row r="985" spans="1:19" hidden="1" x14ac:dyDescent="0.2">
      <c r="A985" s="87"/>
      <c r="B985" s="87"/>
      <c r="Q985" s="87"/>
      <c r="R985" s="87"/>
      <c r="S985" s="87"/>
    </row>
    <row r="986" spans="1:19" hidden="1" x14ac:dyDescent="0.2">
      <c r="A986" s="87"/>
      <c r="B986" s="87"/>
      <c r="Q986" s="87"/>
      <c r="R986" s="87"/>
      <c r="S986" s="87"/>
    </row>
    <row r="987" spans="1:19" hidden="1" x14ac:dyDescent="0.2">
      <c r="A987" s="87"/>
      <c r="B987" s="87"/>
      <c r="Q987" s="87"/>
      <c r="R987" s="87"/>
      <c r="S987" s="87"/>
    </row>
    <row r="988" spans="1:19" hidden="1" x14ac:dyDescent="0.2">
      <c r="A988" s="87"/>
      <c r="B988" s="87"/>
      <c r="Q988" s="87"/>
      <c r="R988" s="87"/>
      <c r="S988" s="87"/>
    </row>
    <row r="989" spans="1:19" hidden="1" x14ac:dyDescent="0.2">
      <c r="A989" s="87"/>
      <c r="B989" s="87"/>
      <c r="Q989" s="87"/>
      <c r="R989" s="87"/>
      <c r="S989" s="87"/>
    </row>
    <row r="990" spans="1:19" hidden="1" x14ac:dyDescent="0.2">
      <c r="A990" s="87"/>
      <c r="B990" s="87"/>
      <c r="Q990" s="87"/>
      <c r="R990" s="87"/>
      <c r="S990" s="87"/>
    </row>
    <row r="991" spans="1:19" hidden="1" x14ac:dyDescent="0.2">
      <c r="A991" s="87"/>
      <c r="B991" s="87"/>
      <c r="Q991" s="87"/>
      <c r="R991" s="87"/>
      <c r="S991" s="87"/>
    </row>
    <row r="992" spans="1:19" hidden="1" x14ac:dyDescent="0.2">
      <c r="A992" s="87"/>
      <c r="B992" s="87"/>
      <c r="Q992" s="87"/>
      <c r="R992" s="87"/>
      <c r="S992" s="87"/>
    </row>
    <row r="993" spans="1:19" hidden="1" x14ac:dyDescent="0.2">
      <c r="A993" s="87"/>
      <c r="B993" s="87"/>
      <c r="Q993" s="87"/>
      <c r="R993" s="87"/>
      <c r="S993" s="87"/>
    </row>
    <row r="994" spans="1:19" hidden="1" x14ac:dyDescent="0.2">
      <c r="A994" s="87"/>
      <c r="B994" s="87"/>
      <c r="Q994" s="87"/>
      <c r="R994" s="87"/>
      <c r="S994" s="87"/>
    </row>
    <row r="995" spans="1:19" hidden="1" x14ac:dyDescent="0.2">
      <c r="A995" s="87"/>
      <c r="B995" s="87"/>
      <c r="Q995" s="87"/>
      <c r="R995" s="87"/>
      <c r="S995" s="87"/>
    </row>
    <row r="996" spans="1:19" hidden="1" x14ac:dyDescent="0.2">
      <c r="A996" s="87"/>
      <c r="B996" s="87"/>
      <c r="Q996" s="87"/>
      <c r="R996" s="87"/>
      <c r="S996" s="87"/>
    </row>
    <row r="997" spans="1:19" hidden="1" x14ac:dyDescent="0.2">
      <c r="A997" s="87"/>
      <c r="B997" s="87"/>
      <c r="Q997" s="87"/>
      <c r="R997" s="87"/>
      <c r="S997" s="87"/>
    </row>
    <row r="998" spans="1:19" hidden="1" x14ac:dyDescent="0.2">
      <c r="A998" s="87"/>
      <c r="B998" s="87"/>
      <c r="Q998" s="87"/>
      <c r="R998" s="87"/>
      <c r="S998" s="87"/>
    </row>
    <row r="999" spans="1:19" hidden="1" x14ac:dyDescent="0.2">
      <c r="A999" s="87"/>
      <c r="B999" s="87"/>
      <c r="Q999" s="87"/>
      <c r="R999" s="87"/>
      <c r="S999" s="87"/>
    </row>
    <row r="1000" spans="1:19" hidden="1" x14ac:dyDescent="0.2">
      <c r="A1000" s="87"/>
      <c r="B1000" s="87"/>
      <c r="Q1000" s="87"/>
      <c r="R1000" s="87"/>
      <c r="S1000" s="87"/>
    </row>
    <row r="1001" spans="1:19" hidden="1" x14ac:dyDescent="0.2">
      <c r="A1001" s="87"/>
      <c r="B1001" s="87"/>
      <c r="Q1001" s="87"/>
      <c r="R1001" s="87"/>
      <c r="S1001" s="87"/>
    </row>
    <row r="1002" spans="1:19" hidden="1" x14ac:dyDescent="0.2">
      <c r="A1002" s="87"/>
      <c r="B1002" s="87"/>
      <c r="Q1002" s="87"/>
      <c r="R1002" s="87"/>
      <c r="S1002" s="87"/>
    </row>
    <row r="1003" spans="1:19" hidden="1" x14ac:dyDescent="0.2">
      <c r="A1003" s="87"/>
      <c r="B1003" s="87"/>
      <c r="Q1003" s="87"/>
      <c r="R1003" s="87"/>
      <c r="S1003" s="87"/>
    </row>
    <row r="1004" spans="1:19" hidden="1" x14ac:dyDescent="0.2">
      <c r="A1004" s="87"/>
      <c r="B1004" s="87"/>
      <c r="Q1004" s="87"/>
      <c r="R1004" s="87"/>
      <c r="S1004" s="87"/>
    </row>
    <row r="1005" spans="1:19" hidden="1" x14ac:dyDescent="0.2">
      <c r="A1005" s="87"/>
      <c r="B1005" s="87"/>
      <c r="Q1005" s="87"/>
      <c r="R1005" s="87"/>
      <c r="S1005" s="87"/>
    </row>
    <row r="1006" spans="1:19" hidden="1" x14ac:dyDescent="0.2">
      <c r="A1006" s="87"/>
      <c r="B1006" s="87"/>
      <c r="Q1006" s="87"/>
      <c r="R1006" s="87"/>
      <c r="S1006" s="87"/>
    </row>
    <row r="1007" spans="1:19" hidden="1" x14ac:dyDescent="0.2">
      <c r="A1007" s="87"/>
      <c r="B1007" s="87"/>
      <c r="Q1007" s="87"/>
      <c r="R1007" s="87"/>
      <c r="S1007" s="87"/>
    </row>
    <row r="1008" spans="1:19" hidden="1" x14ac:dyDescent="0.2">
      <c r="A1008" s="87"/>
      <c r="B1008" s="87"/>
      <c r="Q1008" s="87"/>
      <c r="R1008" s="87"/>
      <c r="S1008" s="87"/>
    </row>
    <row r="1009" spans="1:19" hidden="1" x14ac:dyDescent="0.2">
      <c r="A1009" s="87"/>
      <c r="B1009" s="87"/>
      <c r="Q1009" s="87"/>
      <c r="R1009" s="87"/>
      <c r="S1009" s="87"/>
    </row>
    <row r="1010" spans="1:19" hidden="1" x14ac:dyDescent="0.2">
      <c r="A1010" s="87"/>
      <c r="B1010" s="87"/>
      <c r="Q1010" s="87"/>
      <c r="R1010" s="87"/>
      <c r="S1010" s="87"/>
    </row>
    <row r="1011" spans="1:19" hidden="1" x14ac:dyDescent="0.2">
      <c r="A1011" s="87"/>
      <c r="B1011" s="87"/>
      <c r="Q1011" s="87"/>
      <c r="R1011" s="87"/>
      <c r="S1011" s="87"/>
    </row>
    <row r="1012" spans="1:19" hidden="1" x14ac:dyDescent="0.2">
      <c r="A1012" s="87"/>
      <c r="B1012" s="87"/>
      <c r="Q1012" s="87"/>
      <c r="R1012" s="87"/>
      <c r="S1012" s="87"/>
    </row>
    <row r="1013" spans="1:19" hidden="1" x14ac:dyDescent="0.2">
      <c r="A1013" s="87"/>
      <c r="B1013" s="87"/>
      <c r="Q1013" s="87"/>
      <c r="R1013" s="87"/>
      <c r="S1013" s="87"/>
    </row>
    <row r="1014" spans="1:19" hidden="1" x14ac:dyDescent="0.2">
      <c r="A1014" s="87"/>
      <c r="B1014" s="87"/>
      <c r="Q1014" s="87"/>
      <c r="R1014" s="87"/>
      <c r="S1014" s="87"/>
    </row>
    <row r="1015" spans="1:19" hidden="1" x14ac:dyDescent="0.2">
      <c r="A1015" s="87"/>
      <c r="B1015" s="87"/>
      <c r="Q1015" s="87"/>
      <c r="R1015" s="87"/>
      <c r="S1015" s="87"/>
    </row>
    <row r="1016" spans="1:19" hidden="1" x14ac:dyDescent="0.2">
      <c r="A1016" s="87"/>
      <c r="B1016" s="87"/>
      <c r="Q1016" s="87"/>
      <c r="R1016" s="87"/>
      <c r="S1016" s="87"/>
    </row>
    <row r="1017" spans="1:19" hidden="1" x14ac:dyDescent="0.2">
      <c r="A1017" s="87"/>
      <c r="B1017" s="87"/>
      <c r="Q1017" s="87"/>
      <c r="R1017" s="87"/>
      <c r="S1017" s="87"/>
    </row>
    <row r="1018" spans="1:19" hidden="1" x14ac:dyDescent="0.2">
      <c r="A1018" s="87"/>
      <c r="B1018" s="87"/>
      <c r="Q1018" s="87"/>
      <c r="R1018" s="87"/>
      <c r="S1018" s="87"/>
    </row>
    <row r="1019" spans="1:19" hidden="1" x14ac:dyDescent="0.2">
      <c r="A1019" s="87"/>
      <c r="B1019" s="87"/>
      <c r="Q1019" s="87"/>
      <c r="R1019" s="87"/>
      <c r="S1019" s="87"/>
    </row>
    <row r="1020" spans="1:19" hidden="1" x14ac:dyDescent="0.2">
      <c r="A1020" s="87"/>
      <c r="B1020" s="87"/>
      <c r="Q1020" s="87"/>
      <c r="R1020" s="87"/>
      <c r="S1020" s="87"/>
    </row>
    <row r="1021" spans="1:19" hidden="1" x14ac:dyDescent="0.2">
      <c r="A1021" s="87"/>
      <c r="B1021" s="87"/>
      <c r="Q1021" s="87"/>
      <c r="R1021" s="87"/>
      <c r="S1021" s="87"/>
    </row>
    <row r="1022" spans="1:19" hidden="1" x14ac:dyDescent="0.2">
      <c r="A1022" s="87"/>
      <c r="B1022" s="87"/>
      <c r="Q1022" s="87"/>
      <c r="R1022" s="87"/>
      <c r="S1022" s="87"/>
    </row>
    <row r="1023" spans="1:19" hidden="1" x14ac:dyDescent="0.2">
      <c r="A1023" s="87"/>
      <c r="B1023" s="87"/>
      <c r="Q1023" s="87"/>
      <c r="R1023" s="87"/>
      <c r="S1023" s="87"/>
    </row>
    <row r="1024" spans="1:19" hidden="1" x14ac:dyDescent="0.2">
      <c r="A1024" s="87"/>
      <c r="B1024" s="87"/>
      <c r="Q1024" s="87"/>
      <c r="R1024" s="87"/>
      <c r="S1024" s="87"/>
    </row>
    <row r="1025" spans="1:19" hidden="1" x14ac:dyDescent="0.2">
      <c r="A1025" s="87"/>
      <c r="B1025" s="87"/>
      <c r="Q1025" s="87"/>
      <c r="R1025" s="87"/>
      <c r="S1025" s="87"/>
    </row>
    <row r="1026" spans="1:19" hidden="1" x14ac:dyDescent="0.2">
      <c r="A1026" s="87"/>
      <c r="B1026" s="87"/>
      <c r="Q1026" s="87"/>
      <c r="R1026" s="87"/>
      <c r="S1026" s="87"/>
    </row>
    <row r="1027" spans="1:19" hidden="1" x14ac:dyDescent="0.2">
      <c r="A1027" s="87"/>
      <c r="B1027" s="87"/>
      <c r="Q1027" s="87"/>
      <c r="R1027" s="87"/>
      <c r="S1027" s="87"/>
    </row>
    <row r="1028" spans="1:19" hidden="1" x14ac:dyDescent="0.2">
      <c r="A1028" s="87"/>
      <c r="B1028" s="87"/>
      <c r="Q1028" s="87"/>
      <c r="R1028" s="87"/>
      <c r="S1028" s="87"/>
    </row>
    <row r="1029" spans="1:19" hidden="1" x14ac:dyDescent="0.2">
      <c r="A1029" s="87"/>
      <c r="B1029" s="87"/>
      <c r="Q1029" s="87"/>
      <c r="R1029" s="87"/>
      <c r="S1029" s="87"/>
    </row>
    <row r="1030" spans="1:19" hidden="1" x14ac:dyDescent="0.2">
      <c r="A1030" s="87"/>
      <c r="B1030" s="87"/>
      <c r="Q1030" s="87"/>
      <c r="R1030" s="87"/>
      <c r="S1030" s="87"/>
    </row>
    <row r="1031" spans="1:19" hidden="1" x14ac:dyDescent="0.2">
      <c r="A1031" s="87"/>
      <c r="B1031" s="87"/>
      <c r="Q1031" s="87"/>
      <c r="R1031" s="87"/>
      <c r="S1031" s="87"/>
    </row>
    <row r="1032" spans="1:19" hidden="1" x14ac:dyDescent="0.2">
      <c r="A1032" s="87"/>
      <c r="B1032" s="87"/>
      <c r="Q1032" s="87"/>
      <c r="R1032" s="87"/>
      <c r="S1032" s="87"/>
    </row>
    <row r="1033" spans="1:19" hidden="1" x14ac:dyDescent="0.2">
      <c r="A1033" s="87"/>
      <c r="B1033" s="87"/>
      <c r="Q1033" s="87"/>
      <c r="R1033" s="87"/>
      <c r="S1033" s="87"/>
    </row>
    <row r="1034" spans="1:19" hidden="1" x14ac:dyDescent="0.2">
      <c r="A1034" s="87"/>
      <c r="B1034" s="87"/>
      <c r="Q1034" s="87"/>
      <c r="R1034" s="87"/>
      <c r="S1034" s="87"/>
    </row>
    <row r="1035" spans="1:19" hidden="1" x14ac:dyDescent="0.2">
      <c r="A1035" s="87"/>
      <c r="B1035" s="87"/>
      <c r="Q1035" s="87"/>
      <c r="R1035" s="87"/>
      <c r="S1035" s="87"/>
    </row>
    <row r="1036" spans="1:19" hidden="1" x14ac:dyDescent="0.2">
      <c r="A1036" s="87"/>
      <c r="B1036" s="87"/>
      <c r="Q1036" s="87"/>
      <c r="R1036" s="87"/>
      <c r="S1036" s="87"/>
    </row>
    <row r="1037" spans="1:19" hidden="1" x14ac:dyDescent="0.2">
      <c r="A1037" s="87"/>
      <c r="B1037" s="87"/>
      <c r="Q1037" s="87"/>
      <c r="R1037" s="87"/>
      <c r="S1037" s="87"/>
    </row>
    <row r="1038" spans="1:19" hidden="1" x14ac:dyDescent="0.2">
      <c r="A1038" s="87"/>
      <c r="B1038" s="87"/>
      <c r="C1038" s="87"/>
      <c r="D1038" s="87"/>
      <c r="E1038" s="87"/>
      <c r="F1038" s="87"/>
      <c r="G1038" s="87"/>
      <c r="H1038" s="87"/>
      <c r="I1038" s="87"/>
      <c r="J1038" s="87"/>
      <c r="K1038" s="87"/>
      <c r="L1038" s="87"/>
      <c r="M1038" s="87"/>
      <c r="N1038" s="87"/>
      <c r="O1038" s="87"/>
      <c r="P1038" s="87"/>
      <c r="Q1038" s="87"/>
      <c r="R1038" s="87"/>
      <c r="S1038" s="87"/>
    </row>
    <row r="1039" spans="1:19" hidden="1" x14ac:dyDescent="0.2">
      <c r="A1039" s="87"/>
      <c r="B1039" s="87"/>
      <c r="C1039" s="87"/>
      <c r="D1039" s="87"/>
      <c r="E1039" s="87"/>
      <c r="F1039" s="87"/>
      <c r="G1039" s="87"/>
      <c r="H1039" s="87"/>
      <c r="I1039" s="87"/>
      <c r="J1039" s="87"/>
      <c r="K1039" s="87"/>
      <c r="L1039" s="87"/>
      <c r="M1039" s="87"/>
      <c r="N1039" s="87"/>
      <c r="O1039" s="87"/>
      <c r="P1039" s="87"/>
      <c r="Q1039" s="87"/>
      <c r="R1039" s="87"/>
      <c r="S1039" s="87"/>
    </row>
    <row r="1040" spans="1:19" hidden="1" x14ac:dyDescent="0.2">
      <c r="A1040" s="87"/>
      <c r="B1040" s="87"/>
      <c r="C1040" s="87"/>
      <c r="D1040" s="87"/>
      <c r="E1040" s="87"/>
      <c r="F1040" s="87"/>
      <c r="G1040" s="87"/>
      <c r="H1040" s="87"/>
      <c r="I1040" s="87"/>
      <c r="J1040" s="87"/>
      <c r="K1040" s="87"/>
      <c r="L1040" s="87"/>
      <c r="M1040" s="87"/>
      <c r="N1040" s="87"/>
      <c r="O1040" s="87"/>
      <c r="P1040" s="87"/>
      <c r="Q1040" s="87"/>
      <c r="R1040" s="87"/>
      <c r="S1040" s="87"/>
    </row>
    <row r="1041" spans="1:19" hidden="1" x14ac:dyDescent="0.2">
      <c r="A1041" s="87"/>
      <c r="B1041" s="87"/>
      <c r="C1041" s="87"/>
      <c r="D1041" s="87"/>
      <c r="E1041" s="87"/>
      <c r="F1041" s="87"/>
      <c r="G1041" s="87"/>
      <c r="H1041" s="87"/>
      <c r="I1041" s="87"/>
      <c r="J1041" s="87"/>
      <c r="K1041" s="87"/>
      <c r="L1041" s="87"/>
      <c r="M1041" s="87"/>
      <c r="N1041" s="87"/>
      <c r="O1041" s="87"/>
      <c r="P1041" s="87"/>
      <c r="Q1041" s="87"/>
      <c r="R1041" s="87"/>
      <c r="S1041" s="87"/>
    </row>
    <row r="1042" spans="1:19" hidden="1" x14ac:dyDescent="0.2">
      <c r="A1042" s="87"/>
      <c r="B1042" s="87"/>
      <c r="C1042" s="87"/>
      <c r="D1042" s="87"/>
      <c r="E1042" s="87"/>
      <c r="F1042" s="87"/>
      <c r="G1042" s="87"/>
      <c r="H1042" s="87"/>
      <c r="I1042" s="87"/>
      <c r="J1042" s="87"/>
      <c r="K1042" s="87"/>
      <c r="L1042" s="87"/>
      <c r="M1042" s="87"/>
      <c r="N1042" s="87"/>
      <c r="O1042" s="87"/>
      <c r="P1042" s="87"/>
      <c r="Q1042" s="87"/>
      <c r="R1042" s="87"/>
      <c r="S1042" s="87"/>
    </row>
    <row r="1043" spans="1:19" hidden="1" x14ac:dyDescent="0.2">
      <c r="A1043" s="87"/>
      <c r="B1043" s="87"/>
      <c r="C1043" s="87"/>
      <c r="D1043" s="87"/>
      <c r="E1043" s="87"/>
      <c r="F1043" s="87"/>
      <c r="G1043" s="87"/>
      <c r="H1043" s="87"/>
      <c r="I1043" s="87"/>
      <c r="J1043" s="87"/>
      <c r="K1043" s="87"/>
      <c r="L1043" s="87"/>
      <c r="M1043" s="87"/>
      <c r="N1043" s="87"/>
      <c r="O1043" s="87"/>
      <c r="P1043" s="87"/>
      <c r="Q1043" s="87"/>
      <c r="R1043" s="87"/>
      <c r="S1043" s="87"/>
    </row>
    <row r="1044" spans="1:19" hidden="1" x14ac:dyDescent="0.2">
      <c r="A1044" s="87"/>
      <c r="B1044" s="87"/>
      <c r="C1044" s="87"/>
      <c r="D1044" s="87"/>
      <c r="E1044" s="87"/>
      <c r="F1044" s="87"/>
      <c r="G1044" s="87"/>
      <c r="H1044" s="87"/>
      <c r="I1044" s="87"/>
      <c r="J1044" s="87"/>
      <c r="K1044" s="87"/>
      <c r="L1044" s="87"/>
      <c r="M1044" s="87"/>
      <c r="N1044" s="87"/>
      <c r="O1044" s="87"/>
      <c r="P1044" s="87"/>
      <c r="Q1044" s="87"/>
      <c r="R1044" s="87"/>
      <c r="S1044" s="87"/>
    </row>
    <row r="1045" spans="1:19" hidden="1" x14ac:dyDescent="0.2">
      <c r="A1045" s="87"/>
      <c r="B1045" s="87"/>
      <c r="C1045" s="87"/>
      <c r="D1045" s="87"/>
      <c r="E1045" s="87"/>
      <c r="F1045" s="87"/>
      <c r="G1045" s="87"/>
      <c r="H1045" s="87"/>
      <c r="I1045" s="87"/>
      <c r="J1045" s="87"/>
      <c r="K1045" s="87"/>
      <c r="L1045" s="87"/>
      <c r="M1045" s="87"/>
      <c r="N1045" s="87"/>
      <c r="O1045" s="87"/>
      <c r="P1045" s="87"/>
      <c r="Q1045" s="87"/>
      <c r="R1045" s="87"/>
      <c r="S1045" s="87"/>
    </row>
    <row r="1046" spans="1:19" hidden="1" x14ac:dyDescent="0.2">
      <c r="A1046" s="87"/>
      <c r="B1046" s="87"/>
      <c r="C1046" s="87"/>
      <c r="D1046" s="87"/>
      <c r="E1046" s="87"/>
      <c r="F1046" s="87"/>
      <c r="G1046" s="87"/>
      <c r="H1046" s="87"/>
      <c r="I1046" s="87"/>
      <c r="J1046" s="87"/>
      <c r="K1046" s="87"/>
      <c r="L1046" s="87"/>
      <c r="M1046" s="87"/>
      <c r="N1046" s="87"/>
      <c r="O1046" s="87"/>
      <c r="P1046" s="87"/>
      <c r="Q1046" s="87"/>
      <c r="R1046" s="87"/>
      <c r="S1046" s="87"/>
    </row>
    <row r="1047" spans="1:19" hidden="1" x14ac:dyDescent="0.2">
      <c r="A1047" s="87"/>
      <c r="B1047" s="87"/>
      <c r="C1047" s="87"/>
      <c r="D1047" s="87"/>
      <c r="E1047" s="87"/>
      <c r="F1047" s="87"/>
      <c r="G1047" s="87"/>
      <c r="H1047" s="87"/>
      <c r="I1047" s="87"/>
      <c r="J1047" s="87"/>
      <c r="K1047" s="87"/>
      <c r="L1047" s="87"/>
      <c r="M1047" s="87"/>
      <c r="N1047" s="87"/>
      <c r="O1047" s="87"/>
      <c r="P1047" s="87"/>
      <c r="Q1047" s="87"/>
      <c r="R1047" s="87"/>
      <c r="S1047" s="87"/>
    </row>
    <row r="1048" spans="1:19" hidden="1" x14ac:dyDescent="0.2">
      <c r="A1048" s="87"/>
      <c r="B1048" s="87"/>
      <c r="C1048" s="87"/>
      <c r="D1048" s="87"/>
      <c r="E1048" s="87"/>
      <c r="F1048" s="87"/>
      <c r="G1048" s="87"/>
      <c r="H1048" s="87"/>
      <c r="I1048" s="87"/>
      <c r="J1048" s="87"/>
      <c r="K1048" s="87"/>
      <c r="L1048" s="87"/>
      <c r="M1048" s="87"/>
      <c r="N1048" s="87"/>
      <c r="O1048" s="87"/>
      <c r="P1048" s="87"/>
      <c r="Q1048" s="87"/>
      <c r="R1048" s="87"/>
      <c r="S1048" s="87"/>
    </row>
    <row r="1049" spans="1:19" hidden="1" x14ac:dyDescent="0.2">
      <c r="A1049" s="87"/>
      <c r="B1049" s="87"/>
      <c r="C1049" s="87"/>
      <c r="D1049" s="87"/>
      <c r="E1049" s="87"/>
      <c r="F1049" s="87"/>
      <c r="G1049" s="87"/>
      <c r="H1049" s="87"/>
      <c r="I1049" s="87"/>
      <c r="J1049" s="87"/>
      <c r="K1049" s="87"/>
      <c r="L1049" s="87"/>
      <c r="M1049" s="87"/>
      <c r="N1049" s="87"/>
      <c r="O1049" s="87"/>
      <c r="P1049" s="87"/>
      <c r="Q1049" s="87"/>
      <c r="R1049" s="87"/>
      <c r="S1049" s="87"/>
    </row>
    <row r="1050" spans="1:19" hidden="1" x14ac:dyDescent="0.2">
      <c r="A1050" s="87"/>
      <c r="B1050" s="87"/>
      <c r="C1050" s="87"/>
      <c r="D1050" s="87"/>
      <c r="E1050" s="87"/>
      <c r="F1050" s="87"/>
      <c r="G1050" s="87"/>
      <c r="H1050" s="87"/>
      <c r="I1050" s="87"/>
      <c r="J1050" s="87"/>
      <c r="K1050" s="87"/>
      <c r="L1050" s="87"/>
      <c r="M1050" s="87"/>
      <c r="N1050" s="87"/>
      <c r="O1050" s="87"/>
      <c r="P1050" s="87"/>
      <c r="Q1050" s="87"/>
      <c r="R1050" s="87"/>
      <c r="S1050" s="87"/>
    </row>
    <row r="1051" spans="1:19" hidden="1" x14ac:dyDescent="0.2">
      <c r="A1051" s="87"/>
      <c r="B1051" s="87"/>
      <c r="C1051" s="87"/>
      <c r="D1051" s="87"/>
      <c r="E1051" s="87"/>
      <c r="F1051" s="87"/>
      <c r="G1051" s="87"/>
      <c r="H1051" s="87"/>
      <c r="I1051" s="87"/>
      <c r="J1051" s="87"/>
      <c r="K1051" s="87"/>
      <c r="L1051" s="87"/>
      <c r="M1051" s="87"/>
      <c r="N1051" s="87"/>
      <c r="O1051" s="87"/>
      <c r="P1051" s="87"/>
      <c r="Q1051" s="87"/>
      <c r="R1051" s="87"/>
      <c r="S1051" s="87"/>
    </row>
    <row r="1052" spans="1:19" hidden="1" x14ac:dyDescent="0.2">
      <c r="A1052" s="87"/>
      <c r="B1052" s="87"/>
      <c r="C1052" s="87"/>
      <c r="D1052" s="87"/>
      <c r="E1052" s="87"/>
      <c r="F1052" s="87"/>
      <c r="G1052" s="87"/>
      <c r="H1052" s="87"/>
      <c r="I1052" s="87"/>
      <c r="J1052" s="87"/>
      <c r="K1052" s="87"/>
      <c r="L1052" s="87"/>
      <c r="M1052" s="87"/>
      <c r="N1052" s="87"/>
      <c r="O1052" s="87"/>
      <c r="P1052" s="87"/>
      <c r="Q1052" s="87"/>
      <c r="R1052" s="87"/>
      <c r="S1052" s="87"/>
    </row>
    <row r="1053" spans="1:19" hidden="1" x14ac:dyDescent="0.2">
      <c r="A1053" s="87"/>
      <c r="B1053" s="87"/>
      <c r="C1053" s="87"/>
      <c r="D1053" s="87"/>
      <c r="E1053" s="87"/>
      <c r="F1053" s="87"/>
      <c r="G1053" s="87"/>
      <c r="H1053" s="87"/>
      <c r="I1053" s="87"/>
      <c r="J1053" s="87"/>
      <c r="K1053" s="87"/>
      <c r="L1053" s="87"/>
      <c r="M1053" s="87"/>
      <c r="N1053" s="87"/>
      <c r="O1053" s="87"/>
      <c r="P1053" s="87"/>
      <c r="Q1053" s="87"/>
      <c r="R1053" s="87"/>
      <c r="S1053" s="87"/>
    </row>
    <row r="1054" spans="1:19" hidden="1" x14ac:dyDescent="0.2">
      <c r="A1054" s="87"/>
      <c r="B1054" s="87"/>
      <c r="C1054" s="87"/>
      <c r="D1054" s="87"/>
      <c r="E1054" s="87"/>
      <c r="F1054" s="87"/>
      <c r="G1054" s="87"/>
      <c r="H1054" s="87"/>
      <c r="I1054" s="87"/>
      <c r="J1054" s="87"/>
      <c r="K1054" s="87"/>
      <c r="L1054" s="87"/>
      <c r="M1054" s="87"/>
      <c r="N1054" s="87"/>
      <c r="O1054" s="87"/>
      <c r="P1054" s="87"/>
      <c r="Q1054" s="87"/>
      <c r="R1054" s="87"/>
      <c r="S1054" s="87"/>
    </row>
    <row r="1055" spans="1:19" hidden="1" x14ac:dyDescent="0.2">
      <c r="A1055" s="87"/>
      <c r="B1055" s="87"/>
      <c r="C1055" s="87"/>
      <c r="D1055" s="87"/>
      <c r="E1055" s="87"/>
      <c r="F1055" s="87"/>
      <c r="G1055" s="87"/>
      <c r="H1055" s="87"/>
      <c r="I1055" s="87"/>
      <c r="J1055" s="87"/>
      <c r="K1055" s="87"/>
      <c r="L1055" s="87"/>
      <c r="M1055" s="87"/>
      <c r="N1055" s="87"/>
      <c r="O1055" s="87"/>
      <c r="P1055" s="87"/>
      <c r="Q1055" s="87"/>
      <c r="R1055" s="87"/>
      <c r="S1055" s="87"/>
    </row>
    <row r="1056" spans="1:19" hidden="1" x14ac:dyDescent="0.2">
      <c r="A1056" s="87"/>
      <c r="B1056" s="87"/>
      <c r="C1056" s="87"/>
      <c r="D1056" s="87"/>
      <c r="E1056" s="87"/>
      <c r="F1056" s="87"/>
      <c r="G1056" s="87"/>
      <c r="H1056" s="87"/>
      <c r="I1056" s="87"/>
      <c r="J1056" s="87"/>
      <c r="K1056" s="87"/>
      <c r="L1056" s="87"/>
      <c r="M1056" s="87"/>
      <c r="N1056" s="87"/>
      <c r="O1056" s="87"/>
      <c r="P1056" s="87"/>
      <c r="Q1056" s="87"/>
      <c r="R1056" s="87"/>
      <c r="S1056" s="87"/>
    </row>
    <row r="1057" spans="1:19" hidden="1" x14ac:dyDescent="0.2">
      <c r="A1057" s="87"/>
      <c r="B1057" s="87"/>
      <c r="C1057" s="87"/>
      <c r="D1057" s="87"/>
      <c r="E1057" s="87"/>
      <c r="F1057" s="87"/>
      <c r="G1057" s="87"/>
      <c r="H1057" s="87"/>
      <c r="I1057" s="87"/>
      <c r="J1057" s="87"/>
      <c r="K1057" s="87"/>
      <c r="L1057" s="87"/>
      <c r="M1057" s="87"/>
      <c r="N1057" s="87"/>
      <c r="O1057" s="87"/>
      <c r="P1057" s="87"/>
      <c r="Q1057" s="87"/>
      <c r="R1057" s="87"/>
      <c r="S1057" s="87"/>
    </row>
    <row r="1058" spans="1:19" hidden="1" x14ac:dyDescent="0.2">
      <c r="A1058" s="87"/>
      <c r="B1058" s="87"/>
      <c r="C1058" s="87"/>
      <c r="D1058" s="87"/>
      <c r="E1058" s="87"/>
      <c r="F1058" s="87"/>
      <c r="G1058" s="87"/>
      <c r="H1058" s="87"/>
      <c r="I1058" s="87"/>
      <c r="J1058" s="87"/>
      <c r="K1058" s="87"/>
      <c r="L1058" s="87"/>
      <c r="M1058" s="87"/>
      <c r="N1058" s="87"/>
      <c r="O1058" s="87"/>
      <c r="P1058" s="87"/>
      <c r="Q1058" s="87"/>
      <c r="R1058" s="87"/>
      <c r="S1058" s="87"/>
    </row>
    <row r="1059" spans="1:19" hidden="1" x14ac:dyDescent="0.2">
      <c r="A1059" s="87"/>
      <c r="B1059" s="87"/>
      <c r="C1059" s="87"/>
      <c r="D1059" s="87"/>
      <c r="E1059" s="87"/>
      <c r="F1059" s="87"/>
      <c r="G1059" s="87"/>
      <c r="H1059" s="87"/>
      <c r="I1059" s="87"/>
      <c r="J1059" s="87"/>
      <c r="K1059" s="87"/>
      <c r="L1059" s="87"/>
      <c r="M1059" s="87"/>
      <c r="N1059" s="87"/>
      <c r="O1059" s="87"/>
      <c r="P1059" s="87"/>
      <c r="Q1059" s="87"/>
      <c r="R1059" s="87"/>
      <c r="S1059" s="87"/>
    </row>
    <row r="1060" spans="1:19" hidden="1" x14ac:dyDescent="0.2">
      <c r="A1060" s="87"/>
      <c r="B1060" s="87"/>
      <c r="C1060" s="87"/>
      <c r="D1060" s="87"/>
      <c r="E1060" s="87"/>
      <c r="F1060" s="87"/>
      <c r="G1060" s="87"/>
      <c r="H1060" s="87"/>
      <c r="I1060" s="87"/>
      <c r="J1060" s="87"/>
      <c r="K1060" s="87"/>
      <c r="L1060" s="87"/>
      <c r="M1060" s="87"/>
      <c r="N1060" s="87"/>
      <c r="O1060" s="87"/>
      <c r="P1060" s="87"/>
      <c r="Q1060" s="87"/>
      <c r="R1060" s="87"/>
      <c r="S1060" s="87"/>
    </row>
    <row r="1061" spans="1:19" hidden="1" x14ac:dyDescent="0.2">
      <c r="A1061" s="87"/>
      <c r="B1061" s="87"/>
      <c r="C1061" s="87"/>
      <c r="D1061" s="87"/>
      <c r="E1061" s="87"/>
      <c r="F1061" s="87"/>
      <c r="G1061" s="87"/>
      <c r="H1061" s="87"/>
      <c r="I1061" s="87"/>
      <c r="J1061" s="87"/>
      <c r="K1061" s="87"/>
      <c r="L1061" s="87"/>
      <c r="M1061" s="87"/>
      <c r="N1061" s="87"/>
      <c r="O1061" s="87"/>
      <c r="P1061" s="87"/>
      <c r="Q1061" s="87"/>
      <c r="R1061" s="87"/>
      <c r="S1061" s="87"/>
    </row>
    <row r="1062" spans="1:19" hidden="1" x14ac:dyDescent="0.2">
      <c r="A1062" s="87"/>
      <c r="B1062" s="87"/>
      <c r="C1062" s="87"/>
      <c r="D1062" s="87"/>
      <c r="E1062" s="87"/>
      <c r="F1062" s="87"/>
      <c r="G1062" s="87"/>
      <c r="H1062" s="87"/>
      <c r="I1062" s="87"/>
      <c r="J1062" s="87"/>
      <c r="K1062" s="87"/>
      <c r="L1062" s="87"/>
      <c r="M1062" s="87"/>
      <c r="N1062" s="87"/>
      <c r="O1062" s="87"/>
      <c r="P1062" s="87"/>
      <c r="Q1062" s="87"/>
      <c r="R1062" s="87"/>
      <c r="S1062" s="87"/>
    </row>
    <row r="1063" spans="1:19" hidden="1" x14ac:dyDescent="0.2">
      <c r="A1063" s="87"/>
      <c r="B1063" s="87"/>
      <c r="C1063" s="87"/>
      <c r="D1063" s="87"/>
      <c r="E1063" s="87"/>
      <c r="F1063" s="87"/>
      <c r="G1063" s="87"/>
      <c r="H1063" s="87"/>
      <c r="I1063" s="87"/>
      <c r="J1063" s="87"/>
      <c r="K1063" s="87"/>
      <c r="L1063" s="87"/>
      <c r="M1063" s="87"/>
      <c r="N1063" s="87"/>
      <c r="O1063" s="87"/>
      <c r="P1063" s="87"/>
      <c r="Q1063" s="87"/>
      <c r="R1063" s="87"/>
      <c r="S1063" s="87"/>
    </row>
    <row r="1064" spans="1:19" hidden="1" x14ac:dyDescent="0.2">
      <c r="A1064" s="87"/>
      <c r="B1064" s="87"/>
      <c r="C1064" s="87"/>
      <c r="D1064" s="87"/>
      <c r="E1064" s="87"/>
      <c r="F1064" s="87"/>
      <c r="G1064" s="87"/>
      <c r="H1064" s="87"/>
      <c r="I1064" s="87"/>
      <c r="J1064" s="87"/>
      <c r="K1064" s="87"/>
      <c r="L1064" s="87"/>
      <c r="M1064" s="87"/>
      <c r="N1064" s="87"/>
      <c r="O1064" s="87"/>
      <c r="P1064" s="87"/>
      <c r="Q1064" s="87"/>
      <c r="R1064" s="87"/>
      <c r="S1064" s="87"/>
    </row>
    <row r="1065" spans="1:19" hidden="1" x14ac:dyDescent="0.2">
      <c r="A1065" s="87"/>
      <c r="B1065" s="87"/>
      <c r="C1065" s="87"/>
      <c r="D1065" s="87"/>
      <c r="E1065" s="87"/>
      <c r="F1065" s="87"/>
      <c r="G1065" s="87"/>
      <c r="H1065" s="87"/>
      <c r="I1065" s="87"/>
      <c r="J1065" s="87"/>
      <c r="K1065" s="87"/>
      <c r="L1065" s="87"/>
      <c r="M1065" s="87"/>
      <c r="N1065" s="87"/>
      <c r="O1065" s="87"/>
      <c r="P1065" s="87"/>
      <c r="Q1065" s="87"/>
      <c r="R1065" s="87"/>
      <c r="S1065" s="87"/>
    </row>
    <row r="1066" spans="1:19" hidden="1" x14ac:dyDescent="0.2">
      <c r="A1066" s="87"/>
      <c r="B1066" s="87"/>
      <c r="C1066" s="87"/>
      <c r="D1066" s="87"/>
      <c r="E1066" s="87"/>
      <c r="F1066" s="87"/>
      <c r="G1066" s="87"/>
      <c r="H1066" s="87"/>
      <c r="I1066" s="87"/>
      <c r="J1066" s="87"/>
      <c r="K1066" s="87"/>
      <c r="L1066" s="87"/>
      <c r="M1066" s="87"/>
      <c r="N1066" s="87"/>
      <c r="O1066" s="87"/>
      <c r="P1066" s="87"/>
      <c r="Q1066" s="87"/>
      <c r="R1066" s="87"/>
      <c r="S1066" s="87"/>
    </row>
    <row r="1067" spans="1:19" hidden="1" x14ac:dyDescent="0.2">
      <c r="A1067" s="87"/>
      <c r="B1067" s="87"/>
      <c r="C1067" s="87"/>
      <c r="D1067" s="87"/>
      <c r="E1067" s="87"/>
      <c r="F1067" s="87"/>
      <c r="G1067" s="87"/>
      <c r="H1067" s="87"/>
      <c r="I1067" s="87"/>
      <c r="J1067" s="87"/>
      <c r="K1067" s="87"/>
      <c r="L1067" s="87"/>
      <c r="M1067" s="87"/>
      <c r="N1067" s="87"/>
      <c r="O1067" s="87"/>
      <c r="P1067" s="87"/>
      <c r="Q1067" s="87"/>
      <c r="R1067" s="87"/>
      <c r="S1067" s="87"/>
    </row>
    <row r="1068" spans="1:19" hidden="1" x14ac:dyDescent="0.2">
      <c r="A1068" s="87"/>
      <c r="B1068" s="87"/>
      <c r="C1068" s="87"/>
      <c r="D1068" s="87"/>
      <c r="E1068" s="87"/>
      <c r="F1068" s="87"/>
      <c r="G1068" s="87"/>
      <c r="H1068" s="87"/>
      <c r="I1068" s="87"/>
      <c r="J1068" s="87"/>
      <c r="K1068" s="87"/>
      <c r="L1068" s="87"/>
      <c r="M1068" s="87"/>
      <c r="N1068" s="87"/>
      <c r="O1068" s="87"/>
      <c r="P1068" s="87"/>
      <c r="Q1068" s="87"/>
      <c r="R1068" s="87"/>
      <c r="S1068" s="87"/>
    </row>
    <row r="1069" spans="1:19" hidden="1" x14ac:dyDescent="0.2">
      <c r="A1069" s="87"/>
      <c r="B1069" s="87"/>
      <c r="C1069" s="87"/>
      <c r="D1069" s="87"/>
      <c r="E1069" s="87"/>
      <c r="F1069" s="87"/>
      <c r="G1069" s="87"/>
      <c r="H1069" s="87"/>
      <c r="I1069" s="87"/>
      <c r="J1069" s="87"/>
      <c r="K1069" s="87"/>
      <c r="L1069" s="87"/>
      <c r="M1069" s="87"/>
      <c r="N1069" s="87"/>
      <c r="O1069" s="87"/>
      <c r="P1069" s="87"/>
      <c r="Q1069" s="87"/>
      <c r="R1069" s="87"/>
      <c r="S1069" s="87"/>
    </row>
    <row r="1070" spans="1:19" hidden="1" x14ac:dyDescent="0.2">
      <c r="A1070" s="87"/>
      <c r="B1070" s="87"/>
      <c r="C1070" s="87"/>
      <c r="D1070" s="87"/>
      <c r="E1070" s="87"/>
      <c r="F1070" s="87"/>
      <c r="G1070" s="87"/>
      <c r="H1070" s="87"/>
      <c r="I1070" s="87"/>
      <c r="J1070" s="87"/>
      <c r="K1070" s="87"/>
      <c r="L1070" s="87"/>
      <c r="M1070" s="87"/>
      <c r="N1070" s="87"/>
      <c r="O1070" s="87"/>
      <c r="P1070" s="87"/>
      <c r="Q1070" s="87"/>
      <c r="R1070" s="87"/>
      <c r="S1070" s="87"/>
    </row>
    <row r="1071" spans="1:19" hidden="1" x14ac:dyDescent="0.2">
      <c r="A1071" s="87"/>
      <c r="B1071" s="87"/>
      <c r="C1071" s="87"/>
      <c r="D1071" s="87"/>
      <c r="E1071" s="87"/>
      <c r="F1071" s="87"/>
      <c r="G1071" s="87"/>
      <c r="H1071" s="87"/>
      <c r="I1071" s="87"/>
      <c r="J1071" s="87"/>
      <c r="K1071" s="87"/>
      <c r="L1071" s="87"/>
      <c r="M1071" s="87"/>
      <c r="N1071" s="87"/>
      <c r="O1071" s="87"/>
      <c r="P1071" s="87"/>
      <c r="Q1071" s="87"/>
      <c r="R1071" s="87"/>
      <c r="S1071" s="87"/>
    </row>
    <row r="1072" spans="1:19" hidden="1" x14ac:dyDescent="0.2">
      <c r="A1072" s="87"/>
      <c r="B1072" s="87"/>
      <c r="C1072" s="87"/>
      <c r="D1072" s="87"/>
      <c r="E1072" s="87"/>
      <c r="F1072" s="87"/>
      <c r="G1072" s="87"/>
      <c r="H1072" s="87"/>
      <c r="I1072" s="87"/>
      <c r="J1072" s="87"/>
      <c r="K1072" s="87"/>
      <c r="L1072" s="87"/>
      <c r="M1072" s="87"/>
      <c r="N1072" s="87"/>
      <c r="O1072" s="87"/>
      <c r="P1072" s="87"/>
      <c r="Q1072" s="87"/>
      <c r="R1072" s="87"/>
      <c r="S1072" s="87"/>
    </row>
    <row r="1073" spans="1:19" hidden="1" x14ac:dyDescent="0.2">
      <c r="A1073" s="87"/>
      <c r="B1073" s="87"/>
      <c r="C1073" s="87"/>
      <c r="D1073" s="87"/>
      <c r="E1073" s="87"/>
      <c r="F1073" s="87"/>
      <c r="G1073" s="87"/>
      <c r="H1073" s="87"/>
      <c r="I1073" s="87"/>
      <c r="J1073" s="87"/>
      <c r="K1073" s="87"/>
      <c r="L1073" s="87"/>
      <c r="M1073" s="87"/>
      <c r="N1073" s="87"/>
      <c r="O1073" s="87"/>
      <c r="P1073" s="87"/>
      <c r="Q1073" s="87"/>
      <c r="R1073" s="87"/>
      <c r="S1073" s="87"/>
    </row>
    <row r="1074" spans="1:19" hidden="1" x14ac:dyDescent="0.2">
      <c r="A1074" s="87"/>
      <c r="B1074" s="87"/>
      <c r="C1074" s="87"/>
      <c r="D1074" s="87"/>
      <c r="E1074" s="87"/>
      <c r="F1074" s="87"/>
      <c r="G1074" s="87"/>
      <c r="H1074" s="87"/>
      <c r="I1074" s="87"/>
      <c r="J1074" s="87"/>
      <c r="K1074" s="87"/>
      <c r="L1074" s="87"/>
      <c r="M1074" s="87"/>
      <c r="N1074" s="87"/>
      <c r="O1074" s="87"/>
      <c r="P1074" s="87"/>
      <c r="Q1074" s="87"/>
      <c r="R1074" s="87"/>
      <c r="S1074" s="87"/>
    </row>
    <row r="1075" spans="1:19" hidden="1" x14ac:dyDescent="0.2">
      <c r="A1075" s="87"/>
      <c r="B1075" s="87"/>
      <c r="C1075" s="87"/>
      <c r="D1075" s="87"/>
      <c r="E1075" s="87"/>
      <c r="F1075" s="87"/>
      <c r="G1075" s="87"/>
      <c r="H1075" s="87"/>
      <c r="I1075" s="87"/>
      <c r="J1075" s="87"/>
      <c r="K1075" s="87"/>
      <c r="L1075" s="87"/>
      <c r="M1075" s="87"/>
      <c r="N1075" s="87"/>
      <c r="O1075" s="87"/>
      <c r="P1075" s="87"/>
      <c r="Q1075" s="87"/>
      <c r="R1075" s="87"/>
      <c r="S1075" s="87"/>
    </row>
    <row r="1076" spans="1:19" hidden="1" x14ac:dyDescent="0.2">
      <c r="A1076" s="87"/>
      <c r="B1076" s="87"/>
      <c r="C1076" s="87"/>
      <c r="D1076" s="87"/>
      <c r="E1076" s="87"/>
      <c r="F1076" s="87"/>
      <c r="G1076" s="87"/>
      <c r="H1076" s="87"/>
      <c r="I1076" s="87"/>
      <c r="J1076" s="87"/>
      <c r="K1076" s="87"/>
      <c r="L1076" s="87"/>
      <c r="M1076" s="87"/>
      <c r="N1076" s="87"/>
      <c r="O1076" s="87"/>
      <c r="P1076" s="87"/>
      <c r="Q1076" s="87"/>
      <c r="R1076" s="87"/>
      <c r="S1076" s="87"/>
    </row>
    <row r="1077" spans="1:19" hidden="1" x14ac:dyDescent="0.2">
      <c r="A1077" s="87"/>
      <c r="B1077" s="87"/>
      <c r="C1077" s="87"/>
      <c r="D1077" s="87"/>
      <c r="E1077" s="87"/>
      <c r="F1077" s="87"/>
      <c r="G1077" s="87"/>
      <c r="H1077" s="87"/>
      <c r="I1077" s="87"/>
      <c r="J1077" s="87"/>
      <c r="K1077" s="87"/>
      <c r="L1077" s="87"/>
      <c r="M1077" s="87"/>
      <c r="N1077" s="87"/>
      <c r="O1077" s="87"/>
      <c r="P1077" s="87"/>
      <c r="Q1077" s="87"/>
      <c r="R1077" s="87"/>
      <c r="S1077" s="87"/>
    </row>
    <row r="1078" spans="1:19" hidden="1" x14ac:dyDescent="0.2">
      <c r="A1078" s="87"/>
      <c r="B1078" s="87"/>
      <c r="C1078" s="87"/>
      <c r="D1078" s="87"/>
      <c r="E1078" s="87"/>
      <c r="F1078" s="87"/>
      <c r="G1078" s="87"/>
      <c r="H1078" s="87"/>
      <c r="I1078" s="87"/>
      <c r="J1078" s="87"/>
      <c r="K1078" s="87"/>
      <c r="L1078" s="87"/>
      <c r="M1078" s="87"/>
      <c r="N1078" s="87"/>
      <c r="O1078" s="87"/>
      <c r="P1078" s="87"/>
      <c r="Q1078" s="87"/>
      <c r="R1078" s="87"/>
      <c r="S1078" s="87"/>
    </row>
    <row r="1079" spans="1:19" hidden="1" x14ac:dyDescent="0.2">
      <c r="A1079" s="87"/>
      <c r="B1079" s="87"/>
      <c r="C1079" s="87"/>
      <c r="D1079" s="87"/>
      <c r="E1079" s="87"/>
      <c r="F1079" s="87"/>
      <c r="G1079" s="87"/>
      <c r="H1079" s="87"/>
      <c r="I1079" s="87"/>
      <c r="J1079" s="87"/>
      <c r="K1079" s="87"/>
      <c r="L1079" s="87"/>
      <c r="M1079" s="87"/>
      <c r="N1079" s="87"/>
      <c r="O1079" s="87"/>
      <c r="P1079" s="87"/>
      <c r="Q1079" s="87"/>
      <c r="R1079" s="87"/>
      <c r="S1079" s="87"/>
    </row>
    <row r="1080" spans="1:19" hidden="1" x14ac:dyDescent="0.2">
      <c r="A1080" s="87"/>
      <c r="B1080" s="87"/>
      <c r="C1080" s="87"/>
      <c r="D1080" s="87"/>
      <c r="E1080" s="87"/>
      <c r="F1080" s="87"/>
      <c r="G1080" s="87"/>
      <c r="H1080" s="87"/>
      <c r="I1080" s="87"/>
      <c r="J1080" s="87"/>
      <c r="K1080" s="87"/>
      <c r="L1080" s="87"/>
      <c r="M1080" s="87"/>
      <c r="N1080" s="87"/>
      <c r="O1080" s="87"/>
      <c r="P1080" s="87"/>
      <c r="Q1080" s="87"/>
      <c r="R1080" s="87"/>
      <c r="S1080" s="87"/>
    </row>
    <row r="1081" spans="1:19" hidden="1" x14ac:dyDescent="0.2">
      <c r="A1081" s="87"/>
      <c r="B1081" s="87"/>
      <c r="C1081" s="87"/>
      <c r="D1081" s="87"/>
      <c r="E1081" s="87"/>
      <c r="F1081" s="87"/>
      <c r="G1081" s="87"/>
      <c r="H1081" s="87"/>
      <c r="I1081" s="87"/>
      <c r="J1081" s="87"/>
      <c r="K1081" s="87"/>
      <c r="L1081" s="87"/>
      <c r="M1081" s="87"/>
      <c r="N1081" s="87"/>
      <c r="O1081" s="87"/>
      <c r="P1081" s="87"/>
      <c r="Q1081" s="87"/>
      <c r="R1081" s="87"/>
      <c r="S1081" s="87"/>
    </row>
    <row r="1082" spans="1:19" hidden="1" x14ac:dyDescent="0.2">
      <c r="A1082" s="87"/>
      <c r="B1082" s="87"/>
      <c r="C1082" s="87"/>
      <c r="D1082" s="87"/>
      <c r="E1082" s="87"/>
      <c r="F1082" s="87"/>
      <c r="G1082" s="87"/>
      <c r="H1082" s="87"/>
      <c r="I1082" s="87"/>
      <c r="J1082" s="87"/>
      <c r="K1082" s="87"/>
      <c r="L1082" s="87"/>
      <c r="M1082" s="87"/>
      <c r="N1082" s="87"/>
      <c r="O1082" s="87"/>
      <c r="P1082" s="87"/>
      <c r="Q1082" s="87"/>
      <c r="R1082" s="87"/>
      <c r="S1082" s="87"/>
    </row>
    <row r="1083" spans="1:19" hidden="1" x14ac:dyDescent="0.2">
      <c r="A1083" s="87"/>
      <c r="B1083" s="87"/>
      <c r="C1083" s="87"/>
      <c r="D1083" s="87"/>
      <c r="E1083" s="87"/>
      <c r="F1083" s="87"/>
      <c r="G1083" s="87"/>
      <c r="H1083" s="87"/>
      <c r="I1083" s="87"/>
      <c r="J1083" s="87"/>
      <c r="K1083" s="87"/>
      <c r="L1083" s="87"/>
      <c r="M1083" s="87"/>
      <c r="N1083" s="87"/>
      <c r="O1083" s="87"/>
      <c r="P1083" s="87"/>
      <c r="Q1083" s="87"/>
      <c r="R1083" s="87"/>
      <c r="S1083" s="87"/>
    </row>
    <row r="1084" spans="1:19" hidden="1" x14ac:dyDescent="0.2">
      <c r="A1084" s="87"/>
      <c r="B1084" s="87"/>
      <c r="C1084" s="87"/>
      <c r="D1084" s="87"/>
      <c r="E1084" s="87"/>
      <c r="F1084" s="87"/>
      <c r="G1084" s="87"/>
      <c r="H1084" s="87"/>
      <c r="I1084" s="87"/>
      <c r="J1084" s="87"/>
      <c r="K1084" s="87"/>
      <c r="L1084" s="87"/>
      <c r="M1084" s="87"/>
      <c r="N1084" s="87"/>
      <c r="O1084" s="87"/>
      <c r="P1084" s="87"/>
      <c r="Q1084" s="87"/>
      <c r="R1084" s="87"/>
      <c r="S1084" s="87"/>
    </row>
    <row r="1085" spans="1:19" hidden="1" x14ac:dyDescent="0.2">
      <c r="A1085" s="87"/>
      <c r="B1085" s="87"/>
      <c r="C1085" s="87"/>
      <c r="D1085" s="87"/>
      <c r="E1085" s="87"/>
      <c r="F1085" s="87"/>
      <c r="G1085" s="87"/>
      <c r="H1085" s="87"/>
      <c r="I1085" s="87"/>
      <c r="J1085" s="87"/>
      <c r="K1085" s="87"/>
      <c r="L1085" s="87"/>
      <c r="M1085" s="87"/>
      <c r="N1085" s="87"/>
      <c r="O1085" s="87"/>
      <c r="P1085" s="87"/>
      <c r="Q1085" s="87"/>
      <c r="R1085" s="87"/>
      <c r="S1085" s="87"/>
    </row>
    <row r="1086" spans="1:19" hidden="1" x14ac:dyDescent="0.2">
      <c r="A1086" s="87"/>
      <c r="B1086" s="87"/>
      <c r="C1086" s="87"/>
      <c r="D1086" s="87"/>
      <c r="E1086" s="87"/>
      <c r="F1086" s="87"/>
      <c r="G1086" s="87"/>
      <c r="H1086" s="87"/>
      <c r="I1086" s="87"/>
      <c r="J1086" s="87"/>
      <c r="K1086" s="87"/>
      <c r="L1086" s="87"/>
      <c r="M1086" s="87"/>
      <c r="N1086" s="87"/>
      <c r="O1086" s="87"/>
      <c r="P1086" s="87"/>
      <c r="Q1086" s="87"/>
      <c r="R1086" s="87"/>
      <c r="S1086" s="87"/>
    </row>
    <row r="1087" spans="1:19" hidden="1" x14ac:dyDescent="0.2">
      <c r="A1087" s="87"/>
      <c r="B1087" s="87"/>
      <c r="C1087" s="87"/>
      <c r="D1087" s="87"/>
      <c r="E1087" s="87"/>
      <c r="F1087" s="87"/>
      <c r="G1087" s="87"/>
      <c r="H1087" s="87"/>
      <c r="I1087" s="87"/>
      <c r="J1087" s="87"/>
      <c r="K1087" s="87"/>
      <c r="L1087" s="87"/>
      <c r="M1087" s="87"/>
      <c r="N1087" s="87"/>
      <c r="O1087" s="87"/>
      <c r="P1087" s="87"/>
      <c r="Q1087" s="87"/>
      <c r="R1087" s="87"/>
      <c r="S1087" s="87"/>
    </row>
    <row r="1088" spans="1:19" hidden="1" x14ac:dyDescent="0.2">
      <c r="A1088" s="87"/>
      <c r="B1088" s="87"/>
      <c r="C1088" s="87"/>
      <c r="D1088" s="87"/>
      <c r="E1088" s="87"/>
      <c r="F1088" s="87"/>
      <c r="G1088" s="87"/>
      <c r="H1088" s="87"/>
      <c r="I1088" s="87"/>
      <c r="J1088" s="87"/>
      <c r="K1088" s="87"/>
      <c r="L1088" s="87"/>
      <c r="M1088" s="87"/>
      <c r="N1088" s="87"/>
      <c r="O1088" s="87"/>
      <c r="P1088" s="87"/>
      <c r="Q1088" s="87"/>
      <c r="R1088" s="87"/>
      <c r="S1088" s="87"/>
    </row>
    <row r="1089" spans="1:19" hidden="1" x14ac:dyDescent="0.2">
      <c r="A1089" s="87"/>
      <c r="B1089" s="87"/>
      <c r="C1089" s="87"/>
      <c r="D1089" s="87"/>
      <c r="E1089" s="87"/>
      <c r="F1089" s="87"/>
      <c r="G1089" s="87"/>
      <c r="H1089" s="87"/>
      <c r="I1089" s="87"/>
      <c r="J1089" s="87"/>
      <c r="K1089" s="87"/>
      <c r="L1089" s="87"/>
      <c r="M1089" s="87"/>
      <c r="N1089" s="87"/>
      <c r="O1089" s="87"/>
      <c r="P1089" s="87"/>
      <c r="Q1089" s="87"/>
      <c r="R1089" s="87"/>
      <c r="S1089" s="87"/>
    </row>
    <row r="1090" spans="1:19" hidden="1" x14ac:dyDescent="0.2">
      <c r="A1090" s="87"/>
      <c r="B1090" s="87"/>
      <c r="C1090" s="87"/>
      <c r="D1090" s="87"/>
      <c r="E1090" s="87"/>
      <c r="F1090" s="87"/>
      <c r="G1090" s="87"/>
      <c r="H1090" s="87"/>
      <c r="I1090" s="87"/>
      <c r="J1090" s="87"/>
      <c r="K1090" s="87"/>
      <c r="L1090" s="87"/>
      <c r="M1090" s="87"/>
      <c r="N1090" s="87"/>
      <c r="O1090" s="87"/>
      <c r="P1090" s="87"/>
      <c r="Q1090" s="87"/>
      <c r="R1090" s="87"/>
      <c r="S1090" s="87"/>
    </row>
    <row r="1091" spans="1:19" hidden="1" x14ac:dyDescent="0.2">
      <c r="A1091" s="87"/>
      <c r="B1091" s="87"/>
      <c r="C1091" s="87"/>
      <c r="D1091" s="87"/>
      <c r="E1091" s="87"/>
      <c r="F1091" s="87"/>
      <c r="G1091" s="87"/>
      <c r="H1091" s="87"/>
      <c r="I1091" s="87"/>
      <c r="J1091" s="87"/>
      <c r="K1091" s="87"/>
      <c r="L1091" s="87"/>
      <c r="M1091" s="87"/>
      <c r="N1091" s="87"/>
      <c r="O1091" s="87"/>
      <c r="P1091" s="87"/>
      <c r="Q1091" s="87"/>
      <c r="R1091" s="87"/>
      <c r="S1091" s="87"/>
    </row>
    <row r="1092" spans="1:19" hidden="1" x14ac:dyDescent="0.2">
      <c r="A1092" s="87"/>
      <c r="B1092" s="87"/>
      <c r="C1092" s="87"/>
      <c r="D1092" s="87"/>
      <c r="E1092" s="87"/>
      <c r="F1092" s="87"/>
      <c r="G1092" s="87"/>
      <c r="H1092" s="87"/>
      <c r="I1092" s="87"/>
      <c r="J1092" s="87"/>
      <c r="K1092" s="87"/>
      <c r="L1092" s="87"/>
      <c r="M1092" s="87"/>
      <c r="N1092" s="87"/>
      <c r="O1092" s="87"/>
      <c r="P1092" s="87"/>
      <c r="Q1092" s="87"/>
      <c r="R1092" s="87"/>
      <c r="S1092" s="87"/>
    </row>
    <row r="1093" spans="1:19" hidden="1" x14ac:dyDescent="0.2">
      <c r="A1093" s="87"/>
      <c r="B1093" s="87"/>
      <c r="C1093" s="87"/>
      <c r="D1093" s="87"/>
      <c r="E1093" s="87"/>
      <c r="F1093" s="87"/>
      <c r="G1093" s="87"/>
      <c r="H1093" s="87"/>
      <c r="I1093" s="87"/>
      <c r="J1093" s="87"/>
      <c r="K1093" s="87"/>
      <c r="L1093" s="87"/>
      <c r="M1093" s="87"/>
      <c r="N1093" s="87"/>
      <c r="O1093" s="87"/>
      <c r="P1093" s="87"/>
      <c r="Q1093" s="87"/>
      <c r="R1093" s="87"/>
      <c r="S1093" s="87"/>
    </row>
    <row r="1094" spans="1:19" hidden="1" x14ac:dyDescent="0.2">
      <c r="A1094" s="87"/>
      <c r="B1094" s="87"/>
      <c r="C1094" s="87"/>
      <c r="D1094" s="87"/>
      <c r="E1094" s="87"/>
      <c r="F1094" s="87"/>
      <c r="G1094" s="87"/>
      <c r="H1094" s="87"/>
      <c r="I1094" s="87"/>
      <c r="J1094" s="87"/>
      <c r="K1094" s="87"/>
      <c r="L1094" s="87"/>
      <c r="M1094" s="87"/>
      <c r="N1094" s="87"/>
      <c r="O1094" s="87"/>
      <c r="P1094" s="87"/>
      <c r="Q1094" s="87"/>
      <c r="R1094" s="87"/>
      <c r="S1094" s="87"/>
    </row>
    <row r="1095" spans="1:19" hidden="1" x14ac:dyDescent="0.2">
      <c r="A1095" s="87"/>
      <c r="B1095" s="87"/>
      <c r="C1095" s="87"/>
      <c r="D1095" s="87"/>
      <c r="E1095" s="87"/>
      <c r="F1095" s="87"/>
      <c r="G1095" s="87"/>
      <c r="H1095" s="87"/>
      <c r="I1095" s="87"/>
      <c r="J1095" s="87"/>
      <c r="K1095" s="87"/>
      <c r="L1095" s="87"/>
      <c r="M1095" s="87"/>
      <c r="N1095" s="87"/>
      <c r="O1095" s="87"/>
      <c r="P1095" s="87"/>
      <c r="Q1095" s="87"/>
      <c r="R1095" s="87"/>
      <c r="S1095" s="87"/>
    </row>
    <row r="1096" spans="1:19" hidden="1" x14ac:dyDescent="0.2">
      <c r="A1096" s="87"/>
      <c r="B1096" s="87"/>
      <c r="C1096" s="87"/>
      <c r="D1096" s="87"/>
      <c r="E1096" s="87"/>
      <c r="F1096" s="87"/>
      <c r="G1096" s="87"/>
      <c r="H1096" s="87"/>
      <c r="I1096" s="87"/>
      <c r="J1096" s="87"/>
      <c r="K1096" s="87"/>
      <c r="L1096" s="87"/>
      <c r="M1096" s="87"/>
      <c r="N1096" s="87"/>
      <c r="O1096" s="87"/>
      <c r="P1096" s="87"/>
      <c r="Q1096" s="87"/>
      <c r="R1096" s="87"/>
      <c r="S1096" s="87"/>
    </row>
    <row r="1097" spans="1:19" hidden="1" x14ac:dyDescent="0.2">
      <c r="A1097" s="87"/>
      <c r="B1097" s="87"/>
      <c r="C1097" s="87"/>
      <c r="D1097" s="87"/>
      <c r="E1097" s="87"/>
      <c r="F1097" s="87"/>
      <c r="G1097" s="87"/>
      <c r="H1097" s="87"/>
      <c r="I1097" s="87"/>
      <c r="J1097" s="87"/>
      <c r="K1097" s="87"/>
      <c r="L1097" s="87"/>
      <c r="M1097" s="87"/>
      <c r="N1097" s="87"/>
      <c r="O1097" s="87"/>
      <c r="P1097" s="87"/>
      <c r="Q1097" s="87"/>
      <c r="R1097" s="87"/>
      <c r="S1097" s="87"/>
    </row>
    <row r="1098" spans="1:19" hidden="1" x14ac:dyDescent="0.2">
      <c r="A1098" s="87"/>
      <c r="B1098" s="87"/>
      <c r="C1098" s="87"/>
      <c r="D1098" s="87"/>
      <c r="E1098" s="87"/>
      <c r="F1098" s="87"/>
      <c r="G1098" s="87"/>
      <c r="H1098" s="87"/>
      <c r="I1098" s="87"/>
      <c r="J1098" s="87"/>
      <c r="K1098" s="87"/>
      <c r="L1098" s="87"/>
      <c r="M1098" s="87"/>
      <c r="N1098" s="87"/>
      <c r="O1098" s="87"/>
      <c r="P1098" s="87"/>
      <c r="Q1098" s="87"/>
      <c r="R1098" s="87"/>
      <c r="S1098" s="87"/>
    </row>
    <row r="1099" spans="1:19" hidden="1" x14ac:dyDescent="0.2">
      <c r="A1099" s="87"/>
      <c r="B1099" s="87"/>
      <c r="C1099" s="87"/>
      <c r="D1099" s="87"/>
      <c r="E1099" s="87"/>
      <c r="F1099" s="87"/>
      <c r="G1099" s="87"/>
      <c r="H1099" s="87"/>
      <c r="I1099" s="87"/>
      <c r="J1099" s="87"/>
      <c r="K1099" s="87"/>
      <c r="L1099" s="87"/>
      <c r="M1099" s="87"/>
      <c r="N1099" s="87"/>
      <c r="O1099" s="87"/>
      <c r="P1099" s="87"/>
      <c r="Q1099" s="87"/>
      <c r="R1099" s="87"/>
      <c r="S1099" s="87"/>
    </row>
    <row r="1100" spans="1:19" hidden="1" x14ac:dyDescent="0.2">
      <c r="A1100" s="87"/>
      <c r="B1100" s="87"/>
      <c r="C1100" s="87"/>
      <c r="D1100" s="87"/>
      <c r="E1100" s="87"/>
      <c r="F1100" s="87"/>
      <c r="G1100" s="87"/>
      <c r="H1100" s="87"/>
      <c r="I1100" s="87"/>
      <c r="J1100" s="87"/>
      <c r="K1100" s="87"/>
      <c r="L1100" s="87"/>
      <c r="M1100" s="87"/>
      <c r="N1100" s="87"/>
      <c r="O1100" s="87"/>
      <c r="P1100" s="87"/>
      <c r="Q1100" s="87"/>
      <c r="R1100" s="87"/>
      <c r="S1100" s="87"/>
    </row>
    <row r="1101" spans="1:19" hidden="1" x14ac:dyDescent="0.2">
      <c r="A1101" s="87"/>
      <c r="B1101" s="87"/>
      <c r="C1101" s="87"/>
      <c r="D1101" s="87"/>
      <c r="E1101" s="87"/>
      <c r="F1101" s="87"/>
      <c r="G1101" s="87"/>
      <c r="H1101" s="87"/>
      <c r="I1101" s="87"/>
      <c r="J1101" s="87"/>
      <c r="K1101" s="87"/>
      <c r="L1101" s="87"/>
      <c r="M1101" s="87"/>
      <c r="N1101" s="87"/>
      <c r="O1101" s="87"/>
      <c r="P1101" s="87"/>
      <c r="Q1101" s="87"/>
      <c r="R1101" s="87"/>
      <c r="S1101" s="87"/>
    </row>
    <row r="1102" spans="1:19" hidden="1" x14ac:dyDescent="0.2">
      <c r="A1102" s="87"/>
      <c r="B1102" s="87"/>
      <c r="C1102" s="87"/>
      <c r="D1102" s="87"/>
      <c r="E1102" s="87"/>
      <c r="F1102" s="87"/>
      <c r="G1102" s="87"/>
      <c r="H1102" s="87"/>
      <c r="I1102" s="87"/>
      <c r="J1102" s="87"/>
      <c r="K1102" s="87"/>
      <c r="L1102" s="87"/>
      <c r="M1102" s="87"/>
      <c r="N1102" s="87"/>
      <c r="O1102" s="87"/>
      <c r="P1102" s="87"/>
      <c r="Q1102" s="87"/>
      <c r="R1102" s="87"/>
      <c r="S1102" s="87"/>
    </row>
    <row r="1103" spans="1:19" hidden="1" x14ac:dyDescent="0.2">
      <c r="A1103" s="87"/>
      <c r="B1103" s="87"/>
      <c r="C1103" s="87"/>
      <c r="D1103" s="87"/>
      <c r="E1103" s="87"/>
      <c r="F1103" s="87"/>
      <c r="G1103" s="87"/>
      <c r="H1103" s="87"/>
      <c r="I1103" s="87"/>
      <c r="J1103" s="87"/>
      <c r="K1103" s="87"/>
      <c r="L1103" s="87"/>
      <c r="M1103" s="87"/>
      <c r="N1103" s="87"/>
      <c r="O1103" s="87"/>
      <c r="P1103" s="87"/>
      <c r="Q1103" s="87"/>
      <c r="R1103" s="87"/>
      <c r="S1103" s="87"/>
    </row>
    <row r="1104" spans="1:19" hidden="1" x14ac:dyDescent="0.2">
      <c r="A1104" s="87"/>
      <c r="B1104" s="87"/>
      <c r="C1104" s="87"/>
      <c r="D1104" s="87"/>
      <c r="E1104" s="87"/>
      <c r="F1104" s="87"/>
      <c r="G1104" s="87"/>
      <c r="H1104" s="87"/>
      <c r="I1104" s="87"/>
      <c r="J1104" s="87"/>
      <c r="K1104" s="87"/>
      <c r="L1104" s="87"/>
      <c r="M1104" s="87"/>
      <c r="N1104" s="87"/>
      <c r="O1104" s="87"/>
      <c r="P1104" s="87"/>
      <c r="Q1104" s="87"/>
      <c r="R1104" s="87"/>
      <c r="S1104" s="87"/>
    </row>
    <row r="1105" spans="1:19" hidden="1" x14ac:dyDescent="0.2">
      <c r="A1105" s="87"/>
      <c r="B1105" s="87"/>
      <c r="C1105" s="87"/>
      <c r="D1105" s="87"/>
      <c r="E1105" s="87"/>
      <c r="F1105" s="87"/>
      <c r="G1105" s="87"/>
      <c r="H1105" s="87"/>
      <c r="I1105" s="87"/>
      <c r="J1105" s="87"/>
      <c r="K1105" s="87"/>
      <c r="L1105" s="87"/>
      <c r="M1105" s="87"/>
      <c r="N1105" s="87"/>
      <c r="O1105" s="87"/>
      <c r="P1105" s="87"/>
      <c r="Q1105" s="87"/>
      <c r="R1105" s="87"/>
      <c r="S1105" s="87"/>
    </row>
    <row r="1106" spans="1:19" hidden="1" x14ac:dyDescent="0.2">
      <c r="A1106" s="87"/>
      <c r="B1106" s="87"/>
      <c r="C1106" s="87"/>
      <c r="D1106" s="87"/>
      <c r="E1106" s="87"/>
      <c r="F1106" s="87"/>
      <c r="G1106" s="87"/>
      <c r="H1106" s="87"/>
      <c r="I1106" s="87"/>
      <c r="J1106" s="87"/>
      <c r="K1106" s="87"/>
      <c r="L1106" s="87"/>
      <c r="M1106" s="87"/>
      <c r="N1106" s="87"/>
      <c r="O1106" s="87"/>
      <c r="P1106" s="87"/>
      <c r="Q1106" s="87"/>
      <c r="R1106" s="87"/>
      <c r="S1106" s="87"/>
    </row>
    <row r="1107" spans="1:19" hidden="1" x14ac:dyDescent="0.2">
      <c r="A1107" s="87"/>
      <c r="B1107" s="87"/>
      <c r="C1107" s="87"/>
      <c r="D1107" s="87"/>
      <c r="E1107" s="87"/>
      <c r="F1107" s="87"/>
      <c r="G1107" s="87"/>
      <c r="H1107" s="87"/>
      <c r="I1107" s="87"/>
      <c r="J1107" s="87"/>
      <c r="K1107" s="87"/>
      <c r="L1107" s="87"/>
      <c r="M1107" s="87"/>
      <c r="N1107" s="87"/>
      <c r="O1107" s="87"/>
      <c r="P1107" s="87"/>
      <c r="Q1107" s="87"/>
      <c r="R1107" s="87"/>
      <c r="S1107" s="87"/>
    </row>
    <row r="1108" spans="1:19" hidden="1" x14ac:dyDescent="0.2">
      <c r="A1108" s="87"/>
      <c r="B1108" s="87"/>
      <c r="C1108" s="87"/>
      <c r="D1108" s="87"/>
      <c r="E1108" s="87"/>
      <c r="F1108" s="87"/>
      <c r="G1108" s="87"/>
      <c r="H1108" s="87"/>
      <c r="I1108" s="87"/>
      <c r="J1108" s="87"/>
      <c r="K1108" s="87"/>
      <c r="L1108" s="87"/>
      <c r="M1108" s="87"/>
      <c r="N1108" s="87"/>
      <c r="O1108" s="87"/>
      <c r="P1108" s="87"/>
      <c r="Q1108" s="87"/>
      <c r="R1108" s="87"/>
      <c r="S1108" s="87"/>
    </row>
    <row r="1109" spans="1:19" hidden="1" x14ac:dyDescent="0.2">
      <c r="A1109" s="87"/>
      <c r="B1109" s="87"/>
      <c r="C1109" s="87"/>
      <c r="D1109" s="87"/>
      <c r="E1109" s="87"/>
      <c r="F1109" s="87"/>
      <c r="G1109" s="87"/>
      <c r="H1109" s="87"/>
      <c r="I1109" s="87"/>
      <c r="J1109" s="87"/>
      <c r="K1109" s="87"/>
      <c r="L1109" s="87"/>
      <c r="M1109" s="87"/>
      <c r="N1109" s="87"/>
      <c r="O1109" s="87"/>
      <c r="P1109" s="87"/>
      <c r="Q1109" s="87"/>
      <c r="R1109" s="87"/>
      <c r="S1109" s="87"/>
    </row>
    <row r="1110" spans="1:19" hidden="1" x14ac:dyDescent="0.2">
      <c r="A1110" s="87"/>
      <c r="B1110" s="87"/>
      <c r="C1110" s="87"/>
      <c r="D1110" s="87"/>
      <c r="E1110" s="87"/>
      <c r="F1110" s="87"/>
      <c r="G1110" s="87"/>
      <c r="H1110" s="87"/>
      <c r="I1110" s="87"/>
      <c r="J1110" s="87"/>
      <c r="K1110" s="87"/>
      <c r="L1110" s="87"/>
      <c r="M1110" s="87"/>
      <c r="N1110" s="87"/>
      <c r="O1110" s="87"/>
      <c r="P1110" s="87"/>
      <c r="Q1110" s="87"/>
      <c r="R1110" s="87"/>
      <c r="S1110" s="87"/>
    </row>
    <row r="1111" spans="1:19" hidden="1" x14ac:dyDescent="0.2">
      <c r="A1111" s="87"/>
      <c r="B1111" s="87"/>
      <c r="C1111" s="87"/>
      <c r="D1111" s="87"/>
      <c r="E1111" s="87"/>
      <c r="F1111" s="87"/>
      <c r="G1111" s="87"/>
      <c r="H1111" s="87"/>
      <c r="I1111" s="87"/>
      <c r="J1111" s="87"/>
      <c r="K1111" s="87"/>
      <c r="L1111" s="87"/>
      <c r="M1111" s="87"/>
      <c r="N1111" s="87"/>
      <c r="O1111" s="87"/>
      <c r="P1111" s="87"/>
      <c r="Q1111" s="87"/>
      <c r="R1111" s="87"/>
      <c r="S1111" s="87"/>
    </row>
    <row r="1112" spans="1:19" hidden="1" x14ac:dyDescent="0.2">
      <c r="A1112" s="87"/>
      <c r="B1112" s="87"/>
      <c r="C1112" s="87"/>
      <c r="D1112" s="87"/>
      <c r="E1112" s="87"/>
      <c r="F1112" s="87"/>
      <c r="G1112" s="87"/>
      <c r="H1112" s="87"/>
      <c r="I1112" s="87"/>
      <c r="J1112" s="87"/>
      <c r="K1112" s="87"/>
      <c r="L1112" s="87"/>
      <c r="M1112" s="87"/>
      <c r="N1112" s="87"/>
      <c r="O1112" s="87"/>
      <c r="P1112" s="87"/>
      <c r="Q1112" s="87"/>
      <c r="R1112" s="87"/>
      <c r="S1112" s="87"/>
    </row>
    <row r="1113" spans="1:19" hidden="1" x14ac:dyDescent="0.2">
      <c r="A1113" s="87"/>
      <c r="B1113" s="87"/>
      <c r="C1113" s="87"/>
      <c r="D1113" s="87"/>
      <c r="E1113" s="87"/>
      <c r="F1113" s="87"/>
      <c r="G1113" s="87"/>
      <c r="H1113" s="87"/>
      <c r="I1113" s="87"/>
      <c r="J1113" s="87"/>
      <c r="K1113" s="87"/>
      <c r="L1113" s="87"/>
      <c r="M1113" s="87"/>
      <c r="N1113" s="87"/>
      <c r="O1113" s="87"/>
      <c r="P1113" s="87"/>
      <c r="Q1113" s="87"/>
      <c r="R1113" s="87"/>
      <c r="S1113" s="87"/>
    </row>
    <row r="1114" spans="1:19" hidden="1" x14ac:dyDescent="0.2">
      <c r="A1114" s="87"/>
      <c r="B1114" s="87"/>
      <c r="C1114" s="87"/>
      <c r="D1114" s="87"/>
      <c r="E1114" s="87"/>
      <c r="F1114" s="87"/>
      <c r="G1114" s="87"/>
      <c r="H1114" s="87"/>
      <c r="I1114" s="87"/>
      <c r="J1114" s="87"/>
      <c r="K1114" s="87"/>
      <c r="L1114" s="87"/>
      <c r="M1114" s="87"/>
      <c r="N1114" s="87"/>
      <c r="O1114" s="87"/>
      <c r="P1114" s="87"/>
      <c r="Q1114" s="87"/>
      <c r="R1114" s="87"/>
      <c r="S1114" s="87"/>
    </row>
    <row r="1115" spans="1:19" hidden="1" x14ac:dyDescent="0.2">
      <c r="A1115" s="87"/>
      <c r="B1115" s="87"/>
      <c r="C1115" s="87"/>
      <c r="D1115" s="87"/>
      <c r="E1115" s="87"/>
      <c r="F1115" s="87"/>
      <c r="G1115" s="87"/>
      <c r="H1115" s="87"/>
      <c r="I1115" s="87"/>
      <c r="J1115" s="87"/>
      <c r="K1115" s="87"/>
      <c r="L1115" s="87"/>
      <c r="M1115" s="87"/>
      <c r="N1115" s="87"/>
      <c r="O1115" s="87"/>
      <c r="P1115" s="87"/>
      <c r="Q1115" s="87"/>
      <c r="R1115" s="87"/>
      <c r="S1115" s="87"/>
    </row>
    <row r="1116" spans="1:19" hidden="1" x14ac:dyDescent="0.2">
      <c r="A1116" s="87"/>
      <c r="B1116" s="87"/>
      <c r="C1116" s="87"/>
      <c r="D1116" s="87"/>
      <c r="E1116" s="87"/>
      <c r="F1116" s="87"/>
      <c r="G1116" s="87"/>
      <c r="H1116" s="87"/>
      <c r="I1116" s="87"/>
      <c r="J1116" s="87"/>
      <c r="K1116" s="87"/>
      <c r="L1116" s="87"/>
      <c r="M1116" s="87"/>
      <c r="N1116" s="87"/>
      <c r="O1116" s="87"/>
      <c r="P1116" s="87"/>
      <c r="Q1116" s="87"/>
      <c r="R1116" s="87"/>
      <c r="S1116" s="87"/>
    </row>
    <row r="1117" spans="1:19" hidden="1" x14ac:dyDescent="0.2">
      <c r="A1117" s="87"/>
      <c r="B1117" s="87"/>
      <c r="C1117" s="87"/>
      <c r="D1117" s="87"/>
      <c r="E1117" s="87"/>
      <c r="F1117" s="87"/>
      <c r="G1117" s="87"/>
      <c r="H1117" s="87"/>
      <c r="I1117" s="87"/>
      <c r="J1117" s="87"/>
      <c r="K1117" s="87"/>
      <c r="L1117" s="87"/>
      <c r="M1117" s="87"/>
      <c r="N1117" s="87"/>
      <c r="O1117" s="87"/>
      <c r="P1117" s="87"/>
      <c r="Q1117" s="87"/>
      <c r="R1117" s="87"/>
      <c r="S1117" s="87"/>
    </row>
    <row r="1118" spans="1:19" hidden="1" x14ac:dyDescent="0.2">
      <c r="A1118" s="87"/>
      <c r="B1118" s="87"/>
      <c r="C1118" s="87"/>
      <c r="D1118" s="87"/>
      <c r="E1118" s="87"/>
      <c r="F1118" s="87"/>
      <c r="G1118" s="87"/>
      <c r="H1118" s="87"/>
      <c r="I1118" s="87"/>
      <c r="J1118" s="87"/>
      <c r="K1118" s="87"/>
      <c r="L1118" s="87"/>
      <c r="M1118" s="87"/>
      <c r="N1118" s="87"/>
      <c r="O1118" s="87"/>
      <c r="P1118" s="87"/>
      <c r="Q1118" s="87"/>
      <c r="R1118" s="87"/>
      <c r="S1118" s="87"/>
    </row>
    <row r="1119" spans="1:19" hidden="1" x14ac:dyDescent="0.2">
      <c r="A1119" s="87"/>
      <c r="B1119" s="87"/>
      <c r="C1119" s="87"/>
      <c r="D1119" s="87"/>
      <c r="E1119" s="87"/>
      <c r="F1119" s="87"/>
      <c r="G1119" s="87"/>
      <c r="H1119" s="87"/>
      <c r="I1119" s="87"/>
      <c r="J1119" s="87"/>
      <c r="K1119" s="87"/>
      <c r="L1119" s="87"/>
      <c r="M1119" s="87"/>
      <c r="N1119" s="87"/>
      <c r="O1119" s="87"/>
      <c r="P1119" s="87"/>
      <c r="Q1119" s="87"/>
      <c r="R1119" s="87"/>
      <c r="S1119" s="87"/>
    </row>
    <row r="1120" spans="1:19" hidden="1" x14ac:dyDescent="0.2">
      <c r="A1120" s="87"/>
      <c r="B1120" s="87"/>
      <c r="C1120" s="87"/>
      <c r="D1120" s="87"/>
      <c r="E1120" s="87"/>
      <c r="F1120" s="87"/>
      <c r="G1120" s="87"/>
      <c r="H1120" s="87"/>
      <c r="I1120" s="87"/>
      <c r="J1120" s="87"/>
      <c r="K1120" s="87"/>
      <c r="L1120" s="87"/>
      <c r="M1120" s="87"/>
      <c r="N1120" s="87"/>
      <c r="O1120" s="87"/>
      <c r="P1120" s="87"/>
      <c r="Q1120" s="87"/>
      <c r="R1120" s="87"/>
      <c r="S1120" s="87"/>
    </row>
    <row r="1121" spans="1:19" hidden="1" x14ac:dyDescent="0.2">
      <c r="A1121" s="87"/>
      <c r="B1121" s="87"/>
      <c r="C1121" s="87"/>
      <c r="D1121" s="87"/>
      <c r="E1121" s="87"/>
      <c r="F1121" s="87"/>
      <c r="G1121" s="87"/>
      <c r="H1121" s="87"/>
      <c r="I1121" s="87"/>
      <c r="J1121" s="87"/>
      <c r="K1121" s="87"/>
      <c r="L1121" s="87"/>
      <c r="M1121" s="87"/>
      <c r="N1121" s="87"/>
      <c r="O1121" s="87"/>
      <c r="P1121" s="87"/>
      <c r="Q1121" s="87"/>
      <c r="R1121" s="87"/>
      <c r="S1121" s="87"/>
    </row>
    <row r="1122" spans="1:19" hidden="1" x14ac:dyDescent="0.2">
      <c r="A1122" s="87"/>
      <c r="B1122" s="87"/>
      <c r="C1122" s="87"/>
      <c r="D1122" s="87"/>
      <c r="E1122" s="87"/>
      <c r="F1122" s="87"/>
      <c r="G1122" s="87"/>
      <c r="H1122" s="87"/>
      <c r="I1122" s="87"/>
      <c r="J1122" s="87"/>
      <c r="K1122" s="87"/>
      <c r="L1122" s="87"/>
      <c r="M1122" s="87"/>
      <c r="N1122" s="87"/>
      <c r="O1122" s="87"/>
      <c r="P1122" s="87"/>
      <c r="Q1122" s="87"/>
      <c r="R1122" s="87"/>
      <c r="S1122" s="87"/>
    </row>
    <row r="1123" spans="1:19" hidden="1" x14ac:dyDescent="0.2">
      <c r="A1123" s="87"/>
      <c r="B1123" s="87"/>
      <c r="C1123" s="87"/>
      <c r="D1123" s="87"/>
      <c r="E1123" s="87"/>
      <c r="F1123" s="87"/>
      <c r="G1123" s="87"/>
      <c r="H1123" s="87"/>
      <c r="I1123" s="87"/>
      <c r="J1123" s="87"/>
      <c r="K1123" s="87"/>
      <c r="L1123" s="87"/>
      <c r="M1123" s="87"/>
      <c r="N1123" s="87"/>
      <c r="O1123" s="87"/>
      <c r="P1123" s="87"/>
      <c r="Q1123" s="87"/>
      <c r="R1123" s="87"/>
      <c r="S1123" s="87"/>
    </row>
    <row r="1124" spans="1:19" hidden="1" x14ac:dyDescent="0.2">
      <c r="A1124" s="87"/>
      <c r="B1124" s="87"/>
      <c r="C1124" s="87"/>
      <c r="D1124" s="87"/>
      <c r="E1124" s="87"/>
      <c r="F1124" s="87"/>
      <c r="G1124" s="87"/>
      <c r="H1124" s="87"/>
      <c r="I1124" s="87"/>
      <c r="J1124" s="87"/>
      <c r="K1124" s="87"/>
      <c r="L1124" s="87"/>
      <c r="M1124" s="87"/>
      <c r="N1124" s="87"/>
      <c r="O1124" s="87"/>
      <c r="P1124" s="87"/>
      <c r="Q1124" s="87"/>
      <c r="R1124" s="87"/>
      <c r="S1124" s="87"/>
    </row>
    <row r="1125" spans="1:19" hidden="1" x14ac:dyDescent="0.2">
      <c r="A1125" s="87"/>
      <c r="B1125" s="87"/>
      <c r="C1125" s="87"/>
      <c r="D1125" s="87"/>
      <c r="E1125" s="87"/>
      <c r="F1125" s="87"/>
      <c r="G1125" s="87"/>
      <c r="H1125" s="87"/>
      <c r="I1125" s="87"/>
      <c r="J1125" s="87"/>
      <c r="K1125" s="87"/>
      <c r="L1125" s="87"/>
      <c r="M1125" s="87"/>
      <c r="N1125" s="87"/>
      <c r="O1125" s="87"/>
      <c r="P1125" s="87"/>
      <c r="Q1125" s="87"/>
      <c r="R1125" s="87"/>
      <c r="S1125" s="87"/>
    </row>
    <row r="1126" spans="1:19" hidden="1" x14ac:dyDescent="0.2">
      <c r="A1126" s="87"/>
      <c r="B1126" s="87"/>
      <c r="C1126" s="87"/>
      <c r="D1126" s="87"/>
      <c r="E1126" s="87"/>
      <c r="F1126" s="87"/>
      <c r="G1126" s="87"/>
      <c r="H1126" s="87"/>
      <c r="I1126" s="87"/>
      <c r="J1126" s="87"/>
      <c r="K1126" s="87"/>
      <c r="L1126" s="87"/>
      <c r="M1126" s="87"/>
      <c r="N1126" s="87"/>
      <c r="O1126" s="87"/>
      <c r="P1126" s="87"/>
      <c r="Q1126" s="87"/>
      <c r="R1126" s="87"/>
      <c r="S1126" s="87"/>
    </row>
    <row r="1127" spans="1:19" hidden="1" x14ac:dyDescent="0.2">
      <c r="A1127" s="87"/>
      <c r="B1127" s="87"/>
      <c r="C1127" s="87"/>
      <c r="D1127" s="87"/>
      <c r="E1127" s="87"/>
      <c r="F1127" s="87"/>
      <c r="G1127" s="87"/>
      <c r="H1127" s="87"/>
      <c r="I1127" s="87"/>
      <c r="J1127" s="87"/>
      <c r="K1127" s="87"/>
      <c r="L1127" s="87"/>
      <c r="M1127" s="87"/>
      <c r="N1127" s="87"/>
      <c r="O1127" s="87"/>
      <c r="P1127" s="87"/>
      <c r="Q1127" s="87"/>
      <c r="R1127" s="87"/>
      <c r="S1127" s="87"/>
    </row>
    <row r="1128" spans="1:19" hidden="1" x14ac:dyDescent="0.2">
      <c r="A1128" s="87"/>
      <c r="B1128" s="87"/>
      <c r="C1128" s="87"/>
      <c r="D1128" s="87"/>
      <c r="E1128" s="87"/>
      <c r="F1128" s="87"/>
      <c r="G1128" s="87"/>
      <c r="H1128" s="87"/>
      <c r="I1128" s="87"/>
      <c r="J1128" s="87"/>
      <c r="K1128" s="87"/>
      <c r="L1128" s="87"/>
      <c r="M1128" s="87"/>
      <c r="N1128" s="87"/>
      <c r="O1128" s="87"/>
      <c r="P1128" s="87"/>
      <c r="Q1128" s="87"/>
      <c r="R1128" s="87"/>
      <c r="S1128" s="87"/>
    </row>
    <row r="1129" spans="1:19" hidden="1" x14ac:dyDescent="0.2">
      <c r="A1129" s="87"/>
      <c r="B1129" s="87"/>
      <c r="C1129" s="87"/>
      <c r="D1129" s="87"/>
      <c r="E1129" s="87"/>
      <c r="F1129" s="87"/>
      <c r="G1129" s="87"/>
      <c r="H1129" s="87"/>
      <c r="I1129" s="87"/>
      <c r="J1129" s="87"/>
      <c r="K1129" s="87"/>
      <c r="L1129" s="87"/>
      <c r="M1129" s="87"/>
      <c r="N1129" s="87"/>
      <c r="O1129" s="87"/>
      <c r="P1129" s="87"/>
      <c r="Q1129" s="87"/>
      <c r="R1129" s="87"/>
      <c r="S1129" s="87"/>
    </row>
    <row r="1130" spans="1:19" hidden="1" x14ac:dyDescent="0.2">
      <c r="A1130" s="87"/>
      <c r="B1130" s="87"/>
      <c r="C1130" s="87"/>
      <c r="D1130" s="87"/>
      <c r="E1130" s="87"/>
      <c r="F1130" s="87"/>
      <c r="G1130" s="87"/>
      <c r="H1130" s="87"/>
      <c r="I1130" s="87"/>
      <c r="J1130" s="87"/>
      <c r="K1130" s="87"/>
      <c r="L1130" s="87"/>
      <c r="M1130" s="87"/>
      <c r="N1130" s="87"/>
      <c r="O1130" s="87"/>
      <c r="P1130" s="87"/>
      <c r="Q1130" s="87"/>
      <c r="R1130" s="87"/>
      <c r="S1130" s="87"/>
    </row>
    <row r="1131" spans="1:19" hidden="1" x14ac:dyDescent="0.2">
      <c r="A1131" s="87"/>
      <c r="B1131" s="87"/>
      <c r="C1131" s="87"/>
      <c r="D1131" s="87"/>
      <c r="E1131" s="87"/>
      <c r="F1131" s="87"/>
      <c r="G1131" s="87"/>
      <c r="H1131" s="87"/>
      <c r="I1131" s="87"/>
      <c r="J1131" s="87"/>
      <c r="K1131" s="87"/>
      <c r="L1131" s="87"/>
      <c r="M1131" s="87"/>
      <c r="N1131" s="87"/>
      <c r="O1131" s="87"/>
      <c r="P1131" s="87"/>
      <c r="Q1131" s="87"/>
      <c r="R1131" s="87"/>
      <c r="S1131" s="87"/>
    </row>
    <row r="1132" spans="1:19" hidden="1" x14ac:dyDescent="0.2">
      <c r="A1132" s="87"/>
      <c r="B1132" s="87"/>
      <c r="C1132" s="87"/>
      <c r="D1132" s="87"/>
      <c r="E1132" s="87"/>
      <c r="F1132" s="87"/>
      <c r="G1132" s="87"/>
      <c r="H1132" s="87"/>
      <c r="I1132" s="87"/>
      <c r="J1132" s="87"/>
      <c r="K1132" s="87"/>
      <c r="L1132" s="87"/>
      <c r="M1132" s="87"/>
      <c r="N1132" s="87"/>
      <c r="O1132" s="87"/>
      <c r="P1132" s="87"/>
      <c r="Q1132" s="87"/>
      <c r="R1132" s="87"/>
      <c r="S1132" s="87"/>
    </row>
    <row r="1133" spans="1:19" hidden="1" x14ac:dyDescent="0.2">
      <c r="A1133" s="87"/>
      <c r="B1133" s="87"/>
      <c r="C1133" s="87"/>
      <c r="D1133" s="87"/>
      <c r="E1133" s="87"/>
      <c r="F1133" s="87"/>
      <c r="G1133" s="87"/>
      <c r="H1133" s="87"/>
      <c r="I1133" s="87"/>
      <c r="J1133" s="87"/>
      <c r="K1133" s="87"/>
      <c r="L1133" s="87"/>
      <c r="M1133" s="87"/>
      <c r="N1133" s="87"/>
      <c r="O1133" s="87"/>
      <c r="P1133" s="87"/>
      <c r="Q1133" s="87"/>
      <c r="R1133" s="87"/>
      <c r="S1133" s="87"/>
    </row>
    <row r="1134" spans="1:19" hidden="1" x14ac:dyDescent="0.2">
      <c r="A1134" s="87"/>
      <c r="B1134" s="87"/>
      <c r="C1134" s="87"/>
      <c r="D1134" s="87"/>
      <c r="E1134" s="87"/>
      <c r="F1134" s="87"/>
      <c r="G1134" s="87"/>
      <c r="H1134" s="87"/>
      <c r="I1134" s="87"/>
      <c r="J1134" s="87"/>
      <c r="K1134" s="87"/>
      <c r="L1134" s="87"/>
      <c r="M1134" s="87"/>
      <c r="N1134" s="87"/>
      <c r="O1134" s="87"/>
      <c r="P1134" s="87"/>
      <c r="Q1134" s="87"/>
      <c r="R1134" s="87"/>
      <c r="S1134" s="87"/>
    </row>
    <row r="1135" spans="1:19" hidden="1" x14ac:dyDescent="0.2">
      <c r="A1135" s="87"/>
      <c r="B1135" s="87"/>
      <c r="C1135" s="87"/>
      <c r="D1135" s="87"/>
      <c r="E1135" s="87"/>
      <c r="F1135" s="87"/>
      <c r="G1135" s="87"/>
      <c r="H1135" s="87"/>
      <c r="I1135" s="87"/>
      <c r="J1135" s="87"/>
      <c r="K1135" s="87"/>
      <c r="L1135" s="87"/>
      <c r="M1135" s="87"/>
      <c r="N1135" s="87"/>
      <c r="O1135" s="87"/>
      <c r="P1135" s="87"/>
      <c r="Q1135" s="87"/>
      <c r="R1135" s="87"/>
      <c r="S1135" s="87"/>
    </row>
    <row r="1136" spans="1:19" hidden="1" x14ac:dyDescent="0.2">
      <c r="A1136" s="87"/>
      <c r="B1136" s="87"/>
      <c r="C1136" s="87"/>
      <c r="D1136" s="87"/>
      <c r="E1136" s="87"/>
      <c r="F1136" s="87"/>
      <c r="G1136" s="87"/>
      <c r="H1136" s="87"/>
      <c r="I1136" s="87"/>
      <c r="J1136" s="87"/>
      <c r="K1136" s="87"/>
      <c r="L1136" s="87"/>
      <c r="M1136" s="87"/>
      <c r="N1136" s="87"/>
      <c r="O1136" s="87"/>
      <c r="P1136" s="87"/>
      <c r="Q1136" s="87"/>
      <c r="R1136" s="87"/>
      <c r="S1136" s="87"/>
    </row>
    <row r="1137" spans="1:19" hidden="1" x14ac:dyDescent="0.2">
      <c r="A1137" s="87"/>
      <c r="B1137" s="87"/>
      <c r="C1137" s="87"/>
      <c r="D1137" s="87"/>
      <c r="E1137" s="87"/>
      <c r="F1137" s="87"/>
      <c r="G1137" s="87"/>
      <c r="H1137" s="87"/>
      <c r="I1137" s="87"/>
      <c r="J1137" s="87"/>
      <c r="K1137" s="87"/>
      <c r="L1137" s="87"/>
      <c r="M1137" s="87"/>
      <c r="N1137" s="87"/>
      <c r="O1137" s="87"/>
      <c r="P1137" s="87"/>
      <c r="Q1137" s="87"/>
      <c r="R1137" s="87"/>
      <c r="S1137" s="87"/>
    </row>
    <row r="1138" spans="1:19" hidden="1" x14ac:dyDescent="0.2">
      <c r="A1138" s="87"/>
      <c r="B1138" s="87"/>
      <c r="C1138" s="87"/>
      <c r="D1138" s="87"/>
      <c r="E1138" s="87"/>
      <c r="F1138" s="87"/>
      <c r="G1138" s="87"/>
      <c r="H1138" s="87"/>
      <c r="I1138" s="87"/>
      <c r="J1138" s="87"/>
      <c r="K1138" s="87"/>
      <c r="L1138" s="87"/>
      <c r="M1138" s="87"/>
      <c r="N1138" s="87"/>
      <c r="O1138" s="87"/>
      <c r="P1138" s="87"/>
      <c r="Q1138" s="87"/>
      <c r="R1138" s="87"/>
      <c r="S1138" s="87"/>
    </row>
    <row r="1139" spans="1:19" hidden="1" x14ac:dyDescent="0.2">
      <c r="A1139" s="87"/>
      <c r="B1139" s="87"/>
      <c r="C1139" s="87"/>
      <c r="D1139" s="87"/>
      <c r="E1139" s="87"/>
      <c r="F1139" s="87"/>
      <c r="G1139" s="87"/>
      <c r="H1139" s="87"/>
      <c r="I1139" s="87"/>
      <c r="J1139" s="87"/>
      <c r="K1139" s="87"/>
      <c r="L1139" s="87"/>
      <c r="M1139" s="87"/>
      <c r="N1139" s="87"/>
      <c r="O1139" s="87"/>
      <c r="P1139" s="87"/>
      <c r="Q1139" s="87"/>
      <c r="R1139" s="87"/>
      <c r="S1139" s="87"/>
    </row>
    <row r="1140" spans="1:19" hidden="1" x14ac:dyDescent="0.2">
      <c r="A1140" s="87"/>
      <c r="B1140" s="87"/>
      <c r="C1140" s="87"/>
      <c r="D1140" s="87"/>
      <c r="E1140" s="87"/>
      <c r="F1140" s="87"/>
      <c r="G1140" s="87"/>
      <c r="H1140" s="87"/>
      <c r="I1140" s="87"/>
      <c r="J1140" s="87"/>
      <c r="K1140" s="87"/>
      <c r="L1140" s="87"/>
      <c r="M1140" s="87"/>
      <c r="N1140" s="87"/>
      <c r="O1140" s="87"/>
      <c r="P1140" s="87"/>
      <c r="Q1140" s="87"/>
      <c r="R1140" s="87"/>
      <c r="S1140" s="87"/>
    </row>
    <row r="1141" spans="1:19" hidden="1" x14ac:dyDescent="0.2">
      <c r="A1141" s="87"/>
      <c r="B1141" s="87"/>
      <c r="C1141" s="87"/>
      <c r="D1141" s="87"/>
      <c r="E1141" s="87"/>
      <c r="F1141" s="87"/>
      <c r="G1141" s="87"/>
      <c r="H1141" s="87"/>
      <c r="I1141" s="87"/>
      <c r="J1141" s="87"/>
      <c r="K1141" s="87"/>
      <c r="L1141" s="87"/>
      <c r="M1141" s="87"/>
      <c r="N1141" s="87"/>
      <c r="O1141" s="87"/>
      <c r="P1141" s="87"/>
      <c r="Q1141" s="87"/>
      <c r="R1141" s="87"/>
      <c r="S1141" s="87"/>
    </row>
    <row r="1142" spans="1:19" hidden="1" x14ac:dyDescent="0.2">
      <c r="A1142" s="87"/>
      <c r="B1142" s="87"/>
      <c r="C1142" s="87"/>
      <c r="D1142" s="87"/>
      <c r="E1142" s="87"/>
      <c r="F1142" s="87"/>
      <c r="G1142" s="87"/>
      <c r="H1142" s="87"/>
      <c r="I1142" s="87"/>
      <c r="J1142" s="87"/>
      <c r="K1142" s="87"/>
      <c r="L1142" s="87"/>
      <c r="M1142" s="87"/>
      <c r="N1142" s="87"/>
      <c r="O1142" s="87"/>
      <c r="P1142" s="87"/>
      <c r="Q1142" s="87"/>
      <c r="R1142" s="87"/>
      <c r="S1142" s="87"/>
    </row>
    <row r="1143" spans="1:19" hidden="1" x14ac:dyDescent="0.2">
      <c r="A1143" s="87"/>
      <c r="B1143" s="87"/>
      <c r="C1143" s="87"/>
      <c r="D1143" s="87"/>
      <c r="E1143" s="87"/>
      <c r="F1143" s="87"/>
      <c r="G1143" s="87"/>
      <c r="H1143" s="87"/>
      <c r="I1143" s="87"/>
      <c r="J1143" s="87"/>
      <c r="K1143" s="87"/>
      <c r="L1143" s="87"/>
      <c r="M1143" s="87"/>
      <c r="N1143" s="87"/>
      <c r="O1143" s="87"/>
      <c r="P1143" s="87"/>
      <c r="Q1143" s="87"/>
      <c r="R1143" s="87"/>
      <c r="S1143" s="87"/>
    </row>
    <row r="1144" spans="1:19" hidden="1" x14ac:dyDescent="0.2">
      <c r="A1144" s="87"/>
      <c r="B1144" s="87"/>
      <c r="C1144" s="87"/>
      <c r="D1144" s="87"/>
      <c r="E1144" s="87"/>
      <c r="F1144" s="87"/>
      <c r="G1144" s="87"/>
      <c r="H1144" s="87"/>
      <c r="I1144" s="87"/>
      <c r="J1144" s="87"/>
      <c r="K1144" s="87"/>
      <c r="L1144" s="87"/>
      <c r="M1144" s="87"/>
      <c r="N1144" s="87"/>
      <c r="O1144" s="87"/>
      <c r="P1144" s="87"/>
      <c r="Q1144" s="87"/>
      <c r="R1144" s="87"/>
      <c r="S1144" s="87"/>
    </row>
    <row r="1145" spans="1:19" hidden="1" x14ac:dyDescent="0.2">
      <c r="A1145" s="87"/>
      <c r="B1145" s="87"/>
      <c r="C1145" s="87"/>
      <c r="D1145" s="87"/>
      <c r="E1145" s="87"/>
      <c r="F1145" s="87"/>
      <c r="G1145" s="87"/>
      <c r="H1145" s="87"/>
      <c r="I1145" s="87"/>
      <c r="J1145" s="87"/>
      <c r="K1145" s="87"/>
      <c r="L1145" s="87"/>
      <c r="M1145" s="87"/>
      <c r="N1145" s="87"/>
      <c r="O1145" s="87"/>
      <c r="P1145" s="87"/>
      <c r="Q1145" s="87"/>
      <c r="R1145" s="87"/>
      <c r="S1145" s="87"/>
    </row>
    <row r="1146" spans="1:19" hidden="1" x14ac:dyDescent="0.2">
      <c r="A1146" s="87"/>
      <c r="B1146" s="87"/>
      <c r="C1146" s="87"/>
      <c r="D1146" s="87"/>
      <c r="E1146" s="87"/>
      <c r="F1146" s="87"/>
      <c r="G1146" s="87"/>
      <c r="H1146" s="87"/>
      <c r="I1146" s="87"/>
      <c r="J1146" s="87"/>
      <c r="K1146" s="87"/>
      <c r="L1146" s="87"/>
      <c r="M1146" s="87"/>
      <c r="N1146" s="87"/>
      <c r="O1146" s="87"/>
      <c r="P1146" s="87"/>
      <c r="Q1146" s="87"/>
      <c r="R1146" s="87"/>
      <c r="S1146" s="87"/>
    </row>
    <row r="1147" spans="1:19" hidden="1" x14ac:dyDescent="0.2">
      <c r="A1147" s="87"/>
      <c r="B1147" s="87"/>
      <c r="C1147" s="87"/>
      <c r="D1147" s="87"/>
      <c r="E1147" s="87"/>
      <c r="F1147" s="87"/>
      <c r="G1147" s="87"/>
      <c r="H1147" s="87"/>
      <c r="I1147" s="87"/>
      <c r="J1147" s="87"/>
      <c r="K1147" s="87"/>
      <c r="L1147" s="87"/>
      <c r="M1147" s="87"/>
      <c r="N1147" s="87"/>
      <c r="O1147" s="87"/>
      <c r="P1147" s="87"/>
      <c r="Q1147" s="87"/>
      <c r="R1147" s="87"/>
      <c r="S1147" s="87"/>
    </row>
    <row r="1148" spans="1:19" hidden="1" x14ac:dyDescent="0.2">
      <c r="A1148" s="87"/>
      <c r="B1148" s="87"/>
      <c r="C1148" s="87"/>
      <c r="D1148" s="87"/>
      <c r="E1148" s="87"/>
      <c r="F1148" s="87"/>
      <c r="G1148" s="87"/>
      <c r="H1148" s="87"/>
      <c r="I1148" s="87"/>
      <c r="J1148" s="87"/>
      <c r="K1148" s="87"/>
      <c r="L1148" s="87"/>
      <c r="M1148" s="87"/>
      <c r="N1148" s="87"/>
      <c r="O1148" s="87"/>
      <c r="P1148" s="87"/>
      <c r="Q1148" s="87"/>
      <c r="R1148" s="87"/>
      <c r="S1148" s="87"/>
    </row>
    <row r="1149" spans="1:19" hidden="1" x14ac:dyDescent="0.2">
      <c r="A1149" s="87"/>
      <c r="B1149" s="87"/>
      <c r="C1149" s="87"/>
      <c r="D1149" s="87"/>
      <c r="E1149" s="87"/>
      <c r="F1149" s="87"/>
      <c r="G1149" s="87"/>
      <c r="H1149" s="87"/>
      <c r="I1149" s="87"/>
      <c r="J1149" s="87"/>
      <c r="K1149" s="87"/>
      <c r="L1149" s="87"/>
      <c r="M1149" s="87"/>
      <c r="N1149" s="87"/>
      <c r="O1149" s="87"/>
      <c r="P1149" s="87"/>
      <c r="Q1149" s="87"/>
      <c r="R1149" s="87"/>
      <c r="S1149" s="87"/>
    </row>
    <row r="1150" spans="1:19" hidden="1" x14ac:dyDescent="0.2">
      <c r="A1150" s="87"/>
      <c r="B1150" s="87"/>
      <c r="C1150" s="87"/>
      <c r="D1150" s="87"/>
      <c r="E1150" s="87"/>
      <c r="F1150" s="87"/>
      <c r="G1150" s="87"/>
      <c r="H1150" s="87"/>
      <c r="I1150" s="87"/>
      <c r="J1150" s="87"/>
      <c r="K1150" s="87"/>
      <c r="L1150" s="87"/>
      <c r="M1150" s="87"/>
      <c r="N1150" s="87"/>
      <c r="O1150" s="87"/>
      <c r="P1150" s="87"/>
      <c r="Q1150" s="87"/>
      <c r="R1150" s="87"/>
      <c r="S1150" s="87"/>
    </row>
    <row r="1151" spans="1:19" hidden="1" x14ac:dyDescent="0.2">
      <c r="A1151" s="87"/>
      <c r="B1151" s="87"/>
      <c r="C1151" s="87"/>
      <c r="D1151" s="87"/>
      <c r="E1151" s="87"/>
      <c r="F1151" s="87"/>
      <c r="G1151" s="87"/>
      <c r="H1151" s="87"/>
      <c r="I1151" s="87"/>
      <c r="J1151" s="87"/>
      <c r="K1151" s="87"/>
      <c r="L1151" s="87"/>
      <c r="M1151" s="87"/>
      <c r="N1151" s="87"/>
      <c r="O1151" s="87"/>
      <c r="P1151" s="87"/>
      <c r="Q1151" s="87"/>
      <c r="R1151" s="87"/>
      <c r="S1151" s="87"/>
    </row>
    <row r="1152" spans="1:19" hidden="1" x14ac:dyDescent="0.2">
      <c r="A1152" s="87"/>
      <c r="B1152" s="87"/>
      <c r="C1152" s="87"/>
      <c r="D1152" s="87"/>
      <c r="E1152" s="87"/>
      <c r="F1152" s="87"/>
      <c r="G1152" s="87"/>
      <c r="H1152" s="87"/>
      <c r="I1152" s="87"/>
      <c r="J1152" s="87"/>
      <c r="K1152" s="87"/>
      <c r="L1152" s="87"/>
      <c r="M1152" s="87"/>
      <c r="N1152" s="87"/>
      <c r="O1152" s="87"/>
      <c r="P1152" s="87"/>
      <c r="Q1152" s="87"/>
      <c r="R1152" s="87"/>
      <c r="S1152" s="87"/>
    </row>
    <row r="1153" spans="1:19" hidden="1" x14ac:dyDescent="0.2">
      <c r="A1153" s="87"/>
      <c r="B1153" s="87"/>
      <c r="C1153" s="87"/>
      <c r="D1153" s="87"/>
      <c r="E1153" s="87"/>
      <c r="F1153" s="87"/>
      <c r="G1153" s="87"/>
      <c r="H1153" s="87"/>
      <c r="I1153" s="87"/>
      <c r="J1153" s="87"/>
      <c r="K1153" s="87"/>
      <c r="L1153" s="87"/>
      <c r="M1153" s="87"/>
      <c r="N1153" s="87"/>
      <c r="O1153" s="87"/>
      <c r="P1153" s="87"/>
      <c r="Q1153" s="87"/>
      <c r="R1153" s="87"/>
      <c r="S1153" s="87"/>
    </row>
    <row r="1154" spans="1:19" hidden="1" x14ac:dyDescent="0.2">
      <c r="A1154" s="87"/>
      <c r="B1154" s="87"/>
      <c r="C1154" s="87"/>
      <c r="D1154" s="87"/>
      <c r="E1154" s="87"/>
      <c r="F1154" s="87"/>
      <c r="G1154" s="87"/>
      <c r="H1154" s="87"/>
      <c r="I1154" s="87"/>
      <c r="J1154" s="87"/>
      <c r="K1154" s="87"/>
      <c r="L1154" s="87"/>
      <c r="M1154" s="87"/>
      <c r="N1154" s="87"/>
      <c r="O1154" s="87"/>
      <c r="P1154" s="87"/>
      <c r="Q1154" s="87"/>
      <c r="R1154" s="87"/>
      <c r="S1154" s="87"/>
    </row>
    <row r="1155" spans="1:19" hidden="1" x14ac:dyDescent="0.2">
      <c r="A1155" s="87"/>
      <c r="B1155" s="87"/>
      <c r="C1155" s="87"/>
      <c r="D1155" s="87"/>
      <c r="E1155" s="87"/>
      <c r="F1155" s="87"/>
      <c r="G1155" s="87"/>
      <c r="H1155" s="87"/>
      <c r="I1155" s="87"/>
      <c r="J1155" s="87"/>
      <c r="K1155" s="87"/>
      <c r="L1155" s="87"/>
      <c r="M1155" s="87"/>
      <c r="N1155" s="87"/>
      <c r="O1155" s="87"/>
      <c r="P1155" s="87"/>
      <c r="Q1155" s="87"/>
      <c r="R1155" s="87"/>
      <c r="S1155" s="87"/>
    </row>
    <row r="1156" spans="1:19" hidden="1" x14ac:dyDescent="0.2">
      <c r="A1156" s="87"/>
      <c r="B1156" s="87"/>
      <c r="C1156" s="87"/>
      <c r="D1156" s="87"/>
      <c r="E1156" s="87"/>
      <c r="F1156" s="87"/>
      <c r="G1156" s="87"/>
      <c r="H1156" s="87"/>
      <c r="I1156" s="87"/>
      <c r="J1156" s="87"/>
      <c r="K1156" s="87"/>
      <c r="L1156" s="87"/>
      <c r="M1156" s="87"/>
      <c r="N1156" s="87"/>
      <c r="O1156" s="87"/>
      <c r="P1156" s="87"/>
      <c r="Q1156" s="87"/>
      <c r="R1156" s="87"/>
      <c r="S1156" s="87"/>
    </row>
    <row r="1157" spans="1:19" hidden="1" x14ac:dyDescent="0.2">
      <c r="A1157" s="87"/>
      <c r="B1157" s="87"/>
      <c r="C1157" s="87"/>
      <c r="D1157" s="87"/>
      <c r="E1157" s="87"/>
      <c r="F1157" s="87"/>
      <c r="G1157" s="87"/>
      <c r="H1157" s="87"/>
      <c r="I1157" s="87"/>
      <c r="J1157" s="87"/>
      <c r="K1157" s="87"/>
      <c r="L1157" s="87"/>
      <c r="M1157" s="87"/>
      <c r="N1157" s="87"/>
      <c r="O1157" s="87"/>
      <c r="P1157" s="87"/>
      <c r="Q1157" s="87"/>
      <c r="R1157" s="87"/>
      <c r="S1157" s="87"/>
    </row>
    <row r="1158" spans="1:19" hidden="1" x14ac:dyDescent="0.2">
      <c r="A1158" s="87"/>
      <c r="B1158" s="87"/>
      <c r="C1158" s="87"/>
      <c r="D1158" s="87"/>
      <c r="E1158" s="87"/>
      <c r="F1158" s="87"/>
      <c r="G1158" s="87"/>
      <c r="H1158" s="87"/>
      <c r="I1158" s="87"/>
      <c r="J1158" s="87"/>
      <c r="K1158" s="87"/>
      <c r="L1158" s="87"/>
      <c r="M1158" s="87"/>
      <c r="N1158" s="87"/>
      <c r="O1158" s="87"/>
      <c r="P1158" s="87"/>
      <c r="Q1158" s="87"/>
      <c r="R1158" s="87"/>
      <c r="S1158" s="87"/>
    </row>
    <row r="1159" spans="1:19" hidden="1" x14ac:dyDescent="0.2">
      <c r="A1159" s="87"/>
      <c r="B1159" s="87"/>
      <c r="C1159" s="87"/>
      <c r="D1159" s="87"/>
      <c r="E1159" s="87"/>
      <c r="F1159" s="87"/>
      <c r="G1159" s="87"/>
      <c r="H1159" s="87"/>
      <c r="I1159" s="87"/>
      <c r="J1159" s="87"/>
      <c r="K1159" s="87"/>
      <c r="L1159" s="87"/>
      <c r="M1159" s="87"/>
      <c r="N1159" s="87"/>
      <c r="O1159" s="87"/>
      <c r="P1159" s="87"/>
      <c r="Q1159" s="87"/>
      <c r="R1159" s="87"/>
      <c r="S1159" s="87"/>
    </row>
    <row r="1160" spans="1:19" hidden="1" x14ac:dyDescent="0.2">
      <c r="A1160" s="87"/>
      <c r="B1160" s="87"/>
      <c r="C1160" s="87"/>
      <c r="D1160" s="87"/>
      <c r="E1160" s="87"/>
      <c r="F1160" s="87"/>
      <c r="G1160" s="87"/>
      <c r="H1160" s="87"/>
      <c r="I1160" s="87"/>
      <c r="J1160" s="87"/>
      <c r="K1160" s="87"/>
      <c r="L1160" s="87"/>
      <c r="M1160" s="87"/>
      <c r="N1160" s="87"/>
      <c r="O1160" s="87"/>
      <c r="P1160" s="87"/>
      <c r="Q1160" s="87"/>
      <c r="R1160" s="87"/>
      <c r="S1160" s="87"/>
    </row>
    <row r="1161" spans="1:19" hidden="1" x14ac:dyDescent="0.2">
      <c r="A1161" s="87"/>
      <c r="B1161" s="87"/>
      <c r="C1161" s="87"/>
      <c r="D1161" s="87"/>
      <c r="E1161" s="87"/>
      <c r="F1161" s="87"/>
      <c r="G1161" s="87"/>
      <c r="H1161" s="87"/>
      <c r="I1161" s="87"/>
      <c r="J1161" s="87"/>
      <c r="K1161" s="87"/>
      <c r="L1161" s="87"/>
      <c r="M1161" s="87"/>
      <c r="N1161" s="87"/>
      <c r="O1161" s="87"/>
      <c r="P1161" s="87"/>
      <c r="Q1161" s="87"/>
      <c r="R1161" s="87"/>
      <c r="S1161" s="87"/>
    </row>
    <row r="1162" spans="1:19" hidden="1" x14ac:dyDescent="0.2">
      <c r="A1162" s="87"/>
      <c r="B1162" s="87"/>
      <c r="C1162" s="87"/>
      <c r="D1162" s="87"/>
      <c r="E1162" s="87"/>
      <c r="F1162" s="87"/>
      <c r="G1162" s="87"/>
      <c r="H1162" s="87"/>
      <c r="I1162" s="87"/>
      <c r="J1162" s="87"/>
      <c r="K1162" s="87"/>
      <c r="L1162" s="87"/>
      <c r="M1162" s="87"/>
      <c r="N1162" s="87"/>
      <c r="O1162" s="87"/>
      <c r="P1162" s="87"/>
      <c r="Q1162" s="87"/>
      <c r="R1162" s="87"/>
      <c r="S1162" s="87"/>
    </row>
    <row r="1163" spans="1:19" hidden="1" x14ac:dyDescent="0.2">
      <c r="A1163" s="87"/>
      <c r="B1163" s="87"/>
      <c r="C1163" s="87"/>
      <c r="D1163" s="87"/>
      <c r="E1163" s="87"/>
      <c r="F1163" s="87"/>
      <c r="G1163" s="87"/>
      <c r="H1163" s="87"/>
      <c r="I1163" s="87"/>
      <c r="J1163" s="87"/>
      <c r="K1163" s="87"/>
      <c r="L1163" s="87"/>
      <c r="M1163" s="87"/>
      <c r="N1163" s="87"/>
      <c r="O1163" s="87"/>
      <c r="P1163" s="87"/>
      <c r="Q1163" s="87"/>
      <c r="R1163" s="87"/>
      <c r="S1163" s="87"/>
    </row>
    <row r="1164" spans="1:19" hidden="1" x14ac:dyDescent="0.2">
      <c r="A1164" s="87"/>
      <c r="B1164" s="87"/>
      <c r="C1164" s="87"/>
      <c r="D1164" s="87"/>
      <c r="E1164" s="87"/>
      <c r="F1164" s="87"/>
      <c r="G1164" s="87"/>
      <c r="H1164" s="87"/>
      <c r="I1164" s="87"/>
      <c r="J1164" s="87"/>
      <c r="K1164" s="87"/>
      <c r="L1164" s="87"/>
      <c r="M1164" s="87"/>
      <c r="N1164" s="87"/>
      <c r="O1164" s="87"/>
      <c r="P1164" s="87"/>
      <c r="Q1164" s="87"/>
      <c r="R1164" s="87"/>
      <c r="S1164" s="87"/>
    </row>
    <row r="1165" spans="1:19" hidden="1" x14ac:dyDescent="0.2">
      <c r="A1165" s="87"/>
      <c r="B1165" s="87"/>
      <c r="C1165" s="87"/>
      <c r="D1165" s="87"/>
      <c r="E1165" s="87"/>
      <c r="F1165" s="87"/>
      <c r="G1165" s="87"/>
      <c r="H1165" s="87"/>
      <c r="I1165" s="87"/>
      <c r="J1165" s="87"/>
      <c r="K1165" s="87"/>
      <c r="L1165" s="87"/>
      <c r="M1165" s="87"/>
      <c r="N1165" s="87"/>
      <c r="O1165" s="87"/>
      <c r="P1165" s="87"/>
      <c r="Q1165" s="87"/>
      <c r="R1165" s="87"/>
      <c r="S1165" s="87"/>
    </row>
    <row r="1166" spans="1:19" hidden="1" x14ac:dyDescent="0.2">
      <c r="A1166" s="87"/>
      <c r="B1166" s="87"/>
      <c r="C1166" s="87"/>
      <c r="D1166" s="87"/>
      <c r="E1166" s="87"/>
      <c r="F1166" s="87"/>
      <c r="G1166" s="87"/>
      <c r="H1166" s="87"/>
      <c r="I1166" s="87"/>
      <c r="J1166" s="87"/>
      <c r="K1166" s="87"/>
      <c r="L1166" s="87"/>
      <c r="M1166" s="87"/>
      <c r="N1166" s="87"/>
      <c r="O1166" s="87"/>
      <c r="P1166" s="87"/>
      <c r="Q1166" s="87"/>
      <c r="R1166" s="87"/>
      <c r="S1166" s="87"/>
    </row>
    <row r="1167" spans="1:19" hidden="1" x14ac:dyDescent="0.2">
      <c r="A1167" s="87"/>
      <c r="B1167" s="87"/>
      <c r="C1167" s="87"/>
      <c r="D1167" s="87"/>
      <c r="E1167" s="87"/>
      <c r="F1167" s="87"/>
      <c r="G1167" s="87"/>
      <c r="H1167" s="87"/>
      <c r="I1167" s="87"/>
      <c r="J1167" s="87"/>
      <c r="K1167" s="87"/>
      <c r="L1167" s="87"/>
      <c r="M1167" s="87"/>
      <c r="N1167" s="87"/>
      <c r="O1167" s="87"/>
      <c r="P1167" s="87"/>
      <c r="Q1167" s="87"/>
      <c r="R1167" s="87"/>
      <c r="S1167" s="87"/>
    </row>
    <row r="1168" spans="1:19" hidden="1" x14ac:dyDescent="0.2">
      <c r="A1168" s="87"/>
      <c r="B1168" s="87"/>
      <c r="C1168" s="87"/>
      <c r="D1168" s="87"/>
      <c r="E1168" s="87"/>
      <c r="F1168" s="87"/>
      <c r="G1168" s="87"/>
      <c r="H1168" s="87"/>
      <c r="I1168" s="87"/>
      <c r="J1168" s="87"/>
      <c r="K1168" s="87"/>
      <c r="L1168" s="87"/>
      <c r="M1168" s="87"/>
      <c r="N1168" s="87"/>
      <c r="O1168" s="87"/>
      <c r="P1168" s="87"/>
      <c r="Q1168" s="87"/>
      <c r="R1168" s="87"/>
      <c r="S1168" s="87"/>
    </row>
    <row r="1169" spans="1:19" hidden="1" x14ac:dyDescent="0.2">
      <c r="A1169" s="87"/>
      <c r="B1169" s="87"/>
      <c r="C1169" s="87"/>
      <c r="D1169" s="87"/>
      <c r="E1169" s="87"/>
      <c r="F1169" s="87"/>
      <c r="G1169" s="87"/>
      <c r="H1169" s="87"/>
      <c r="I1169" s="87"/>
      <c r="J1169" s="87"/>
      <c r="K1169" s="87"/>
      <c r="L1169" s="87"/>
      <c r="M1169" s="87"/>
      <c r="N1169" s="87"/>
      <c r="O1169" s="87"/>
      <c r="P1169" s="87"/>
      <c r="Q1169" s="87"/>
      <c r="R1169" s="87"/>
      <c r="S1169" s="87"/>
    </row>
    <row r="1170" spans="1:19" hidden="1" x14ac:dyDescent="0.2">
      <c r="A1170" s="87"/>
      <c r="B1170" s="87"/>
      <c r="C1170" s="87"/>
      <c r="D1170" s="87"/>
      <c r="E1170" s="87"/>
      <c r="F1170" s="87"/>
      <c r="G1170" s="87"/>
      <c r="H1170" s="87"/>
      <c r="I1170" s="87"/>
      <c r="J1170" s="87"/>
      <c r="K1170" s="87"/>
      <c r="L1170" s="87"/>
      <c r="M1170" s="87"/>
      <c r="N1170" s="87"/>
      <c r="O1170" s="87"/>
      <c r="P1170" s="87"/>
      <c r="Q1170" s="87"/>
      <c r="R1170" s="87"/>
      <c r="S1170" s="87"/>
    </row>
    <row r="1171" spans="1:19" hidden="1" x14ac:dyDescent="0.2">
      <c r="A1171" s="87"/>
      <c r="B1171" s="87"/>
      <c r="C1171" s="87"/>
      <c r="D1171" s="87"/>
      <c r="E1171" s="87"/>
      <c r="F1171" s="87"/>
      <c r="G1171" s="87"/>
      <c r="H1171" s="87"/>
      <c r="I1171" s="87"/>
      <c r="J1171" s="87"/>
      <c r="K1171" s="87"/>
      <c r="L1171" s="87"/>
      <c r="M1171" s="87"/>
      <c r="N1171" s="87"/>
      <c r="O1171" s="87"/>
      <c r="P1171" s="87"/>
      <c r="Q1171" s="87"/>
      <c r="R1171" s="87"/>
      <c r="S1171" s="87"/>
    </row>
    <row r="1172" spans="1:19" hidden="1" x14ac:dyDescent="0.2">
      <c r="A1172" s="87"/>
      <c r="B1172" s="87"/>
      <c r="C1172" s="87"/>
      <c r="D1172" s="87"/>
      <c r="E1172" s="87"/>
      <c r="F1172" s="87"/>
      <c r="G1172" s="87"/>
      <c r="H1172" s="87"/>
      <c r="I1172" s="87"/>
      <c r="J1172" s="87"/>
      <c r="K1172" s="87"/>
      <c r="L1172" s="87"/>
      <c r="M1172" s="87"/>
      <c r="N1172" s="87"/>
      <c r="O1172" s="87"/>
      <c r="P1172" s="87"/>
      <c r="Q1172" s="87"/>
      <c r="R1172" s="87"/>
      <c r="S1172" s="87"/>
    </row>
    <row r="1173" spans="1:19" hidden="1" x14ac:dyDescent="0.2">
      <c r="A1173" s="87"/>
      <c r="B1173" s="87"/>
      <c r="C1173" s="87"/>
      <c r="D1173" s="87"/>
      <c r="E1173" s="87"/>
      <c r="F1173" s="87"/>
      <c r="G1173" s="87"/>
      <c r="H1173" s="87"/>
      <c r="I1173" s="87"/>
      <c r="J1173" s="87"/>
      <c r="K1173" s="87"/>
      <c r="L1173" s="87"/>
      <c r="M1173" s="87"/>
      <c r="N1173" s="87"/>
      <c r="O1173" s="87"/>
      <c r="P1173" s="87"/>
      <c r="Q1173" s="87"/>
      <c r="R1173" s="87"/>
      <c r="S1173" s="87"/>
    </row>
    <row r="1174" spans="1:19" hidden="1" x14ac:dyDescent="0.2">
      <c r="A1174" s="87"/>
      <c r="B1174" s="87"/>
      <c r="C1174" s="87"/>
      <c r="D1174" s="87"/>
      <c r="E1174" s="87"/>
      <c r="F1174" s="87"/>
      <c r="G1174" s="87"/>
      <c r="H1174" s="87"/>
      <c r="I1174" s="87"/>
      <c r="J1174" s="87"/>
      <c r="K1174" s="87"/>
      <c r="L1174" s="87"/>
      <c r="M1174" s="87"/>
      <c r="N1174" s="87"/>
      <c r="O1174" s="87"/>
      <c r="P1174" s="87"/>
      <c r="Q1174" s="87"/>
      <c r="R1174" s="87"/>
      <c r="S1174" s="87"/>
    </row>
    <row r="1175" spans="1:19" hidden="1" x14ac:dyDescent="0.2">
      <c r="A1175" s="87"/>
      <c r="B1175" s="87"/>
      <c r="C1175" s="87"/>
      <c r="D1175" s="87"/>
      <c r="E1175" s="87"/>
      <c r="F1175" s="87"/>
      <c r="G1175" s="87"/>
      <c r="H1175" s="87"/>
      <c r="I1175" s="87"/>
      <c r="J1175" s="87"/>
      <c r="K1175" s="87"/>
      <c r="L1175" s="87"/>
      <c r="M1175" s="87"/>
      <c r="N1175" s="87"/>
      <c r="O1175" s="87"/>
      <c r="P1175" s="87"/>
      <c r="Q1175" s="87"/>
      <c r="R1175" s="87"/>
      <c r="S1175" s="87"/>
    </row>
    <row r="1176" spans="1:19" hidden="1" x14ac:dyDescent="0.2">
      <c r="A1176" s="87"/>
      <c r="B1176" s="87"/>
      <c r="C1176" s="87"/>
      <c r="D1176" s="87"/>
      <c r="E1176" s="87"/>
      <c r="F1176" s="87"/>
      <c r="G1176" s="87"/>
      <c r="H1176" s="87"/>
      <c r="I1176" s="87"/>
      <c r="J1176" s="87"/>
      <c r="K1176" s="87"/>
      <c r="L1176" s="87"/>
      <c r="M1176" s="87"/>
      <c r="N1176" s="87"/>
      <c r="O1176" s="87"/>
      <c r="P1176" s="87"/>
      <c r="Q1176" s="87"/>
      <c r="R1176" s="87"/>
      <c r="S1176" s="87"/>
    </row>
    <row r="1177" spans="1:19" hidden="1" x14ac:dyDescent="0.2">
      <c r="A1177" s="87"/>
      <c r="B1177" s="87"/>
      <c r="C1177" s="87"/>
      <c r="D1177" s="87"/>
      <c r="E1177" s="87"/>
      <c r="F1177" s="87"/>
      <c r="G1177" s="87"/>
      <c r="H1177" s="87"/>
      <c r="I1177" s="87"/>
      <c r="J1177" s="87"/>
      <c r="K1177" s="87"/>
      <c r="L1177" s="87"/>
      <c r="M1177" s="87"/>
      <c r="N1177" s="87"/>
      <c r="O1177" s="87"/>
      <c r="P1177" s="87"/>
      <c r="Q1177" s="87"/>
      <c r="R1177" s="87"/>
      <c r="S1177" s="87"/>
    </row>
    <row r="1178" spans="1:19" hidden="1" x14ac:dyDescent="0.2">
      <c r="A1178" s="87"/>
      <c r="B1178" s="87"/>
      <c r="C1178" s="87"/>
      <c r="D1178" s="87"/>
      <c r="E1178" s="87"/>
      <c r="F1178" s="87"/>
      <c r="G1178" s="87"/>
      <c r="H1178" s="87"/>
      <c r="I1178" s="87"/>
      <c r="J1178" s="87"/>
      <c r="K1178" s="87"/>
      <c r="L1178" s="87"/>
      <c r="M1178" s="87"/>
      <c r="N1178" s="87"/>
      <c r="O1178" s="87"/>
      <c r="P1178" s="87"/>
      <c r="Q1178" s="87"/>
      <c r="R1178" s="87"/>
      <c r="S1178" s="87"/>
    </row>
    <row r="1179" spans="1:19" hidden="1" x14ac:dyDescent="0.2">
      <c r="A1179" s="87"/>
      <c r="B1179" s="87"/>
      <c r="C1179" s="87"/>
      <c r="D1179" s="87"/>
      <c r="E1179" s="87"/>
      <c r="F1179" s="87"/>
      <c r="G1179" s="87"/>
      <c r="H1179" s="87"/>
      <c r="I1179" s="87"/>
      <c r="J1179" s="87"/>
      <c r="K1179" s="87"/>
      <c r="L1179" s="87"/>
      <c r="M1179" s="87"/>
      <c r="N1179" s="87"/>
      <c r="O1179" s="87"/>
      <c r="P1179" s="87"/>
      <c r="Q1179" s="87"/>
      <c r="R1179" s="87"/>
      <c r="S1179" s="87"/>
    </row>
    <row r="1180" spans="1:19" hidden="1" x14ac:dyDescent="0.2">
      <c r="A1180" s="87"/>
      <c r="B1180" s="87"/>
      <c r="C1180" s="87"/>
      <c r="D1180" s="87"/>
      <c r="E1180" s="87"/>
      <c r="F1180" s="87"/>
      <c r="G1180" s="87"/>
      <c r="H1180" s="87"/>
      <c r="I1180" s="87"/>
      <c r="J1180" s="87"/>
      <c r="K1180" s="87"/>
      <c r="L1180" s="87"/>
      <c r="M1180" s="87"/>
      <c r="N1180" s="87"/>
      <c r="O1180" s="87"/>
      <c r="P1180" s="87"/>
      <c r="Q1180" s="87"/>
      <c r="R1180" s="87"/>
      <c r="S1180" s="87"/>
    </row>
    <row r="1181" spans="1:19" hidden="1" x14ac:dyDescent="0.2">
      <c r="A1181" s="87"/>
      <c r="B1181" s="87"/>
      <c r="C1181" s="87"/>
      <c r="D1181" s="87"/>
      <c r="E1181" s="87"/>
      <c r="F1181" s="87"/>
      <c r="G1181" s="87"/>
      <c r="H1181" s="87"/>
      <c r="I1181" s="87"/>
      <c r="J1181" s="87"/>
      <c r="K1181" s="87"/>
      <c r="L1181" s="87"/>
      <c r="M1181" s="87"/>
      <c r="N1181" s="87"/>
      <c r="O1181" s="87"/>
      <c r="P1181" s="87"/>
      <c r="Q1181" s="87"/>
      <c r="R1181" s="87"/>
      <c r="S1181" s="87"/>
    </row>
    <row r="1182" spans="1:19" hidden="1" x14ac:dyDescent="0.2">
      <c r="A1182" s="87"/>
      <c r="B1182" s="87"/>
      <c r="C1182" s="87"/>
      <c r="D1182" s="87"/>
      <c r="E1182" s="87"/>
      <c r="F1182" s="87"/>
      <c r="G1182" s="87"/>
      <c r="H1182" s="87"/>
      <c r="I1182" s="87"/>
      <c r="J1182" s="87"/>
      <c r="K1182" s="87"/>
      <c r="L1182" s="87"/>
      <c r="M1182" s="87"/>
      <c r="N1182" s="87"/>
      <c r="O1182" s="87"/>
      <c r="P1182" s="87"/>
      <c r="Q1182" s="87"/>
      <c r="R1182" s="87"/>
      <c r="S1182" s="87"/>
    </row>
    <row r="1183" spans="1:19" hidden="1" x14ac:dyDescent="0.2">
      <c r="A1183" s="87"/>
      <c r="B1183" s="87"/>
      <c r="C1183" s="87"/>
      <c r="D1183" s="87"/>
      <c r="E1183" s="87"/>
      <c r="F1183" s="87"/>
      <c r="G1183" s="87"/>
      <c r="H1183" s="87"/>
      <c r="I1183" s="87"/>
      <c r="J1183" s="87"/>
      <c r="K1183" s="87"/>
      <c r="L1183" s="87"/>
      <c r="M1183" s="87"/>
      <c r="N1183" s="87"/>
      <c r="O1183" s="87"/>
      <c r="P1183" s="87"/>
      <c r="Q1183" s="87"/>
      <c r="R1183" s="87"/>
      <c r="S1183" s="87"/>
    </row>
    <row r="1184" spans="1:19" hidden="1" x14ac:dyDescent="0.2">
      <c r="A1184" s="87"/>
      <c r="B1184" s="87"/>
      <c r="C1184" s="87"/>
      <c r="D1184" s="87"/>
      <c r="E1184" s="87"/>
      <c r="F1184" s="87"/>
      <c r="G1184" s="87"/>
      <c r="H1184" s="87"/>
      <c r="I1184" s="87"/>
      <c r="J1184" s="87"/>
      <c r="K1184" s="87"/>
      <c r="L1184" s="87"/>
      <c r="M1184" s="87"/>
      <c r="N1184" s="87"/>
      <c r="O1184" s="87"/>
      <c r="P1184" s="87"/>
      <c r="Q1184" s="87"/>
      <c r="R1184" s="87"/>
      <c r="S1184" s="87"/>
    </row>
    <row r="1185" spans="1:19" hidden="1" x14ac:dyDescent="0.2">
      <c r="A1185" s="87"/>
      <c r="B1185" s="87"/>
      <c r="C1185" s="87"/>
      <c r="D1185" s="87"/>
      <c r="E1185" s="87"/>
      <c r="F1185" s="87"/>
      <c r="G1185" s="87"/>
      <c r="H1185" s="87"/>
      <c r="I1185" s="87"/>
      <c r="J1185" s="87"/>
      <c r="K1185" s="87"/>
      <c r="L1185" s="87"/>
      <c r="M1185" s="87"/>
      <c r="N1185" s="87"/>
      <c r="O1185" s="87"/>
      <c r="P1185" s="87"/>
      <c r="Q1185" s="87"/>
      <c r="R1185" s="87"/>
      <c r="S1185" s="87"/>
    </row>
    <row r="1186" spans="1:19" hidden="1" x14ac:dyDescent="0.2">
      <c r="A1186" s="87"/>
      <c r="B1186" s="87"/>
      <c r="C1186" s="87"/>
      <c r="D1186" s="87"/>
      <c r="E1186" s="87"/>
      <c r="F1186" s="87"/>
      <c r="G1186" s="87"/>
      <c r="H1186" s="87"/>
      <c r="I1186" s="87"/>
      <c r="J1186" s="87"/>
      <c r="K1186" s="87"/>
      <c r="L1186" s="87"/>
      <c r="M1186" s="87"/>
      <c r="N1186" s="87"/>
      <c r="O1186" s="87"/>
      <c r="P1186" s="87"/>
      <c r="Q1186" s="87"/>
      <c r="R1186" s="87"/>
      <c r="S1186" s="87"/>
    </row>
    <row r="1187" spans="1:19" hidden="1" x14ac:dyDescent="0.2">
      <c r="A1187" s="87"/>
      <c r="B1187" s="87"/>
      <c r="C1187" s="87"/>
      <c r="D1187" s="87"/>
      <c r="E1187" s="87"/>
      <c r="F1187" s="87"/>
      <c r="G1187" s="87"/>
      <c r="H1187" s="87"/>
      <c r="I1187" s="87"/>
      <c r="J1187" s="87"/>
      <c r="K1187" s="87"/>
      <c r="L1187" s="87"/>
      <c r="M1187" s="87"/>
      <c r="N1187" s="87"/>
      <c r="O1187" s="87"/>
      <c r="P1187" s="87"/>
      <c r="Q1187" s="87"/>
      <c r="R1187" s="87"/>
      <c r="S1187" s="87"/>
    </row>
    <row r="1188" spans="1:19" hidden="1" x14ac:dyDescent="0.2">
      <c r="A1188" s="87"/>
      <c r="B1188" s="87"/>
      <c r="C1188" s="87"/>
      <c r="D1188" s="87"/>
      <c r="E1188" s="87"/>
      <c r="F1188" s="87"/>
      <c r="G1188" s="87"/>
      <c r="H1188" s="87"/>
      <c r="I1188" s="87"/>
      <c r="J1188" s="87"/>
      <c r="K1188" s="87"/>
      <c r="L1188" s="87"/>
      <c r="M1188" s="87"/>
      <c r="N1188" s="87"/>
      <c r="O1188" s="87"/>
      <c r="P1188" s="87"/>
      <c r="Q1188" s="87"/>
      <c r="R1188" s="87"/>
      <c r="S1188" s="87"/>
    </row>
    <row r="1189" spans="1:19" hidden="1" x14ac:dyDescent="0.2">
      <c r="A1189" s="87"/>
      <c r="B1189" s="87"/>
      <c r="C1189" s="87"/>
      <c r="D1189" s="87"/>
      <c r="E1189" s="87"/>
      <c r="F1189" s="87"/>
      <c r="G1189" s="87"/>
      <c r="H1189" s="87"/>
      <c r="I1189" s="87"/>
      <c r="J1189" s="87"/>
      <c r="K1189" s="87"/>
      <c r="L1189" s="87"/>
      <c r="M1189" s="87"/>
      <c r="N1189" s="87"/>
      <c r="O1189" s="87"/>
      <c r="P1189" s="87"/>
      <c r="Q1189" s="87"/>
      <c r="R1189" s="87"/>
      <c r="S1189" s="87"/>
    </row>
    <row r="1190" spans="1:19" hidden="1" x14ac:dyDescent="0.2">
      <c r="A1190" s="87"/>
      <c r="B1190" s="87"/>
      <c r="C1190" s="87"/>
      <c r="D1190" s="87"/>
      <c r="E1190" s="87"/>
      <c r="F1190" s="87"/>
      <c r="G1190" s="87"/>
      <c r="H1190" s="87"/>
      <c r="I1190" s="87"/>
      <c r="J1190" s="87"/>
      <c r="K1190" s="87"/>
      <c r="L1190" s="87"/>
      <c r="M1190" s="87"/>
      <c r="N1190" s="87"/>
      <c r="O1190" s="87"/>
      <c r="P1190" s="87"/>
      <c r="Q1190" s="87"/>
      <c r="R1190" s="87"/>
      <c r="S1190" s="87"/>
    </row>
    <row r="1191" spans="1:19" hidden="1" x14ac:dyDescent="0.2">
      <c r="A1191" s="87"/>
      <c r="B1191" s="87"/>
      <c r="C1191" s="87"/>
      <c r="D1191" s="87"/>
      <c r="E1191" s="87"/>
      <c r="F1191" s="87"/>
      <c r="G1191" s="87"/>
      <c r="H1191" s="87"/>
      <c r="I1191" s="87"/>
      <c r="J1191" s="87"/>
      <c r="K1191" s="87"/>
      <c r="L1191" s="87"/>
      <c r="M1191" s="87"/>
      <c r="N1191" s="87"/>
      <c r="O1191" s="87"/>
      <c r="P1191" s="87"/>
      <c r="Q1191" s="87"/>
      <c r="R1191" s="87"/>
      <c r="S1191" s="87"/>
    </row>
    <row r="1192" spans="1:19" hidden="1" x14ac:dyDescent="0.2">
      <c r="A1192" s="87"/>
      <c r="B1192" s="87"/>
      <c r="C1192" s="87"/>
      <c r="D1192" s="87"/>
      <c r="E1192" s="87"/>
      <c r="F1192" s="87"/>
      <c r="G1192" s="87"/>
      <c r="H1192" s="87"/>
      <c r="I1192" s="87"/>
      <c r="J1192" s="87"/>
      <c r="K1192" s="87"/>
      <c r="L1192" s="87"/>
      <c r="M1192" s="87"/>
      <c r="N1192" s="87"/>
      <c r="O1192" s="87"/>
      <c r="P1192" s="87"/>
      <c r="Q1192" s="87"/>
      <c r="R1192" s="87"/>
      <c r="S1192" s="87"/>
    </row>
    <row r="1193" spans="1:19" hidden="1" x14ac:dyDescent="0.2">
      <c r="A1193" s="87"/>
      <c r="B1193" s="87"/>
      <c r="C1193" s="87"/>
      <c r="D1193" s="87"/>
      <c r="E1193" s="87"/>
      <c r="F1193" s="87"/>
      <c r="G1193" s="87"/>
      <c r="H1193" s="87"/>
      <c r="I1193" s="87"/>
      <c r="J1193" s="87"/>
      <c r="K1193" s="87"/>
      <c r="L1193" s="87"/>
      <c r="M1193" s="87"/>
      <c r="N1193" s="87"/>
      <c r="O1193" s="87"/>
      <c r="P1193" s="87"/>
      <c r="Q1193" s="87"/>
      <c r="R1193" s="87"/>
      <c r="S1193" s="87"/>
    </row>
    <row r="1194" spans="1:19" hidden="1" x14ac:dyDescent="0.2">
      <c r="A1194" s="87"/>
      <c r="B1194" s="87"/>
      <c r="C1194" s="87"/>
      <c r="D1194" s="87"/>
      <c r="E1194" s="87"/>
      <c r="F1194" s="87"/>
      <c r="G1194" s="87"/>
      <c r="H1194" s="87"/>
      <c r="I1194" s="87"/>
      <c r="J1194" s="87"/>
      <c r="K1194" s="87"/>
      <c r="L1194" s="87"/>
      <c r="M1194" s="87"/>
      <c r="N1194" s="87"/>
      <c r="O1194" s="87"/>
      <c r="P1194" s="87"/>
      <c r="Q1194" s="87"/>
      <c r="R1194" s="87"/>
      <c r="S1194" s="87"/>
    </row>
    <row r="1195" spans="1:19" hidden="1" x14ac:dyDescent="0.2">
      <c r="A1195" s="87"/>
      <c r="B1195" s="87"/>
      <c r="C1195" s="87"/>
      <c r="D1195" s="87"/>
      <c r="E1195" s="87"/>
      <c r="F1195" s="87"/>
      <c r="G1195" s="87"/>
      <c r="H1195" s="87"/>
      <c r="I1195" s="87"/>
      <c r="J1195" s="87"/>
      <c r="K1195" s="87"/>
      <c r="L1195" s="87"/>
      <c r="M1195" s="87"/>
      <c r="N1195" s="87"/>
      <c r="O1195" s="87"/>
      <c r="P1195" s="87"/>
      <c r="Q1195" s="87"/>
      <c r="R1195" s="87"/>
      <c r="S1195" s="87"/>
    </row>
    <row r="1196" spans="1:19" hidden="1" x14ac:dyDescent="0.2">
      <c r="A1196" s="87"/>
      <c r="B1196" s="87"/>
      <c r="C1196" s="87"/>
      <c r="D1196" s="87"/>
      <c r="E1196" s="87"/>
      <c r="F1196" s="87"/>
      <c r="G1196" s="87"/>
      <c r="H1196" s="87"/>
      <c r="I1196" s="87"/>
      <c r="J1196" s="87"/>
      <c r="K1196" s="87"/>
      <c r="L1196" s="87"/>
      <c r="M1196" s="87"/>
      <c r="N1196" s="87"/>
      <c r="O1196" s="87"/>
      <c r="P1196" s="87"/>
      <c r="Q1196" s="87"/>
      <c r="R1196" s="87"/>
      <c r="S1196" s="87"/>
    </row>
    <row r="1197" spans="1:19" hidden="1" x14ac:dyDescent="0.2">
      <c r="A1197" s="87"/>
      <c r="B1197" s="87"/>
      <c r="C1197" s="87"/>
      <c r="D1197" s="87"/>
      <c r="E1197" s="87"/>
      <c r="F1197" s="87"/>
      <c r="G1197" s="87"/>
      <c r="H1197" s="87"/>
      <c r="I1197" s="87"/>
      <c r="J1197" s="87"/>
      <c r="K1197" s="87"/>
      <c r="L1197" s="87"/>
      <c r="M1197" s="87"/>
      <c r="N1197" s="87"/>
      <c r="O1197" s="87"/>
      <c r="P1197" s="87"/>
      <c r="Q1197" s="87"/>
      <c r="R1197" s="87"/>
      <c r="S1197" s="87"/>
    </row>
    <row r="1198" spans="1:19" hidden="1" x14ac:dyDescent="0.2">
      <c r="A1198" s="87"/>
      <c r="B1198" s="87"/>
      <c r="C1198" s="87"/>
      <c r="D1198" s="87"/>
      <c r="E1198" s="87"/>
      <c r="F1198" s="87"/>
      <c r="G1198" s="87"/>
      <c r="H1198" s="87"/>
      <c r="I1198" s="87"/>
      <c r="J1198" s="87"/>
      <c r="K1198" s="87"/>
      <c r="L1198" s="87"/>
      <c r="M1198" s="87"/>
      <c r="N1198" s="87"/>
      <c r="O1198" s="87"/>
      <c r="P1198" s="87"/>
      <c r="Q1198" s="87"/>
      <c r="R1198" s="87"/>
      <c r="S1198" s="87"/>
    </row>
    <row r="1199" spans="1:19" hidden="1" x14ac:dyDescent="0.2">
      <c r="A1199" s="87"/>
      <c r="B1199" s="87"/>
      <c r="C1199" s="87"/>
      <c r="D1199" s="87"/>
      <c r="E1199" s="87"/>
      <c r="F1199" s="87"/>
      <c r="G1199" s="87"/>
      <c r="H1199" s="87"/>
      <c r="I1199" s="87"/>
      <c r="J1199" s="87"/>
      <c r="K1199" s="87"/>
      <c r="L1199" s="87"/>
      <c r="M1199" s="87"/>
      <c r="N1199" s="87"/>
      <c r="O1199" s="87"/>
      <c r="P1199" s="87"/>
      <c r="Q1199" s="87"/>
      <c r="R1199" s="87"/>
      <c r="S1199" s="87"/>
    </row>
    <row r="1200" spans="1:19" hidden="1" x14ac:dyDescent="0.2">
      <c r="A1200" s="87"/>
      <c r="B1200" s="87"/>
      <c r="C1200" s="87"/>
      <c r="D1200" s="87"/>
      <c r="E1200" s="87"/>
      <c r="F1200" s="87"/>
      <c r="G1200" s="87"/>
      <c r="H1200" s="87"/>
      <c r="I1200" s="87"/>
      <c r="J1200" s="87"/>
      <c r="K1200" s="87"/>
      <c r="L1200" s="87"/>
      <c r="M1200" s="87"/>
      <c r="N1200" s="87"/>
      <c r="O1200" s="87"/>
      <c r="P1200" s="87"/>
      <c r="Q1200" s="87"/>
      <c r="R1200" s="87"/>
      <c r="S1200" s="87"/>
    </row>
    <row r="1201" spans="1:19" hidden="1" x14ac:dyDescent="0.2">
      <c r="A1201" s="87"/>
      <c r="B1201" s="87"/>
      <c r="C1201" s="87"/>
      <c r="D1201" s="87"/>
      <c r="E1201" s="87"/>
      <c r="F1201" s="87"/>
      <c r="G1201" s="87"/>
      <c r="H1201" s="87"/>
      <c r="I1201" s="87"/>
      <c r="J1201" s="87"/>
      <c r="K1201" s="87"/>
      <c r="L1201" s="87"/>
      <c r="M1201" s="87"/>
      <c r="N1201" s="87"/>
      <c r="O1201" s="87"/>
      <c r="P1201" s="87"/>
      <c r="Q1201" s="87"/>
      <c r="R1201" s="87"/>
      <c r="S1201" s="87"/>
    </row>
    <row r="1202" spans="1:19" hidden="1" x14ac:dyDescent="0.2">
      <c r="A1202" s="87"/>
      <c r="B1202" s="87"/>
      <c r="C1202" s="87"/>
      <c r="D1202" s="87"/>
      <c r="E1202" s="87"/>
      <c r="F1202" s="87"/>
      <c r="G1202" s="87"/>
      <c r="H1202" s="87"/>
      <c r="I1202" s="87"/>
      <c r="J1202" s="87"/>
      <c r="K1202" s="87"/>
      <c r="L1202" s="87"/>
      <c r="M1202" s="87"/>
      <c r="N1202" s="87"/>
      <c r="O1202" s="87"/>
      <c r="P1202" s="87"/>
      <c r="Q1202" s="87"/>
      <c r="R1202" s="87"/>
      <c r="S1202" s="87"/>
    </row>
    <row r="1203" spans="1:19" hidden="1" x14ac:dyDescent="0.2">
      <c r="A1203" s="87"/>
      <c r="B1203" s="87"/>
      <c r="C1203" s="87"/>
      <c r="D1203" s="87"/>
      <c r="E1203" s="87"/>
      <c r="F1203" s="87"/>
      <c r="G1203" s="87"/>
      <c r="H1203" s="87"/>
      <c r="I1203" s="87"/>
      <c r="J1203" s="87"/>
      <c r="K1203" s="87"/>
      <c r="L1203" s="87"/>
      <c r="M1203" s="87"/>
      <c r="N1203" s="87"/>
      <c r="O1203" s="87"/>
      <c r="P1203" s="87"/>
      <c r="Q1203" s="87"/>
      <c r="R1203" s="87"/>
      <c r="S1203" s="87"/>
    </row>
    <row r="1204" spans="1:19" hidden="1" x14ac:dyDescent="0.2">
      <c r="A1204" s="87"/>
      <c r="B1204" s="87"/>
      <c r="C1204" s="87"/>
      <c r="D1204" s="87"/>
      <c r="E1204" s="87"/>
      <c r="F1204" s="87"/>
      <c r="G1204" s="87"/>
      <c r="H1204" s="87"/>
      <c r="I1204" s="87"/>
      <c r="J1204" s="87"/>
      <c r="K1204" s="87"/>
      <c r="L1204" s="87"/>
      <c r="M1204" s="87"/>
      <c r="N1204" s="87"/>
      <c r="O1204" s="87"/>
      <c r="P1204" s="87"/>
      <c r="Q1204" s="87"/>
      <c r="R1204" s="87"/>
      <c r="S1204" s="87"/>
    </row>
    <row r="1205" spans="1:19" hidden="1" x14ac:dyDescent="0.2">
      <c r="A1205" s="87"/>
      <c r="B1205" s="87"/>
      <c r="C1205" s="87"/>
      <c r="D1205" s="87"/>
      <c r="E1205" s="87"/>
      <c r="F1205" s="87"/>
      <c r="G1205" s="87"/>
      <c r="H1205" s="87"/>
      <c r="I1205" s="87"/>
      <c r="J1205" s="87"/>
      <c r="K1205" s="87"/>
      <c r="L1205" s="87"/>
      <c r="M1205" s="87"/>
      <c r="N1205" s="87"/>
      <c r="O1205" s="87"/>
      <c r="P1205" s="87"/>
      <c r="Q1205" s="87"/>
      <c r="R1205" s="87"/>
      <c r="S1205" s="87"/>
    </row>
    <row r="1206" spans="1:19" hidden="1" x14ac:dyDescent="0.2">
      <c r="A1206" s="87"/>
      <c r="B1206" s="87"/>
      <c r="C1206" s="87"/>
      <c r="D1206" s="87"/>
      <c r="E1206" s="87"/>
      <c r="F1206" s="87"/>
      <c r="G1206" s="87"/>
      <c r="H1206" s="87"/>
      <c r="I1206" s="87"/>
      <c r="J1206" s="87"/>
      <c r="K1206" s="87"/>
      <c r="L1206" s="87"/>
      <c r="M1206" s="87"/>
      <c r="N1206" s="87"/>
      <c r="O1206" s="87"/>
      <c r="P1206" s="87"/>
      <c r="Q1206" s="87"/>
      <c r="R1206" s="87"/>
      <c r="S1206" s="87"/>
    </row>
    <row r="1207" spans="1:19" hidden="1" x14ac:dyDescent="0.2">
      <c r="A1207" s="87"/>
      <c r="B1207" s="87"/>
      <c r="C1207" s="87"/>
      <c r="D1207" s="87"/>
      <c r="E1207" s="87"/>
      <c r="F1207" s="87"/>
      <c r="G1207" s="87"/>
      <c r="H1207" s="87"/>
      <c r="I1207" s="87"/>
      <c r="J1207" s="87"/>
      <c r="K1207" s="87"/>
      <c r="L1207" s="87"/>
      <c r="M1207" s="87"/>
      <c r="N1207" s="87"/>
      <c r="O1207" s="87"/>
      <c r="P1207" s="87"/>
      <c r="Q1207" s="87"/>
      <c r="R1207" s="87"/>
      <c r="S1207" s="87"/>
    </row>
    <row r="1208" spans="1:19" hidden="1" x14ac:dyDescent="0.2">
      <c r="A1208" s="87"/>
      <c r="B1208" s="87"/>
      <c r="C1208" s="87"/>
      <c r="D1208" s="87"/>
      <c r="E1208" s="87"/>
      <c r="F1208" s="87"/>
      <c r="G1208" s="87"/>
      <c r="H1208" s="87"/>
      <c r="I1208" s="87"/>
      <c r="J1208" s="87"/>
      <c r="K1208" s="87"/>
      <c r="L1208" s="87"/>
      <c r="M1208" s="87"/>
      <c r="N1208" s="87"/>
      <c r="O1208" s="87"/>
      <c r="P1208" s="87"/>
      <c r="Q1208" s="87"/>
      <c r="R1208" s="87"/>
      <c r="S1208" s="87"/>
    </row>
    <row r="1209" spans="1:19" hidden="1" x14ac:dyDescent="0.2">
      <c r="A1209" s="87"/>
      <c r="B1209" s="87"/>
      <c r="C1209" s="87"/>
      <c r="D1209" s="87"/>
      <c r="E1209" s="87"/>
      <c r="F1209" s="87"/>
      <c r="G1209" s="87"/>
      <c r="H1209" s="87"/>
      <c r="I1209" s="87"/>
      <c r="J1209" s="87"/>
      <c r="K1209" s="87"/>
      <c r="L1209" s="87"/>
      <c r="M1209" s="87"/>
      <c r="N1209" s="87"/>
      <c r="O1209" s="87"/>
      <c r="P1209" s="87"/>
      <c r="Q1209" s="87"/>
      <c r="R1209" s="87"/>
      <c r="S1209" s="87"/>
    </row>
    <row r="1210" spans="1:19" hidden="1" x14ac:dyDescent="0.2">
      <c r="A1210" s="87"/>
      <c r="B1210" s="87"/>
      <c r="C1210" s="87"/>
      <c r="D1210" s="87"/>
      <c r="E1210" s="87"/>
      <c r="F1210" s="87"/>
      <c r="G1210" s="87"/>
      <c r="H1210" s="87"/>
      <c r="I1210" s="87"/>
      <c r="J1210" s="87"/>
      <c r="K1210" s="87"/>
      <c r="L1210" s="87"/>
      <c r="M1210" s="87"/>
      <c r="N1210" s="87"/>
      <c r="O1210" s="87"/>
      <c r="P1210" s="87"/>
      <c r="Q1210" s="87"/>
      <c r="R1210" s="87"/>
      <c r="S1210" s="87"/>
    </row>
    <row r="1211" spans="1:19" hidden="1" x14ac:dyDescent="0.2">
      <c r="A1211" s="87"/>
      <c r="B1211" s="87"/>
      <c r="C1211" s="87"/>
      <c r="D1211" s="87"/>
      <c r="E1211" s="87"/>
      <c r="F1211" s="87"/>
      <c r="G1211" s="87"/>
      <c r="H1211" s="87"/>
      <c r="I1211" s="87"/>
      <c r="J1211" s="87"/>
      <c r="K1211" s="87"/>
      <c r="L1211" s="87"/>
      <c r="M1211" s="87"/>
      <c r="N1211" s="87"/>
      <c r="O1211" s="87"/>
      <c r="P1211" s="87"/>
      <c r="Q1211" s="87"/>
      <c r="R1211" s="87"/>
      <c r="S1211" s="87"/>
    </row>
    <row r="1212" spans="1:19" hidden="1" x14ac:dyDescent="0.2">
      <c r="A1212" s="87"/>
      <c r="B1212" s="87"/>
      <c r="C1212" s="87"/>
      <c r="D1212" s="87"/>
      <c r="E1212" s="87"/>
      <c r="F1212" s="87"/>
      <c r="G1212" s="87"/>
      <c r="H1212" s="87"/>
      <c r="I1212" s="87"/>
      <c r="J1212" s="87"/>
      <c r="K1212" s="87"/>
      <c r="L1212" s="87"/>
      <c r="M1212" s="87"/>
      <c r="N1212" s="87"/>
      <c r="O1212" s="87"/>
      <c r="P1212" s="87"/>
      <c r="Q1212" s="87"/>
      <c r="R1212" s="87"/>
      <c r="S1212" s="87"/>
    </row>
    <row r="1213" spans="1:19" hidden="1" x14ac:dyDescent="0.2">
      <c r="A1213" s="87"/>
      <c r="B1213" s="87"/>
      <c r="C1213" s="87"/>
      <c r="D1213" s="87"/>
      <c r="E1213" s="87"/>
      <c r="F1213" s="87"/>
      <c r="G1213" s="87"/>
      <c r="H1213" s="87"/>
      <c r="I1213" s="87"/>
      <c r="J1213" s="87"/>
      <c r="K1213" s="87"/>
      <c r="L1213" s="87"/>
      <c r="M1213" s="87"/>
      <c r="N1213" s="87"/>
      <c r="O1213" s="87"/>
      <c r="P1213" s="87"/>
      <c r="Q1213" s="87"/>
      <c r="R1213" s="87"/>
      <c r="S1213" s="87"/>
    </row>
    <row r="1214" spans="1:19" hidden="1" x14ac:dyDescent="0.2">
      <c r="A1214" s="87"/>
      <c r="B1214" s="87"/>
      <c r="C1214" s="87"/>
      <c r="D1214" s="87"/>
      <c r="E1214" s="87"/>
      <c r="F1214" s="87"/>
      <c r="G1214" s="87"/>
      <c r="H1214" s="87"/>
      <c r="I1214" s="87"/>
      <c r="J1214" s="87"/>
      <c r="K1214" s="87"/>
      <c r="L1214" s="87"/>
      <c r="M1214" s="87"/>
      <c r="N1214" s="87"/>
      <c r="O1214" s="87"/>
      <c r="P1214" s="87"/>
      <c r="Q1214" s="87"/>
      <c r="R1214" s="87"/>
      <c r="S1214" s="87"/>
    </row>
    <row r="1215" spans="1:19" hidden="1" x14ac:dyDescent="0.2">
      <c r="A1215" s="87"/>
      <c r="B1215" s="87"/>
      <c r="C1215" s="87"/>
      <c r="D1215" s="87"/>
      <c r="E1215" s="87"/>
      <c r="F1215" s="87"/>
      <c r="G1215" s="87"/>
      <c r="H1215" s="87"/>
      <c r="I1215" s="87"/>
      <c r="J1215" s="87"/>
      <c r="K1215" s="87"/>
      <c r="L1215" s="87"/>
      <c r="M1215" s="87"/>
      <c r="N1215" s="87"/>
      <c r="O1215" s="87"/>
      <c r="P1215" s="87"/>
      <c r="Q1215" s="87"/>
      <c r="R1215" s="87"/>
      <c r="S1215" s="87"/>
    </row>
    <row r="1216" spans="1:19" hidden="1" x14ac:dyDescent="0.2">
      <c r="A1216" s="87"/>
      <c r="B1216" s="87"/>
      <c r="C1216" s="87"/>
      <c r="D1216" s="87"/>
      <c r="E1216" s="87"/>
      <c r="F1216" s="87"/>
      <c r="G1216" s="87"/>
      <c r="H1216" s="87"/>
      <c r="I1216" s="87"/>
      <c r="J1216" s="87"/>
      <c r="K1216" s="87"/>
      <c r="L1216" s="87"/>
      <c r="M1216" s="87"/>
      <c r="N1216" s="87"/>
      <c r="O1216" s="87"/>
      <c r="P1216" s="87"/>
      <c r="Q1216" s="87"/>
      <c r="R1216" s="87"/>
      <c r="S1216" s="87"/>
    </row>
  </sheetData>
  <sheetProtection formatCells="0" formatColumns="0" formatRows="0" insertColumns="0" insertRows="0" insertHyperlinks="0" deleteColumns="0" deleteRows="0" selectLockedCells="1" sort="0" autoFilter="0" pivotTables="0"/>
  <dataConsolidate/>
  <mergeCells count="7">
    <mergeCell ref="G2:M2"/>
    <mergeCell ref="D16:I16"/>
    <mergeCell ref="D14:Q15"/>
    <mergeCell ref="D8:Q9"/>
    <mergeCell ref="D5:Q6"/>
    <mergeCell ref="D12:P12"/>
    <mergeCell ref="D10:P10"/>
  </mergeCells>
  <phoneticPr fontId="3" type="noConversion"/>
  <hyperlinks>
    <hyperlink ref="D16:I16" location="'HELP ISO'!A1" tooltip="HELP for isocratic transfer" display="METHODOLOGY FOR ISOCRATIC TRANSFER"/>
    <hyperlink ref="D18:I18" location="'HELP grad'!A1" tooltip="HELP for gradient transfer" display="METHODOLOGY FOR GRADIENT TRANSFER"/>
    <hyperlink ref="D10:N10" location="'HELP performances'!A1" tooltip="HELP for measurement of chromatographic performances" display="METHODOLOGY FOR THE EVALUATION OF CHROMATOGRAPHIC PERFORMANCE"/>
    <hyperlink ref="D12:N12" location="'HELP performances'!A1" tooltip="HELP for measurement of chromatographic performances" display="METHODOLOGY FOR THE EVALUATION OF CHROMATOGRAPHIC PERFORMANCE"/>
    <hyperlink ref="D12:P12" location="'HELP performance grad'!A1" tooltip="HELP for chromatographic performance in gradient mode" display="METHODOLOGY FOR THE EVALUATION OF CHROMATOGRAPHIC PERFORMANCE IN GRADIENT MODE"/>
    <hyperlink ref="D10:P10" location="'HELP performances'!A1" tooltip="HELP for chromatographic performance in isocratic mode" display="METHODOLOGY FOR THE EVALUATION OF CHROMATOGRAPHIC PERFORMANCE IN ISOCRATIC MODE"/>
  </hyperlinks>
  <pageMargins left="0.39370078740157483" right="0.39370078740157483" top="0.39370078740157483" bottom="0.39370078740157483" header="0.31496062992125984" footer="0.31496062992125984"/>
  <pageSetup paperSize="9" scale="78" orientation="landscape" r:id="rId1"/>
  <headerFooter alignWithMargins="0"/>
  <drawing r:id="rId2"/>
  <legacyDrawing r:id="rId3"/>
  <oleObjects>
    <mc:AlternateContent xmlns:mc="http://schemas.openxmlformats.org/markup-compatibility/2006">
      <mc:Choice Requires="x14">
        <oleObject progId="Equation.3" shapeId="6145" r:id="rId4">
          <objectPr defaultSize="0" autoPict="0" r:id="rId5">
            <anchor moveWithCells="1" sizeWithCells="1">
              <from>
                <xdr:col>2</xdr:col>
                <xdr:colOff>47625</xdr:colOff>
                <xdr:row>15</xdr:row>
                <xdr:rowOff>0</xdr:rowOff>
              </from>
              <to>
                <xdr:col>4</xdr:col>
                <xdr:colOff>809625</xdr:colOff>
                <xdr:row>15</xdr:row>
                <xdr:rowOff>0</xdr:rowOff>
              </to>
            </anchor>
          </objectPr>
        </oleObject>
      </mc:Choice>
      <mc:Fallback>
        <oleObject progId="Equation.3" shapeId="6145" r:id="rId4"/>
      </mc:Fallback>
    </mc:AlternateContent>
    <mc:AlternateContent xmlns:mc="http://schemas.openxmlformats.org/markup-compatibility/2006">
      <mc:Choice Requires="x14">
        <oleObject progId="Equation.3" shapeId="6146" r:id="rId6">
          <objectPr defaultSize="0" autoPict="0" r:id="rId7">
            <anchor moveWithCells="1" sizeWithCells="1">
              <from>
                <xdr:col>2</xdr:col>
                <xdr:colOff>104775</xdr:colOff>
                <xdr:row>15</xdr:row>
                <xdr:rowOff>0</xdr:rowOff>
              </from>
              <to>
                <xdr:col>4</xdr:col>
                <xdr:colOff>790575</xdr:colOff>
                <xdr:row>15</xdr:row>
                <xdr:rowOff>0</xdr:rowOff>
              </to>
            </anchor>
          </objectPr>
        </oleObject>
      </mc:Choice>
      <mc:Fallback>
        <oleObject progId="Equation.3" shapeId="6146" r:id="rId6"/>
      </mc:Fallback>
    </mc:AlternateContent>
    <mc:AlternateContent xmlns:mc="http://schemas.openxmlformats.org/markup-compatibility/2006">
      <mc:Choice Requires="x14">
        <oleObject progId="Equation.3" shapeId="6149" r:id="rId8">
          <objectPr defaultSize="0" autoPict="0" r:id="rId9">
            <anchor moveWithCells="1" sizeWithCells="1">
              <from>
                <xdr:col>2</xdr:col>
                <xdr:colOff>66675</xdr:colOff>
                <xdr:row>16</xdr:row>
                <xdr:rowOff>0</xdr:rowOff>
              </from>
              <to>
                <xdr:col>4</xdr:col>
                <xdr:colOff>704850</xdr:colOff>
                <xdr:row>16</xdr:row>
                <xdr:rowOff>0</xdr:rowOff>
              </to>
            </anchor>
          </objectPr>
        </oleObject>
      </mc:Choice>
      <mc:Fallback>
        <oleObject progId="Equation.3" shapeId="6149" r:id="rId8"/>
      </mc:Fallback>
    </mc:AlternateContent>
    <mc:AlternateContent xmlns:mc="http://schemas.openxmlformats.org/markup-compatibility/2006">
      <mc:Choice Requires="x14">
        <oleObject progId="Equation.3" shapeId="6150" r:id="rId10">
          <objectPr defaultSize="0" autoPict="0" r:id="rId11">
            <anchor moveWithCells="1" sizeWithCells="1">
              <from>
                <xdr:col>2</xdr:col>
                <xdr:colOff>66675</xdr:colOff>
                <xdr:row>16</xdr:row>
                <xdr:rowOff>0</xdr:rowOff>
              </from>
              <to>
                <xdr:col>4</xdr:col>
                <xdr:colOff>647700</xdr:colOff>
                <xdr:row>16</xdr:row>
                <xdr:rowOff>0</xdr:rowOff>
              </to>
            </anchor>
          </objectPr>
        </oleObject>
      </mc:Choice>
      <mc:Fallback>
        <oleObject progId="Equation.3" shapeId="6150" r:id="rId10"/>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
    <outlinePr summaryBelow="0" summaryRight="0"/>
    <pageSetUpPr fitToPage="1"/>
  </sheetPr>
  <dimension ref="A1:Q1278"/>
  <sheetViews>
    <sheetView showGridLines="0" showRowColHeaders="0" showZeros="0" zoomScale="78" zoomScaleNormal="65" zoomScaleSheetLayoutView="72" workbookViewId="0"/>
  </sheetViews>
  <sheetFormatPr baseColWidth="10" defaultColWidth="0" defaultRowHeight="12.75" zeroHeight="1" x14ac:dyDescent="0.2"/>
  <cols>
    <col min="1" max="1" width="3" style="1" customWidth="1"/>
    <col min="2" max="2" width="4" style="1" customWidth="1"/>
    <col min="3" max="3" width="11.42578125" style="1" customWidth="1"/>
    <col min="4" max="4" width="13.140625" style="1" customWidth="1"/>
    <col min="5" max="13" width="11.42578125" style="1" customWidth="1"/>
    <col min="14" max="14" width="8.140625" style="1" customWidth="1"/>
    <col min="15" max="15" width="4.140625" style="1" customWidth="1"/>
    <col min="16" max="16" width="4.5703125" style="1" customWidth="1"/>
    <col min="17" max="16384" width="0" style="1" hidden="1"/>
  </cols>
  <sheetData>
    <row r="1" spans="1:16" ht="13.5" thickBot="1" x14ac:dyDescent="0.25"/>
    <row r="2" spans="1:16" ht="40.5" customHeight="1" x14ac:dyDescent="0.2">
      <c r="A2" s="8"/>
      <c r="B2" s="427" t="s">
        <v>74</v>
      </c>
      <c r="C2" s="428"/>
      <c r="D2" s="428"/>
      <c r="E2" s="428"/>
      <c r="F2" s="428"/>
      <c r="G2" s="428"/>
      <c r="H2" s="428"/>
      <c r="I2" s="428"/>
      <c r="J2" s="428"/>
      <c r="K2" s="428"/>
      <c r="L2" s="428"/>
      <c r="M2" s="428"/>
      <c r="N2" s="428"/>
      <c r="O2" s="429"/>
      <c r="P2" s="78"/>
    </row>
    <row r="3" spans="1:16" x14ac:dyDescent="0.2">
      <c r="A3" s="8"/>
      <c r="B3" s="7"/>
      <c r="C3" s="3"/>
      <c r="D3" s="3"/>
      <c r="E3" s="3"/>
      <c r="F3" s="3"/>
      <c r="G3" s="3"/>
      <c r="H3" s="3"/>
      <c r="I3" s="3"/>
      <c r="J3" s="3"/>
      <c r="K3" s="3"/>
      <c r="L3" s="3"/>
      <c r="M3" s="3"/>
      <c r="N3" s="3"/>
      <c r="O3" s="8"/>
    </row>
    <row r="4" spans="1:16" x14ac:dyDescent="0.2">
      <c r="A4" s="8"/>
      <c r="B4" s="7"/>
      <c r="C4" s="3"/>
      <c r="D4" s="3"/>
      <c r="E4" s="3"/>
      <c r="F4" s="3"/>
      <c r="G4" s="3"/>
      <c r="H4" s="3"/>
      <c r="I4" s="3"/>
      <c r="J4" s="3"/>
      <c r="K4" s="3"/>
      <c r="L4" s="3"/>
      <c r="M4" s="3"/>
      <c r="N4" s="3"/>
      <c r="O4" s="8"/>
    </row>
    <row r="5" spans="1:16" ht="20.25" x14ac:dyDescent="0.3">
      <c r="A5" s="85"/>
      <c r="B5" s="89" t="s">
        <v>43</v>
      </c>
      <c r="C5" s="79"/>
      <c r="D5" s="27"/>
      <c r="E5" s="27"/>
      <c r="F5" s="3"/>
      <c r="G5" s="3"/>
      <c r="H5" s="3"/>
      <c r="I5" s="3"/>
      <c r="J5" s="27"/>
      <c r="K5" s="72"/>
      <c r="L5" s="3"/>
      <c r="M5" s="3"/>
      <c r="N5" s="3"/>
      <c r="O5" s="8"/>
    </row>
    <row r="6" spans="1:16" ht="15.75" x14ac:dyDescent="0.25">
      <c r="A6" s="8"/>
      <c r="B6" s="90"/>
      <c r="C6" s="79"/>
      <c r="D6" s="27"/>
      <c r="E6" s="27"/>
      <c r="F6" s="3"/>
      <c r="G6" s="3"/>
      <c r="H6" s="3"/>
      <c r="I6" s="3"/>
      <c r="J6" s="3"/>
      <c r="K6" s="3"/>
      <c r="L6" s="3"/>
      <c r="M6" s="3"/>
      <c r="N6" s="3"/>
      <c r="O6" s="8"/>
    </row>
    <row r="7" spans="1:16" x14ac:dyDescent="0.2">
      <c r="A7" s="8"/>
      <c r="B7" s="80" t="s">
        <v>67</v>
      </c>
      <c r="C7" s="79"/>
      <c r="D7" s="27"/>
      <c r="E7" s="27"/>
      <c r="F7" s="3"/>
      <c r="G7" s="3"/>
      <c r="H7" s="3"/>
      <c r="I7" s="3"/>
      <c r="J7" s="3"/>
      <c r="K7" s="3"/>
      <c r="L7" s="3"/>
      <c r="M7" s="3"/>
      <c r="N7" s="3"/>
      <c r="O7" s="8"/>
    </row>
    <row r="8" spans="1:16" x14ac:dyDescent="0.2">
      <c r="A8" s="8"/>
      <c r="B8" s="32"/>
      <c r="C8" s="185" t="s">
        <v>45</v>
      </c>
      <c r="D8" s="119"/>
      <c r="E8" s="365"/>
      <c r="F8" s="3"/>
      <c r="G8" s="3"/>
      <c r="H8" s="3"/>
      <c r="I8" s="3"/>
      <c r="J8" s="3"/>
      <c r="K8" s="3"/>
      <c r="L8" s="3"/>
      <c r="M8" s="3"/>
      <c r="N8" s="3"/>
      <c r="O8" s="8"/>
    </row>
    <row r="9" spans="1:16" ht="6" customHeight="1" x14ac:dyDescent="0.2">
      <c r="A9" s="8"/>
      <c r="B9" s="32"/>
      <c r="C9" s="120"/>
      <c r="D9" s="114"/>
      <c r="E9" s="3"/>
      <c r="F9" s="3"/>
      <c r="G9" s="3"/>
      <c r="H9" s="3"/>
      <c r="I9" s="3"/>
      <c r="J9" s="3"/>
      <c r="K9" s="3"/>
      <c r="L9" s="3"/>
      <c r="M9" s="3"/>
      <c r="N9" s="3"/>
      <c r="O9" s="8"/>
    </row>
    <row r="10" spans="1:16" ht="15.75" x14ac:dyDescent="0.25">
      <c r="A10" s="8"/>
      <c r="B10" s="91"/>
      <c r="C10" s="186" t="s">
        <v>46</v>
      </c>
      <c r="D10" s="122"/>
      <c r="E10" s="122"/>
      <c r="F10" s="123"/>
      <c r="G10" s="3"/>
      <c r="H10" s="3"/>
      <c r="I10" s="3"/>
      <c r="J10" s="3"/>
      <c r="K10" s="3"/>
      <c r="L10" s="3"/>
      <c r="M10" s="3"/>
      <c r="N10" s="3"/>
      <c r="O10" s="8"/>
    </row>
    <row r="11" spans="1:16" ht="9.75" customHeight="1" x14ac:dyDescent="0.25">
      <c r="A11" s="8"/>
      <c r="B11" s="91"/>
      <c r="C11" s="120"/>
      <c r="D11" s="114"/>
      <c r="E11" s="114"/>
      <c r="F11" s="114"/>
      <c r="G11" s="3"/>
      <c r="H11" s="3"/>
      <c r="I11" s="3"/>
      <c r="J11" s="3"/>
      <c r="K11" s="3"/>
      <c r="L11" s="3"/>
      <c r="M11" s="3"/>
      <c r="N11" s="3"/>
      <c r="O11" s="8"/>
    </row>
    <row r="12" spans="1:16" ht="17.25" customHeight="1" x14ac:dyDescent="0.25">
      <c r="A12" s="8"/>
      <c r="B12" s="430" t="s">
        <v>357</v>
      </c>
      <c r="C12" s="431"/>
      <c r="D12" s="431"/>
      <c r="E12" s="431"/>
      <c r="F12" s="431"/>
      <c r="G12" s="431"/>
      <c r="H12" s="431"/>
      <c r="I12" s="431"/>
      <c r="J12" s="431"/>
      <c r="K12" s="431"/>
      <c r="L12" s="431"/>
      <c r="M12" s="431"/>
      <c r="N12" s="431"/>
      <c r="O12" s="432"/>
    </row>
    <row r="13" spans="1:16" ht="9.75" customHeight="1" x14ac:dyDescent="0.25">
      <c r="A13" s="8"/>
      <c r="B13" s="91"/>
      <c r="C13"/>
      <c r="D13" s="114"/>
      <c r="E13" s="114"/>
      <c r="F13" s="114"/>
      <c r="G13" s="3"/>
      <c r="H13" s="3"/>
      <c r="I13" s="3"/>
      <c r="J13" s="3"/>
      <c r="K13" s="3"/>
      <c r="L13" s="3"/>
      <c r="M13" s="3"/>
      <c r="N13" s="3"/>
      <c r="O13" s="8"/>
    </row>
    <row r="14" spans="1:16" x14ac:dyDescent="0.2">
      <c r="A14" s="8"/>
      <c r="B14" s="80" t="s">
        <v>111</v>
      </c>
      <c r="C14" s="79"/>
      <c r="D14" s="27"/>
      <c r="E14" s="27"/>
      <c r="F14" s="3"/>
      <c r="G14" s="3"/>
      <c r="H14" s="3"/>
      <c r="I14" s="3"/>
      <c r="J14" s="3"/>
      <c r="K14" s="3"/>
      <c r="L14" s="3"/>
      <c r="M14" s="3"/>
      <c r="N14" s="3"/>
      <c r="O14" s="8"/>
    </row>
    <row r="15" spans="1:16" x14ac:dyDescent="0.2">
      <c r="A15" s="8"/>
      <c r="B15" s="92"/>
      <c r="C15" s="3"/>
      <c r="D15" s="27"/>
      <c r="E15" s="27"/>
      <c r="F15" s="3"/>
      <c r="G15" s="3"/>
      <c r="H15" s="3"/>
      <c r="I15" s="3"/>
      <c r="J15" s="3"/>
      <c r="K15" s="3"/>
      <c r="L15" s="3"/>
      <c r="M15" s="3"/>
      <c r="N15" s="3"/>
      <c r="O15" s="8"/>
    </row>
    <row r="16" spans="1:16" x14ac:dyDescent="0.2">
      <c r="A16" s="8"/>
      <c r="B16" s="32"/>
      <c r="C16" s="184" t="s">
        <v>128</v>
      </c>
      <c r="D16" s="79"/>
      <c r="E16" s="27"/>
      <c r="F16" s="3"/>
      <c r="G16" s="3"/>
      <c r="H16" s="3"/>
      <c r="I16" s="3"/>
      <c r="J16" s="3"/>
      <c r="K16" s="3"/>
      <c r="L16" s="3"/>
      <c r="M16" s="3"/>
      <c r="N16" s="3"/>
      <c r="O16" s="8"/>
    </row>
    <row r="17" spans="1:15" x14ac:dyDescent="0.2">
      <c r="A17" s="8"/>
      <c r="B17" s="32"/>
      <c r="C17" s="79"/>
      <c r="D17" s="79"/>
      <c r="E17" s="27"/>
      <c r="F17" s="3"/>
      <c r="G17" s="3"/>
      <c r="H17" s="3"/>
      <c r="I17" s="3"/>
      <c r="J17" s="3"/>
      <c r="K17" s="3"/>
      <c r="L17" s="3"/>
      <c r="M17" s="3"/>
      <c r="N17" s="3"/>
      <c r="O17" s="8"/>
    </row>
    <row r="18" spans="1:15" x14ac:dyDescent="0.2">
      <c r="A18" s="8"/>
      <c r="B18" s="32"/>
      <c r="C18" s="79"/>
      <c r="D18" s="79"/>
      <c r="E18" s="27"/>
      <c r="F18" s="3"/>
      <c r="G18" s="3"/>
      <c r="H18" s="3"/>
      <c r="I18" s="3"/>
      <c r="J18" s="3"/>
      <c r="K18" s="3"/>
      <c r="L18" s="3"/>
      <c r="M18" s="3"/>
      <c r="N18" s="3"/>
      <c r="O18" s="8"/>
    </row>
    <row r="19" spans="1:15" x14ac:dyDescent="0.2">
      <c r="A19" s="8"/>
      <c r="B19" s="32"/>
      <c r="C19" s="79"/>
      <c r="D19" s="79"/>
      <c r="E19" s="27"/>
      <c r="F19" s="3"/>
      <c r="G19" s="3"/>
      <c r="H19" s="3"/>
      <c r="I19" s="3"/>
      <c r="J19" s="3"/>
      <c r="K19" s="3"/>
      <c r="L19" s="3"/>
      <c r="M19" s="3"/>
      <c r="N19" s="3"/>
      <c r="O19" s="8"/>
    </row>
    <row r="20" spans="1:15" x14ac:dyDescent="0.2">
      <c r="A20" s="8"/>
      <c r="B20" s="32"/>
      <c r="C20" s="79"/>
      <c r="D20" s="79"/>
      <c r="E20" s="27"/>
      <c r="F20" s="3"/>
      <c r="G20" s="3"/>
      <c r="H20" s="3"/>
      <c r="I20" s="3"/>
      <c r="J20" s="3"/>
      <c r="K20" s="3"/>
      <c r="L20" s="3"/>
      <c r="M20" s="3"/>
      <c r="N20" s="3"/>
      <c r="O20" s="8"/>
    </row>
    <row r="21" spans="1:15" x14ac:dyDescent="0.2">
      <c r="A21" s="8"/>
      <c r="B21" s="32"/>
      <c r="C21" s="79"/>
      <c r="D21" s="79"/>
      <c r="E21" s="27"/>
      <c r="F21" s="3"/>
      <c r="G21" s="3"/>
      <c r="H21" s="3"/>
      <c r="I21" s="3"/>
      <c r="J21" s="3"/>
      <c r="K21" s="3"/>
      <c r="L21" s="3"/>
      <c r="M21" s="3"/>
      <c r="N21" s="3"/>
      <c r="O21" s="8"/>
    </row>
    <row r="22" spans="1:15" x14ac:dyDescent="0.2">
      <c r="A22" s="8"/>
      <c r="B22" s="32"/>
      <c r="C22" s="79"/>
      <c r="D22" s="79"/>
      <c r="E22" s="27"/>
      <c r="F22" s="3"/>
      <c r="G22" s="3"/>
      <c r="H22" s="3"/>
      <c r="I22" s="3"/>
      <c r="J22" s="3"/>
      <c r="K22" s="3"/>
      <c r="L22" s="3"/>
      <c r="M22" s="3"/>
      <c r="N22" s="3"/>
      <c r="O22" s="8"/>
    </row>
    <row r="23" spans="1:15" x14ac:dyDescent="0.2">
      <c r="A23" s="8"/>
      <c r="B23" s="32"/>
      <c r="C23" s="79"/>
      <c r="D23" s="79"/>
      <c r="E23" s="27"/>
      <c r="F23" s="3"/>
      <c r="G23" s="3"/>
      <c r="H23" s="3"/>
      <c r="I23" s="3"/>
      <c r="J23" s="3"/>
      <c r="K23" s="3"/>
      <c r="L23" s="3"/>
      <c r="M23" s="3"/>
      <c r="N23" s="3"/>
      <c r="O23" s="8"/>
    </row>
    <row r="24" spans="1:15" x14ac:dyDescent="0.2">
      <c r="A24" s="8"/>
      <c r="B24" s="32"/>
      <c r="C24" s="79"/>
      <c r="D24" s="79"/>
      <c r="E24" s="27"/>
      <c r="F24" s="3"/>
      <c r="G24" s="3"/>
      <c r="H24" s="3"/>
      <c r="I24" s="3"/>
      <c r="J24" s="3"/>
      <c r="K24" s="3"/>
      <c r="L24" s="3"/>
      <c r="M24" s="3"/>
      <c r="N24" s="3"/>
      <c r="O24" s="8"/>
    </row>
    <row r="25" spans="1:15" x14ac:dyDescent="0.2">
      <c r="A25" s="8"/>
      <c r="B25" s="32"/>
      <c r="C25" s="79"/>
      <c r="D25" s="79"/>
      <c r="E25" s="27"/>
      <c r="F25" s="3"/>
      <c r="G25" s="3"/>
      <c r="H25" s="3"/>
      <c r="I25" s="3"/>
      <c r="J25" s="3"/>
      <c r="K25" s="3"/>
      <c r="L25" s="3"/>
      <c r="M25" s="3"/>
      <c r="N25" s="3"/>
      <c r="O25" s="8"/>
    </row>
    <row r="26" spans="1:15" x14ac:dyDescent="0.2">
      <c r="A26" s="8"/>
      <c r="B26" s="32"/>
      <c r="C26" s="184" t="s">
        <v>145</v>
      </c>
      <c r="D26" s="79"/>
      <c r="E26" s="27"/>
      <c r="F26" s="3"/>
      <c r="G26" s="3"/>
      <c r="H26" s="3"/>
      <c r="I26" s="3"/>
      <c r="J26" s="3"/>
      <c r="K26" s="3"/>
      <c r="L26" s="3"/>
      <c r="M26" s="3"/>
      <c r="N26" s="3"/>
      <c r="O26" s="8"/>
    </row>
    <row r="27" spans="1:15" x14ac:dyDescent="0.2">
      <c r="A27" s="8"/>
      <c r="B27" s="32"/>
      <c r="C27" s="79"/>
      <c r="D27" s="79"/>
      <c r="E27" s="27"/>
      <c r="F27" s="3"/>
      <c r="G27" s="3"/>
      <c r="H27" s="3"/>
      <c r="I27" s="3"/>
      <c r="J27" s="3"/>
      <c r="K27" s="3"/>
      <c r="L27" s="3"/>
      <c r="M27" s="3"/>
      <c r="N27" s="3"/>
      <c r="O27" s="8"/>
    </row>
    <row r="28" spans="1:15" x14ac:dyDescent="0.2">
      <c r="A28" s="8"/>
      <c r="B28" s="32"/>
      <c r="C28" s="79"/>
      <c r="D28" s="79"/>
      <c r="E28" s="27"/>
      <c r="F28" s="3"/>
      <c r="G28" s="3"/>
      <c r="H28" s="3"/>
      <c r="I28" s="3"/>
      <c r="J28" s="3"/>
      <c r="K28" s="3"/>
      <c r="L28" s="3"/>
      <c r="M28" s="3"/>
      <c r="N28" s="3"/>
      <c r="O28" s="8"/>
    </row>
    <row r="29" spans="1:15" x14ac:dyDescent="0.2">
      <c r="A29" s="8"/>
      <c r="B29" s="32"/>
      <c r="C29" s="79"/>
      <c r="D29" s="79"/>
      <c r="E29" s="27"/>
      <c r="F29" s="3"/>
      <c r="G29" s="3"/>
      <c r="H29" s="3"/>
      <c r="I29" s="3"/>
      <c r="J29" s="3"/>
      <c r="K29" s="3"/>
      <c r="L29" s="3"/>
      <c r="M29" s="3"/>
      <c r="N29" s="3"/>
      <c r="O29" s="8"/>
    </row>
    <row r="30" spans="1:15" x14ac:dyDescent="0.2">
      <c r="A30" s="8"/>
      <c r="B30" s="32"/>
      <c r="C30" s="79"/>
      <c r="D30" s="79"/>
      <c r="E30" s="27"/>
      <c r="F30" s="3"/>
      <c r="G30" s="3"/>
      <c r="H30" s="3"/>
      <c r="I30" s="3"/>
      <c r="J30" s="3"/>
      <c r="K30" s="3"/>
      <c r="L30" s="3"/>
      <c r="M30" s="3"/>
      <c r="N30" s="3"/>
      <c r="O30" s="8"/>
    </row>
    <row r="31" spans="1:15" x14ac:dyDescent="0.2">
      <c r="A31" s="8"/>
      <c r="B31" s="32"/>
      <c r="C31" s="79"/>
      <c r="D31" s="79"/>
      <c r="E31" s="27"/>
      <c r="F31" s="3"/>
      <c r="G31" s="3"/>
      <c r="H31" s="3"/>
      <c r="I31" s="3"/>
      <c r="J31" s="3"/>
      <c r="K31" s="3"/>
      <c r="L31" s="3"/>
      <c r="M31" s="3"/>
      <c r="N31" s="3"/>
      <c r="O31" s="8"/>
    </row>
    <row r="32" spans="1:15" x14ac:dyDescent="0.2">
      <c r="A32" s="8"/>
      <c r="B32" s="32"/>
      <c r="C32" s="79"/>
      <c r="D32" s="79"/>
      <c r="E32" s="27"/>
      <c r="F32" s="3"/>
      <c r="G32" s="3"/>
      <c r="H32" s="3"/>
      <c r="I32" s="3"/>
      <c r="J32" s="3"/>
      <c r="K32" s="3"/>
      <c r="L32" s="3"/>
      <c r="M32" s="3"/>
      <c r="N32" s="3"/>
      <c r="O32" s="8"/>
    </row>
    <row r="33" spans="1:15" x14ac:dyDescent="0.2">
      <c r="A33" s="8"/>
      <c r="B33" s="32"/>
      <c r="C33" s="79"/>
      <c r="D33" s="79"/>
      <c r="E33" s="27"/>
      <c r="F33" s="3"/>
      <c r="G33" s="3"/>
      <c r="H33" s="3"/>
      <c r="I33" s="3"/>
      <c r="J33" s="3"/>
      <c r="K33" s="3"/>
      <c r="L33" s="3"/>
      <c r="M33" s="3"/>
      <c r="N33" s="3"/>
      <c r="O33" s="8"/>
    </row>
    <row r="34" spans="1:15" x14ac:dyDescent="0.2">
      <c r="A34" s="8"/>
      <c r="B34" s="32"/>
      <c r="C34" s="79"/>
      <c r="D34" s="79"/>
      <c r="E34" s="27"/>
      <c r="F34" s="3"/>
      <c r="G34" s="3"/>
      <c r="H34" s="3"/>
      <c r="I34" s="3"/>
      <c r="J34" s="3"/>
      <c r="K34" s="3"/>
      <c r="L34" s="3"/>
      <c r="M34" s="3"/>
      <c r="N34" s="3"/>
      <c r="O34" s="8"/>
    </row>
    <row r="35" spans="1:15" x14ac:dyDescent="0.2">
      <c r="A35" s="8"/>
      <c r="B35" s="32"/>
      <c r="C35" s="184" t="s">
        <v>195</v>
      </c>
      <c r="D35" s="79"/>
      <c r="E35" s="27"/>
      <c r="F35" s="3"/>
      <c r="G35" s="3"/>
      <c r="H35" s="3"/>
      <c r="I35" s="3"/>
      <c r="J35" s="3"/>
      <c r="K35" s="3"/>
      <c r="L35" s="3"/>
      <c r="M35" s="3"/>
      <c r="N35" s="3"/>
      <c r="O35" s="8"/>
    </row>
    <row r="36" spans="1:15" x14ac:dyDescent="0.2">
      <c r="A36" s="8"/>
      <c r="B36" s="32"/>
      <c r="C36" s="79"/>
      <c r="D36" s="79"/>
      <c r="E36" s="27"/>
      <c r="F36" s="3"/>
      <c r="G36" s="3"/>
      <c r="H36" s="3"/>
      <c r="I36" s="3"/>
      <c r="J36" s="3"/>
      <c r="K36" s="3"/>
      <c r="L36" s="3"/>
      <c r="M36" s="3"/>
      <c r="N36" s="3"/>
      <c r="O36" s="8"/>
    </row>
    <row r="37" spans="1:15" x14ac:dyDescent="0.2">
      <c r="A37" s="8"/>
      <c r="B37" s="32"/>
      <c r="C37" s="79"/>
      <c r="D37" s="79"/>
      <c r="E37" s="27"/>
      <c r="F37" s="3"/>
      <c r="G37" s="3"/>
      <c r="H37" s="3"/>
      <c r="I37" s="3"/>
      <c r="J37" s="3"/>
      <c r="K37" s="3"/>
      <c r="L37" s="3"/>
      <c r="M37" s="3"/>
      <c r="N37" s="3"/>
      <c r="O37" s="8"/>
    </row>
    <row r="38" spans="1:15" x14ac:dyDescent="0.2">
      <c r="A38" s="8"/>
      <c r="B38" s="32"/>
      <c r="C38" s="79"/>
      <c r="D38" s="79"/>
      <c r="E38" s="27"/>
      <c r="F38" s="3"/>
      <c r="G38" s="3"/>
      <c r="H38" s="3"/>
      <c r="I38" s="3"/>
      <c r="J38" s="3"/>
      <c r="K38" s="3"/>
      <c r="L38" s="3"/>
      <c r="M38" s="3"/>
      <c r="N38" s="3"/>
      <c r="O38" s="8"/>
    </row>
    <row r="39" spans="1:15" x14ac:dyDescent="0.2">
      <c r="A39" s="8"/>
      <c r="B39" s="32"/>
      <c r="C39" s="79"/>
      <c r="D39" s="79"/>
      <c r="E39" s="27"/>
      <c r="F39" s="3"/>
      <c r="G39" s="3"/>
      <c r="H39" s="3"/>
      <c r="I39" s="3"/>
      <c r="J39" s="3"/>
      <c r="K39" s="3"/>
      <c r="L39" s="3"/>
      <c r="M39" s="3"/>
      <c r="N39" s="3"/>
      <c r="O39" s="8"/>
    </row>
    <row r="40" spans="1:15" x14ac:dyDescent="0.2">
      <c r="A40" s="8"/>
      <c r="B40" s="32"/>
      <c r="C40" s="79"/>
      <c r="D40" s="79"/>
      <c r="E40" s="27"/>
      <c r="F40" s="3"/>
      <c r="G40" s="3"/>
      <c r="H40" s="3"/>
      <c r="I40" s="3"/>
      <c r="J40" s="3"/>
      <c r="K40" s="3"/>
      <c r="L40" s="3"/>
      <c r="M40" s="3"/>
      <c r="N40" s="3"/>
      <c r="O40" s="8"/>
    </row>
    <row r="41" spans="1:15" x14ac:dyDescent="0.2">
      <c r="A41" s="8"/>
      <c r="B41" s="92"/>
      <c r="C41" s="79"/>
      <c r="D41" s="27"/>
      <c r="E41" s="27"/>
      <c r="F41" s="3"/>
      <c r="G41" s="3"/>
      <c r="H41" s="3"/>
      <c r="I41" s="3"/>
      <c r="J41" s="3"/>
      <c r="K41" s="3"/>
      <c r="L41" s="3"/>
      <c r="M41" s="3"/>
      <c r="N41" s="3"/>
      <c r="O41" s="8"/>
    </row>
    <row r="42" spans="1:15" x14ac:dyDescent="0.2">
      <c r="A42" s="8"/>
      <c r="B42" s="92"/>
      <c r="C42" s="79"/>
      <c r="D42" s="27"/>
      <c r="E42" s="27"/>
      <c r="F42" s="3"/>
      <c r="G42" s="3"/>
      <c r="H42" s="3"/>
      <c r="I42" s="3"/>
      <c r="J42" s="3"/>
      <c r="K42" s="3"/>
      <c r="L42" s="3"/>
      <c r="M42" s="3"/>
      <c r="N42" s="3"/>
      <c r="O42" s="8"/>
    </row>
    <row r="43" spans="1:15" x14ac:dyDescent="0.2">
      <c r="A43" s="8"/>
      <c r="B43" s="92"/>
      <c r="C43" s="79"/>
      <c r="D43" s="27"/>
      <c r="E43" s="27"/>
      <c r="F43" s="3"/>
      <c r="G43" s="3"/>
      <c r="H43" s="3"/>
      <c r="I43" s="3"/>
      <c r="J43" s="3"/>
      <c r="K43" s="3"/>
      <c r="L43" s="3"/>
      <c r="M43" s="3"/>
      <c r="N43" s="3"/>
      <c r="O43" s="8"/>
    </row>
    <row r="44" spans="1:15" x14ac:dyDescent="0.2">
      <c r="A44" s="8"/>
      <c r="B44" s="92"/>
      <c r="C44" s="184" t="s">
        <v>130</v>
      </c>
      <c r="D44" s="27"/>
      <c r="E44" s="27"/>
      <c r="F44" s="3"/>
      <c r="G44" s="3"/>
      <c r="H44" s="3"/>
      <c r="I44" s="3"/>
      <c r="J44" s="3"/>
      <c r="K44" s="3"/>
      <c r="L44" s="3"/>
      <c r="M44" s="3"/>
      <c r="N44" s="3"/>
      <c r="O44" s="8"/>
    </row>
    <row r="45" spans="1:15" x14ac:dyDescent="0.2">
      <c r="A45" s="8"/>
      <c r="B45" s="92"/>
      <c r="C45" s="184" t="s">
        <v>387</v>
      </c>
      <c r="D45" s="27"/>
      <c r="E45" s="27"/>
      <c r="F45" s="3"/>
      <c r="G45" s="3"/>
      <c r="H45" s="3"/>
      <c r="I45" s="3"/>
      <c r="J45" s="3"/>
      <c r="K45" s="3"/>
      <c r="L45" s="3"/>
      <c r="M45" s="3"/>
      <c r="N45" s="3"/>
      <c r="O45" s="8"/>
    </row>
    <row r="46" spans="1:15" x14ac:dyDescent="0.2">
      <c r="A46" s="8"/>
      <c r="B46" s="92"/>
      <c r="C46" s="184" t="s">
        <v>386</v>
      </c>
      <c r="D46" s="27"/>
      <c r="E46" s="27"/>
      <c r="F46" s="3"/>
      <c r="G46" s="3"/>
      <c r="H46" s="3"/>
      <c r="I46" s="3"/>
      <c r="J46" s="3"/>
      <c r="K46" s="3"/>
      <c r="L46" s="3"/>
      <c r="M46" s="3"/>
      <c r="N46" s="3"/>
      <c r="O46" s="8"/>
    </row>
    <row r="47" spans="1:15" x14ac:dyDescent="0.2">
      <c r="A47" s="8"/>
      <c r="B47" s="92"/>
      <c r="C47" s="79"/>
      <c r="D47" s="27"/>
      <c r="E47" s="27"/>
      <c r="F47" s="3"/>
      <c r="G47" s="3"/>
      <c r="H47" s="3"/>
      <c r="I47" s="3"/>
      <c r="J47" s="3"/>
      <c r="K47" s="3"/>
      <c r="L47" s="3"/>
      <c r="M47" s="3"/>
      <c r="N47" s="3"/>
      <c r="O47" s="8"/>
    </row>
    <row r="48" spans="1:15" x14ac:dyDescent="0.2">
      <c r="A48" s="8"/>
      <c r="B48" s="92"/>
      <c r="C48" s="79"/>
      <c r="D48" s="27"/>
      <c r="E48" s="27"/>
      <c r="F48" s="3"/>
      <c r="G48" s="3"/>
      <c r="H48" s="3"/>
      <c r="I48" s="3"/>
      <c r="J48" s="3"/>
      <c r="K48" s="3"/>
      <c r="L48" s="3"/>
      <c r="M48" s="3"/>
      <c r="N48" s="3"/>
      <c r="O48" s="8"/>
    </row>
    <row r="49" spans="1:15" x14ac:dyDescent="0.2">
      <c r="A49" s="8"/>
      <c r="B49" s="92"/>
      <c r="C49" s="79"/>
      <c r="D49" s="27"/>
      <c r="E49" s="27"/>
      <c r="F49" s="3"/>
      <c r="G49" s="3"/>
      <c r="H49" s="3"/>
      <c r="I49" s="3"/>
      <c r="J49" s="3"/>
      <c r="K49" s="3"/>
      <c r="L49" s="3"/>
      <c r="M49" s="3"/>
      <c r="N49" s="3"/>
      <c r="O49" s="8"/>
    </row>
    <row r="50" spans="1:15" x14ac:dyDescent="0.2">
      <c r="A50" s="8"/>
      <c r="B50" s="92"/>
      <c r="C50" s="79"/>
      <c r="D50" s="27"/>
      <c r="E50" s="27"/>
      <c r="F50" s="3"/>
      <c r="G50" s="3"/>
      <c r="H50" s="3"/>
      <c r="I50" s="3"/>
      <c r="J50" s="3"/>
      <c r="K50" s="3"/>
      <c r="L50" s="3"/>
      <c r="M50" s="3"/>
      <c r="N50" s="3"/>
      <c r="O50" s="8"/>
    </row>
    <row r="51" spans="1:15" x14ac:dyDescent="0.2">
      <c r="A51" s="8"/>
      <c r="B51" s="92"/>
      <c r="C51" s="79"/>
      <c r="D51" s="27"/>
      <c r="E51" s="27"/>
      <c r="F51" s="3"/>
      <c r="G51" s="3"/>
      <c r="H51" s="3"/>
      <c r="I51" s="3"/>
      <c r="J51" s="3"/>
      <c r="K51" s="3"/>
      <c r="L51" s="3"/>
      <c r="M51" s="3"/>
      <c r="N51" s="3"/>
      <c r="O51" s="8"/>
    </row>
    <row r="52" spans="1:15" x14ac:dyDescent="0.2">
      <c r="A52" s="8"/>
      <c r="B52" s="92"/>
      <c r="C52" s="79"/>
      <c r="D52" s="27"/>
      <c r="E52" s="27"/>
      <c r="F52" s="3"/>
      <c r="G52" s="3"/>
      <c r="H52" s="3"/>
      <c r="I52" s="3"/>
      <c r="J52" s="3"/>
      <c r="K52" s="3"/>
      <c r="L52" s="3"/>
      <c r="M52" s="3"/>
      <c r="N52" s="3"/>
      <c r="O52" s="8"/>
    </row>
    <row r="53" spans="1:15" x14ac:dyDescent="0.2">
      <c r="A53" s="8"/>
      <c r="B53" s="92"/>
      <c r="C53" s="79"/>
      <c r="D53" s="27"/>
      <c r="E53" s="27"/>
      <c r="F53" s="3"/>
      <c r="G53" s="3"/>
      <c r="H53" s="3"/>
      <c r="I53" s="3"/>
      <c r="J53" s="3"/>
      <c r="K53" s="3"/>
      <c r="L53" s="3"/>
      <c r="M53" s="3"/>
      <c r="N53" s="3"/>
      <c r="O53" s="8"/>
    </row>
    <row r="54" spans="1:15" x14ac:dyDescent="0.2">
      <c r="A54" s="8"/>
      <c r="B54" s="92"/>
      <c r="C54" s="79"/>
      <c r="D54" s="27"/>
      <c r="E54" s="27"/>
      <c r="F54" s="3"/>
      <c r="G54" s="3"/>
      <c r="H54" s="3"/>
      <c r="I54" s="3"/>
      <c r="J54" s="3"/>
      <c r="K54" s="3"/>
      <c r="L54" s="3"/>
      <c r="M54" s="3"/>
      <c r="N54" s="3"/>
      <c r="O54" s="8"/>
    </row>
    <row r="55" spans="1:15" x14ac:dyDescent="0.2">
      <c r="A55" s="8"/>
      <c r="B55" s="92"/>
      <c r="C55" s="79"/>
      <c r="D55" s="27"/>
      <c r="E55" s="27"/>
      <c r="F55" s="3"/>
      <c r="G55" s="3"/>
      <c r="H55" s="3"/>
      <c r="I55" s="3"/>
      <c r="J55" s="3"/>
      <c r="K55" s="3"/>
      <c r="L55" s="3"/>
      <c r="M55" s="3"/>
      <c r="N55" s="3"/>
      <c r="O55" s="8"/>
    </row>
    <row r="56" spans="1:15" x14ac:dyDescent="0.2">
      <c r="A56" s="8"/>
      <c r="B56" s="92"/>
      <c r="C56" s="184" t="s">
        <v>384</v>
      </c>
      <c r="D56" s="27"/>
      <c r="E56" s="27"/>
      <c r="F56" s="3"/>
      <c r="G56" s="3"/>
      <c r="H56" s="3"/>
      <c r="I56" s="3"/>
      <c r="J56" s="3"/>
      <c r="K56" s="3"/>
      <c r="L56" s="3"/>
      <c r="M56" s="3"/>
      <c r="N56" s="3"/>
      <c r="O56" s="8"/>
    </row>
    <row r="57" spans="1:15" x14ac:dyDescent="0.2">
      <c r="A57" s="8"/>
      <c r="B57" s="92"/>
      <c r="C57" s="184" t="s">
        <v>385</v>
      </c>
      <c r="D57" s="27"/>
      <c r="E57" s="27"/>
      <c r="F57" s="3"/>
      <c r="G57" s="3"/>
      <c r="H57" s="3"/>
      <c r="I57" s="3"/>
      <c r="J57" s="3"/>
      <c r="K57" s="3"/>
      <c r="L57" s="3"/>
      <c r="M57" s="3"/>
      <c r="N57" s="3"/>
      <c r="O57" s="8"/>
    </row>
    <row r="58" spans="1:15" x14ac:dyDescent="0.2">
      <c r="A58" s="8"/>
      <c r="B58" s="92"/>
      <c r="C58" s="79"/>
      <c r="D58" s="27"/>
      <c r="E58" s="27"/>
      <c r="F58" s="3"/>
      <c r="G58" s="3"/>
      <c r="H58" s="3"/>
      <c r="I58" s="3"/>
      <c r="J58" s="3"/>
      <c r="K58" s="3"/>
      <c r="L58" s="3"/>
      <c r="M58" s="3"/>
      <c r="N58" s="3"/>
      <c r="O58" s="8"/>
    </row>
    <row r="59" spans="1:15" x14ac:dyDescent="0.2">
      <c r="A59" s="8"/>
      <c r="B59" s="80" t="s">
        <v>47</v>
      </c>
      <c r="C59" s="79"/>
      <c r="D59" s="27"/>
      <c r="E59" s="27"/>
      <c r="F59" s="3"/>
      <c r="G59" s="3"/>
      <c r="H59" s="3"/>
      <c r="I59" s="3"/>
      <c r="J59" s="3"/>
      <c r="K59" s="3"/>
      <c r="L59" s="3"/>
      <c r="M59" s="3"/>
      <c r="N59" s="3"/>
      <c r="O59" s="8"/>
    </row>
    <row r="60" spans="1:15" x14ac:dyDescent="0.2">
      <c r="A60" s="8"/>
      <c r="B60" s="187" t="s">
        <v>48</v>
      </c>
      <c r="C60" s="79"/>
      <c r="D60" s="27"/>
      <c r="E60" s="27"/>
      <c r="F60" s="3"/>
      <c r="G60" s="3"/>
      <c r="H60" s="3"/>
      <c r="I60" s="3"/>
      <c r="J60" s="3"/>
      <c r="K60" s="3"/>
      <c r="L60" s="3"/>
      <c r="M60" s="3"/>
      <c r="N60" s="3"/>
      <c r="O60" s="8"/>
    </row>
    <row r="61" spans="1:15" ht="15.75" x14ac:dyDescent="0.3">
      <c r="A61" s="8"/>
      <c r="B61" s="94"/>
      <c r="C61" s="79"/>
      <c r="D61" s="27"/>
      <c r="E61" s="3"/>
      <c r="F61" s="3"/>
      <c r="G61" s="184" t="s">
        <v>49</v>
      </c>
      <c r="H61" s="3"/>
      <c r="I61" s="3"/>
      <c r="J61" s="3"/>
      <c r="K61" s="3"/>
      <c r="L61" s="3"/>
      <c r="M61" s="3"/>
      <c r="N61" s="3"/>
      <c r="O61" s="8"/>
    </row>
    <row r="62" spans="1:15" ht="15.75" x14ac:dyDescent="0.3">
      <c r="A62" s="8"/>
      <c r="B62" s="94"/>
      <c r="C62" s="79"/>
      <c r="D62" s="27"/>
      <c r="E62" s="3"/>
      <c r="F62" s="3"/>
      <c r="G62" s="184" t="s">
        <v>50</v>
      </c>
      <c r="H62" s="3"/>
      <c r="I62" s="3"/>
      <c r="J62" s="3"/>
      <c r="K62" s="3"/>
      <c r="L62" s="3"/>
      <c r="M62" s="3"/>
      <c r="N62" s="3"/>
      <c r="O62" s="8"/>
    </row>
    <row r="63" spans="1:15" ht="15.75" x14ac:dyDescent="0.3">
      <c r="A63" s="8"/>
      <c r="B63" s="92"/>
      <c r="C63" s="79"/>
      <c r="D63" s="27"/>
      <c r="E63" s="3"/>
      <c r="F63" s="3"/>
      <c r="G63" s="184" t="s">
        <v>56</v>
      </c>
      <c r="H63" s="3"/>
      <c r="I63" s="3"/>
      <c r="J63" s="3"/>
      <c r="K63" s="3"/>
      <c r="L63" s="3"/>
      <c r="M63" s="3"/>
      <c r="N63" s="3"/>
      <c r="O63" s="8"/>
    </row>
    <row r="64" spans="1:15" ht="15.75" x14ac:dyDescent="0.3">
      <c r="A64" s="8"/>
      <c r="B64" s="92"/>
      <c r="C64" s="79"/>
      <c r="D64" s="27"/>
      <c r="E64" s="3"/>
      <c r="F64" s="3"/>
      <c r="G64" s="184" t="s">
        <v>57</v>
      </c>
      <c r="H64" s="3"/>
      <c r="I64" s="3"/>
      <c r="J64" s="3"/>
      <c r="K64" s="3"/>
      <c r="L64" s="3"/>
      <c r="M64" s="3"/>
      <c r="N64" s="3"/>
      <c r="O64" s="8"/>
    </row>
    <row r="65" spans="1:15" ht="15.75" x14ac:dyDescent="0.3">
      <c r="A65" s="8"/>
      <c r="B65" s="92"/>
      <c r="C65" s="79"/>
      <c r="D65" s="27"/>
      <c r="E65" s="3"/>
      <c r="F65" s="3"/>
      <c r="G65" s="184" t="s">
        <v>51</v>
      </c>
      <c r="H65" s="3"/>
      <c r="I65" s="3"/>
      <c r="J65" s="3"/>
      <c r="K65" s="3"/>
      <c r="L65" s="3"/>
      <c r="M65" s="3"/>
      <c r="N65" s="3"/>
      <c r="O65" s="8"/>
    </row>
    <row r="66" spans="1:15" ht="15.75" x14ac:dyDescent="0.3">
      <c r="A66" s="8"/>
      <c r="B66" s="92"/>
      <c r="C66" s="79"/>
      <c r="D66" s="27"/>
      <c r="E66" s="3"/>
      <c r="F66" s="3"/>
      <c r="G66" s="184" t="s">
        <v>52</v>
      </c>
      <c r="H66" s="3"/>
      <c r="I66" s="3"/>
      <c r="J66" s="3"/>
      <c r="K66" s="3"/>
      <c r="L66" s="3"/>
      <c r="M66" s="3"/>
      <c r="N66" s="3"/>
      <c r="O66" s="8"/>
    </row>
    <row r="67" spans="1:15" x14ac:dyDescent="0.2">
      <c r="A67" s="8"/>
      <c r="B67" s="187" t="s">
        <v>53</v>
      </c>
      <c r="C67" s="79"/>
      <c r="D67" s="27"/>
      <c r="E67" s="3"/>
      <c r="F67" s="3"/>
      <c r="G67" s="27"/>
      <c r="H67" s="3"/>
      <c r="I67" s="3"/>
      <c r="J67" s="3"/>
      <c r="K67" s="3"/>
      <c r="L67" s="3"/>
      <c r="M67" s="3"/>
      <c r="N67" s="3"/>
      <c r="O67" s="8"/>
    </row>
    <row r="68" spans="1:15" x14ac:dyDescent="0.2">
      <c r="A68" s="8"/>
      <c r="B68" s="92"/>
      <c r="C68" s="79"/>
      <c r="D68" s="27"/>
      <c r="E68" s="3"/>
      <c r="F68" s="3"/>
      <c r="G68" s="27"/>
      <c r="H68" s="3"/>
      <c r="I68" s="3"/>
      <c r="J68" s="3"/>
      <c r="K68" s="3"/>
      <c r="L68" s="3"/>
      <c r="M68" s="3"/>
      <c r="N68" s="3"/>
      <c r="O68" s="8"/>
    </row>
    <row r="69" spans="1:15" ht="15.75" x14ac:dyDescent="0.3">
      <c r="A69" s="8"/>
      <c r="B69" s="92"/>
      <c r="C69" s="79"/>
      <c r="D69" s="27"/>
      <c r="E69" s="3"/>
      <c r="F69" s="3"/>
      <c r="G69" s="184" t="s">
        <v>54</v>
      </c>
      <c r="H69" s="3"/>
      <c r="I69" s="3"/>
      <c r="J69" s="3"/>
      <c r="K69" s="3"/>
      <c r="L69" s="3"/>
      <c r="M69" s="3"/>
      <c r="N69" s="3"/>
      <c r="O69" s="8"/>
    </row>
    <row r="70" spans="1:15" ht="15.75" x14ac:dyDescent="0.3">
      <c r="A70" s="8"/>
      <c r="B70" s="92"/>
      <c r="C70" s="79"/>
      <c r="D70" s="27"/>
      <c r="E70" s="3"/>
      <c r="F70" s="3"/>
      <c r="G70" s="184" t="s">
        <v>55</v>
      </c>
      <c r="H70" s="3"/>
      <c r="I70" s="3"/>
      <c r="J70" s="3"/>
      <c r="K70" s="3"/>
      <c r="L70" s="3"/>
      <c r="M70" s="3"/>
      <c r="N70" s="3"/>
      <c r="O70" s="8"/>
    </row>
    <row r="71" spans="1:15" ht="15.75" x14ac:dyDescent="0.3">
      <c r="A71" s="8"/>
      <c r="B71" s="92"/>
      <c r="C71" s="79"/>
      <c r="D71" s="27"/>
      <c r="E71" s="3"/>
      <c r="F71" s="3"/>
      <c r="G71" s="184" t="s">
        <v>58</v>
      </c>
      <c r="H71" s="3"/>
      <c r="I71" s="3"/>
      <c r="J71" s="3"/>
      <c r="K71" s="3"/>
      <c r="L71" s="3"/>
      <c r="M71" s="3"/>
      <c r="N71" s="3"/>
      <c r="O71" s="8"/>
    </row>
    <row r="72" spans="1:15" ht="15.75" x14ac:dyDescent="0.3">
      <c r="A72" s="8"/>
      <c r="B72" s="92"/>
      <c r="C72" s="79"/>
      <c r="D72" s="27"/>
      <c r="E72" s="3"/>
      <c r="F72" s="3"/>
      <c r="G72" s="184" t="s">
        <v>59</v>
      </c>
      <c r="H72" s="3"/>
      <c r="I72" s="3"/>
      <c r="J72" s="3"/>
      <c r="K72" s="3"/>
      <c r="L72" s="3"/>
      <c r="M72" s="3"/>
      <c r="N72" s="3"/>
      <c r="O72" s="8"/>
    </row>
    <row r="73" spans="1:15" x14ac:dyDescent="0.2">
      <c r="A73" s="8"/>
      <c r="B73" s="80" t="s">
        <v>166</v>
      </c>
      <c r="C73" s="79"/>
      <c r="D73" s="27"/>
      <c r="E73" s="3"/>
      <c r="F73" s="3"/>
      <c r="G73" s="27"/>
      <c r="H73" s="3"/>
      <c r="I73" s="3"/>
      <c r="J73" s="3"/>
      <c r="K73" s="3"/>
      <c r="L73" s="3"/>
      <c r="M73" s="3"/>
      <c r="N73" s="3"/>
      <c r="O73" s="8"/>
    </row>
    <row r="74" spans="1:15" x14ac:dyDescent="0.2">
      <c r="A74" s="8"/>
      <c r="B74" s="92"/>
      <c r="C74" s="184" t="s">
        <v>167</v>
      </c>
      <c r="D74" s="27"/>
      <c r="E74" s="3"/>
      <c r="F74" s="3"/>
      <c r="G74" s="27"/>
      <c r="H74" s="3"/>
      <c r="I74" s="3"/>
      <c r="J74" s="3"/>
      <c r="K74" s="3"/>
      <c r="L74" s="3"/>
      <c r="M74" s="3"/>
      <c r="N74" s="3"/>
      <c r="O74" s="8"/>
    </row>
    <row r="75" spans="1:15" x14ac:dyDescent="0.2">
      <c r="A75" s="8"/>
      <c r="B75" s="92"/>
      <c r="C75" s="184" t="s">
        <v>168</v>
      </c>
      <c r="D75" s="27"/>
      <c r="E75" s="3"/>
      <c r="F75" s="3"/>
      <c r="G75" s="27"/>
      <c r="H75" s="3"/>
      <c r="I75" s="3"/>
      <c r="J75" s="3"/>
      <c r="K75" s="3"/>
      <c r="L75" s="3"/>
      <c r="M75" s="3"/>
      <c r="N75" s="3"/>
      <c r="O75" s="8"/>
    </row>
    <row r="76" spans="1:15" x14ac:dyDescent="0.2">
      <c r="A76" s="8"/>
      <c r="B76" s="92"/>
      <c r="C76" s="79"/>
      <c r="D76" s="27"/>
      <c r="E76" s="3"/>
      <c r="F76" s="3"/>
      <c r="G76" s="27"/>
      <c r="H76" s="3"/>
      <c r="I76" s="3"/>
      <c r="J76" s="3"/>
      <c r="K76" s="3"/>
      <c r="L76" s="3"/>
      <c r="M76" s="3"/>
      <c r="N76" s="3"/>
      <c r="O76" s="8"/>
    </row>
    <row r="77" spans="1:15" x14ac:dyDescent="0.2">
      <c r="A77" s="8"/>
      <c r="B77" s="92"/>
      <c r="C77" s="79"/>
      <c r="D77" s="27"/>
      <c r="E77" s="3"/>
      <c r="F77" s="3"/>
      <c r="G77" s="27"/>
      <c r="H77" s="3"/>
      <c r="I77" s="3"/>
      <c r="J77" s="3"/>
      <c r="K77" s="3"/>
      <c r="L77" s="3"/>
      <c r="M77" s="3"/>
      <c r="N77" s="3"/>
      <c r="O77" s="8"/>
    </row>
    <row r="78" spans="1:15" x14ac:dyDescent="0.2">
      <c r="A78" s="8"/>
      <c r="B78" s="92"/>
      <c r="C78" s="79"/>
      <c r="D78" s="27"/>
      <c r="E78" s="3"/>
      <c r="F78" s="3"/>
      <c r="G78" s="27"/>
      <c r="H78" s="3"/>
      <c r="I78" s="3"/>
      <c r="J78" s="3"/>
      <c r="K78" s="3"/>
      <c r="L78" s="3"/>
      <c r="M78" s="3"/>
      <c r="N78" s="3"/>
      <c r="O78" s="8"/>
    </row>
    <row r="79" spans="1:15" x14ac:dyDescent="0.2">
      <c r="A79" s="8"/>
      <c r="B79" s="92"/>
      <c r="C79" s="79"/>
      <c r="D79" s="27"/>
      <c r="E79" s="3"/>
      <c r="F79" s="3"/>
      <c r="G79" s="27"/>
      <c r="H79" s="3"/>
      <c r="I79" s="3"/>
      <c r="J79" s="3"/>
      <c r="K79" s="3"/>
      <c r="L79" s="3"/>
      <c r="M79" s="3"/>
      <c r="N79" s="3"/>
      <c r="O79" s="8"/>
    </row>
    <row r="80" spans="1:15" x14ac:dyDescent="0.2">
      <c r="A80" s="8"/>
      <c r="B80" s="92"/>
      <c r="C80" s="79"/>
      <c r="D80" s="27"/>
      <c r="E80" s="3"/>
      <c r="F80" s="3"/>
      <c r="G80" s="27"/>
      <c r="H80" s="3"/>
      <c r="I80" s="3"/>
      <c r="J80" s="3"/>
      <c r="K80" s="3"/>
      <c r="L80" s="3"/>
      <c r="M80" s="3"/>
      <c r="N80" s="3"/>
      <c r="O80" s="8"/>
    </row>
    <row r="81" spans="1:17" x14ac:dyDescent="0.2">
      <c r="A81" s="8"/>
      <c r="B81" s="92"/>
      <c r="C81" s="79"/>
      <c r="D81" s="27"/>
      <c r="E81" s="3"/>
      <c r="F81" s="3"/>
      <c r="G81" s="27"/>
      <c r="H81" s="3"/>
      <c r="I81" s="3"/>
      <c r="J81" s="3"/>
      <c r="K81" s="3"/>
      <c r="L81" s="3"/>
      <c r="M81" s="3"/>
      <c r="N81" s="3"/>
      <c r="O81" s="8"/>
    </row>
    <row r="82" spans="1:17" x14ac:dyDescent="0.2">
      <c r="A82" s="8"/>
      <c r="B82" s="92"/>
      <c r="C82" s="79"/>
      <c r="D82" s="27"/>
      <c r="E82" s="3"/>
      <c r="F82" s="3"/>
      <c r="G82" s="27"/>
      <c r="H82" s="3"/>
      <c r="I82" s="3"/>
      <c r="J82" s="3"/>
      <c r="K82" s="3"/>
      <c r="L82" s="3"/>
      <c r="M82" s="3"/>
      <c r="N82" s="3"/>
      <c r="O82" s="8"/>
    </row>
    <row r="83" spans="1:17" ht="13.5" thickBot="1" x14ac:dyDescent="0.25">
      <c r="A83" s="8"/>
      <c r="B83" s="92"/>
      <c r="C83" s="79"/>
      <c r="D83" s="27"/>
      <c r="E83" s="3"/>
      <c r="F83" s="3"/>
      <c r="G83" s="27"/>
      <c r="H83" s="3"/>
      <c r="I83" s="3"/>
      <c r="J83" s="3"/>
      <c r="K83" s="3"/>
      <c r="L83" s="3"/>
      <c r="M83" s="3"/>
      <c r="N83" s="3"/>
      <c r="O83" s="8"/>
    </row>
    <row r="84" spans="1:17" ht="14.25" thickTop="1" thickBot="1" x14ac:dyDescent="0.25">
      <c r="A84" s="6"/>
      <c r="B84" s="433" t="s">
        <v>281</v>
      </c>
      <c r="C84" s="434"/>
      <c r="D84" s="434"/>
      <c r="E84" s="434"/>
      <c r="F84" s="434"/>
      <c r="G84" s="434"/>
      <c r="H84" s="434"/>
      <c r="I84" s="434"/>
      <c r="J84" s="434"/>
      <c r="K84" s="434"/>
      <c r="L84" s="434"/>
      <c r="M84" s="434"/>
      <c r="N84" s="434"/>
      <c r="O84" s="435"/>
      <c r="P84" s="194"/>
      <c r="Q84" s="193"/>
    </row>
    <row r="85" spans="1:17" ht="13.5" thickTop="1" x14ac:dyDescent="0.2">
      <c r="A85" s="6"/>
      <c r="B85" s="195"/>
      <c r="C85" s="196"/>
      <c r="D85" s="196"/>
      <c r="E85" s="196"/>
      <c r="F85" s="196"/>
      <c r="G85" s="196"/>
      <c r="H85" s="196"/>
      <c r="I85" s="196"/>
      <c r="J85" s="196"/>
      <c r="K85" s="196"/>
      <c r="L85" s="196"/>
      <c r="M85" s="196"/>
      <c r="N85" s="196"/>
      <c r="O85" s="197"/>
    </row>
    <row r="86" spans="1:17" x14ac:dyDescent="0.2">
      <c r="A86" s="6"/>
      <c r="B86" s="7"/>
      <c r="C86" s="3"/>
      <c r="D86" s="3"/>
      <c r="E86" s="3"/>
      <c r="F86" s="3"/>
      <c r="G86" s="3"/>
      <c r="H86" s="3"/>
      <c r="I86" s="3"/>
      <c r="J86" s="3"/>
      <c r="K86" s="3"/>
      <c r="L86" s="3"/>
      <c r="M86" s="3"/>
      <c r="N86" s="3"/>
      <c r="O86" s="48"/>
    </row>
    <row r="87" spans="1:17" ht="13.5" thickBot="1" x14ac:dyDescent="0.25">
      <c r="A87" s="6"/>
      <c r="B87" s="43"/>
      <c r="C87" s="44"/>
      <c r="D87" s="44"/>
      <c r="E87" s="44"/>
      <c r="F87" s="44"/>
      <c r="G87" s="44"/>
      <c r="H87" s="44"/>
      <c r="I87" s="44"/>
      <c r="J87" s="44"/>
      <c r="K87" s="44"/>
      <c r="L87" s="44"/>
      <c r="M87" s="44"/>
      <c r="N87" s="44"/>
      <c r="O87" s="49"/>
    </row>
    <row r="88" spans="1:17" x14ac:dyDescent="0.2">
      <c r="A88" s="6"/>
      <c r="L88" s="3"/>
      <c r="M88" s="3"/>
      <c r="O88" s="6"/>
    </row>
    <row r="89" spans="1:17" x14ac:dyDescent="0.2">
      <c r="A89" s="6"/>
      <c r="L89" s="3"/>
      <c r="M89" s="3"/>
      <c r="O89" s="6"/>
    </row>
    <row r="90" spans="1:17" x14ac:dyDescent="0.2">
      <c r="A90" s="6"/>
      <c r="O90" s="6"/>
    </row>
    <row r="91" spans="1:17" hidden="1" x14ac:dyDescent="0.2">
      <c r="A91" s="6"/>
      <c r="O91" s="6"/>
    </row>
    <row r="92" spans="1:17" hidden="1" x14ac:dyDescent="0.2">
      <c r="A92" s="6"/>
      <c r="O92" s="6"/>
    </row>
    <row r="93" spans="1:17" hidden="1" x14ac:dyDescent="0.2">
      <c r="A93" s="6"/>
      <c r="O93" s="6"/>
    </row>
    <row r="94" spans="1:17" hidden="1" x14ac:dyDescent="0.2">
      <c r="A94" s="6"/>
      <c r="O94" s="6"/>
    </row>
    <row r="95" spans="1:17" hidden="1" x14ac:dyDescent="0.2">
      <c r="A95" s="6"/>
      <c r="O95" s="6"/>
    </row>
    <row r="96" spans="1:17" hidden="1" x14ac:dyDescent="0.2">
      <c r="A96" s="6"/>
      <c r="O96" s="6"/>
    </row>
    <row r="97" spans="1:15" hidden="1" x14ac:dyDescent="0.2">
      <c r="A97" s="6"/>
      <c r="O97" s="6"/>
    </row>
    <row r="98" spans="1:15" hidden="1" x14ac:dyDescent="0.2">
      <c r="A98" s="6"/>
      <c r="O98" s="6"/>
    </row>
    <row r="99" spans="1:15" hidden="1" x14ac:dyDescent="0.2">
      <c r="A99" s="6"/>
      <c r="O99" s="6"/>
    </row>
    <row r="100" spans="1:15" hidden="1" x14ac:dyDescent="0.2">
      <c r="A100" s="6"/>
      <c r="O100" s="6"/>
    </row>
    <row r="101" spans="1:15" hidden="1" x14ac:dyDescent="0.2">
      <c r="A101" s="6"/>
      <c r="O101" s="6"/>
    </row>
    <row r="102" spans="1:15" hidden="1" x14ac:dyDescent="0.2">
      <c r="A102" s="6"/>
      <c r="O102" s="6"/>
    </row>
    <row r="103" spans="1:15" hidden="1" x14ac:dyDescent="0.2">
      <c r="A103" s="6"/>
      <c r="O103" s="6"/>
    </row>
    <row r="104" spans="1:15" hidden="1" x14ac:dyDescent="0.2">
      <c r="A104" s="6"/>
      <c r="O104" s="6"/>
    </row>
    <row r="105" spans="1:15" hidden="1" x14ac:dyDescent="0.2">
      <c r="A105" s="6"/>
      <c r="O105" s="6"/>
    </row>
    <row r="106" spans="1:15" hidden="1" x14ac:dyDescent="0.2">
      <c r="A106" s="6"/>
      <c r="O106" s="6"/>
    </row>
    <row r="107" spans="1:15" hidden="1" x14ac:dyDescent="0.2">
      <c r="A107" s="6"/>
      <c r="O107" s="6"/>
    </row>
    <row r="108" spans="1:15" hidden="1" x14ac:dyDescent="0.2">
      <c r="A108" s="6"/>
      <c r="O108" s="6"/>
    </row>
    <row r="109" spans="1:15" hidden="1" x14ac:dyDescent="0.2">
      <c r="A109" s="6"/>
      <c r="O109" s="6"/>
    </row>
    <row r="110" spans="1:15" hidden="1" x14ac:dyDescent="0.2">
      <c r="A110" s="6"/>
      <c r="O110" s="6"/>
    </row>
    <row r="111" spans="1:15" hidden="1" x14ac:dyDescent="0.2">
      <c r="A111" s="6"/>
      <c r="O111" s="6"/>
    </row>
    <row r="112" spans="1:15" hidden="1" x14ac:dyDescent="0.2">
      <c r="A112" s="6"/>
      <c r="O112" s="6"/>
    </row>
    <row r="113" spans="1:15" hidden="1" x14ac:dyDescent="0.2">
      <c r="A113" s="6"/>
      <c r="O113" s="6"/>
    </row>
    <row r="114" spans="1:15" hidden="1" x14ac:dyDescent="0.2">
      <c r="A114" s="6"/>
      <c r="O114" s="6"/>
    </row>
    <row r="115" spans="1:15" hidden="1" x14ac:dyDescent="0.2">
      <c r="A115" s="6"/>
      <c r="O115" s="6"/>
    </row>
    <row r="116" spans="1:15" hidden="1" x14ac:dyDescent="0.2">
      <c r="A116" s="6"/>
      <c r="O116" s="6"/>
    </row>
    <row r="117" spans="1:15" hidden="1" x14ac:dyDescent="0.2">
      <c r="A117" s="6"/>
      <c r="O117" s="6"/>
    </row>
    <row r="118" spans="1:15" hidden="1" x14ac:dyDescent="0.2">
      <c r="A118" s="6"/>
      <c r="O118" s="6"/>
    </row>
    <row r="119" spans="1:15" hidden="1" x14ac:dyDescent="0.2">
      <c r="A119" s="6"/>
      <c r="O119" s="6"/>
    </row>
    <row r="120" spans="1:15" hidden="1" x14ac:dyDescent="0.2">
      <c r="A120" s="6"/>
      <c r="O120" s="6"/>
    </row>
    <row r="121" spans="1:15" hidden="1" x14ac:dyDescent="0.2">
      <c r="A121" s="6"/>
      <c r="O121" s="6"/>
    </row>
    <row r="122" spans="1:15" hidden="1" x14ac:dyDescent="0.2">
      <c r="A122" s="6"/>
      <c r="O122" s="6"/>
    </row>
    <row r="123" spans="1:15" hidden="1" x14ac:dyDescent="0.2">
      <c r="A123" s="6"/>
      <c r="O123" s="6"/>
    </row>
    <row r="124" spans="1:15" hidden="1" x14ac:dyDescent="0.2">
      <c r="A124" s="6"/>
      <c r="O124" s="6"/>
    </row>
    <row r="125" spans="1:15" hidden="1" x14ac:dyDescent="0.2">
      <c r="A125" s="6"/>
      <c r="O125" s="6"/>
    </row>
    <row r="126" spans="1:15" hidden="1" x14ac:dyDescent="0.2">
      <c r="A126" s="6"/>
      <c r="O126" s="6"/>
    </row>
    <row r="127" spans="1:15" hidden="1" x14ac:dyDescent="0.2">
      <c r="A127" s="6"/>
      <c r="O127" s="6"/>
    </row>
    <row r="128" spans="1:15" hidden="1" x14ac:dyDescent="0.2">
      <c r="A128" s="6"/>
      <c r="O128" s="6"/>
    </row>
    <row r="129" spans="1:15" hidden="1" x14ac:dyDescent="0.2">
      <c r="A129" s="6"/>
      <c r="O129" s="6"/>
    </row>
    <row r="130" spans="1:15" hidden="1" x14ac:dyDescent="0.2">
      <c r="A130" s="6"/>
      <c r="O130" s="6"/>
    </row>
    <row r="131" spans="1:15" hidden="1" x14ac:dyDescent="0.2">
      <c r="A131" s="6"/>
      <c r="O131" s="6"/>
    </row>
    <row r="132" spans="1:15" hidden="1" x14ac:dyDescent="0.2">
      <c r="A132" s="6"/>
      <c r="O132" s="6"/>
    </row>
    <row r="133" spans="1:15" hidden="1" x14ac:dyDescent="0.2">
      <c r="A133" s="6"/>
      <c r="O133" s="6"/>
    </row>
    <row r="134" spans="1:15" hidden="1" x14ac:dyDescent="0.2">
      <c r="A134" s="6"/>
      <c r="O134" s="6"/>
    </row>
    <row r="135" spans="1:15" hidden="1" x14ac:dyDescent="0.2">
      <c r="A135" s="6"/>
      <c r="O135" s="6"/>
    </row>
    <row r="136" spans="1:15" hidden="1" x14ac:dyDescent="0.2">
      <c r="A136" s="6"/>
      <c r="O136" s="6"/>
    </row>
    <row r="137" spans="1:15" hidden="1" x14ac:dyDescent="0.2">
      <c r="A137" s="6"/>
      <c r="O137" s="6"/>
    </row>
    <row r="138" spans="1:15" hidden="1" x14ac:dyDescent="0.2">
      <c r="A138" s="6"/>
      <c r="O138" s="6"/>
    </row>
    <row r="139" spans="1:15" hidden="1" x14ac:dyDescent="0.2">
      <c r="A139" s="6"/>
      <c r="O139" s="6"/>
    </row>
    <row r="140" spans="1:15" hidden="1" x14ac:dyDescent="0.2">
      <c r="A140" s="6"/>
      <c r="O140" s="6"/>
    </row>
    <row r="141" spans="1:15" hidden="1" x14ac:dyDescent="0.2">
      <c r="A141" s="6"/>
      <c r="O141" s="6"/>
    </row>
    <row r="142" spans="1:15" hidden="1" x14ac:dyDescent="0.2">
      <c r="A142" s="6"/>
      <c r="O142" s="6"/>
    </row>
    <row r="143" spans="1:15" hidden="1" x14ac:dyDescent="0.2">
      <c r="A143" s="6"/>
      <c r="O143" s="6"/>
    </row>
    <row r="144" spans="1:15" hidden="1" x14ac:dyDescent="0.2">
      <c r="A144" s="6"/>
      <c r="O144" s="6"/>
    </row>
    <row r="145" spans="1:15" hidden="1" x14ac:dyDescent="0.2">
      <c r="A145" s="6"/>
      <c r="O145" s="6"/>
    </row>
    <row r="146" spans="1:15" hidden="1" x14ac:dyDescent="0.2">
      <c r="A146" s="6"/>
      <c r="O146" s="6"/>
    </row>
    <row r="147" spans="1:15" hidden="1" x14ac:dyDescent="0.2">
      <c r="A147" s="6"/>
      <c r="O147" s="6"/>
    </row>
    <row r="148" spans="1:15" hidden="1" x14ac:dyDescent="0.2">
      <c r="A148" s="6"/>
      <c r="O148" s="6"/>
    </row>
    <row r="149" spans="1:15" hidden="1" x14ac:dyDescent="0.2">
      <c r="A149" s="6"/>
      <c r="O149" s="6"/>
    </row>
    <row r="150" spans="1:15" hidden="1" x14ac:dyDescent="0.2">
      <c r="A150" s="6"/>
      <c r="O150" s="6"/>
    </row>
    <row r="151" spans="1:15" hidden="1" x14ac:dyDescent="0.2">
      <c r="A151" s="6"/>
      <c r="O151" s="6"/>
    </row>
    <row r="152" spans="1:15" hidden="1" x14ac:dyDescent="0.2">
      <c r="A152" s="6"/>
      <c r="O152" s="6"/>
    </row>
    <row r="153" spans="1:15" hidden="1" x14ac:dyDescent="0.2">
      <c r="A153" s="6"/>
      <c r="O153" s="6"/>
    </row>
    <row r="154" spans="1:15" hidden="1" x14ac:dyDescent="0.2">
      <c r="A154" s="6"/>
      <c r="O154" s="6"/>
    </row>
    <row r="155" spans="1:15" hidden="1" x14ac:dyDescent="0.2">
      <c r="A155" s="6"/>
      <c r="O155" s="6"/>
    </row>
    <row r="156" spans="1:15" hidden="1" x14ac:dyDescent="0.2">
      <c r="A156" s="6"/>
      <c r="O156" s="6"/>
    </row>
    <row r="157" spans="1:15" hidden="1" x14ac:dyDescent="0.2">
      <c r="A157" s="6"/>
      <c r="O157" s="6"/>
    </row>
    <row r="158" spans="1:15" hidden="1" x14ac:dyDescent="0.2">
      <c r="A158" s="6"/>
      <c r="O158" s="6"/>
    </row>
    <row r="159" spans="1:15" hidden="1" x14ac:dyDescent="0.2">
      <c r="A159" s="6"/>
      <c r="O159" s="6"/>
    </row>
    <row r="160" spans="1:15" hidden="1" x14ac:dyDescent="0.2">
      <c r="A160" s="6"/>
      <c r="O160" s="6"/>
    </row>
    <row r="161" spans="1:15" hidden="1" x14ac:dyDescent="0.2">
      <c r="A161" s="6"/>
      <c r="O161" s="6"/>
    </row>
    <row r="162" spans="1:15" hidden="1" x14ac:dyDescent="0.2">
      <c r="A162" s="6"/>
      <c r="O162" s="6"/>
    </row>
    <row r="163" spans="1:15" hidden="1" x14ac:dyDescent="0.2">
      <c r="A163" s="6"/>
      <c r="O163" s="6"/>
    </row>
    <row r="164" spans="1:15" hidden="1" x14ac:dyDescent="0.2">
      <c r="A164" s="6"/>
      <c r="O164" s="6"/>
    </row>
    <row r="165" spans="1:15" hidden="1" x14ac:dyDescent="0.2">
      <c r="A165" s="6"/>
      <c r="O165" s="6"/>
    </row>
    <row r="166" spans="1:15" hidden="1" x14ac:dyDescent="0.2">
      <c r="A166" s="6"/>
      <c r="O166" s="6"/>
    </row>
    <row r="167" spans="1:15" hidden="1" x14ac:dyDescent="0.2">
      <c r="A167" s="6"/>
      <c r="O167" s="6"/>
    </row>
    <row r="168" spans="1:15" hidden="1" x14ac:dyDescent="0.2">
      <c r="A168" s="6"/>
      <c r="O168" s="6"/>
    </row>
    <row r="169" spans="1:15" hidden="1" x14ac:dyDescent="0.2">
      <c r="A169" s="6"/>
      <c r="O169" s="6"/>
    </row>
    <row r="170" spans="1:15" hidden="1" x14ac:dyDescent="0.2">
      <c r="A170" s="6"/>
      <c r="O170" s="6"/>
    </row>
    <row r="171" spans="1:15" hidden="1" x14ac:dyDescent="0.2">
      <c r="A171" s="6"/>
      <c r="O171" s="6"/>
    </row>
    <row r="172" spans="1:15" hidden="1" x14ac:dyDescent="0.2">
      <c r="A172" s="6"/>
      <c r="O172" s="6"/>
    </row>
    <row r="173" spans="1:15" hidden="1" x14ac:dyDescent="0.2">
      <c r="A173" s="6"/>
      <c r="O173" s="6"/>
    </row>
    <row r="174" spans="1:15" hidden="1" x14ac:dyDescent="0.2">
      <c r="A174" s="6"/>
      <c r="O174" s="6"/>
    </row>
    <row r="175" spans="1:15" hidden="1" x14ac:dyDescent="0.2">
      <c r="A175" s="6"/>
      <c r="O175" s="6"/>
    </row>
    <row r="176" spans="1:15" hidden="1" x14ac:dyDescent="0.2">
      <c r="A176" s="6"/>
      <c r="O176" s="6"/>
    </row>
    <row r="177" spans="1:15" hidden="1" x14ac:dyDescent="0.2">
      <c r="A177" s="6"/>
      <c r="O177" s="6"/>
    </row>
    <row r="178" spans="1:15" hidden="1" x14ac:dyDescent="0.2">
      <c r="A178" s="6"/>
      <c r="O178" s="6"/>
    </row>
    <row r="179" spans="1:15" hidden="1" x14ac:dyDescent="0.2">
      <c r="A179" s="6"/>
      <c r="O179" s="6"/>
    </row>
    <row r="180" spans="1:15" hidden="1" x14ac:dyDescent="0.2">
      <c r="A180" s="6"/>
      <c r="O180" s="6"/>
    </row>
    <row r="181" spans="1:15" hidden="1" x14ac:dyDescent="0.2">
      <c r="A181" s="6"/>
      <c r="O181" s="6"/>
    </row>
    <row r="182" spans="1:15" hidden="1" x14ac:dyDescent="0.2">
      <c r="A182" s="6"/>
      <c r="O182" s="6"/>
    </row>
    <row r="183" spans="1:15" hidden="1" x14ac:dyDescent="0.2">
      <c r="A183" s="6"/>
      <c r="O183" s="6"/>
    </row>
    <row r="184" spans="1:15" hidden="1" x14ac:dyDescent="0.2">
      <c r="A184" s="6"/>
      <c r="O184" s="6"/>
    </row>
    <row r="185" spans="1:15" hidden="1" x14ac:dyDescent="0.2">
      <c r="A185" s="6"/>
      <c r="O185" s="6"/>
    </row>
    <row r="186" spans="1:15" hidden="1" x14ac:dyDescent="0.2">
      <c r="A186" s="6"/>
      <c r="O186" s="6"/>
    </row>
    <row r="187" spans="1:15" hidden="1" x14ac:dyDescent="0.2">
      <c r="A187" s="6"/>
      <c r="O187" s="6"/>
    </row>
    <row r="188" spans="1:15" hidden="1" x14ac:dyDescent="0.2">
      <c r="A188" s="6"/>
      <c r="O188" s="6"/>
    </row>
    <row r="189" spans="1:15" hidden="1" x14ac:dyDescent="0.2">
      <c r="A189" s="6"/>
      <c r="O189" s="6"/>
    </row>
    <row r="190" spans="1:15" hidden="1" x14ac:dyDescent="0.2">
      <c r="A190" s="6"/>
      <c r="O190" s="6"/>
    </row>
    <row r="191" spans="1:15" hidden="1" x14ac:dyDescent="0.2">
      <c r="A191" s="6"/>
      <c r="O191" s="6"/>
    </row>
    <row r="192" spans="1:15" hidden="1" x14ac:dyDescent="0.2">
      <c r="A192" s="6"/>
      <c r="O192" s="6"/>
    </row>
    <row r="193" spans="1:15" hidden="1" x14ac:dyDescent="0.2">
      <c r="A193" s="6"/>
      <c r="O193" s="6"/>
    </row>
    <row r="194" spans="1:15" hidden="1" x14ac:dyDescent="0.2">
      <c r="A194" s="6"/>
      <c r="O194" s="6"/>
    </row>
    <row r="195" spans="1:15" hidden="1" x14ac:dyDescent="0.2">
      <c r="A195" s="6"/>
      <c r="O195" s="6"/>
    </row>
    <row r="196" spans="1:15" hidden="1" x14ac:dyDescent="0.2">
      <c r="A196" s="6"/>
      <c r="O196" s="6"/>
    </row>
    <row r="197" spans="1:15" hidden="1" x14ac:dyDescent="0.2">
      <c r="A197" s="6"/>
      <c r="O197" s="6"/>
    </row>
    <row r="198" spans="1:15" hidden="1" x14ac:dyDescent="0.2">
      <c r="A198" s="6"/>
      <c r="O198" s="6"/>
    </row>
    <row r="199" spans="1:15" hidden="1" x14ac:dyDescent="0.2">
      <c r="A199" s="6"/>
      <c r="O199" s="6"/>
    </row>
    <row r="200" spans="1:15" hidden="1" x14ac:dyDescent="0.2">
      <c r="A200" s="6"/>
      <c r="O200" s="6"/>
    </row>
    <row r="201" spans="1:15" hidden="1" x14ac:dyDescent="0.2">
      <c r="A201" s="6"/>
      <c r="O201" s="6"/>
    </row>
    <row r="202" spans="1:15" hidden="1" x14ac:dyDescent="0.2">
      <c r="A202" s="6"/>
      <c r="O202" s="6"/>
    </row>
    <row r="203" spans="1:15" hidden="1" x14ac:dyDescent="0.2">
      <c r="A203" s="6"/>
      <c r="O203" s="6"/>
    </row>
    <row r="204" spans="1:15" hidden="1" x14ac:dyDescent="0.2">
      <c r="A204" s="6"/>
      <c r="O204" s="6"/>
    </row>
    <row r="205" spans="1:15" hidden="1" x14ac:dyDescent="0.2">
      <c r="A205" s="6"/>
      <c r="O205" s="6"/>
    </row>
    <row r="206" spans="1:15" hidden="1" x14ac:dyDescent="0.2">
      <c r="A206" s="6"/>
      <c r="O206" s="6"/>
    </row>
    <row r="207" spans="1:15" hidden="1" x14ac:dyDescent="0.2">
      <c r="A207" s="6"/>
      <c r="O207" s="6"/>
    </row>
    <row r="208" spans="1:15" hidden="1" x14ac:dyDescent="0.2">
      <c r="A208" s="6"/>
      <c r="O208" s="6"/>
    </row>
    <row r="209" spans="1:15" hidden="1" x14ac:dyDescent="0.2">
      <c r="A209" s="6"/>
      <c r="O209" s="6"/>
    </row>
    <row r="210" spans="1:15" hidden="1" x14ac:dyDescent="0.2">
      <c r="A210" s="6"/>
      <c r="O210" s="6"/>
    </row>
    <row r="211" spans="1:15" hidden="1" x14ac:dyDescent="0.2">
      <c r="A211" s="6"/>
      <c r="O211" s="6"/>
    </row>
    <row r="212" spans="1:15" hidden="1" x14ac:dyDescent="0.2">
      <c r="A212" s="6"/>
      <c r="O212" s="6"/>
    </row>
    <row r="213" spans="1:15" hidden="1" x14ac:dyDescent="0.2">
      <c r="A213" s="6"/>
      <c r="O213" s="6"/>
    </row>
    <row r="214" spans="1:15" hidden="1" x14ac:dyDescent="0.2">
      <c r="A214" s="6"/>
      <c r="O214" s="6"/>
    </row>
    <row r="215" spans="1:15" hidden="1" x14ac:dyDescent="0.2">
      <c r="A215" s="6"/>
      <c r="O215" s="6"/>
    </row>
    <row r="216" spans="1:15" hidden="1" x14ac:dyDescent="0.2">
      <c r="A216" s="6"/>
      <c r="O216" s="6"/>
    </row>
    <row r="217" spans="1:15" hidden="1" x14ac:dyDescent="0.2">
      <c r="A217" s="6"/>
      <c r="O217" s="6"/>
    </row>
    <row r="218" spans="1:15" hidden="1" x14ac:dyDescent="0.2">
      <c r="A218" s="6"/>
      <c r="O218" s="6"/>
    </row>
    <row r="219" spans="1:15" hidden="1" x14ac:dyDescent="0.2">
      <c r="A219" s="6"/>
      <c r="O219" s="6"/>
    </row>
    <row r="220" spans="1:15" hidden="1" x14ac:dyDescent="0.2">
      <c r="A220" s="6"/>
      <c r="O220" s="6"/>
    </row>
    <row r="221" spans="1:15" hidden="1" x14ac:dyDescent="0.2">
      <c r="A221" s="6"/>
      <c r="O221" s="6"/>
    </row>
    <row r="222" spans="1:15" hidden="1" x14ac:dyDescent="0.2">
      <c r="A222" s="6"/>
      <c r="O222" s="6"/>
    </row>
    <row r="223" spans="1:15" hidden="1" x14ac:dyDescent="0.2">
      <c r="A223" s="6"/>
      <c r="O223" s="6"/>
    </row>
    <row r="224" spans="1:15" hidden="1" x14ac:dyDescent="0.2">
      <c r="A224" s="6"/>
      <c r="O224" s="6"/>
    </row>
    <row r="225" spans="1:15" hidden="1" x14ac:dyDescent="0.2">
      <c r="A225" s="6"/>
      <c r="O225" s="6"/>
    </row>
    <row r="226" spans="1:15" hidden="1" x14ac:dyDescent="0.2">
      <c r="A226" s="6"/>
      <c r="O226" s="6"/>
    </row>
    <row r="227" spans="1:15" hidden="1" x14ac:dyDescent="0.2">
      <c r="A227" s="6"/>
      <c r="O227" s="6"/>
    </row>
    <row r="228" spans="1:15" hidden="1" x14ac:dyDescent="0.2">
      <c r="A228" s="6"/>
      <c r="O228" s="6"/>
    </row>
    <row r="229" spans="1:15" hidden="1" x14ac:dyDescent="0.2">
      <c r="A229" s="6"/>
      <c r="O229" s="6"/>
    </row>
    <row r="230" spans="1:15" hidden="1" x14ac:dyDescent="0.2">
      <c r="A230" s="6"/>
      <c r="O230" s="6"/>
    </row>
    <row r="231" spans="1:15" hidden="1" x14ac:dyDescent="0.2">
      <c r="A231" s="6"/>
      <c r="O231" s="6"/>
    </row>
    <row r="232" spans="1:15" hidden="1" x14ac:dyDescent="0.2">
      <c r="A232" s="6"/>
      <c r="O232" s="6"/>
    </row>
    <row r="233" spans="1:15" hidden="1" x14ac:dyDescent="0.2">
      <c r="A233" s="6"/>
      <c r="O233" s="6"/>
    </row>
    <row r="234" spans="1:15" hidden="1" x14ac:dyDescent="0.2">
      <c r="A234" s="6"/>
      <c r="O234" s="6"/>
    </row>
    <row r="235" spans="1:15" hidden="1" x14ac:dyDescent="0.2">
      <c r="A235" s="6"/>
      <c r="O235" s="6"/>
    </row>
    <row r="236" spans="1:15" hidden="1" x14ac:dyDescent="0.2">
      <c r="A236" s="6"/>
      <c r="O236" s="6"/>
    </row>
    <row r="237" spans="1:15" hidden="1" x14ac:dyDescent="0.2">
      <c r="A237" s="6"/>
      <c r="O237" s="6"/>
    </row>
    <row r="238" spans="1:15" hidden="1" x14ac:dyDescent="0.2">
      <c r="A238" s="6"/>
      <c r="O238" s="6"/>
    </row>
    <row r="239" spans="1:15" hidden="1" x14ac:dyDescent="0.2">
      <c r="A239" s="6"/>
      <c r="O239" s="6"/>
    </row>
    <row r="240" spans="1:15" hidden="1" x14ac:dyDescent="0.2">
      <c r="A240" s="6"/>
      <c r="O240" s="6"/>
    </row>
    <row r="241" spans="1:15" hidden="1" x14ac:dyDescent="0.2">
      <c r="A241" s="6"/>
      <c r="O241" s="6"/>
    </row>
    <row r="242" spans="1:15" hidden="1" x14ac:dyDescent="0.2">
      <c r="A242" s="6"/>
      <c r="O242" s="6"/>
    </row>
    <row r="243" spans="1:15" hidden="1" x14ac:dyDescent="0.2">
      <c r="A243" s="6"/>
      <c r="O243" s="6"/>
    </row>
    <row r="244" spans="1:15" hidden="1" x14ac:dyDescent="0.2">
      <c r="A244" s="6"/>
      <c r="O244" s="6"/>
    </row>
    <row r="245" spans="1:15" hidden="1" x14ac:dyDescent="0.2">
      <c r="A245" s="6"/>
      <c r="O245" s="6"/>
    </row>
    <row r="246" spans="1:15" hidden="1" x14ac:dyDescent="0.2">
      <c r="A246" s="6"/>
      <c r="O246" s="6"/>
    </row>
    <row r="247" spans="1:15" hidden="1" x14ac:dyDescent="0.2">
      <c r="A247" s="6"/>
      <c r="O247" s="6"/>
    </row>
    <row r="248" spans="1:15" hidden="1" x14ac:dyDescent="0.2">
      <c r="A248" s="6"/>
      <c r="O248" s="6"/>
    </row>
    <row r="249" spans="1:15" hidden="1" x14ac:dyDescent="0.2">
      <c r="A249" s="6"/>
      <c r="O249" s="6"/>
    </row>
    <row r="250" spans="1:15" hidden="1" x14ac:dyDescent="0.2">
      <c r="A250" s="6"/>
      <c r="O250" s="6"/>
    </row>
    <row r="251" spans="1:15" hidden="1" x14ac:dyDescent="0.2">
      <c r="A251" s="6"/>
      <c r="O251" s="6"/>
    </row>
    <row r="252" spans="1:15" hidden="1" x14ac:dyDescent="0.2">
      <c r="A252" s="6"/>
      <c r="O252" s="6"/>
    </row>
    <row r="253" spans="1:15" hidden="1" x14ac:dyDescent="0.2">
      <c r="A253" s="6"/>
      <c r="O253" s="6"/>
    </row>
    <row r="254" spans="1:15" hidden="1" x14ac:dyDescent="0.2">
      <c r="A254" s="6"/>
      <c r="O254" s="6"/>
    </row>
    <row r="255" spans="1:15" hidden="1" x14ac:dyDescent="0.2">
      <c r="A255" s="6"/>
      <c r="O255" s="6"/>
    </row>
    <row r="256" spans="1:15" hidden="1" x14ac:dyDescent="0.2">
      <c r="A256" s="6"/>
      <c r="O256" s="6"/>
    </row>
    <row r="257" spans="1:15" hidden="1" x14ac:dyDescent="0.2">
      <c r="A257" s="6"/>
      <c r="O257" s="6"/>
    </row>
    <row r="258" spans="1:15" hidden="1" x14ac:dyDescent="0.2">
      <c r="A258" s="6"/>
      <c r="O258" s="6"/>
    </row>
    <row r="259" spans="1:15" hidden="1" x14ac:dyDescent="0.2">
      <c r="A259" s="6"/>
      <c r="O259" s="6"/>
    </row>
    <row r="260" spans="1:15" hidden="1" x14ac:dyDescent="0.2">
      <c r="A260" s="6"/>
      <c r="O260" s="6"/>
    </row>
    <row r="261" spans="1:15" hidden="1" x14ac:dyDescent="0.2">
      <c r="A261" s="6"/>
      <c r="O261" s="6"/>
    </row>
    <row r="262" spans="1:15" hidden="1" x14ac:dyDescent="0.2">
      <c r="A262" s="6"/>
      <c r="O262" s="6"/>
    </row>
    <row r="263" spans="1:15" hidden="1" x14ac:dyDescent="0.2">
      <c r="A263" s="6"/>
      <c r="O263" s="6"/>
    </row>
    <row r="264" spans="1:15" hidden="1" x14ac:dyDescent="0.2">
      <c r="A264" s="6"/>
      <c r="O264" s="6"/>
    </row>
    <row r="265" spans="1:15" hidden="1" x14ac:dyDescent="0.2">
      <c r="A265" s="6"/>
      <c r="O265" s="6"/>
    </row>
    <row r="266" spans="1:15" hidden="1" x14ac:dyDescent="0.2">
      <c r="A266" s="6"/>
      <c r="O266" s="6"/>
    </row>
    <row r="267" spans="1:15" hidden="1" x14ac:dyDescent="0.2">
      <c r="A267" s="6"/>
      <c r="O267" s="6"/>
    </row>
    <row r="268" spans="1:15" hidden="1" x14ac:dyDescent="0.2">
      <c r="A268" s="6"/>
      <c r="O268" s="6"/>
    </row>
    <row r="269" spans="1:15" hidden="1" x14ac:dyDescent="0.2">
      <c r="A269" s="6"/>
      <c r="O269" s="6"/>
    </row>
    <row r="270" spans="1:15" hidden="1" x14ac:dyDescent="0.2">
      <c r="A270" s="6"/>
      <c r="O270" s="6"/>
    </row>
    <row r="271" spans="1:15" hidden="1" x14ac:dyDescent="0.2">
      <c r="A271" s="6"/>
      <c r="O271" s="6"/>
    </row>
    <row r="272" spans="1:15" hidden="1" x14ac:dyDescent="0.2">
      <c r="A272" s="6"/>
      <c r="O272" s="6"/>
    </row>
    <row r="273" spans="1:15" hidden="1" x14ac:dyDescent="0.2">
      <c r="A273" s="6"/>
      <c r="O273" s="6"/>
    </row>
    <row r="274" spans="1:15" hidden="1" x14ac:dyDescent="0.2">
      <c r="A274" s="6"/>
      <c r="O274" s="6"/>
    </row>
    <row r="275" spans="1:15" hidden="1" x14ac:dyDescent="0.2">
      <c r="A275" s="6"/>
      <c r="O275" s="6"/>
    </row>
    <row r="276" spans="1:15" hidden="1" x14ac:dyDescent="0.2">
      <c r="A276" s="6"/>
      <c r="O276" s="6"/>
    </row>
    <row r="277" spans="1:15" hidden="1" x14ac:dyDescent="0.2">
      <c r="A277" s="6"/>
      <c r="O277" s="6"/>
    </row>
    <row r="278" spans="1:15" hidden="1" x14ac:dyDescent="0.2">
      <c r="A278" s="6"/>
      <c r="O278" s="6"/>
    </row>
    <row r="279" spans="1:15" hidden="1" x14ac:dyDescent="0.2">
      <c r="A279" s="6"/>
      <c r="O279" s="6"/>
    </row>
    <row r="280" spans="1:15" hidden="1" x14ac:dyDescent="0.2">
      <c r="A280" s="6"/>
      <c r="O280" s="6"/>
    </row>
    <row r="281" spans="1:15" hidden="1" x14ac:dyDescent="0.2">
      <c r="A281" s="6"/>
      <c r="O281" s="6"/>
    </row>
    <row r="282" spans="1:15" hidden="1" x14ac:dyDescent="0.2">
      <c r="A282" s="6"/>
      <c r="O282" s="6"/>
    </row>
    <row r="283" spans="1:15" hidden="1" x14ac:dyDescent="0.2">
      <c r="A283" s="6"/>
      <c r="O283" s="6"/>
    </row>
    <row r="284" spans="1:15" hidden="1" x14ac:dyDescent="0.2">
      <c r="A284" s="6"/>
      <c r="O284" s="6"/>
    </row>
    <row r="285" spans="1:15" hidden="1" x14ac:dyDescent="0.2">
      <c r="A285" s="6"/>
      <c r="O285" s="6"/>
    </row>
    <row r="286" spans="1:15" hidden="1" x14ac:dyDescent="0.2">
      <c r="A286" s="6"/>
      <c r="O286" s="6"/>
    </row>
    <row r="287" spans="1:15" hidden="1" x14ac:dyDescent="0.2">
      <c r="A287" s="6"/>
      <c r="O287" s="6"/>
    </row>
    <row r="288" spans="1:15" hidden="1" x14ac:dyDescent="0.2">
      <c r="A288" s="6"/>
      <c r="O288" s="6"/>
    </row>
    <row r="289" spans="1:15" hidden="1" x14ac:dyDescent="0.2">
      <c r="A289" s="6"/>
      <c r="O289" s="6"/>
    </row>
    <row r="290" spans="1:15" hidden="1" x14ac:dyDescent="0.2">
      <c r="A290" s="6"/>
      <c r="O290" s="6"/>
    </row>
    <row r="291" spans="1:15" hidden="1" x14ac:dyDescent="0.2">
      <c r="A291" s="6"/>
      <c r="O291" s="6"/>
    </row>
    <row r="292" spans="1:15" hidden="1" x14ac:dyDescent="0.2">
      <c r="A292" s="6"/>
      <c r="O292" s="6"/>
    </row>
    <row r="293" spans="1:15" hidden="1" x14ac:dyDescent="0.2">
      <c r="A293" s="6"/>
      <c r="O293" s="6"/>
    </row>
    <row r="294" spans="1:15" hidden="1" x14ac:dyDescent="0.2">
      <c r="A294" s="6"/>
      <c r="O294" s="6"/>
    </row>
    <row r="295" spans="1:15" hidden="1" x14ac:dyDescent="0.2">
      <c r="A295" s="6"/>
      <c r="O295" s="6"/>
    </row>
    <row r="296" spans="1:15" hidden="1" x14ac:dyDescent="0.2">
      <c r="A296" s="6"/>
      <c r="O296" s="6"/>
    </row>
    <row r="297" spans="1:15" hidden="1" x14ac:dyDescent="0.2">
      <c r="A297" s="6"/>
      <c r="O297" s="6"/>
    </row>
    <row r="298" spans="1:15" hidden="1" x14ac:dyDescent="0.2">
      <c r="A298" s="6"/>
      <c r="O298" s="6"/>
    </row>
    <row r="299" spans="1:15" hidden="1" x14ac:dyDescent="0.2">
      <c r="A299" s="6"/>
      <c r="O299" s="6"/>
    </row>
    <row r="300" spans="1:15" hidden="1" x14ac:dyDescent="0.2">
      <c r="A300" s="6"/>
      <c r="O300" s="6"/>
    </row>
    <row r="301" spans="1:15" hidden="1" x14ac:dyDescent="0.2">
      <c r="A301" s="6"/>
      <c r="O301" s="6"/>
    </row>
    <row r="302" spans="1:15" hidden="1" x14ac:dyDescent="0.2">
      <c r="A302" s="6"/>
      <c r="O302" s="6"/>
    </row>
    <row r="303" spans="1:15" hidden="1" x14ac:dyDescent="0.2">
      <c r="A303" s="6"/>
      <c r="O303" s="6"/>
    </row>
    <row r="304" spans="1:15" hidden="1" x14ac:dyDescent="0.2">
      <c r="A304" s="6"/>
      <c r="O304" s="6"/>
    </row>
    <row r="305" spans="1:15" hidden="1" x14ac:dyDescent="0.2">
      <c r="A305" s="6"/>
      <c r="O305" s="6"/>
    </row>
    <row r="306" spans="1:15" hidden="1" x14ac:dyDescent="0.2">
      <c r="A306" s="6"/>
      <c r="O306" s="6"/>
    </row>
    <row r="307" spans="1:15" hidden="1" x14ac:dyDescent="0.2">
      <c r="A307" s="6"/>
      <c r="O307" s="6"/>
    </row>
    <row r="308" spans="1:15" hidden="1" x14ac:dyDescent="0.2">
      <c r="A308" s="6"/>
      <c r="O308" s="6"/>
    </row>
    <row r="309" spans="1:15" hidden="1" x14ac:dyDescent="0.2">
      <c r="A309" s="6"/>
      <c r="O309" s="6"/>
    </row>
    <row r="310" spans="1:15" hidden="1" x14ac:dyDescent="0.2">
      <c r="A310" s="6"/>
      <c r="O310" s="6"/>
    </row>
    <row r="311" spans="1:15" hidden="1" x14ac:dyDescent="0.2">
      <c r="A311" s="6"/>
      <c r="O311" s="6"/>
    </row>
    <row r="312" spans="1:15" hidden="1" x14ac:dyDescent="0.2">
      <c r="A312" s="6"/>
      <c r="O312" s="6"/>
    </row>
    <row r="313" spans="1:15" hidden="1" x14ac:dyDescent="0.2">
      <c r="A313" s="6"/>
      <c r="O313" s="6"/>
    </row>
    <row r="314" spans="1:15" hidden="1" x14ac:dyDescent="0.2">
      <c r="A314" s="6"/>
      <c r="O314" s="6"/>
    </row>
    <row r="315" spans="1:15" hidden="1" x14ac:dyDescent="0.2">
      <c r="A315" s="6"/>
      <c r="O315" s="6"/>
    </row>
    <row r="316" spans="1:15" hidden="1" x14ac:dyDescent="0.2">
      <c r="A316" s="6"/>
      <c r="O316" s="6"/>
    </row>
    <row r="317" spans="1:15" hidden="1" x14ac:dyDescent="0.2">
      <c r="A317" s="6"/>
      <c r="O317" s="6"/>
    </row>
    <row r="318" spans="1:15" hidden="1" x14ac:dyDescent="0.2">
      <c r="A318" s="6"/>
      <c r="O318" s="6"/>
    </row>
    <row r="319" spans="1:15" hidden="1" x14ac:dyDescent="0.2">
      <c r="A319" s="6"/>
      <c r="O319" s="6"/>
    </row>
    <row r="320" spans="1:15" hidden="1" x14ac:dyDescent="0.2">
      <c r="A320" s="6"/>
      <c r="O320" s="6"/>
    </row>
    <row r="321" spans="1:15" hidden="1" x14ac:dyDescent="0.2">
      <c r="A321" s="6"/>
      <c r="O321" s="6"/>
    </row>
    <row r="322" spans="1:15" hidden="1" x14ac:dyDescent="0.2">
      <c r="A322" s="6"/>
      <c r="O322" s="6"/>
    </row>
    <row r="323" spans="1:15" hidden="1" x14ac:dyDescent="0.2">
      <c r="A323" s="6"/>
      <c r="O323" s="6"/>
    </row>
    <row r="324" spans="1:15" hidden="1" x14ac:dyDescent="0.2">
      <c r="A324" s="6"/>
      <c r="O324" s="6"/>
    </row>
    <row r="325" spans="1:15" hidden="1" x14ac:dyDescent="0.2">
      <c r="A325" s="6"/>
      <c r="O325" s="6"/>
    </row>
    <row r="326" spans="1:15" hidden="1" x14ac:dyDescent="0.2">
      <c r="A326" s="6"/>
      <c r="O326" s="6"/>
    </row>
    <row r="327" spans="1:15" hidden="1" x14ac:dyDescent="0.2">
      <c r="A327" s="6"/>
      <c r="O327" s="6"/>
    </row>
    <row r="328" spans="1:15" hidden="1" x14ac:dyDescent="0.2">
      <c r="A328" s="6"/>
      <c r="O328" s="6"/>
    </row>
    <row r="329" spans="1:15" hidden="1" x14ac:dyDescent="0.2">
      <c r="A329" s="6"/>
      <c r="O329" s="6"/>
    </row>
    <row r="330" spans="1:15" hidden="1" x14ac:dyDescent="0.2">
      <c r="A330" s="6"/>
      <c r="O330" s="6"/>
    </row>
    <row r="331" spans="1:15" hidden="1" x14ac:dyDescent="0.2">
      <c r="A331" s="6"/>
      <c r="O331" s="6"/>
    </row>
    <row r="332" spans="1:15" hidden="1" x14ac:dyDescent="0.2">
      <c r="A332" s="6"/>
      <c r="O332" s="6"/>
    </row>
    <row r="333" spans="1:15" hidden="1" x14ac:dyDescent="0.2">
      <c r="A333" s="6"/>
      <c r="O333" s="6"/>
    </row>
    <row r="334" spans="1:15" hidden="1" x14ac:dyDescent="0.2">
      <c r="A334" s="6"/>
      <c r="O334" s="6"/>
    </row>
    <row r="335" spans="1:15" hidden="1" x14ac:dyDescent="0.2">
      <c r="A335" s="6"/>
      <c r="O335" s="6"/>
    </row>
    <row r="336" spans="1:15" hidden="1" x14ac:dyDescent="0.2">
      <c r="A336" s="6"/>
      <c r="O336" s="6"/>
    </row>
    <row r="337" spans="1:15" hidden="1" x14ac:dyDescent="0.2">
      <c r="A337" s="6"/>
      <c r="O337" s="6"/>
    </row>
    <row r="338" spans="1:15" hidden="1" x14ac:dyDescent="0.2">
      <c r="A338" s="6"/>
      <c r="O338" s="6"/>
    </row>
    <row r="339" spans="1:15" hidden="1" x14ac:dyDescent="0.2">
      <c r="A339" s="6"/>
      <c r="O339" s="6"/>
    </row>
    <row r="340" spans="1:15" hidden="1" x14ac:dyDescent="0.2">
      <c r="A340" s="6"/>
      <c r="O340" s="6"/>
    </row>
    <row r="341" spans="1:15" hidden="1" x14ac:dyDescent="0.2">
      <c r="A341" s="6"/>
      <c r="O341" s="6"/>
    </row>
    <row r="342" spans="1:15" hidden="1" x14ac:dyDescent="0.2">
      <c r="A342" s="6"/>
      <c r="O342" s="6"/>
    </row>
    <row r="343" spans="1:15" hidden="1" x14ac:dyDescent="0.2">
      <c r="A343" s="6"/>
      <c r="O343" s="6"/>
    </row>
    <row r="344" spans="1:15" hidden="1" x14ac:dyDescent="0.2">
      <c r="A344" s="6"/>
      <c r="O344" s="6"/>
    </row>
    <row r="345" spans="1:15" hidden="1" x14ac:dyDescent="0.2">
      <c r="A345" s="6"/>
      <c r="O345" s="6"/>
    </row>
    <row r="346" spans="1:15" hidden="1" x14ac:dyDescent="0.2">
      <c r="A346" s="6"/>
      <c r="O346" s="6"/>
    </row>
    <row r="347" spans="1:15" hidden="1" x14ac:dyDescent="0.2">
      <c r="A347" s="6"/>
      <c r="O347" s="6"/>
    </row>
    <row r="348" spans="1:15" hidden="1" x14ac:dyDescent="0.2">
      <c r="A348" s="6"/>
      <c r="O348" s="6"/>
    </row>
    <row r="349" spans="1:15" hidden="1" x14ac:dyDescent="0.2">
      <c r="A349" s="6"/>
      <c r="O349" s="6"/>
    </row>
    <row r="350" spans="1:15" hidden="1" x14ac:dyDescent="0.2">
      <c r="A350" s="6"/>
      <c r="O350" s="6"/>
    </row>
    <row r="351" spans="1:15" hidden="1" x14ac:dyDescent="0.2">
      <c r="A351" s="6"/>
      <c r="O351" s="6"/>
    </row>
    <row r="352" spans="1:15" hidden="1" x14ac:dyDescent="0.2">
      <c r="A352" s="6"/>
      <c r="O352" s="6"/>
    </row>
    <row r="353" spans="1:15" hidden="1" x14ac:dyDescent="0.2">
      <c r="A353" s="6"/>
      <c r="O353" s="6"/>
    </row>
    <row r="354" spans="1:15" hidden="1" x14ac:dyDescent="0.2">
      <c r="A354" s="6"/>
      <c r="O354" s="6"/>
    </row>
    <row r="355" spans="1:15" hidden="1" x14ac:dyDescent="0.2">
      <c r="A355" s="6"/>
      <c r="O355" s="6"/>
    </row>
    <row r="356" spans="1:15" hidden="1" x14ac:dyDescent="0.2">
      <c r="A356" s="6"/>
      <c r="O356" s="6"/>
    </row>
    <row r="357" spans="1:15" hidden="1" x14ac:dyDescent="0.2">
      <c r="A357" s="6"/>
      <c r="O357" s="6"/>
    </row>
    <row r="358" spans="1:15" hidden="1" x14ac:dyDescent="0.2">
      <c r="A358" s="6"/>
      <c r="O358" s="6"/>
    </row>
    <row r="359" spans="1:15" hidden="1" x14ac:dyDescent="0.2">
      <c r="A359" s="6"/>
      <c r="O359" s="6"/>
    </row>
    <row r="360" spans="1:15" hidden="1" x14ac:dyDescent="0.2">
      <c r="A360" s="6"/>
      <c r="O360" s="6"/>
    </row>
    <row r="361" spans="1:15" hidden="1" x14ac:dyDescent="0.2">
      <c r="A361" s="6"/>
      <c r="O361" s="6"/>
    </row>
    <row r="362" spans="1:15" hidden="1" x14ac:dyDescent="0.2">
      <c r="A362" s="6"/>
      <c r="O362" s="6"/>
    </row>
    <row r="363" spans="1:15" hidden="1" x14ac:dyDescent="0.2">
      <c r="A363" s="6"/>
      <c r="O363" s="6"/>
    </row>
    <row r="364" spans="1:15" hidden="1" x14ac:dyDescent="0.2">
      <c r="A364" s="6"/>
      <c r="O364" s="6"/>
    </row>
    <row r="365" spans="1:15" hidden="1" x14ac:dyDescent="0.2">
      <c r="A365" s="6"/>
      <c r="O365" s="6"/>
    </row>
    <row r="366" spans="1:15" hidden="1" x14ac:dyDescent="0.2">
      <c r="A366" s="6"/>
      <c r="O366" s="6"/>
    </row>
    <row r="367" spans="1:15" hidden="1" x14ac:dyDescent="0.2">
      <c r="A367" s="6"/>
      <c r="O367" s="6"/>
    </row>
    <row r="368" spans="1:15" hidden="1" x14ac:dyDescent="0.2">
      <c r="A368" s="6"/>
      <c r="O368" s="6"/>
    </row>
    <row r="369" spans="1:15" hidden="1" x14ac:dyDescent="0.2">
      <c r="A369" s="6"/>
      <c r="O369" s="6"/>
    </row>
    <row r="370" spans="1:15" hidden="1" x14ac:dyDescent="0.2">
      <c r="A370" s="6"/>
      <c r="O370" s="6"/>
    </row>
    <row r="371" spans="1:15" hidden="1" x14ac:dyDescent="0.2">
      <c r="A371" s="6"/>
      <c r="O371" s="6"/>
    </row>
    <row r="372" spans="1:15" hidden="1" x14ac:dyDescent="0.2">
      <c r="A372" s="6"/>
      <c r="O372" s="6"/>
    </row>
    <row r="373" spans="1:15" hidden="1" x14ac:dyDescent="0.2">
      <c r="A373" s="6"/>
      <c r="O373" s="6"/>
    </row>
    <row r="374" spans="1:15" hidden="1" x14ac:dyDescent="0.2">
      <c r="A374" s="6"/>
      <c r="O374" s="6"/>
    </row>
    <row r="375" spans="1:15" hidden="1" x14ac:dyDescent="0.2">
      <c r="A375" s="6"/>
      <c r="O375" s="6"/>
    </row>
    <row r="376" spans="1:15" hidden="1" x14ac:dyDescent="0.2">
      <c r="A376" s="6"/>
      <c r="O376" s="6"/>
    </row>
    <row r="377" spans="1:15" hidden="1" x14ac:dyDescent="0.2">
      <c r="A377" s="6"/>
      <c r="O377" s="6"/>
    </row>
    <row r="378" spans="1:15" hidden="1" x14ac:dyDescent="0.2">
      <c r="A378" s="6"/>
      <c r="O378" s="6"/>
    </row>
    <row r="379" spans="1:15" hidden="1" x14ac:dyDescent="0.2">
      <c r="A379" s="6"/>
      <c r="O379" s="6"/>
    </row>
    <row r="380" spans="1:15" hidden="1" x14ac:dyDescent="0.2">
      <c r="A380" s="6"/>
      <c r="O380" s="6"/>
    </row>
    <row r="381" spans="1:15" hidden="1" x14ac:dyDescent="0.2">
      <c r="A381" s="6"/>
      <c r="O381" s="6"/>
    </row>
    <row r="382" spans="1:15" hidden="1" x14ac:dyDescent="0.2">
      <c r="A382" s="6"/>
      <c r="O382" s="6"/>
    </row>
    <row r="383" spans="1:15" hidden="1" x14ac:dyDescent="0.2">
      <c r="A383" s="6"/>
      <c r="O383" s="6"/>
    </row>
    <row r="384" spans="1:15" hidden="1" x14ac:dyDescent="0.2">
      <c r="A384" s="6"/>
      <c r="O384" s="6"/>
    </row>
    <row r="385" spans="1:15" hidden="1" x14ac:dyDescent="0.2">
      <c r="A385" s="6"/>
      <c r="O385" s="6"/>
    </row>
    <row r="386" spans="1:15" hidden="1" x14ac:dyDescent="0.2">
      <c r="A386" s="6"/>
      <c r="O386" s="6"/>
    </row>
    <row r="387" spans="1:15" hidden="1" x14ac:dyDescent="0.2">
      <c r="A387" s="6"/>
      <c r="O387" s="6"/>
    </row>
    <row r="388" spans="1:15" hidden="1" x14ac:dyDescent="0.2">
      <c r="A388" s="6"/>
      <c r="O388" s="6"/>
    </row>
    <row r="389" spans="1:15" hidden="1" x14ac:dyDescent="0.2">
      <c r="A389" s="6"/>
      <c r="O389" s="6"/>
    </row>
    <row r="390" spans="1:15" hidden="1" x14ac:dyDescent="0.2">
      <c r="A390" s="6"/>
      <c r="O390" s="6"/>
    </row>
    <row r="391" spans="1:15" hidden="1" x14ac:dyDescent="0.2">
      <c r="A391" s="6"/>
      <c r="O391" s="6"/>
    </row>
    <row r="392" spans="1:15" hidden="1" x14ac:dyDescent="0.2">
      <c r="A392" s="6"/>
      <c r="O392" s="6"/>
    </row>
    <row r="393" spans="1:15" hidden="1" x14ac:dyDescent="0.2">
      <c r="A393" s="6"/>
      <c r="O393" s="6"/>
    </row>
    <row r="394" spans="1:15" hidden="1" x14ac:dyDescent="0.2">
      <c r="A394" s="6"/>
      <c r="O394" s="6"/>
    </row>
    <row r="395" spans="1:15" hidden="1" x14ac:dyDescent="0.2">
      <c r="A395" s="6"/>
      <c r="O395" s="6"/>
    </row>
    <row r="396" spans="1:15" hidden="1" x14ac:dyDescent="0.2">
      <c r="A396" s="6"/>
      <c r="O396" s="6"/>
    </row>
    <row r="397" spans="1:15" hidden="1" x14ac:dyDescent="0.2">
      <c r="A397" s="6"/>
      <c r="O397" s="6"/>
    </row>
    <row r="398" spans="1:15" hidden="1" x14ac:dyDescent="0.2">
      <c r="A398" s="6"/>
      <c r="O398" s="6"/>
    </row>
    <row r="399" spans="1:15" hidden="1" x14ac:dyDescent="0.2">
      <c r="A399" s="6"/>
      <c r="O399" s="6"/>
    </row>
    <row r="400" spans="1:15" hidden="1" x14ac:dyDescent="0.2">
      <c r="A400" s="6"/>
      <c r="O400" s="6"/>
    </row>
    <row r="401" spans="1:15" hidden="1" x14ac:dyDescent="0.2">
      <c r="A401" s="6"/>
      <c r="O401" s="6"/>
    </row>
    <row r="402" spans="1:15" hidden="1" x14ac:dyDescent="0.2">
      <c r="A402" s="6"/>
      <c r="O402" s="6"/>
    </row>
    <row r="403" spans="1:15" hidden="1" x14ac:dyDescent="0.2">
      <c r="A403" s="6"/>
      <c r="O403" s="6"/>
    </row>
    <row r="404" spans="1:15" hidden="1" x14ac:dyDescent="0.2">
      <c r="A404" s="6"/>
      <c r="O404" s="6"/>
    </row>
    <row r="405" spans="1:15" hidden="1" x14ac:dyDescent="0.2">
      <c r="A405" s="6"/>
      <c r="O405" s="6"/>
    </row>
    <row r="406" spans="1:15" hidden="1" x14ac:dyDescent="0.2">
      <c r="A406" s="6"/>
      <c r="O406" s="6"/>
    </row>
    <row r="407" spans="1:15" hidden="1" x14ac:dyDescent="0.2">
      <c r="A407" s="6"/>
      <c r="O407" s="6"/>
    </row>
    <row r="408" spans="1:15" hidden="1" x14ac:dyDescent="0.2">
      <c r="A408" s="6"/>
      <c r="O408" s="6"/>
    </row>
    <row r="409" spans="1:15" hidden="1" x14ac:dyDescent="0.2">
      <c r="A409" s="6"/>
      <c r="O409" s="6"/>
    </row>
    <row r="410" spans="1:15" hidden="1" x14ac:dyDescent="0.2">
      <c r="A410" s="6"/>
      <c r="O410" s="6"/>
    </row>
    <row r="411" spans="1:15" hidden="1" x14ac:dyDescent="0.2">
      <c r="A411" s="6"/>
      <c r="O411" s="6"/>
    </row>
    <row r="412" spans="1:15" hidden="1" x14ac:dyDescent="0.2">
      <c r="A412" s="6"/>
      <c r="O412" s="6"/>
    </row>
    <row r="413" spans="1:15" hidden="1" x14ac:dyDescent="0.2">
      <c r="A413" s="6"/>
      <c r="O413" s="6"/>
    </row>
    <row r="414" spans="1:15" hidden="1" x14ac:dyDescent="0.2">
      <c r="A414" s="6"/>
      <c r="O414" s="6"/>
    </row>
    <row r="415" spans="1:15" hidden="1" x14ac:dyDescent="0.2">
      <c r="A415" s="6"/>
      <c r="O415" s="6"/>
    </row>
    <row r="416" spans="1:15" hidden="1" x14ac:dyDescent="0.2">
      <c r="A416" s="6"/>
      <c r="O416" s="6"/>
    </row>
    <row r="417" spans="1:15" hidden="1" x14ac:dyDescent="0.2">
      <c r="A417" s="6"/>
      <c r="O417" s="6"/>
    </row>
    <row r="418" spans="1:15" hidden="1" x14ac:dyDescent="0.2">
      <c r="A418" s="6"/>
      <c r="O418" s="6"/>
    </row>
    <row r="419" spans="1:15" hidden="1" x14ac:dyDescent="0.2">
      <c r="A419" s="6"/>
      <c r="O419" s="6"/>
    </row>
    <row r="420" spans="1:15" hidden="1" x14ac:dyDescent="0.2">
      <c r="A420" s="6"/>
      <c r="O420" s="6"/>
    </row>
    <row r="421" spans="1:15" hidden="1" x14ac:dyDescent="0.2">
      <c r="A421" s="6"/>
      <c r="O421" s="6"/>
    </row>
    <row r="422" spans="1:15" hidden="1" x14ac:dyDescent="0.2">
      <c r="A422" s="6"/>
      <c r="O422" s="6"/>
    </row>
    <row r="423" spans="1:15" hidden="1" x14ac:dyDescent="0.2">
      <c r="A423" s="6"/>
      <c r="O423" s="6"/>
    </row>
    <row r="424" spans="1:15" hidden="1" x14ac:dyDescent="0.2">
      <c r="A424" s="6"/>
      <c r="O424" s="6"/>
    </row>
    <row r="425" spans="1:15" hidden="1" x14ac:dyDescent="0.2">
      <c r="A425" s="6"/>
      <c r="O425" s="6"/>
    </row>
    <row r="426" spans="1:15" hidden="1" x14ac:dyDescent="0.2">
      <c r="A426" s="6"/>
      <c r="O426" s="6"/>
    </row>
    <row r="427" spans="1:15" hidden="1" x14ac:dyDescent="0.2">
      <c r="A427" s="6"/>
      <c r="O427" s="6"/>
    </row>
    <row r="428" spans="1:15" hidden="1" x14ac:dyDescent="0.2">
      <c r="A428" s="6"/>
      <c r="O428" s="6"/>
    </row>
    <row r="429" spans="1:15" hidden="1" x14ac:dyDescent="0.2">
      <c r="A429" s="6"/>
      <c r="O429" s="6"/>
    </row>
    <row r="430" spans="1:15" hidden="1" x14ac:dyDescent="0.2">
      <c r="A430" s="6"/>
      <c r="O430" s="6"/>
    </row>
    <row r="431" spans="1:15" hidden="1" x14ac:dyDescent="0.2">
      <c r="A431" s="6"/>
      <c r="O431" s="6"/>
    </row>
    <row r="432" spans="1:15" hidden="1" x14ac:dyDescent="0.2">
      <c r="A432" s="6"/>
      <c r="O432" s="6"/>
    </row>
    <row r="433" spans="1:15" hidden="1" x14ac:dyDescent="0.2">
      <c r="A433" s="6"/>
      <c r="O433" s="6"/>
    </row>
    <row r="434" spans="1:15" hidden="1" x14ac:dyDescent="0.2">
      <c r="A434" s="6"/>
      <c r="O434" s="6"/>
    </row>
    <row r="435" spans="1:15" hidden="1" x14ac:dyDescent="0.2">
      <c r="A435" s="6"/>
      <c r="O435" s="6"/>
    </row>
    <row r="436" spans="1:15" hidden="1" x14ac:dyDescent="0.2">
      <c r="A436" s="6"/>
      <c r="O436" s="6"/>
    </row>
    <row r="437" spans="1:15" hidden="1" x14ac:dyDescent="0.2">
      <c r="A437" s="6"/>
      <c r="O437" s="6"/>
    </row>
    <row r="438" spans="1:15" hidden="1" x14ac:dyDescent="0.2">
      <c r="A438" s="6"/>
      <c r="O438" s="6"/>
    </row>
    <row r="439" spans="1:15" hidden="1" x14ac:dyDescent="0.2">
      <c r="A439" s="6"/>
      <c r="O439" s="6"/>
    </row>
    <row r="440" spans="1:15" hidden="1" x14ac:dyDescent="0.2">
      <c r="A440" s="6"/>
      <c r="O440" s="6"/>
    </row>
    <row r="441" spans="1:15" hidden="1" x14ac:dyDescent="0.2">
      <c r="A441" s="6"/>
      <c r="O441" s="6"/>
    </row>
    <row r="442" spans="1:15" hidden="1" x14ac:dyDescent="0.2">
      <c r="A442" s="6"/>
      <c r="O442" s="6"/>
    </row>
    <row r="443" spans="1:15" hidden="1" x14ac:dyDescent="0.2">
      <c r="A443" s="6"/>
      <c r="O443" s="6"/>
    </row>
    <row r="444" spans="1:15" hidden="1" x14ac:dyDescent="0.2">
      <c r="A444" s="6"/>
      <c r="O444" s="6"/>
    </row>
    <row r="445" spans="1:15" hidden="1" x14ac:dyDescent="0.2">
      <c r="A445" s="6"/>
      <c r="O445" s="6"/>
    </row>
    <row r="446" spans="1:15" hidden="1" x14ac:dyDescent="0.2">
      <c r="A446" s="6"/>
      <c r="O446" s="6"/>
    </row>
    <row r="447" spans="1:15" hidden="1" x14ac:dyDescent="0.2">
      <c r="A447" s="6"/>
      <c r="O447" s="6"/>
    </row>
    <row r="448" spans="1:15" hidden="1" x14ac:dyDescent="0.2">
      <c r="A448" s="6"/>
      <c r="O448" s="6"/>
    </row>
    <row r="449" spans="1:15" hidden="1" x14ac:dyDescent="0.2">
      <c r="A449" s="6"/>
      <c r="O449" s="6"/>
    </row>
    <row r="450" spans="1:15" hidden="1" x14ac:dyDescent="0.2">
      <c r="A450" s="6"/>
      <c r="O450" s="6"/>
    </row>
    <row r="451" spans="1:15" hidden="1" x14ac:dyDescent="0.2">
      <c r="A451" s="6"/>
      <c r="O451" s="6"/>
    </row>
    <row r="452" spans="1:15" hidden="1" x14ac:dyDescent="0.2">
      <c r="A452" s="6"/>
      <c r="O452" s="6"/>
    </row>
    <row r="453" spans="1:15" hidden="1" x14ac:dyDescent="0.2">
      <c r="A453" s="6"/>
      <c r="O453" s="6"/>
    </row>
    <row r="454" spans="1:15" hidden="1" x14ac:dyDescent="0.2">
      <c r="A454" s="6"/>
      <c r="O454" s="6"/>
    </row>
    <row r="455" spans="1:15" hidden="1" x14ac:dyDescent="0.2">
      <c r="A455" s="6"/>
      <c r="O455" s="6"/>
    </row>
    <row r="456" spans="1:15" hidden="1" x14ac:dyDescent="0.2">
      <c r="A456" s="6"/>
      <c r="O456" s="6"/>
    </row>
    <row r="457" spans="1:15" hidden="1" x14ac:dyDescent="0.2">
      <c r="A457" s="6"/>
      <c r="O457" s="6"/>
    </row>
    <row r="458" spans="1:15" hidden="1" x14ac:dyDescent="0.2">
      <c r="A458" s="6"/>
      <c r="O458" s="6"/>
    </row>
    <row r="459" spans="1:15" hidden="1" x14ac:dyDescent="0.2">
      <c r="A459" s="6"/>
      <c r="O459" s="6"/>
    </row>
    <row r="460" spans="1:15" hidden="1" x14ac:dyDescent="0.2">
      <c r="A460" s="6"/>
      <c r="O460" s="6"/>
    </row>
    <row r="461" spans="1:15" hidden="1" x14ac:dyDescent="0.2">
      <c r="A461" s="6"/>
      <c r="O461" s="6"/>
    </row>
    <row r="462" spans="1:15" hidden="1" x14ac:dyDescent="0.2">
      <c r="A462" s="6"/>
      <c r="O462" s="6"/>
    </row>
    <row r="463" spans="1:15" hidden="1" x14ac:dyDescent="0.2">
      <c r="A463" s="6"/>
      <c r="O463" s="6"/>
    </row>
    <row r="464" spans="1:15" hidden="1" x14ac:dyDescent="0.2">
      <c r="A464" s="6"/>
      <c r="O464" s="6"/>
    </row>
    <row r="465" spans="1:15" hidden="1" x14ac:dyDescent="0.2">
      <c r="A465" s="6"/>
      <c r="O465" s="6"/>
    </row>
    <row r="466" spans="1:15" hidden="1" x14ac:dyDescent="0.2">
      <c r="A466" s="6"/>
      <c r="O466" s="6"/>
    </row>
    <row r="467" spans="1:15" hidden="1" x14ac:dyDescent="0.2">
      <c r="A467" s="6"/>
      <c r="O467" s="6"/>
    </row>
    <row r="468" spans="1:15" hidden="1" x14ac:dyDescent="0.2">
      <c r="A468" s="6"/>
      <c r="O468" s="6"/>
    </row>
    <row r="469" spans="1:15" hidden="1" x14ac:dyDescent="0.2">
      <c r="A469" s="6"/>
      <c r="O469" s="6"/>
    </row>
    <row r="470" spans="1:15" hidden="1" x14ac:dyDescent="0.2">
      <c r="A470" s="6"/>
      <c r="O470" s="6"/>
    </row>
    <row r="471" spans="1:15" hidden="1" x14ac:dyDescent="0.2">
      <c r="A471" s="6"/>
      <c r="O471" s="6"/>
    </row>
    <row r="472" spans="1:15" hidden="1" x14ac:dyDescent="0.2">
      <c r="A472" s="6"/>
      <c r="O472" s="6"/>
    </row>
    <row r="473" spans="1:15" hidden="1" x14ac:dyDescent="0.2">
      <c r="A473" s="6"/>
      <c r="O473" s="6"/>
    </row>
    <row r="474" spans="1:15" hidden="1" x14ac:dyDescent="0.2">
      <c r="A474" s="6"/>
      <c r="O474" s="6"/>
    </row>
    <row r="475" spans="1:15" hidden="1" x14ac:dyDescent="0.2">
      <c r="A475" s="6"/>
      <c r="O475" s="6"/>
    </row>
    <row r="476" spans="1:15" hidden="1" x14ac:dyDescent="0.2">
      <c r="A476" s="6"/>
      <c r="O476" s="6"/>
    </row>
    <row r="477" spans="1:15" hidden="1" x14ac:dyDescent="0.2">
      <c r="A477" s="6"/>
      <c r="O477" s="6"/>
    </row>
    <row r="478" spans="1:15" hidden="1" x14ac:dyDescent="0.2">
      <c r="A478" s="6"/>
      <c r="O478" s="6"/>
    </row>
    <row r="479" spans="1:15" hidden="1" x14ac:dyDescent="0.2">
      <c r="A479" s="6"/>
      <c r="O479" s="6"/>
    </row>
    <row r="480" spans="1:15" hidden="1" x14ac:dyDescent="0.2">
      <c r="A480" s="6"/>
      <c r="O480" s="6"/>
    </row>
    <row r="481" spans="1:15" hidden="1" x14ac:dyDescent="0.2">
      <c r="A481" s="6"/>
      <c r="O481" s="6"/>
    </row>
    <row r="482" spans="1:15" hidden="1" x14ac:dyDescent="0.2">
      <c r="A482" s="6"/>
      <c r="O482" s="6"/>
    </row>
    <row r="483" spans="1:15" hidden="1" x14ac:dyDescent="0.2">
      <c r="A483" s="6"/>
      <c r="O483" s="6"/>
    </row>
    <row r="484" spans="1:15" hidden="1" x14ac:dyDescent="0.2">
      <c r="A484" s="6"/>
      <c r="O484" s="6"/>
    </row>
    <row r="485" spans="1:15" hidden="1" x14ac:dyDescent="0.2">
      <c r="A485" s="6"/>
      <c r="O485" s="6"/>
    </row>
    <row r="486" spans="1:15" hidden="1" x14ac:dyDescent="0.2">
      <c r="A486" s="6"/>
      <c r="O486" s="6"/>
    </row>
    <row r="487" spans="1:15" hidden="1" x14ac:dyDescent="0.2">
      <c r="A487" s="6"/>
      <c r="O487" s="6"/>
    </row>
    <row r="488" spans="1:15" hidden="1" x14ac:dyDescent="0.2">
      <c r="A488" s="6"/>
      <c r="O488" s="6"/>
    </row>
    <row r="489" spans="1:15" hidden="1" x14ac:dyDescent="0.2">
      <c r="A489" s="6"/>
      <c r="O489" s="6"/>
    </row>
    <row r="490" spans="1:15" hidden="1" x14ac:dyDescent="0.2">
      <c r="A490" s="6"/>
      <c r="O490" s="6"/>
    </row>
    <row r="491" spans="1:15" hidden="1" x14ac:dyDescent="0.2">
      <c r="A491" s="6"/>
      <c r="O491" s="6"/>
    </row>
    <row r="492" spans="1:15" hidden="1" x14ac:dyDescent="0.2">
      <c r="A492" s="6"/>
      <c r="O492" s="6"/>
    </row>
    <row r="493" spans="1:15" hidden="1" x14ac:dyDescent="0.2">
      <c r="A493" s="6"/>
      <c r="O493" s="6"/>
    </row>
    <row r="494" spans="1:15" hidden="1" x14ac:dyDescent="0.2">
      <c r="A494" s="6"/>
      <c r="O494" s="6"/>
    </row>
    <row r="495" spans="1:15" hidden="1" x14ac:dyDescent="0.2">
      <c r="A495" s="6"/>
      <c r="O495" s="6"/>
    </row>
    <row r="496" spans="1:15" hidden="1" x14ac:dyDescent="0.2">
      <c r="A496" s="6"/>
      <c r="O496" s="6"/>
    </row>
    <row r="497" spans="1:15" hidden="1" x14ac:dyDescent="0.2">
      <c r="A497" s="6"/>
      <c r="O497" s="6"/>
    </row>
    <row r="498" spans="1:15" hidden="1" x14ac:dyDescent="0.2">
      <c r="A498" s="6"/>
      <c r="O498" s="6"/>
    </row>
    <row r="499" spans="1:15" hidden="1" x14ac:dyDescent="0.2">
      <c r="A499" s="6"/>
      <c r="O499" s="6"/>
    </row>
    <row r="500" spans="1:15" hidden="1" x14ac:dyDescent="0.2">
      <c r="A500" s="6"/>
      <c r="O500" s="6"/>
    </row>
    <row r="501" spans="1:15" hidden="1" x14ac:dyDescent="0.2">
      <c r="A501" s="6"/>
      <c r="O501" s="6"/>
    </row>
    <row r="502" spans="1:15" hidden="1" x14ac:dyDescent="0.2">
      <c r="A502" s="6"/>
      <c r="O502" s="6"/>
    </row>
    <row r="503" spans="1:15" hidden="1" x14ac:dyDescent="0.2">
      <c r="A503" s="6"/>
      <c r="O503" s="6"/>
    </row>
    <row r="504" spans="1:15" hidden="1" x14ac:dyDescent="0.2">
      <c r="A504" s="6"/>
      <c r="O504" s="6"/>
    </row>
    <row r="505" spans="1:15" hidden="1" x14ac:dyDescent="0.2">
      <c r="A505" s="6"/>
      <c r="O505" s="6"/>
    </row>
    <row r="506" spans="1:15" hidden="1" x14ac:dyDescent="0.2">
      <c r="A506" s="6"/>
      <c r="O506" s="6"/>
    </row>
    <row r="507" spans="1:15" hidden="1" x14ac:dyDescent="0.2">
      <c r="A507" s="6"/>
      <c r="O507" s="6"/>
    </row>
    <row r="508" spans="1:15" hidden="1" x14ac:dyDescent="0.2">
      <c r="A508" s="6"/>
      <c r="O508" s="6"/>
    </row>
    <row r="509" spans="1:15" hidden="1" x14ac:dyDescent="0.2">
      <c r="A509" s="6"/>
      <c r="O509" s="6"/>
    </row>
    <row r="510" spans="1:15" hidden="1" x14ac:dyDescent="0.2">
      <c r="A510" s="6"/>
      <c r="O510" s="6"/>
    </row>
    <row r="511" spans="1:15" hidden="1" x14ac:dyDescent="0.2">
      <c r="A511" s="6"/>
      <c r="O511" s="6"/>
    </row>
    <row r="512" spans="1:15" hidden="1" x14ac:dyDescent="0.2">
      <c r="A512" s="6"/>
      <c r="O512" s="6"/>
    </row>
    <row r="513" spans="1:15" hidden="1" x14ac:dyDescent="0.2">
      <c r="A513" s="6"/>
      <c r="O513" s="6"/>
    </row>
    <row r="514" spans="1:15" hidden="1" x14ac:dyDescent="0.2">
      <c r="A514" s="6"/>
      <c r="O514" s="6"/>
    </row>
    <row r="515" spans="1:15" hidden="1" x14ac:dyDescent="0.2">
      <c r="A515" s="6"/>
      <c r="O515" s="6"/>
    </row>
    <row r="516" spans="1:15" hidden="1" x14ac:dyDescent="0.2">
      <c r="A516" s="6"/>
      <c r="O516" s="6"/>
    </row>
    <row r="517" spans="1:15" hidden="1" x14ac:dyDescent="0.2">
      <c r="A517" s="6"/>
      <c r="O517" s="6"/>
    </row>
    <row r="518" spans="1:15" hidden="1" x14ac:dyDescent="0.2">
      <c r="A518" s="6"/>
      <c r="O518" s="6"/>
    </row>
    <row r="519" spans="1:15" hidden="1" x14ac:dyDescent="0.2">
      <c r="A519" s="6"/>
      <c r="O519" s="6"/>
    </row>
    <row r="520" spans="1:15" hidden="1" x14ac:dyDescent="0.2">
      <c r="A520" s="6"/>
      <c r="O520" s="6"/>
    </row>
    <row r="521" spans="1:15" hidden="1" x14ac:dyDescent="0.2">
      <c r="A521" s="6"/>
      <c r="O521" s="6"/>
    </row>
    <row r="522" spans="1:15" hidden="1" x14ac:dyDescent="0.2">
      <c r="A522" s="6"/>
      <c r="O522" s="6"/>
    </row>
    <row r="523" spans="1:15" hidden="1" x14ac:dyDescent="0.2">
      <c r="A523" s="6"/>
      <c r="O523" s="6"/>
    </row>
    <row r="524" spans="1:15" hidden="1" x14ac:dyDescent="0.2">
      <c r="A524" s="6"/>
      <c r="O524" s="6"/>
    </row>
    <row r="525" spans="1:15" hidden="1" x14ac:dyDescent="0.2">
      <c r="A525" s="6"/>
      <c r="O525" s="6"/>
    </row>
    <row r="526" spans="1:15" hidden="1" x14ac:dyDescent="0.2">
      <c r="A526" s="6"/>
      <c r="O526" s="6"/>
    </row>
    <row r="527" spans="1:15" hidden="1" x14ac:dyDescent="0.2">
      <c r="A527" s="6"/>
      <c r="O527" s="6"/>
    </row>
    <row r="528" spans="1:15" hidden="1" x14ac:dyDescent="0.2">
      <c r="A528" s="6"/>
      <c r="O528" s="6"/>
    </row>
    <row r="529" spans="1:15" hidden="1" x14ac:dyDescent="0.2">
      <c r="A529" s="6"/>
      <c r="O529" s="6"/>
    </row>
    <row r="530" spans="1:15" hidden="1" x14ac:dyDescent="0.2">
      <c r="A530" s="6"/>
      <c r="O530" s="6"/>
    </row>
    <row r="531" spans="1:15" hidden="1" x14ac:dyDescent="0.2">
      <c r="A531" s="6"/>
      <c r="O531" s="6"/>
    </row>
    <row r="532" spans="1:15" hidden="1" x14ac:dyDescent="0.2">
      <c r="A532" s="6"/>
      <c r="O532" s="6"/>
    </row>
    <row r="533" spans="1:15" hidden="1" x14ac:dyDescent="0.2">
      <c r="A533" s="6"/>
      <c r="O533" s="6"/>
    </row>
    <row r="534" spans="1:15" hidden="1" x14ac:dyDescent="0.2">
      <c r="A534" s="6"/>
      <c r="O534" s="6"/>
    </row>
    <row r="535" spans="1:15" hidden="1" x14ac:dyDescent="0.2">
      <c r="A535" s="6"/>
      <c r="O535" s="6"/>
    </row>
    <row r="536" spans="1:15" hidden="1" x14ac:dyDescent="0.2">
      <c r="A536" s="6"/>
      <c r="O536" s="6"/>
    </row>
    <row r="537" spans="1:15" hidden="1" x14ac:dyDescent="0.2">
      <c r="A537" s="6"/>
      <c r="O537" s="6"/>
    </row>
    <row r="538" spans="1:15" hidden="1" x14ac:dyDescent="0.2">
      <c r="A538" s="6"/>
      <c r="O538" s="6"/>
    </row>
    <row r="539" spans="1:15" hidden="1" x14ac:dyDescent="0.2">
      <c r="A539" s="6"/>
      <c r="O539" s="6"/>
    </row>
    <row r="540" spans="1:15" hidden="1" x14ac:dyDescent="0.2">
      <c r="A540" s="6"/>
      <c r="O540" s="6"/>
    </row>
    <row r="541" spans="1:15" hidden="1" x14ac:dyDescent="0.2">
      <c r="A541" s="6"/>
      <c r="O541" s="6"/>
    </row>
    <row r="542" spans="1:15" hidden="1" x14ac:dyDescent="0.2">
      <c r="A542" s="6"/>
      <c r="O542" s="6"/>
    </row>
    <row r="543" spans="1:15" hidden="1" x14ac:dyDescent="0.2">
      <c r="A543" s="6"/>
      <c r="O543" s="6"/>
    </row>
    <row r="544" spans="1:15" hidden="1" x14ac:dyDescent="0.2">
      <c r="A544" s="6"/>
      <c r="O544" s="6"/>
    </row>
    <row r="545" spans="1:15" hidden="1" x14ac:dyDescent="0.2">
      <c r="A545" s="6"/>
      <c r="O545" s="6"/>
    </row>
    <row r="546" spans="1:15" hidden="1" x14ac:dyDescent="0.2">
      <c r="A546" s="6"/>
      <c r="O546" s="6"/>
    </row>
    <row r="547" spans="1:15" hidden="1" x14ac:dyDescent="0.2">
      <c r="A547" s="6"/>
      <c r="O547" s="6"/>
    </row>
    <row r="548" spans="1:15" hidden="1" x14ac:dyDescent="0.2">
      <c r="A548" s="6"/>
      <c r="O548" s="6"/>
    </row>
    <row r="549" spans="1:15" hidden="1" x14ac:dyDescent="0.2">
      <c r="A549" s="6"/>
      <c r="O549" s="6"/>
    </row>
    <row r="550" spans="1:15" hidden="1" x14ac:dyDescent="0.2">
      <c r="A550" s="6"/>
      <c r="O550" s="6"/>
    </row>
    <row r="551" spans="1:15" hidden="1" x14ac:dyDescent="0.2">
      <c r="A551" s="6"/>
      <c r="O551" s="6"/>
    </row>
    <row r="552" spans="1:15" hidden="1" x14ac:dyDescent="0.2">
      <c r="A552" s="6"/>
      <c r="O552" s="6"/>
    </row>
    <row r="553" spans="1:15" hidden="1" x14ac:dyDescent="0.2">
      <c r="A553" s="6"/>
      <c r="O553" s="6"/>
    </row>
    <row r="554" spans="1:15" hidden="1" x14ac:dyDescent="0.2">
      <c r="A554" s="6"/>
      <c r="O554" s="6"/>
    </row>
    <row r="555" spans="1:15" hidden="1" x14ac:dyDescent="0.2">
      <c r="A555" s="6"/>
      <c r="O555" s="6"/>
    </row>
    <row r="556" spans="1:15" hidden="1" x14ac:dyDescent="0.2">
      <c r="A556" s="6"/>
      <c r="O556" s="6"/>
    </row>
    <row r="557" spans="1:15" hidden="1" x14ac:dyDescent="0.2">
      <c r="A557" s="6"/>
      <c r="O557" s="6"/>
    </row>
    <row r="558" spans="1:15" hidden="1" x14ac:dyDescent="0.2">
      <c r="A558" s="6"/>
      <c r="O558" s="6"/>
    </row>
    <row r="559" spans="1:15" hidden="1" x14ac:dyDescent="0.2">
      <c r="A559" s="6"/>
      <c r="O559" s="6"/>
    </row>
    <row r="560" spans="1:15" hidden="1" x14ac:dyDescent="0.2">
      <c r="A560" s="6"/>
      <c r="O560" s="6"/>
    </row>
    <row r="561" spans="1:15" hidden="1" x14ac:dyDescent="0.2">
      <c r="A561" s="6"/>
      <c r="O561" s="6"/>
    </row>
    <row r="562" spans="1:15" hidden="1" x14ac:dyDescent="0.2">
      <c r="A562" s="6"/>
      <c r="O562" s="6"/>
    </row>
    <row r="563" spans="1:15" hidden="1" x14ac:dyDescent="0.2">
      <c r="A563" s="6"/>
      <c r="O563" s="6"/>
    </row>
    <row r="564" spans="1:15" hidden="1" x14ac:dyDescent="0.2">
      <c r="A564" s="6"/>
      <c r="O564" s="6"/>
    </row>
    <row r="565" spans="1:15" hidden="1" x14ac:dyDescent="0.2">
      <c r="A565" s="6"/>
      <c r="O565" s="6"/>
    </row>
    <row r="566" spans="1:15" hidden="1" x14ac:dyDescent="0.2">
      <c r="A566" s="6"/>
      <c r="O566" s="6"/>
    </row>
    <row r="567" spans="1:15" hidden="1" x14ac:dyDescent="0.2">
      <c r="A567" s="6"/>
      <c r="O567" s="6"/>
    </row>
    <row r="568" spans="1:15" hidden="1" x14ac:dyDescent="0.2">
      <c r="A568" s="6"/>
      <c r="O568" s="6"/>
    </row>
    <row r="569" spans="1:15" hidden="1" x14ac:dyDescent="0.2">
      <c r="A569" s="6"/>
      <c r="O569" s="6"/>
    </row>
    <row r="570" spans="1:15" hidden="1" x14ac:dyDescent="0.2">
      <c r="A570" s="6"/>
      <c r="O570" s="6"/>
    </row>
    <row r="571" spans="1:15" hidden="1" x14ac:dyDescent="0.2">
      <c r="A571" s="6"/>
      <c r="O571" s="6"/>
    </row>
    <row r="572" spans="1:15" hidden="1" x14ac:dyDescent="0.2">
      <c r="A572" s="6"/>
      <c r="O572" s="6"/>
    </row>
    <row r="573" spans="1:15" hidden="1" x14ac:dyDescent="0.2">
      <c r="A573" s="6"/>
      <c r="O573" s="6"/>
    </row>
    <row r="574" spans="1:15" hidden="1" x14ac:dyDescent="0.2">
      <c r="A574" s="6"/>
      <c r="O574" s="6"/>
    </row>
    <row r="575" spans="1:15" hidden="1" x14ac:dyDescent="0.2">
      <c r="A575" s="6"/>
      <c r="O575" s="6"/>
    </row>
    <row r="576" spans="1:15" hidden="1" x14ac:dyDescent="0.2">
      <c r="A576" s="6"/>
      <c r="O576" s="6"/>
    </row>
    <row r="577" spans="1:15" hidden="1" x14ac:dyDescent="0.2">
      <c r="A577" s="6"/>
      <c r="O577" s="6"/>
    </row>
    <row r="578" spans="1:15" hidden="1" x14ac:dyDescent="0.2">
      <c r="A578" s="6"/>
      <c r="O578" s="6"/>
    </row>
    <row r="579" spans="1:15" hidden="1" x14ac:dyDescent="0.2">
      <c r="A579" s="6"/>
      <c r="O579" s="6"/>
    </row>
    <row r="580" spans="1:15" hidden="1" x14ac:dyDescent="0.2">
      <c r="A580" s="6"/>
      <c r="O580" s="6"/>
    </row>
    <row r="581" spans="1:15" hidden="1" x14ac:dyDescent="0.2">
      <c r="A581" s="6"/>
      <c r="O581" s="6"/>
    </row>
    <row r="582" spans="1:15" hidden="1" x14ac:dyDescent="0.2">
      <c r="A582" s="6"/>
      <c r="O582" s="6"/>
    </row>
    <row r="583" spans="1:15" hidden="1" x14ac:dyDescent="0.2">
      <c r="A583" s="6"/>
      <c r="O583" s="6"/>
    </row>
    <row r="584" spans="1:15" hidden="1" x14ac:dyDescent="0.2">
      <c r="A584" s="6"/>
      <c r="O584" s="6"/>
    </row>
    <row r="585" spans="1:15" hidden="1" x14ac:dyDescent="0.2">
      <c r="A585" s="6"/>
      <c r="O585" s="6"/>
    </row>
    <row r="586" spans="1:15" hidden="1" x14ac:dyDescent="0.2">
      <c r="A586" s="6"/>
      <c r="O586" s="6"/>
    </row>
    <row r="587" spans="1:15" hidden="1" x14ac:dyDescent="0.2">
      <c r="A587" s="6"/>
      <c r="O587" s="6"/>
    </row>
    <row r="588" spans="1:15" hidden="1" x14ac:dyDescent="0.2">
      <c r="A588" s="6"/>
      <c r="O588" s="6"/>
    </row>
    <row r="589" spans="1:15" hidden="1" x14ac:dyDescent="0.2">
      <c r="A589" s="6"/>
      <c r="O589" s="6"/>
    </row>
    <row r="590" spans="1:15" hidden="1" x14ac:dyDescent="0.2">
      <c r="A590" s="6"/>
      <c r="O590" s="6"/>
    </row>
    <row r="591" spans="1:15" hidden="1" x14ac:dyDescent="0.2">
      <c r="A591" s="6"/>
      <c r="O591" s="6"/>
    </row>
    <row r="592" spans="1:15" hidden="1" x14ac:dyDescent="0.2">
      <c r="A592" s="6"/>
      <c r="O592" s="6"/>
    </row>
    <row r="593" spans="1:15" hidden="1" x14ac:dyDescent="0.2">
      <c r="A593" s="6"/>
      <c r="O593" s="6"/>
    </row>
    <row r="594" spans="1:15" hidden="1" x14ac:dyDescent="0.2">
      <c r="A594" s="6"/>
      <c r="O594" s="6"/>
    </row>
    <row r="595" spans="1:15" hidden="1" x14ac:dyDescent="0.2">
      <c r="A595" s="6"/>
      <c r="O595" s="6"/>
    </row>
    <row r="596" spans="1:15" hidden="1" x14ac:dyDescent="0.2">
      <c r="A596" s="6"/>
      <c r="O596" s="6"/>
    </row>
    <row r="597" spans="1:15" hidden="1" x14ac:dyDescent="0.2">
      <c r="A597" s="6"/>
      <c r="O597" s="6"/>
    </row>
    <row r="598" spans="1:15" hidden="1" x14ac:dyDescent="0.2">
      <c r="A598" s="6"/>
      <c r="O598" s="6"/>
    </row>
    <row r="599" spans="1:15" hidden="1" x14ac:dyDescent="0.2">
      <c r="A599" s="6"/>
      <c r="O599" s="6"/>
    </row>
    <row r="600" spans="1:15" hidden="1" x14ac:dyDescent="0.2">
      <c r="A600" s="6"/>
      <c r="O600" s="6"/>
    </row>
    <row r="601" spans="1:15" hidden="1" x14ac:dyDescent="0.2">
      <c r="A601" s="6"/>
      <c r="O601" s="6"/>
    </row>
    <row r="602" spans="1:15" hidden="1" x14ac:dyDescent="0.2">
      <c r="A602" s="6"/>
      <c r="O602" s="6"/>
    </row>
    <row r="603" spans="1:15" hidden="1" x14ac:dyDescent="0.2">
      <c r="A603" s="6"/>
      <c r="O603" s="6"/>
    </row>
    <row r="604" spans="1:15" hidden="1" x14ac:dyDescent="0.2">
      <c r="A604" s="6"/>
      <c r="O604" s="6"/>
    </row>
    <row r="605" spans="1:15" hidden="1" x14ac:dyDescent="0.2">
      <c r="A605" s="6"/>
      <c r="O605" s="6"/>
    </row>
    <row r="606" spans="1:15" hidden="1" x14ac:dyDescent="0.2">
      <c r="A606" s="6"/>
      <c r="O606" s="6"/>
    </row>
    <row r="607" spans="1:15" hidden="1" x14ac:dyDescent="0.2">
      <c r="A607" s="6"/>
      <c r="O607" s="6"/>
    </row>
    <row r="608" spans="1:15" hidden="1" x14ac:dyDescent="0.2">
      <c r="A608" s="6"/>
      <c r="O608" s="6"/>
    </row>
    <row r="609" spans="1:15" hidden="1" x14ac:dyDescent="0.2">
      <c r="A609" s="6"/>
      <c r="O609" s="6"/>
    </row>
    <row r="610" spans="1:15" hidden="1" x14ac:dyDescent="0.2">
      <c r="A610" s="6"/>
      <c r="O610" s="6"/>
    </row>
    <row r="611" spans="1:15" hidden="1" x14ac:dyDescent="0.2">
      <c r="A611" s="6"/>
      <c r="O611" s="6"/>
    </row>
    <row r="612" spans="1:15" hidden="1" x14ac:dyDescent="0.2">
      <c r="A612" s="6"/>
      <c r="O612" s="6"/>
    </row>
    <row r="613" spans="1:15" hidden="1" x14ac:dyDescent="0.2">
      <c r="A613" s="6"/>
      <c r="O613" s="6"/>
    </row>
    <row r="614" spans="1:15" hidden="1" x14ac:dyDescent="0.2">
      <c r="A614" s="6"/>
      <c r="O614" s="6"/>
    </row>
    <row r="615" spans="1:15" hidden="1" x14ac:dyDescent="0.2">
      <c r="A615" s="6"/>
      <c r="O615" s="6"/>
    </row>
    <row r="616" spans="1:15" hidden="1" x14ac:dyDescent="0.2">
      <c r="A616" s="6"/>
      <c r="O616" s="6"/>
    </row>
    <row r="617" spans="1:15" hidden="1" x14ac:dyDescent="0.2">
      <c r="A617" s="6"/>
      <c r="O617" s="6"/>
    </row>
    <row r="618" spans="1:15" hidden="1" x14ac:dyDescent="0.2">
      <c r="A618" s="6"/>
      <c r="O618" s="6"/>
    </row>
    <row r="619" spans="1:15" hidden="1" x14ac:dyDescent="0.2">
      <c r="A619" s="6"/>
      <c r="O619" s="6"/>
    </row>
    <row r="620" spans="1:15" hidden="1" x14ac:dyDescent="0.2">
      <c r="A620" s="6"/>
      <c r="O620" s="6"/>
    </row>
    <row r="621" spans="1:15" hidden="1" x14ac:dyDescent="0.2">
      <c r="A621" s="6"/>
      <c r="O621" s="6"/>
    </row>
    <row r="622" spans="1:15" hidden="1" x14ac:dyDescent="0.2">
      <c r="A622" s="6"/>
      <c r="O622" s="6"/>
    </row>
    <row r="623" spans="1:15" hidden="1" x14ac:dyDescent="0.2">
      <c r="A623" s="6"/>
      <c r="O623" s="6"/>
    </row>
    <row r="624" spans="1:15" hidden="1" x14ac:dyDescent="0.2">
      <c r="A624" s="6"/>
      <c r="O624" s="6"/>
    </row>
    <row r="625" spans="1:15" hidden="1" x14ac:dyDescent="0.2">
      <c r="A625" s="6"/>
      <c r="O625" s="6"/>
    </row>
    <row r="626" spans="1:15" hidden="1" x14ac:dyDescent="0.2">
      <c r="A626" s="6"/>
      <c r="O626" s="6"/>
    </row>
    <row r="627" spans="1:15" hidden="1" x14ac:dyDescent="0.2">
      <c r="A627" s="6"/>
      <c r="O627" s="6"/>
    </row>
    <row r="628" spans="1:15" hidden="1" x14ac:dyDescent="0.2">
      <c r="A628" s="6"/>
      <c r="O628" s="6"/>
    </row>
    <row r="629" spans="1:15" hidden="1" x14ac:dyDescent="0.2">
      <c r="A629" s="6"/>
      <c r="O629" s="6"/>
    </row>
    <row r="630" spans="1:15" hidden="1" x14ac:dyDescent="0.2">
      <c r="A630" s="6"/>
      <c r="O630" s="6"/>
    </row>
    <row r="631" spans="1:15" hidden="1" x14ac:dyDescent="0.2">
      <c r="A631" s="6"/>
      <c r="O631" s="6"/>
    </row>
    <row r="632" spans="1:15" hidden="1" x14ac:dyDescent="0.2">
      <c r="A632" s="6"/>
      <c r="O632" s="6"/>
    </row>
    <row r="633" spans="1:15" hidden="1" x14ac:dyDescent="0.2">
      <c r="A633" s="6"/>
      <c r="O633" s="6"/>
    </row>
    <row r="634" spans="1:15" hidden="1" x14ac:dyDescent="0.2">
      <c r="A634" s="6"/>
      <c r="O634" s="6"/>
    </row>
    <row r="635" spans="1:15" hidden="1" x14ac:dyDescent="0.2">
      <c r="A635" s="6"/>
      <c r="O635" s="6"/>
    </row>
    <row r="636" spans="1:15" hidden="1" x14ac:dyDescent="0.2">
      <c r="A636" s="6"/>
      <c r="O636" s="6"/>
    </row>
    <row r="637" spans="1:15" hidden="1" x14ac:dyDescent="0.2">
      <c r="A637" s="6"/>
      <c r="O637" s="6"/>
    </row>
    <row r="638" spans="1:15" hidden="1" x14ac:dyDescent="0.2">
      <c r="A638" s="6"/>
      <c r="O638" s="6"/>
    </row>
    <row r="639" spans="1:15" hidden="1" x14ac:dyDescent="0.2">
      <c r="A639" s="6"/>
      <c r="O639" s="6"/>
    </row>
    <row r="640" spans="1:15" hidden="1" x14ac:dyDescent="0.2">
      <c r="A640" s="6"/>
      <c r="O640" s="6"/>
    </row>
    <row r="641" spans="1:15" hidden="1" x14ac:dyDescent="0.2">
      <c r="A641" s="6"/>
      <c r="O641" s="6"/>
    </row>
    <row r="642" spans="1:15" hidden="1" x14ac:dyDescent="0.2">
      <c r="A642" s="6"/>
      <c r="O642" s="6"/>
    </row>
    <row r="643" spans="1:15" hidden="1" x14ac:dyDescent="0.2">
      <c r="A643" s="6"/>
      <c r="O643" s="6"/>
    </row>
    <row r="644" spans="1:15" hidden="1" x14ac:dyDescent="0.2">
      <c r="A644" s="6"/>
      <c r="O644" s="6"/>
    </row>
    <row r="645" spans="1:15" hidden="1" x14ac:dyDescent="0.2">
      <c r="A645" s="6"/>
      <c r="O645" s="6"/>
    </row>
    <row r="646" spans="1:15" hidden="1" x14ac:dyDescent="0.2">
      <c r="A646" s="6"/>
      <c r="O646" s="6"/>
    </row>
    <row r="647" spans="1:15" hidden="1" x14ac:dyDescent="0.2">
      <c r="A647" s="6"/>
      <c r="O647" s="6"/>
    </row>
    <row r="648" spans="1:15" hidden="1" x14ac:dyDescent="0.2">
      <c r="A648" s="6"/>
      <c r="O648" s="6"/>
    </row>
    <row r="649" spans="1:15" hidden="1" x14ac:dyDescent="0.2">
      <c r="A649" s="6"/>
      <c r="O649" s="6"/>
    </row>
    <row r="650" spans="1:15" hidden="1" x14ac:dyDescent="0.2">
      <c r="A650" s="6"/>
      <c r="O650" s="6"/>
    </row>
    <row r="651" spans="1:15" hidden="1" x14ac:dyDescent="0.2">
      <c r="A651" s="6"/>
      <c r="O651" s="6"/>
    </row>
    <row r="652" spans="1:15" hidden="1" x14ac:dyDescent="0.2">
      <c r="A652" s="6"/>
      <c r="O652" s="6"/>
    </row>
    <row r="653" spans="1:15" hidden="1" x14ac:dyDescent="0.2">
      <c r="A653" s="6"/>
      <c r="O653" s="6"/>
    </row>
    <row r="654" spans="1:15" hidden="1" x14ac:dyDescent="0.2">
      <c r="A654" s="6"/>
      <c r="O654" s="6"/>
    </row>
    <row r="655" spans="1:15" hidden="1" x14ac:dyDescent="0.2">
      <c r="A655" s="6"/>
      <c r="O655" s="6"/>
    </row>
    <row r="656" spans="1:15" hidden="1" x14ac:dyDescent="0.2">
      <c r="A656" s="6"/>
      <c r="O656" s="6"/>
    </row>
    <row r="657" spans="1:15" hidden="1" x14ac:dyDescent="0.2">
      <c r="A657" s="6"/>
      <c r="O657" s="6"/>
    </row>
    <row r="658" spans="1:15" hidden="1" x14ac:dyDescent="0.2">
      <c r="A658" s="6"/>
      <c r="O658" s="6"/>
    </row>
    <row r="659" spans="1:15" hidden="1" x14ac:dyDescent="0.2">
      <c r="A659" s="6"/>
      <c r="O659" s="6"/>
    </row>
    <row r="660" spans="1:15" hidden="1" x14ac:dyDescent="0.2">
      <c r="A660" s="6"/>
      <c r="O660" s="6"/>
    </row>
    <row r="661" spans="1:15" hidden="1" x14ac:dyDescent="0.2">
      <c r="A661" s="6"/>
      <c r="O661" s="6"/>
    </row>
    <row r="662" spans="1:15" hidden="1" x14ac:dyDescent="0.2">
      <c r="A662" s="6"/>
      <c r="O662" s="6"/>
    </row>
    <row r="663" spans="1:15" hidden="1" x14ac:dyDescent="0.2">
      <c r="A663" s="6"/>
      <c r="O663" s="6"/>
    </row>
    <row r="664" spans="1:15" hidden="1" x14ac:dyDescent="0.2">
      <c r="A664" s="6"/>
      <c r="O664" s="6"/>
    </row>
    <row r="665" spans="1:15" hidden="1" x14ac:dyDescent="0.2">
      <c r="A665" s="6"/>
      <c r="O665" s="6"/>
    </row>
    <row r="666" spans="1:15" hidden="1" x14ac:dyDescent="0.2">
      <c r="A666" s="6"/>
      <c r="O666" s="6"/>
    </row>
    <row r="667" spans="1:15" hidden="1" x14ac:dyDescent="0.2">
      <c r="A667" s="6"/>
      <c r="O667" s="6"/>
    </row>
    <row r="668" spans="1:15" hidden="1" x14ac:dyDescent="0.2">
      <c r="A668" s="6"/>
      <c r="O668" s="6"/>
    </row>
    <row r="669" spans="1:15" hidden="1" x14ac:dyDescent="0.2">
      <c r="A669" s="6"/>
      <c r="O669" s="6"/>
    </row>
    <row r="670" spans="1:15" hidden="1" x14ac:dyDescent="0.2">
      <c r="A670" s="6"/>
      <c r="O670" s="6"/>
    </row>
    <row r="671" spans="1:15" hidden="1" x14ac:dyDescent="0.2">
      <c r="A671" s="6"/>
      <c r="O671" s="6"/>
    </row>
    <row r="672" spans="1:15" hidden="1" x14ac:dyDescent="0.2">
      <c r="A672" s="6"/>
      <c r="O672" s="6"/>
    </row>
    <row r="673" spans="1:15" hidden="1" x14ac:dyDescent="0.2">
      <c r="A673" s="6"/>
      <c r="O673" s="6"/>
    </row>
    <row r="674" spans="1:15" hidden="1" x14ac:dyDescent="0.2">
      <c r="A674" s="6"/>
      <c r="O674" s="6"/>
    </row>
    <row r="675" spans="1:15" hidden="1" x14ac:dyDescent="0.2">
      <c r="A675" s="6"/>
      <c r="O675" s="6"/>
    </row>
    <row r="676" spans="1:15" hidden="1" x14ac:dyDescent="0.2">
      <c r="A676" s="6"/>
      <c r="O676" s="6"/>
    </row>
    <row r="677" spans="1:15" hidden="1" x14ac:dyDescent="0.2">
      <c r="A677" s="6"/>
      <c r="O677" s="6"/>
    </row>
    <row r="678" spans="1:15" hidden="1" x14ac:dyDescent="0.2">
      <c r="A678" s="6"/>
      <c r="O678" s="6"/>
    </row>
    <row r="679" spans="1:15" hidden="1" x14ac:dyDescent="0.2">
      <c r="A679" s="6"/>
      <c r="O679" s="6"/>
    </row>
    <row r="680" spans="1:15" hidden="1" x14ac:dyDescent="0.2">
      <c r="A680" s="6"/>
      <c r="O680" s="6"/>
    </row>
    <row r="681" spans="1:15" hidden="1" x14ac:dyDescent="0.2">
      <c r="A681" s="6"/>
      <c r="O681" s="6"/>
    </row>
    <row r="682" spans="1:15" hidden="1" x14ac:dyDescent="0.2">
      <c r="A682" s="6"/>
      <c r="O682" s="6"/>
    </row>
    <row r="683" spans="1:15" hidden="1" x14ac:dyDescent="0.2">
      <c r="A683" s="6"/>
      <c r="O683" s="6"/>
    </row>
    <row r="684" spans="1:15" hidden="1" x14ac:dyDescent="0.2">
      <c r="A684" s="6"/>
      <c r="O684" s="6"/>
    </row>
    <row r="685" spans="1:15" hidden="1" x14ac:dyDescent="0.2">
      <c r="A685" s="6"/>
      <c r="O685" s="6"/>
    </row>
    <row r="686" spans="1:15" hidden="1" x14ac:dyDescent="0.2">
      <c r="A686" s="6"/>
      <c r="O686" s="6"/>
    </row>
    <row r="687" spans="1:15" hidden="1" x14ac:dyDescent="0.2">
      <c r="A687" s="6"/>
      <c r="O687" s="6"/>
    </row>
    <row r="688" spans="1:15" hidden="1" x14ac:dyDescent="0.2">
      <c r="A688" s="6"/>
      <c r="O688" s="6"/>
    </row>
    <row r="689" spans="1:15" hidden="1" x14ac:dyDescent="0.2">
      <c r="A689" s="6"/>
      <c r="O689" s="6"/>
    </row>
    <row r="690" spans="1:15" hidden="1" x14ac:dyDescent="0.2">
      <c r="A690" s="6"/>
      <c r="O690" s="6"/>
    </row>
    <row r="691" spans="1:15" hidden="1" x14ac:dyDescent="0.2">
      <c r="A691" s="6"/>
      <c r="O691" s="6"/>
    </row>
    <row r="692" spans="1:15" hidden="1" x14ac:dyDescent="0.2">
      <c r="A692" s="6"/>
      <c r="O692" s="6"/>
    </row>
    <row r="693" spans="1:15" hidden="1" x14ac:dyDescent="0.2">
      <c r="A693" s="6"/>
      <c r="O693" s="6"/>
    </row>
    <row r="694" spans="1:15" hidden="1" x14ac:dyDescent="0.2">
      <c r="A694" s="6"/>
      <c r="O694" s="6"/>
    </row>
    <row r="695" spans="1:15" hidden="1" x14ac:dyDescent="0.2">
      <c r="A695" s="6"/>
      <c r="O695" s="6"/>
    </row>
    <row r="696" spans="1:15" hidden="1" x14ac:dyDescent="0.2">
      <c r="A696" s="6"/>
      <c r="O696" s="6"/>
    </row>
    <row r="697" spans="1:15" hidden="1" x14ac:dyDescent="0.2">
      <c r="A697" s="6"/>
      <c r="O697" s="6"/>
    </row>
    <row r="698" spans="1:15" hidden="1" x14ac:dyDescent="0.2">
      <c r="A698" s="6"/>
      <c r="O698" s="6"/>
    </row>
    <row r="699" spans="1:15" hidden="1" x14ac:dyDescent="0.2">
      <c r="A699" s="6"/>
      <c r="O699" s="6"/>
    </row>
    <row r="700" spans="1:15" hidden="1" x14ac:dyDescent="0.2">
      <c r="A700" s="6"/>
      <c r="O700" s="6"/>
    </row>
    <row r="701" spans="1:15" hidden="1" x14ac:dyDescent="0.2">
      <c r="A701" s="6"/>
      <c r="O701" s="6"/>
    </row>
    <row r="702" spans="1:15" hidden="1" x14ac:dyDescent="0.2">
      <c r="A702" s="6"/>
      <c r="O702" s="6"/>
    </row>
    <row r="703" spans="1:15" hidden="1" x14ac:dyDescent="0.2">
      <c r="A703" s="6"/>
      <c r="O703" s="6"/>
    </row>
    <row r="704" spans="1:15" hidden="1" x14ac:dyDescent="0.2">
      <c r="A704" s="6"/>
      <c r="O704" s="6"/>
    </row>
    <row r="705" spans="1:15" hidden="1" x14ac:dyDescent="0.2">
      <c r="A705" s="6"/>
      <c r="O705" s="6"/>
    </row>
    <row r="706" spans="1:15" hidden="1" x14ac:dyDescent="0.2">
      <c r="A706" s="6"/>
      <c r="O706" s="6"/>
    </row>
    <row r="707" spans="1:15" hidden="1" x14ac:dyDescent="0.2">
      <c r="A707" s="6"/>
      <c r="O707" s="6"/>
    </row>
    <row r="708" spans="1:15" hidden="1" x14ac:dyDescent="0.2">
      <c r="A708" s="6"/>
      <c r="O708" s="6"/>
    </row>
    <row r="709" spans="1:15" hidden="1" x14ac:dyDescent="0.2">
      <c r="A709" s="6"/>
      <c r="O709" s="6"/>
    </row>
    <row r="710" spans="1:15" hidden="1" x14ac:dyDescent="0.2">
      <c r="A710" s="6"/>
      <c r="O710" s="6"/>
    </row>
    <row r="711" spans="1:15" hidden="1" x14ac:dyDescent="0.2">
      <c r="A711" s="6"/>
      <c r="O711" s="6"/>
    </row>
    <row r="712" spans="1:15" hidden="1" x14ac:dyDescent="0.2">
      <c r="A712" s="6"/>
      <c r="O712" s="6"/>
    </row>
    <row r="713" spans="1:15" hidden="1" x14ac:dyDescent="0.2">
      <c r="A713" s="6"/>
      <c r="O713" s="6"/>
    </row>
    <row r="714" spans="1:15" hidden="1" x14ac:dyDescent="0.2">
      <c r="A714" s="6"/>
      <c r="O714" s="6"/>
    </row>
    <row r="715" spans="1:15" hidden="1" x14ac:dyDescent="0.2">
      <c r="A715" s="6"/>
      <c r="O715" s="6"/>
    </row>
    <row r="716" spans="1:15" hidden="1" x14ac:dyDescent="0.2">
      <c r="A716" s="6"/>
      <c r="O716" s="6"/>
    </row>
    <row r="717" spans="1:15" hidden="1" x14ac:dyDescent="0.2">
      <c r="A717" s="6"/>
      <c r="O717" s="6"/>
    </row>
    <row r="718" spans="1:15" hidden="1" x14ac:dyDescent="0.2">
      <c r="A718" s="6"/>
      <c r="O718" s="6"/>
    </row>
    <row r="719" spans="1:15" hidden="1" x14ac:dyDescent="0.2">
      <c r="A719" s="6"/>
      <c r="O719" s="6"/>
    </row>
    <row r="720" spans="1:15" hidden="1" x14ac:dyDescent="0.2">
      <c r="A720" s="6"/>
      <c r="O720" s="6"/>
    </row>
    <row r="721" spans="1:15" hidden="1" x14ac:dyDescent="0.2">
      <c r="A721" s="6"/>
      <c r="O721" s="6"/>
    </row>
    <row r="722" spans="1:15" hidden="1" x14ac:dyDescent="0.2">
      <c r="A722" s="6"/>
      <c r="O722" s="6"/>
    </row>
    <row r="723" spans="1:15" hidden="1" x14ac:dyDescent="0.2">
      <c r="A723" s="6"/>
      <c r="O723" s="6"/>
    </row>
    <row r="724" spans="1:15" hidden="1" x14ac:dyDescent="0.2">
      <c r="A724" s="6"/>
      <c r="O724" s="6"/>
    </row>
    <row r="725" spans="1:15" hidden="1" x14ac:dyDescent="0.2">
      <c r="A725" s="6"/>
      <c r="O725" s="6"/>
    </row>
    <row r="726" spans="1:15" hidden="1" x14ac:dyDescent="0.2">
      <c r="A726" s="6"/>
      <c r="O726" s="6"/>
    </row>
    <row r="727" spans="1:15" hidden="1" x14ac:dyDescent="0.2">
      <c r="A727" s="6"/>
      <c r="O727" s="6"/>
    </row>
    <row r="728" spans="1:15" hidden="1" x14ac:dyDescent="0.2">
      <c r="A728" s="6"/>
      <c r="O728" s="6"/>
    </row>
    <row r="729" spans="1:15" hidden="1" x14ac:dyDescent="0.2">
      <c r="A729" s="6"/>
      <c r="O729" s="6"/>
    </row>
    <row r="730" spans="1:15" hidden="1" x14ac:dyDescent="0.2">
      <c r="A730" s="6"/>
      <c r="O730" s="6"/>
    </row>
    <row r="731" spans="1:15" hidden="1" x14ac:dyDescent="0.2">
      <c r="A731" s="6"/>
      <c r="O731" s="6"/>
    </row>
    <row r="732" spans="1:15" hidden="1" x14ac:dyDescent="0.2">
      <c r="A732" s="6"/>
      <c r="O732" s="6"/>
    </row>
    <row r="733" spans="1:15" hidden="1" x14ac:dyDescent="0.2">
      <c r="A733" s="6"/>
      <c r="O733" s="6"/>
    </row>
    <row r="734" spans="1:15" hidden="1" x14ac:dyDescent="0.2">
      <c r="A734" s="6"/>
      <c r="O734" s="6"/>
    </row>
    <row r="735" spans="1:15" hidden="1" x14ac:dyDescent="0.2">
      <c r="A735" s="6"/>
      <c r="O735" s="6"/>
    </row>
    <row r="736" spans="1:15" hidden="1" x14ac:dyDescent="0.2">
      <c r="A736" s="6"/>
      <c r="O736" s="6"/>
    </row>
    <row r="737" spans="1:15" hidden="1" x14ac:dyDescent="0.2">
      <c r="A737" s="6"/>
      <c r="O737" s="6"/>
    </row>
    <row r="738" spans="1:15" hidden="1" x14ac:dyDescent="0.2">
      <c r="A738" s="6"/>
      <c r="O738" s="6"/>
    </row>
    <row r="739" spans="1:15" hidden="1" x14ac:dyDescent="0.2">
      <c r="A739" s="6"/>
      <c r="O739" s="6"/>
    </row>
    <row r="740" spans="1:15" hidden="1" x14ac:dyDescent="0.2">
      <c r="A740" s="6"/>
      <c r="O740" s="6"/>
    </row>
    <row r="741" spans="1:15" hidden="1" x14ac:dyDescent="0.2">
      <c r="A741" s="6"/>
      <c r="O741" s="6"/>
    </row>
    <row r="742" spans="1:15" hidden="1" x14ac:dyDescent="0.2">
      <c r="A742" s="6"/>
      <c r="O742" s="6"/>
    </row>
    <row r="743" spans="1:15" hidden="1" x14ac:dyDescent="0.2">
      <c r="A743" s="6"/>
      <c r="O743" s="6"/>
    </row>
    <row r="744" spans="1:15" hidden="1" x14ac:dyDescent="0.2">
      <c r="A744" s="6"/>
      <c r="O744" s="6"/>
    </row>
    <row r="745" spans="1:15" hidden="1" x14ac:dyDescent="0.2">
      <c r="A745" s="6"/>
      <c r="O745" s="6"/>
    </row>
    <row r="746" spans="1:15" hidden="1" x14ac:dyDescent="0.2">
      <c r="A746" s="6"/>
      <c r="O746" s="6"/>
    </row>
    <row r="747" spans="1:15" hidden="1" x14ac:dyDescent="0.2">
      <c r="A747" s="6"/>
      <c r="O747" s="6"/>
    </row>
    <row r="748" spans="1:15" hidden="1" x14ac:dyDescent="0.2">
      <c r="A748" s="6"/>
      <c r="O748" s="6"/>
    </row>
    <row r="749" spans="1:15" hidden="1" x14ac:dyDescent="0.2">
      <c r="A749" s="6"/>
      <c r="O749" s="6"/>
    </row>
    <row r="750" spans="1:15" hidden="1" x14ac:dyDescent="0.2">
      <c r="A750" s="6"/>
      <c r="O750" s="6"/>
    </row>
    <row r="751" spans="1:15" hidden="1" x14ac:dyDescent="0.2">
      <c r="A751" s="6"/>
      <c r="O751" s="6"/>
    </row>
    <row r="752" spans="1:15" hidden="1" x14ac:dyDescent="0.2">
      <c r="A752" s="6"/>
      <c r="O752" s="6"/>
    </row>
    <row r="753" spans="1:15" hidden="1" x14ac:dyDescent="0.2">
      <c r="A753" s="6"/>
      <c r="O753" s="6"/>
    </row>
    <row r="754" spans="1:15" hidden="1" x14ac:dyDescent="0.2">
      <c r="A754" s="6"/>
      <c r="O754" s="6"/>
    </row>
    <row r="755" spans="1:15" hidden="1" x14ac:dyDescent="0.2">
      <c r="A755" s="6"/>
      <c r="O755" s="6"/>
    </row>
    <row r="756" spans="1:15" hidden="1" x14ac:dyDescent="0.2">
      <c r="A756" s="6"/>
      <c r="O756" s="6"/>
    </row>
    <row r="757" spans="1:15" hidden="1" x14ac:dyDescent="0.2">
      <c r="A757" s="6"/>
      <c r="O757" s="6"/>
    </row>
    <row r="758" spans="1:15" hidden="1" x14ac:dyDescent="0.2">
      <c r="A758" s="6"/>
      <c r="O758" s="6"/>
    </row>
    <row r="759" spans="1:15" hidden="1" x14ac:dyDescent="0.2">
      <c r="A759" s="6"/>
      <c r="O759" s="6"/>
    </row>
    <row r="760" spans="1:15" hidden="1" x14ac:dyDescent="0.2">
      <c r="A760" s="6"/>
      <c r="O760" s="6"/>
    </row>
    <row r="761" spans="1:15" hidden="1" x14ac:dyDescent="0.2">
      <c r="A761" s="6"/>
      <c r="O761" s="6"/>
    </row>
    <row r="762" spans="1:15" hidden="1" x14ac:dyDescent="0.2">
      <c r="A762" s="6"/>
      <c r="O762" s="6"/>
    </row>
    <row r="763" spans="1:15" hidden="1" x14ac:dyDescent="0.2">
      <c r="A763" s="6"/>
      <c r="O763" s="6"/>
    </row>
    <row r="764" spans="1:15" hidden="1" x14ac:dyDescent="0.2">
      <c r="A764" s="6"/>
      <c r="O764" s="6"/>
    </row>
    <row r="765" spans="1:15" hidden="1" x14ac:dyDescent="0.2">
      <c r="A765" s="6"/>
      <c r="O765" s="6"/>
    </row>
    <row r="766" spans="1:15" hidden="1" x14ac:dyDescent="0.2">
      <c r="A766" s="6"/>
      <c r="O766" s="6"/>
    </row>
    <row r="767" spans="1:15" hidden="1" x14ac:dyDescent="0.2">
      <c r="A767" s="6"/>
      <c r="O767" s="6"/>
    </row>
    <row r="768" spans="1:15" hidden="1" x14ac:dyDescent="0.2">
      <c r="A768" s="6"/>
      <c r="O768" s="6"/>
    </row>
    <row r="769" spans="1:15" hidden="1" x14ac:dyDescent="0.2">
      <c r="A769" s="6"/>
      <c r="O769" s="6"/>
    </row>
    <row r="770" spans="1:15" hidden="1" x14ac:dyDescent="0.2">
      <c r="A770" s="6"/>
      <c r="O770" s="6"/>
    </row>
    <row r="771" spans="1:15" hidden="1" x14ac:dyDescent="0.2">
      <c r="A771" s="6"/>
      <c r="O771" s="6"/>
    </row>
    <row r="772" spans="1:15" hidden="1" x14ac:dyDescent="0.2">
      <c r="A772" s="6"/>
      <c r="O772" s="6"/>
    </row>
    <row r="773" spans="1:15" hidden="1" x14ac:dyDescent="0.2">
      <c r="A773" s="6"/>
      <c r="O773" s="6"/>
    </row>
    <row r="774" spans="1:15" hidden="1" x14ac:dyDescent="0.2">
      <c r="A774" s="6"/>
      <c r="O774" s="6"/>
    </row>
    <row r="775" spans="1:15" hidden="1" x14ac:dyDescent="0.2">
      <c r="A775" s="6"/>
      <c r="O775" s="6"/>
    </row>
    <row r="776" spans="1:15" hidden="1" x14ac:dyDescent="0.2">
      <c r="A776" s="6"/>
      <c r="O776" s="6"/>
    </row>
    <row r="777" spans="1:15" hidden="1" x14ac:dyDescent="0.2">
      <c r="A777" s="6"/>
      <c r="O777" s="6"/>
    </row>
    <row r="778" spans="1:15" hidden="1" x14ac:dyDescent="0.2">
      <c r="A778" s="6"/>
      <c r="O778" s="6"/>
    </row>
    <row r="779" spans="1:15" hidden="1" x14ac:dyDescent="0.2">
      <c r="A779" s="6"/>
      <c r="O779" s="6"/>
    </row>
    <row r="780" spans="1:15" hidden="1" x14ac:dyDescent="0.2">
      <c r="A780" s="6"/>
      <c r="O780" s="6"/>
    </row>
    <row r="781" spans="1:15" hidden="1" x14ac:dyDescent="0.2">
      <c r="A781" s="6"/>
      <c r="O781" s="6"/>
    </row>
    <row r="782" spans="1:15" hidden="1" x14ac:dyDescent="0.2">
      <c r="A782" s="6"/>
      <c r="O782" s="6"/>
    </row>
    <row r="783" spans="1:15" hidden="1" x14ac:dyDescent="0.2">
      <c r="A783" s="6"/>
      <c r="O783" s="6"/>
    </row>
    <row r="784" spans="1:15" hidden="1" x14ac:dyDescent="0.2">
      <c r="A784" s="6"/>
      <c r="O784" s="6"/>
    </row>
    <row r="785" spans="1:15" hidden="1" x14ac:dyDescent="0.2">
      <c r="A785" s="6"/>
      <c r="O785" s="6"/>
    </row>
    <row r="786" spans="1:15" hidden="1" x14ac:dyDescent="0.2">
      <c r="A786" s="6"/>
      <c r="O786" s="6"/>
    </row>
    <row r="787" spans="1:15" hidden="1" x14ac:dyDescent="0.2">
      <c r="A787" s="6"/>
      <c r="O787" s="6"/>
    </row>
    <row r="788" spans="1:15" hidden="1" x14ac:dyDescent="0.2">
      <c r="A788" s="6"/>
      <c r="O788" s="6"/>
    </row>
    <row r="789" spans="1:15" hidden="1" x14ac:dyDescent="0.2">
      <c r="A789" s="6"/>
      <c r="O789" s="6"/>
    </row>
    <row r="790" spans="1:15" hidden="1" x14ac:dyDescent="0.2">
      <c r="A790" s="6"/>
      <c r="O790" s="6"/>
    </row>
    <row r="791" spans="1:15" hidden="1" x14ac:dyDescent="0.2">
      <c r="A791" s="6"/>
      <c r="O791" s="6"/>
    </row>
    <row r="792" spans="1:15" hidden="1" x14ac:dyDescent="0.2">
      <c r="A792" s="6"/>
      <c r="O792" s="6"/>
    </row>
    <row r="793" spans="1:15" hidden="1" x14ac:dyDescent="0.2">
      <c r="A793" s="6"/>
      <c r="O793" s="6"/>
    </row>
    <row r="794" spans="1:15" hidden="1" x14ac:dyDescent="0.2">
      <c r="A794" s="6"/>
      <c r="O794" s="6"/>
    </row>
    <row r="795" spans="1:15" hidden="1" x14ac:dyDescent="0.2">
      <c r="A795" s="6"/>
      <c r="O795" s="6"/>
    </row>
    <row r="796" spans="1:15" hidden="1" x14ac:dyDescent="0.2">
      <c r="A796" s="6"/>
      <c r="O796" s="6"/>
    </row>
    <row r="797" spans="1:15" hidden="1" x14ac:dyDescent="0.2">
      <c r="A797" s="6"/>
      <c r="O797" s="6"/>
    </row>
    <row r="798" spans="1:15" hidden="1" x14ac:dyDescent="0.2">
      <c r="A798" s="6"/>
      <c r="O798" s="6"/>
    </row>
    <row r="799" spans="1:15" hidden="1" x14ac:dyDescent="0.2">
      <c r="A799" s="6"/>
      <c r="O799" s="6"/>
    </row>
    <row r="800" spans="1:15" hidden="1" x14ac:dyDescent="0.2">
      <c r="A800" s="6"/>
      <c r="O800" s="6"/>
    </row>
    <row r="801" spans="1:15" hidden="1" x14ac:dyDescent="0.2">
      <c r="A801" s="6"/>
      <c r="O801" s="6"/>
    </row>
    <row r="802" spans="1:15" hidden="1" x14ac:dyDescent="0.2">
      <c r="A802" s="6"/>
      <c r="O802" s="6"/>
    </row>
    <row r="803" spans="1:15" hidden="1" x14ac:dyDescent="0.2">
      <c r="A803" s="6"/>
      <c r="O803" s="6"/>
    </row>
    <row r="804" spans="1:15" hidden="1" x14ac:dyDescent="0.2">
      <c r="A804" s="6"/>
      <c r="O804" s="6"/>
    </row>
    <row r="805" spans="1:15" hidden="1" x14ac:dyDescent="0.2">
      <c r="A805" s="6"/>
      <c r="O805" s="6"/>
    </row>
    <row r="806" spans="1:15" hidden="1" x14ac:dyDescent="0.2">
      <c r="A806" s="6"/>
      <c r="O806" s="6"/>
    </row>
    <row r="807" spans="1:15" hidden="1" x14ac:dyDescent="0.2">
      <c r="A807" s="6"/>
      <c r="O807" s="6"/>
    </row>
    <row r="808" spans="1:15" hidden="1" x14ac:dyDescent="0.2">
      <c r="A808" s="6"/>
      <c r="O808" s="6"/>
    </row>
    <row r="809" spans="1:15" hidden="1" x14ac:dyDescent="0.2">
      <c r="A809" s="6"/>
      <c r="O809" s="6"/>
    </row>
    <row r="810" spans="1:15" hidden="1" x14ac:dyDescent="0.2">
      <c r="A810" s="6"/>
      <c r="O810" s="6"/>
    </row>
    <row r="811" spans="1:15" hidden="1" x14ac:dyDescent="0.2">
      <c r="A811" s="6"/>
      <c r="O811" s="6"/>
    </row>
    <row r="812" spans="1:15" hidden="1" x14ac:dyDescent="0.2">
      <c r="A812" s="6"/>
      <c r="O812" s="6"/>
    </row>
    <row r="813" spans="1:15" hidden="1" x14ac:dyDescent="0.2">
      <c r="A813" s="6"/>
      <c r="O813" s="6"/>
    </row>
    <row r="814" spans="1:15" hidden="1" x14ac:dyDescent="0.2">
      <c r="A814" s="6"/>
      <c r="O814" s="6"/>
    </row>
    <row r="815" spans="1:15" hidden="1" x14ac:dyDescent="0.2">
      <c r="A815" s="6"/>
      <c r="O815" s="6"/>
    </row>
    <row r="816" spans="1:15" hidden="1" x14ac:dyDescent="0.2">
      <c r="A816" s="6"/>
      <c r="O816" s="6"/>
    </row>
    <row r="817" spans="1:15" hidden="1" x14ac:dyDescent="0.2">
      <c r="A817" s="6"/>
      <c r="O817" s="6"/>
    </row>
    <row r="818" spans="1:15" hidden="1" x14ac:dyDescent="0.2">
      <c r="A818" s="6"/>
      <c r="O818" s="6"/>
    </row>
    <row r="819" spans="1:15" hidden="1" x14ac:dyDescent="0.2">
      <c r="A819" s="6"/>
      <c r="O819" s="6"/>
    </row>
    <row r="820" spans="1:15" hidden="1" x14ac:dyDescent="0.2">
      <c r="A820" s="6"/>
      <c r="O820" s="6"/>
    </row>
    <row r="821" spans="1:15" hidden="1" x14ac:dyDescent="0.2">
      <c r="A821" s="6"/>
      <c r="O821" s="6"/>
    </row>
    <row r="822" spans="1:15" hidden="1" x14ac:dyDescent="0.2">
      <c r="A822" s="6"/>
      <c r="O822" s="6"/>
    </row>
    <row r="823" spans="1:15" hidden="1" x14ac:dyDescent="0.2">
      <c r="A823" s="6"/>
      <c r="O823" s="6"/>
    </row>
    <row r="824" spans="1:15" hidden="1" x14ac:dyDescent="0.2">
      <c r="A824" s="6"/>
      <c r="O824" s="6"/>
    </row>
    <row r="825" spans="1:15" hidden="1" x14ac:dyDescent="0.2">
      <c r="A825" s="6"/>
      <c r="O825" s="6"/>
    </row>
    <row r="826" spans="1:15" hidden="1" x14ac:dyDescent="0.2">
      <c r="A826" s="6"/>
      <c r="O826" s="6"/>
    </row>
    <row r="827" spans="1:15" hidden="1" x14ac:dyDescent="0.2">
      <c r="A827" s="6"/>
      <c r="O827" s="6"/>
    </row>
    <row r="828" spans="1:15" hidden="1" x14ac:dyDescent="0.2">
      <c r="A828" s="6"/>
      <c r="O828" s="6"/>
    </row>
    <row r="829" spans="1:15" hidden="1" x14ac:dyDescent="0.2">
      <c r="A829" s="6"/>
      <c r="O829" s="6"/>
    </row>
    <row r="830" spans="1:15" hidden="1" x14ac:dyDescent="0.2">
      <c r="A830" s="6"/>
      <c r="O830" s="6"/>
    </row>
    <row r="831" spans="1:15" hidden="1" x14ac:dyDescent="0.2">
      <c r="A831" s="6"/>
      <c r="O831" s="6"/>
    </row>
    <row r="832" spans="1:15" hidden="1" x14ac:dyDescent="0.2">
      <c r="A832" s="6"/>
      <c r="O832" s="6"/>
    </row>
    <row r="833" spans="1:15" hidden="1" x14ac:dyDescent="0.2">
      <c r="A833" s="6"/>
      <c r="O833" s="6"/>
    </row>
    <row r="834" spans="1:15" hidden="1" x14ac:dyDescent="0.2">
      <c r="A834" s="6"/>
      <c r="O834" s="6"/>
    </row>
    <row r="835" spans="1:15" hidden="1" x14ac:dyDescent="0.2">
      <c r="A835" s="6"/>
      <c r="O835" s="6"/>
    </row>
    <row r="836" spans="1:15" hidden="1" x14ac:dyDescent="0.2">
      <c r="A836" s="6"/>
      <c r="O836" s="6"/>
    </row>
    <row r="837" spans="1:15" hidden="1" x14ac:dyDescent="0.2">
      <c r="A837" s="6"/>
      <c r="O837" s="6"/>
    </row>
    <row r="838" spans="1:15" hidden="1" x14ac:dyDescent="0.2">
      <c r="A838" s="6"/>
      <c r="O838" s="6"/>
    </row>
    <row r="839" spans="1:15" hidden="1" x14ac:dyDescent="0.2">
      <c r="A839" s="6"/>
      <c r="O839" s="6"/>
    </row>
    <row r="840" spans="1:15" hidden="1" x14ac:dyDescent="0.2">
      <c r="A840" s="6"/>
      <c r="O840" s="6"/>
    </row>
    <row r="841" spans="1:15" hidden="1" x14ac:dyDescent="0.2">
      <c r="A841" s="6"/>
      <c r="O841" s="6"/>
    </row>
    <row r="842" spans="1:15" hidden="1" x14ac:dyDescent="0.2">
      <c r="A842" s="6"/>
      <c r="O842" s="6"/>
    </row>
    <row r="843" spans="1:15" hidden="1" x14ac:dyDescent="0.2">
      <c r="A843" s="6"/>
      <c r="O843" s="6"/>
    </row>
    <row r="844" spans="1:15" hidden="1" x14ac:dyDescent="0.2">
      <c r="A844" s="6"/>
      <c r="O844" s="6"/>
    </row>
    <row r="845" spans="1:15" hidden="1" x14ac:dyDescent="0.2">
      <c r="A845" s="6"/>
      <c r="O845" s="6"/>
    </row>
    <row r="846" spans="1:15" hidden="1" x14ac:dyDescent="0.2">
      <c r="A846" s="6"/>
      <c r="O846" s="6"/>
    </row>
    <row r="847" spans="1:15" hidden="1" x14ac:dyDescent="0.2">
      <c r="A847" s="6"/>
      <c r="O847" s="6"/>
    </row>
    <row r="848" spans="1:15" hidden="1" x14ac:dyDescent="0.2">
      <c r="A848" s="6"/>
      <c r="O848" s="6"/>
    </row>
    <row r="849" spans="1:15" hidden="1" x14ac:dyDescent="0.2">
      <c r="A849" s="6"/>
      <c r="O849" s="6"/>
    </row>
    <row r="850" spans="1:15" hidden="1" x14ac:dyDescent="0.2">
      <c r="A850" s="6"/>
      <c r="O850" s="6"/>
    </row>
    <row r="851" spans="1:15" hidden="1" x14ac:dyDescent="0.2">
      <c r="A851" s="6"/>
      <c r="O851" s="6"/>
    </row>
    <row r="852" spans="1:15" hidden="1" x14ac:dyDescent="0.2">
      <c r="A852" s="6"/>
      <c r="O852" s="6"/>
    </row>
    <row r="853" spans="1:15" hidden="1" x14ac:dyDescent="0.2">
      <c r="A853" s="6"/>
      <c r="O853" s="6"/>
    </row>
    <row r="854" spans="1:15" hidden="1" x14ac:dyDescent="0.2">
      <c r="A854" s="6"/>
      <c r="O854" s="6"/>
    </row>
    <row r="855" spans="1:15" hidden="1" x14ac:dyDescent="0.2">
      <c r="A855" s="6"/>
      <c r="O855" s="6"/>
    </row>
    <row r="856" spans="1:15" hidden="1" x14ac:dyDescent="0.2">
      <c r="A856" s="6"/>
      <c r="O856" s="6"/>
    </row>
    <row r="857" spans="1:15" hidden="1" x14ac:dyDescent="0.2">
      <c r="A857" s="6"/>
      <c r="O857" s="6"/>
    </row>
    <row r="858" spans="1:15" hidden="1" x14ac:dyDescent="0.2">
      <c r="A858" s="6"/>
      <c r="O858" s="6"/>
    </row>
    <row r="859" spans="1:15" hidden="1" x14ac:dyDescent="0.2">
      <c r="A859" s="6"/>
      <c r="O859" s="6"/>
    </row>
    <row r="860" spans="1:15" hidden="1" x14ac:dyDescent="0.2">
      <c r="A860" s="6"/>
      <c r="O860" s="6"/>
    </row>
    <row r="861" spans="1:15" hidden="1" x14ac:dyDescent="0.2">
      <c r="A861" s="6"/>
      <c r="O861" s="6"/>
    </row>
    <row r="862" spans="1:15" hidden="1" x14ac:dyDescent="0.2">
      <c r="A862" s="6"/>
      <c r="O862" s="6"/>
    </row>
    <row r="863" spans="1:15" hidden="1" x14ac:dyDescent="0.2">
      <c r="A863" s="6"/>
      <c r="O863" s="6"/>
    </row>
    <row r="864" spans="1:15" hidden="1" x14ac:dyDescent="0.2">
      <c r="A864" s="6"/>
      <c r="O864" s="6"/>
    </row>
    <row r="865" spans="1:15" hidden="1" x14ac:dyDescent="0.2">
      <c r="A865" s="6"/>
      <c r="O865" s="6"/>
    </row>
    <row r="866" spans="1:15" hidden="1" x14ac:dyDescent="0.2">
      <c r="A866" s="6"/>
      <c r="O866" s="6"/>
    </row>
    <row r="867" spans="1:15" hidden="1" x14ac:dyDescent="0.2">
      <c r="A867" s="6"/>
      <c r="O867" s="6"/>
    </row>
    <row r="868" spans="1:15" hidden="1" x14ac:dyDescent="0.2">
      <c r="A868" s="6"/>
      <c r="O868" s="6"/>
    </row>
    <row r="869" spans="1:15" hidden="1" x14ac:dyDescent="0.2">
      <c r="A869" s="6"/>
      <c r="O869" s="6"/>
    </row>
    <row r="870" spans="1:15" hidden="1" x14ac:dyDescent="0.2">
      <c r="A870" s="6"/>
      <c r="O870" s="6"/>
    </row>
    <row r="871" spans="1:15" hidden="1" x14ac:dyDescent="0.2">
      <c r="A871" s="6"/>
      <c r="O871" s="6"/>
    </row>
    <row r="872" spans="1:15" hidden="1" x14ac:dyDescent="0.2">
      <c r="A872" s="6"/>
      <c r="O872" s="6"/>
    </row>
    <row r="873" spans="1:15" hidden="1" x14ac:dyDescent="0.2">
      <c r="A873" s="6"/>
      <c r="O873" s="6"/>
    </row>
    <row r="874" spans="1:15" hidden="1" x14ac:dyDescent="0.2">
      <c r="A874" s="6"/>
      <c r="O874" s="6"/>
    </row>
    <row r="875" spans="1:15" hidden="1" x14ac:dyDescent="0.2">
      <c r="A875" s="6"/>
      <c r="O875" s="6"/>
    </row>
    <row r="876" spans="1:15" hidden="1" x14ac:dyDescent="0.2">
      <c r="A876" s="6"/>
      <c r="O876" s="6"/>
    </row>
    <row r="877" spans="1:15" hidden="1" x14ac:dyDescent="0.2">
      <c r="A877" s="6"/>
      <c r="O877" s="6"/>
    </row>
    <row r="878" spans="1:15" hidden="1" x14ac:dyDescent="0.2">
      <c r="A878" s="6"/>
      <c r="O878" s="6"/>
    </row>
    <row r="879" spans="1:15" hidden="1" x14ac:dyDescent="0.2">
      <c r="A879" s="6"/>
      <c r="O879" s="6"/>
    </row>
    <row r="880" spans="1:15" hidden="1" x14ac:dyDescent="0.2">
      <c r="A880" s="6"/>
      <c r="O880" s="6"/>
    </row>
    <row r="881" spans="1:15" hidden="1" x14ac:dyDescent="0.2">
      <c r="A881" s="6"/>
      <c r="O881" s="6"/>
    </row>
    <row r="882" spans="1:15" hidden="1" x14ac:dyDescent="0.2">
      <c r="A882" s="6"/>
      <c r="O882" s="6"/>
    </row>
    <row r="883" spans="1:15" hidden="1" x14ac:dyDescent="0.2">
      <c r="A883" s="6"/>
      <c r="O883" s="6"/>
    </row>
    <row r="884" spans="1:15" hidden="1" x14ac:dyDescent="0.2">
      <c r="A884" s="6"/>
      <c r="O884" s="6"/>
    </row>
    <row r="885" spans="1:15" hidden="1" x14ac:dyDescent="0.2">
      <c r="A885" s="6"/>
      <c r="O885" s="6"/>
    </row>
    <row r="886" spans="1:15" hidden="1" x14ac:dyDescent="0.2">
      <c r="A886" s="6"/>
      <c r="O886" s="6"/>
    </row>
    <row r="887" spans="1:15" hidden="1" x14ac:dyDescent="0.2">
      <c r="A887" s="6"/>
      <c r="O887" s="6"/>
    </row>
    <row r="888" spans="1:15" hidden="1" x14ac:dyDescent="0.2">
      <c r="A888" s="6"/>
      <c r="O888" s="6"/>
    </row>
    <row r="889" spans="1:15" hidden="1" x14ac:dyDescent="0.2">
      <c r="A889" s="6"/>
      <c r="O889" s="6"/>
    </row>
    <row r="890" spans="1:15" hidden="1" x14ac:dyDescent="0.2">
      <c r="A890" s="6"/>
      <c r="O890" s="6"/>
    </row>
    <row r="891" spans="1:15" hidden="1" x14ac:dyDescent="0.2">
      <c r="A891" s="6"/>
      <c r="O891" s="6"/>
    </row>
    <row r="892" spans="1:15" hidden="1" x14ac:dyDescent="0.2">
      <c r="A892" s="6"/>
      <c r="O892" s="6"/>
    </row>
    <row r="893" spans="1:15" hidden="1" x14ac:dyDescent="0.2">
      <c r="A893" s="6"/>
      <c r="O893" s="6"/>
    </row>
    <row r="894" spans="1:15" hidden="1" x14ac:dyDescent="0.2">
      <c r="A894" s="6"/>
      <c r="O894" s="6"/>
    </row>
    <row r="895" spans="1:15" hidden="1" x14ac:dyDescent="0.2">
      <c r="A895" s="6"/>
      <c r="O895" s="6"/>
    </row>
    <row r="896" spans="1:15" hidden="1" x14ac:dyDescent="0.2">
      <c r="A896" s="6"/>
      <c r="O896" s="6"/>
    </row>
    <row r="897" spans="1:15" hidden="1" x14ac:dyDescent="0.2">
      <c r="A897" s="6"/>
      <c r="O897" s="6"/>
    </row>
    <row r="898" spans="1:15" hidden="1" x14ac:dyDescent="0.2">
      <c r="A898" s="6"/>
      <c r="O898" s="6"/>
    </row>
    <row r="899" spans="1:15" hidden="1" x14ac:dyDescent="0.2">
      <c r="A899" s="6"/>
      <c r="O899" s="6"/>
    </row>
    <row r="900" spans="1:15" hidden="1" x14ac:dyDescent="0.2">
      <c r="A900" s="6"/>
      <c r="O900" s="6"/>
    </row>
    <row r="901" spans="1:15" hidden="1" x14ac:dyDescent="0.2">
      <c r="A901" s="6"/>
      <c r="O901" s="6"/>
    </row>
    <row r="902" spans="1:15" hidden="1" x14ac:dyDescent="0.2">
      <c r="A902" s="6"/>
      <c r="O902" s="6"/>
    </row>
    <row r="903" spans="1:15" hidden="1" x14ac:dyDescent="0.2">
      <c r="A903" s="6"/>
      <c r="O903" s="6"/>
    </row>
    <row r="904" spans="1:15" hidden="1" x14ac:dyDescent="0.2">
      <c r="A904" s="6"/>
      <c r="O904" s="6"/>
    </row>
    <row r="905" spans="1:15" hidden="1" x14ac:dyDescent="0.2">
      <c r="A905" s="6"/>
      <c r="O905" s="6"/>
    </row>
    <row r="906" spans="1:15" hidden="1" x14ac:dyDescent="0.2">
      <c r="A906" s="6"/>
      <c r="O906" s="6"/>
    </row>
    <row r="907" spans="1:15" hidden="1" x14ac:dyDescent="0.2">
      <c r="A907" s="6"/>
      <c r="O907" s="6"/>
    </row>
    <row r="908" spans="1:15" hidden="1" x14ac:dyDescent="0.2">
      <c r="A908" s="6"/>
      <c r="O908" s="6"/>
    </row>
    <row r="909" spans="1:15" hidden="1" x14ac:dyDescent="0.2">
      <c r="A909" s="6"/>
      <c r="O909" s="6"/>
    </row>
    <row r="910" spans="1:15" hidden="1" x14ac:dyDescent="0.2">
      <c r="A910" s="6"/>
      <c r="O910" s="6"/>
    </row>
    <row r="911" spans="1:15" hidden="1" x14ac:dyDescent="0.2">
      <c r="A911" s="6"/>
      <c r="O911" s="6"/>
    </row>
    <row r="912" spans="1:15" hidden="1" x14ac:dyDescent="0.2">
      <c r="A912" s="6"/>
      <c r="O912" s="6"/>
    </row>
    <row r="913" spans="1:15" hidden="1" x14ac:dyDescent="0.2">
      <c r="A913" s="6"/>
      <c r="O913" s="6"/>
    </row>
    <row r="914" spans="1:15" hidden="1" x14ac:dyDescent="0.2">
      <c r="A914" s="6"/>
      <c r="O914" s="6"/>
    </row>
    <row r="915" spans="1:15" hidden="1" x14ac:dyDescent="0.2">
      <c r="A915" s="6"/>
      <c r="O915" s="6"/>
    </row>
    <row r="916" spans="1:15" hidden="1" x14ac:dyDescent="0.2">
      <c r="A916" s="6"/>
      <c r="O916" s="6"/>
    </row>
    <row r="917" spans="1:15" hidden="1" x14ac:dyDescent="0.2">
      <c r="A917" s="6"/>
      <c r="O917" s="6"/>
    </row>
    <row r="918" spans="1:15" hidden="1" x14ac:dyDescent="0.2">
      <c r="A918" s="6"/>
      <c r="O918" s="6"/>
    </row>
    <row r="919" spans="1:15" hidden="1" x14ac:dyDescent="0.2">
      <c r="A919" s="6"/>
      <c r="O919" s="6"/>
    </row>
    <row r="920" spans="1:15" hidden="1" x14ac:dyDescent="0.2">
      <c r="A920" s="6"/>
      <c r="O920" s="6"/>
    </row>
    <row r="921" spans="1:15" hidden="1" x14ac:dyDescent="0.2">
      <c r="A921" s="6"/>
      <c r="O921" s="6"/>
    </row>
    <row r="922" spans="1:15" hidden="1" x14ac:dyDescent="0.2">
      <c r="A922" s="6"/>
      <c r="O922" s="6"/>
    </row>
    <row r="923" spans="1:15" hidden="1" x14ac:dyDescent="0.2">
      <c r="A923" s="6"/>
      <c r="O923" s="6"/>
    </row>
    <row r="924" spans="1:15" hidden="1" x14ac:dyDescent="0.2">
      <c r="A924" s="6"/>
      <c r="O924" s="6"/>
    </row>
    <row r="925" spans="1:15" hidden="1" x14ac:dyDescent="0.2">
      <c r="A925" s="6"/>
      <c r="O925" s="6"/>
    </row>
    <row r="926" spans="1:15" hidden="1" x14ac:dyDescent="0.2">
      <c r="A926" s="6"/>
      <c r="O926" s="6"/>
    </row>
    <row r="927" spans="1:15" hidden="1" x14ac:dyDescent="0.2">
      <c r="A927" s="6"/>
      <c r="O927" s="6"/>
    </row>
    <row r="928" spans="1:15" hidden="1" x14ac:dyDescent="0.2">
      <c r="A928" s="6"/>
      <c r="O928" s="6"/>
    </row>
    <row r="929" spans="1:15" hidden="1" x14ac:dyDescent="0.2">
      <c r="A929" s="6"/>
      <c r="O929" s="6"/>
    </row>
    <row r="930" spans="1:15" hidden="1" x14ac:dyDescent="0.2">
      <c r="A930" s="6"/>
      <c r="O930" s="6"/>
    </row>
    <row r="931" spans="1:15" hidden="1" x14ac:dyDescent="0.2">
      <c r="A931" s="6"/>
      <c r="O931" s="6"/>
    </row>
    <row r="932" spans="1:15" hidden="1" x14ac:dyDescent="0.2">
      <c r="A932" s="6"/>
      <c r="O932" s="6"/>
    </row>
    <row r="933" spans="1:15" hidden="1" x14ac:dyDescent="0.2">
      <c r="A933" s="6"/>
      <c r="O933" s="6"/>
    </row>
    <row r="934" spans="1:15" hidden="1" x14ac:dyDescent="0.2">
      <c r="A934" s="6"/>
      <c r="O934" s="6"/>
    </row>
    <row r="935" spans="1:15" hidden="1" x14ac:dyDescent="0.2">
      <c r="A935" s="6"/>
      <c r="O935" s="6"/>
    </row>
    <row r="936" spans="1:15" hidden="1" x14ac:dyDescent="0.2">
      <c r="A936" s="6"/>
      <c r="O936" s="6"/>
    </row>
    <row r="937" spans="1:15" hidden="1" x14ac:dyDescent="0.2">
      <c r="A937" s="6"/>
      <c r="O937" s="6"/>
    </row>
    <row r="938" spans="1:15" hidden="1" x14ac:dyDescent="0.2">
      <c r="A938" s="6"/>
      <c r="O938" s="6"/>
    </row>
    <row r="939" spans="1:15" hidden="1" x14ac:dyDescent="0.2">
      <c r="A939" s="6"/>
      <c r="O939" s="6"/>
    </row>
    <row r="940" spans="1:15" hidden="1" x14ac:dyDescent="0.2">
      <c r="A940" s="6"/>
      <c r="O940" s="6"/>
    </row>
    <row r="941" spans="1:15" hidden="1" x14ac:dyDescent="0.2">
      <c r="A941" s="6"/>
      <c r="O941" s="6"/>
    </row>
    <row r="942" spans="1:15" hidden="1" x14ac:dyDescent="0.2">
      <c r="A942" s="6"/>
      <c r="O942" s="6"/>
    </row>
    <row r="943" spans="1:15" hidden="1" x14ac:dyDescent="0.2">
      <c r="A943" s="6"/>
      <c r="O943" s="6"/>
    </row>
    <row r="944" spans="1:15" hidden="1" x14ac:dyDescent="0.2">
      <c r="A944" s="6"/>
      <c r="O944" s="6"/>
    </row>
    <row r="945" spans="1:15" hidden="1" x14ac:dyDescent="0.2">
      <c r="A945" s="6"/>
      <c r="O945" s="6"/>
    </row>
    <row r="946" spans="1:15" hidden="1" x14ac:dyDescent="0.2">
      <c r="A946" s="6"/>
      <c r="O946" s="6"/>
    </row>
    <row r="947" spans="1:15" hidden="1" x14ac:dyDescent="0.2">
      <c r="A947" s="6"/>
      <c r="O947" s="6"/>
    </row>
    <row r="948" spans="1:15" hidden="1" x14ac:dyDescent="0.2">
      <c r="A948" s="6"/>
      <c r="O948" s="6"/>
    </row>
    <row r="949" spans="1:15" hidden="1" x14ac:dyDescent="0.2">
      <c r="A949" s="6"/>
      <c r="O949" s="6"/>
    </row>
    <row r="950" spans="1:15" hidden="1" x14ac:dyDescent="0.2">
      <c r="A950" s="6"/>
      <c r="O950" s="6"/>
    </row>
    <row r="951" spans="1:15" hidden="1" x14ac:dyDescent="0.2">
      <c r="A951" s="6"/>
      <c r="O951" s="6"/>
    </row>
    <row r="952" spans="1:15" hidden="1" x14ac:dyDescent="0.2">
      <c r="A952" s="6"/>
      <c r="O952" s="6"/>
    </row>
    <row r="953" spans="1:15" hidden="1" x14ac:dyDescent="0.2">
      <c r="A953" s="6"/>
      <c r="O953" s="6"/>
    </row>
    <row r="954" spans="1:15" hidden="1" x14ac:dyDescent="0.2">
      <c r="A954" s="6"/>
      <c r="O954" s="6"/>
    </row>
    <row r="955" spans="1:15" hidden="1" x14ac:dyDescent="0.2">
      <c r="A955" s="6"/>
      <c r="O955" s="6"/>
    </row>
    <row r="956" spans="1:15" hidden="1" x14ac:dyDescent="0.2">
      <c r="A956" s="6"/>
      <c r="O956" s="6"/>
    </row>
    <row r="957" spans="1:15" hidden="1" x14ac:dyDescent="0.2">
      <c r="A957" s="6"/>
      <c r="O957" s="6"/>
    </row>
    <row r="958" spans="1:15" hidden="1" x14ac:dyDescent="0.2">
      <c r="A958" s="6"/>
      <c r="O958" s="6"/>
    </row>
    <row r="959" spans="1:15" hidden="1" x14ac:dyDescent="0.2">
      <c r="A959" s="6"/>
      <c r="O959" s="6"/>
    </row>
    <row r="960" spans="1:15" hidden="1" x14ac:dyDescent="0.2">
      <c r="A960" s="6"/>
      <c r="O960" s="6"/>
    </row>
    <row r="961" spans="1:15" hidden="1" x14ac:dyDescent="0.2">
      <c r="A961" s="6"/>
      <c r="O961" s="6"/>
    </row>
    <row r="962" spans="1:15" hidden="1" x14ac:dyDescent="0.2">
      <c r="A962" s="6"/>
      <c r="O962" s="6"/>
    </row>
    <row r="963" spans="1:15" hidden="1" x14ac:dyDescent="0.2">
      <c r="A963" s="6"/>
      <c r="O963" s="6"/>
    </row>
    <row r="964" spans="1:15" hidden="1" x14ac:dyDescent="0.2">
      <c r="A964" s="6"/>
      <c r="O964" s="6"/>
    </row>
    <row r="965" spans="1:15" hidden="1" x14ac:dyDescent="0.2">
      <c r="A965" s="6"/>
      <c r="O965" s="6"/>
    </row>
    <row r="966" spans="1:15" hidden="1" x14ac:dyDescent="0.2">
      <c r="A966" s="6"/>
      <c r="O966" s="6"/>
    </row>
    <row r="967" spans="1:15" hidden="1" x14ac:dyDescent="0.2">
      <c r="A967" s="6"/>
      <c r="O967" s="6"/>
    </row>
    <row r="968" spans="1:15" hidden="1" x14ac:dyDescent="0.2">
      <c r="A968" s="6"/>
      <c r="O968" s="6"/>
    </row>
    <row r="969" spans="1:15" hidden="1" x14ac:dyDescent="0.2">
      <c r="A969" s="6"/>
      <c r="O969" s="6"/>
    </row>
    <row r="970" spans="1:15" hidden="1" x14ac:dyDescent="0.2">
      <c r="A970" s="6"/>
      <c r="O970" s="6"/>
    </row>
    <row r="971" spans="1:15" hidden="1" x14ac:dyDescent="0.2">
      <c r="A971" s="6"/>
      <c r="O971" s="6"/>
    </row>
    <row r="972" spans="1:15" hidden="1" x14ac:dyDescent="0.2">
      <c r="A972" s="6"/>
      <c r="O972" s="6"/>
    </row>
    <row r="973" spans="1:15" hidden="1" x14ac:dyDescent="0.2">
      <c r="A973" s="6"/>
      <c r="O973" s="6"/>
    </row>
    <row r="974" spans="1:15" hidden="1" x14ac:dyDescent="0.2">
      <c r="A974" s="6"/>
      <c r="O974" s="6"/>
    </row>
    <row r="975" spans="1:15" hidden="1" x14ac:dyDescent="0.2">
      <c r="A975" s="6"/>
      <c r="O975" s="6"/>
    </row>
    <row r="976" spans="1:15" hidden="1" x14ac:dyDescent="0.2">
      <c r="A976" s="6"/>
      <c r="O976" s="6"/>
    </row>
    <row r="977" spans="1:15" hidden="1" x14ac:dyDescent="0.2">
      <c r="A977" s="6"/>
      <c r="O977" s="6"/>
    </row>
    <row r="978" spans="1:15" hidden="1" x14ac:dyDescent="0.2">
      <c r="A978" s="6"/>
      <c r="O978" s="6"/>
    </row>
    <row r="979" spans="1:15" hidden="1" x14ac:dyDescent="0.2">
      <c r="A979" s="6"/>
      <c r="O979" s="6"/>
    </row>
    <row r="980" spans="1:15" hidden="1" x14ac:dyDescent="0.2">
      <c r="A980" s="6"/>
      <c r="O980" s="6"/>
    </row>
    <row r="981" spans="1:15" hidden="1" x14ac:dyDescent="0.2">
      <c r="A981" s="6"/>
      <c r="O981" s="6"/>
    </row>
    <row r="982" spans="1:15" hidden="1" x14ac:dyDescent="0.2">
      <c r="A982" s="6"/>
      <c r="O982" s="6"/>
    </row>
    <row r="983" spans="1:15" hidden="1" x14ac:dyDescent="0.2">
      <c r="A983" s="6"/>
      <c r="O983" s="6"/>
    </row>
    <row r="984" spans="1:15" hidden="1" x14ac:dyDescent="0.2">
      <c r="A984" s="6"/>
      <c r="O984" s="6"/>
    </row>
    <row r="985" spans="1:15" hidden="1" x14ac:dyDescent="0.2">
      <c r="A985" s="6"/>
      <c r="O985" s="6"/>
    </row>
    <row r="986" spans="1:15" hidden="1" x14ac:dyDescent="0.2">
      <c r="A986" s="6"/>
      <c r="O986" s="6"/>
    </row>
    <row r="987" spans="1:15" hidden="1" x14ac:dyDescent="0.2">
      <c r="A987" s="6"/>
      <c r="O987" s="6"/>
    </row>
    <row r="988" spans="1:15" hidden="1" x14ac:dyDescent="0.2">
      <c r="A988" s="6"/>
      <c r="O988" s="6"/>
    </row>
    <row r="989" spans="1:15" hidden="1" x14ac:dyDescent="0.2">
      <c r="A989" s="6"/>
      <c r="O989" s="6"/>
    </row>
    <row r="990" spans="1:15" hidden="1" x14ac:dyDescent="0.2">
      <c r="A990" s="6"/>
      <c r="O990" s="6"/>
    </row>
    <row r="991" spans="1:15" hidden="1" x14ac:dyDescent="0.2">
      <c r="A991" s="6"/>
      <c r="O991" s="6"/>
    </row>
    <row r="992" spans="1:15" hidden="1" x14ac:dyDescent="0.2">
      <c r="A992" s="6"/>
      <c r="O992" s="6"/>
    </row>
    <row r="993" spans="1:15" hidden="1" x14ac:dyDescent="0.2">
      <c r="A993" s="6"/>
      <c r="O993" s="6"/>
    </row>
    <row r="994" spans="1:15" hidden="1" x14ac:dyDescent="0.2">
      <c r="A994" s="6"/>
      <c r="O994" s="6"/>
    </row>
    <row r="995" spans="1:15" hidden="1" x14ac:dyDescent="0.2">
      <c r="A995" s="6"/>
      <c r="O995" s="6"/>
    </row>
    <row r="996" spans="1:15" hidden="1" x14ac:dyDescent="0.2">
      <c r="A996" s="6"/>
      <c r="O996" s="6"/>
    </row>
    <row r="997" spans="1:15" hidden="1" x14ac:dyDescent="0.2">
      <c r="A997" s="6"/>
      <c r="O997" s="6"/>
    </row>
    <row r="998" spans="1:15" hidden="1" x14ac:dyDescent="0.2">
      <c r="A998" s="6"/>
      <c r="O998" s="6"/>
    </row>
    <row r="999" spans="1:15" hidden="1" x14ac:dyDescent="0.2">
      <c r="A999" s="6"/>
      <c r="O999" s="6"/>
    </row>
    <row r="1000" spans="1:15" hidden="1" x14ac:dyDescent="0.2">
      <c r="A1000" s="6"/>
      <c r="O1000" s="6"/>
    </row>
    <row r="1001" spans="1:15" hidden="1" x14ac:dyDescent="0.2">
      <c r="A1001" s="6"/>
      <c r="O1001" s="6"/>
    </row>
    <row r="1002" spans="1:15" hidden="1" x14ac:dyDescent="0.2">
      <c r="A1002" s="6"/>
      <c r="O1002" s="6"/>
    </row>
    <row r="1003" spans="1:15" hidden="1" x14ac:dyDescent="0.2">
      <c r="A1003" s="6"/>
      <c r="O1003" s="6"/>
    </row>
    <row r="1004" spans="1:15" hidden="1" x14ac:dyDescent="0.2">
      <c r="A1004" s="6"/>
      <c r="O1004" s="6"/>
    </row>
    <row r="1005" spans="1:15" hidden="1" x14ac:dyDescent="0.2">
      <c r="A1005" s="6"/>
      <c r="O1005" s="6"/>
    </row>
    <row r="1006" spans="1:15" hidden="1" x14ac:dyDescent="0.2">
      <c r="A1006" s="6"/>
      <c r="O1006" s="6"/>
    </row>
    <row r="1007" spans="1:15" hidden="1" x14ac:dyDescent="0.2">
      <c r="A1007" s="6"/>
      <c r="O1007" s="6"/>
    </row>
    <row r="1008" spans="1:15" hidden="1" x14ac:dyDescent="0.2">
      <c r="A1008" s="6"/>
      <c r="O1008" s="6"/>
    </row>
    <row r="1009" spans="1:15" hidden="1" x14ac:dyDescent="0.2">
      <c r="A1009" s="6"/>
      <c r="O1009" s="6"/>
    </row>
    <row r="1010" spans="1:15" hidden="1" x14ac:dyDescent="0.2">
      <c r="A1010" s="6"/>
      <c r="O1010" s="6"/>
    </row>
    <row r="1011" spans="1:15" hidden="1" x14ac:dyDescent="0.2">
      <c r="A1011" s="6"/>
      <c r="O1011" s="6"/>
    </row>
    <row r="1012" spans="1:15" hidden="1" x14ac:dyDescent="0.2">
      <c r="A1012" s="6"/>
      <c r="O1012" s="6"/>
    </row>
    <row r="1013" spans="1:15" hidden="1" x14ac:dyDescent="0.2">
      <c r="A1013" s="6"/>
      <c r="O1013" s="6"/>
    </row>
    <row r="1014" spans="1:15" hidden="1" x14ac:dyDescent="0.2">
      <c r="A1014" s="6"/>
      <c r="O1014" s="6"/>
    </row>
    <row r="1015" spans="1:15" hidden="1" x14ac:dyDescent="0.2">
      <c r="A1015" s="6"/>
      <c r="O1015" s="6"/>
    </row>
    <row r="1016" spans="1:15" hidden="1" x14ac:dyDescent="0.2">
      <c r="A1016" s="6"/>
      <c r="O1016" s="6"/>
    </row>
    <row r="1017" spans="1:15" hidden="1" x14ac:dyDescent="0.2">
      <c r="A1017" s="6"/>
      <c r="O1017" s="6"/>
    </row>
    <row r="1018" spans="1:15" hidden="1" x14ac:dyDescent="0.2">
      <c r="A1018" s="6"/>
      <c r="O1018" s="6"/>
    </row>
    <row r="1019" spans="1:15" hidden="1" x14ac:dyDescent="0.2">
      <c r="A1019" s="6"/>
      <c r="O1019" s="6"/>
    </row>
    <row r="1020" spans="1:15" hidden="1" x14ac:dyDescent="0.2">
      <c r="A1020" s="6"/>
      <c r="O1020" s="6"/>
    </row>
    <row r="1021" spans="1:15" hidden="1" x14ac:dyDescent="0.2">
      <c r="A1021" s="6"/>
      <c r="O1021" s="6"/>
    </row>
    <row r="1022" spans="1:15" hidden="1" x14ac:dyDescent="0.2">
      <c r="A1022" s="6"/>
      <c r="O1022" s="6"/>
    </row>
    <row r="1023" spans="1:15" hidden="1" x14ac:dyDescent="0.2">
      <c r="A1023" s="6"/>
      <c r="O1023" s="6"/>
    </row>
    <row r="1024" spans="1:15" hidden="1" x14ac:dyDescent="0.2">
      <c r="A1024" s="6"/>
      <c r="O1024" s="6"/>
    </row>
    <row r="1025" spans="1:15" hidden="1" x14ac:dyDescent="0.2">
      <c r="A1025" s="6"/>
      <c r="O1025" s="6"/>
    </row>
    <row r="1026" spans="1:15" hidden="1" x14ac:dyDescent="0.2">
      <c r="A1026" s="6"/>
      <c r="O1026" s="6"/>
    </row>
    <row r="1027" spans="1:15" hidden="1" x14ac:dyDescent="0.2">
      <c r="A1027" s="6"/>
      <c r="O1027" s="6"/>
    </row>
    <row r="1028" spans="1:15" hidden="1" x14ac:dyDescent="0.2">
      <c r="A1028" s="6"/>
      <c r="O1028" s="6"/>
    </row>
    <row r="1029" spans="1:15" hidden="1" x14ac:dyDescent="0.2">
      <c r="A1029" s="6"/>
      <c r="O1029" s="6"/>
    </row>
    <row r="1030" spans="1:15" hidden="1" x14ac:dyDescent="0.2">
      <c r="A1030" s="6"/>
      <c r="O1030" s="6"/>
    </row>
    <row r="1031" spans="1:15" hidden="1" x14ac:dyDescent="0.2">
      <c r="A1031" s="6"/>
      <c r="O1031" s="6"/>
    </row>
    <row r="1032" spans="1:15" hidden="1" x14ac:dyDescent="0.2">
      <c r="A1032" s="6"/>
      <c r="O1032" s="6"/>
    </row>
    <row r="1033" spans="1:15" hidden="1" x14ac:dyDescent="0.2">
      <c r="A1033" s="6"/>
      <c r="O1033" s="6"/>
    </row>
    <row r="1034" spans="1:15" hidden="1" x14ac:dyDescent="0.2">
      <c r="A1034" s="6"/>
      <c r="O1034" s="6"/>
    </row>
    <row r="1035" spans="1:15" hidden="1" x14ac:dyDescent="0.2">
      <c r="A1035" s="6"/>
      <c r="O1035" s="6"/>
    </row>
    <row r="1036" spans="1:15" hidden="1" x14ac:dyDescent="0.2">
      <c r="A1036" s="6"/>
      <c r="O1036" s="6"/>
    </row>
    <row r="1037" spans="1:15" hidden="1" x14ac:dyDescent="0.2">
      <c r="A1037" s="6"/>
      <c r="O1037" s="6"/>
    </row>
    <row r="1038" spans="1:15" hidden="1" x14ac:dyDescent="0.2">
      <c r="A1038" s="6"/>
      <c r="O1038" s="6"/>
    </row>
    <row r="1039" spans="1:15" hidden="1" x14ac:dyDescent="0.2">
      <c r="A1039" s="6"/>
      <c r="O1039" s="6"/>
    </row>
    <row r="1040" spans="1:15" hidden="1" x14ac:dyDescent="0.2">
      <c r="A1040" s="6"/>
      <c r="O1040" s="6"/>
    </row>
    <row r="1041" spans="1:15" hidden="1" x14ac:dyDescent="0.2">
      <c r="A1041" s="6"/>
      <c r="O1041" s="6"/>
    </row>
    <row r="1042" spans="1:15" hidden="1" x14ac:dyDescent="0.2">
      <c r="A1042" s="6"/>
      <c r="O1042" s="6"/>
    </row>
    <row r="1043" spans="1:15" hidden="1" x14ac:dyDescent="0.2">
      <c r="A1043" s="6"/>
      <c r="O1043" s="6"/>
    </row>
    <row r="1044" spans="1:15" hidden="1" x14ac:dyDescent="0.2">
      <c r="A1044" s="6"/>
      <c r="O1044" s="6"/>
    </row>
    <row r="1045" spans="1:15" hidden="1" x14ac:dyDescent="0.2">
      <c r="A1045" s="6"/>
      <c r="O1045" s="6"/>
    </row>
    <row r="1046" spans="1:15" hidden="1" x14ac:dyDescent="0.2">
      <c r="A1046" s="6"/>
      <c r="O1046" s="6"/>
    </row>
    <row r="1047" spans="1:15" hidden="1" x14ac:dyDescent="0.2">
      <c r="A1047" s="6"/>
      <c r="O1047" s="6"/>
    </row>
    <row r="1048" spans="1:15" hidden="1" x14ac:dyDescent="0.2">
      <c r="A1048" s="6"/>
      <c r="O1048" s="6"/>
    </row>
    <row r="1049" spans="1:15" hidden="1" x14ac:dyDescent="0.2">
      <c r="A1049" s="6"/>
      <c r="O1049" s="6"/>
    </row>
    <row r="1050" spans="1:15" hidden="1" x14ac:dyDescent="0.2">
      <c r="A1050" s="6"/>
      <c r="O1050" s="6"/>
    </row>
    <row r="1051" spans="1:15" hidden="1" x14ac:dyDescent="0.2">
      <c r="A1051" s="6"/>
      <c r="O1051" s="6"/>
    </row>
    <row r="1052" spans="1:15" hidden="1" x14ac:dyDescent="0.2">
      <c r="A1052" s="6"/>
      <c r="O1052" s="6"/>
    </row>
    <row r="1053" spans="1:15" hidden="1" x14ac:dyDescent="0.2">
      <c r="A1053" s="6"/>
      <c r="O1053" s="6"/>
    </row>
    <row r="1054" spans="1:15" hidden="1" x14ac:dyDescent="0.2">
      <c r="A1054" s="6"/>
      <c r="O1054" s="6"/>
    </row>
    <row r="1055" spans="1:15" hidden="1" x14ac:dyDescent="0.2">
      <c r="A1055" s="6"/>
      <c r="O1055" s="6"/>
    </row>
    <row r="1056" spans="1:15" hidden="1" x14ac:dyDescent="0.2">
      <c r="A1056" s="6"/>
      <c r="O1056" s="6"/>
    </row>
    <row r="1057" spans="1:15" hidden="1" x14ac:dyDescent="0.2">
      <c r="A1057" s="6"/>
      <c r="O1057" s="6"/>
    </row>
    <row r="1058" spans="1:15" hidden="1" x14ac:dyDescent="0.2">
      <c r="A1058" s="6"/>
      <c r="O1058" s="6"/>
    </row>
    <row r="1059" spans="1:15" hidden="1" x14ac:dyDescent="0.2">
      <c r="A1059" s="6"/>
      <c r="O1059" s="6"/>
    </row>
    <row r="1060" spans="1:15" hidden="1" x14ac:dyDescent="0.2">
      <c r="A1060" s="6"/>
      <c r="O1060" s="6"/>
    </row>
    <row r="1061" spans="1:15" hidden="1" x14ac:dyDescent="0.2">
      <c r="A1061" s="6"/>
      <c r="O1061" s="6"/>
    </row>
    <row r="1062" spans="1:15" hidden="1" x14ac:dyDescent="0.2">
      <c r="A1062" s="6"/>
      <c r="O1062" s="6"/>
    </row>
    <row r="1063" spans="1:15" hidden="1" x14ac:dyDescent="0.2">
      <c r="A1063" s="6"/>
      <c r="O1063" s="6"/>
    </row>
    <row r="1064" spans="1:15" hidden="1" x14ac:dyDescent="0.2">
      <c r="A1064" s="6"/>
      <c r="O1064" s="6"/>
    </row>
    <row r="1065" spans="1:15" hidden="1" x14ac:dyDescent="0.2">
      <c r="A1065" s="6"/>
      <c r="O1065" s="6"/>
    </row>
    <row r="1066" spans="1:15" hidden="1" x14ac:dyDescent="0.2">
      <c r="A1066" s="6"/>
      <c r="O1066" s="6"/>
    </row>
    <row r="1067" spans="1:15" hidden="1" x14ac:dyDescent="0.2">
      <c r="A1067" s="6"/>
      <c r="O1067" s="6"/>
    </row>
    <row r="1068" spans="1:15" hidden="1" x14ac:dyDescent="0.2">
      <c r="A1068" s="6"/>
      <c r="O1068" s="6"/>
    </row>
    <row r="1069" spans="1:15" hidden="1" x14ac:dyDescent="0.2">
      <c r="A1069" s="6"/>
      <c r="O1069" s="6"/>
    </row>
    <row r="1070" spans="1:15" hidden="1" x14ac:dyDescent="0.2">
      <c r="A1070" s="6"/>
      <c r="O1070" s="6"/>
    </row>
    <row r="1071" spans="1:15" hidden="1" x14ac:dyDescent="0.2">
      <c r="A1071" s="6"/>
      <c r="O1071" s="6"/>
    </row>
    <row r="1072" spans="1:15" hidden="1" x14ac:dyDescent="0.2">
      <c r="A1072" s="6"/>
      <c r="O1072" s="6"/>
    </row>
    <row r="1073" spans="1:15" hidden="1" x14ac:dyDescent="0.2">
      <c r="A1073" s="6"/>
      <c r="O1073" s="6"/>
    </row>
    <row r="1074" spans="1:15" hidden="1" x14ac:dyDescent="0.2">
      <c r="A1074" s="6"/>
      <c r="O1074" s="6"/>
    </row>
    <row r="1075" spans="1:15" hidden="1" x14ac:dyDescent="0.2">
      <c r="A1075" s="6"/>
      <c r="O1075" s="6"/>
    </row>
    <row r="1076" spans="1:15" hidden="1" x14ac:dyDescent="0.2">
      <c r="A1076" s="6"/>
      <c r="O1076" s="6"/>
    </row>
    <row r="1077" spans="1:15" hidden="1" x14ac:dyDescent="0.2">
      <c r="A1077" s="6"/>
      <c r="O1077" s="6"/>
    </row>
    <row r="1078" spans="1:15" hidden="1" x14ac:dyDescent="0.2">
      <c r="A1078" s="6"/>
      <c r="O1078" s="6"/>
    </row>
    <row r="1079" spans="1:15" hidden="1" x14ac:dyDescent="0.2">
      <c r="A1079" s="6"/>
      <c r="O1079" s="6"/>
    </row>
    <row r="1080" spans="1:15" hidden="1" x14ac:dyDescent="0.2">
      <c r="A1080" s="6"/>
      <c r="O1080" s="6"/>
    </row>
    <row r="1081" spans="1:15" hidden="1" x14ac:dyDescent="0.2">
      <c r="A1081" s="6"/>
      <c r="O1081" s="6"/>
    </row>
    <row r="1082" spans="1:15" hidden="1" x14ac:dyDescent="0.2">
      <c r="A1082" s="6"/>
      <c r="O1082" s="6"/>
    </row>
    <row r="1083" spans="1:15" hidden="1" x14ac:dyDescent="0.2">
      <c r="A1083" s="6"/>
      <c r="O1083" s="6"/>
    </row>
    <row r="1084" spans="1:15" hidden="1" x14ac:dyDescent="0.2">
      <c r="A1084" s="6"/>
      <c r="O1084" s="6"/>
    </row>
    <row r="1085" spans="1:15" hidden="1" x14ac:dyDescent="0.2">
      <c r="A1085" s="6"/>
      <c r="O1085" s="6"/>
    </row>
    <row r="1086" spans="1:15" hidden="1" x14ac:dyDescent="0.2">
      <c r="A1086" s="6"/>
      <c r="O1086" s="6"/>
    </row>
    <row r="1087" spans="1:15" hidden="1" x14ac:dyDescent="0.2">
      <c r="A1087" s="6"/>
      <c r="O1087" s="6"/>
    </row>
    <row r="1088" spans="1:15" hidden="1" x14ac:dyDescent="0.2">
      <c r="A1088" s="6"/>
      <c r="O1088" s="6"/>
    </row>
    <row r="1089" spans="1:15" hidden="1" x14ac:dyDescent="0.2">
      <c r="A1089" s="6"/>
      <c r="O1089" s="6"/>
    </row>
    <row r="1090" spans="1:15" hidden="1" x14ac:dyDescent="0.2">
      <c r="A1090" s="6"/>
      <c r="O1090" s="6"/>
    </row>
    <row r="1091" spans="1:15" hidden="1" x14ac:dyDescent="0.2">
      <c r="A1091" s="6"/>
      <c r="O1091" s="6"/>
    </row>
    <row r="1092" spans="1:15" hidden="1" x14ac:dyDescent="0.2">
      <c r="A1092" s="6"/>
      <c r="O1092" s="6"/>
    </row>
    <row r="1093" spans="1:15" hidden="1" x14ac:dyDescent="0.2">
      <c r="A1093" s="6"/>
      <c r="O1093" s="6"/>
    </row>
    <row r="1094" spans="1:15" hidden="1" x14ac:dyDescent="0.2">
      <c r="A1094" s="6"/>
      <c r="O1094" s="6"/>
    </row>
    <row r="1095" spans="1:15" hidden="1" x14ac:dyDescent="0.2">
      <c r="A1095" s="6"/>
      <c r="O1095" s="6"/>
    </row>
    <row r="1096" spans="1:15" hidden="1" x14ac:dyDescent="0.2">
      <c r="A1096" s="6"/>
      <c r="O1096" s="6"/>
    </row>
    <row r="1097" spans="1:15" hidden="1" x14ac:dyDescent="0.2">
      <c r="A1097" s="6"/>
      <c r="O1097" s="6"/>
    </row>
    <row r="1098" spans="1:15" hidden="1" x14ac:dyDescent="0.2">
      <c r="A1098" s="6"/>
      <c r="O1098" s="6"/>
    </row>
    <row r="1099" spans="1:15" hidden="1" x14ac:dyDescent="0.2">
      <c r="A1099" s="6"/>
      <c r="O1099" s="6"/>
    </row>
    <row r="1100" spans="1:15" hidden="1" x14ac:dyDescent="0.2">
      <c r="A1100" s="6"/>
      <c r="B1100" s="6"/>
      <c r="C1100" s="6"/>
      <c r="D1100" s="6"/>
      <c r="E1100" s="6"/>
      <c r="F1100" s="6"/>
      <c r="G1100" s="6"/>
      <c r="H1100" s="6"/>
      <c r="I1100" s="6"/>
      <c r="J1100" s="6"/>
      <c r="K1100" s="6"/>
      <c r="L1100" s="6"/>
      <c r="M1100" s="6"/>
      <c r="N1100" s="6"/>
      <c r="O1100" s="6"/>
    </row>
    <row r="1101" spans="1:15" hidden="1" x14ac:dyDescent="0.2">
      <c r="A1101" s="6"/>
      <c r="B1101" s="6"/>
      <c r="C1101" s="6"/>
      <c r="D1101" s="6"/>
      <c r="E1101" s="6"/>
      <c r="F1101" s="6"/>
      <c r="G1101" s="6"/>
      <c r="H1101" s="6"/>
      <c r="I1101" s="6"/>
      <c r="J1101" s="6"/>
      <c r="K1101" s="6"/>
      <c r="L1101" s="6"/>
      <c r="M1101" s="6"/>
      <c r="N1101" s="6"/>
      <c r="O1101" s="6"/>
    </row>
    <row r="1102" spans="1:15" hidden="1" x14ac:dyDescent="0.2">
      <c r="A1102" s="6"/>
      <c r="B1102" s="6"/>
      <c r="C1102" s="6"/>
      <c r="D1102" s="6"/>
      <c r="E1102" s="6"/>
      <c r="F1102" s="6"/>
      <c r="G1102" s="6"/>
      <c r="H1102" s="6"/>
      <c r="I1102" s="6"/>
      <c r="J1102" s="6"/>
      <c r="K1102" s="6"/>
      <c r="L1102" s="6"/>
      <c r="M1102" s="6"/>
      <c r="N1102" s="6"/>
      <c r="O1102" s="6"/>
    </row>
    <row r="1103" spans="1:15" hidden="1" x14ac:dyDescent="0.2">
      <c r="A1103" s="6"/>
      <c r="B1103" s="6"/>
      <c r="C1103" s="6"/>
      <c r="D1103" s="6"/>
      <c r="E1103" s="6"/>
      <c r="F1103" s="6"/>
      <c r="G1103" s="6"/>
      <c r="H1103" s="6"/>
      <c r="I1103" s="6"/>
      <c r="J1103" s="6"/>
      <c r="K1103" s="6"/>
      <c r="L1103" s="6"/>
      <c r="M1103" s="6"/>
      <c r="N1103" s="6"/>
      <c r="O1103" s="6"/>
    </row>
    <row r="1104" spans="1:15" hidden="1" x14ac:dyDescent="0.2">
      <c r="A1104" s="6"/>
      <c r="B1104" s="6"/>
      <c r="C1104" s="6"/>
      <c r="D1104" s="6"/>
      <c r="E1104" s="6"/>
      <c r="F1104" s="6"/>
      <c r="G1104" s="6"/>
      <c r="H1104" s="6"/>
      <c r="I1104" s="6"/>
      <c r="J1104" s="6"/>
      <c r="K1104" s="6"/>
      <c r="L1104" s="6"/>
      <c r="M1104" s="6"/>
      <c r="N1104" s="6"/>
      <c r="O1104" s="6"/>
    </row>
    <row r="1105" spans="1:15" hidden="1" x14ac:dyDescent="0.2">
      <c r="A1105" s="6"/>
      <c r="B1105" s="6"/>
      <c r="C1105" s="6"/>
      <c r="D1105" s="6"/>
      <c r="E1105" s="6"/>
      <c r="F1105" s="6"/>
      <c r="G1105" s="6"/>
      <c r="H1105" s="6"/>
      <c r="I1105" s="6"/>
      <c r="J1105" s="6"/>
      <c r="K1105" s="6"/>
      <c r="L1105" s="6"/>
      <c r="M1105" s="6"/>
      <c r="N1105" s="6"/>
      <c r="O1105" s="6"/>
    </row>
    <row r="1106" spans="1:15" hidden="1" x14ac:dyDescent="0.2">
      <c r="A1106" s="6"/>
      <c r="B1106" s="6"/>
      <c r="C1106" s="6"/>
      <c r="D1106" s="6"/>
      <c r="E1106" s="6"/>
      <c r="F1106" s="6"/>
      <c r="G1106" s="6"/>
      <c r="H1106" s="6"/>
      <c r="I1106" s="6"/>
      <c r="J1106" s="6"/>
      <c r="K1106" s="6"/>
      <c r="L1106" s="6"/>
      <c r="M1106" s="6"/>
      <c r="N1106" s="6"/>
      <c r="O1106" s="6"/>
    </row>
    <row r="1107" spans="1:15" hidden="1" x14ac:dyDescent="0.2">
      <c r="A1107" s="6"/>
      <c r="B1107" s="6"/>
      <c r="C1107" s="6"/>
      <c r="D1107" s="6"/>
      <c r="E1107" s="6"/>
      <c r="F1107" s="6"/>
      <c r="G1107" s="6"/>
      <c r="H1107" s="6"/>
      <c r="I1107" s="6"/>
      <c r="J1107" s="6"/>
      <c r="K1107" s="6"/>
      <c r="L1107" s="6"/>
      <c r="M1107" s="6"/>
      <c r="N1107" s="6"/>
      <c r="O1107" s="6"/>
    </row>
    <row r="1108" spans="1:15" hidden="1" x14ac:dyDescent="0.2">
      <c r="A1108" s="6"/>
      <c r="B1108" s="6"/>
      <c r="C1108" s="6"/>
      <c r="D1108" s="6"/>
      <c r="E1108" s="6"/>
      <c r="F1108" s="6"/>
      <c r="G1108" s="6"/>
      <c r="H1108" s="6"/>
      <c r="I1108" s="6"/>
      <c r="J1108" s="6"/>
      <c r="K1108" s="6"/>
      <c r="L1108" s="6"/>
      <c r="M1108" s="6"/>
      <c r="N1108" s="6"/>
      <c r="O1108" s="6"/>
    </row>
    <row r="1109" spans="1:15" hidden="1" x14ac:dyDescent="0.2">
      <c r="A1109" s="6"/>
      <c r="B1109" s="6"/>
      <c r="C1109" s="6"/>
      <c r="D1109" s="6"/>
      <c r="E1109" s="6"/>
      <c r="F1109" s="6"/>
      <c r="G1109" s="6"/>
      <c r="H1109" s="6"/>
      <c r="I1109" s="6"/>
      <c r="J1109" s="6"/>
      <c r="K1109" s="6"/>
      <c r="L1109" s="6"/>
      <c r="M1109" s="6"/>
      <c r="N1109" s="6"/>
      <c r="O1109" s="6"/>
    </row>
    <row r="1110" spans="1:15" hidden="1" x14ac:dyDescent="0.2">
      <c r="A1110" s="6"/>
      <c r="B1110" s="6"/>
      <c r="C1110" s="6"/>
      <c r="D1110" s="6"/>
      <c r="E1110" s="6"/>
      <c r="F1110" s="6"/>
      <c r="G1110" s="6"/>
      <c r="H1110" s="6"/>
      <c r="I1110" s="6"/>
      <c r="J1110" s="6"/>
      <c r="K1110" s="6"/>
      <c r="L1110" s="6"/>
      <c r="M1110" s="6"/>
      <c r="N1110" s="6"/>
      <c r="O1110" s="6"/>
    </row>
    <row r="1111" spans="1:15" hidden="1" x14ac:dyDescent="0.2">
      <c r="A1111" s="6"/>
      <c r="B1111" s="6"/>
      <c r="C1111" s="6"/>
      <c r="D1111" s="6"/>
      <c r="E1111" s="6"/>
      <c r="F1111" s="6"/>
      <c r="G1111" s="6"/>
      <c r="H1111" s="6"/>
      <c r="I1111" s="6"/>
      <c r="J1111" s="6"/>
      <c r="K1111" s="6"/>
      <c r="L1111" s="6"/>
      <c r="M1111" s="6"/>
      <c r="N1111" s="6"/>
      <c r="O1111" s="6"/>
    </row>
    <row r="1112" spans="1:15" hidden="1" x14ac:dyDescent="0.2">
      <c r="A1112" s="6"/>
      <c r="B1112" s="6"/>
      <c r="C1112" s="6"/>
      <c r="D1112" s="6"/>
      <c r="E1112" s="6"/>
      <c r="F1112" s="6"/>
      <c r="G1112" s="6"/>
      <c r="H1112" s="6"/>
      <c r="I1112" s="6"/>
      <c r="J1112" s="6"/>
      <c r="K1112" s="6"/>
      <c r="L1112" s="6"/>
      <c r="M1112" s="6"/>
      <c r="N1112" s="6"/>
      <c r="O1112" s="6"/>
    </row>
    <row r="1113" spans="1:15" hidden="1" x14ac:dyDescent="0.2">
      <c r="A1113" s="6"/>
      <c r="B1113" s="6"/>
      <c r="C1113" s="6"/>
      <c r="D1113" s="6"/>
      <c r="E1113" s="6"/>
      <c r="F1113" s="6"/>
      <c r="G1113" s="6"/>
      <c r="H1113" s="6"/>
      <c r="I1113" s="6"/>
      <c r="J1113" s="6"/>
      <c r="K1113" s="6"/>
      <c r="L1113" s="6"/>
      <c r="M1113" s="6"/>
      <c r="N1113" s="6"/>
      <c r="O1113" s="6"/>
    </row>
    <row r="1114" spans="1:15" hidden="1" x14ac:dyDescent="0.2">
      <c r="A1114" s="6"/>
      <c r="B1114" s="6"/>
      <c r="C1114" s="6"/>
      <c r="D1114" s="6"/>
      <c r="E1114" s="6"/>
      <c r="F1114" s="6"/>
      <c r="G1114" s="6"/>
      <c r="H1114" s="6"/>
      <c r="I1114" s="6"/>
      <c r="J1114" s="6"/>
      <c r="K1114" s="6"/>
      <c r="L1114" s="6"/>
      <c r="M1114" s="6"/>
      <c r="N1114" s="6"/>
      <c r="O1114" s="6"/>
    </row>
    <row r="1115" spans="1:15" hidden="1" x14ac:dyDescent="0.2">
      <c r="A1115" s="6"/>
      <c r="B1115" s="6"/>
      <c r="C1115" s="6"/>
      <c r="D1115" s="6"/>
      <c r="E1115" s="6"/>
      <c r="F1115" s="6"/>
      <c r="G1115" s="6"/>
      <c r="H1115" s="6"/>
      <c r="I1115" s="6"/>
      <c r="J1115" s="6"/>
      <c r="K1115" s="6"/>
      <c r="L1115" s="6"/>
      <c r="M1115" s="6"/>
      <c r="N1115" s="6"/>
      <c r="O1115" s="6"/>
    </row>
    <row r="1116" spans="1:15" hidden="1" x14ac:dyDescent="0.2">
      <c r="A1116" s="6"/>
      <c r="B1116" s="6"/>
      <c r="C1116" s="6"/>
      <c r="D1116" s="6"/>
      <c r="E1116" s="6"/>
      <c r="F1116" s="6"/>
      <c r="G1116" s="6"/>
      <c r="H1116" s="6"/>
      <c r="I1116" s="6"/>
      <c r="J1116" s="6"/>
      <c r="K1116" s="6"/>
      <c r="L1116" s="6"/>
      <c r="M1116" s="6"/>
      <c r="N1116" s="6"/>
      <c r="O1116" s="6"/>
    </row>
    <row r="1117" spans="1:15" hidden="1" x14ac:dyDescent="0.2">
      <c r="A1117" s="6"/>
      <c r="B1117" s="6"/>
      <c r="C1117" s="6"/>
      <c r="D1117" s="6"/>
      <c r="E1117" s="6"/>
      <c r="F1117" s="6"/>
      <c r="G1117" s="6"/>
      <c r="H1117" s="6"/>
      <c r="I1117" s="6"/>
      <c r="J1117" s="6"/>
      <c r="K1117" s="6"/>
      <c r="L1117" s="6"/>
      <c r="M1117" s="6"/>
      <c r="N1117" s="6"/>
      <c r="O1117" s="6"/>
    </row>
    <row r="1118" spans="1:15" hidden="1" x14ac:dyDescent="0.2">
      <c r="A1118" s="6"/>
      <c r="B1118" s="6"/>
      <c r="C1118" s="6"/>
      <c r="D1118" s="6"/>
      <c r="E1118" s="6"/>
      <c r="F1118" s="6"/>
      <c r="G1118" s="6"/>
      <c r="H1118" s="6"/>
      <c r="I1118" s="6"/>
      <c r="J1118" s="6"/>
      <c r="K1118" s="6"/>
      <c r="L1118" s="6"/>
      <c r="M1118" s="6"/>
      <c r="N1118" s="6"/>
      <c r="O1118" s="6"/>
    </row>
    <row r="1119" spans="1:15" hidden="1" x14ac:dyDescent="0.2">
      <c r="A1119" s="6"/>
      <c r="B1119" s="6"/>
      <c r="C1119" s="6"/>
      <c r="D1119" s="6"/>
      <c r="E1119" s="6"/>
      <c r="F1119" s="6"/>
      <c r="G1119" s="6"/>
      <c r="H1119" s="6"/>
      <c r="I1119" s="6"/>
      <c r="J1119" s="6"/>
      <c r="K1119" s="6"/>
      <c r="L1119" s="6"/>
      <c r="M1119" s="6"/>
      <c r="N1119" s="6"/>
      <c r="O1119" s="6"/>
    </row>
    <row r="1120" spans="1:15" hidden="1" x14ac:dyDescent="0.2">
      <c r="A1120" s="6"/>
      <c r="B1120" s="6"/>
      <c r="C1120" s="6"/>
      <c r="D1120" s="6"/>
      <c r="E1120" s="6"/>
      <c r="F1120" s="6"/>
      <c r="G1120" s="6"/>
      <c r="H1120" s="6"/>
      <c r="I1120" s="6"/>
      <c r="J1120" s="6"/>
      <c r="K1120" s="6"/>
      <c r="L1120" s="6"/>
      <c r="M1120" s="6"/>
      <c r="N1120" s="6"/>
      <c r="O1120" s="6"/>
    </row>
    <row r="1121" spans="1:15" hidden="1" x14ac:dyDescent="0.2">
      <c r="A1121" s="6"/>
      <c r="B1121" s="6"/>
      <c r="C1121" s="6"/>
      <c r="D1121" s="6"/>
      <c r="E1121" s="6"/>
      <c r="F1121" s="6"/>
      <c r="G1121" s="6"/>
      <c r="H1121" s="6"/>
      <c r="I1121" s="6"/>
      <c r="J1121" s="6"/>
      <c r="K1121" s="6"/>
      <c r="L1121" s="6"/>
      <c r="M1121" s="6"/>
      <c r="N1121" s="6"/>
      <c r="O1121" s="6"/>
    </row>
    <row r="1122" spans="1:15" hidden="1" x14ac:dyDescent="0.2">
      <c r="A1122" s="6"/>
      <c r="B1122" s="6"/>
      <c r="C1122" s="6"/>
      <c r="D1122" s="6"/>
      <c r="E1122" s="6"/>
      <c r="F1122" s="6"/>
      <c r="G1122" s="6"/>
      <c r="H1122" s="6"/>
      <c r="I1122" s="6"/>
      <c r="J1122" s="6"/>
      <c r="K1122" s="6"/>
      <c r="L1122" s="6"/>
      <c r="M1122" s="6"/>
      <c r="N1122" s="6"/>
      <c r="O1122" s="6"/>
    </row>
    <row r="1123" spans="1:15" hidden="1" x14ac:dyDescent="0.2">
      <c r="A1123" s="6"/>
      <c r="B1123" s="6"/>
      <c r="C1123" s="6"/>
      <c r="D1123" s="6"/>
      <c r="E1123" s="6"/>
      <c r="F1123" s="6"/>
      <c r="G1123" s="6"/>
      <c r="H1123" s="6"/>
      <c r="I1123" s="6"/>
      <c r="J1123" s="6"/>
      <c r="K1123" s="6"/>
      <c r="L1123" s="6"/>
      <c r="M1123" s="6"/>
      <c r="N1123" s="6"/>
      <c r="O1123" s="6"/>
    </row>
    <row r="1124" spans="1:15" hidden="1" x14ac:dyDescent="0.2">
      <c r="A1124" s="6"/>
      <c r="B1124" s="6"/>
      <c r="C1124" s="6"/>
      <c r="D1124" s="6"/>
      <c r="E1124" s="6"/>
      <c r="F1124" s="6"/>
      <c r="G1124" s="6"/>
      <c r="H1124" s="6"/>
      <c r="I1124" s="6"/>
      <c r="J1124" s="6"/>
      <c r="K1124" s="6"/>
      <c r="L1124" s="6"/>
      <c r="M1124" s="6"/>
      <c r="N1124" s="6"/>
      <c r="O1124" s="6"/>
    </row>
    <row r="1125" spans="1:15" hidden="1" x14ac:dyDescent="0.2">
      <c r="A1125" s="6"/>
      <c r="B1125" s="6"/>
      <c r="C1125" s="6"/>
      <c r="D1125" s="6"/>
      <c r="E1125" s="6"/>
      <c r="F1125" s="6"/>
      <c r="G1125" s="6"/>
      <c r="H1125" s="6"/>
      <c r="I1125" s="6"/>
      <c r="J1125" s="6"/>
      <c r="K1125" s="6"/>
      <c r="L1125" s="6"/>
      <c r="M1125" s="6"/>
      <c r="N1125" s="6"/>
      <c r="O1125" s="6"/>
    </row>
    <row r="1126" spans="1:15" hidden="1" x14ac:dyDescent="0.2">
      <c r="A1126" s="6"/>
      <c r="B1126" s="6"/>
      <c r="C1126" s="6"/>
      <c r="D1126" s="6"/>
      <c r="E1126" s="6"/>
      <c r="F1126" s="6"/>
      <c r="G1126" s="6"/>
      <c r="H1126" s="6"/>
      <c r="I1126" s="6"/>
      <c r="J1126" s="6"/>
      <c r="K1126" s="6"/>
      <c r="L1126" s="6"/>
      <c r="M1126" s="6"/>
      <c r="N1126" s="6"/>
      <c r="O1126" s="6"/>
    </row>
    <row r="1127" spans="1:15" hidden="1" x14ac:dyDescent="0.2">
      <c r="A1127" s="6"/>
      <c r="B1127" s="6"/>
      <c r="C1127" s="6"/>
      <c r="D1127" s="6"/>
      <c r="E1127" s="6"/>
      <c r="F1127" s="6"/>
      <c r="G1127" s="6"/>
      <c r="H1127" s="6"/>
      <c r="I1127" s="6"/>
      <c r="J1127" s="6"/>
      <c r="K1127" s="6"/>
      <c r="L1127" s="6"/>
      <c r="M1127" s="6"/>
      <c r="N1127" s="6"/>
      <c r="O1127" s="6"/>
    </row>
    <row r="1128" spans="1:15" hidden="1" x14ac:dyDescent="0.2">
      <c r="A1128" s="6"/>
      <c r="B1128" s="6"/>
      <c r="C1128" s="6"/>
      <c r="D1128" s="6"/>
      <c r="E1128" s="6"/>
      <c r="F1128" s="6"/>
      <c r="G1128" s="6"/>
      <c r="H1128" s="6"/>
      <c r="I1128" s="6"/>
      <c r="J1128" s="6"/>
      <c r="K1128" s="6"/>
      <c r="L1128" s="6"/>
      <c r="M1128" s="6"/>
      <c r="N1128" s="6"/>
      <c r="O1128" s="6"/>
    </row>
    <row r="1129" spans="1:15" hidden="1" x14ac:dyDescent="0.2">
      <c r="A1129" s="6"/>
      <c r="B1129" s="6"/>
      <c r="C1129" s="6"/>
      <c r="D1129" s="6"/>
      <c r="E1129" s="6"/>
      <c r="F1129" s="6"/>
      <c r="G1129" s="6"/>
      <c r="H1129" s="6"/>
      <c r="I1129" s="6"/>
      <c r="J1129" s="6"/>
      <c r="K1129" s="6"/>
      <c r="L1129" s="6"/>
      <c r="M1129" s="6"/>
      <c r="N1129" s="6"/>
      <c r="O1129" s="6"/>
    </row>
    <row r="1130" spans="1:15" hidden="1" x14ac:dyDescent="0.2">
      <c r="A1130" s="6"/>
      <c r="B1130" s="6"/>
      <c r="C1130" s="6"/>
      <c r="D1130" s="6"/>
      <c r="E1130" s="6"/>
      <c r="F1130" s="6"/>
      <c r="G1130" s="6"/>
      <c r="H1130" s="6"/>
      <c r="I1130" s="6"/>
      <c r="J1130" s="6"/>
      <c r="K1130" s="6"/>
      <c r="L1130" s="6"/>
      <c r="M1130" s="6"/>
      <c r="N1130" s="6"/>
      <c r="O1130" s="6"/>
    </row>
    <row r="1131" spans="1:15" hidden="1" x14ac:dyDescent="0.2">
      <c r="A1131" s="6"/>
      <c r="B1131" s="6"/>
      <c r="C1131" s="6"/>
      <c r="D1131" s="6"/>
      <c r="E1131" s="6"/>
      <c r="F1131" s="6"/>
      <c r="G1131" s="6"/>
      <c r="H1131" s="6"/>
      <c r="I1131" s="6"/>
      <c r="J1131" s="6"/>
      <c r="K1131" s="6"/>
      <c r="L1131" s="6"/>
      <c r="M1131" s="6"/>
      <c r="N1131" s="6"/>
      <c r="O1131" s="6"/>
    </row>
    <row r="1132" spans="1:15" hidden="1" x14ac:dyDescent="0.2">
      <c r="A1132" s="6"/>
      <c r="B1132" s="6"/>
      <c r="C1132" s="6"/>
      <c r="D1132" s="6"/>
      <c r="E1132" s="6"/>
      <c r="F1132" s="6"/>
      <c r="G1132" s="6"/>
      <c r="H1132" s="6"/>
      <c r="I1132" s="6"/>
      <c r="J1132" s="6"/>
      <c r="K1132" s="6"/>
      <c r="L1132" s="6"/>
      <c r="M1132" s="6"/>
      <c r="N1132" s="6"/>
      <c r="O1132" s="6"/>
    </row>
    <row r="1133" spans="1:15" hidden="1" x14ac:dyDescent="0.2">
      <c r="A1133" s="6"/>
      <c r="B1133" s="6"/>
      <c r="C1133" s="6"/>
      <c r="D1133" s="6"/>
      <c r="E1133" s="6"/>
      <c r="F1133" s="6"/>
      <c r="G1133" s="6"/>
      <c r="H1133" s="6"/>
      <c r="I1133" s="6"/>
      <c r="J1133" s="6"/>
      <c r="K1133" s="6"/>
      <c r="L1133" s="6"/>
      <c r="M1133" s="6"/>
      <c r="N1133" s="6"/>
      <c r="O1133" s="6"/>
    </row>
    <row r="1134" spans="1:15" hidden="1" x14ac:dyDescent="0.2">
      <c r="A1134" s="6"/>
      <c r="B1134" s="6"/>
      <c r="C1134" s="6"/>
      <c r="D1134" s="6"/>
      <c r="E1134" s="6"/>
      <c r="F1134" s="6"/>
      <c r="G1134" s="6"/>
      <c r="H1134" s="6"/>
      <c r="I1134" s="6"/>
      <c r="J1134" s="6"/>
      <c r="K1134" s="6"/>
      <c r="L1134" s="6"/>
      <c r="M1134" s="6"/>
      <c r="N1134" s="6"/>
      <c r="O1134" s="6"/>
    </row>
    <row r="1135" spans="1:15" hidden="1" x14ac:dyDescent="0.2">
      <c r="A1135" s="6"/>
      <c r="B1135" s="6"/>
      <c r="C1135" s="6"/>
      <c r="D1135" s="6"/>
      <c r="E1135" s="6"/>
      <c r="F1135" s="6"/>
      <c r="G1135" s="6"/>
      <c r="H1135" s="6"/>
      <c r="I1135" s="6"/>
      <c r="J1135" s="6"/>
      <c r="K1135" s="6"/>
      <c r="L1135" s="6"/>
      <c r="M1135" s="6"/>
      <c r="N1135" s="6"/>
      <c r="O1135" s="6"/>
    </row>
    <row r="1136" spans="1:15" hidden="1" x14ac:dyDescent="0.2">
      <c r="A1136" s="6"/>
      <c r="B1136" s="6"/>
      <c r="C1136" s="6"/>
      <c r="D1136" s="6"/>
      <c r="E1136" s="6"/>
      <c r="F1136" s="6"/>
      <c r="G1136" s="6"/>
      <c r="H1136" s="6"/>
      <c r="I1136" s="6"/>
      <c r="J1136" s="6"/>
      <c r="K1136" s="6"/>
      <c r="L1136" s="6"/>
      <c r="M1136" s="6"/>
      <c r="N1136" s="6"/>
      <c r="O1136" s="6"/>
    </row>
    <row r="1137" spans="1:15" hidden="1" x14ac:dyDescent="0.2">
      <c r="A1137" s="6"/>
      <c r="B1137" s="6"/>
      <c r="C1137" s="6"/>
      <c r="D1137" s="6"/>
      <c r="E1137" s="6"/>
      <c r="F1137" s="6"/>
      <c r="G1137" s="6"/>
      <c r="H1137" s="6"/>
      <c r="I1137" s="6"/>
      <c r="J1137" s="6"/>
      <c r="K1137" s="6"/>
      <c r="L1137" s="6"/>
      <c r="M1137" s="6"/>
      <c r="N1137" s="6"/>
      <c r="O1137" s="6"/>
    </row>
    <row r="1138" spans="1:15" hidden="1" x14ac:dyDescent="0.2">
      <c r="A1138" s="6"/>
      <c r="B1138" s="6"/>
      <c r="C1138" s="6"/>
      <c r="D1138" s="6"/>
      <c r="E1138" s="6"/>
      <c r="F1138" s="6"/>
      <c r="G1138" s="6"/>
      <c r="H1138" s="6"/>
      <c r="I1138" s="6"/>
      <c r="J1138" s="6"/>
      <c r="K1138" s="6"/>
      <c r="L1138" s="6"/>
      <c r="M1138" s="6"/>
      <c r="N1138" s="6"/>
      <c r="O1138" s="6"/>
    </row>
    <row r="1139" spans="1:15" hidden="1" x14ac:dyDescent="0.2">
      <c r="A1139" s="6"/>
      <c r="B1139" s="6"/>
      <c r="C1139" s="6"/>
      <c r="D1139" s="6"/>
      <c r="E1139" s="6"/>
      <c r="F1139" s="6"/>
      <c r="G1139" s="6"/>
      <c r="H1139" s="6"/>
      <c r="I1139" s="6"/>
      <c r="J1139" s="6"/>
      <c r="K1139" s="6"/>
      <c r="L1139" s="6"/>
      <c r="M1139" s="6"/>
      <c r="N1139" s="6"/>
      <c r="O1139" s="6"/>
    </row>
    <row r="1140" spans="1:15" hidden="1" x14ac:dyDescent="0.2">
      <c r="A1140" s="6"/>
      <c r="B1140" s="6"/>
      <c r="C1140" s="6"/>
      <c r="D1140" s="6"/>
      <c r="E1140" s="6"/>
      <c r="F1140" s="6"/>
      <c r="G1140" s="6"/>
      <c r="H1140" s="6"/>
      <c r="I1140" s="6"/>
      <c r="J1140" s="6"/>
      <c r="K1140" s="6"/>
      <c r="L1140" s="6"/>
      <c r="M1140" s="6"/>
      <c r="N1140" s="6"/>
      <c r="O1140" s="6"/>
    </row>
    <row r="1141" spans="1:15" hidden="1" x14ac:dyDescent="0.2">
      <c r="A1141" s="6"/>
      <c r="B1141" s="6"/>
      <c r="C1141" s="6"/>
      <c r="D1141" s="6"/>
      <c r="E1141" s="6"/>
      <c r="F1141" s="6"/>
      <c r="G1141" s="6"/>
      <c r="H1141" s="6"/>
      <c r="I1141" s="6"/>
      <c r="J1141" s="6"/>
      <c r="K1141" s="6"/>
      <c r="L1141" s="6"/>
      <c r="M1141" s="6"/>
      <c r="N1141" s="6"/>
      <c r="O1141" s="6"/>
    </row>
    <row r="1142" spans="1:15" hidden="1" x14ac:dyDescent="0.2">
      <c r="A1142" s="6"/>
      <c r="B1142" s="6"/>
      <c r="C1142" s="6"/>
      <c r="D1142" s="6"/>
      <c r="E1142" s="6"/>
      <c r="F1142" s="6"/>
      <c r="G1142" s="6"/>
      <c r="H1142" s="6"/>
      <c r="I1142" s="6"/>
      <c r="J1142" s="6"/>
      <c r="K1142" s="6"/>
      <c r="L1142" s="6"/>
      <c r="M1142" s="6"/>
      <c r="N1142" s="6"/>
      <c r="O1142" s="6"/>
    </row>
    <row r="1143" spans="1:15" hidden="1" x14ac:dyDescent="0.2">
      <c r="A1143" s="6"/>
      <c r="B1143" s="6"/>
      <c r="C1143" s="6"/>
      <c r="D1143" s="6"/>
      <c r="E1143" s="6"/>
      <c r="F1143" s="6"/>
      <c r="G1143" s="6"/>
      <c r="H1143" s="6"/>
      <c r="I1143" s="6"/>
      <c r="J1143" s="6"/>
      <c r="K1143" s="6"/>
      <c r="L1143" s="6"/>
      <c r="M1143" s="6"/>
      <c r="N1143" s="6"/>
      <c r="O1143" s="6"/>
    </row>
    <row r="1144" spans="1:15" hidden="1" x14ac:dyDescent="0.2">
      <c r="A1144" s="6"/>
      <c r="B1144" s="6"/>
      <c r="C1144" s="6"/>
      <c r="D1144" s="6"/>
      <c r="E1144" s="6"/>
      <c r="F1144" s="6"/>
      <c r="G1144" s="6"/>
      <c r="H1144" s="6"/>
      <c r="I1144" s="6"/>
      <c r="J1144" s="6"/>
      <c r="K1144" s="6"/>
      <c r="L1144" s="6"/>
      <c r="M1144" s="6"/>
      <c r="N1144" s="6"/>
      <c r="O1144" s="6"/>
    </row>
    <row r="1145" spans="1:15" hidden="1" x14ac:dyDescent="0.2">
      <c r="A1145" s="6"/>
      <c r="B1145" s="6"/>
      <c r="C1145" s="6"/>
      <c r="D1145" s="6"/>
      <c r="E1145" s="6"/>
      <c r="F1145" s="6"/>
      <c r="G1145" s="6"/>
      <c r="H1145" s="6"/>
      <c r="I1145" s="6"/>
      <c r="J1145" s="6"/>
      <c r="K1145" s="6"/>
      <c r="L1145" s="6"/>
      <c r="M1145" s="6"/>
      <c r="N1145" s="6"/>
      <c r="O1145" s="6"/>
    </row>
    <row r="1146" spans="1:15" hidden="1" x14ac:dyDescent="0.2">
      <c r="A1146" s="6"/>
      <c r="B1146" s="6"/>
      <c r="C1146" s="6"/>
      <c r="D1146" s="6"/>
      <c r="E1146" s="6"/>
      <c r="F1146" s="6"/>
      <c r="G1146" s="6"/>
      <c r="H1146" s="6"/>
      <c r="I1146" s="6"/>
      <c r="J1146" s="6"/>
      <c r="K1146" s="6"/>
      <c r="L1146" s="6"/>
      <c r="M1146" s="6"/>
      <c r="N1146" s="6"/>
      <c r="O1146" s="6"/>
    </row>
    <row r="1147" spans="1:15" hidden="1" x14ac:dyDescent="0.2">
      <c r="A1147" s="6"/>
      <c r="B1147" s="6"/>
      <c r="C1147" s="6"/>
      <c r="D1147" s="6"/>
      <c r="E1147" s="6"/>
      <c r="F1147" s="6"/>
      <c r="G1147" s="6"/>
      <c r="H1147" s="6"/>
      <c r="I1147" s="6"/>
      <c r="J1147" s="6"/>
      <c r="K1147" s="6"/>
      <c r="L1147" s="6"/>
      <c r="M1147" s="6"/>
      <c r="N1147" s="6"/>
      <c r="O1147" s="6"/>
    </row>
    <row r="1148" spans="1:15" hidden="1" x14ac:dyDescent="0.2">
      <c r="A1148" s="6"/>
      <c r="B1148" s="6"/>
      <c r="C1148" s="6"/>
      <c r="D1148" s="6"/>
      <c r="E1148" s="6"/>
      <c r="F1148" s="6"/>
      <c r="G1148" s="6"/>
      <c r="H1148" s="6"/>
      <c r="I1148" s="6"/>
      <c r="J1148" s="6"/>
      <c r="K1148" s="6"/>
      <c r="L1148" s="6"/>
      <c r="M1148" s="6"/>
      <c r="N1148" s="6"/>
      <c r="O1148" s="6"/>
    </row>
    <row r="1149" spans="1:15" hidden="1" x14ac:dyDescent="0.2">
      <c r="A1149" s="6"/>
      <c r="B1149" s="6"/>
      <c r="C1149" s="6"/>
      <c r="D1149" s="6"/>
      <c r="E1149" s="6"/>
      <c r="F1149" s="6"/>
      <c r="G1149" s="6"/>
      <c r="H1149" s="6"/>
      <c r="I1149" s="6"/>
      <c r="J1149" s="6"/>
      <c r="K1149" s="6"/>
      <c r="L1149" s="6"/>
      <c r="M1149" s="6"/>
      <c r="N1149" s="6"/>
      <c r="O1149" s="6"/>
    </row>
    <row r="1150" spans="1:15" hidden="1" x14ac:dyDescent="0.2">
      <c r="A1150" s="6"/>
      <c r="B1150" s="6"/>
      <c r="C1150" s="6"/>
      <c r="D1150" s="6"/>
      <c r="E1150" s="6"/>
      <c r="F1150" s="6"/>
      <c r="G1150" s="6"/>
      <c r="H1150" s="6"/>
      <c r="I1150" s="6"/>
      <c r="J1150" s="6"/>
      <c r="K1150" s="6"/>
      <c r="L1150" s="6"/>
      <c r="M1150" s="6"/>
      <c r="N1150" s="6"/>
      <c r="O1150" s="6"/>
    </row>
    <row r="1151" spans="1:15" hidden="1" x14ac:dyDescent="0.2">
      <c r="A1151" s="6"/>
      <c r="B1151" s="6"/>
      <c r="C1151" s="6"/>
      <c r="D1151" s="6"/>
      <c r="E1151" s="6"/>
      <c r="F1151" s="6"/>
      <c r="G1151" s="6"/>
      <c r="H1151" s="6"/>
      <c r="I1151" s="6"/>
      <c r="J1151" s="6"/>
      <c r="K1151" s="6"/>
      <c r="L1151" s="6"/>
      <c r="M1151" s="6"/>
      <c r="N1151" s="6"/>
      <c r="O1151" s="6"/>
    </row>
    <row r="1152" spans="1:15" hidden="1" x14ac:dyDescent="0.2">
      <c r="A1152" s="6"/>
      <c r="B1152" s="6"/>
      <c r="C1152" s="6"/>
      <c r="D1152" s="6"/>
      <c r="E1152" s="6"/>
      <c r="F1152" s="6"/>
      <c r="G1152" s="6"/>
      <c r="H1152" s="6"/>
      <c r="I1152" s="6"/>
      <c r="J1152" s="6"/>
      <c r="K1152" s="6"/>
      <c r="L1152" s="6"/>
      <c r="M1152" s="6"/>
      <c r="N1152" s="6"/>
      <c r="O1152" s="6"/>
    </row>
    <row r="1153" spans="1:15" hidden="1" x14ac:dyDescent="0.2">
      <c r="A1153" s="6"/>
      <c r="B1153" s="6"/>
      <c r="C1153" s="6"/>
      <c r="D1153" s="6"/>
      <c r="E1153" s="6"/>
      <c r="F1153" s="6"/>
      <c r="G1153" s="6"/>
      <c r="H1153" s="6"/>
      <c r="I1153" s="6"/>
      <c r="J1153" s="6"/>
      <c r="K1153" s="6"/>
      <c r="L1153" s="6"/>
      <c r="M1153" s="6"/>
      <c r="N1153" s="6"/>
      <c r="O1153" s="6"/>
    </row>
    <row r="1154" spans="1:15" hidden="1" x14ac:dyDescent="0.2">
      <c r="A1154" s="6"/>
      <c r="B1154" s="6"/>
      <c r="C1154" s="6"/>
      <c r="D1154" s="6"/>
      <c r="E1154" s="6"/>
      <c r="F1154" s="6"/>
      <c r="G1154" s="6"/>
      <c r="H1154" s="6"/>
      <c r="I1154" s="6"/>
      <c r="J1154" s="6"/>
      <c r="K1154" s="6"/>
      <c r="L1154" s="6"/>
      <c r="M1154" s="6"/>
      <c r="N1154" s="6"/>
      <c r="O1154" s="6"/>
    </row>
    <row r="1155" spans="1:15" hidden="1" x14ac:dyDescent="0.2">
      <c r="A1155" s="6"/>
      <c r="B1155" s="6"/>
      <c r="C1155" s="6"/>
      <c r="D1155" s="6"/>
      <c r="E1155" s="6"/>
      <c r="F1155" s="6"/>
      <c r="G1155" s="6"/>
      <c r="H1155" s="6"/>
      <c r="I1155" s="6"/>
      <c r="J1155" s="6"/>
      <c r="K1155" s="6"/>
      <c r="L1155" s="6"/>
      <c r="M1155" s="6"/>
      <c r="N1155" s="6"/>
      <c r="O1155" s="6"/>
    </row>
    <row r="1156" spans="1:15" hidden="1" x14ac:dyDescent="0.2">
      <c r="A1156" s="6"/>
      <c r="B1156" s="6"/>
      <c r="C1156" s="6"/>
      <c r="D1156" s="6"/>
      <c r="E1156" s="6"/>
      <c r="F1156" s="6"/>
      <c r="G1156" s="6"/>
      <c r="H1156" s="6"/>
      <c r="I1156" s="6"/>
      <c r="J1156" s="6"/>
      <c r="K1156" s="6"/>
      <c r="L1156" s="6"/>
      <c r="M1156" s="6"/>
      <c r="N1156" s="6"/>
      <c r="O1156" s="6"/>
    </row>
    <row r="1157" spans="1:15" hidden="1" x14ac:dyDescent="0.2">
      <c r="A1157" s="6"/>
      <c r="B1157" s="6"/>
      <c r="C1157" s="6"/>
      <c r="D1157" s="6"/>
      <c r="E1157" s="6"/>
      <c r="F1157" s="6"/>
      <c r="G1157" s="6"/>
      <c r="H1157" s="6"/>
      <c r="I1157" s="6"/>
      <c r="J1157" s="6"/>
      <c r="K1157" s="6"/>
      <c r="L1157" s="6"/>
      <c r="M1157" s="6"/>
      <c r="N1157" s="6"/>
      <c r="O1157" s="6"/>
    </row>
    <row r="1158" spans="1:15" hidden="1" x14ac:dyDescent="0.2">
      <c r="A1158" s="6"/>
      <c r="B1158" s="6"/>
      <c r="C1158" s="6"/>
      <c r="D1158" s="6"/>
      <c r="E1158" s="6"/>
      <c r="F1158" s="6"/>
      <c r="G1158" s="6"/>
      <c r="H1158" s="6"/>
      <c r="I1158" s="6"/>
      <c r="J1158" s="6"/>
      <c r="K1158" s="6"/>
      <c r="L1158" s="6"/>
      <c r="M1158" s="6"/>
      <c r="N1158" s="6"/>
      <c r="O1158" s="6"/>
    </row>
    <row r="1159" spans="1:15" hidden="1" x14ac:dyDescent="0.2">
      <c r="A1159" s="6"/>
      <c r="B1159" s="6"/>
      <c r="C1159" s="6"/>
      <c r="D1159" s="6"/>
      <c r="E1159" s="6"/>
      <c r="F1159" s="6"/>
      <c r="G1159" s="6"/>
      <c r="H1159" s="6"/>
      <c r="I1159" s="6"/>
      <c r="J1159" s="6"/>
      <c r="K1159" s="6"/>
      <c r="L1159" s="6"/>
      <c r="M1159" s="6"/>
      <c r="N1159" s="6"/>
      <c r="O1159" s="6"/>
    </row>
    <row r="1160" spans="1:15" hidden="1" x14ac:dyDescent="0.2">
      <c r="A1160" s="6"/>
      <c r="B1160" s="6"/>
      <c r="C1160" s="6"/>
      <c r="D1160" s="6"/>
      <c r="E1160" s="6"/>
      <c r="F1160" s="6"/>
      <c r="G1160" s="6"/>
      <c r="H1160" s="6"/>
      <c r="I1160" s="6"/>
      <c r="J1160" s="6"/>
      <c r="K1160" s="6"/>
      <c r="L1160" s="6"/>
      <c r="M1160" s="6"/>
      <c r="N1160" s="6"/>
      <c r="O1160" s="6"/>
    </row>
    <row r="1161" spans="1:15" hidden="1" x14ac:dyDescent="0.2">
      <c r="A1161" s="6"/>
      <c r="B1161" s="6"/>
      <c r="C1161" s="6"/>
      <c r="D1161" s="6"/>
      <c r="E1161" s="6"/>
      <c r="F1161" s="6"/>
      <c r="G1161" s="6"/>
      <c r="H1161" s="6"/>
      <c r="I1161" s="6"/>
      <c r="J1161" s="6"/>
      <c r="K1161" s="6"/>
      <c r="L1161" s="6"/>
      <c r="M1161" s="6"/>
      <c r="N1161" s="6"/>
      <c r="O1161" s="6"/>
    </row>
    <row r="1162" spans="1:15" hidden="1" x14ac:dyDescent="0.2">
      <c r="A1162" s="6"/>
      <c r="B1162" s="6"/>
      <c r="C1162" s="6"/>
      <c r="D1162" s="6"/>
      <c r="E1162" s="6"/>
      <c r="F1162" s="6"/>
      <c r="G1162" s="6"/>
      <c r="H1162" s="6"/>
      <c r="I1162" s="6"/>
      <c r="J1162" s="6"/>
      <c r="K1162" s="6"/>
      <c r="L1162" s="6"/>
      <c r="M1162" s="6"/>
      <c r="N1162" s="6"/>
      <c r="O1162" s="6"/>
    </row>
    <row r="1163" spans="1:15" hidden="1" x14ac:dyDescent="0.2">
      <c r="A1163" s="6"/>
      <c r="B1163" s="6"/>
      <c r="C1163" s="6"/>
      <c r="D1163" s="6"/>
      <c r="E1163" s="6"/>
      <c r="F1163" s="6"/>
      <c r="G1163" s="6"/>
      <c r="H1163" s="6"/>
      <c r="I1163" s="6"/>
      <c r="J1163" s="6"/>
      <c r="K1163" s="6"/>
      <c r="L1163" s="6"/>
      <c r="M1163" s="6"/>
      <c r="N1163" s="6"/>
      <c r="O1163" s="6"/>
    </row>
    <row r="1164" spans="1:15" hidden="1" x14ac:dyDescent="0.2">
      <c r="A1164" s="6"/>
      <c r="B1164" s="6"/>
      <c r="C1164" s="6"/>
      <c r="D1164" s="6"/>
      <c r="E1164" s="6"/>
      <c r="F1164" s="6"/>
      <c r="G1164" s="6"/>
      <c r="H1164" s="6"/>
      <c r="I1164" s="6"/>
      <c r="J1164" s="6"/>
      <c r="K1164" s="6"/>
      <c r="L1164" s="6"/>
      <c r="M1164" s="6"/>
      <c r="N1164" s="6"/>
      <c r="O1164" s="6"/>
    </row>
    <row r="1165" spans="1:15" hidden="1" x14ac:dyDescent="0.2">
      <c r="A1165" s="6"/>
      <c r="B1165" s="6"/>
      <c r="C1165" s="6"/>
      <c r="D1165" s="6"/>
      <c r="E1165" s="6"/>
      <c r="F1165" s="6"/>
      <c r="G1165" s="6"/>
      <c r="H1165" s="6"/>
      <c r="I1165" s="6"/>
      <c r="J1165" s="6"/>
      <c r="K1165" s="6"/>
      <c r="L1165" s="6"/>
      <c r="M1165" s="6"/>
      <c r="N1165" s="6"/>
      <c r="O1165" s="6"/>
    </row>
    <row r="1166" spans="1:15" hidden="1" x14ac:dyDescent="0.2">
      <c r="A1166" s="6"/>
      <c r="B1166" s="6"/>
      <c r="C1166" s="6"/>
      <c r="D1166" s="6"/>
      <c r="E1166" s="6"/>
      <c r="F1166" s="6"/>
      <c r="G1166" s="6"/>
      <c r="H1166" s="6"/>
      <c r="I1166" s="6"/>
      <c r="J1166" s="6"/>
      <c r="K1166" s="6"/>
      <c r="L1166" s="6"/>
      <c r="M1166" s="6"/>
      <c r="N1166" s="6"/>
      <c r="O1166" s="6"/>
    </row>
    <row r="1167" spans="1:15" hidden="1" x14ac:dyDescent="0.2">
      <c r="A1167" s="6"/>
      <c r="B1167" s="6"/>
      <c r="C1167" s="6"/>
      <c r="D1167" s="6"/>
      <c r="E1167" s="6"/>
      <c r="F1167" s="6"/>
      <c r="G1167" s="6"/>
      <c r="H1167" s="6"/>
      <c r="I1167" s="6"/>
      <c r="J1167" s="6"/>
      <c r="K1167" s="6"/>
      <c r="L1167" s="6"/>
      <c r="M1167" s="6"/>
      <c r="N1167" s="6"/>
      <c r="O1167" s="6"/>
    </row>
    <row r="1168" spans="1:15" hidden="1" x14ac:dyDescent="0.2">
      <c r="A1168" s="6"/>
      <c r="B1168" s="6"/>
      <c r="C1168" s="6"/>
      <c r="D1168" s="6"/>
      <c r="E1168" s="6"/>
      <c r="F1168" s="6"/>
      <c r="G1168" s="6"/>
      <c r="H1168" s="6"/>
      <c r="I1168" s="6"/>
      <c r="J1168" s="6"/>
      <c r="K1168" s="6"/>
      <c r="L1168" s="6"/>
      <c r="M1168" s="6"/>
      <c r="N1168" s="6"/>
      <c r="O1168" s="6"/>
    </row>
    <row r="1169" spans="1:15" hidden="1" x14ac:dyDescent="0.2">
      <c r="A1169" s="6"/>
      <c r="B1169" s="6"/>
      <c r="C1169" s="6"/>
      <c r="D1169" s="6"/>
      <c r="E1169" s="6"/>
      <c r="F1169" s="6"/>
      <c r="G1169" s="6"/>
      <c r="H1169" s="6"/>
      <c r="I1169" s="6"/>
      <c r="J1169" s="6"/>
      <c r="K1169" s="6"/>
      <c r="L1169" s="6"/>
      <c r="M1169" s="6"/>
      <c r="N1169" s="6"/>
      <c r="O1169" s="6"/>
    </row>
    <row r="1170" spans="1:15" hidden="1" x14ac:dyDescent="0.2">
      <c r="A1170" s="6"/>
      <c r="B1170" s="6"/>
      <c r="C1170" s="6"/>
      <c r="D1170" s="6"/>
      <c r="E1170" s="6"/>
      <c r="F1170" s="6"/>
      <c r="G1170" s="6"/>
      <c r="H1170" s="6"/>
      <c r="I1170" s="6"/>
      <c r="J1170" s="6"/>
      <c r="K1170" s="6"/>
      <c r="L1170" s="6"/>
      <c r="M1170" s="6"/>
      <c r="N1170" s="6"/>
      <c r="O1170" s="6"/>
    </row>
    <row r="1171" spans="1:15" hidden="1" x14ac:dyDescent="0.2">
      <c r="A1171" s="6"/>
      <c r="B1171" s="6"/>
      <c r="C1171" s="6"/>
      <c r="D1171" s="6"/>
      <c r="E1171" s="6"/>
      <c r="F1171" s="6"/>
      <c r="G1171" s="6"/>
      <c r="H1171" s="6"/>
      <c r="I1171" s="6"/>
      <c r="J1171" s="6"/>
      <c r="K1171" s="6"/>
      <c r="L1171" s="6"/>
      <c r="M1171" s="6"/>
      <c r="N1171" s="6"/>
      <c r="O1171" s="6"/>
    </row>
    <row r="1172" spans="1:15" hidden="1" x14ac:dyDescent="0.2">
      <c r="A1172" s="6"/>
      <c r="B1172" s="6"/>
      <c r="C1172" s="6"/>
      <c r="D1172" s="6"/>
      <c r="E1172" s="6"/>
      <c r="F1172" s="6"/>
      <c r="G1172" s="6"/>
      <c r="H1172" s="6"/>
      <c r="I1172" s="6"/>
      <c r="J1172" s="6"/>
      <c r="K1172" s="6"/>
      <c r="L1172" s="6"/>
      <c r="M1172" s="6"/>
      <c r="N1172" s="6"/>
      <c r="O1172" s="6"/>
    </row>
    <row r="1173" spans="1:15" hidden="1" x14ac:dyDescent="0.2">
      <c r="A1173" s="6"/>
      <c r="B1173" s="6"/>
      <c r="C1173" s="6"/>
      <c r="D1173" s="6"/>
      <c r="E1173" s="6"/>
      <c r="F1173" s="6"/>
      <c r="G1173" s="6"/>
      <c r="H1173" s="6"/>
      <c r="I1173" s="6"/>
      <c r="J1173" s="6"/>
      <c r="K1173" s="6"/>
      <c r="L1173" s="6"/>
      <c r="M1173" s="6"/>
      <c r="N1173" s="6"/>
      <c r="O1173" s="6"/>
    </row>
    <row r="1174" spans="1:15" hidden="1" x14ac:dyDescent="0.2">
      <c r="A1174" s="6"/>
      <c r="B1174" s="6"/>
      <c r="C1174" s="6"/>
      <c r="D1174" s="6"/>
      <c r="E1174" s="6"/>
      <c r="F1174" s="6"/>
      <c r="G1174" s="6"/>
      <c r="H1174" s="6"/>
      <c r="I1174" s="6"/>
      <c r="J1174" s="6"/>
      <c r="K1174" s="6"/>
      <c r="L1174" s="6"/>
      <c r="M1174" s="6"/>
      <c r="N1174" s="6"/>
      <c r="O1174" s="6"/>
    </row>
    <row r="1175" spans="1:15" hidden="1" x14ac:dyDescent="0.2">
      <c r="A1175" s="6"/>
      <c r="B1175" s="6"/>
      <c r="C1175" s="6"/>
      <c r="D1175" s="6"/>
      <c r="E1175" s="6"/>
      <c r="F1175" s="6"/>
      <c r="G1175" s="6"/>
      <c r="H1175" s="6"/>
      <c r="I1175" s="6"/>
      <c r="J1175" s="6"/>
      <c r="K1175" s="6"/>
      <c r="L1175" s="6"/>
      <c r="M1175" s="6"/>
      <c r="N1175" s="6"/>
      <c r="O1175" s="6"/>
    </row>
    <row r="1176" spans="1:15" hidden="1" x14ac:dyDescent="0.2">
      <c r="A1176" s="6"/>
      <c r="B1176" s="6"/>
      <c r="C1176" s="6"/>
      <c r="D1176" s="6"/>
      <c r="E1176" s="6"/>
      <c r="F1176" s="6"/>
      <c r="G1176" s="6"/>
      <c r="H1176" s="6"/>
      <c r="I1176" s="6"/>
      <c r="J1176" s="6"/>
      <c r="K1176" s="6"/>
      <c r="L1176" s="6"/>
      <c r="M1176" s="6"/>
      <c r="N1176" s="6"/>
      <c r="O1176" s="6"/>
    </row>
    <row r="1177" spans="1:15" hidden="1" x14ac:dyDescent="0.2">
      <c r="A1177" s="6"/>
      <c r="B1177" s="6"/>
      <c r="C1177" s="6"/>
      <c r="D1177" s="6"/>
      <c r="E1177" s="6"/>
      <c r="F1177" s="6"/>
      <c r="G1177" s="6"/>
      <c r="H1177" s="6"/>
      <c r="I1177" s="6"/>
      <c r="J1177" s="6"/>
      <c r="K1177" s="6"/>
      <c r="L1177" s="6"/>
      <c r="M1177" s="6"/>
      <c r="N1177" s="6"/>
      <c r="O1177" s="6"/>
    </row>
    <row r="1178" spans="1:15" hidden="1" x14ac:dyDescent="0.2">
      <c r="A1178" s="6"/>
      <c r="B1178" s="6"/>
      <c r="C1178" s="6"/>
      <c r="D1178" s="6"/>
      <c r="E1178" s="6"/>
      <c r="F1178" s="6"/>
      <c r="G1178" s="6"/>
      <c r="H1178" s="6"/>
      <c r="I1178" s="6"/>
      <c r="J1178" s="6"/>
      <c r="K1178" s="6"/>
      <c r="L1178" s="6"/>
      <c r="M1178" s="6"/>
      <c r="N1178" s="6"/>
      <c r="O1178" s="6"/>
    </row>
    <row r="1179" spans="1:15" hidden="1" x14ac:dyDescent="0.2">
      <c r="A1179" s="6"/>
      <c r="B1179" s="6"/>
      <c r="C1179" s="6"/>
      <c r="D1179" s="6"/>
      <c r="E1179" s="6"/>
      <c r="F1179" s="6"/>
      <c r="G1179" s="6"/>
      <c r="H1179" s="6"/>
      <c r="I1179" s="6"/>
      <c r="J1179" s="6"/>
      <c r="K1179" s="6"/>
      <c r="L1179" s="6"/>
      <c r="M1179" s="6"/>
      <c r="N1179" s="6"/>
      <c r="O1179" s="6"/>
    </row>
    <row r="1180" spans="1:15" hidden="1" x14ac:dyDescent="0.2">
      <c r="A1180" s="6"/>
      <c r="B1180" s="6"/>
      <c r="C1180" s="6"/>
      <c r="D1180" s="6"/>
      <c r="E1180" s="6"/>
      <c r="F1180" s="6"/>
      <c r="G1180" s="6"/>
      <c r="H1180" s="6"/>
      <c r="I1180" s="6"/>
      <c r="J1180" s="6"/>
      <c r="K1180" s="6"/>
      <c r="L1180" s="6"/>
      <c r="M1180" s="6"/>
      <c r="N1180" s="6"/>
      <c r="O1180" s="6"/>
    </row>
    <row r="1181" spans="1:15" hidden="1" x14ac:dyDescent="0.2">
      <c r="A1181" s="6"/>
      <c r="B1181" s="6"/>
      <c r="C1181" s="6"/>
      <c r="D1181" s="6"/>
      <c r="E1181" s="6"/>
      <c r="F1181" s="6"/>
      <c r="G1181" s="6"/>
      <c r="H1181" s="6"/>
      <c r="I1181" s="6"/>
      <c r="J1181" s="6"/>
      <c r="K1181" s="6"/>
      <c r="L1181" s="6"/>
      <c r="M1181" s="6"/>
      <c r="N1181" s="6"/>
      <c r="O1181" s="6"/>
    </row>
    <row r="1182" spans="1:15" hidden="1" x14ac:dyDescent="0.2">
      <c r="A1182" s="6"/>
      <c r="B1182" s="6"/>
      <c r="C1182" s="6"/>
      <c r="D1182" s="6"/>
      <c r="E1182" s="6"/>
      <c r="F1182" s="6"/>
      <c r="G1182" s="6"/>
      <c r="H1182" s="6"/>
      <c r="I1182" s="6"/>
      <c r="J1182" s="6"/>
      <c r="K1182" s="6"/>
      <c r="L1182" s="6"/>
      <c r="M1182" s="6"/>
      <c r="N1182" s="6"/>
      <c r="O1182" s="6"/>
    </row>
    <row r="1183" spans="1:15" hidden="1" x14ac:dyDescent="0.2">
      <c r="A1183" s="6"/>
      <c r="B1183" s="6"/>
      <c r="C1183" s="6"/>
      <c r="D1183" s="6"/>
      <c r="E1183" s="6"/>
      <c r="F1183" s="6"/>
      <c r="G1183" s="6"/>
      <c r="H1183" s="6"/>
      <c r="I1183" s="6"/>
      <c r="J1183" s="6"/>
      <c r="K1183" s="6"/>
      <c r="L1183" s="6"/>
      <c r="M1183" s="6"/>
      <c r="N1183" s="6"/>
      <c r="O1183" s="6"/>
    </row>
    <row r="1184" spans="1:15" hidden="1" x14ac:dyDescent="0.2">
      <c r="A1184" s="6"/>
      <c r="B1184" s="6"/>
      <c r="C1184" s="6"/>
      <c r="D1184" s="6"/>
      <c r="E1184" s="6"/>
      <c r="F1184" s="6"/>
      <c r="G1184" s="6"/>
      <c r="H1184" s="6"/>
      <c r="I1184" s="6"/>
      <c r="J1184" s="6"/>
      <c r="K1184" s="6"/>
      <c r="L1184" s="6"/>
      <c r="M1184" s="6"/>
      <c r="N1184" s="6"/>
      <c r="O1184" s="6"/>
    </row>
    <row r="1185" spans="1:15" hidden="1" x14ac:dyDescent="0.2">
      <c r="A1185" s="6"/>
      <c r="B1185" s="6"/>
      <c r="C1185" s="6"/>
      <c r="D1185" s="6"/>
      <c r="E1185" s="6"/>
      <c r="F1185" s="6"/>
      <c r="G1185" s="6"/>
      <c r="H1185" s="6"/>
      <c r="I1185" s="6"/>
      <c r="J1185" s="6"/>
      <c r="K1185" s="6"/>
      <c r="L1185" s="6"/>
      <c r="M1185" s="6"/>
      <c r="N1185" s="6"/>
      <c r="O1185" s="6"/>
    </row>
    <row r="1186" spans="1:15" hidden="1" x14ac:dyDescent="0.2">
      <c r="A1186" s="6"/>
      <c r="B1186" s="6"/>
      <c r="C1186" s="6"/>
      <c r="D1186" s="6"/>
      <c r="E1186" s="6"/>
      <c r="F1186" s="6"/>
      <c r="G1186" s="6"/>
      <c r="H1186" s="6"/>
      <c r="I1186" s="6"/>
      <c r="J1186" s="6"/>
      <c r="K1186" s="6"/>
      <c r="L1186" s="6"/>
      <c r="M1186" s="6"/>
      <c r="N1186" s="6"/>
      <c r="O1186" s="6"/>
    </row>
    <row r="1187" spans="1:15" hidden="1" x14ac:dyDescent="0.2">
      <c r="A1187" s="6"/>
      <c r="B1187" s="6"/>
      <c r="C1187" s="6"/>
      <c r="D1187" s="6"/>
      <c r="E1187" s="6"/>
      <c r="F1187" s="6"/>
      <c r="G1187" s="6"/>
      <c r="H1187" s="6"/>
      <c r="I1187" s="6"/>
      <c r="J1187" s="6"/>
      <c r="K1187" s="6"/>
      <c r="L1187" s="6"/>
      <c r="M1187" s="6"/>
      <c r="N1187" s="6"/>
      <c r="O1187" s="6"/>
    </row>
    <row r="1188" spans="1:15" hidden="1" x14ac:dyDescent="0.2">
      <c r="A1188" s="6"/>
      <c r="B1188" s="6"/>
      <c r="C1188" s="6"/>
      <c r="D1188" s="6"/>
      <c r="E1188" s="6"/>
      <c r="F1188" s="6"/>
      <c r="G1188" s="6"/>
      <c r="H1188" s="6"/>
      <c r="I1188" s="6"/>
      <c r="J1188" s="6"/>
      <c r="K1188" s="6"/>
      <c r="L1188" s="6"/>
      <c r="M1188" s="6"/>
      <c r="N1188" s="6"/>
      <c r="O1188" s="6"/>
    </row>
    <row r="1189" spans="1:15" hidden="1" x14ac:dyDescent="0.2">
      <c r="A1189" s="6"/>
      <c r="B1189" s="6"/>
      <c r="C1189" s="6"/>
      <c r="D1189" s="6"/>
      <c r="E1189" s="6"/>
      <c r="F1189" s="6"/>
      <c r="G1189" s="6"/>
      <c r="H1189" s="6"/>
      <c r="I1189" s="6"/>
      <c r="J1189" s="6"/>
      <c r="K1189" s="6"/>
      <c r="L1189" s="6"/>
      <c r="M1189" s="6"/>
      <c r="N1189" s="6"/>
      <c r="O1189" s="6"/>
    </row>
    <row r="1190" spans="1:15" hidden="1" x14ac:dyDescent="0.2">
      <c r="A1190" s="6"/>
      <c r="B1190" s="6"/>
      <c r="C1190" s="6"/>
      <c r="D1190" s="6"/>
      <c r="E1190" s="6"/>
      <c r="F1190" s="6"/>
      <c r="G1190" s="6"/>
      <c r="H1190" s="6"/>
      <c r="I1190" s="6"/>
      <c r="J1190" s="6"/>
      <c r="K1190" s="6"/>
      <c r="L1190" s="6"/>
      <c r="M1190" s="6"/>
      <c r="N1190" s="6"/>
      <c r="O1190" s="6"/>
    </row>
    <row r="1191" spans="1:15" hidden="1" x14ac:dyDescent="0.2">
      <c r="A1191" s="6"/>
      <c r="B1191" s="6"/>
      <c r="C1191" s="6"/>
      <c r="D1191" s="6"/>
      <c r="E1191" s="6"/>
      <c r="F1191" s="6"/>
      <c r="G1191" s="6"/>
      <c r="H1191" s="6"/>
      <c r="I1191" s="6"/>
      <c r="J1191" s="6"/>
      <c r="K1191" s="6"/>
      <c r="L1191" s="6"/>
      <c r="M1191" s="6"/>
      <c r="N1191" s="6"/>
      <c r="O1191" s="6"/>
    </row>
    <row r="1192" spans="1:15" hidden="1" x14ac:dyDescent="0.2">
      <c r="A1192" s="6"/>
      <c r="B1192" s="6"/>
      <c r="C1192" s="6"/>
      <c r="D1192" s="6"/>
      <c r="E1192" s="6"/>
      <c r="F1192" s="6"/>
      <c r="G1192" s="6"/>
      <c r="H1192" s="6"/>
      <c r="I1192" s="6"/>
      <c r="J1192" s="6"/>
      <c r="K1192" s="6"/>
      <c r="L1192" s="6"/>
      <c r="M1192" s="6"/>
      <c r="N1192" s="6"/>
      <c r="O1192" s="6"/>
    </row>
    <row r="1193" spans="1:15" hidden="1" x14ac:dyDescent="0.2">
      <c r="A1193" s="6"/>
      <c r="B1193" s="6"/>
      <c r="C1193" s="6"/>
      <c r="D1193" s="6"/>
      <c r="E1193" s="6"/>
      <c r="F1193" s="6"/>
      <c r="G1193" s="6"/>
      <c r="H1193" s="6"/>
      <c r="I1193" s="6"/>
      <c r="J1193" s="6"/>
      <c r="K1193" s="6"/>
      <c r="L1193" s="6"/>
      <c r="M1193" s="6"/>
      <c r="N1193" s="6"/>
      <c r="O1193" s="6"/>
    </row>
    <row r="1194" spans="1:15" hidden="1" x14ac:dyDescent="0.2">
      <c r="A1194" s="6"/>
      <c r="B1194" s="6"/>
      <c r="C1194" s="6"/>
      <c r="D1194" s="6"/>
      <c r="E1194" s="6"/>
      <c r="F1194" s="6"/>
      <c r="G1194" s="6"/>
      <c r="H1194" s="6"/>
      <c r="I1194" s="6"/>
      <c r="J1194" s="6"/>
      <c r="K1194" s="6"/>
      <c r="L1194" s="6"/>
      <c r="M1194" s="6"/>
      <c r="N1194" s="6"/>
      <c r="O1194" s="6"/>
    </row>
    <row r="1195" spans="1:15" hidden="1" x14ac:dyDescent="0.2">
      <c r="A1195" s="6"/>
      <c r="B1195" s="6"/>
      <c r="C1195" s="6"/>
      <c r="D1195" s="6"/>
      <c r="E1195" s="6"/>
      <c r="F1195" s="6"/>
      <c r="G1195" s="6"/>
      <c r="H1195" s="6"/>
      <c r="I1195" s="6"/>
      <c r="J1195" s="6"/>
      <c r="K1195" s="6"/>
      <c r="L1195" s="6"/>
      <c r="M1195" s="6"/>
      <c r="N1195" s="6"/>
      <c r="O1195" s="6"/>
    </row>
    <row r="1196" spans="1:15" hidden="1" x14ac:dyDescent="0.2">
      <c r="A1196" s="6"/>
      <c r="B1196" s="6"/>
      <c r="C1196" s="6"/>
      <c r="D1196" s="6"/>
      <c r="E1196" s="6"/>
      <c r="F1196" s="6"/>
      <c r="G1196" s="6"/>
      <c r="H1196" s="6"/>
      <c r="I1196" s="6"/>
      <c r="J1196" s="6"/>
      <c r="K1196" s="6"/>
      <c r="L1196" s="6"/>
      <c r="M1196" s="6"/>
      <c r="N1196" s="6"/>
      <c r="O1196" s="6"/>
    </row>
    <row r="1197" spans="1:15" hidden="1" x14ac:dyDescent="0.2">
      <c r="A1197" s="6"/>
      <c r="B1197" s="6"/>
      <c r="C1197" s="6"/>
      <c r="D1197" s="6"/>
      <c r="E1197" s="6"/>
      <c r="F1197" s="6"/>
      <c r="G1197" s="6"/>
      <c r="H1197" s="6"/>
      <c r="I1197" s="6"/>
      <c r="J1197" s="6"/>
      <c r="K1197" s="6"/>
      <c r="L1197" s="6"/>
      <c r="M1197" s="6"/>
      <c r="N1197" s="6"/>
      <c r="O1197" s="6"/>
    </row>
    <row r="1198" spans="1:15" hidden="1" x14ac:dyDescent="0.2">
      <c r="A1198" s="6"/>
      <c r="B1198" s="6"/>
      <c r="C1198" s="6"/>
      <c r="D1198" s="6"/>
      <c r="E1198" s="6"/>
      <c r="F1198" s="6"/>
      <c r="G1198" s="6"/>
      <c r="H1198" s="6"/>
      <c r="I1198" s="6"/>
      <c r="J1198" s="6"/>
      <c r="K1198" s="6"/>
      <c r="L1198" s="6"/>
      <c r="M1198" s="6"/>
      <c r="N1198" s="6"/>
      <c r="O1198" s="6"/>
    </row>
    <row r="1199" spans="1:15" hidden="1" x14ac:dyDescent="0.2">
      <c r="A1199" s="6"/>
      <c r="B1199" s="6"/>
      <c r="C1199" s="6"/>
      <c r="D1199" s="6"/>
      <c r="E1199" s="6"/>
      <c r="F1199" s="6"/>
      <c r="G1199" s="6"/>
      <c r="H1199" s="6"/>
      <c r="I1199" s="6"/>
      <c r="J1199" s="6"/>
      <c r="K1199" s="6"/>
      <c r="L1199" s="6"/>
      <c r="M1199" s="6"/>
      <c r="N1199" s="6"/>
      <c r="O1199" s="6"/>
    </row>
    <row r="1200" spans="1:15" hidden="1" x14ac:dyDescent="0.2">
      <c r="A1200" s="6"/>
      <c r="B1200" s="6"/>
      <c r="C1200" s="6"/>
      <c r="D1200" s="6"/>
      <c r="E1200" s="6"/>
      <c r="F1200" s="6"/>
      <c r="G1200" s="6"/>
      <c r="H1200" s="6"/>
      <c r="I1200" s="6"/>
      <c r="J1200" s="6"/>
      <c r="K1200" s="6"/>
      <c r="L1200" s="6"/>
      <c r="M1200" s="6"/>
      <c r="N1200" s="6"/>
      <c r="O1200" s="6"/>
    </row>
    <row r="1201" spans="1:15" hidden="1" x14ac:dyDescent="0.2">
      <c r="A1201" s="6"/>
      <c r="B1201" s="6"/>
      <c r="C1201" s="6"/>
      <c r="D1201" s="6"/>
      <c r="E1201" s="6"/>
      <c r="F1201" s="6"/>
      <c r="G1201" s="6"/>
      <c r="H1201" s="6"/>
      <c r="I1201" s="6"/>
      <c r="J1201" s="6"/>
      <c r="K1201" s="6"/>
      <c r="L1201" s="6"/>
      <c r="M1201" s="6"/>
      <c r="N1201" s="6"/>
      <c r="O1201" s="6"/>
    </row>
    <row r="1202" spans="1:15" hidden="1" x14ac:dyDescent="0.2">
      <c r="A1202" s="6"/>
      <c r="B1202" s="6"/>
      <c r="C1202" s="6"/>
      <c r="D1202" s="6"/>
      <c r="E1202" s="6"/>
      <c r="F1202" s="6"/>
      <c r="G1202" s="6"/>
      <c r="H1202" s="6"/>
      <c r="I1202" s="6"/>
      <c r="J1202" s="6"/>
      <c r="K1202" s="6"/>
      <c r="L1202" s="6"/>
      <c r="M1202" s="6"/>
      <c r="N1202" s="6"/>
      <c r="O1202" s="6"/>
    </row>
    <row r="1203" spans="1:15" hidden="1" x14ac:dyDescent="0.2">
      <c r="A1203" s="6"/>
      <c r="B1203" s="6"/>
      <c r="C1203" s="6"/>
      <c r="D1203" s="6"/>
      <c r="E1203" s="6"/>
      <c r="F1203" s="6"/>
      <c r="G1203" s="6"/>
      <c r="H1203" s="6"/>
      <c r="I1203" s="6"/>
      <c r="J1203" s="6"/>
      <c r="K1203" s="6"/>
      <c r="L1203" s="6"/>
      <c r="M1203" s="6"/>
      <c r="N1203" s="6"/>
      <c r="O1203" s="6"/>
    </row>
    <row r="1204" spans="1:15" hidden="1" x14ac:dyDescent="0.2">
      <c r="A1204" s="6"/>
      <c r="B1204" s="6"/>
      <c r="C1204" s="6"/>
      <c r="D1204" s="6"/>
      <c r="E1204" s="6"/>
      <c r="F1204" s="6"/>
      <c r="G1204" s="6"/>
      <c r="H1204" s="6"/>
      <c r="I1204" s="6"/>
      <c r="J1204" s="6"/>
      <c r="K1204" s="6"/>
      <c r="L1204" s="6"/>
      <c r="M1204" s="6"/>
      <c r="N1204" s="6"/>
      <c r="O1204" s="6"/>
    </row>
    <row r="1205" spans="1:15" hidden="1" x14ac:dyDescent="0.2">
      <c r="A1205" s="6"/>
      <c r="B1205" s="6"/>
      <c r="C1205" s="6"/>
      <c r="D1205" s="6"/>
      <c r="E1205" s="6"/>
      <c r="F1205" s="6"/>
      <c r="G1205" s="6"/>
      <c r="H1205" s="6"/>
      <c r="I1205" s="6"/>
      <c r="J1205" s="6"/>
      <c r="K1205" s="6"/>
      <c r="L1205" s="6"/>
      <c r="M1205" s="6"/>
      <c r="N1205" s="6"/>
      <c r="O1205" s="6"/>
    </row>
    <row r="1206" spans="1:15" hidden="1" x14ac:dyDescent="0.2">
      <c r="A1206" s="6"/>
      <c r="B1206" s="6"/>
      <c r="C1206" s="6"/>
      <c r="D1206" s="6"/>
      <c r="E1206" s="6"/>
      <c r="F1206" s="6"/>
      <c r="G1206" s="6"/>
      <c r="H1206" s="6"/>
      <c r="I1206" s="6"/>
      <c r="J1206" s="6"/>
      <c r="K1206" s="6"/>
      <c r="L1206" s="6"/>
      <c r="M1206" s="6"/>
      <c r="N1206" s="6"/>
      <c r="O1206" s="6"/>
    </row>
    <row r="1207" spans="1:15" hidden="1" x14ac:dyDescent="0.2">
      <c r="A1207" s="6"/>
      <c r="B1207" s="6"/>
      <c r="C1207" s="6"/>
      <c r="D1207" s="6"/>
      <c r="E1207" s="6"/>
      <c r="F1207" s="6"/>
      <c r="G1207" s="6"/>
      <c r="H1207" s="6"/>
      <c r="I1207" s="6"/>
      <c r="J1207" s="6"/>
      <c r="K1207" s="6"/>
      <c r="L1207" s="6"/>
      <c r="M1207" s="6"/>
      <c r="N1207" s="6"/>
      <c r="O1207" s="6"/>
    </row>
    <row r="1208" spans="1:15" hidden="1" x14ac:dyDescent="0.2">
      <c r="A1208" s="6"/>
      <c r="B1208" s="6"/>
      <c r="C1208" s="6"/>
      <c r="D1208" s="6"/>
      <c r="E1208" s="6"/>
      <c r="F1208" s="6"/>
      <c r="G1208" s="6"/>
      <c r="H1208" s="6"/>
      <c r="I1208" s="6"/>
      <c r="J1208" s="6"/>
      <c r="K1208" s="6"/>
      <c r="L1208" s="6"/>
      <c r="M1208" s="6"/>
      <c r="N1208" s="6"/>
      <c r="O1208" s="6"/>
    </row>
    <row r="1209" spans="1:15" hidden="1" x14ac:dyDescent="0.2">
      <c r="A1209" s="6"/>
      <c r="B1209" s="6"/>
      <c r="C1209" s="6"/>
      <c r="D1209" s="6"/>
      <c r="E1209" s="6"/>
      <c r="F1209" s="6"/>
      <c r="G1209" s="6"/>
      <c r="H1209" s="6"/>
      <c r="I1209" s="6"/>
      <c r="J1209" s="6"/>
      <c r="K1209" s="6"/>
      <c r="L1209" s="6"/>
      <c r="M1209" s="6"/>
      <c r="N1209" s="6"/>
      <c r="O1209" s="6"/>
    </row>
    <row r="1210" spans="1:15" hidden="1" x14ac:dyDescent="0.2">
      <c r="A1210" s="6"/>
      <c r="B1210" s="6"/>
      <c r="C1210" s="6"/>
      <c r="D1210" s="6"/>
      <c r="E1210" s="6"/>
      <c r="F1210" s="6"/>
      <c r="G1210" s="6"/>
      <c r="H1210" s="6"/>
      <c r="I1210" s="6"/>
      <c r="J1210" s="6"/>
      <c r="K1210" s="6"/>
      <c r="L1210" s="6"/>
      <c r="M1210" s="6"/>
      <c r="N1210" s="6"/>
      <c r="O1210" s="6"/>
    </row>
    <row r="1211" spans="1:15" hidden="1" x14ac:dyDescent="0.2">
      <c r="A1211" s="6"/>
      <c r="B1211" s="6"/>
      <c r="C1211" s="6"/>
      <c r="D1211" s="6"/>
      <c r="E1211" s="6"/>
      <c r="F1211" s="6"/>
      <c r="G1211" s="6"/>
      <c r="H1211" s="6"/>
      <c r="I1211" s="6"/>
      <c r="J1211" s="6"/>
      <c r="K1211" s="6"/>
      <c r="L1211" s="6"/>
      <c r="M1211" s="6"/>
      <c r="N1211" s="6"/>
      <c r="O1211" s="6"/>
    </row>
    <row r="1212" spans="1:15" hidden="1" x14ac:dyDescent="0.2">
      <c r="A1212" s="6"/>
      <c r="B1212" s="6"/>
      <c r="C1212" s="6"/>
      <c r="D1212" s="6"/>
      <c r="E1212" s="6"/>
      <c r="F1212" s="6"/>
      <c r="G1212" s="6"/>
      <c r="H1212" s="6"/>
      <c r="I1212" s="6"/>
      <c r="J1212" s="6"/>
      <c r="K1212" s="6"/>
      <c r="L1212" s="6"/>
      <c r="M1212" s="6"/>
      <c r="N1212" s="6"/>
      <c r="O1212" s="6"/>
    </row>
    <row r="1213" spans="1:15" hidden="1" x14ac:dyDescent="0.2">
      <c r="A1213" s="6"/>
      <c r="B1213" s="6"/>
      <c r="C1213" s="6"/>
      <c r="D1213" s="6"/>
      <c r="E1213" s="6"/>
      <c r="F1213" s="6"/>
      <c r="G1213" s="6"/>
      <c r="H1213" s="6"/>
      <c r="I1213" s="6"/>
      <c r="J1213" s="6"/>
      <c r="K1213" s="6"/>
      <c r="L1213" s="6"/>
      <c r="M1213" s="6"/>
      <c r="N1213" s="6"/>
      <c r="O1213" s="6"/>
    </row>
    <row r="1214" spans="1:15" hidden="1" x14ac:dyDescent="0.2">
      <c r="A1214" s="6"/>
      <c r="B1214" s="6"/>
      <c r="C1214" s="6"/>
      <c r="D1214" s="6"/>
      <c r="E1214" s="6"/>
      <c r="F1214" s="6"/>
      <c r="G1214" s="6"/>
      <c r="H1214" s="6"/>
      <c r="I1214" s="6"/>
      <c r="J1214" s="6"/>
      <c r="K1214" s="6"/>
      <c r="L1214" s="6"/>
      <c r="M1214" s="6"/>
      <c r="N1214" s="6"/>
      <c r="O1214" s="6"/>
    </row>
    <row r="1215" spans="1:15" hidden="1" x14ac:dyDescent="0.2">
      <c r="A1215" s="6"/>
      <c r="B1215" s="6"/>
      <c r="C1215" s="6"/>
      <c r="D1215" s="6"/>
      <c r="E1215" s="6"/>
      <c r="F1215" s="6"/>
      <c r="G1215" s="6"/>
      <c r="H1215" s="6"/>
      <c r="I1215" s="6"/>
      <c r="J1215" s="6"/>
      <c r="K1215" s="6"/>
      <c r="L1215" s="6"/>
      <c r="M1215" s="6"/>
      <c r="N1215" s="6"/>
      <c r="O1215" s="6"/>
    </row>
    <row r="1216" spans="1:15" hidden="1" x14ac:dyDescent="0.2">
      <c r="A1216" s="6"/>
      <c r="B1216" s="6"/>
      <c r="C1216" s="6"/>
      <c r="D1216" s="6"/>
      <c r="E1216" s="6"/>
      <c r="F1216" s="6"/>
      <c r="G1216" s="6"/>
      <c r="H1216" s="6"/>
      <c r="I1216" s="6"/>
      <c r="J1216" s="6"/>
      <c r="K1216" s="6"/>
      <c r="L1216" s="6"/>
      <c r="M1216" s="6"/>
      <c r="N1216" s="6"/>
      <c r="O1216" s="6"/>
    </row>
    <row r="1217" spans="1:15" hidden="1" x14ac:dyDescent="0.2">
      <c r="A1217" s="6"/>
      <c r="B1217" s="6"/>
      <c r="C1217" s="6"/>
      <c r="D1217" s="6"/>
      <c r="E1217" s="6"/>
      <c r="F1217" s="6"/>
      <c r="G1217" s="6"/>
      <c r="H1217" s="6"/>
      <c r="I1217" s="6"/>
      <c r="J1217" s="6"/>
      <c r="K1217" s="6"/>
      <c r="L1217" s="6"/>
      <c r="M1217" s="6"/>
      <c r="N1217" s="6"/>
      <c r="O1217" s="6"/>
    </row>
    <row r="1218" spans="1:15" hidden="1" x14ac:dyDescent="0.2">
      <c r="A1218" s="6"/>
      <c r="B1218" s="6"/>
      <c r="C1218" s="6"/>
      <c r="D1218" s="6"/>
      <c r="E1218" s="6"/>
      <c r="F1218" s="6"/>
      <c r="G1218" s="6"/>
      <c r="H1218" s="6"/>
      <c r="I1218" s="6"/>
      <c r="J1218" s="6"/>
      <c r="K1218" s="6"/>
      <c r="L1218" s="6"/>
      <c r="M1218" s="6"/>
      <c r="N1218" s="6"/>
      <c r="O1218" s="6"/>
    </row>
    <row r="1219" spans="1:15" hidden="1" x14ac:dyDescent="0.2">
      <c r="A1219" s="6"/>
      <c r="B1219" s="6"/>
      <c r="C1219" s="6"/>
      <c r="D1219" s="6"/>
      <c r="E1219" s="6"/>
      <c r="F1219" s="6"/>
      <c r="G1219" s="6"/>
      <c r="H1219" s="6"/>
      <c r="I1219" s="6"/>
      <c r="J1219" s="6"/>
      <c r="K1219" s="6"/>
      <c r="L1219" s="6"/>
      <c r="M1219" s="6"/>
      <c r="N1219" s="6"/>
      <c r="O1219" s="6"/>
    </row>
    <row r="1220" spans="1:15" hidden="1" x14ac:dyDescent="0.2">
      <c r="A1220" s="6"/>
      <c r="B1220" s="6"/>
      <c r="C1220" s="6"/>
      <c r="D1220" s="6"/>
      <c r="E1220" s="6"/>
      <c r="F1220" s="6"/>
      <c r="G1220" s="6"/>
      <c r="H1220" s="6"/>
      <c r="I1220" s="6"/>
      <c r="J1220" s="6"/>
      <c r="K1220" s="6"/>
      <c r="L1220" s="6"/>
      <c r="M1220" s="6"/>
      <c r="N1220" s="6"/>
      <c r="O1220" s="6"/>
    </row>
    <row r="1221" spans="1:15" hidden="1" x14ac:dyDescent="0.2">
      <c r="A1221" s="6"/>
      <c r="B1221" s="6"/>
      <c r="C1221" s="6"/>
      <c r="D1221" s="6"/>
      <c r="E1221" s="6"/>
      <c r="F1221" s="6"/>
      <c r="G1221" s="6"/>
      <c r="H1221" s="6"/>
      <c r="I1221" s="6"/>
      <c r="J1221" s="6"/>
      <c r="K1221" s="6"/>
      <c r="L1221" s="6"/>
      <c r="M1221" s="6"/>
      <c r="N1221" s="6"/>
      <c r="O1221" s="6"/>
    </row>
    <row r="1222" spans="1:15" hidden="1" x14ac:dyDescent="0.2">
      <c r="A1222" s="6"/>
      <c r="B1222" s="6"/>
      <c r="C1222" s="6"/>
      <c r="D1222" s="6"/>
      <c r="E1222" s="6"/>
      <c r="F1222" s="6"/>
      <c r="G1222" s="6"/>
      <c r="H1222" s="6"/>
      <c r="I1222" s="6"/>
      <c r="J1222" s="6"/>
      <c r="K1222" s="6"/>
      <c r="L1222" s="6"/>
      <c r="M1222" s="6"/>
      <c r="N1222" s="6"/>
      <c r="O1222" s="6"/>
    </row>
    <row r="1223" spans="1:15" hidden="1" x14ac:dyDescent="0.2">
      <c r="A1223" s="6"/>
      <c r="B1223" s="6"/>
      <c r="C1223" s="6"/>
      <c r="D1223" s="6"/>
      <c r="E1223" s="6"/>
      <c r="F1223" s="6"/>
      <c r="G1223" s="6"/>
      <c r="H1223" s="6"/>
      <c r="I1223" s="6"/>
      <c r="J1223" s="6"/>
      <c r="K1223" s="6"/>
      <c r="L1223" s="6"/>
      <c r="M1223" s="6"/>
      <c r="N1223" s="6"/>
      <c r="O1223" s="6"/>
    </row>
    <row r="1224" spans="1:15" hidden="1" x14ac:dyDescent="0.2">
      <c r="A1224" s="6"/>
      <c r="B1224" s="6"/>
      <c r="C1224" s="6"/>
      <c r="D1224" s="6"/>
      <c r="E1224" s="6"/>
      <c r="F1224" s="6"/>
      <c r="G1224" s="6"/>
      <c r="H1224" s="6"/>
      <c r="I1224" s="6"/>
      <c r="J1224" s="6"/>
      <c r="K1224" s="6"/>
      <c r="L1224" s="6"/>
      <c r="M1224" s="6"/>
      <c r="N1224" s="6"/>
      <c r="O1224" s="6"/>
    </row>
    <row r="1225" spans="1:15" hidden="1" x14ac:dyDescent="0.2">
      <c r="A1225" s="6"/>
      <c r="B1225" s="6"/>
      <c r="C1225" s="6"/>
      <c r="D1225" s="6"/>
      <c r="E1225" s="6"/>
      <c r="F1225" s="6"/>
      <c r="G1225" s="6"/>
      <c r="H1225" s="6"/>
      <c r="I1225" s="6"/>
      <c r="J1225" s="6"/>
      <c r="K1225" s="6"/>
      <c r="L1225" s="6"/>
      <c r="M1225" s="6"/>
      <c r="N1225" s="6"/>
      <c r="O1225" s="6"/>
    </row>
    <row r="1226" spans="1:15" hidden="1" x14ac:dyDescent="0.2">
      <c r="A1226" s="6"/>
      <c r="B1226" s="6"/>
      <c r="C1226" s="6"/>
      <c r="D1226" s="6"/>
      <c r="E1226" s="6"/>
      <c r="F1226" s="6"/>
      <c r="G1226" s="6"/>
      <c r="H1226" s="6"/>
      <c r="I1226" s="6"/>
      <c r="J1226" s="6"/>
      <c r="K1226" s="6"/>
      <c r="L1226" s="6"/>
      <c r="M1226" s="6"/>
      <c r="N1226" s="6"/>
      <c r="O1226" s="6"/>
    </row>
    <row r="1227" spans="1:15" hidden="1" x14ac:dyDescent="0.2">
      <c r="A1227" s="6"/>
      <c r="B1227" s="6"/>
      <c r="C1227" s="6"/>
      <c r="D1227" s="6"/>
      <c r="E1227" s="6"/>
      <c r="F1227" s="6"/>
      <c r="G1227" s="6"/>
      <c r="H1227" s="6"/>
      <c r="I1227" s="6"/>
      <c r="J1227" s="6"/>
      <c r="K1227" s="6"/>
      <c r="L1227" s="6"/>
      <c r="M1227" s="6"/>
      <c r="N1227" s="6"/>
      <c r="O1227" s="6"/>
    </row>
    <row r="1228" spans="1:15" hidden="1" x14ac:dyDescent="0.2">
      <c r="A1228" s="6"/>
      <c r="B1228" s="6"/>
      <c r="C1228" s="6"/>
      <c r="D1228" s="6"/>
      <c r="E1228" s="6"/>
      <c r="F1228" s="6"/>
      <c r="G1228" s="6"/>
      <c r="H1228" s="6"/>
      <c r="I1228" s="6"/>
      <c r="J1228" s="6"/>
      <c r="K1228" s="6"/>
      <c r="L1228" s="6"/>
      <c r="M1228" s="6"/>
      <c r="N1228" s="6"/>
      <c r="O1228" s="6"/>
    </row>
    <row r="1229" spans="1:15" hidden="1" x14ac:dyDescent="0.2">
      <c r="A1229" s="6"/>
      <c r="B1229" s="6"/>
      <c r="C1229" s="6"/>
      <c r="D1229" s="6"/>
      <c r="E1229" s="6"/>
      <c r="F1229" s="6"/>
      <c r="G1229" s="6"/>
      <c r="H1229" s="6"/>
      <c r="I1229" s="6"/>
      <c r="J1229" s="6"/>
      <c r="K1229" s="6"/>
      <c r="L1229" s="6"/>
      <c r="M1229" s="6"/>
      <c r="N1229" s="6"/>
      <c r="O1229" s="6"/>
    </row>
    <row r="1230" spans="1:15" hidden="1" x14ac:dyDescent="0.2">
      <c r="A1230" s="6"/>
      <c r="B1230" s="6"/>
      <c r="C1230" s="6"/>
      <c r="D1230" s="6"/>
      <c r="E1230" s="6"/>
      <c r="F1230" s="6"/>
      <c r="G1230" s="6"/>
      <c r="H1230" s="6"/>
      <c r="I1230" s="6"/>
      <c r="J1230" s="6"/>
      <c r="K1230" s="6"/>
      <c r="L1230" s="6"/>
      <c r="M1230" s="6"/>
      <c r="N1230" s="6"/>
      <c r="O1230" s="6"/>
    </row>
    <row r="1231" spans="1:15" hidden="1" x14ac:dyDescent="0.2">
      <c r="A1231" s="6"/>
      <c r="B1231" s="6"/>
      <c r="C1231" s="6"/>
      <c r="D1231" s="6"/>
      <c r="E1231" s="6"/>
      <c r="F1231" s="6"/>
      <c r="G1231" s="6"/>
      <c r="H1231" s="6"/>
      <c r="I1231" s="6"/>
      <c r="J1231" s="6"/>
      <c r="K1231" s="6"/>
      <c r="L1231" s="6"/>
      <c r="M1231" s="6"/>
      <c r="N1231" s="6"/>
      <c r="O1231" s="6"/>
    </row>
    <row r="1232" spans="1:15" hidden="1" x14ac:dyDescent="0.2">
      <c r="A1232" s="6"/>
      <c r="B1232" s="6"/>
      <c r="C1232" s="6"/>
      <c r="D1232" s="6"/>
      <c r="E1232" s="6"/>
      <c r="F1232" s="6"/>
      <c r="G1232" s="6"/>
      <c r="H1232" s="6"/>
      <c r="I1232" s="6"/>
      <c r="J1232" s="6"/>
      <c r="K1232" s="6"/>
      <c r="L1232" s="6"/>
      <c r="M1232" s="6"/>
      <c r="N1232" s="6"/>
      <c r="O1232" s="6"/>
    </row>
    <row r="1233" spans="1:15" hidden="1" x14ac:dyDescent="0.2">
      <c r="A1233" s="6"/>
      <c r="B1233" s="6"/>
      <c r="C1233" s="6"/>
      <c r="D1233" s="6"/>
      <c r="E1233" s="6"/>
      <c r="F1233" s="6"/>
      <c r="G1233" s="6"/>
      <c r="H1233" s="6"/>
      <c r="I1233" s="6"/>
      <c r="J1233" s="6"/>
      <c r="K1233" s="6"/>
      <c r="L1233" s="6"/>
      <c r="M1233" s="6"/>
      <c r="N1233" s="6"/>
      <c r="O1233" s="6"/>
    </row>
    <row r="1234" spans="1:15" hidden="1" x14ac:dyDescent="0.2">
      <c r="A1234" s="6"/>
      <c r="B1234" s="6"/>
      <c r="C1234" s="6"/>
      <c r="D1234" s="6"/>
      <c r="E1234" s="6"/>
      <c r="F1234" s="6"/>
      <c r="G1234" s="6"/>
      <c r="H1234" s="6"/>
      <c r="I1234" s="6"/>
      <c r="J1234" s="6"/>
      <c r="K1234" s="6"/>
      <c r="L1234" s="6"/>
      <c r="M1234" s="6"/>
      <c r="N1234" s="6"/>
      <c r="O1234" s="6"/>
    </row>
    <row r="1235" spans="1:15" hidden="1" x14ac:dyDescent="0.2">
      <c r="A1235" s="6"/>
      <c r="B1235" s="6"/>
      <c r="C1235" s="6"/>
      <c r="D1235" s="6"/>
      <c r="E1235" s="6"/>
      <c r="F1235" s="6"/>
      <c r="G1235" s="6"/>
      <c r="H1235" s="6"/>
      <c r="I1235" s="6"/>
      <c r="J1235" s="6"/>
      <c r="K1235" s="6"/>
      <c r="L1235" s="6"/>
      <c r="M1235" s="6"/>
      <c r="N1235" s="6"/>
      <c r="O1235" s="6"/>
    </row>
    <row r="1236" spans="1:15" hidden="1" x14ac:dyDescent="0.2">
      <c r="A1236" s="6"/>
      <c r="B1236" s="6"/>
      <c r="C1236" s="6"/>
      <c r="D1236" s="6"/>
      <c r="E1236" s="6"/>
      <c r="F1236" s="6"/>
      <c r="G1236" s="6"/>
      <c r="H1236" s="6"/>
      <c r="I1236" s="6"/>
      <c r="J1236" s="6"/>
      <c r="K1236" s="6"/>
      <c r="L1236" s="6"/>
      <c r="M1236" s="6"/>
      <c r="N1236" s="6"/>
      <c r="O1236" s="6"/>
    </row>
    <row r="1237" spans="1:15" hidden="1" x14ac:dyDescent="0.2">
      <c r="A1237" s="6"/>
      <c r="B1237" s="6"/>
      <c r="C1237" s="6"/>
      <c r="D1237" s="6"/>
      <c r="E1237" s="6"/>
      <c r="F1237" s="6"/>
      <c r="G1237" s="6"/>
      <c r="H1237" s="6"/>
      <c r="I1237" s="6"/>
      <c r="J1237" s="6"/>
      <c r="K1237" s="6"/>
      <c r="L1237" s="6"/>
      <c r="M1237" s="6"/>
      <c r="N1237" s="6"/>
      <c r="O1237" s="6"/>
    </row>
    <row r="1238" spans="1:15" hidden="1" x14ac:dyDescent="0.2">
      <c r="A1238" s="6"/>
      <c r="B1238" s="6"/>
      <c r="C1238" s="6"/>
      <c r="D1238" s="6"/>
      <c r="E1238" s="6"/>
      <c r="F1238" s="6"/>
      <c r="G1238" s="6"/>
      <c r="H1238" s="6"/>
      <c r="I1238" s="6"/>
      <c r="J1238" s="6"/>
      <c r="K1238" s="6"/>
      <c r="L1238" s="6"/>
      <c r="M1238" s="6"/>
      <c r="N1238" s="6"/>
      <c r="O1238" s="6"/>
    </row>
    <row r="1239" spans="1:15" hidden="1" x14ac:dyDescent="0.2">
      <c r="A1239" s="6"/>
      <c r="B1239" s="6"/>
      <c r="C1239" s="6"/>
      <c r="D1239" s="6"/>
      <c r="E1239" s="6"/>
      <c r="F1239" s="6"/>
      <c r="G1239" s="6"/>
      <c r="H1239" s="6"/>
      <c r="I1239" s="6"/>
      <c r="J1239" s="6"/>
      <c r="K1239" s="6"/>
      <c r="L1239" s="6"/>
      <c r="M1239" s="6"/>
      <c r="N1239" s="6"/>
      <c r="O1239" s="6"/>
    </row>
    <row r="1240" spans="1:15" hidden="1" x14ac:dyDescent="0.2">
      <c r="A1240" s="6"/>
      <c r="B1240" s="6"/>
      <c r="C1240" s="6"/>
      <c r="D1240" s="6"/>
      <c r="E1240" s="6"/>
      <c r="F1240" s="6"/>
      <c r="G1240" s="6"/>
      <c r="H1240" s="6"/>
      <c r="I1240" s="6"/>
      <c r="J1240" s="6"/>
      <c r="K1240" s="6"/>
      <c r="L1240" s="6"/>
      <c r="M1240" s="6"/>
      <c r="N1240" s="6"/>
      <c r="O1240" s="6"/>
    </row>
    <row r="1241" spans="1:15" hidden="1" x14ac:dyDescent="0.2">
      <c r="A1241" s="6"/>
      <c r="B1241" s="6"/>
      <c r="C1241" s="6"/>
      <c r="D1241" s="6"/>
      <c r="E1241" s="6"/>
      <c r="F1241" s="6"/>
      <c r="G1241" s="6"/>
      <c r="H1241" s="6"/>
      <c r="I1241" s="6"/>
      <c r="J1241" s="6"/>
      <c r="K1241" s="6"/>
      <c r="L1241" s="6"/>
      <c r="M1241" s="6"/>
      <c r="N1241" s="6"/>
      <c r="O1241" s="6"/>
    </row>
    <row r="1242" spans="1:15" hidden="1" x14ac:dyDescent="0.2">
      <c r="A1242" s="6"/>
      <c r="B1242" s="6"/>
      <c r="C1242" s="6"/>
      <c r="D1242" s="6"/>
      <c r="E1242" s="6"/>
      <c r="F1242" s="6"/>
      <c r="G1242" s="6"/>
      <c r="H1242" s="6"/>
      <c r="I1242" s="6"/>
      <c r="J1242" s="6"/>
      <c r="K1242" s="6"/>
      <c r="L1242" s="6"/>
      <c r="M1242" s="6"/>
      <c r="N1242" s="6"/>
      <c r="O1242" s="6"/>
    </row>
    <row r="1243" spans="1:15" hidden="1" x14ac:dyDescent="0.2">
      <c r="A1243" s="6"/>
      <c r="B1243" s="6"/>
      <c r="C1243" s="6"/>
      <c r="D1243" s="6"/>
      <c r="E1243" s="6"/>
      <c r="F1243" s="6"/>
      <c r="G1243" s="6"/>
      <c r="H1243" s="6"/>
      <c r="I1243" s="6"/>
      <c r="J1243" s="6"/>
      <c r="K1243" s="6"/>
      <c r="L1243" s="6"/>
      <c r="M1243" s="6"/>
      <c r="N1243" s="6"/>
      <c r="O1243" s="6"/>
    </row>
    <row r="1244" spans="1:15" hidden="1" x14ac:dyDescent="0.2">
      <c r="A1244" s="6"/>
      <c r="B1244" s="6"/>
      <c r="C1244" s="6"/>
      <c r="D1244" s="6"/>
      <c r="E1244" s="6"/>
      <c r="F1244" s="6"/>
      <c r="G1244" s="6"/>
      <c r="H1244" s="6"/>
      <c r="I1244" s="6"/>
      <c r="J1244" s="6"/>
      <c r="K1244" s="6"/>
      <c r="L1244" s="6"/>
      <c r="M1244" s="6"/>
      <c r="N1244" s="6"/>
      <c r="O1244" s="6"/>
    </row>
    <row r="1245" spans="1:15" hidden="1" x14ac:dyDescent="0.2">
      <c r="A1245" s="6"/>
      <c r="B1245" s="6"/>
      <c r="C1245" s="6"/>
      <c r="D1245" s="6"/>
      <c r="E1245" s="6"/>
      <c r="F1245" s="6"/>
      <c r="G1245" s="6"/>
      <c r="H1245" s="6"/>
      <c r="I1245" s="6"/>
      <c r="J1245" s="6"/>
      <c r="K1245" s="6"/>
      <c r="L1245" s="6"/>
      <c r="M1245" s="6"/>
      <c r="N1245" s="6"/>
      <c r="O1245" s="6"/>
    </row>
    <row r="1246" spans="1:15" hidden="1" x14ac:dyDescent="0.2">
      <c r="A1246" s="6"/>
      <c r="B1246" s="6"/>
      <c r="C1246" s="6"/>
      <c r="D1246" s="6"/>
      <c r="E1246" s="6"/>
      <c r="F1246" s="6"/>
      <c r="G1246" s="6"/>
      <c r="H1246" s="6"/>
      <c r="I1246" s="6"/>
      <c r="J1246" s="6"/>
      <c r="K1246" s="6"/>
      <c r="L1246" s="6"/>
      <c r="M1246" s="6"/>
      <c r="N1246" s="6"/>
      <c r="O1246" s="6"/>
    </row>
    <row r="1247" spans="1:15" hidden="1" x14ac:dyDescent="0.2">
      <c r="A1247" s="6"/>
      <c r="B1247" s="6"/>
      <c r="C1247" s="6"/>
      <c r="D1247" s="6"/>
      <c r="E1247" s="6"/>
      <c r="F1247" s="6"/>
      <c r="G1247" s="6"/>
      <c r="H1247" s="6"/>
      <c r="I1247" s="6"/>
      <c r="J1247" s="6"/>
      <c r="K1247" s="6"/>
      <c r="L1247" s="6"/>
      <c r="M1247" s="6"/>
      <c r="N1247" s="6"/>
      <c r="O1247" s="6"/>
    </row>
    <row r="1248" spans="1:15" hidden="1" x14ac:dyDescent="0.2">
      <c r="A1248" s="6"/>
      <c r="B1248" s="6"/>
      <c r="C1248" s="6"/>
      <c r="D1248" s="6"/>
      <c r="E1248" s="6"/>
      <c r="F1248" s="6"/>
      <c r="G1248" s="6"/>
      <c r="H1248" s="6"/>
      <c r="I1248" s="6"/>
      <c r="J1248" s="6"/>
      <c r="K1248" s="6"/>
      <c r="L1248" s="6"/>
      <c r="M1248" s="6"/>
      <c r="N1248" s="6"/>
      <c r="O1248" s="6"/>
    </row>
    <row r="1249" spans="1:15" hidden="1" x14ac:dyDescent="0.2">
      <c r="A1249" s="6"/>
      <c r="B1249" s="6"/>
      <c r="C1249" s="6"/>
      <c r="D1249" s="6"/>
      <c r="E1249" s="6"/>
      <c r="F1249" s="6"/>
      <c r="G1249" s="6"/>
      <c r="H1249" s="6"/>
      <c r="I1249" s="6"/>
      <c r="J1249" s="6"/>
      <c r="K1249" s="6"/>
      <c r="L1249" s="6"/>
      <c r="M1249" s="6"/>
      <c r="N1249" s="6"/>
      <c r="O1249" s="6"/>
    </row>
    <row r="1250" spans="1:15" hidden="1" x14ac:dyDescent="0.2">
      <c r="A1250" s="6"/>
      <c r="B1250" s="6"/>
      <c r="C1250" s="6"/>
      <c r="D1250" s="6"/>
      <c r="E1250" s="6"/>
      <c r="F1250" s="6"/>
      <c r="G1250" s="6"/>
      <c r="H1250" s="6"/>
      <c r="I1250" s="6"/>
      <c r="J1250" s="6"/>
      <c r="K1250" s="6"/>
      <c r="L1250" s="6"/>
      <c r="M1250" s="6"/>
      <c r="N1250" s="6"/>
      <c r="O1250" s="6"/>
    </row>
    <row r="1251" spans="1:15" hidden="1" x14ac:dyDescent="0.2">
      <c r="A1251" s="6"/>
      <c r="B1251" s="6"/>
      <c r="C1251" s="6"/>
      <c r="D1251" s="6"/>
      <c r="E1251" s="6"/>
      <c r="F1251" s="6"/>
      <c r="G1251" s="6"/>
      <c r="H1251" s="6"/>
      <c r="I1251" s="6"/>
      <c r="J1251" s="6"/>
      <c r="K1251" s="6"/>
      <c r="L1251" s="6"/>
      <c r="M1251" s="6"/>
      <c r="N1251" s="6"/>
      <c r="O1251" s="6"/>
    </row>
    <row r="1252" spans="1:15" hidden="1" x14ac:dyDescent="0.2">
      <c r="A1252" s="6"/>
      <c r="B1252" s="6"/>
      <c r="C1252" s="6"/>
      <c r="D1252" s="6"/>
      <c r="E1252" s="6"/>
      <c r="F1252" s="6"/>
      <c r="G1252" s="6"/>
      <c r="H1252" s="6"/>
      <c r="I1252" s="6"/>
      <c r="J1252" s="6"/>
      <c r="K1252" s="6"/>
      <c r="L1252" s="6"/>
      <c r="M1252" s="6"/>
      <c r="N1252" s="6"/>
      <c r="O1252" s="6"/>
    </row>
    <row r="1253" spans="1:15" hidden="1" x14ac:dyDescent="0.2">
      <c r="A1253" s="6"/>
      <c r="B1253" s="6"/>
      <c r="C1253" s="6"/>
      <c r="D1253" s="6"/>
      <c r="E1253" s="6"/>
      <c r="F1253" s="6"/>
      <c r="G1253" s="6"/>
      <c r="H1253" s="6"/>
      <c r="I1253" s="6"/>
      <c r="J1253" s="6"/>
      <c r="K1253" s="6"/>
      <c r="L1253" s="6"/>
      <c r="M1253" s="6"/>
      <c r="N1253" s="6"/>
      <c r="O1253" s="6"/>
    </row>
    <row r="1254" spans="1:15" hidden="1" x14ac:dyDescent="0.2">
      <c r="A1254" s="6"/>
      <c r="B1254" s="6"/>
      <c r="C1254" s="6"/>
      <c r="D1254" s="6"/>
      <c r="E1254" s="6"/>
      <c r="F1254" s="6"/>
      <c r="G1254" s="6"/>
      <c r="H1254" s="6"/>
      <c r="I1254" s="6"/>
      <c r="J1254" s="6"/>
      <c r="K1254" s="6"/>
      <c r="L1254" s="6"/>
      <c r="M1254" s="6"/>
      <c r="N1254" s="6"/>
      <c r="O1254" s="6"/>
    </row>
    <row r="1255" spans="1:15" hidden="1" x14ac:dyDescent="0.2">
      <c r="A1255" s="6"/>
      <c r="B1255" s="6"/>
      <c r="C1255" s="6"/>
      <c r="D1255" s="6"/>
      <c r="E1255" s="6"/>
      <c r="F1255" s="6"/>
      <c r="G1255" s="6"/>
      <c r="H1255" s="6"/>
      <c r="I1255" s="6"/>
      <c r="J1255" s="6"/>
      <c r="K1255" s="6"/>
      <c r="L1255" s="6"/>
      <c r="M1255" s="6"/>
      <c r="N1255" s="6"/>
      <c r="O1255" s="6"/>
    </row>
    <row r="1256" spans="1:15" hidden="1" x14ac:dyDescent="0.2">
      <c r="A1256" s="6"/>
      <c r="B1256" s="6"/>
      <c r="C1256" s="6"/>
      <c r="D1256" s="6"/>
      <c r="E1256" s="6"/>
      <c r="F1256" s="6"/>
      <c r="G1256" s="6"/>
      <c r="H1256" s="6"/>
      <c r="I1256" s="6"/>
      <c r="J1256" s="6"/>
      <c r="K1256" s="6"/>
      <c r="L1256" s="6"/>
      <c r="M1256" s="6"/>
      <c r="N1256" s="6"/>
      <c r="O1256" s="6"/>
    </row>
    <row r="1257" spans="1:15" hidden="1" x14ac:dyDescent="0.2">
      <c r="A1257" s="6"/>
      <c r="B1257" s="6"/>
      <c r="C1257" s="6"/>
      <c r="D1257" s="6"/>
      <c r="E1257" s="6"/>
      <c r="F1257" s="6"/>
      <c r="G1257" s="6"/>
      <c r="H1257" s="6"/>
      <c r="I1257" s="6"/>
      <c r="J1257" s="6"/>
      <c r="K1257" s="6"/>
      <c r="L1257" s="6"/>
      <c r="M1257" s="6"/>
      <c r="N1257" s="6"/>
      <c r="O1257" s="6"/>
    </row>
    <row r="1258" spans="1:15" hidden="1" x14ac:dyDescent="0.2">
      <c r="A1258" s="6"/>
      <c r="B1258" s="6"/>
      <c r="C1258" s="6"/>
      <c r="D1258" s="6"/>
      <c r="E1258" s="6"/>
      <c r="F1258" s="6"/>
      <c r="G1258" s="6"/>
      <c r="H1258" s="6"/>
      <c r="I1258" s="6"/>
      <c r="J1258" s="6"/>
      <c r="K1258" s="6"/>
      <c r="L1258" s="6"/>
      <c r="M1258" s="6"/>
      <c r="N1258" s="6"/>
      <c r="O1258" s="6"/>
    </row>
    <row r="1259" spans="1:15" hidden="1" x14ac:dyDescent="0.2">
      <c r="A1259" s="6"/>
      <c r="B1259" s="6"/>
      <c r="C1259" s="6"/>
      <c r="D1259" s="6"/>
      <c r="E1259" s="6"/>
      <c r="F1259" s="6"/>
      <c r="G1259" s="6"/>
      <c r="H1259" s="6"/>
      <c r="I1259" s="6"/>
      <c r="J1259" s="6"/>
      <c r="K1259" s="6"/>
      <c r="L1259" s="6"/>
      <c r="M1259" s="6"/>
      <c r="N1259" s="6"/>
      <c r="O1259" s="6"/>
    </row>
    <row r="1260" spans="1:15" hidden="1" x14ac:dyDescent="0.2">
      <c r="A1260" s="6"/>
      <c r="B1260" s="6"/>
      <c r="C1260" s="6"/>
      <c r="D1260" s="6"/>
      <c r="E1260" s="6"/>
      <c r="F1260" s="6"/>
      <c r="G1260" s="6"/>
      <c r="H1260" s="6"/>
      <c r="I1260" s="6"/>
      <c r="J1260" s="6"/>
      <c r="K1260" s="6"/>
      <c r="L1260" s="6"/>
      <c r="M1260" s="6"/>
      <c r="N1260" s="6"/>
      <c r="O1260" s="6"/>
    </row>
    <row r="1261" spans="1:15" hidden="1" x14ac:dyDescent="0.2">
      <c r="A1261" s="6"/>
      <c r="B1261" s="6"/>
      <c r="C1261" s="6"/>
      <c r="D1261" s="6"/>
      <c r="E1261" s="6"/>
      <c r="F1261" s="6"/>
      <c r="G1261" s="6"/>
      <c r="H1261" s="6"/>
      <c r="I1261" s="6"/>
      <c r="J1261" s="6"/>
      <c r="K1261" s="6"/>
      <c r="L1261" s="6"/>
      <c r="M1261" s="6"/>
      <c r="N1261" s="6"/>
      <c r="O1261" s="6"/>
    </row>
    <row r="1262" spans="1:15" hidden="1" x14ac:dyDescent="0.2">
      <c r="A1262" s="6"/>
      <c r="B1262" s="6"/>
      <c r="C1262" s="6"/>
      <c r="D1262" s="6"/>
      <c r="E1262" s="6"/>
      <c r="F1262" s="6"/>
      <c r="G1262" s="6"/>
      <c r="H1262" s="6"/>
      <c r="I1262" s="6"/>
      <c r="J1262" s="6"/>
      <c r="K1262" s="6"/>
      <c r="L1262" s="6"/>
      <c r="M1262" s="6"/>
      <c r="N1262" s="6"/>
      <c r="O1262" s="6"/>
    </row>
    <row r="1263" spans="1:15" hidden="1" x14ac:dyDescent="0.2">
      <c r="A1263" s="6"/>
      <c r="B1263" s="6"/>
      <c r="C1263" s="6"/>
      <c r="D1263" s="6"/>
      <c r="E1263" s="6"/>
      <c r="F1263" s="6"/>
      <c r="G1263" s="6"/>
      <c r="H1263" s="6"/>
      <c r="I1263" s="6"/>
      <c r="J1263" s="6"/>
      <c r="K1263" s="6"/>
      <c r="L1263" s="6"/>
      <c r="M1263" s="6"/>
      <c r="N1263" s="6"/>
      <c r="O1263" s="6"/>
    </row>
    <row r="1264" spans="1:15" hidden="1" x14ac:dyDescent="0.2">
      <c r="A1264" s="6"/>
      <c r="B1264" s="6"/>
      <c r="C1264" s="6"/>
      <c r="D1264" s="6"/>
      <c r="E1264" s="6"/>
      <c r="F1264" s="6"/>
      <c r="G1264" s="6"/>
      <c r="H1264" s="6"/>
      <c r="I1264" s="6"/>
      <c r="J1264" s="6"/>
      <c r="K1264" s="6"/>
      <c r="L1264" s="6"/>
      <c r="M1264" s="6"/>
      <c r="N1264" s="6"/>
      <c r="O1264" s="6"/>
    </row>
    <row r="1265" spans="1:15" hidden="1" x14ac:dyDescent="0.2">
      <c r="A1265" s="6"/>
      <c r="B1265" s="6"/>
      <c r="C1265" s="6"/>
      <c r="D1265" s="6"/>
      <c r="E1265" s="6"/>
      <c r="F1265" s="6"/>
      <c r="G1265" s="6"/>
      <c r="H1265" s="6"/>
      <c r="I1265" s="6"/>
      <c r="J1265" s="6"/>
      <c r="K1265" s="6"/>
      <c r="L1265" s="6"/>
      <c r="M1265" s="6"/>
      <c r="N1265" s="6"/>
      <c r="O1265" s="6"/>
    </row>
    <row r="1266" spans="1:15" hidden="1" x14ac:dyDescent="0.2">
      <c r="A1266" s="6"/>
      <c r="B1266" s="6"/>
      <c r="C1266" s="6"/>
      <c r="D1266" s="6"/>
      <c r="E1266" s="6"/>
      <c r="F1266" s="6"/>
      <c r="G1266" s="6"/>
      <c r="H1266" s="6"/>
      <c r="I1266" s="6"/>
      <c r="J1266" s="6"/>
      <c r="K1266" s="6"/>
      <c r="L1266" s="6"/>
      <c r="M1266" s="6"/>
      <c r="N1266" s="6"/>
      <c r="O1266" s="6"/>
    </row>
    <row r="1267" spans="1:15" hidden="1" x14ac:dyDescent="0.2">
      <c r="A1267" s="6"/>
      <c r="B1267" s="6"/>
      <c r="C1267" s="6"/>
      <c r="D1267" s="6"/>
      <c r="E1267" s="6"/>
      <c r="F1267" s="6"/>
      <c r="G1267" s="6"/>
      <c r="H1267" s="6"/>
      <c r="I1267" s="6"/>
      <c r="J1267" s="6"/>
      <c r="K1267" s="6"/>
      <c r="L1267" s="6"/>
      <c r="M1267" s="6"/>
      <c r="N1267" s="6"/>
      <c r="O1267" s="6"/>
    </row>
    <row r="1268" spans="1:15" hidden="1" x14ac:dyDescent="0.2">
      <c r="A1268" s="6"/>
      <c r="B1268" s="6"/>
      <c r="C1268" s="6"/>
      <c r="D1268" s="6"/>
      <c r="E1268" s="6"/>
      <c r="F1268" s="6"/>
      <c r="G1268" s="6"/>
      <c r="H1268" s="6"/>
      <c r="I1268" s="6"/>
      <c r="J1268" s="6"/>
      <c r="K1268" s="6"/>
      <c r="L1268" s="6"/>
      <c r="M1268" s="6"/>
      <c r="N1268" s="6"/>
      <c r="O1268" s="6"/>
    </row>
    <row r="1269" spans="1:15" hidden="1" x14ac:dyDescent="0.2">
      <c r="A1269" s="6"/>
      <c r="B1269" s="6"/>
      <c r="C1269" s="6"/>
      <c r="D1269" s="6"/>
      <c r="E1269" s="6"/>
      <c r="F1269" s="6"/>
      <c r="G1269" s="6"/>
      <c r="H1269" s="6"/>
      <c r="I1269" s="6"/>
      <c r="J1269" s="6"/>
      <c r="K1269" s="6"/>
      <c r="L1269" s="6"/>
      <c r="M1269" s="6"/>
      <c r="N1269" s="6"/>
      <c r="O1269" s="6"/>
    </row>
    <row r="1270" spans="1:15" hidden="1" x14ac:dyDescent="0.2">
      <c r="A1270" s="6"/>
      <c r="B1270" s="6"/>
      <c r="C1270" s="6"/>
      <c r="D1270" s="6"/>
      <c r="E1270" s="6"/>
      <c r="F1270" s="6"/>
      <c r="G1270" s="6"/>
      <c r="H1270" s="6"/>
      <c r="I1270" s="6"/>
      <c r="J1270" s="6"/>
      <c r="K1270" s="6"/>
      <c r="L1270" s="6"/>
      <c r="M1270" s="6"/>
      <c r="N1270" s="6"/>
      <c r="O1270" s="6"/>
    </row>
    <row r="1271" spans="1:15" hidden="1" x14ac:dyDescent="0.2">
      <c r="A1271" s="6"/>
      <c r="B1271" s="6"/>
      <c r="C1271" s="6"/>
      <c r="D1271" s="6"/>
      <c r="E1271" s="6"/>
      <c r="F1271" s="6"/>
      <c r="G1271" s="6"/>
      <c r="H1271" s="6"/>
      <c r="I1271" s="6"/>
      <c r="J1271" s="6"/>
      <c r="K1271" s="6"/>
      <c r="L1271" s="6"/>
      <c r="M1271" s="6"/>
      <c r="N1271" s="6"/>
      <c r="O1271" s="6"/>
    </row>
    <row r="1272" spans="1:15" hidden="1" x14ac:dyDescent="0.2">
      <c r="A1272" s="6"/>
      <c r="B1272" s="6"/>
      <c r="C1272" s="6"/>
      <c r="D1272" s="6"/>
      <c r="E1272" s="6"/>
      <c r="F1272" s="6"/>
      <c r="G1272" s="6"/>
      <c r="H1272" s="6"/>
      <c r="I1272" s="6"/>
      <c r="J1272" s="6"/>
      <c r="K1272" s="6"/>
      <c r="L1272" s="6"/>
      <c r="M1272" s="6"/>
      <c r="N1272" s="6"/>
      <c r="O1272" s="6"/>
    </row>
    <row r="1273" spans="1:15" hidden="1" x14ac:dyDescent="0.2">
      <c r="A1273" s="6"/>
      <c r="B1273" s="6"/>
      <c r="C1273" s="6"/>
      <c r="D1273" s="6"/>
      <c r="E1273" s="6"/>
      <c r="F1273" s="6"/>
      <c r="G1273" s="6"/>
      <c r="H1273" s="6"/>
      <c r="I1273" s="6"/>
      <c r="J1273" s="6"/>
      <c r="K1273" s="6"/>
      <c r="L1273" s="6"/>
      <c r="M1273" s="6"/>
      <c r="N1273" s="6"/>
      <c r="O1273" s="6"/>
    </row>
    <row r="1274" spans="1:15" hidden="1" x14ac:dyDescent="0.2">
      <c r="A1274" s="6"/>
      <c r="B1274" s="6"/>
      <c r="C1274" s="6"/>
      <c r="D1274" s="6"/>
      <c r="E1274" s="6"/>
      <c r="F1274" s="6"/>
      <c r="G1274" s="6"/>
      <c r="H1274" s="6"/>
      <c r="I1274" s="6"/>
      <c r="J1274" s="6"/>
      <c r="K1274" s="6"/>
      <c r="L1274" s="6"/>
      <c r="M1274" s="6"/>
      <c r="N1274" s="6"/>
      <c r="O1274" s="6"/>
    </row>
    <row r="1275" spans="1:15" hidden="1" x14ac:dyDescent="0.2">
      <c r="A1275" s="6"/>
      <c r="B1275" s="6"/>
      <c r="C1275" s="6"/>
      <c r="D1275" s="6"/>
      <c r="E1275" s="6"/>
      <c r="F1275" s="6"/>
      <c r="G1275" s="6"/>
      <c r="H1275" s="6"/>
      <c r="I1275" s="6"/>
      <c r="J1275" s="6"/>
      <c r="K1275" s="6"/>
      <c r="L1275" s="6"/>
      <c r="M1275" s="6"/>
      <c r="N1275" s="6"/>
      <c r="O1275" s="6"/>
    </row>
    <row r="1276" spans="1:15" hidden="1" x14ac:dyDescent="0.2">
      <c r="A1276" s="6"/>
      <c r="B1276" s="6"/>
      <c r="C1276" s="6"/>
      <c r="D1276" s="6"/>
      <c r="E1276" s="6"/>
      <c r="F1276" s="6"/>
      <c r="G1276" s="6"/>
      <c r="H1276" s="6"/>
      <c r="I1276" s="6"/>
      <c r="J1276" s="6"/>
      <c r="K1276" s="6"/>
      <c r="L1276" s="6"/>
      <c r="M1276" s="6"/>
      <c r="N1276" s="6"/>
      <c r="O1276" s="6"/>
    </row>
    <row r="1277" spans="1:15" hidden="1" x14ac:dyDescent="0.2">
      <c r="A1277" s="6"/>
      <c r="B1277" s="6"/>
      <c r="C1277" s="6"/>
      <c r="D1277" s="6"/>
      <c r="E1277" s="6"/>
      <c r="F1277" s="6"/>
      <c r="G1277" s="6"/>
      <c r="H1277" s="6"/>
      <c r="I1277" s="6"/>
      <c r="J1277" s="6"/>
      <c r="K1277" s="6"/>
      <c r="L1277" s="6"/>
      <c r="M1277" s="6"/>
      <c r="N1277" s="6"/>
      <c r="O1277" s="6"/>
    </row>
    <row r="1278" spans="1:15" hidden="1" x14ac:dyDescent="0.2">
      <c r="A1278" s="6"/>
      <c r="B1278" s="6"/>
      <c r="C1278" s="6"/>
      <c r="D1278" s="6"/>
      <c r="E1278" s="6"/>
      <c r="F1278" s="6"/>
      <c r="G1278" s="6"/>
      <c r="H1278" s="6"/>
      <c r="I1278" s="6"/>
      <c r="J1278" s="6"/>
      <c r="K1278" s="6"/>
      <c r="L1278" s="6"/>
      <c r="M1278" s="6"/>
      <c r="N1278" s="6"/>
      <c r="O1278" s="6"/>
    </row>
  </sheetData>
  <sheetProtection algorithmName="SHA-512" hashValue="todRR6LgiH4oT9u9/E8PR7Z1pKDvohFXHZDRQyKHhIJVVLaB+noZl66HU88+weOfzi2CazWjOT3QrMvIm8j6Ow==" saltValue="FeVyEaixoceQQZ85LRMzmg==" spinCount="100000" sheet="1" objects="1" scenarios="1" selectLockedCells="1"/>
  <dataConsolidate/>
  <mergeCells count="3">
    <mergeCell ref="B2:O2"/>
    <mergeCell ref="B12:O12"/>
    <mergeCell ref="B84:O84"/>
  </mergeCells>
  <phoneticPr fontId="3" type="noConversion"/>
  <printOptions horizontalCentered="1" verticalCentered="1"/>
  <pageMargins left="0.39370078740157483" right="0.39370078740157483" top="0.39370078740157483" bottom="0.39370078740157483" header="0.31496062992125984" footer="0.31496062992125984"/>
  <pageSetup paperSize="9" scale="64" orientation="portrait" r:id="rId1"/>
  <headerFooter alignWithMargins="0"/>
  <drawing r:id="rId2"/>
  <legacyDrawing r:id="rId3"/>
  <oleObjects>
    <mc:AlternateContent xmlns:mc="http://schemas.openxmlformats.org/markup-compatibility/2006">
      <mc:Choice Requires="x14">
        <oleObject progId="Equation.3" shapeId="8193" r:id="rId4">
          <objectPr defaultSize="0" autoPict="0" r:id="rId5">
            <anchor moveWithCells="1" sizeWithCells="1">
              <from>
                <xdr:col>3</xdr:col>
                <xdr:colOff>95250</xdr:colOff>
                <xdr:row>61</xdr:row>
                <xdr:rowOff>85725</xdr:rowOff>
              </from>
              <to>
                <xdr:col>5</xdr:col>
                <xdr:colOff>247650</xdr:colOff>
                <xdr:row>64</xdr:row>
                <xdr:rowOff>161925</xdr:rowOff>
              </to>
            </anchor>
          </objectPr>
        </oleObject>
      </mc:Choice>
      <mc:Fallback>
        <oleObject progId="Equation.3" shapeId="8193" r:id="rId4"/>
      </mc:Fallback>
    </mc:AlternateContent>
    <mc:AlternateContent xmlns:mc="http://schemas.openxmlformats.org/markup-compatibility/2006">
      <mc:Choice Requires="x14">
        <oleObject progId="Equation.3" shapeId="8194" r:id="rId6">
          <objectPr defaultSize="0" autoPict="0" r:id="rId7">
            <anchor moveWithCells="1" sizeWithCells="1">
              <from>
                <xdr:col>3</xdr:col>
                <xdr:colOff>152400</xdr:colOff>
                <xdr:row>68</xdr:row>
                <xdr:rowOff>28575</xdr:rowOff>
              </from>
              <to>
                <xdr:col>5</xdr:col>
                <xdr:colOff>228600</xdr:colOff>
                <xdr:row>71</xdr:row>
                <xdr:rowOff>76200</xdr:rowOff>
              </to>
            </anchor>
          </objectPr>
        </oleObject>
      </mc:Choice>
      <mc:Fallback>
        <oleObject progId="Equation.3" shapeId="8194" r:id="rId6"/>
      </mc:Fallback>
    </mc:AlternateContent>
    <mc:AlternateContent xmlns:mc="http://schemas.openxmlformats.org/markup-compatibility/2006">
      <mc:Choice Requires="x14">
        <oleObject progId="Equation.3" shapeId="8197" r:id="rId8">
          <objectPr defaultSize="0" autoPict="0" r:id="rId9">
            <anchor moveWithCells="1" sizeWithCells="1">
              <from>
                <xdr:col>1</xdr:col>
                <xdr:colOff>66675</xdr:colOff>
                <xdr:row>83</xdr:row>
                <xdr:rowOff>0</xdr:rowOff>
              </from>
              <to>
                <xdr:col>3</xdr:col>
                <xdr:colOff>704850</xdr:colOff>
                <xdr:row>83</xdr:row>
                <xdr:rowOff>0</xdr:rowOff>
              </to>
            </anchor>
          </objectPr>
        </oleObject>
      </mc:Choice>
      <mc:Fallback>
        <oleObject progId="Equation.3" shapeId="8197" r:id="rId8"/>
      </mc:Fallback>
    </mc:AlternateContent>
    <mc:AlternateContent xmlns:mc="http://schemas.openxmlformats.org/markup-compatibility/2006">
      <mc:Choice Requires="x14">
        <oleObject progId="Equation.3" shapeId="8198" r:id="rId10">
          <objectPr defaultSize="0" autoPict="0" r:id="rId11">
            <anchor moveWithCells="1" sizeWithCells="1">
              <from>
                <xdr:col>1</xdr:col>
                <xdr:colOff>66675</xdr:colOff>
                <xdr:row>83</xdr:row>
                <xdr:rowOff>0</xdr:rowOff>
              </from>
              <to>
                <xdr:col>3</xdr:col>
                <xdr:colOff>647700</xdr:colOff>
                <xdr:row>83</xdr:row>
                <xdr:rowOff>0</xdr:rowOff>
              </to>
            </anchor>
          </objectPr>
        </oleObject>
      </mc:Choice>
      <mc:Fallback>
        <oleObject progId="Equation.3" shapeId="8198"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8">
    <outlinePr summaryBelow="0" summaryRight="0"/>
    <pageSetUpPr fitToPage="1"/>
  </sheetPr>
  <dimension ref="A1:O1403"/>
  <sheetViews>
    <sheetView showGridLines="0" showRowColHeaders="0" showZeros="0" zoomScale="75" zoomScaleNormal="65" zoomScaleSheetLayoutView="72" workbookViewId="0"/>
  </sheetViews>
  <sheetFormatPr baseColWidth="10" defaultColWidth="0" defaultRowHeight="12.75" zeroHeight="1" x14ac:dyDescent="0.2"/>
  <cols>
    <col min="1" max="1" width="3" style="1" customWidth="1"/>
    <col min="2" max="2" width="4" style="1" customWidth="1"/>
    <col min="3" max="3" width="11.42578125" style="1" customWidth="1"/>
    <col min="4" max="4" width="13.140625" style="1" customWidth="1"/>
    <col min="5" max="13" width="11.42578125" style="1" customWidth="1"/>
    <col min="14" max="14" width="22" style="1" customWidth="1"/>
    <col min="15" max="15" width="4.5703125" style="1" customWidth="1"/>
    <col min="16" max="16384" width="0" style="1" hidden="1"/>
  </cols>
  <sheetData>
    <row r="1" spans="1:15" ht="13.5" thickBot="1" x14ac:dyDescent="0.25"/>
    <row r="2" spans="1:15" ht="40.5" customHeight="1" x14ac:dyDescent="0.2">
      <c r="A2" s="3"/>
      <c r="B2" s="427" t="s">
        <v>74</v>
      </c>
      <c r="C2" s="436"/>
      <c r="D2" s="436"/>
      <c r="E2" s="436"/>
      <c r="F2" s="436"/>
      <c r="G2" s="436"/>
      <c r="H2" s="436"/>
      <c r="I2" s="436"/>
      <c r="J2" s="436"/>
      <c r="K2" s="436"/>
      <c r="L2" s="436"/>
      <c r="M2" s="436"/>
      <c r="N2" s="437"/>
      <c r="O2" s="78"/>
    </row>
    <row r="3" spans="1:15" x14ac:dyDescent="0.2">
      <c r="A3" s="3"/>
      <c r="B3" s="7"/>
      <c r="C3" s="3"/>
      <c r="D3" s="3"/>
      <c r="E3" s="3"/>
      <c r="F3" s="3"/>
      <c r="G3" s="3"/>
      <c r="H3" s="3"/>
      <c r="I3" s="3"/>
      <c r="J3" s="3"/>
      <c r="K3" s="3"/>
      <c r="L3" s="3"/>
      <c r="M3" s="3"/>
      <c r="N3" s="8"/>
    </row>
    <row r="4" spans="1:15" x14ac:dyDescent="0.2">
      <c r="A4" s="3"/>
      <c r="B4" s="7"/>
      <c r="C4" s="3"/>
      <c r="D4" s="3"/>
      <c r="E4" s="3"/>
      <c r="F4" s="3"/>
      <c r="G4" s="3"/>
      <c r="H4" s="3"/>
      <c r="I4" s="3"/>
      <c r="J4" s="3"/>
      <c r="K4" s="3"/>
      <c r="L4" s="3"/>
      <c r="M4" s="3"/>
      <c r="N4" s="8"/>
    </row>
    <row r="5" spans="1:15" ht="20.25" x14ac:dyDescent="0.3">
      <c r="A5" s="3"/>
      <c r="B5" s="89" t="s">
        <v>66</v>
      </c>
      <c r="C5" s="79"/>
      <c r="D5" s="27"/>
      <c r="E5" s="27"/>
      <c r="F5" s="27"/>
      <c r="G5" s="3"/>
      <c r="H5" s="10"/>
      <c r="I5" s="10"/>
      <c r="J5" s="10"/>
      <c r="K5" s="18"/>
      <c r="L5" s="18"/>
      <c r="M5" s="3"/>
      <c r="N5" s="8"/>
    </row>
    <row r="6" spans="1:15" ht="17.25" customHeight="1" x14ac:dyDescent="0.3">
      <c r="A6" s="3"/>
      <c r="B6" s="89"/>
      <c r="C6" s="79"/>
      <c r="D6" s="27"/>
      <c r="E6" s="27"/>
      <c r="F6" s="27"/>
      <c r="G6" s="3"/>
      <c r="H6" s="10"/>
      <c r="I6" s="10"/>
      <c r="J6" s="10"/>
      <c r="K6" s="18"/>
      <c r="L6" s="18"/>
      <c r="M6" s="3"/>
      <c r="N6" s="8"/>
    </row>
    <row r="7" spans="1:15" x14ac:dyDescent="0.2">
      <c r="A7" s="3"/>
      <c r="B7" s="80" t="s">
        <v>67</v>
      </c>
      <c r="C7" s="79"/>
      <c r="D7" s="27"/>
      <c r="E7" s="27"/>
      <c r="F7" s="27"/>
      <c r="G7" s="3"/>
      <c r="H7" s="10"/>
      <c r="I7" s="10"/>
      <c r="J7" s="10"/>
      <c r="K7" s="18"/>
      <c r="L7" s="18"/>
      <c r="M7" s="3"/>
      <c r="N7" s="8"/>
    </row>
    <row r="8" spans="1:15" x14ac:dyDescent="0.2">
      <c r="A8" s="3"/>
      <c r="B8" s="32"/>
      <c r="C8" s="190" t="s">
        <v>45</v>
      </c>
      <c r="D8" s="119"/>
      <c r="E8" s="366"/>
      <c r="F8" s="3"/>
      <c r="G8" s="3"/>
      <c r="H8" s="10"/>
      <c r="I8" s="10"/>
      <c r="J8" s="10"/>
      <c r="K8" s="18"/>
      <c r="L8" s="18"/>
      <c r="M8" s="3"/>
      <c r="N8" s="8"/>
    </row>
    <row r="9" spans="1:15" ht="6" customHeight="1" x14ac:dyDescent="0.2">
      <c r="A9" s="3"/>
      <c r="B9" s="32"/>
      <c r="C9" s="140"/>
      <c r="D9" s="114"/>
      <c r="E9" s="3"/>
      <c r="F9" s="3"/>
      <c r="G9" s="10"/>
      <c r="H9" s="10"/>
      <c r="I9" s="10"/>
      <c r="J9" s="10"/>
      <c r="K9" s="3"/>
      <c r="L9" s="68"/>
      <c r="M9" s="3"/>
      <c r="N9" s="8"/>
    </row>
    <row r="10" spans="1:15" x14ac:dyDescent="0.2">
      <c r="A10" s="3"/>
      <c r="B10" s="32"/>
      <c r="C10" s="191" t="s">
        <v>46</v>
      </c>
      <c r="D10" s="122"/>
      <c r="E10" s="122"/>
      <c r="F10" s="123"/>
      <c r="G10" s="10"/>
      <c r="H10" s="10"/>
      <c r="I10" s="10"/>
      <c r="J10" s="10"/>
      <c r="K10" s="3"/>
      <c r="L10" s="68"/>
      <c r="M10" s="3"/>
      <c r="N10" s="8"/>
    </row>
    <row r="11" spans="1:15" x14ac:dyDescent="0.2">
      <c r="A11" s="3"/>
      <c r="B11" s="32"/>
      <c r="C11" s="120"/>
      <c r="D11" s="114"/>
      <c r="E11" s="114"/>
      <c r="F11" s="114"/>
      <c r="G11" s="10"/>
      <c r="H11" s="10"/>
      <c r="I11" s="10"/>
      <c r="J11" s="10"/>
      <c r="K11" s="3"/>
      <c r="L11" s="68"/>
      <c r="M11" s="3"/>
      <c r="N11" s="8"/>
    </row>
    <row r="12" spans="1:15" ht="18" x14ac:dyDescent="0.25">
      <c r="A12" s="3"/>
      <c r="B12" s="430" t="s">
        <v>357</v>
      </c>
      <c r="C12" s="431"/>
      <c r="D12" s="431"/>
      <c r="E12" s="431"/>
      <c r="F12" s="431"/>
      <c r="G12" s="431"/>
      <c r="H12" s="431"/>
      <c r="I12" s="431"/>
      <c r="J12" s="431"/>
      <c r="K12" s="431"/>
      <c r="L12" s="431"/>
      <c r="M12" s="431"/>
      <c r="N12" s="432"/>
      <c r="O12" s="353"/>
    </row>
    <row r="13" spans="1:15" x14ac:dyDescent="0.2">
      <c r="A13" s="3"/>
      <c r="B13" s="32"/>
      <c r="C13" s="120"/>
      <c r="D13" s="114"/>
      <c r="E13" s="114"/>
      <c r="F13" s="114"/>
      <c r="G13" s="10"/>
      <c r="H13" s="10"/>
      <c r="I13" s="10"/>
      <c r="J13" s="10"/>
      <c r="K13" s="3"/>
      <c r="L13" s="68"/>
      <c r="M13" s="3"/>
      <c r="N13" s="8"/>
    </row>
    <row r="14" spans="1:15" x14ac:dyDescent="0.2">
      <c r="A14" s="3"/>
      <c r="B14" s="80" t="s">
        <v>111</v>
      </c>
      <c r="C14" s="79"/>
      <c r="D14" s="27"/>
      <c r="E14" s="27"/>
      <c r="F14" s="27"/>
      <c r="G14" s="3"/>
      <c r="H14" s="3"/>
      <c r="I14" s="3"/>
      <c r="J14" s="3"/>
      <c r="K14" s="3"/>
      <c r="L14" s="68"/>
      <c r="M14" s="3"/>
      <c r="N14" s="8"/>
    </row>
    <row r="15" spans="1:15" x14ac:dyDescent="0.2">
      <c r="A15" s="3"/>
      <c r="B15" s="80"/>
      <c r="C15" s="188" t="s">
        <v>134</v>
      </c>
      <c r="D15" s="184"/>
      <c r="E15" s="184"/>
      <c r="F15" s="184"/>
      <c r="G15" s="189"/>
      <c r="H15" s="189"/>
      <c r="I15" s="189"/>
      <c r="J15" s="189"/>
      <c r="K15" s="189"/>
      <c r="L15" s="189"/>
      <c r="M15" s="3"/>
      <c r="N15" s="8"/>
    </row>
    <row r="16" spans="1:15" x14ac:dyDescent="0.2">
      <c r="A16" s="3"/>
      <c r="B16" s="125"/>
      <c r="C16" s="184" t="s">
        <v>128</v>
      </c>
      <c r="D16" s="184"/>
      <c r="E16" s="184"/>
      <c r="F16" s="184"/>
      <c r="G16" s="189"/>
      <c r="H16" s="189"/>
      <c r="I16" s="189"/>
      <c r="J16" s="189"/>
      <c r="K16" s="189"/>
      <c r="L16" s="189"/>
      <c r="M16" s="3"/>
      <c r="N16" s="8"/>
    </row>
    <row r="17" spans="1:14" x14ac:dyDescent="0.2">
      <c r="A17" s="3"/>
      <c r="B17" s="7"/>
      <c r="C17" s="184" t="s">
        <v>200</v>
      </c>
      <c r="D17" s="184"/>
      <c r="E17" s="184"/>
      <c r="F17" s="184"/>
      <c r="G17" s="189"/>
      <c r="H17" s="189"/>
      <c r="I17" s="189"/>
      <c r="J17" s="189"/>
      <c r="K17" s="189"/>
      <c r="L17" s="189"/>
      <c r="M17" s="3"/>
      <c r="N17" s="8"/>
    </row>
    <row r="18" spans="1:14" x14ac:dyDescent="0.2">
      <c r="A18" s="3"/>
      <c r="B18" s="7"/>
      <c r="C18" s="184"/>
      <c r="D18" s="184"/>
      <c r="E18" s="184"/>
      <c r="F18" s="184"/>
      <c r="G18" s="189"/>
      <c r="H18" s="189"/>
      <c r="I18" s="189"/>
      <c r="J18" s="189"/>
      <c r="K18" s="189"/>
      <c r="L18" s="189"/>
      <c r="M18" s="3"/>
      <c r="N18" s="8"/>
    </row>
    <row r="19" spans="1:14" x14ac:dyDescent="0.2">
      <c r="A19" s="3"/>
      <c r="B19" s="7"/>
      <c r="C19" s="184"/>
      <c r="D19" s="184"/>
      <c r="E19" s="184"/>
      <c r="F19" s="184"/>
      <c r="G19" s="189"/>
      <c r="H19" s="189"/>
      <c r="I19" s="189"/>
      <c r="J19" s="189"/>
      <c r="K19" s="189"/>
      <c r="L19" s="189"/>
      <c r="M19" s="3"/>
      <c r="N19" s="8"/>
    </row>
    <row r="20" spans="1:14" x14ac:dyDescent="0.2">
      <c r="A20" s="3"/>
      <c r="B20" s="7"/>
      <c r="C20" s="184"/>
      <c r="D20" s="184"/>
      <c r="E20" s="184"/>
      <c r="F20" s="184"/>
      <c r="G20" s="189"/>
      <c r="H20" s="189"/>
      <c r="I20" s="189"/>
      <c r="J20" s="189"/>
      <c r="K20" s="189"/>
      <c r="L20" s="189"/>
      <c r="M20" s="3"/>
      <c r="N20" s="8"/>
    </row>
    <row r="21" spans="1:14" x14ac:dyDescent="0.2">
      <c r="A21" s="3"/>
      <c r="B21" s="7"/>
      <c r="C21" s="184"/>
      <c r="D21" s="184"/>
      <c r="E21" s="184"/>
      <c r="F21" s="184"/>
      <c r="G21" s="189"/>
      <c r="H21" s="189"/>
      <c r="I21" s="189"/>
      <c r="J21" s="189"/>
      <c r="K21" s="189"/>
      <c r="L21" s="189"/>
      <c r="M21" s="3"/>
      <c r="N21" s="8"/>
    </row>
    <row r="22" spans="1:14" x14ac:dyDescent="0.2">
      <c r="A22" s="3"/>
      <c r="B22" s="7"/>
      <c r="C22" s="184"/>
      <c r="D22" s="184"/>
      <c r="E22" s="184"/>
      <c r="F22" s="184"/>
      <c r="G22" s="189"/>
      <c r="H22" s="189"/>
      <c r="I22" s="189"/>
      <c r="J22" s="189"/>
      <c r="K22" s="189"/>
      <c r="L22" s="189"/>
      <c r="M22" s="3"/>
      <c r="N22" s="8"/>
    </row>
    <row r="23" spans="1:14" x14ac:dyDescent="0.2">
      <c r="A23" s="3"/>
      <c r="B23" s="7"/>
      <c r="C23" s="184"/>
      <c r="D23" s="184"/>
      <c r="E23" s="184"/>
      <c r="F23" s="184"/>
      <c r="G23" s="189"/>
      <c r="H23" s="189"/>
      <c r="I23" s="189"/>
      <c r="J23" s="189"/>
      <c r="K23" s="189"/>
      <c r="L23" s="189"/>
      <c r="M23" s="3"/>
      <c r="N23" s="8"/>
    </row>
    <row r="24" spans="1:14" x14ac:dyDescent="0.2">
      <c r="A24" s="3"/>
      <c r="B24" s="7"/>
      <c r="C24" s="184"/>
      <c r="D24" s="184"/>
      <c r="E24" s="184"/>
      <c r="F24" s="184"/>
      <c r="G24" s="189"/>
      <c r="H24" s="189"/>
      <c r="I24" s="189"/>
      <c r="J24" s="189"/>
      <c r="K24" s="189"/>
      <c r="L24" s="189"/>
      <c r="M24" s="3"/>
      <c r="N24" s="8"/>
    </row>
    <row r="25" spans="1:14" x14ac:dyDescent="0.2">
      <c r="A25" s="3"/>
      <c r="B25" s="7"/>
      <c r="C25" s="184" t="s">
        <v>129</v>
      </c>
      <c r="D25" s="184"/>
      <c r="E25" s="184"/>
      <c r="F25" s="184"/>
      <c r="G25" s="189"/>
      <c r="H25" s="189"/>
      <c r="I25" s="189"/>
      <c r="J25" s="189"/>
      <c r="K25" s="189"/>
      <c r="L25" s="189"/>
      <c r="M25" s="3"/>
      <c r="N25" s="8"/>
    </row>
    <row r="26" spans="1:14" x14ac:dyDescent="0.2">
      <c r="A26" s="3"/>
      <c r="B26" s="7"/>
      <c r="C26" s="184"/>
      <c r="D26" s="184"/>
      <c r="E26" s="184"/>
      <c r="F26" s="184"/>
      <c r="G26" s="189"/>
      <c r="H26" s="189"/>
      <c r="I26" s="189"/>
      <c r="J26" s="189"/>
      <c r="K26" s="189"/>
      <c r="L26" s="189"/>
      <c r="M26" s="3"/>
      <c r="N26" s="8"/>
    </row>
    <row r="27" spans="1:14" x14ac:dyDescent="0.2">
      <c r="A27" s="3"/>
      <c r="B27" s="7"/>
      <c r="C27" s="184"/>
      <c r="D27" s="184"/>
      <c r="E27" s="184"/>
      <c r="F27" s="184"/>
      <c r="G27" s="189"/>
      <c r="H27" s="189"/>
      <c r="I27" s="189"/>
      <c r="J27" s="189"/>
      <c r="K27" s="189"/>
      <c r="L27" s="189"/>
      <c r="M27" s="3"/>
      <c r="N27" s="8"/>
    </row>
    <row r="28" spans="1:14" x14ac:dyDescent="0.2">
      <c r="A28" s="3"/>
      <c r="B28" s="7"/>
      <c r="C28" s="184"/>
      <c r="D28" s="184"/>
      <c r="E28" s="184"/>
      <c r="F28" s="184"/>
      <c r="G28" s="189"/>
      <c r="H28" s="189"/>
      <c r="I28" s="189"/>
      <c r="J28" s="189"/>
      <c r="K28" s="189"/>
      <c r="L28" s="189"/>
      <c r="M28" s="3"/>
      <c r="N28" s="8"/>
    </row>
    <row r="29" spans="1:14" x14ac:dyDescent="0.2">
      <c r="A29" s="3"/>
      <c r="B29" s="7"/>
      <c r="C29" s="184"/>
      <c r="D29" s="184"/>
      <c r="E29" s="184"/>
      <c r="F29" s="184"/>
      <c r="G29" s="189"/>
      <c r="H29" s="189"/>
      <c r="I29" s="189"/>
      <c r="J29" s="189"/>
      <c r="K29" s="189"/>
      <c r="L29" s="189"/>
      <c r="M29" s="3"/>
      <c r="N29" s="8"/>
    </row>
    <row r="30" spans="1:14" x14ac:dyDescent="0.2">
      <c r="A30" s="3"/>
      <c r="B30" s="7"/>
      <c r="C30" s="184"/>
      <c r="D30" s="184"/>
      <c r="E30" s="184"/>
      <c r="F30" s="184"/>
      <c r="G30" s="189"/>
      <c r="H30" s="189"/>
      <c r="I30" s="189"/>
      <c r="J30" s="189"/>
      <c r="K30" s="189"/>
      <c r="L30" s="189"/>
      <c r="M30" s="3"/>
      <c r="N30" s="8"/>
    </row>
    <row r="31" spans="1:14" x14ac:dyDescent="0.2">
      <c r="A31" s="3"/>
      <c r="B31" s="7"/>
      <c r="C31" s="184"/>
      <c r="D31" s="184"/>
      <c r="E31" s="184"/>
      <c r="F31" s="184"/>
      <c r="G31" s="189"/>
      <c r="H31" s="189"/>
      <c r="I31" s="189"/>
      <c r="J31" s="189"/>
      <c r="K31" s="189"/>
      <c r="L31" s="189"/>
      <c r="M31" s="3"/>
      <c r="N31" s="8"/>
    </row>
    <row r="32" spans="1:14" x14ac:dyDescent="0.2">
      <c r="A32" s="3"/>
      <c r="B32" s="7"/>
      <c r="C32" s="184"/>
      <c r="D32" s="184"/>
      <c r="E32" s="184"/>
      <c r="F32" s="184"/>
      <c r="G32" s="189"/>
      <c r="H32" s="189"/>
      <c r="I32" s="189"/>
      <c r="J32" s="189"/>
      <c r="K32" s="189"/>
      <c r="L32" s="189"/>
      <c r="M32" s="3"/>
      <c r="N32" s="8"/>
    </row>
    <row r="33" spans="1:14" x14ac:dyDescent="0.2">
      <c r="A33" s="3"/>
      <c r="B33" s="7"/>
      <c r="C33" s="189" t="s">
        <v>132</v>
      </c>
      <c r="D33" s="184"/>
      <c r="E33" s="184"/>
      <c r="F33" s="184"/>
      <c r="G33" s="189"/>
      <c r="H33" s="189"/>
      <c r="I33" s="189"/>
      <c r="J33" s="189"/>
      <c r="K33" s="189"/>
      <c r="L33" s="189"/>
      <c r="M33" s="3"/>
      <c r="N33" s="8"/>
    </row>
    <row r="34" spans="1:14" x14ac:dyDescent="0.2">
      <c r="A34" s="3"/>
      <c r="B34" s="7"/>
      <c r="C34" s="189" t="s">
        <v>388</v>
      </c>
      <c r="D34" s="184"/>
      <c r="E34" s="184"/>
      <c r="F34" s="184"/>
      <c r="G34" s="189"/>
      <c r="H34" s="189"/>
      <c r="I34" s="189"/>
      <c r="J34" s="189"/>
      <c r="K34" s="189"/>
      <c r="L34" s="189"/>
      <c r="M34" s="3"/>
      <c r="N34" s="8"/>
    </row>
    <row r="35" spans="1:14" x14ac:dyDescent="0.2">
      <c r="A35" s="3"/>
      <c r="B35" s="7"/>
      <c r="C35" s="189" t="s">
        <v>133</v>
      </c>
      <c r="D35" s="184"/>
      <c r="E35" s="184"/>
      <c r="F35" s="184"/>
      <c r="G35" s="189"/>
      <c r="H35" s="189"/>
      <c r="I35" s="189"/>
      <c r="J35" s="189"/>
      <c r="K35" s="189"/>
      <c r="L35" s="189"/>
      <c r="M35" s="3"/>
      <c r="N35" s="8"/>
    </row>
    <row r="36" spans="1:14" x14ac:dyDescent="0.2">
      <c r="A36" s="3"/>
      <c r="B36" s="7"/>
      <c r="C36" s="189"/>
      <c r="D36" s="184"/>
      <c r="E36" s="184"/>
      <c r="F36" s="184"/>
      <c r="G36" s="189"/>
      <c r="H36" s="189"/>
      <c r="I36" s="189"/>
      <c r="J36" s="189"/>
      <c r="K36" s="189"/>
      <c r="L36" s="189"/>
      <c r="M36" s="3"/>
      <c r="N36" s="8"/>
    </row>
    <row r="37" spans="1:14" x14ac:dyDescent="0.2">
      <c r="A37" s="3"/>
      <c r="B37" s="7"/>
      <c r="C37" s="189"/>
      <c r="D37" s="184"/>
      <c r="E37" s="184"/>
      <c r="F37" s="184"/>
      <c r="G37" s="189"/>
      <c r="H37" s="189"/>
      <c r="I37" s="189"/>
      <c r="J37" s="189"/>
      <c r="K37" s="189"/>
      <c r="L37" s="189"/>
      <c r="M37" s="3"/>
      <c r="N37" s="8"/>
    </row>
    <row r="38" spans="1:14" x14ac:dyDescent="0.2">
      <c r="A38" s="3"/>
      <c r="B38" s="7"/>
      <c r="C38" s="189"/>
      <c r="D38" s="184"/>
      <c r="E38" s="184"/>
      <c r="F38" s="184"/>
      <c r="G38" s="189"/>
      <c r="H38" s="189"/>
      <c r="I38" s="189"/>
      <c r="J38" s="189"/>
      <c r="K38" s="189"/>
      <c r="L38" s="189"/>
      <c r="M38" s="3"/>
      <c r="N38" s="8"/>
    </row>
    <row r="39" spans="1:14" x14ac:dyDescent="0.2">
      <c r="A39" s="3"/>
      <c r="B39" s="7"/>
      <c r="C39" s="189"/>
      <c r="D39" s="184"/>
      <c r="E39" s="184"/>
      <c r="F39" s="184"/>
      <c r="G39" s="189"/>
      <c r="H39" s="189"/>
      <c r="I39" s="189"/>
      <c r="J39" s="189"/>
      <c r="K39" s="189"/>
      <c r="L39" s="189"/>
      <c r="M39" s="3"/>
      <c r="N39" s="8"/>
    </row>
    <row r="40" spans="1:14" x14ac:dyDescent="0.2">
      <c r="A40" s="3"/>
      <c r="B40" s="7"/>
      <c r="C40" s="189"/>
      <c r="D40" s="184"/>
      <c r="E40" s="184"/>
      <c r="F40" s="184"/>
      <c r="G40" s="189"/>
      <c r="H40" s="189"/>
      <c r="I40" s="189"/>
      <c r="J40" s="189"/>
      <c r="K40" s="189"/>
      <c r="L40" s="189"/>
      <c r="M40" s="3"/>
      <c r="N40" s="8"/>
    </row>
    <row r="41" spans="1:14" x14ac:dyDescent="0.2">
      <c r="A41" s="3"/>
      <c r="B41" s="7"/>
      <c r="C41" s="189"/>
      <c r="D41" s="184"/>
      <c r="E41" s="184"/>
      <c r="F41" s="184"/>
      <c r="G41" s="189"/>
      <c r="H41" s="189"/>
      <c r="I41" s="189"/>
      <c r="J41" s="189"/>
      <c r="K41" s="189"/>
      <c r="L41" s="189"/>
      <c r="M41" s="3"/>
      <c r="N41" s="8"/>
    </row>
    <row r="42" spans="1:14" x14ac:dyDescent="0.2">
      <c r="A42" s="3"/>
      <c r="B42" s="7"/>
      <c r="C42" s="189"/>
      <c r="D42" s="184"/>
      <c r="E42" s="184"/>
      <c r="F42" s="184"/>
      <c r="G42" s="189"/>
      <c r="H42" s="189"/>
      <c r="I42" s="189"/>
      <c r="J42" s="189"/>
      <c r="K42" s="189"/>
      <c r="L42" s="189"/>
      <c r="M42" s="3"/>
      <c r="N42" s="8"/>
    </row>
    <row r="43" spans="1:14" x14ac:dyDescent="0.2">
      <c r="A43" s="3"/>
      <c r="B43" s="7"/>
      <c r="C43" s="189"/>
      <c r="D43" s="184"/>
      <c r="E43" s="184"/>
      <c r="F43" s="184"/>
      <c r="G43" s="189"/>
      <c r="H43" s="189"/>
      <c r="I43" s="189"/>
      <c r="J43" s="189"/>
      <c r="K43" s="189"/>
      <c r="L43" s="189"/>
      <c r="M43" s="3"/>
      <c r="N43" s="8"/>
    </row>
    <row r="44" spans="1:14" x14ac:dyDescent="0.2">
      <c r="A44" s="3"/>
      <c r="B44" s="7"/>
      <c r="C44" s="189"/>
      <c r="D44" s="184"/>
      <c r="E44" s="184"/>
      <c r="F44" s="184"/>
      <c r="G44" s="189"/>
      <c r="H44" s="189"/>
      <c r="I44" s="189"/>
      <c r="J44" s="189"/>
      <c r="K44" s="189"/>
      <c r="L44" s="189"/>
      <c r="M44" s="3"/>
      <c r="N44" s="8"/>
    </row>
    <row r="45" spans="1:14" x14ac:dyDescent="0.2">
      <c r="A45" s="3"/>
      <c r="B45" s="7"/>
      <c r="C45" s="189"/>
      <c r="D45" s="184"/>
      <c r="E45" s="184"/>
      <c r="F45" s="184"/>
      <c r="G45" s="189"/>
      <c r="H45" s="189"/>
      <c r="I45" s="189"/>
      <c r="J45" s="189"/>
      <c r="K45" s="189"/>
      <c r="L45" s="189"/>
      <c r="M45" s="3"/>
      <c r="N45" s="8"/>
    </row>
    <row r="46" spans="1:14" x14ac:dyDescent="0.2">
      <c r="A46" s="3"/>
      <c r="B46" s="7"/>
      <c r="C46" s="189"/>
      <c r="D46" s="184"/>
      <c r="E46" s="184"/>
      <c r="F46" s="184"/>
      <c r="G46" s="189"/>
      <c r="H46" s="189"/>
      <c r="I46" s="189"/>
      <c r="J46" s="189"/>
      <c r="K46" s="189"/>
      <c r="L46" s="189"/>
      <c r="M46" s="3"/>
      <c r="N46" s="8"/>
    </row>
    <row r="47" spans="1:14" x14ac:dyDescent="0.2">
      <c r="A47" s="3"/>
      <c r="B47" s="7"/>
      <c r="C47" s="189"/>
      <c r="D47" s="184"/>
      <c r="E47" s="184"/>
      <c r="F47" s="184"/>
      <c r="G47" s="189"/>
      <c r="H47" s="189"/>
      <c r="I47" s="189"/>
      <c r="J47" s="189"/>
      <c r="K47" s="189"/>
      <c r="L47" s="189"/>
      <c r="M47" s="3"/>
      <c r="N47" s="8"/>
    </row>
    <row r="48" spans="1:14" x14ac:dyDescent="0.2">
      <c r="A48" s="3"/>
      <c r="B48" s="7"/>
      <c r="C48" s="189"/>
      <c r="D48" s="184"/>
      <c r="E48" s="184"/>
      <c r="F48" s="184"/>
      <c r="G48" s="189"/>
      <c r="H48" s="189"/>
      <c r="I48" s="189"/>
      <c r="J48" s="189"/>
      <c r="K48" s="189"/>
      <c r="L48" s="189"/>
      <c r="M48" s="3"/>
      <c r="N48" s="8"/>
    </row>
    <row r="49" spans="1:14" x14ac:dyDescent="0.2">
      <c r="A49" s="3"/>
      <c r="B49" s="7"/>
      <c r="C49" s="189"/>
      <c r="D49" s="184"/>
      <c r="E49" s="184"/>
      <c r="F49" s="184"/>
      <c r="G49" s="189"/>
      <c r="H49" s="189"/>
      <c r="I49" s="189"/>
      <c r="J49" s="189"/>
      <c r="K49" s="189"/>
      <c r="L49" s="189"/>
      <c r="M49" s="3"/>
      <c r="N49" s="8"/>
    </row>
    <row r="50" spans="1:14" x14ac:dyDescent="0.2">
      <c r="A50" s="3"/>
      <c r="B50" s="7"/>
      <c r="C50" s="189"/>
      <c r="D50" s="184"/>
      <c r="E50" s="184"/>
      <c r="F50" s="184"/>
      <c r="G50" s="189"/>
      <c r="H50" s="189"/>
      <c r="I50" s="189"/>
      <c r="J50" s="189"/>
      <c r="K50" s="189"/>
      <c r="L50" s="189"/>
      <c r="M50" s="3"/>
      <c r="N50" s="8"/>
    </row>
    <row r="51" spans="1:14" x14ac:dyDescent="0.2">
      <c r="A51" s="3"/>
      <c r="B51" s="7"/>
      <c r="C51" s="189"/>
      <c r="D51" s="184"/>
      <c r="E51" s="184"/>
      <c r="F51" s="184"/>
      <c r="G51" s="189"/>
      <c r="H51" s="189"/>
      <c r="I51" s="189"/>
      <c r="J51" s="189"/>
      <c r="K51" s="189"/>
      <c r="L51" s="189"/>
      <c r="M51" s="3"/>
      <c r="N51" s="8"/>
    </row>
    <row r="52" spans="1:14" x14ac:dyDescent="0.2">
      <c r="A52" s="3"/>
      <c r="B52" s="7"/>
      <c r="C52" s="189"/>
      <c r="D52" s="184"/>
      <c r="E52" s="184"/>
      <c r="F52" s="184"/>
      <c r="G52" s="189"/>
      <c r="H52" s="189"/>
      <c r="I52" s="189"/>
      <c r="J52" s="189"/>
      <c r="K52" s="189"/>
      <c r="L52" s="189"/>
      <c r="M52" s="3"/>
      <c r="N52" s="8"/>
    </row>
    <row r="53" spans="1:14" x14ac:dyDescent="0.2">
      <c r="A53" s="3"/>
      <c r="B53" s="7"/>
      <c r="C53" s="188" t="s">
        <v>135</v>
      </c>
      <c r="D53" s="184"/>
      <c r="E53" s="184"/>
      <c r="F53" s="184"/>
      <c r="G53" s="189"/>
      <c r="H53" s="189"/>
      <c r="I53" s="189"/>
      <c r="J53" s="189"/>
      <c r="K53" s="189"/>
      <c r="L53" s="189"/>
      <c r="M53" s="3"/>
      <c r="N53" s="8"/>
    </row>
    <row r="54" spans="1:14" x14ac:dyDescent="0.2">
      <c r="A54" s="3"/>
      <c r="B54" s="7"/>
      <c r="C54" s="184" t="s">
        <v>130</v>
      </c>
      <c r="D54" s="184"/>
      <c r="E54" s="184"/>
      <c r="F54" s="184"/>
      <c r="G54" s="189"/>
      <c r="H54" s="189"/>
      <c r="I54" s="189"/>
      <c r="J54" s="189"/>
      <c r="K54" s="189"/>
      <c r="L54" s="189"/>
      <c r="M54" s="3"/>
      <c r="N54" s="8"/>
    </row>
    <row r="55" spans="1:14" x14ac:dyDescent="0.2">
      <c r="A55" s="3"/>
      <c r="B55" s="7"/>
      <c r="C55" s="184" t="s">
        <v>391</v>
      </c>
      <c r="D55" s="184"/>
      <c r="E55" s="184"/>
      <c r="F55" s="184"/>
      <c r="G55" s="189"/>
      <c r="H55" s="189"/>
      <c r="I55" s="189"/>
      <c r="J55" s="189"/>
      <c r="K55" s="189"/>
      <c r="L55" s="189"/>
      <c r="M55" s="3"/>
      <c r="N55" s="8"/>
    </row>
    <row r="56" spans="1:14" x14ac:dyDescent="0.2">
      <c r="A56" s="3"/>
      <c r="B56" s="7"/>
      <c r="C56" s="184" t="s">
        <v>131</v>
      </c>
      <c r="D56" s="184"/>
      <c r="E56" s="184"/>
      <c r="F56" s="184"/>
      <c r="G56" s="189"/>
      <c r="H56" s="189"/>
      <c r="I56" s="189"/>
      <c r="J56" s="189"/>
      <c r="K56" s="189"/>
      <c r="L56" s="189"/>
      <c r="M56" s="3"/>
      <c r="N56" s="8"/>
    </row>
    <row r="57" spans="1:14" x14ac:dyDescent="0.2">
      <c r="A57" s="3"/>
      <c r="B57" s="7"/>
      <c r="C57" s="184"/>
      <c r="D57" s="184"/>
      <c r="E57" s="184"/>
      <c r="F57" s="184"/>
      <c r="G57" s="189"/>
      <c r="H57" s="189"/>
      <c r="I57" s="189"/>
      <c r="J57" s="189"/>
      <c r="K57" s="189"/>
      <c r="L57" s="189"/>
      <c r="M57" s="3"/>
      <c r="N57" s="8"/>
    </row>
    <row r="58" spans="1:14" x14ac:dyDescent="0.2">
      <c r="A58" s="3"/>
      <c r="B58" s="7"/>
      <c r="C58" s="184"/>
      <c r="D58" s="184"/>
      <c r="E58" s="184"/>
      <c r="F58" s="184"/>
      <c r="G58" s="189"/>
      <c r="H58" s="189"/>
      <c r="I58" s="189"/>
      <c r="J58" s="189"/>
      <c r="K58" s="189"/>
      <c r="L58" s="189"/>
      <c r="M58" s="3"/>
      <c r="N58" s="8"/>
    </row>
    <row r="59" spans="1:14" x14ac:dyDescent="0.2">
      <c r="A59" s="3"/>
      <c r="B59" s="7"/>
      <c r="C59" s="184"/>
      <c r="D59" s="184"/>
      <c r="E59" s="184"/>
      <c r="F59" s="184"/>
      <c r="G59" s="189"/>
      <c r="H59" s="189"/>
      <c r="I59" s="189"/>
      <c r="J59" s="189"/>
      <c r="K59" s="189"/>
      <c r="L59" s="189"/>
      <c r="M59" s="3"/>
      <c r="N59" s="8"/>
    </row>
    <row r="60" spans="1:14" x14ac:dyDescent="0.2">
      <c r="A60" s="3"/>
      <c r="B60" s="7"/>
      <c r="C60" s="184"/>
      <c r="D60" s="184"/>
      <c r="E60" s="184"/>
      <c r="F60" s="184"/>
      <c r="G60" s="189"/>
      <c r="H60" s="189"/>
      <c r="I60" s="189"/>
      <c r="J60" s="189"/>
      <c r="K60" s="189"/>
      <c r="L60" s="189"/>
      <c r="M60" s="3"/>
      <c r="N60" s="8"/>
    </row>
    <row r="61" spans="1:14" x14ac:dyDescent="0.2">
      <c r="A61" s="3"/>
      <c r="B61" s="7"/>
      <c r="C61" s="184"/>
      <c r="D61" s="184"/>
      <c r="E61" s="184"/>
      <c r="F61" s="184"/>
      <c r="G61" s="189"/>
      <c r="H61" s="189"/>
      <c r="I61" s="189"/>
      <c r="J61" s="189"/>
      <c r="K61" s="189"/>
      <c r="L61" s="189"/>
      <c r="M61" s="3"/>
      <c r="N61" s="8"/>
    </row>
    <row r="62" spans="1:14" x14ac:dyDescent="0.2">
      <c r="A62" s="3"/>
      <c r="B62" s="7"/>
      <c r="C62" s="184" t="s">
        <v>389</v>
      </c>
      <c r="D62" s="184"/>
      <c r="E62" s="184"/>
      <c r="F62" s="184"/>
      <c r="G62" s="189"/>
      <c r="H62" s="189"/>
      <c r="I62" s="189"/>
      <c r="J62" s="189"/>
      <c r="K62" s="189"/>
      <c r="L62" s="189"/>
      <c r="M62" s="3"/>
      <c r="N62" s="8"/>
    </row>
    <row r="63" spans="1:14" x14ac:dyDescent="0.2">
      <c r="A63" s="3"/>
      <c r="B63" s="7"/>
      <c r="C63" s="184" t="s">
        <v>390</v>
      </c>
      <c r="D63" s="184"/>
      <c r="E63" s="184"/>
      <c r="F63" s="184"/>
      <c r="G63" s="189"/>
      <c r="H63" s="189"/>
      <c r="I63" s="189"/>
      <c r="J63" s="189"/>
      <c r="K63" s="189"/>
      <c r="L63" s="189"/>
      <c r="M63" s="3"/>
      <c r="N63" s="8"/>
    </row>
    <row r="64" spans="1:14" x14ac:dyDescent="0.2">
      <c r="A64" s="3"/>
      <c r="B64" s="7"/>
      <c r="C64" s="184"/>
      <c r="D64" s="184"/>
      <c r="E64" s="184"/>
      <c r="F64" s="184"/>
      <c r="G64" s="189"/>
      <c r="H64" s="189"/>
      <c r="I64" s="189"/>
      <c r="J64" s="189"/>
      <c r="K64" s="189"/>
      <c r="L64" s="189"/>
      <c r="M64" s="3"/>
      <c r="N64" s="8"/>
    </row>
    <row r="65" spans="1:14" x14ac:dyDescent="0.2">
      <c r="A65" s="3"/>
      <c r="B65" s="92"/>
      <c r="C65" s="184" t="s">
        <v>136</v>
      </c>
      <c r="D65" s="184"/>
      <c r="E65" s="184"/>
      <c r="F65" s="184"/>
      <c r="G65" s="189"/>
      <c r="H65" s="189"/>
      <c r="I65" s="189"/>
      <c r="J65" s="189"/>
      <c r="K65" s="189"/>
      <c r="L65" s="189"/>
      <c r="M65" s="3"/>
      <c r="N65" s="8"/>
    </row>
    <row r="66" spans="1:14" x14ac:dyDescent="0.2">
      <c r="A66" s="3"/>
      <c r="B66" s="92"/>
      <c r="C66" s="184" t="s">
        <v>201</v>
      </c>
      <c r="D66" s="184"/>
      <c r="E66" s="184"/>
      <c r="F66" s="184"/>
      <c r="G66" s="189"/>
      <c r="H66" s="189"/>
      <c r="I66" s="189"/>
      <c r="J66" s="189"/>
      <c r="K66" s="189"/>
      <c r="L66" s="189"/>
      <c r="M66" s="3"/>
      <c r="N66" s="8"/>
    </row>
    <row r="67" spans="1:14" ht="14.25" x14ac:dyDescent="0.25">
      <c r="A67" s="3"/>
      <c r="B67" s="92"/>
      <c r="C67" s="184" t="s">
        <v>202</v>
      </c>
      <c r="D67" s="184"/>
      <c r="E67" s="184"/>
      <c r="F67" s="184"/>
      <c r="G67" s="189"/>
      <c r="H67" s="189"/>
      <c r="I67" s="189"/>
      <c r="J67" s="189"/>
      <c r="K67" s="189"/>
      <c r="L67" s="189"/>
      <c r="M67" s="3"/>
      <c r="N67" s="8"/>
    </row>
    <row r="68" spans="1:14" ht="14.25" x14ac:dyDescent="0.25">
      <c r="A68" s="3"/>
      <c r="B68" s="92"/>
      <c r="C68" s="184" t="s">
        <v>203</v>
      </c>
      <c r="D68" s="184"/>
      <c r="E68" s="184"/>
      <c r="F68" s="184"/>
      <c r="G68" s="189"/>
      <c r="H68" s="189"/>
      <c r="I68" s="189"/>
      <c r="J68" s="189"/>
      <c r="K68" s="189"/>
      <c r="L68" s="189"/>
      <c r="M68" s="3"/>
      <c r="N68" s="8"/>
    </row>
    <row r="69" spans="1:14" x14ac:dyDescent="0.2">
      <c r="A69" s="3"/>
      <c r="B69" s="92"/>
      <c r="C69" s="189" t="s">
        <v>392</v>
      </c>
      <c r="D69" s="184"/>
      <c r="E69" s="184"/>
      <c r="F69" s="184"/>
      <c r="G69" s="189"/>
      <c r="H69" s="189"/>
      <c r="I69" s="189"/>
      <c r="J69" s="189"/>
      <c r="K69" s="189"/>
      <c r="L69" s="189"/>
      <c r="M69" s="3"/>
      <c r="N69" s="8"/>
    </row>
    <row r="70" spans="1:14" x14ac:dyDescent="0.2">
      <c r="A70" s="3"/>
      <c r="B70" s="92"/>
      <c r="C70" s="189"/>
      <c r="D70" s="184"/>
      <c r="E70" s="184"/>
      <c r="F70" s="184"/>
      <c r="G70" s="189"/>
      <c r="H70" s="189"/>
      <c r="I70" s="189"/>
      <c r="J70" s="189"/>
      <c r="K70" s="189"/>
      <c r="L70" s="189"/>
      <c r="M70" s="3"/>
      <c r="N70" s="8"/>
    </row>
    <row r="71" spans="1:14" x14ac:dyDescent="0.2">
      <c r="A71" s="3"/>
      <c r="B71" s="92"/>
      <c r="C71" s="189"/>
      <c r="D71" s="184"/>
      <c r="E71" s="184"/>
      <c r="F71" s="184"/>
      <c r="G71" s="189"/>
      <c r="H71" s="189"/>
      <c r="I71" s="189"/>
      <c r="J71" s="189"/>
      <c r="K71" s="189"/>
      <c r="L71" s="189"/>
      <c r="M71" s="3"/>
      <c r="N71" s="8"/>
    </row>
    <row r="72" spans="1:14" x14ac:dyDescent="0.2">
      <c r="A72" s="3"/>
      <c r="B72" s="92"/>
      <c r="C72" s="189"/>
      <c r="D72" s="184"/>
      <c r="E72" s="184"/>
      <c r="F72" s="184"/>
      <c r="G72" s="189"/>
      <c r="H72" s="189"/>
      <c r="I72" s="189"/>
      <c r="J72" s="189"/>
      <c r="K72" s="189"/>
      <c r="L72" s="189"/>
      <c r="M72" s="3"/>
      <c r="N72" s="8"/>
    </row>
    <row r="73" spans="1:14" x14ac:dyDescent="0.2">
      <c r="A73" s="3"/>
      <c r="B73" s="92"/>
      <c r="C73" s="189"/>
      <c r="D73" s="184"/>
      <c r="E73" s="184"/>
      <c r="F73" s="184"/>
      <c r="G73" s="189"/>
      <c r="H73" s="189"/>
      <c r="I73" s="189"/>
      <c r="J73" s="189"/>
      <c r="K73" s="189"/>
      <c r="L73" s="189"/>
      <c r="M73" s="3"/>
      <c r="N73" s="8"/>
    </row>
    <row r="74" spans="1:14" x14ac:dyDescent="0.2">
      <c r="A74" s="3"/>
      <c r="B74" s="92"/>
      <c r="C74" s="189"/>
      <c r="D74" s="184"/>
      <c r="E74" s="184"/>
      <c r="F74" s="184"/>
      <c r="G74" s="189"/>
      <c r="H74" s="189"/>
      <c r="I74" s="189"/>
      <c r="J74" s="189"/>
      <c r="K74" s="189"/>
      <c r="L74" s="189"/>
      <c r="M74" s="3"/>
      <c r="N74" s="8"/>
    </row>
    <row r="75" spans="1:14" x14ac:dyDescent="0.2">
      <c r="A75" s="3"/>
      <c r="B75" s="92"/>
      <c r="C75" s="189"/>
      <c r="D75" s="184"/>
      <c r="E75" s="184"/>
      <c r="F75" s="184"/>
      <c r="G75" s="189"/>
      <c r="H75" s="189"/>
      <c r="I75" s="189"/>
      <c r="J75" s="189"/>
      <c r="K75" s="189"/>
      <c r="L75" s="189"/>
      <c r="M75" s="3"/>
      <c r="N75" s="8"/>
    </row>
    <row r="76" spans="1:14" x14ac:dyDescent="0.2">
      <c r="A76" s="3"/>
      <c r="B76" s="92"/>
      <c r="C76" s="189"/>
      <c r="D76" s="184"/>
      <c r="E76" s="184"/>
      <c r="F76" s="184"/>
      <c r="G76" s="189"/>
      <c r="H76" s="189"/>
      <c r="I76" s="189"/>
      <c r="J76" s="189"/>
      <c r="K76" s="189"/>
      <c r="L76" s="189"/>
      <c r="M76" s="3"/>
      <c r="N76" s="8"/>
    </row>
    <row r="77" spans="1:14" x14ac:dyDescent="0.2">
      <c r="A77" s="3"/>
      <c r="B77" s="92"/>
      <c r="C77" s="189"/>
      <c r="D77" s="184"/>
      <c r="E77" s="184"/>
      <c r="F77" s="184"/>
      <c r="G77" s="189"/>
      <c r="H77" s="189"/>
      <c r="I77" s="189"/>
      <c r="J77" s="189"/>
      <c r="K77" s="189"/>
      <c r="L77" s="189"/>
      <c r="M77" s="3"/>
      <c r="N77" s="8"/>
    </row>
    <row r="78" spans="1:14" x14ac:dyDescent="0.2">
      <c r="A78" s="3"/>
      <c r="B78" s="92"/>
      <c r="C78" s="189"/>
      <c r="D78" s="184"/>
      <c r="E78" s="184"/>
      <c r="F78" s="184"/>
      <c r="G78" s="189"/>
      <c r="H78" s="189"/>
      <c r="I78" s="189"/>
      <c r="J78" s="189"/>
      <c r="K78" s="189"/>
      <c r="L78" s="189"/>
      <c r="M78" s="3"/>
      <c r="N78" s="8"/>
    </row>
    <row r="79" spans="1:14" x14ac:dyDescent="0.2">
      <c r="A79" s="3"/>
      <c r="B79" s="92"/>
      <c r="C79" s="189"/>
      <c r="D79" s="184"/>
      <c r="E79" s="184"/>
      <c r="F79" s="184"/>
      <c r="G79" s="189"/>
      <c r="H79" s="189"/>
      <c r="I79" s="189"/>
      <c r="J79" s="189"/>
      <c r="K79" s="189"/>
      <c r="L79" s="189"/>
      <c r="M79" s="3"/>
      <c r="N79" s="8"/>
    </row>
    <row r="80" spans="1:14" x14ac:dyDescent="0.2">
      <c r="A80" s="3"/>
      <c r="B80" s="92"/>
      <c r="C80" s="189"/>
      <c r="D80" s="184"/>
      <c r="E80" s="184"/>
      <c r="F80" s="184"/>
      <c r="G80" s="189"/>
      <c r="H80" s="189"/>
      <c r="I80" s="189"/>
      <c r="J80" s="189"/>
      <c r="K80" s="189"/>
      <c r="L80" s="189"/>
      <c r="M80" s="3"/>
      <c r="N80" s="8"/>
    </row>
    <row r="81" spans="1:14" x14ac:dyDescent="0.2">
      <c r="A81" s="3"/>
      <c r="B81" s="92"/>
      <c r="C81" s="189"/>
      <c r="D81" s="184"/>
      <c r="E81" s="184"/>
      <c r="F81" s="184"/>
      <c r="G81" s="189"/>
      <c r="H81" s="189"/>
      <c r="I81" s="189"/>
      <c r="J81" s="189"/>
      <c r="K81" s="189"/>
      <c r="L81" s="189"/>
      <c r="M81" s="3"/>
      <c r="N81" s="8"/>
    </row>
    <row r="82" spans="1:14" x14ac:dyDescent="0.2">
      <c r="A82" s="3"/>
      <c r="B82" s="92"/>
      <c r="C82" s="189"/>
      <c r="D82" s="184"/>
      <c r="E82" s="184"/>
      <c r="F82" s="184"/>
      <c r="G82" s="189"/>
      <c r="H82" s="189"/>
      <c r="I82" s="189"/>
      <c r="J82" s="189"/>
      <c r="K82" s="189"/>
      <c r="L82" s="189"/>
      <c r="M82" s="3"/>
      <c r="N82" s="8"/>
    </row>
    <row r="83" spans="1:14" x14ac:dyDescent="0.2">
      <c r="A83" s="3"/>
      <c r="B83" s="92"/>
      <c r="C83" s="189"/>
      <c r="D83" s="184"/>
      <c r="E83" s="184"/>
      <c r="F83" s="184"/>
      <c r="G83" s="189"/>
      <c r="H83" s="189"/>
      <c r="I83" s="189"/>
      <c r="J83" s="189"/>
      <c r="K83" s="189"/>
      <c r="L83" s="189"/>
      <c r="M83" s="3"/>
      <c r="N83" s="8"/>
    </row>
    <row r="84" spans="1:14" x14ac:dyDescent="0.2">
      <c r="A84" s="3"/>
      <c r="B84" s="92"/>
      <c r="C84" s="189"/>
      <c r="D84" s="184"/>
      <c r="E84" s="184"/>
      <c r="F84" s="184"/>
      <c r="G84" s="189"/>
      <c r="H84" s="189"/>
      <c r="I84" s="189"/>
      <c r="J84" s="189"/>
      <c r="K84" s="189"/>
      <c r="L84" s="189"/>
      <c r="M84" s="3"/>
      <c r="N84" s="8"/>
    </row>
    <row r="85" spans="1:14" x14ac:dyDescent="0.2">
      <c r="A85" s="3"/>
      <c r="B85" s="92"/>
      <c r="C85" s="189"/>
      <c r="D85" s="184"/>
      <c r="E85" s="184"/>
      <c r="F85" s="184"/>
      <c r="G85" s="189"/>
      <c r="H85" s="189"/>
      <c r="I85" s="189"/>
      <c r="J85" s="189"/>
      <c r="K85" s="189"/>
      <c r="L85" s="189"/>
      <c r="M85" s="3"/>
      <c r="N85" s="8"/>
    </row>
    <row r="86" spans="1:14" x14ac:dyDescent="0.2">
      <c r="A86" s="3"/>
      <c r="B86" s="94"/>
      <c r="C86" s="189" t="s">
        <v>119</v>
      </c>
      <c r="D86" s="184"/>
      <c r="E86" s="184"/>
      <c r="F86" s="184"/>
      <c r="G86" s="189"/>
      <c r="H86" s="189"/>
      <c r="I86" s="189"/>
      <c r="J86" s="189"/>
      <c r="K86" s="189"/>
      <c r="L86" s="189"/>
      <c r="M86" s="3"/>
      <c r="N86" s="8"/>
    </row>
    <row r="87" spans="1:14" x14ac:dyDescent="0.2">
      <c r="A87" s="3"/>
      <c r="B87" s="92"/>
      <c r="C87" s="189" t="s">
        <v>137</v>
      </c>
      <c r="D87" s="184"/>
      <c r="E87" s="184"/>
      <c r="F87" s="184"/>
      <c r="G87" s="189"/>
      <c r="H87" s="189"/>
      <c r="I87" s="189"/>
      <c r="J87" s="189"/>
      <c r="K87" s="189"/>
      <c r="L87" s="189"/>
      <c r="M87" s="3"/>
      <c r="N87" s="8"/>
    </row>
    <row r="88" spans="1:14" x14ac:dyDescent="0.2">
      <c r="A88" s="3"/>
      <c r="B88" s="92"/>
      <c r="C88" s="189"/>
      <c r="D88" s="184"/>
      <c r="E88" s="184"/>
      <c r="F88" s="184"/>
      <c r="G88" s="189"/>
      <c r="H88" s="189"/>
      <c r="I88" s="189"/>
      <c r="J88" s="189"/>
      <c r="K88" s="189"/>
      <c r="L88" s="189"/>
      <c r="M88" s="3"/>
      <c r="N88" s="8"/>
    </row>
    <row r="89" spans="1:14" x14ac:dyDescent="0.2">
      <c r="A89" s="3"/>
      <c r="B89" s="92"/>
      <c r="C89" s="189"/>
      <c r="D89" s="184"/>
      <c r="E89" s="184"/>
      <c r="F89" s="184"/>
      <c r="G89" s="189"/>
      <c r="H89" s="189"/>
      <c r="I89" s="189"/>
      <c r="J89" s="189"/>
      <c r="K89" s="189"/>
      <c r="L89" s="189"/>
      <c r="M89" s="3"/>
      <c r="N89" s="8"/>
    </row>
    <row r="90" spans="1:14" x14ac:dyDescent="0.2">
      <c r="A90" s="3"/>
      <c r="B90" s="92"/>
      <c r="C90" s="189"/>
      <c r="D90" s="184"/>
      <c r="E90" s="184"/>
      <c r="F90" s="184"/>
      <c r="G90" s="189"/>
      <c r="H90" s="189"/>
      <c r="I90" s="189"/>
      <c r="J90" s="189"/>
      <c r="K90" s="189"/>
      <c r="L90" s="189"/>
      <c r="M90" s="3"/>
      <c r="N90" s="8"/>
    </row>
    <row r="91" spans="1:14" x14ac:dyDescent="0.2">
      <c r="A91" s="3"/>
      <c r="B91" s="92"/>
      <c r="C91" s="189"/>
      <c r="D91" s="184"/>
      <c r="E91" s="184"/>
      <c r="F91" s="184"/>
      <c r="G91" s="189"/>
      <c r="H91" s="189"/>
      <c r="I91" s="189"/>
      <c r="J91" s="189"/>
      <c r="K91" s="189"/>
      <c r="L91" s="189"/>
      <c r="M91" s="3"/>
      <c r="N91" s="8"/>
    </row>
    <row r="92" spans="1:14" x14ac:dyDescent="0.2">
      <c r="A92" s="3"/>
      <c r="B92" s="92"/>
      <c r="C92" s="189"/>
      <c r="D92" s="184"/>
      <c r="E92" s="184"/>
      <c r="F92" s="184"/>
      <c r="G92" s="189"/>
      <c r="H92" s="189"/>
      <c r="I92" s="189"/>
      <c r="J92" s="189"/>
      <c r="K92" s="189"/>
      <c r="L92" s="189"/>
      <c r="M92" s="3"/>
      <c r="N92" s="8"/>
    </row>
    <row r="93" spans="1:14" x14ac:dyDescent="0.2">
      <c r="A93" s="3"/>
      <c r="B93" s="92"/>
      <c r="C93" s="189"/>
      <c r="D93" s="184"/>
      <c r="E93" s="184"/>
      <c r="F93" s="184"/>
      <c r="G93" s="189"/>
      <c r="H93" s="189"/>
      <c r="I93" s="189"/>
      <c r="J93" s="189"/>
      <c r="K93" s="189"/>
      <c r="L93" s="189"/>
      <c r="M93" s="3"/>
      <c r="N93" s="8"/>
    </row>
    <row r="94" spans="1:14" x14ac:dyDescent="0.2">
      <c r="A94" s="3"/>
      <c r="B94" s="92"/>
      <c r="C94" s="189"/>
      <c r="D94" s="184"/>
      <c r="E94" s="184"/>
      <c r="F94" s="184"/>
      <c r="G94" s="189"/>
      <c r="H94" s="189"/>
      <c r="I94" s="189"/>
      <c r="J94" s="189"/>
      <c r="K94" s="189"/>
      <c r="L94" s="189"/>
      <c r="M94" s="3"/>
      <c r="N94" s="8"/>
    </row>
    <row r="95" spans="1:14" x14ac:dyDescent="0.2">
      <c r="A95" s="3"/>
      <c r="B95" s="92"/>
      <c r="C95" s="189"/>
      <c r="D95" s="184"/>
      <c r="E95" s="184"/>
      <c r="F95" s="184"/>
      <c r="G95" s="189"/>
      <c r="H95" s="189"/>
      <c r="I95" s="189"/>
      <c r="J95" s="189"/>
      <c r="K95" s="189"/>
      <c r="L95" s="189"/>
      <c r="M95" s="3"/>
      <c r="N95" s="8"/>
    </row>
    <row r="96" spans="1:14" x14ac:dyDescent="0.2">
      <c r="A96" s="3"/>
      <c r="B96" s="92"/>
      <c r="C96" s="189"/>
      <c r="D96" s="184"/>
      <c r="E96" s="184"/>
      <c r="F96" s="184"/>
      <c r="G96" s="189"/>
      <c r="H96" s="189"/>
      <c r="I96" s="189"/>
      <c r="J96" s="189"/>
      <c r="K96" s="189"/>
      <c r="L96" s="189"/>
      <c r="M96" s="3"/>
      <c r="N96" s="8"/>
    </row>
    <row r="97" spans="1:14" x14ac:dyDescent="0.2">
      <c r="A97" s="3"/>
      <c r="B97" s="92"/>
      <c r="C97" s="189"/>
      <c r="D97" s="184"/>
      <c r="E97" s="184"/>
      <c r="F97" s="184"/>
      <c r="G97" s="189"/>
      <c r="H97" s="189"/>
      <c r="I97" s="189"/>
      <c r="J97" s="189"/>
      <c r="K97" s="189"/>
      <c r="L97" s="189"/>
      <c r="M97" s="3"/>
      <c r="N97" s="8"/>
    </row>
    <row r="98" spans="1:14" x14ac:dyDescent="0.2">
      <c r="A98" s="3"/>
      <c r="B98" s="92"/>
      <c r="C98" s="189"/>
      <c r="D98" s="184"/>
      <c r="E98" s="184"/>
      <c r="F98" s="184"/>
      <c r="G98" s="189"/>
      <c r="H98" s="189"/>
      <c r="I98" s="189"/>
      <c r="J98" s="189"/>
      <c r="K98" s="189"/>
      <c r="L98" s="189"/>
      <c r="M98" s="3"/>
      <c r="N98" s="8"/>
    </row>
    <row r="99" spans="1:14" x14ac:dyDescent="0.2">
      <c r="A99" s="3"/>
      <c r="B99" s="92"/>
      <c r="C99" s="189"/>
      <c r="D99" s="184"/>
      <c r="E99" s="184"/>
      <c r="F99" s="184"/>
      <c r="G99" s="189"/>
      <c r="H99" s="189"/>
      <c r="I99" s="189"/>
      <c r="J99" s="189"/>
      <c r="K99" s="189"/>
      <c r="L99" s="189"/>
      <c r="M99" s="3"/>
      <c r="N99" s="8"/>
    </row>
    <row r="100" spans="1:14" x14ac:dyDescent="0.2">
      <c r="A100" s="3"/>
      <c r="B100" s="92"/>
      <c r="C100" s="189"/>
      <c r="D100" s="184"/>
      <c r="E100" s="184"/>
      <c r="F100" s="184"/>
      <c r="G100" s="189"/>
      <c r="H100" s="189"/>
      <c r="I100" s="189"/>
      <c r="J100" s="189"/>
      <c r="K100" s="189"/>
      <c r="L100" s="189"/>
      <c r="M100" s="3"/>
      <c r="N100" s="8"/>
    </row>
    <row r="101" spans="1:14" x14ac:dyDescent="0.2">
      <c r="A101" s="3"/>
      <c r="B101" s="80" t="s">
        <v>47</v>
      </c>
      <c r="C101" s="184"/>
      <c r="D101" s="184"/>
      <c r="E101" s="184"/>
      <c r="F101" s="184"/>
      <c r="G101" s="189"/>
      <c r="H101" s="189"/>
      <c r="I101" s="189"/>
      <c r="J101" s="189"/>
      <c r="K101" s="189"/>
      <c r="L101" s="189"/>
      <c r="M101" s="3"/>
      <c r="N101" s="8"/>
    </row>
    <row r="102" spans="1:14" x14ac:dyDescent="0.2">
      <c r="A102" s="3"/>
      <c r="B102" s="93" t="s">
        <v>68</v>
      </c>
      <c r="C102" s="184"/>
      <c r="D102" s="184"/>
      <c r="E102" s="184"/>
      <c r="F102" s="184"/>
      <c r="G102" s="189"/>
      <c r="H102" s="189"/>
      <c r="I102" s="189"/>
      <c r="J102" s="189"/>
      <c r="K102" s="189"/>
      <c r="L102" s="189"/>
      <c r="M102" s="3"/>
      <c r="N102" s="8"/>
    </row>
    <row r="103" spans="1:14" ht="15.75" x14ac:dyDescent="0.3">
      <c r="A103" s="3"/>
      <c r="B103" s="94"/>
      <c r="C103" s="184"/>
      <c r="D103" s="184"/>
      <c r="E103" s="189"/>
      <c r="F103" s="189"/>
      <c r="G103" s="184" t="s">
        <v>49</v>
      </c>
      <c r="H103" s="189"/>
      <c r="I103" s="189"/>
      <c r="J103" s="189"/>
      <c r="K103" s="189"/>
      <c r="L103" s="189"/>
      <c r="M103" s="3"/>
      <c r="N103" s="8"/>
    </row>
    <row r="104" spans="1:14" ht="15.75" x14ac:dyDescent="0.3">
      <c r="A104" s="3"/>
      <c r="B104" s="94"/>
      <c r="C104" s="184"/>
      <c r="D104" s="184"/>
      <c r="E104" s="189"/>
      <c r="F104" s="189"/>
      <c r="G104" s="184" t="s">
        <v>50</v>
      </c>
      <c r="H104" s="189"/>
      <c r="I104" s="189"/>
      <c r="J104" s="189"/>
      <c r="K104" s="189"/>
      <c r="L104" s="189"/>
      <c r="M104" s="3"/>
      <c r="N104" s="8"/>
    </row>
    <row r="105" spans="1:14" ht="15.75" x14ac:dyDescent="0.3">
      <c r="A105" s="3"/>
      <c r="B105" s="92"/>
      <c r="C105" s="184"/>
      <c r="D105" s="184"/>
      <c r="E105" s="189"/>
      <c r="F105" s="189"/>
      <c r="G105" s="184" t="s">
        <v>56</v>
      </c>
      <c r="H105" s="189"/>
      <c r="I105" s="189"/>
      <c r="J105" s="189"/>
      <c r="K105" s="189"/>
      <c r="L105" s="189"/>
      <c r="M105" s="3"/>
      <c r="N105" s="8"/>
    </row>
    <row r="106" spans="1:14" ht="15.75" x14ac:dyDescent="0.3">
      <c r="A106" s="3"/>
      <c r="B106" s="92"/>
      <c r="C106" s="184"/>
      <c r="D106" s="184"/>
      <c r="E106" s="189"/>
      <c r="F106" s="189"/>
      <c r="G106" s="184" t="s">
        <v>57</v>
      </c>
      <c r="H106" s="189"/>
      <c r="I106" s="189"/>
      <c r="J106" s="189"/>
      <c r="K106" s="189"/>
      <c r="L106" s="189"/>
      <c r="M106" s="3"/>
      <c r="N106" s="8"/>
    </row>
    <row r="107" spans="1:14" ht="15.75" x14ac:dyDescent="0.3">
      <c r="A107" s="3"/>
      <c r="B107" s="92"/>
      <c r="C107" s="184"/>
      <c r="D107" s="184"/>
      <c r="E107" s="189"/>
      <c r="F107" s="189"/>
      <c r="G107" s="184" t="s">
        <v>51</v>
      </c>
      <c r="H107" s="189"/>
      <c r="I107" s="189"/>
      <c r="J107" s="189"/>
      <c r="K107" s="189"/>
      <c r="L107" s="189"/>
      <c r="M107" s="3"/>
      <c r="N107" s="8"/>
    </row>
    <row r="108" spans="1:14" ht="15.75" x14ac:dyDescent="0.3">
      <c r="A108" s="3"/>
      <c r="B108" s="92"/>
      <c r="C108" s="184"/>
      <c r="D108" s="184"/>
      <c r="E108" s="189"/>
      <c r="F108" s="189"/>
      <c r="G108" s="184" t="s">
        <v>52</v>
      </c>
      <c r="H108" s="189"/>
      <c r="I108" s="189"/>
      <c r="J108" s="189"/>
      <c r="K108" s="189"/>
      <c r="L108" s="189"/>
      <c r="M108" s="3"/>
      <c r="N108" s="8"/>
    </row>
    <row r="109" spans="1:14" x14ac:dyDescent="0.2">
      <c r="A109" s="3"/>
      <c r="B109" s="92"/>
      <c r="C109" s="184"/>
      <c r="D109" s="184"/>
      <c r="E109" s="184"/>
      <c r="F109" s="189"/>
      <c r="G109" s="184"/>
      <c r="H109" s="189"/>
      <c r="I109" s="189"/>
      <c r="J109" s="189"/>
      <c r="K109" s="189"/>
      <c r="L109" s="189"/>
      <c r="M109" s="3"/>
      <c r="N109" s="8"/>
    </row>
    <row r="110" spans="1:14" x14ac:dyDescent="0.2">
      <c r="A110" s="3"/>
      <c r="B110" s="93" t="s">
        <v>69</v>
      </c>
      <c r="C110" s="184"/>
      <c r="D110" s="184"/>
      <c r="E110" s="184"/>
      <c r="F110" s="189"/>
      <c r="G110" s="184"/>
      <c r="H110" s="189"/>
      <c r="I110" s="189"/>
      <c r="J110" s="189"/>
      <c r="K110" s="189"/>
      <c r="L110" s="189"/>
      <c r="M110" s="3"/>
      <c r="N110" s="8"/>
    </row>
    <row r="111" spans="1:14" x14ac:dyDescent="0.2">
      <c r="A111" s="3"/>
      <c r="B111" s="92"/>
      <c r="C111" s="184"/>
      <c r="D111" s="184"/>
      <c r="E111" s="189"/>
      <c r="F111" s="189"/>
      <c r="G111" s="189"/>
      <c r="H111" s="189"/>
      <c r="I111" s="189"/>
      <c r="J111" s="189"/>
      <c r="K111" s="189"/>
      <c r="L111" s="189"/>
      <c r="M111" s="3"/>
      <c r="N111" s="8"/>
    </row>
    <row r="112" spans="1:14" ht="15.75" x14ac:dyDescent="0.3">
      <c r="A112" s="3"/>
      <c r="B112" s="92"/>
      <c r="C112" s="184"/>
      <c r="D112" s="184"/>
      <c r="E112" s="189"/>
      <c r="F112" s="189"/>
      <c r="G112" s="184" t="s">
        <v>54</v>
      </c>
      <c r="H112" s="189"/>
      <c r="I112" s="189"/>
      <c r="J112" s="189"/>
      <c r="K112" s="189"/>
      <c r="L112" s="189"/>
      <c r="M112" s="3"/>
      <c r="N112" s="8"/>
    </row>
    <row r="113" spans="1:14" ht="15.75" x14ac:dyDescent="0.3">
      <c r="A113" s="3"/>
      <c r="B113" s="92"/>
      <c r="C113" s="184"/>
      <c r="D113" s="184"/>
      <c r="E113" s="189"/>
      <c r="F113" s="189"/>
      <c r="G113" s="184" t="s">
        <v>55</v>
      </c>
      <c r="H113" s="189"/>
      <c r="I113" s="189"/>
      <c r="J113" s="189"/>
      <c r="K113" s="189"/>
      <c r="L113" s="189"/>
      <c r="M113" s="3"/>
      <c r="N113" s="8"/>
    </row>
    <row r="114" spans="1:14" ht="15.75" x14ac:dyDescent="0.3">
      <c r="A114" s="3"/>
      <c r="B114" s="92"/>
      <c r="C114" s="184"/>
      <c r="D114" s="184"/>
      <c r="E114" s="189"/>
      <c r="F114" s="189"/>
      <c r="G114" s="184" t="s">
        <v>58</v>
      </c>
      <c r="H114" s="189"/>
      <c r="I114" s="189"/>
      <c r="J114" s="189"/>
      <c r="K114" s="189"/>
      <c r="L114" s="189"/>
      <c r="M114" s="3"/>
      <c r="N114" s="8"/>
    </row>
    <row r="115" spans="1:14" ht="15.75" x14ac:dyDescent="0.3">
      <c r="A115" s="3"/>
      <c r="B115" s="92"/>
      <c r="C115" s="184"/>
      <c r="D115" s="184"/>
      <c r="E115" s="184"/>
      <c r="F115" s="189"/>
      <c r="G115" s="184" t="s">
        <v>59</v>
      </c>
      <c r="H115" s="189"/>
      <c r="I115" s="189"/>
      <c r="J115" s="189"/>
      <c r="K115" s="189"/>
      <c r="L115" s="189"/>
      <c r="M115" s="3"/>
      <c r="N115" s="8"/>
    </row>
    <row r="116" spans="1:14" x14ac:dyDescent="0.2">
      <c r="A116" s="3"/>
      <c r="B116" s="32"/>
      <c r="C116" s="184"/>
      <c r="D116" s="184"/>
      <c r="E116" s="184"/>
      <c r="F116" s="189"/>
      <c r="G116" s="184"/>
      <c r="H116" s="189"/>
      <c r="I116" s="189"/>
      <c r="J116" s="189"/>
      <c r="K116" s="189"/>
      <c r="L116" s="189"/>
      <c r="M116" s="3"/>
      <c r="N116" s="8"/>
    </row>
    <row r="117" spans="1:14" x14ac:dyDescent="0.2">
      <c r="A117" s="3"/>
      <c r="B117" s="95" t="s">
        <v>70</v>
      </c>
      <c r="C117" s="189"/>
      <c r="D117" s="189"/>
      <c r="E117" s="189"/>
      <c r="F117" s="189"/>
      <c r="G117" s="189"/>
      <c r="H117" s="189"/>
      <c r="I117" s="189"/>
      <c r="J117" s="189"/>
      <c r="K117" s="189"/>
      <c r="L117" s="189"/>
      <c r="M117" s="3"/>
      <c r="N117" s="8"/>
    </row>
    <row r="118" spans="1:14" x14ac:dyDescent="0.2">
      <c r="A118" s="3"/>
      <c r="B118" s="7"/>
      <c r="C118" s="189"/>
      <c r="D118" s="189"/>
      <c r="E118" s="189"/>
      <c r="F118" s="189"/>
      <c r="G118" s="189"/>
      <c r="H118" s="189"/>
      <c r="I118" s="189"/>
      <c r="J118" s="189"/>
      <c r="K118" s="189"/>
      <c r="L118" s="189"/>
      <c r="M118" s="3"/>
      <c r="N118" s="8"/>
    </row>
    <row r="119" spans="1:14" x14ac:dyDescent="0.2">
      <c r="A119" s="3"/>
      <c r="B119" s="7"/>
      <c r="C119" s="189"/>
      <c r="D119" s="189"/>
      <c r="E119" s="189"/>
      <c r="F119" s="189"/>
      <c r="G119" s="189"/>
      <c r="H119" s="189"/>
      <c r="I119" s="189"/>
      <c r="J119" s="189"/>
      <c r="K119" s="189"/>
      <c r="L119" s="189"/>
      <c r="M119" s="3"/>
      <c r="N119" s="8"/>
    </row>
    <row r="120" spans="1:14" ht="15.75" customHeight="1" x14ac:dyDescent="0.3">
      <c r="A120" s="3"/>
      <c r="B120" s="7"/>
      <c r="C120" s="189"/>
      <c r="D120" s="189"/>
      <c r="E120" s="189"/>
      <c r="F120" s="189"/>
      <c r="G120" s="184" t="s">
        <v>54</v>
      </c>
      <c r="H120" s="189"/>
      <c r="I120" s="189"/>
      <c r="J120" s="189"/>
      <c r="K120" s="184"/>
      <c r="L120" s="184"/>
      <c r="M120" s="3"/>
      <c r="N120" s="8"/>
    </row>
    <row r="121" spans="1:14" ht="15.75" customHeight="1" x14ac:dyDescent="0.3">
      <c r="A121" s="3"/>
      <c r="B121" s="7"/>
      <c r="C121" s="189"/>
      <c r="D121" s="189"/>
      <c r="E121" s="189"/>
      <c r="F121" s="189"/>
      <c r="G121" s="184" t="s">
        <v>55</v>
      </c>
      <c r="H121" s="189"/>
      <c r="I121" s="189"/>
      <c r="J121" s="189"/>
      <c r="K121" s="189"/>
      <c r="L121" s="189"/>
      <c r="M121" s="3"/>
      <c r="N121" s="8"/>
    </row>
    <row r="122" spans="1:14" ht="15.75" customHeight="1" x14ac:dyDescent="0.3">
      <c r="A122" s="3"/>
      <c r="B122" s="7"/>
      <c r="C122" s="189"/>
      <c r="D122" s="189"/>
      <c r="E122" s="189"/>
      <c r="F122" s="189"/>
      <c r="G122" s="184" t="s">
        <v>51</v>
      </c>
      <c r="H122" s="189"/>
      <c r="I122" s="189"/>
      <c r="J122" s="189"/>
      <c r="K122" s="189"/>
      <c r="L122" s="189"/>
      <c r="M122" s="3"/>
      <c r="N122" s="8"/>
    </row>
    <row r="123" spans="1:14" ht="15.75" customHeight="1" x14ac:dyDescent="0.3">
      <c r="A123" s="3"/>
      <c r="B123" s="7"/>
      <c r="C123" s="189"/>
      <c r="D123" s="189"/>
      <c r="E123" s="189"/>
      <c r="F123" s="189"/>
      <c r="G123" s="184" t="s">
        <v>52</v>
      </c>
      <c r="H123" s="189"/>
      <c r="I123" s="189"/>
      <c r="J123" s="189"/>
      <c r="K123" s="189"/>
      <c r="L123" s="189"/>
      <c r="M123" s="3"/>
      <c r="N123" s="8"/>
    </row>
    <row r="124" spans="1:14" ht="15.75" customHeight="1" x14ac:dyDescent="0.3">
      <c r="A124" s="3"/>
      <c r="B124" s="7"/>
      <c r="C124" s="189"/>
      <c r="D124" s="189"/>
      <c r="E124" s="189"/>
      <c r="F124" s="189"/>
      <c r="G124" s="184" t="s">
        <v>56</v>
      </c>
      <c r="H124" s="189"/>
      <c r="I124" s="189"/>
      <c r="J124" s="189"/>
      <c r="K124" s="189"/>
      <c r="L124" s="189"/>
      <c r="M124" s="3"/>
      <c r="N124" s="8"/>
    </row>
    <row r="125" spans="1:14" ht="15.75" customHeight="1" x14ac:dyDescent="0.3">
      <c r="A125" s="3"/>
      <c r="B125" s="7"/>
      <c r="C125" s="189"/>
      <c r="D125" s="189"/>
      <c r="E125" s="189"/>
      <c r="F125" s="189"/>
      <c r="G125" s="184" t="s">
        <v>57</v>
      </c>
      <c r="H125" s="189"/>
      <c r="I125" s="189"/>
      <c r="J125" s="189"/>
      <c r="K125" s="189"/>
      <c r="L125" s="189"/>
      <c r="M125" s="3"/>
      <c r="N125" s="8"/>
    </row>
    <row r="126" spans="1:14" ht="15.75" customHeight="1" x14ac:dyDescent="0.3">
      <c r="A126" s="3"/>
      <c r="B126" s="7"/>
      <c r="C126" s="189"/>
      <c r="D126" s="189"/>
      <c r="E126" s="189"/>
      <c r="F126" s="189"/>
      <c r="G126" s="189" t="s">
        <v>196</v>
      </c>
      <c r="H126" s="189"/>
      <c r="I126" s="189"/>
      <c r="J126" s="189"/>
      <c r="K126" s="189"/>
      <c r="L126" s="189"/>
      <c r="M126" s="3"/>
      <c r="N126" s="8"/>
    </row>
    <row r="127" spans="1:14" ht="15.75" customHeight="1" x14ac:dyDescent="0.3">
      <c r="A127" s="3"/>
      <c r="B127" s="7"/>
      <c r="C127" s="189"/>
      <c r="D127" s="189"/>
      <c r="E127" s="189"/>
      <c r="F127" s="189"/>
      <c r="G127" s="189" t="s">
        <v>197</v>
      </c>
      <c r="H127" s="189"/>
      <c r="I127" s="189"/>
      <c r="J127" s="189"/>
      <c r="K127" s="189"/>
      <c r="L127" s="189"/>
      <c r="M127" s="3"/>
      <c r="N127" s="8"/>
    </row>
    <row r="128" spans="1:14" ht="15.75" customHeight="1" x14ac:dyDescent="0.2">
      <c r="A128" s="3"/>
      <c r="B128" s="7"/>
      <c r="C128" s="189"/>
      <c r="D128" s="189"/>
      <c r="E128" s="189"/>
      <c r="F128" s="189"/>
      <c r="G128" s="189" t="s">
        <v>138</v>
      </c>
      <c r="H128" s="189"/>
      <c r="I128" s="189"/>
      <c r="J128" s="189"/>
      <c r="K128" s="189"/>
      <c r="L128" s="189"/>
      <c r="M128" s="3"/>
      <c r="N128" s="8"/>
    </row>
    <row r="129" spans="1:14" ht="15.75" customHeight="1" x14ac:dyDescent="0.2">
      <c r="A129" s="3"/>
      <c r="B129" s="7"/>
      <c r="C129" s="189"/>
      <c r="D129" s="189"/>
      <c r="E129" s="189"/>
      <c r="F129" s="189"/>
      <c r="G129" s="189" t="s">
        <v>139</v>
      </c>
      <c r="H129" s="189"/>
      <c r="I129" s="189"/>
      <c r="J129" s="189"/>
      <c r="K129" s="189"/>
      <c r="L129" s="189"/>
      <c r="M129" s="3"/>
      <c r="N129" s="8"/>
    </row>
    <row r="130" spans="1:14" ht="15.75" customHeight="1" x14ac:dyDescent="0.3">
      <c r="A130" s="3"/>
      <c r="B130" s="7"/>
      <c r="C130" s="189"/>
      <c r="D130" s="189"/>
      <c r="E130" s="189"/>
      <c r="F130" s="189"/>
      <c r="G130" s="189" t="s">
        <v>198</v>
      </c>
      <c r="H130" s="189"/>
      <c r="I130" s="189"/>
      <c r="J130" s="189"/>
      <c r="K130" s="189"/>
      <c r="L130" s="189"/>
      <c r="M130" s="3"/>
      <c r="N130" s="8"/>
    </row>
    <row r="131" spans="1:14" ht="15.75" customHeight="1" x14ac:dyDescent="0.2">
      <c r="A131" s="3"/>
      <c r="B131" s="7"/>
      <c r="C131" s="189"/>
      <c r="D131" s="189"/>
      <c r="E131" s="189"/>
      <c r="F131" s="189"/>
      <c r="G131" s="189" t="s">
        <v>141</v>
      </c>
      <c r="H131" s="189"/>
      <c r="I131" s="189"/>
      <c r="J131" s="189"/>
      <c r="K131" s="189"/>
      <c r="L131" s="189"/>
      <c r="M131" s="3"/>
      <c r="N131" s="8"/>
    </row>
    <row r="132" spans="1:14" ht="15.75" customHeight="1" x14ac:dyDescent="0.2">
      <c r="A132" s="3"/>
      <c r="B132" s="7"/>
      <c r="C132" s="189"/>
      <c r="D132" s="189"/>
      <c r="E132" s="189"/>
      <c r="F132" s="189"/>
      <c r="G132" s="189" t="s">
        <v>140</v>
      </c>
      <c r="H132" s="189"/>
      <c r="I132" s="189"/>
      <c r="J132" s="189"/>
      <c r="K132" s="189"/>
      <c r="L132" s="189"/>
      <c r="M132" s="3"/>
      <c r="N132" s="8"/>
    </row>
    <row r="133" spans="1:14" x14ac:dyDescent="0.2">
      <c r="A133" s="3"/>
      <c r="B133" s="7"/>
      <c r="C133" s="189"/>
      <c r="D133" s="189"/>
      <c r="E133" s="189"/>
      <c r="F133" s="189"/>
      <c r="G133" s="189"/>
      <c r="H133" s="189"/>
      <c r="I133" s="189"/>
      <c r="J133" s="189"/>
      <c r="K133" s="189"/>
      <c r="L133" s="189"/>
      <c r="M133" s="3"/>
      <c r="N133" s="8"/>
    </row>
    <row r="134" spans="1:14" x14ac:dyDescent="0.2">
      <c r="A134" s="3"/>
      <c r="B134" s="96" t="s">
        <v>63</v>
      </c>
      <c r="C134" s="189"/>
      <c r="D134" s="189"/>
      <c r="E134" s="189"/>
      <c r="F134" s="189"/>
      <c r="G134" s="189"/>
      <c r="H134" s="189"/>
      <c r="I134" s="189"/>
      <c r="J134" s="189"/>
      <c r="K134" s="189"/>
      <c r="L134" s="189"/>
      <c r="M134" s="3"/>
      <c r="N134" s="8"/>
    </row>
    <row r="135" spans="1:14" x14ac:dyDescent="0.2">
      <c r="A135" s="3"/>
      <c r="B135" s="7"/>
      <c r="C135" s="189" t="s">
        <v>142</v>
      </c>
      <c r="D135" s="189"/>
      <c r="E135" s="189"/>
      <c r="F135" s="189"/>
      <c r="G135" s="189"/>
      <c r="H135" s="189"/>
      <c r="I135" s="189"/>
      <c r="J135" s="189"/>
      <c r="K135" s="189"/>
      <c r="L135" s="189"/>
      <c r="M135" s="3"/>
      <c r="N135" s="8"/>
    </row>
    <row r="136" spans="1:14" x14ac:dyDescent="0.2">
      <c r="A136" s="3"/>
      <c r="B136" s="7"/>
      <c r="C136" s="189" t="s">
        <v>143</v>
      </c>
      <c r="D136" s="189"/>
      <c r="E136" s="189"/>
      <c r="F136" s="189"/>
      <c r="G136" s="189"/>
      <c r="H136" s="189"/>
      <c r="I136" s="189"/>
      <c r="J136" s="189"/>
      <c r="K136" s="189"/>
      <c r="L136" s="189"/>
      <c r="M136" s="3"/>
      <c r="N136" s="8"/>
    </row>
    <row r="137" spans="1:14" x14ac:dyDescent="0.2">
      <c r="A137" s="3"/>
      <c r="B137" s="7"/>
      <c r="C137" s="189"/>
      <c r="D137" s="189"/>
      <c r="E137" s="189"/>
      <c r="F137" s="189"/>
      <c r="G137" s="189"/>
      <c r="H137" s="189"/>
      <c r="I137" s="189"/>
      <c r="J137" s="189"/>
      <c r="K137" s="189"/>
      <c r="L137" s="189"/>
      <c r="M137" s="3"/>
      <c r="N137" s="8"/>
    </row>
    <row r="138" spans="1:14" x14ac:dyDescent="0.2">
      <c r="A138" s="3"/>
      <c r="B138" s="7"/>
      <c r="C138" s="189"/>
      <c r="D138" s="189"/>
      <c r="E138" s="189"/>
      <c r="F138" s="189"/>
      <c r="G138" s="189"/>
      <c r="H138" s="189"/>
      <c r="I138" s="189"/>
      <c r="J138" s="189"/>
      <c r="K138" s="189"/>
      <c r="L138" s="189"/>
      <c r="M138" s="3"/>
      <c r="N138" s="8"/>
    </row>
    <row r="139" spans="1:14" x14ac:dyDescent="0.2">
      <c r="A139" s="3"/>
      <c r="B139" s="7"/>
      <c r="C139" s="189"/>
      <c r="D139" s="189"/>
      <c r="E139" s="189"/>
      <c r="F139" s="189"/>
      <c r="G139" s="189"/>
      <c r="H139" s="189"/>
      <c r="I139" s="189"/>
      <c r="J139" s="189"/>
      <c r="K139" s="189"/>
      <c r="L139" s="189"/>
      <c r="M139" s="3"/>
      <c r="N139" s="8"/>
    </row>
    <row r="140" spans="1:14" x14ac:dyDescent="0.2">
      <c r="A140" s="3"/>
      <c r="B140" s="7"/>
      <c r="C140" s="189"/>
      <c r="D140" s="189"/>
      <c r="E140" s="189"/>
      <c r="F140" s="189"/>
      <c r="G140" s="189"/>
      <c r="H140" s="189"/>
      <c r="I140" s="189"/>
      <c r="J140" s="189"/>
      <c r="K140" s="189"/>
      <c r="L140" s="189"/>
      <c r="M140" s="3"/>
      <c r="N140" s="8"/>
    </row>
    <row r="141" spans="1:14" x14ac:dyDescent="0.2">
      <c r="A141" s="3"/>
      <c r="B141" s="7"/>
      <c r="C141" s="189"/>
      <c r="D141" s="189"/>
      <c r="E141" s="189"/>
      <c r="F141" s="189"/>
      <c r="G141" s="189"/>
      <c r="H141" s="189"/>
      <c r="I141" s="189"/>
      <c r="J141" s="189"/>
      <c r="K141" s="189"/>
      <c r="L141" s="189"/>
      <c r="M141" s="3"/>
      <c r="N141" s="8"/>
    </row>
    <row r="142" spans="1:14" x14ac:dyDescent="0.2">
      <c r="A142" s="3"/>
      <c r="B142" s="7"/>
      <c r="C142" s="189"/>
      <c r="D142" s="189"/>
      <c r="E142" s="189"/>
      <c r="F142" s="189"/>
      <c r="G142" s="189"/>
      <c r="H142" s="189"/>
      <c r="I142" s="189"/>
      <c r="J142" s="189"/>
      <c r="K142" s="189"/>
      <c r="L142" s="189"/>
      <c r="M142" s="3"/>
      <c r="N142" s="8"/>
    </row>
    <row r="143" spans="1:14" x14ac:dyDescent="0.2">
      <c r="A143" s="3"/>
      <c r="B143" s="7"/>
      <c r="C143" s="189"/>
      <c r="D143" s="189"/>
      <c r="E143" s="189"/>
      <c r="F143" s="189"/>
      <c r="G143" s="189"/>
      <c r="H143" s="189"/>
      <c r="I143" s="189"/>
      <c r="J143" s="189"/>
      <c r="K143" s="189"/>
      <c r="L143" s="189"/>
      <c r="M143" s="3"/>
      <c r="N143" s="8"/>
    </row>
    <row r="144" spans="1:14" x14ac:dyDescent="0.2">
      <c r="A144" s="3"/>
      <c r="B144" s="7"/>
      <c r="C144" s="189"/>
      <c r="D144" s="189"/>
      <c r="E144" s="189"/>
      <c r="F144" s="189"/>
      <c r="G144" s="189"/>
      <c r="H144" s="189"/>
      <c r="I144" s="189"/>
      <c r="J144" s="189"/>
      <c r="K144" s="189"/>
      <c r="L144" s="189"/>
      <c r="M144" s="3"/>
      <c r="N144" s="8"/>
    </row>
    <row r="145" spans="1:14" x14ac:dyDescent="0.2">
      <c r="A145" s="3"/>
      <c r="B145" s="7"/>
      <c r="C145" s="189" t="s">
        <v>204</v>
      </c>
      <c r="D145" s="189"/>
      <c r="E145" s="189"/>
      <c r="F145" s="189"/>
      <c r="G145" s="189"/>
      <c r="H145" s="189"/>
      <c r="I145" s="189"/>
      <c r="J145" s="189"/>
      <c r="K145" s="189"/>
      <c r="L145" s="189"/>
      <c r="M145" s="3"/>
      <c r="N145" s="8"/>
    </row>
    <row r="146" spans="1:14" x14ac:dyDescent="0.2">
      <c r="A146" s="3"/>
      <c r="B146" s="7"/>
      <c r="C146" s="189"/>
      <c r="D146" s="189"/>
      <c r="E146" s="189"/>
      <c r="F146" s="189"/>
      <c r="G146" s="189"/>
      <c r="H146" s="189"/>
      <c r="I146" s="189"/>
      <c r="J146" s="189"/>
      <c r="K146" s="189"/>
      <c r="L146" s="189"/>
      <c r="M146" s="3"/>
      <c r="N146" s="8"/>
    </row>
    <row r="147" spans="1:14" x14ac:dyDescent="0.2">
      <c r="A147" s="3"/>
      <c r="B147" s="7"/>
      <c r="C147" s="189"/>
      <c r="D147" s="189"/>
      <c r="E147" s="189"/>
      <c r="F147" s="189"/>
      <c r="G147" s="189"/>
      <c r="H147" s="189"/>
      <c r="I147" s="189"/>
      <c r="J147" s="189"/>
      <c r="K147" s="189"/>
      <c r="L147" s="189"/>
      <c r="M147" s="3"/>
      <c r="N147" s="8"/>
    </row>
    <row r="148" spans="1:14" x14ac:dyDescent="0.2">
      <c r="A148" s="3"/>
      <c r="B148" s="7"/>
      <c r="C148" s="189"/>
      <c r="D148" s="189"/>
      <c r="E148" s="189"/>
      <c r="F148" s="189"/>
      <c r="G148" s="189"/>
      <c r="H148" s="189"/>
      <c r="I148" s="189"/>
      <c r="J148" s="189"/>
      <c r="K148" s="189"/>
      <c r="L148" s="189"/>
      <c r="M148" s="3"/>
      <c r="N148" s="8"/>
    </row>
    <row r="149" spans="1:14" x14ac:dyDescent="0.2">
      <c r="A149" s="3"/>
      <c r="B149" s="7"/>
      <c r="C149" s="189"/>
      <c r="D149" s="189"/>
      <c r="E149" s="189"/>
      <c r="F149" s="189"/>
      <c r="G149" s="189"/>
      <c r="H149" s="189"/>
      <c r="I149" s="189"/>
      <c r="J149" s="189"/>
      <c r="K149" s="189"/>
      <c r="L149" s="189"/>
      <c r="M149" s="3"/>
      <c r="N149" s="8"/>
    </row>
    <row r="150" spans="1:14" x14ac:dyDescent="0.2">
      <c r="A150" s="3"/>
      <c r="B150" s="7"/>
      <c r="C150" s="189"/>
      <c r="D150" s="189"/>
      <c r="E150" s="189"/>
      <c r="F150" s="189"/>
      <c r="G150" s="189"/>
      <c r="H150" s="189"/>
      <c r="I150" s="189"/>
      <c r="J150" s="189"/>
      <c r="K150" s="189"/>
      <c r="L150" s="189"/>
      <c r="M150" s="3"/>
      <c r="N150" s="8"/>
    </row>
    <row r="151" spans="1:14" x14ac:dyDescent="0.2">
      <c r="A151" s="3"/>
      <c r="B151" s="7"/>
      <c r="C151" s="189"/>
      <c r="D151" s="189"/>
      <c r="E151" s="189"/>
      <c r="F151" s="189"/>
      <c r="G151" s="189"/>
      <c r="H151" s="189"/>
      <c r="I151" s="189"/>
      <c r="J151" s="189"/>
      <c r="K151" s="189"/>
      <c r="L151" s="189"/>
      <c r="M151" s="3"/>
      <c r="N151" s="8"/>
    </row>
    <row r="152" spans="1:14" x14ac:dyDescent="0.2">
      <c r="A152" s="3"/>
      <c r="B152" s="7"/>
      <c r="C152" s="189"/>
      <c r="D152" s="189"/>
      <c r="E152" s="189"/>
      <c r="F152" s="189"/>
      <c r="G152" s="189"/>
      <c r="H152" s="189"/>
      <c r="I152" s="189"/>
      <c r="J152" s="189"/>
      <c r="K152" s="189"/>
      <c r="L152" s="189"/>
      <c r="M152" s="3"/>
      <c r="N152" s="8"/>
    </row>
    <row r="153" spans="1:14" x14ac:dyDescent="0.2">
      <c r="A153" s="3"/>
      <c r="B153" s="7"/>
      <c r="C153" s="189"/>
      <c r="D153" s="189"/>
      <c r="E153" s="189"/>
      <c r="F153" s="189"/>
      <c r="G153" s="189"/>
      <c r="H153" s="189"/>
      <c r="I153" s="189"/>
      <c r="J153" s="189"/>
      <c r="K153" s="189"/>
      <c r="L153" s="189"/>
      <c r="M153" s="3"/>
      <c r="N153" s="8"/>
    </row>
    <row r="154" spans="1:14" x14ac:dyDescent="0.2">
      <c r="A154" s="3"/>
      <c r="B154" s="7"/>
      <c r="C154" s="189"/>
      <c r="D154" s="189"/>
      <c r="E154" s="189"/>
      <c r="F154" s="189"/>
      <c r="G154" s="189"/>
      <c r="H154" s="189"/>
      <c r="I154" s="189"/>
      <c r="J154" s="189"/>
      <c r="K154" s="189"/>
      <c r="L154" s="189"/>
      <c r="M154" s="3"/>
      <c r="N154" s="8"/>
    </row>
    <row r="155" spans="1:14" x14ac:dyDescent="0.2">
      <c r="A155" s="3"/>
      <c r="B155" s="7"/>
      <c r="C155" s="189"/>
      <c r="D155" s="189"/>
      <c r="E155" s="189"/>
      <c r="F155" s="189"/>
      <c r="G155" s="189"/>
      <c r="H155" s="189"/>
      <c r="I155" s="189"/>
      <c r="J155" s="189"/>
      <c r="K155" s="189"/>
      <c r="L155" s="189"/>
      <c r="M155" s="3"/>
      <c r="N155" s="8"/>
    </row>
    <row r="156" spans="1:14" x14ac:dyDescent="0.2">
      <c r="A156" s="3"/>
      <c r="B156" s="7"/>
      <c r="C156" s="189"/>
      <c r="D156" s="189"/>
      <c r="E156" s="189"/>
      <c r="F156" s="189"/>
      <c r="G156" s="189"/>
      <c r="H156" s="189"/>
      <c r="I156" s="189"/>
      <c r="J156" s="189"/>
      <c r="K156" s="189"/>
      <c r="L156" s="189"/>
      <c r="M156" s="3"/>
      <c r="N156" s="8"/>
    </row>
    <row r="157" spans="1:14" x14ac:dyDescent="0.2">
      <c r="A157" s="3"/>
      <c r="B157" s="7"/>
      <c r="C157" s="189"/>
      <c r="D157" s="189"/>
      <c r="E157" s="189"/>
      <c r="F157" s="189"/>
      <c r="G157" s="189"/>
      <c r="H157" s="189"/>
      <c r="I157" s="189"/>
      <c r="J157" s="189"/>
      <c r="K157" s="189"/>
      <c r="L157" s="189"/>
      <c r="M157" s="3"/>
      <c r="N157" s="8"/>
    </row>
    <row r="158" spans="1:14" x14ac:dyDescent="0.2">
      <c r="A158" s="3"/>
      <c r="B158" s="7"/>
      <c r="C158" s="189"/>
      <c r="D158" s="189"/>
      <c r="E158" s="189"/>
      <c r="F158" s="189"/>
      <c r="G158" s="189"/>
      <c r="H158" s="189"/>
      <c r="I158" s="189"/>
      <c r="J158" s="189"/>
      <c r="K158" s="189"/>
      <c r="L158" s="189"/>
      <c r="M158" s="3"/>
      <c r="N158" s="8"/>
    </row>
    <row r="159" spans="1:14" x14ac:dyDescent="0.2">
      <c r="A159" s="3"/>
      <c r="B159" s="7"/>
      <c r="C159" s="189"/>
      <c r="D159" s="189"/>
      <c r="E159" s="189"/>
      <c r="F159" s="189"/>
      <c r="G159" s="189"/>
      <c r="H159" s="189"/>
      <c r="I159" s="189"/>
      <c r="J159" s="189"/>
      <c r="K159" s="189"/>
      <c r="L159" s="189"/>
      <c r="M159" s="3"/>
      <c r="N159" s="8"/>
    </row>
    <row r="160" spans="1:14" x14ac:dyDescent="0.2">
      <c r="A160" s="3"/>
      <c r="B160" s="7"/>
      <c r="C160" s="189"/>
      <c r="D160" s="189"/>
      <c r="E160" s="189"/>
      <c r="F160" s="189"/>
      <c r="G160" s="189"/>
      <c r="H160" s="189"/>
      <c r="I160" s="189"/>
      <c r="J160" s="189"/>
      <c r="K160" s="189"/>
      <c r="L160" s="189"/>
      <c r="M160" s="3"/>
      <c r="N160" s="8"/>
    </row>
    <row r="161" spans="1:14" x14ac:dyDescent="0.2">
      <c r="A161" s="3"/>
      <c r="B161" s="7"/>
      <c r="C161" s="189"/>
      <c r="D161" s="189"/>
      <c r="E161" s="189"/>
      <c r="F161" s="189"/>
      <c r="G161" s="189"/>
      <c r="H161" s="189"/>
      <c r="I161" s="189"/>
      <c r="J161" s="189"/>
      <c r="K161" s="189"/>
      <c r="L161" s="189"/>
      <c r="M161" s="3"/>
      <c r="N161" s="8"/>
    </row>
    <row r="162" spans="1:14" x14ac:dyDescent="0.2">
      <c r="A162" s="3"/>
      <c r="B162" s="7"/>
      <c r="C162" s="189"/>
      <c r="D162" s="189"/>
      <c r="E162" s="189"/>
      <c r="F162" s="189"/>
      <c r="G162" s="189"/>
      <c r="H162" s="189"/>
      <c r="I162" s="189"/>
      <c r="J162" s="189"/>
      <c r="K162" s="189"/>
      <c r="L162" s="189"/>
      <c r="M162" s="3"/>
      <c r="N162" s="8"/>
    </row>
    <row r="163" spans="1:14" x14ac:dyDescent="0.2">
      <c r="A163" s="3"/>
      <c r="B163" s="7"/>
      <c r="C163" s="189"/>
      <c r="D163" s="189"/>
      <c r="E163" s="189"/>
      <c r="F163" s="189"/>
      <c r="G163" s="189"/>
      <c r="H163" s="189"/>
      <c r="I163" s="189"/>
      <c r="J163" s="189"/>
      <c r="K163" s="189"/>
      <c r="L163" s="189"/>
      <c r="M163" s="3"/>
      <c r="N163" s="8"/>
    </row>
    <row r="164" spans="1:14" x14ac:dyDescent="0.2">
      <c r="A164" s="3"/>
      <c r="B164" s="7"/>
      <c r="C164" s="189"/>
      <c r="D164" s="189"/>
      <c r="E164" s="189"/>
      <c r="F164" s="189"/>
      <c r="G164" s="189"/>
      <c r="H164" s="189"/>
      <c r="I164" s="189"/>
      <c r="J164" s="189"/>
      <c r="K164" s="189"/>
      <c r="L164" s="189"/>
      <c r="M164" s="3"/>
      <c r="N164" s="8"/>
    </row>
    <row r="165" spans="1:14" x14ac:dyDescent="0.2">
      <c r="A165" s="3"/>
      <c r="B165" s="7"/>
      <c r="C165" s="189"/>
      <c r="D165" s="189"/>
      <c r="E165" s="189"/>
      <c r="F165" s="189"/>
      <c r="G165" s="189"/>
      <c r="H165" s="189"/>
      <c r="I165" s="189"/>
      <c r="J165" s="189"/>
      <c r="K165" s="189"/>
      <c r="L165" s="189"/>
      <c r="M165" s="3"/>
      <c r="N165" s="8"/>
    </row>
    <row r="166" spans="1:14" ht="12.75" customHeight="1" x14ac:dyDescent="0.2">
      <c r="A166" s="3"/>
      <c r="B166" s="7"/>
      <c r="C166" s="189"/>
      <c r="D166" s="189"/>
      <c r="E166" s="189"/>
      <c r="F166" s="189"/>
      <c r="G166" s="189"/>
      <c r="H166" s="189"/>
      <c r="I166" s="189"/>
      <c r="J166" s="189"/>
      <c r="K166" s="189"/>
      <c r="L166" s="189"/>
      <c r="M166" s="3"/>
      <c r="N166" s="8"/>
    </row>
    <row r="167" spans="1:14" ht="12.75" customHeight="1" x14ac:dyDescent="0.3">
      <c r="A167" s="3"/>
      <c r="B167" s="7"/>
      <c r="C167" s="189" t="s">
        <v>205</v>
      </c>
      <c r="D167" s="189"/>
      <c r="E167" s="189"/>
      <c r="F167" s="189"/>
      <c r="G167" s="189"/>
      <c r="H167" s="189"/>
      <c r="I167" s="189"/>
      <c r="J167" s="189"/>
      <c r="K167" s="189"/>
      <c r="L167" s="189"/>
      <c r="M167" s="3"/>
      <c r="N167" s="8"/>
    </row>
    <row r="168" spans="1:14" ht="12.75" customHeight="1" x14ac:dyDescent="0.3">
      <c r="A168" s="3"/>
      <c r="B168" s="7"/>
      <c r="C168" s="189" t="s">
        <v>199</v>
      </c>
      <c r="D168" s="189"/>
      <c r="E168" s="189"/>
      <c r="F168" s="189"/>
      <c r="G168" s="189"/>
      <c r="H168" s="189"/>
      <c r="I168" s="189"/>
      <c r="J168" s="189"/>
      <c r="K168" s="189"/>
      <c r="L168" s="189"/>
      <c r="M168" s="3"/>
      <c r="N168" s="8"/>
    </row>
    <row r="169" spans="1:14" ht="12.75" customHeight="1" x14ac:dyDescent="0.2">
      <c r="A169" s="3"/>
      <c r="B169" s="7"/>
      <c r="C169" s="189" t="s">
        <v>144</v>
      </c>
      <c r="D169" s="189"/>
      <c r="E169" s="189"/>
      <c r="F169" s="189"/>
      <c r="G169" s="189"/>
      <c r="H169" s="189"/>
      <c r="I169" s="189"/>
      <c r="J169" s="189"/>
      <c r="K169" s="189"/>
      <c r="L169" s="189"/>
      <c r="M169" s="3"/>
      <c r="N169" s="8"/>
    </row>
    <row r="170" spans="1:14" ht="12.75" customHeight="1" x14ac:dyDescent="0.2">
      <c r="A170" s="3"/>
      <c r="B170" s="7"/>
      <c r="C170" s="189"/>
      <c r="D170" s="189"/>
      <c r="E170" s="189"/>
      <c r="F170" s="189"/>
      <c r="G170" s="189"/>
      <c r="H170" s="189"/>
      <c r="I170" s="189"/>
      <c r="J170" s="189"/>
      <c r="K170" s="189"/>
      <c r="L170" s="189"/>
      <c r="M170" s="3"/>
      <c r="N170" s="8"/>
    </row>
    <row r="171" spans="1:14" x14ac:dyDescent="0.2">
      <c r="A171" s="3"/>
      <c r="B171" s="7"/>
      <c r="C171" s="189"/>
      <c r="D171" s="189"/>
      <c r="E171" s="189"/>
      <c r="F171" s="189"/>
      <c r="G171" s="189"/>
      <c r="H171" s="189"/>
      <c r="I171" s="189"/>
      <c r="J171" s="189"/>
      <c r="K171" s="189"/>
      <c r="L171" s="189"/>
      <c r="M171" s="3"/>
      <c r="N171" s="8"/>
    </row>
    <row r="172" spans="1:14" x14ac:dyDescent="0.2">
      <c r="A172" s="3"/>
      <c r="B172" s="7"/>
      <c r="C172" s="189"/>
      <c r="D172" s="189"/>
      <c r="E172" s="189"/>
      <c r="F172" s="189"/>
      <c r="G172" s="189"/>
      <c r="H172" s="189"/>
      <c r="I172" s="189"/>
      <c r="J172" s="189"/>
      <c r="K172" s="189"/>
      <c r="L172" s="189"/>
      <c r="M172" s="3"/>
      <c r="N172" s="8"/>
    </row>
    <row r="173" spans="1:14" x14ac:dyDescent="0.2">
      <c r="A173" s="3"/>
      <c r="B173" s="7"/>
      <c r="C173" s="189"/>
      <c r="D173" s="189"/>
      <c r="E173" s="189"/>
      <c r="F173" s="189"/>
      <c r="G173" s="189"/>
      <c r="H173" s="189"/>
      <c r="I173" s="189"/>
      <c r="J173" s="189"/>
      <c r="K173" s="189"/>
      <c r="L173" s="189"/>
      <c r="M173" s="3"/>
      <c r="N173" s="8"/>
    </row>
    <row r="174" spans="1:14" x14ac:dyDescent="0.2">
      <c r="A174" s="3"/>
      <c r="B174" s="7"/>
      <c r="C174" s="189"/>
      <c r="D174" s="189"/>
      <c r="E174" s="189"/>
      <c r="F174" s="189"/>
      <c r="G174" s="189"/>
      <c r="H174" s="189"/>
      <c r="I174" s="189"/>
      <c r="J174" s="189"/>
      <c r="K174" s="189"/>
      <c r="L174" s="189"/>
      <c r="M174" s="3"/>
      <c r="N174" s="8"/>
    </row>
    <row r="175" spans="1:14" x14ac:dyDescent="0.2">
      <c r="A175" s="3"/>
      <c r="B175" s="7"/>
      <c r="C175" s="189"/>
      <c r="D175" s="189"/>
      <c r="E175" s="189"/>
      <c r="F175" s="189"/>
      <c r="G175" s="189"/>
      <c r="H175" s="189"/>
      <c r="I175" s="189"/>
      <c r="J175" s="189"/>
      <c r="K175" s="189"/>
      <c r="L175" s="189"/>
      <c r="M175" s="3"/>
      <c r="N175" s="8"/>
    </row>
    <row r="176" spans="1:14" x14ac:dyDescent="0.2">
      <c r="A176" s="3"/>
      <c r="B176" s="7"/>
      <c r="C176" s="189"/>
      <c r="D176" s="189"/>
      <c r="E176" s="189"/>
      <c r="F176" s="189"/>
      <c r="G176" s="189"/>
      <c r="H176" s="189"/>
      <c r="I176" s="189"/>
      <c r="J176" s="189"/>
      <c r="K176" s="189"/>
      <c r="L176" s="189"/>
      <c r="M176" s="3"/>
      <c r="N176" s="8"/>
    </row>
    <row r="177" spans="1:14" x14ac:dyDescent="0.2">
      <c r="A177" s="3"/>
      <c r="B177" s="7"/>
      <c r="C177" s="189"/>
      <c r="D177" s="189"/>
      <c r="E177" s="189"/>
      <c r="F177" s="189"/>
      <c r="G177" s="189"/>
      <c r="H177" s="189"/>
      <c r="I177" s="189"/>
      <c r="J177" s="189"/>
      <c r="K177" s="189"/>
      <c r="L177" s="189"/>
      <c r="M177" s="3"/>
      <c r="N177" s="8"/>
    </row>
    <row r="178" spans="1:14" x14ac:dyDescent="0.2">
      <c r="A178" s="3"/>
      <c r="B178" s="7"/>
      <c r="C178" s="189"/>
      <c r="D178" s="189"/>
      <c r="E178" s="189"/>
      <c r="F178" s="189"/>
      <c r="G178" s="189"/>
      <c r="H178" s="189"/>
      <c r="I178" s="189"/>
      <c r="J178" s="189"/>
      <c r="K178" s="189"/>
      <c r="L178" s="189"/>
      <c r="M178" s="3"/>
      <c r="N178" s="8"/>
    </row>
    <row r="179" spans="1:14" x14ac:dyDescent="0.2">
      <c r="A179" s="3"/>
      <c r="B179" s="7"/>
      <c r="C179" s="189"/>
      <c r="D179" s="189"/>
      <c r="E179" s="189"/>
      <c r="F179" s="189"/>
      <c r="G179" s="189"/>
      <c r="H179" s="189"/>
      <c r="I179" s="189"/>
      <c r="J179" s="189"/>
      <c r="K179" s="189"/>
      <c r="L179" s="189"/>
      <c r="M179" s="3"/>
      <c r="N179" s="8"/>
    </row>
    <row r="180" spans="1:14" x14ac:dyDescent="0.2">
      <c r="A180" s="3"/>
      <c r="B180" s="7"/>
      <c r="C180" s="189"/>
      <c r="D180" s="189"/>
      <c r="E180" s="189"/>
      <c r="F180" s="189"/>
      <c r="G180" s="189"/>
      <c r="H180" s="189"/>
      <c r="I180" s="189"/>
      <c r="J180" s="189"/>
      <c r="K180" s="189"/>
      <c r="L180" s="189"/>
      <c r="M180" s="3"/>
      <c r="N180" s="8"/>
    </row>
    <row r="181" spans="1:14" x14ac:dyDescent="0.2">
      <c r="A181" s="3"/>
      <c r="B181" s="7"/>
      <c r="C181" s="189" t="s">
        <v>393</v>
      </c>
      <c r="D181" s="189"/>
      <c r="E181" s="189"/>
      <c r="F181" s="189"/>
      <c r="G181" s="189"/>
      <c r="H181" s="189"/>
      <c r="I181" s="189"/>
      <c r="J181" s="189"/>
      <c r="K181" s="189"/>
      <c r="L181" s="189"/>
      <c r="M181" s="3"/>
      <c r="N181" s="8"/>
    </row>
    <row r="182" spans="1:14" x14ac:dyDescent="0.2">
      <c r="A182" s="3"/>
      <c r="B182" s="7"/>
      <c r="C182" s="189" t="s">
        <v>206</v>
      </c>
      <c r="D182" s="189"/>
      <c r="E182" s="189"/>
      <c r="F182" s="189"/>
      <c r="G182" s="189"/>
      <c r="H182" s="189"/>
      <c r="I182" s="189"/>
      <c r="J182" s="189"/>
      <c r="K182" s="189"/>
      <c r="L182" s="189"/>
      <c r="M182" s="3"/>
      <c r="N182" s="8"/>
    </row>
    <row r="183" spans="1:14" x14ac:dyDescent="0.2">
      <c r="A183" s="3"/>
      <c r="B183" s="7"/>
      <c r="C183" s="189" t="s">
        <v>394</v>
      </c>
      <c r="D183" s="189"/>
      <c r="E183" s="189"/>
      <c r="F183" s="189"/>
      <c r="G183" s="189"/>
      <c r="H183" s="189"/>
      <c r="I183" s="189"/>
      <c r="J183" s="189"/>
      <c r="K183" s="189"/>
      <c r="L183" s="189"/>
      <c r="M183" s="3"/>
      <c r="N183" s="8"/>
    </row>
    <row r="184" spans="1:14" x14ac:dyDescent="0.2">
      <c r="A184" s="3"/>
      <c r="B184" s="7"/>
      <c r="C184" s="189" t="s">
        <v>395</v>
      </c>
      <c r="D184" s="189"/>
      <c r="E184" s="189"/>
      <c r="F184" s="189"/>
      <c r="G184" s="189"/>
      <c r="H184" s="189"/>
      <c r="I184" s="189"/>
      <c r="J184" s="189"/>
      <c r="K184" s="189"/>
      <c r="L184" s="189"/>
      <c r="M184" s="3"/>
      <c r="N184" s="8"/>
    </row>
    <row r="185" spans="1:14" x14ac:dyDescent="0.2">
      <c r="A185" s="3"/>
      <c r="B185" s="7"/>
      <c r="C185" s="189"/>
      <c r="D185" s="189"/>
      <c r="E185" s="189"/>
      <c r="F185" s="189"/>
      <c r="G185" s="189"/>
      <c r="H185" s="189"/>
      <c r="I185" s="189"/>
      <c r="J185" s="189"/>
      <c r="K185" s="189"/>
      <c r="L185" s="189"/>
      <c r="M185" s="3"/>
      <c r="N185" s="8"/>
    </row>
    <row r="186" spans="1:14" x14ac:dyDescent="0.2">
      <c r="A186" s="3"/>
      <c r="B186" s="7"/>
      <c r="C186" s="189"/>
      <c r="D186" s="189"/>
      <c r="E186" s="189"/>
      <c r="F186" s="189"/>
      <c r="G186" s="189"/>
      <c r="H186" s="189"/>
      <c r="I186" s="189"/>
      <c r="J186" s="189"/>
      <c r="K186" s="189"/>
      <c r="L186" s="189"/>
      <c r="M186" s="3"/>
      <c r="N186" s="8"/>
    </row>
    <row r="187" spans="1:14" x14ac:dyDescent="0.2">
      <c r="A187" s="3"/>
      <c r="B187" s="7"/>
      <c r="C187" s="189"/>
      <c r="D187" s="189"/>
      <c r="E187" s="189"/>
      <c r="F187" s="189"/>
      <c r="G187" s="189"/>
      <c r="H187" s="189"/>
      <c r="I187" s="189"/>
      <c r="J187" s="189"/>
      <c r="K187" s="189"/>
      <c r="L187" s="189"/>
      <c r="M187" s="3"/>
      <c r="N187" s="8"/>
    </row>
    <row r="188" spans="1:14" x14ac:dyDescent="0.2">
      <c r="A188" s="3"/>
      <c r="B188" s="96" t="s">
        <v>64</v>
      </c>
      <c r="C188" s="23"/>
      <c r="D188" s="189"/>
      <c r="E188" s="189"/>
      <c r="F188" s="189"/>
      <c r="G188" s="189"/>
      <c r="H188" s="189"/>
      <c r="I188" s="189"/>
      <c r="J188" s="189"/>
      <c r="K188" s="189"/>
      <c r="L188" s="189"/>
      <c r="M188" s="3"/>
      <c r="N188" s="8"/>
    </row>
    <row r="189" spans="1:14" x14ac:dyDescent="0.2">
      <c r="A189" s="3"/>
      <c r="B189" s="7"/>
      <c r="C189" s="189" t="s">
        <v>207</v>
      </c>
      <c r="D189" s="189"/>
      <c r="E189" s="189"/>
      <c r="F189" s="189"/>
      <c r="G189" s="189"/>
      <c r="H189" s="189"/>
      <c r="I189" s="189"/>
      <c r="J189" s="189"/>
      <c r="K189" s="189"/>
      <c r="L189" s="189"/>
      <c r="M189" s="3"/>
      <c r="N189" s="8"/>
    </row>
    <row r="190" spans="1:14" x14ac:dyDescent="0.2">
      <c r="A190" s="3"/>
      <c r="B190" s="7"/>
      <c r="C190" s="189"/>
      <c r="D190" s="189"/>
      <c r="E190" s="189"/>
      <c r="F190" s="189"/>
      <c r="G190" s="189"/>
      <c r="H190" s="189"/>
      <c r="I190" s="189"/>
      <c r="J190" s="189"/>
      <c r="K190" s="189"/>
      <c r="L190" s="189"/>
      <c r="M190" s="3"/>
      <c r="N190" s="8"/>
    </row>
    <row r="191" spans="1:14" x14ac:dyDescent="0.2">
      <c r="A191" s="3"/>
      <c r="B191" s="7"/>
      <c r="C191" s="189"/>
      <c r="D191" s="189"/>
      <c r="E191" s="189"/>
      <c r="F191" s="189"/>
      <c r="G191" s="189"/>
      <c r="H191" s="189"/>
      <c r="I191" s="189"/>
      <c r="J191" s="189"/>
      <c r="K191" s="189"/>
      <c r="L191" s="189"/>
      <c r="M191" s="3"/>
      <c r="N191" s="8"/>
    </row>
    <row r="192" spans="1:14" x14ac:dyDescent="0.2">
      <c r="A192" s="3"/>
      <c r="B192" s="7"/>
      <c r="C192" s="189"/>
      <c r="D192" s="189"/>
      <c r="E192" s="189"/>
      <c r="F192" s="189"/>
      <c r="G192" s="189"/>
      <c r="H192" s="189"/>
      <c r="I192" s="189"/>
      <c r="J192" s="189"/>
      <c r="K192" s="189"/>
      <c r="L192" s="189"/>
      <c r="M192" s="3"/>
      <c r="N192" s="8"/>
    </row>
    <row r="193" spans="1:15" x14ac:dyDescent="0.2">
      <c r="A193" s="3"/>
      <c r="B193" s="7"/>
      <c r="C193" s="189"/>
      <c r="D193" s="189"/>
      <c r="E193" s="189"/>
      <c r="F193" s="189"/>
      <c r="G193" s="189"/>
      <c r="H193" s="189"/>
      <c r="I193" s="189"/>
      <c r="J193" s="189"/>
      <c r="K193" s="189"/>
      <c r="L193" s="189"/>
      <c r="M193" s="3"/>
      <c r="N193" s="8"/>
    </row>
    <row r="194" spans="1:15" x14ac:dyDescent="0.2">
      <c r="A194" s="3"/>
      <c r="B194" s="7"/>
      <c r="C194" s="189"/>
      <c r="D194" s="189"/>
      <c r="E194" s="189"/>
      <c r="F194" s="189"/>
      <c r="G194" s="189"/>
      <c r="H194" s="189"/>
      <c r="I194" s="189"/>
      <c r="J194" s="189"/>
      <c r="K194" s="189"/>
      <c r="L194" s="189"/>
      <c r="M194" s="3"/>
      <c r="N194" s="8"/>
    </row>
    <row r="195" spans="1:15" x14ac:dyDescent="0.2">
      <c r="A195" s="3"/>
      <c r="B195" s="7"/>
      <c r="C195" s="184" t="s">
        <v>396</v>
      </c>
      <c r="D195" s="189"/>
      <c r="E195" s="189"/>
      <c r="F195" s="189"/>
      <c r="G195" s="189"/>
      <c r="H195" s="189"/>
      <c r="I195" s="189"/>
      <c r="J195" s="189"/>
      <c r="K195" s="189"/>
      <c r="L195" s="189"/>
      <c r="M195" s="3"/>
      <c r="N195" s="8"/>
    </row>
    <row r="196" spans="1:15" x14ac:dyDescent="0.2">
      <c r="A196" s="3"/>
      <c r="B196" s="7"/>
      <c r="C196" s="184" t="s">
        <v>169</v>
      </c>
      <c r="D196" s="189"/>
      <c r="E196" s="189"/>
      <c r="F196" s="189"/>
      <c r="G196" s="189"/>
      <c r="H196" s="189"/>
      <c r="I196" s="189"/>
      <c r="J196" s="189"/>
      <c r="K196" s="189"/>
      <c r="L196" s="189"/>
      <c r="M196" s="3"/>
      <c r="N196" s="8"/>
    </row>
    <row r="197" spans="1:15" x14ac:dyDescent="0.2">
      <c r="A197" s="3"/>
      <c r="B197" s="7"/>
      <c r="C197" s="184"/>
      <c r="D197" s="189"/>
      <c r="E197" s="189"/>
      <c r="F197" s="189"/>
      <c r="G197" s="189"/>
      <c r="H197" s="189"/>
      <c r="I197" s="189"/>
      <c r="J197" s="189"/>
      <c r="K197" s="189"/>
      <c r="L197" s="189"/>
      <c r="M197" s="3"/>
      <c r="N197" s="8"/>
    </row>
    <row r="198" spans="1:15" x14ac:dyDescent="0.2">
      <c r="A198" s="3"/>
      <c r="B198" s="7"/>
      <c r="C198" s="184"/>
      <c r="D198" s="189"/>
      <c r="E198" s="189"/>
      <c r="F198" s="189"/>
      <c r="G198" s="189"/>
      <c r="H198" s="189"/>
      <c r="I198" s="189"/>
      <c r="J198" s="189"/>
      <c r="K198" s="189"/>
      <c r="L198" s="189"/>
      <c r="M198" s="3"/>
      <c r="N198" s="8"/>
    </row>
    <row r="199" spans="1:15" x14ac:dyDescent="0.2">
      <c r="A199" s="3"/>
      <c r="B199" s="7"/>
      <c r="C199" s="184"/>
      <c r="D199" s="189"/>
      <c r="E199" s="189"/>
      <c r="F199" s="189"/>
      <c r="G199" s="189"/>
      <c r="H199" s="189"/>
      <c r="I199" s="189"/>
      <c r="J199" s="189"/>
      <c r="K199" s="189"/>
      <c r="L199" s="189"/>
      <c r="M199" s="3"/>
      <c r="N199" s="8"/>
    </row>
    <row r="200" spans="1:15" x14ac:dyDescent="0.2">
      <c r="A200" s="3"/>
      <c r="B200" s="7"/>
      <c r="C200" s="184"/>
      <c r="D200" s="189"/>
      <c r="E200" s="189"/>
      <c r="F200" s="189"/>
      <c r="G200" s="189"/>
      <c r="H200" s="189"/>
      <c r="I200" s="189"/>
      <c r="J200" s="189"/>
      <c r="K200" s="189"/>
      <c r="L200" s="189"/>
      <c r="M200" s="3"/>
      <c r="N200" s="8"/>
    </row>
    <row r="201" spans="1:15" x14ac:dyDescent="0.2">
      <c r="A201" s="3"/>
      <c r="B201" s="7"/>
      <c r="C201" s="184"/>
      <c r="D201" s="189"/>
      <c r="E201" s="189"/>
      <c r="F201" s="189"/>
      <c r="G201" s="189"/>
      <c r="H201" s="189"/>
      <c r="I201" s="189"/>
      <c r="J201" s="189"/>
      <c r="K201" s="189"/>
      <c r="L201" s="189"/>
      <c r="M201" s="3"/>
      <c r="N201" s="8"/>
    </row>
    <row r="202" spans="1:15" x14ac:dyDescent="0.2">
      <c r="A202" s="3"/>
      <c r="B202" s="7"/>
      <c r="C202" s="184"/>
      <c r="D202" s="189"/>
      <c r="E202" s="189"/>
      <c r="F202" s="189"/>
      <c r="G202" s="189"/>
      <c r="H202" s="189"/>
      <c r="I202" s="189"/>
      <c r="J202" s="189"/>
      <c r="K202" s="189"/>
      <c r="L202" s="189"/>
      <c r="M202" s="3"/>
      <c r="N202" s="8"/>
    </row>
    <row r="203" spans="1:15" ht="13.5" thickBot="1" x14ac:dyDescent="0.25">
      <c r="B203" s="7"/>
      <c r="C203" s="184"/>
      <c r="D203" s="189"/>
      <c r="E203" s="189"/>
      <c r="F203" s="189"/>
      <c r="G203" s="189"/>
      <c r="H203" s="189"/>
      <c r="I203" s="189"/>
      <c r="J203" s="189"/>
      <c r="K203" s="189"/>
      <c r="L203" s="189"/>
      <c r="M203" s="3"/>
      <c r="N203" s="8"/>
    </row>
    <row r="204" spans="1:15" ht="14.25" thickTop="1" thickBot="1" x14ac:dyDescent="0.25">
      <c r="B204" s="438" t="s">
        <v>358</v>
      </c>
      <c r="C204" s="434"/>
      <c r="D204" s="434"/>
      <c r="E204" s="434"/>
      <c r="F204" s="434"/>
      <c r="G204" s="434"/>
      <c r="H204" s="434"/>
      <c r="I204" s="434"/>
      <c r="J204" s="434"/>
      <c r="K204" s="434"/>
      <c r="L204" s="434"/>
      <c r="M204" s="435"/>
      <c r="N204" s="354"/>
      <c r="O204" s="194"/>
    </row>
    <row r="205" spans="1:15" ht="13.5" thickTop="1" x14ac:dyDescent="0.2">
      <c r="A205" s="6"/>
      <c r="B205" s="7"/>
      <c r="C205" s="3"/>
      <c r="D205" s="3"/>
      <c r="E205" s="3"/>
      <c r="F205" s="3"/>
      <c r="G205" s="3"/>
      <c r="H205" s="3"/>
      <c r="I205" s="3"/>
      <c r="J205" s="3"/>
      <c r="K205" s="3"/>
      <c r="L205" s="3"/>
      <c r="M205" s="3"/>
      <c r="N205" s="8"/>
    </row>
    <row r="206" spans="1:15" ht="13.5" thickBot="1" x14ac:dyDescent="0.25">
      <c r="A206" s="6"/>
      <c r="B206" s="43"/>
      <c r="C206" s="44"/>
      <c r="D206" s="44"/>
      <c r="E206" s="44"/>
      <c r="F206" s="44"/>
      <c r="G206" s="44"/>
      <c r="H206" s="44"/>
      <c r="I206" s="44"/>
      <c r="J206" s="44"/>
      <c r="K206" s="44"/>
      <c r="L206" s="44"/>
      <c r="M206" s="44"/>
      <c r="N206" s="11"/>
    </row>
    <row r="207" spans="1:15" x14ac:dyDescent="0.2">
      <c r="A207" s="6"/>
      <c r="L207" s="3"/>
      <c r="N207" s="6"/>
    </row>
    <row r="208" spans="1:15" hidden="1" x14ac:dyDescent="0.2">
      <c r="A208" s="6"/>
      <c r="N208" s="6"/>
    </row>
    <row r="209" spans="1:14" hidden="1" x14ac:dyDescent="0.2">
      <c r="A209" s="6"/>
      <c r="N209" s="6"/>
    </row>
    <row r="210" spans="1:14" hidden="1" x14ac:dyDescent="0.2">
      <c r="A210" s="6"/>
      <c r="N210" s="6"/>
    </row>
    <row r="211" spans="1:14" hidden="1" x14ac:dyDescent="0.2">
      <c r="A211" s="6"/>
      <c r="N211" s="6"/>
    </row>
    <row r="212" spans="1:14" hidden="1" x14ac:dyDescent="0.2">
      <c r="A212" s="6"/>
      <c r="N212" s="6"/>
    </row>
    <row r="213" spans="1:14" hidden="1" x14ac:dyDescent="0.2">
      <c r="A213" s="6"/>
      <c r="N213" s="6"/>
    </row>
    <row r="214" spans="1:14" hidden="1" x14ac:dyDescent="0.2">
      <c r="A214" s="6"/>
      <c r="N214" s="6"/>
    </row>
    <row r="215" spans="1:14" hidden="1" x14ac:dyDescent="0.2">
      <c r="A215" s="6"/>
      <c r="N215" s="6"/>
    </row>
    <row r="216" spans="1:14" hidden="1" x14ac:dyDescent="0.2">
      <c r="A216" s="6"/>
      <c r="N216" s="6"/>
    </row>
    <row r="217" spans="1:14" hidden="1" x14ac:dyDescent="0.2">
      <c r="A217" s="6"/>
      <c r="N217" s="6"/>
    </row>
    <row r="218" spans="1:14" hidden="1" x14ac:dyDescent="0.2">
      <c r="A218" s="6"/>
      <c r="N218" s="6"/>
    </row>
    <row r="219" spans="1:14" hidden="1" x14ac:dyDescent="0.2">
      <c r="A219" s="6"/>
      <c r="N219" s="6"/>
    </row>
    <row r="220" spans="1:14" hidden="1" x14ac:dyDescent="0.2">
      <c r="A220" s="6"/>
      <c r="N220" s="6"/>
    </row>
    <row r="221" spans="1:14" hidden="1" x14ac:dyDescent="0.2">
      <c r="A221" s="6"/>
      <c r="N221" s="6"/>
    </row>
    <row r="222" spans="1:14" hidden="1" x14ac:dyDescent="0.2">
      <c r="A222" s="6"/>
      <c r="N222" s="6"/>
    </row>
    <row r="223" spans="1:14" hidden="1" x14ac:dyDescent="0.2">
      <c r="A223" s="6"/>
      <c r="N223" s="6"/>
    </row>
    <row r="224" spans="1:14" hidden="1" x14ac:dyDescent="0.2">
      <c r="A224" s="6"/>
      <c r="N224" s="6"/>
    </row>
    <row r="225" spans="1:14" hidden="1" x14ac:dyDescent="0.2">
      <c r="A225" s="6"/>
      <c r="N225" s="6"/>
    </row>
    <row r="226" spans="1:14" hidden="1" x14ac:dyDescent="0.2">
      <c r="A226" s="6"/>
      <c r="N226" s="6"/>
    </row>
    <row r="227" spans="1:14" hidden="1" x14ac:dyDescent="0.2">
      <c r="A227" s="6"/>
      <c r="N227" s="6"/>
    </row>
    <row r="228" spans="1:14" hidden="1" x14ac:dyDescent="0.2">
      <c r="A228" s="6"/>
      <c r="N228" s="6"/>
    </row>
    <row r="229" spans="1:14" hidden="1" x14ac:dyDescent="0.2">
      <c r="A229" s="6"/>
      <c r="N229" s="6"/>
    </row>
    <row r="230" spans="1:14" hidden="1" x14ac:dyDescent="0.2">
      <c r="A230" s="6"/>
      <c r="N230" s="6"/>
    </row>
    <row r="231" spans="1:14" hidden="1" x14ac:dyDescent="0.2">
      <c r="A231" s="6"/>
      <c r="N231" s="6"/>
    </row>
    <row r="232" spans="1:14" hidden="1" x14ac:dyDescent="0.2">
      <c r="A232" s="6"/>
      <c r="N232" s="6"/>
    </row>
    <row r="233" spans="1:14" hidden="1" x14ac:dyDescent="0.2">
      <c r="A233" s="6"/>
      <c r="N233" s="6"/>
    </row>
    <row r="234" spans="1:14" hidden="1" x14ac:dyDescent="0.2">
      <c r="A234" s="6"/>
      <c r="N234" s="6"/>
    </row>
    <row r="235" spans="1:14" hidden="1" x14ac:dyDescent="0.2">
      <c r="A235" s="6"/>
      <c r="N235" s="6"/>
    </row>
    <row r="236" spans="1:14" hidden="1" x14ac:dyDescent="0.2">
      <c r="A236" s="6"/>
      <c r="N236" s="6"/>
    </row>
    <row r="237" spans="1:14" hidden="1" x14ac:dyDescent="0.2">
      <c r="A237" s="6"/>
      <c r="N237" s="6"/>
    </row>
    <row r="238" spans="1:14" hidden="1" x14ac:dyDescent="0.2">
      <c r="A238" s="6"/>
      <c r="N238" s="6"/>
    </row>
    <row r="239" spans="1:14" hidden="1" x14ac:dyDescent="0.2">
      <c r="A239" s="6"/>
      <c r="N239" s="6"/>
    </row>
    <row r="240" spans="1:14" hidden="1" x14ac:dyDescent="0.2">
      <c r="A240" s="6"/>
      <c r="N240" s="6"/>
    </row>
    <row r="241" spans="1:14" hidden="1" x14ac:dyDescent="0.2">
      <c r="A241" s="6"/>
      <c r="N241" s="6"/>
    </row>
    <row r="242" spans="1:14" hidden="1" x14ac:dyDescent="0.2">
      <c r="A242" s="6"/>
      <c r="N242" s="6"/>
    </row>
    <row r="243" spans="1:14" hidden="1" x14ac:dyDescent="0.2">
      <c r="A243" s="6"/>
      <c r="N243" s="6"/>
    </row>
    <row r="244" spans="1:14" hidden="1" x14ac:dyDescent="0.2">
      <c r="A244" s="6"/>
      <c r="N244" s="6"/>
    </row>
    <row r="245" spans="1:14" hidden="1" x14ac:dyDescent="0.2">
      <c r="A245" s="6"/>
      <c r="N245" s="6"/>
    </row>
    <row r="246" spans="1:14" hidden="1" x14ac:dyDescent="0.2">
      <c r="A246" s="6"/>
      <c r="N246" s="6"/>
    </row>
    <row r="247" spans="1:14" hidden="1" x14ac:dyDescent="0.2">
      <c r="A247" s="6"/>
      <c r="N247" s="6"/>
    </row>
    <row r="248" spans="1:14" hidden="1" x14ac:dyDescent="0.2">
      <c r="A248" s="6"/>
      <c r="N248" s="6"/>
    </row>
    <row r="249" spans="1:14" hidden="1" x14ac:dyDescent="0.2">
      <c r="A249" s="6"/>
      <c r="N249" s="6"/>
    </row>
    <row r="250" spans="1:14" hidden="1" x14ac:dyDescent="0.2">
      <c r="A250" s="6"/>
      <c r="N250" s="6"/>
    </row>
    <row r="251" spans="1:14" hidden="1" x14ac:dyDescent="0.2">
      <c r="A251" s="6"/>
      <c r="N251" s="6"/>
    </row>
    <row r="252" spans="1:14" hidden="1" x14ac:dyDescent="0.2">
      <c r="A252" s="6"/>
      <c r="N252" s="6"/>
    </row>
    <row r="253" spans="1:14" hidden="1" x14ac:dyDescent="0.2">
      <c r="A253" s="6"/>
      <c r="N253" s="6"/>
    </row>
    <row r="254" spans="1:14" hidden="1" x14ac:dyDescent="0.2">
      <c r="A254" s="6"/>
      <c r="N254" s="6"/>
    </row>
    <row r="255" spans="1:14" hidden="1" x14ac:dyDescent="0.2">
      <c r="A255" s="6"/>
      <c r="N255" s="6"/>
    </row>
    <row r="256" spans="1:14" hidden="1" x14ac:dyDescent="0.2">
      <c r="A256" s="6"/>
      <c r="N256" s="6"/>
    </row>
    <row r="257" spans="1:14" hidden="1" x14ac:dyDescent="0.2">
      <c r="A257" s="6"/>
      <c r="N257" s="6"/>
    </row>
    <row r="258" spans="1:14" hidden="1" x14ac:dyDescent="0.2">
      <c r="A258" s="6"/>
      <c r="N258" s="6"/>
    </row>
    <row r="259" spans="1:14" hidden="1" x14ac:dyDescent="0.2">
      <c r="A259" s="6"/>
      <c r="N259" s="6"/>
    </row>
    <row r="260" spans="1:14" hidden="1" x14ac:dyDescent="0.2">
      <c r="A260" s="6"/>
      <c r="N260" s="6"/>
    </row>
    <row r="261" spans="1:14" hidden="1" x14ac:dyDescent="0.2">
      <c r="A261" s="6"/>
      <c r="N261" s="6"/>
    </row>
    <row r="262" spans="1:14" hidden="1" x14ac:dyDescent="0.2">
      <c r="A262" s="6"/>
      <c r="N262" s="6"/>
    </row>
    <row r="263" spans="1:14" hidden="1" x14ac:dyDescent="0.2">
      <c r="A263" s="6"/>
      <c r="N263" s="6"/>
    </row>
    <row r="264" spans="1:14" hidden="1" x14ac:dyDescent="0.2">
      <c r="A264" s="6"/>
      <c r="N264" s="6"/>
    </row>
    <row r="265" spans="1:14" hidden="1" x14ac:dyDescent="0.2">
      <c r="A265" s="6"/>
      <c r="N265" s="6"/>
    </row>
    <row r="266" spans="1:14" hidden="1" x14ac:dyDescent="0.2">
      <c r="A266" s="6"/>
      <c r="N266" s="6"/>
    </row>
    <row r="267" spans="1:14" hidden="1" x14ac:dyDescent="0.2">
      <c r="A267" s="6"/>
      <c r="N267" s="6"/>
    </row>
    <row r="268" spans="1:14" hidden="1" x14ac:dyDescent="0.2">
      <c r="A268" s="6"/>
      <c r="N268" s="6"/>
    </row>
    <row r="269" spans="1:14" hidden="1" x14ac:dyDescent="0.2">
      <c r="A269" s="6"/>
      <c r="N269" s="6"/>
    </row>
    <row r="270" spans="1:14" hidden="1" x14ac:dyDescent="0.2">
      <c r="A270" s="6"/>
      <c r="N270" s="6"/>
    </row>
    <row r="271" spans="1:14" hidden="1" x14ac:dyDescent="0.2">
      <c r="A271" s="6"/>
      <c r="N271" s="6"/>
    </row>
    <row r="272" spans="1:14" hidden="1" x14ac:dyDescent="0.2">
      <c r="A272" s="6"/>
      <c r="N272" s="6"/>
    </row>
    <row r="273" spans="1:14" hidden="1" x14ac:dyDescent="0.2">
      <c r="A273" s="6"/>
      <c r="N273" s="6"/>
    </row>
    <row r="274" spans="1:14" hidden="1" x14ac:dyDescent="0.2">
      <c r="A274" s="6"/>
      <c r="N274" s="6"/>
    </row>
    <row r="275" spans="1:14" hidden="1" x14ac:dyDescent="0.2">
      <c r="A275" s="6"/>
      <c r="N275" s="6"/>
    </row>
    <row r="276" spans="1:14" hidden="1" x14ac:dyDescent="0.2">
      <c r="A276" s="6"/>
      <c r="N276" s="6"/>
    </row>
    <row r="277" spans="1:14" hidden="1" x14ac:dyDescent="0.2">
      <c r="A277" s="6"/>
      <c r="N277" s="6"/>
    </row>
    <row r="278" spans="1:14" hidden="1" x14ac:dyDescent="0.2">
      <c r="A278" s="6"/>
      <c r="N278" s="6"/>
    </row>
    <row r="279" spans="1:14" hidden="1" x14ac:dyDescent="0.2">
      <c r="A279" s="6"/>
      <c r="N279" s="6"/>
    </row>
    <row r="280" spans="1:14" hidden="1" x14ac:dyDescent="0.2">
      <c r="A280" s="6"/>
      <c r="N280" s="6"/>
    </row>
    <row r="281" spans="1:14" hidden="1" x14ac:dyDescent="0.2">
      <c r="A281" s="6"/>
      <c r="N281" s="6"/>
    </row>
    <row r="282" spans="1:14" hidden="1" x14ac:dyDescent="0.2">
      <c r="A282" s="6"/>
      <c r="N282" s="6"/>
    </row>
    <row r="283" spans="1:14" hidden="1" x14ac:dyDescent="0.2">
      <c r="A283" s="6"/>
      <c r="N283" s="6"/>
    </row>
    <row r="284" spans="1:14" hidden="1" x14ac:dyDescent="0.2">
      <c r="A284" s="6"/>
      <c r="N284" s="6"/>
    </row>
    <row r="285" spans="1:14" hidden="1" x14ac:dyDescent="0.2">
      <c r="A285" s="6"/>
      <c r="N285" s="6"/>
    </row>
    <row r="286" spans="1:14" hidden="1" x14ac:dyDescent="0.2">
      <c r="A286" s="6"/>
      <c r="N286" s="6"/>
    </row>
    <row r="287" spans="1:14" hidden="1" x14ac:dyDescent="0.2">
      <c r="A287" s="6"/>
      <c r="N287" s="6"/>
    </row>
    <row r="288" spans="1:14" hidden="1" x14ac:dyDescent="0.2">
      <c r="A288" s="6"/>
      <c r="N288" s="6"/>
    </row>
    <row r="289" spans="1:14" hidden="1" x14ac:dyDescent="0.2">
      <c r="A289" s="6"/>
      <c r="N289" s="6"/>
    </row>
    <row r="290" spans="1:14" hidden="1" x14ac:dyDescent="0.2">
      <c r="A290" s="6"/>
      <c r="N290" s="6"/>
    </row>
    <row r="291" spans="1:14" hidden="1" x14ac:dyDescent="0.2">
      <c r="A291" s="6"/>
      <c r="N291" s="6"/>
    </row>
    <row r="292" spans="1:14" hidden="1" x14ac:dyDescent="0.2">
      <c r="A292" s="6"/>
      <c r="N292" s="6"/>
    </row>
    <row r="293" spans="1:14" hidden="1" x14ac:dyDescent="0.2">
      <c r="A293" s="6"/>
      <c r="N293" s="6"/>
    </row>
    <row r="294" spans="1:14" hidden="1" x14ac:dyDescent="0.2">
      <c r="A294" s="6"/>
      <c r="N294" s="6"/>
    </row>
    <row r="295" spans="1:14" hidden="1" x14ac:dyDescent="0.2">
      <c r="A295" s="6"/>
      <c r="N295" s="6"/>
    </row>
    <row r="296" spans="1:14" hidden="1" x14ac:dyDescent="0.2">
      <c r="A296" s="6"/>
      <c r="N296" s="6"/>
    </row>
    <row r="297" spans="1:14" hidden="1" x14ac:dyDescent="0.2">
      <c r="A297" s="6"/>
      <c r="N297" s="6"/>
    </row>
    <row r="298" spans="1:14" hidden="1" x14ac:dyDescent="0.2">
      <c r="A298" s="6"/>
      <c r="N298" s="6"/>
    </row>
    <row r="299" spans="1:14" hidden="1" x14ac:dyDescent="0.2">
      <c r="A299" s="6"/>
      <c r="N299" s="6"/>
    </row>
    <row r="300" spans="1:14" hidden="1" x14ac:dyDescent="0.2">
      <c r="A300" s="6"/>
      <c r="N300" s="6"/>
    </row>
    <row r="301" spans="1:14" hidden="1" x14ac:dyDescent="0.2">
      <c r="A301" s="6"/>
      <c r="N301" s="6"/>
    </row>
    <row r="302" spans="1:14" hidden="1" x14ac:dyDescent="0.2">
      <c r="A302" s="6"/>
      <c r="N302" s="6"/>
    </row>
    <row r="303" spans="1:14" hidden="1" x14ac:dyDescent="0.2">
      <c r="A303" s="6"/>
      <c r="N303" s="6"/>
    </row>
    <row r="304" spans="1:14" hidden="1" x14ac:dyDescent="0.2">
      <c r="A304" s="6"/>
      <c r="N304" s="6"/>
    </row>
    <row r="305" spans="1:14" hidden="1" x14ac:dyDescent="0.2">
      <c r="A305" s="6"/>
      <c r="N305" s="6"/>
    </row>
    <row r="306" spans="1:14" hidden="1" x14ac:dyDescent="0.2">
      <c r="A306" s="6"/>
      <c r="N306" s="6"/>
    </row>
    <row r="307" spans="1:14" hidden="1" x14ac:dyDescent="0.2">
      <c r="A307" s="6"/>
      <c r="N307" s="6"/>
    </row>
    <row r="308" spans="1:14" hidden="1" x14ac:dyDescent="0.2">
      <c r="A308" s="6"/>
      <c r="N308" s="6"/>
    </row>
    <row r="309" spans="1:14" hidden="1" x14ac:dyDescent="0.2">
      <c r="A309" s="6"/>
      <c r="N309" s="6"/>
    </row>
    <row r="310" spans="1:14" hidden="1" x14ac:dyDescent="0.2">
      <c r="A310" s="6"/>
      <c r="N310" s="6"/>
    </row>
    <row r="311" spans="1:14" hidden="1" x14ac:dyDescent="0.2">
      <c r="A311" s="6"/>
      <c r="N311" s="6"/>
    </row>
    <row r="312" spans="1:14" hidden="1" x14ac:dyDescent="0.2">
      <c r="A312" s="6"/>
      <c r="N312" s="6"/>
    </row>
    <row r="313" spans="1:14" hidden="1" x14ac:dyDescent="0.2">
      <c r="A313" s="6"/>
      <c r="N313" s="6"/>
    </row>
    <row r="314" spans="1:14" hidden="1" x14ac:dyDescent="0.2">
      <c r="A314" s="6"/>
      <c r="N314" s="6"/>
    </row>
    <row r="315" spans="1:14" hidden="1" x14ac:dyDescent="0.2">
      <c r="A315" s="6"/>
      <c r="N315" s="6"/>
    </row>
    <row r="316" spans="1:14" hidden="1" x14ac:dyDescent="0.2">
      <c r="A316" s="6"/>
      <c r="N316" s="6"/>
    </row>
    <row r="317" spans="1:14" hidden="1" x14ac:dyDescent="0.2">
      <c r="A317" s="6"/>
      <c r="N317" s="6"/>
    </row>
    <row r="318" spans="1:14" hidden="1" x14ac:dyDescent="0.2">
      <c r="A318" s="6"/>
      <c r="N318" s="6"/>
    </row>
    <row r="319" spans="1:14" hidden="1" x14ac:dyDescent="0.2">
      <c r="A319" s="6"/>
      <c r="N319" s="6"/>
    </row>
    <row r="320" spans="1:14" hidden="1" x14ac:dyDescent="0.2">
      <c r="A320" s="6"/>
      <c r="N320" s="6"/>
    </row>
    <row r="321" spans="1:14" hidden="1" x14ac:dyDescent="0.2">
      <c r="A321" s="6"/>
      <c r="N321" s="6"/>
    </row>
    <row r="322" spans="1:14" hidden="1" x14ac:dyDescent="0.2">
      <c r="A322" s="6"/>
      <c r="N322" s="6"/>
    </row>
    <row r="323" spans="1:14" hidden="1" x14ac:dyDescent="0.2">
      <c r="A323" s="6"/>
      <c r="N323" s="6"/>
    </row>
    <row r="324" spans="1:14" hidden="1" x14ac:dyDescent="0.2">
      <c r="A324" s="6"/>
      <c r="N324" s="6"/>
    </row>
    <row r="325" spans="1:14" hidden="1" x14ac:dyDescent="0.2">
      <c r="A325" s="6"/>
      <c r="N325" s="6"/>
    </row>
    <row r="326" spans="1:14" hidden="1" x14ac:dyDescent="0.2">
      <c r="A326" s="6"/>
      <c r="N326" s="6"/>
    </row>
    <row r="327" spans="1:14" hidden="1" x14ac:dyDescent="0.2">
      <c r="A327" s="6"/>
      <c r="N327" s="6"/>
    </row>
    <row r="328" spans="1:14" hidden="1" x14ac:dyDescent="0.2">
      <c r="A328" s="6"/>
      <c r="N328" s="6"/>
    </row>
    <row r="329" spans="1:14" hidden="1" x14ac:dyDescent="0.2">
      <c r="A329" s="6"/>
      <c r="N329" s="6"/>
    </row>
    <row r="330" spans="1:14" hidden="1" x14ac:dyDescent="0.2">
      <c r="A330" s="6"/>
      <c r="N330" s="6"/>
    </row>
    <row r="331" spans="1:14" hidden="1" x14ac:dyDescent="0.2">
      <c r="A331" s="6"/>
      <c r="N331" s="6"/>
    </row>
    <row r="332" spans="1:14" hidden="1" x14ac:dyDescent="0.2">
      <c r="A332" s="6"/>
      <c r="N332" s="6"/>
    </row>
    <row r="333" spans="1:14" hidden="1" x14ac:dyDescent="0.2">
      <c r="A333" s="6"/>
      <c r="N333" s="6"/>
    </row>
    <row r="334" spans="1:14" hidden="1" x14ac:dyDescent="0.2">
      <c r="A334" s="6"/>
      <c r="N334" s="6"/>
    </row>
    <row r="335" spans="1:14" hidden="1" x14ac:dyDescent="0.2">
      <c r="A335" s="6"/>
      <c r="N335" s="6"/>
    </row>
    <row r="336" spans="1:14" hidden="1" x14ac:dyDescent="0.2">
      <c r="A336" s="6"/>
      <c r="N336" s="6"/>
    </row>
    <row r="337" spans="1:14" hidden="1" x14ac:dyDescent="0.2">
      <c r="A337" s="6"/>
      <c r="N337" s="6"/>
    </row>
    <row r="338" spans="1:14" hidden="1" x14ac:dyDescent="0.2">
      <c r="A338" s="6"/>
      <c r="N338" s="6"/>
    </row>
    <row r="339" spans="1:14" hidden="1" x14ac:dyDescent="0.2">
      <c r="A339" s="6"/>
      <c r="N339" s="6"/>
    </row>
    <row r="340" spans="1:14" hidden="1" x14ac:dyDescent="0.2">
      <c r="A340" s="6"/>
      <c r="N340" s="6"/>
    </row>
    <row r="341" spans="1:14" hidden="1" x14ac:dyDescent="0.2">
      <c r="A341" s="6"/>
      <c r="N341" s="6"/>
    </row>
    <row r="342" spans="1:14" hidden="1" x14ac:dyDescent="0.2">
      <c r="A342" s="6"/>
      <c r="N342" s="6"/>
    </row>
    <row r="343" spans="1:14" hidden="1" x14ac:dyDescent="0.2">
      <c r="A343" s="6"/>
      <c r="N343" s="6"/>
    </row>
    <row r="344" spans="1:14" hidden="1" x14ac:dyDescent="0.2">
      <c r="A344" s="6"/>
      <c r="N344" s="6"/>
    </row>
    <row r="345" spans="1:14" hidden="1" x14ac:dyDescent="0.2">
      <c r="A345" s="6"/>
      <c r="N345" s="6"/>
    </row>
    <row r="346" spans="1:14" hidden="1" x14ac:dyDescent="0.2">
      <c r="A346" s="6"/>
      <c r="N346" s="6"/>
    </row>
    <row r="347" spans="1:14" hidden="1" x14ac:dyDescent="0.2">
      <c r="A347" s="6"/>
      <c r="N347" s="6"/>
    </row>
    <row r="348" spans="1:14" hidden="1" x14ac:dyDescent="0.2">
      <c r="A348" s="6"/>
      <c r="N348" s="6"/>
    </row>
    <row r="349" spans="1:14" hidden="1" x14ac:dyDescent="0.2">
      <c r="A349" s="6"/>
      <c r="N349" s="6"/>
    </row>
    <row r="350" spans="1:14" hidden="1" x14ac:dyDescent="0.2">
      <c r="A350" s="6"/>
      <c r="N350" s="6"/>
    </row>
    <row r="351" spans="1:14" hidden="1" x14ac:dyDescent="0.2">
      <c r="A351" s="6"/>
      <c r="N351" s="6"/>
    </row>
    <row r="352" spans="1:14" hidden="1" x14ac:dyDescent="0.2">
      <c r="A352" s="6"/>
      <c r="N352" s="6"/>
    </row>
    <row r="353" spans="1:14" hidden="1" x14ac:dyDescent="0.2">
      <c r="A353" s="6"/>
      <c r="N353" s="6"/>
    </row>
    <row r="354" spans="1:14" hidden="1" x14ac:dyDescent="0.2">
      <c r="A354" s="6"/>
      <c r="N354" s="6"/>
    </row>
    <row r="355" spans="1:14" hidden="1" x14ac:dyDescent="0.2">
      <c r="A355" s="6"/>
      <c r="N355" s="6"/>
    </row>
    <row r="356" spans="1:14" hidden="1" x14ac:dyDescent="0.2">
      <c r="A356" s="6"/>
      <c r="N356" s="6"/>
    </row>
    <row r="357" spans="1:14" hidden="1" x14ac:dyDescent="0.2">
      <c r="A357" s="6"/>
      <c r="N357" s="6"/>
    </row>
    <row r="358" spans="1:14" hidden="1" x14ac:dyDescent="0.2">
      <c r="A358" s="6"/>
      <c r="N358" s="6"/>
    </row>
    <row r="359" spans="1:14" hidden="1" x14ac:dyDescent="0.2">
      <c r="A359" s="6"/>
      <c r="N359" s="6"/>
    </row>
    <row r="360" spans="1:14" hidden="1" x14ac:dyDescent="0.2">
      <c r="A360" s="6"/>
      <c r="N360" s="6"/>
    </row>
    <row r="361" spans="1:14" hidden="1" x14ac:dyDescent="0.2">
      <c r="A361" s="6"/>
      <c r="N361" s="6"/>
    </row>
    <row r="362" spans="1:14" hidden="1" x14ac:dyDescent="0.2">
      <c r="A362" s="6"/>
      <c r="N362" s="6"/>
    </row>
    <row r="363" spans="1:14" hidden="1" x14ac:dyDescent="0.2">
      <c r="A363" s="6"/>
      <c r="N363" s="6"/>
    </row>
    <row r="364" spans="1:14" hidden="1" x14ac:dyDescent="0.2">
      <c r="A364" s="6"/>
      <c r="N364" s="6"/>
    </row>
    <row r="365" spans="1:14" hidden="1" x14ac:dyDescent="0.2">
      <c r="A365" s="6"/>
      <c r="N365" s="6"/>
    </row>
    <row r="366" spans="1:14" hidden="1" x14ac:dyDescent="0.2">
      <c r="A366" s="6"/>
      <c r="N366" s="6"/>
    </row>
    <row r="367" spans="1:14" hidden="1" x14ac:dyDescent="0.2">
      <c r="A367" s="6"/>
      <c r="N367" s="6"/>
    </row>
    <row r="368" spans="1:14" hidden="1" x14ac:dyDescent="0.2">
      <c r="A368" s="6"/>
      <c r="N368" s="6"/>
    </row>
    <row r="369" spans="1:14" hidden="1" x14ac:dyDescent="0.2">
      <c r="A369" s="6"/>
      <c r="N369" s="6"/>
    </row>
    <row r="370" spans="1:14" hidden="1" x14ac:dyDescent="0.2">
      <c r="A370" s="6"/>
      <c r="N370" s="6"/>
    </row>
    <row r="371" spans="1:14" hidden="1" x14ac:dyDescent="0.2">
      <c r="A371" s="6"/>
      <c r="N371" s="6"/>
    </row>
    <row r="372" spans="1:14" hidden="1" x14ac:dyDescent="0.2">
      <c r="A372" s="6"/>
      <c r="N372" s="6"/>
    </row>
    <row r="373" spans="1:14" hidden="1" x14ac:dyDescent="0.2">
      <c r="A373" s="6"/>
      <c r="N373" s="6"/>
    </row>
    <row r="374" spans="1:14" hidden="1" x14ac:dyDescent="0.2">
      <c r="A374" s="6"/>
      <c r="N374" s="6"/>
    </row>
    <row r="375" spans="1:14" hidden="1" x14ac:dyDescent="0.2">
      <c r="A375" s="6"/>
      <c r="N375" s="6"/>
    </row>
    <row r="376" spans="1:14" hidden="1" x14ac:dyDescent="0.2">
      <c r="A376" s="6"/>
      <c r="N376" s="6"/>
    </row>
    <row r="377" spans="1:14" hidden="1" x14ac:dyDescent="0.2">
      <c r="A377" s="6"/>
      <c r="N377" s="6"/>
    </row>
    <row r="378" spans="1:14" hidden="1" x14ac:dyDescent="0.2">
      <c r="A378" s="6"/>
      <c r="N378" s="6"/>
    </row>
    <row r="379" spans="1:14" hidden="1" x14ac:dyDescent="0.2">
      <c r="A379" s="6"/>
      <c r="N379" s="6"/>
    </row>
    <row r="380" spans="1:14" hidden="1" x14ac:dyDescent="0.2">
      <c r="A380" s="6"/>
      <c r="N380" s="6"/>
    </row>
    <row r="381" spans="1:14" hidden="1" x14ac:dyDescent="0.2">
      <c r="A381" s="6"/>
      <c r="N381" s="6"/>
    </row>
    <row r="382" spans="1:14" hidden="1" x14ac:dyDescent="0.2">
      <c r="A382" s="6"/>
      <c r="N382" s="6"/>
    </row>
    <row r="383" spans="1:14" hidden="1" x14ac:dyDescent="0.2">
      <c r="A383" s="6"/>
      <c r="N383" s="6"/>
    </row>
    <row r="384" spans="1:14" hidden="1" x14ac:dyDescent="0.2">
      <c r="A384" s="6"/>
      <c r="N384" s="6"/>
    </row>
    <row r="385" spans="1:14" hidden="1" x14ac:dyDescent="0.2">
      <c r="A385" s="6"/>
      <c r="N385" s="6"/>
    </row>
    <row r="386" spans="1:14" hidden="1" x14ac:dyDescent="0.2">
      <c r="A386" s="6"/>
      <c r="N386" s="6"/>
    </row>
    <row r="387" spans="1:14" hidden="1" x14ac:dyDescent="0.2">
      <c r="A387" s="6"/>
      <c r="N387" s="6"/>
    </row>
    <row r="388" spans="1:14" hidden="1" x14ac:dyDescent="0.2">
      <c r="A388" s="6"/>
      <c r="N388" s="6"/>
    </row>
    <row r="389" spans="1:14" hidden="1" x14ac:dyDescent="0.2">
      <c r="A389" s="6"/>
      <c r="N389" s="6"/>
    </row>
    <row r="390" spans="1:14" hidden="1" x14ac:dyDescent="0.2">
      <c r="A390" s="6"/>
      <c r="N390" s="6"/>
    </row>
    <row r="391" spans="1:14" hidden="1" x14ac:dyDescent="0.2">
      <c r="A391" s="6"/>
      <c r="N391" s="6"/>
    </row>
    <row r="392" spans="1:14" hidden="1" x14ac:dyDescent="0.2">
      <c r="A392" s="6"/>
      <c r="N392" s="6"/>
    </row>
    <row r="393" spans="1:14" hidden="1" x14ac:dyDescent="0.2">
      <c r="A393" s="6"/>
      <c r="N393" s="6"/>
    </row>
    <row r="394" spans="1:14" hidden="1" x14ac:dyDescent="0.2">
      <c r="A394" s="6"/>
      <c r="N394" s="6"/>
    </row>
    <row r="395" spans="1:14" hidden="1" x14ac:dyDescent="0.2">
      <c r="A395" s="6"/>
      <c r="N395" s="6"/>
    </row>
    <row r="396" spans="1:14" hidden="1" x14ac:dyDescent="0.2">
      <c r="A396" s="6"/>
      <c r="N396" s="6"/>
    </row>
    <row r="397" spans="1:14" hidden="1" x14ac:dyDescent="0.2">
      <c r="A397" s="6"/>
      <c r="N397" s="6"/>
    </row>
    <row r="398" spans="1:14" hidden="1" x14ac:dyDescent="0.2">
      <c r="A398" s="6"/>
      <c r="N398" s="6"/>
    </row>
    <row r="399" spans="1:14" hidden="1" x14ac:dyDescent="0.2">
      <c r="A399" s="6"/>
      <c r="N399" s="6"/>
    </row>
    <row r="400" spans="1:14" hidden="1" x14ac:dyDescent="0.2">
      <c r="A400" s="6"/>
      <c r="N400" s="6"/>
    </row>
    <row r="401" spans="1:14" hidden="1" x14ac:dyDescent="0.2">
      <c r="A401" s="6"/>
      <c r="N401" s="6"/>
    </row>
    <row r="402" spans="1:14" hidden="1" x14ac:dyDescent="0.2">
      <c r="A402" s="6"/>
      <c r="N402" s="6"/>
    </row>
    <row r="403" spans="1:14" hidden="1" x14ac:dyDescent="0.2">
      <c r="A403" s="6"/>
      <c r="N403" s="6"/>
    </row>
    <row r="404" spans="1:14" hidden="1" x14ac:dyDescent="0.2">
      <c r="A404" s="6"/>
      <c r="N404" s="6"/>
    </row>
    <row r="405" spans="1:14" hidden="1" x14ac:dyDescent="0.2">
      <c r="A405" s="6"/>
      <c r="N405" s="6"/>
    </row>
    <row r="406" spans="1:14" hidden="1" x14ac:dyDescent="0.2">
      <c r="A406" s="6"/>
      <c r="N406" s="6"/>
    </row>
    <row r="407" spans="1:14" hidden="1" x14ac:dyDescent="0.2">
      <c r="A407" s="6"/>
      <c r="N407" s="6"/>
    </row>
    <row r="408" spans="1:14" hidden="1" x14ac:dyDescent="0.2">
      <c r="A408" s="6"/>
      <c r="N408" s="6"/>
    </row>
    <row r="409" spans="1:14" hidden="1" x14ac:dyDescent="0.2">
      <c r="A409" s="6"/>
      <c r="N409" s="6"/>
    </row>
    <row r="410" spans="1:14" hidden="1" x14ac:dyDescent="0.2">
      <c r="A410" s="6"/>
      <c r="N410" s="6"/>
    </row>
    <row r="411" spans="1:14" hidden="1" x14ac:dyDescent="0.2">
      <c r="A411" s="6"/>
      <c r="N411" s="6"/>
    </row>
    <row r="412" spans="1:14" hidden="1" x14ac:dyDescent="0.2">
      <c r="A412" s="6"/>
      <c r="N412" s="6"/>
    </row>
    <row r="413" spans="1:14" hidden="1" x14ac:dyDescent="0.2">
      <c r="A413" s="6"/>
      <c r="N413" s="6"/>
    </row>
    <row r="414" spans="1:14" hidden="1" x14ac:dyDescent="0.2">
      <c r="A414" s="6"/>
      <c r="N414" s="6"/>
    </row>
    <row r="415" spans="1:14" hidden="1" x14ac:dyDescent="0.2">
      <c r="A415" s="6"/>
      <c r="N415" s="6"/>
    </row>
    <row r="416" spans="1:14" hidden="1" x14ac:dyDescent="0.2">
      <c r="A416" s="6"/>
      <c r="N416" s="6"/>
    </row>
    <row r="417" spans="1:14" hidden="1" x14ac:dyDescent="0.2">
      <c r="A417" s="6"/>
      <c r="N417" s="6"/>
    </row>
    <row r="418" spans="1:14" hidden="1" x14ac:dyDescent="0.2">
      <c r="A418" s="6"/>
      <c r="N418" s="6"/>
    </row>
    <row r="419" spans="1:14" hidden="1" x14ac:dyDescent="0.2">
      <c r="A419" s="6"/>
      <c r="N419" s="6"/>
    </row>
    <row r="420" spans="1:14" hidden="1" x14ac:dyDescent="0.2">
      <c r="A420" s="6"/>
      <c r="N420" s="6"/>
    </row>
    <row r="421" spans="1:14" hidden="1" x14ac:dyDescent="0.2">
      <c r="A421" s="6"/>
      <c r="N421" s="6"/>
    </row>
    <row r="422" spans="1:14" hidden="1" x14ac:dyDescent="0.2">
      <c r="A422" s="6"/>
      <c r="N422" s="6"/>
    </row>
    <row r="423" spans="1:14" hidden="1" x14ac:dyDescent="0.2">
      <c r="A423" s="6"/>
      <c r="N423" s="6"/>
    </row>
    <row r="424" spans="1:14" hidden="1" x14ac:dyDescent="0.2">
      <c r="A424" s="6"/>
      <c r="N424" s="6"/>
    </row>
    <row r="425" spans="1:14" hidden="1" x14ac:dyDescent="0.2">
      <c r="A425" s="6"/>
      <c r="N425" s="6"/>
    </row>
    <row r="426" spans="1:14" hidden="1" x14ac:dyDescent="0.2">
      <c r="A426" s="6"/>
      <c r="N426" s="6"/>
    </row>
    <row r="427" spans="1:14" hidden="1" x14ac:dyDescent="0.2">
      <c r="A427" s="6"/>
      <c r="N427" s="6"/>
    </row>
    <row r="428" spans="1:14" hidden="1" x14ac:dyDescent="0.2">
      <c r="A428" s="6"/>
      <c r="N428" s="6"/>
    </row>
    <row r="429" spans="1:14" hidden="1" x14ac:dyDescent="0.2">
      <c r="A429" s="6"/>
      <c r="N429" s="6"/>
    </row>
    <row r="430" spans="1:14" hidden="1" x14ac:dyDescent="0.2">
      <c r="A430" s="6"/>
      <c r="N430" s="6"/>
    </row>
    <row r="431" spans="1:14" hidden="1" x14ac:dyDescent="0.2">
      <c r="A431" s="6"/>
      <c r="N431" s="6"/>
    </row>
    <row r="432" spans="1:14" hidden="1" x14ac:dyDescent="0.2">
      <c r="A432" s="6"/>
      <c r="N432" s="6"/>
    </row>
    <row r="433" spans="1:14" hidden="1" x14ac:dyDescent="0.2">
      <c r="A433" s="6"/>
      <c r="N433" s="6"/>
    </row>
    <row r="434" spans="1:14" hidden="1" x14ac:dyDescent="0.2">
      <c r="A434" s="6"/>
      <c r="N434" s="6"/>
    </row>
    <row r="435" spans="1:14" hidden="1" x14ac:dyDescent="0.2">
      <c r="A435" s="6"/>
      <c r="N435" s="6"/>
    </row>
    <row r="436" spans="1:14" hidden="1" x14ac:dyDescent="0.2">
      <c r="A436" s="6"/>
      <c r="N436" s="6"/>
    </row>
    <row r="437" spans="1:14" hidden="1" x14ac:dyDescent="0.2">
      <c r="A437" s="6"/>
      <c r="N437" s="6"/>
    </row>
    <row r="438" spans="1:14" hidden="1" x14ac:dyDescent="0.2">
      <c r="A438" s="6"/>
      <c r="N438" s="6"/>
    </row>
    <row r="439" spans="1:14" hidden="1" x14ac:dyDescent="0.2">
      <c r="A439" s="6"/>
      <c r="N439" s="6"/>
    </row>
    <row r="440" spans="1:14" hidden="1" x14ac:dyDescent="0.2">
      <c r="A440" s="6"/>
      <c r="N440" s="6"/>
    </row>
    <row r="441" spans="1:14" hidden="1" x14ac:dyDescent="0.2">
      <c r="A441" s="6"/>
      <c r="N441" s="6"/>
    </row>
    <row r="442" spans="1:14" hidden="1" x14ac:dyDescent="0.2">
      <c r="A442" s="6"/>
      <c r="N442" s="6"/>
    </row>
    <row r="443" spans="1:14" hidden="1" x14ac:dyDescent="0.2">
      <c r="A443" s="6"/>
      <c r="N443" s="6"/>
    </row>
    <row r="444" spans="1:14" hidden="1" x14ac:dyDescent="0.2">
      <c r="A444" s="6"/>
      <c r="N444" s="6"/>
    </row>
    <row r="445" spans="1:14" hidden="1" x14ac:dyDescent="0.2">
      <c r="A445" s="6"/>
      <c r="N445" s="6"/>
    </row>
    <row r="446" spans="1:14" hidden="1" x14ac:dyDescent="0.2">
      <c r="A446" s="6"/>
      <c r="N446" s="6"/>
    </row>
    <row r="447" spans="1:14" hidden="1" x14ac:dyDescent="0.2">
      <c r="A447" s="6"/>
      <c r="N447" s="6"/>
    </row>
    <row r="448" spans="1:14" hidden="1" x14ac:dyDescent="0.2">
      <c r="A448" s="6"/>
      <c r="N448" s="6"/>
    </row>
    <row r="449" spans="1:14" hidden="1" x14ac:dyDescent="0.2">
      <c r="A449" s="6"/>
      <c r="N449" s="6"/>
    </row>
    <row r="450" spans="1:14" hidden="1" x14ac:dyDescent="0.2">
      <c r="A450" s="6"/>
      <c r="N450" s="6"/>
    </row>
    <row r="451" spans="1:14" hidden="1" x14ac:dyDescent="0.2">
      <c r="A451" s="6"/>
      <c r="N451" s="6"/>
    </row>
    <row r="452" spans="1:14" hidden="1" x14ac:dyDescent="0.2">
      <c r="A452" s="6"/>
      <c r="N452" s="6"/>
    </row>
    <row r="453" spans="1:14" hidden="1" x14ac:dyDescent="0.2">
      <c r="A453" s="6"/>
      <c r="N453" s="6"/>
    </row>
    <row r="454" spans="1:14" hidden="1" x14ac:dyDescent="0.2">
      <c r="A454" s="6"/>
      <c r="N454" s="6"/>
    </row>
    <row r="455" spans="1:14" hidden="1" x14ac:dyDescent="0.2">
      <c r="A455" s="6"/>
      <c r="N455" s="6"/>
    </row>
    <row r="456" spans="1:14" hidden="1" x14ac:dyDescent="0.2">
      <c r="A456" s="6"/>
      <c r="N456" s="6"/>
    </row>
    <row r="457" spans="1:14" hidden="1" x14ac:dyDescent="0.2">
      <c r="A457" s="6"/>
      <c r="N457" s="6"/>
    </row>
    <row r="458" spans="1:14" hidden="1" x14ac:dyDescent="0.2">
      <c r="A458" s="6"/>
      <c r="N458" s="6"/>
    </row>
    <row r="459" spans="1:14" hidden="1" x14ac:dyDescent="0.2">
      <c r="A459" s="6"/>
      <c r="N459" s="6"/>
    </row>
    <row r="460" spans="1:14" hidden="1" x14ac:dyDescent="0.2">
      <c r="A460" s="6"/>
      <c r="N460" s="6"/>
    </row>
    <row r="461" spans="1:14" hidden="1" x14ac:dyDescent="0.2">
      <c r="A461" s="6"/>
      <c r="N461" s="6"/>
    </row>
    <row r="462" spans="1:14" hidden="1" x14ac:dyDescent="0.2">
      <c r="A462" s="6"/>
      <c r="N462" s="6"/>
    </row>
    <row r="463" spans="1:14" hidden="1" x14ac:dyDescent="0.2">
      <c r="A463" s="6"/>
      <c r="N463" s="6"/>
    </row>
    <row r="464" spans="1:14" hidden="1" x14ac:dyDescent="0.2">
      <c r="A464" s="6"/>
      <c r="N464" s="6"/>
    </row>
    <row r="465" spans="1:14" hidden="1" x14ac:dyDescent="0.2">
      <c r="A465" s="6"/>
      <c r="N465" s="6"/>
    </row>
    <row r="466" spans="1:14" hidden="1" x14ac:dyDescent="0.2">
      <c r="A466" s="6"/>
      <c r="N466" s="6"/>
    </row>
    <row r="467" spans="1:14" hidden="1" x14ac:dyDescent="0.2">
      <c r="A467" s="6"/>
      <c r="N467" s="6"/>
    </row>
    <row r="468" spans="1:14" hidden="1" x14ac:dyDescent="0.2">
      <c r="A468" s="6"/>
      <c r="N468" s="6"/>
    </row>
    <row r="469" spans="1:14" hidden="1" x14ac:dyDescent="0.2">
      <c r="A469" s="6"/>
      <c r="N469" s="6"/>
    </row>
    <row r="470" spans="1:14" hidden="1" x14ac:dyDescent="0.2">
      <c r="A470" s="6"/>
      <c r="N470" s="6"/>
    </row>
    <row r="471" spans="1:14" hidden="1" x14ac:dyDescent="0.2">
      <c r="A471" s="6"/>
      <c r="N471" s="6"/>
    </row>
    <row r="472" spans="1:14" hidden="1" x14ac:dyDescent="0.2">
      <c r="A472" s="6"/>
      <c r="N472" s="6"/>
    </row>
    <row r="473" spans="1:14" hidden="1" x14ac:dyDescent="0.2">
      <c r="A473" s="6"/>
      <c r="N473" s="6"/>
    </row>
    <row r="474" spans="1:14" hidden="1" x14ac:dyDescent="0.2">
      <c r="A474" s="6"/>
      <c r="N474" s="6"/>
    </row>
    <row r="475" spans="1:14" hidden="1" x14ac:dyDescent="0.2">
      <c r="A475" s="6"/>
      <c r="N475" s="6"/>
    </row>
    <row r="476" spans="1:14" hidden="1" x14ac:dyDescent="0.2">
      <c r="A476" s="6"/>
      <c r="N476" s="6"/>
    </row>
    <row r="477" spans="1:14" hidden="1" x14ac:dyDescent="0.2">
      <c r="A477" s="6"/>
      <c r="N477" s="6"/>
    </row>
    <row r="478" spans="1:14" hidden="1" x14ac:dyDescent="0.2">
      <c r="A478" s="6"/>
      <c r="N478" s="6"/>
    </row>
    <row r="479" spans="1:14" hidden="1" x14ac:dyDescent="0.2">
      <c r="A479" s="6"/>
      <c r="N479" s="6"/>
    </row>
    <row r="480" spans="1:14" hidden="1" x14ac:dyDescent="0.2">
      <c r="A480" s="6"/>
      <c r="N480" s="6"/>
    </row>
    <row r="481" spans="1:14" hidden="1" x14ac:dyDescent="0.2">
      <c r="A481" s="6"/>
      <c r="N481" s="6"/>
    </row>
    <row r="482" spans="1:14" hidden="1" x14ac:dyDescent="0.2">
      <c r="A482" s="6"/>
      <c r="N482" s="6"/>
    </row>
    <row r="483" spans="1:14" hidden="1" x14ac:dyDescent="0.2">
      <c r="A483" s="6"/>
      <c r="N483" s="6"/>
    </row>
    <row r="484" spans="1:14" hidden="1" x14ac:dyDescent="0.2">
      <c r="A484" s="6"/>
      <c r="N484" s="6"/>
    </row>
    <row r="485" spans="1:14" hidden="1" x14ac:dyDescent="0.2">
      <c r="A485" s="6"/>
      <c r="N485" s="6"/>
    </row>
    <row r="486" spans="1:14" hidden="1" x14ac:dyDescent="0.2">
      <c r="A486" s="6"/>
      <c r="N486" s="6"/>
    </row>
    <row r="487" spans="1:14" hidden="1" x14ac:dyDescent="0.2">
      <c r="A487" s="6"/>
      <c r="N487" s="6"/>
    </row>
    <row r="488" spans="1:14" hidden="1" x14ac:dyDescent="0.2">
      <c r="A488" s="6"/>
      <c r="N488" s="6"/>
    </row>
    <row r="489" spans="1:14" hidden="1" x14ac:dyDescent="0.2">
      <c r="A489" s="6"/>
      <c r="N489" s="6"/>
    </row>
    <row r="490" spans="1:14" hidden="1" x14ac:dyDescent="0.2">
      <c r="A490" s="6"/>
      <c r="N490" s="6"/>
    </row>
    <row r="491" spans="1:14" hidden="1" x14ac:dyDescent="0.2">
      <c r="A491" s="6"/>
      <c r="N491" s="6"/>
    </row>
    <row r="492" spans="1:14" hidden="1" x14ac:dyDescent="0.2">
      <c r="A492" s="6"/>
      <c r="N492" s="6"/>
    </row>
    <row r="493" spans="1:14" hidden="1" x14ac:dyDescent="0.2">
      <c r="A493" s="6"/>
      <c r="N493" s="6"/>
    </row>
    <row r="494" spans="1:14" hidden="1" x14ac:dyDescent="0.2">
      <c r="A494" s="6"/>
      <c r="N494" s="6"/>
    </row>
    <row r="495" spans="1:14" hidden="1" x14ac:dyDescent="0.2">
      <c r="A495" s="6"/>
      <c r="N495" s="6"/>
    </row>
    <row r="496" spans="1:14" hidden="1" x14ac:dyDescent="0.2">
      <c r="A496" s="6"/>
      <c r="N496" s="6"/>
    </row>
    <row r="497" spans="1:14" hidden="1" x14ac:dyDescent="0.2">
      <c r="A497" s="6"/>
      <c r="N497" s="6"/>
    </row>
    <row r="498" spans="1:14" hidden="1" x14ac:dyDescent="0.2">
      <c r="A498" s="6"/>
      <c r="N498" s="6"/>
    </row>
    <row r="499" spans="1:14" hidden="1" x14ac:dyDescent="0.2">
      <c r="A499" s="6"/>
      <c r="N499" s="6"/>
    </row>
    <row r="500" spans="1:14" hidden="1" x14ac:dyDescent="0.2">
      <c r="A500" s="6"/>
      <c r="N500" s="6"/>
    </row>
    <row r="501" spans="1:14" hidden="1" x14ac:dyDescent="0.2">
      <c r="A501" s="6"/>
      <c r="N501" s="6"/>
    </row>
    <row r="502" spans="1:14" hidden="1" x14ac:dyDescent="0.2">
      <c r="A502" s="6"/>
      <c r="N502" s="6"/>
    </row>
    <row r="503" spans="1:14" hidden="1" x14ac:dyDescent="0.2">
      <c r="A503" s="6"/>
      <c r="N503" s="6"/>
    </row>
    <row r="504" spans="1:14" hidden="1" x14ac:dyDescent="0.2">
      <c r="A504" s="6"/>
      <c r="N504" s="6"/>
    </row>
    <row r="505" spans="1:14" hidden="1" x14ac:dyDescent="0.2">
      <c r="A505" s="6"/>
      <c r="N505" s="6"/>
    </row>
    <row r="506" spans="1:14" hidden="1" x14ac:dyDescent="0.2">
      <c r="A506" s="6"/>
      <c r="N506" s="6"/>
    </row>
    <row r="507" spans="1:14" hidden="1" x14ac:dyDescent="0.2">
      <c r="A507" s="6"/>
      <c r="N507" s="6"/>
    </row>
    <row r="508" spans="1:14" hidden="1" x14ac:dyDescent="0.2">
      <c r="A508" s="6"/>
      <c r="N508" s="6"/>
    </row>
    <row r="509" spans="1:14" hidden="1" x14ac:dyDescent="0.2">
      <c r="A509" s="6"/>
      <c r="N509" s="6"/>
    </row>
    <row r="510" spans="1:14" hidden="1" x14ac:dyDescent="0.2">
      <c r="A510" s="6"/>
      <c r="N510" s="6"/>
    </row>
    <row r="511" spans="1:14" hidden="1" x14ac:dyDescent="0.2">
      <c r="A511" s="6"/>
      <c r="N511" s="6"/>
    </row>
    <row r="512" spans="1:14" hidden="1" x14ac:dyDescent="0.2">
      <c r="A512" s="6"/>
      <c r="N512" s="6"/>
    </row>
    <row r="513" spans="1:14" hidden="1" x14ac:dyDescent="0.2">
      <c r="A513" s="6"/>
      <c r="N513" s="6"/>
    </row>
    <row r="514" spans="1:14" hidden="1" x14ac:dyDescent="0.2">
      <c r="A514" s="6"/>
      <c r="N514" s="6"/>
    </row>
    <row r="515" spans="1:14" hidden="1" x14ac:dyDescent="0.2">
      <c r="A515" s="6"/>
      <c r="N515" s="6"/>
    </row>
    <row r="516" spans="1:14" hidden="1" x14ac:dyDescent="0.2">
      <c r="A516" s="6"/>
      <c r="N516" s="6"/>
    </row>
    <row r="517" spans="1:14" hidden="1" x14ac:dyDescent="0.2">
      <c r="A517" s="6"/>
      <c r="N517" s="6"/>
    </row>
    <row r="518" spans="1:14" hidden="1" x14ac:dyDescent="0.2">
      <c r="A518" s="6"/>
      <c r="N518" s="6"/>
    </row>
    <row r="519" spans="1:14" hidden="1" x14ac:dyDescent="0.2">
      <c r="A519" s="6"/>
      <c r="N519" s="6"/>
    </row>
    <row r="520" spans="1:14" hidden="1" x14ac:dyDescent="0.2">
      <c r="A520" s="6"/>
      <c r="N520" s="6"/>
    </row>
    <row r="521" spans="1:14" hidden="1" x14ac:dyDescent="0.2">
      <c r="A521" s="6"/>
      <c r="N521" s="6"/>
    </row>
    <row r="522" spans="1:14" hidden="1" x14ac:dyDescent="0.2">
      <c r="A522" s="6"/>
      <c r="N522" s="6"/>
    </row>
    <row r="523" spans="1:14" hidden="1" x14ac:dyDescent="0.2">
      <c r="A523" s="6"/>
      <c r="N523" s="6"/>
    </row>
    <row r="524" spans="1:14" hidden="1" x14ac:dyDescent="0.2">
      <c r="A524" s="6"/>
      <c r="N524" s="6"/>
    </row>
    <row r="525" spans="1:14" hidden="1" x14ac:dyDescent="0.2">
      <c r="A525" s="6"/>
      <c r="N525" s="6"/>
    </row>
    <row r="526" spans="1:14" hidden="1" x14ac:dyDescent="0.2">
      <c r="A526" s="6"/>
      <c r="N526" s="6"/>
    </row>
    <row r="527" spans="1:14" hidden="1" x14ac:dyDescent="0.2">
      <c r="A527" s="6"/>
      <c r="N527" s="6"/>
    </row>
    <row r="528" spans="1:14" hidden="1" x14ac:dyDescent="0.2">
      <c r="A528" s="6"/>
      <c r="N528" s="6"/>
    </row>
    <row r="529" spans="1:14" hidden="1" x14ac:dyDescent="0.2">
      <c r="A529" s="6"/>
      <c r="N529" s="6"/>
    </row>
    <row r="530" spans="1:14" hidden="1" x14ac:dyDescent="0.2">
      <c r="A530" s="6"/>
      <c r="N530" s="6"/>
    </row>
    <row r="531" spans="1:14" hidden="1" x14ac:dyDescent="0.2">
      <c r="A531" s="6"/>
      <c r="N531" s="6"/>
    </row>
    <row r="532" spans="1:14" hidden="1" x14ac:dyDescent="0.2">
      <c r="A532" s="6"/>
      <c r="N532" s="6"/>
    </row>
    <row r="533" spans="1:14" hidden="1" x14ac:dyDescent="0.2">
      <c r="A533" s="6"/>
      <c r="N533" s="6"/>
    </row>
    <row r="534" spans="1:14" hidden="1" x14ac:dyDescent="0.2">
      <c r="A534" s="6"/>
      <c r="N534" s="6"/>
    </row>
    <row r="535" spans="1:14" hidden="1" x14ac:dyDescent="0.2">
      <c r="A535" s="6"/>
      <c r="N535" s="6"/>
    </row>
    <row r="536" spans="1:14" hidden="1" x14ac:dyDescent="0.2">
      <c r="A536" s="6"/>
      <c r="N536" s="6"/>
    </row>
    <row r="537" spans="1:14" hidden="1" x14ac:dyDescent="0.2">
      <c r="A537" s="6"/>
      <c r="N537" s="6"/>
    </row>
    <row r="538" spans="1:14" hidden="1" x14ac:dyDescent="0.2">
      <c r="A538" s="6"/>
      <c r="N538" s="6"/>
    </row>
    <row r="539" spans="1:14" hidden="1" x14ac:dyDescent="0.2">
      <c r="A539" s="6"/>
      <c r="N539" s="6"/>
    </row>
    <row r="540" spans="1:14" hidden="1" x14ac:dyDescent="0.2">
      <c r="A540" s="6"/>
      <c r="N540" s="6"/>
    </row>
    <row r="541" spans="1:14" hidden="1" x14ac:dyDescent="0.2">
      <c r="A541" s="6"/>
      <c r="N541" s="6"/>
    </row>
    <row r="542" spans="1:14" hidden="1" x14ac:dyDescent="0.2">
      <c r="A542" s="6"/>
      <c r="N542" s="6"/>
    </row>
    <row r="543" spans="1:14" hidden="1" x14ac:dyDescent="0.2">
      <c r="A543" s="6"/>
      <c r="N543" s="6"/>
    </row>
    <row r="544" spans="1:14" hidden="1" x14ac:dyDescent="0.2">
      <c r="A544" s="6"/>
      <c r="N544" s="6"/>
    </row>
    <row r="545" spans="1:14" hidden="1" x14ac:dyDescent="0.2">
      <c r="A545" s="6"/>
      <c r="N545" s="6"/>
    </row>
    <row r="546" spans="1:14" hidden="1" x14ac:dyDescent="0.2">
      <c r="A546" s="6"/>
      <c r="N546" s="6"/>
    </row>
    <row r="547" spans="1:14" hidden="1" x14ac:dyDescent="0.2">
      <c r="A547" s="6"/>
      <c r="N547" s="6"/>
    </row>
    <row r="548" spans="1:14" hidden="1" x14ac:dyDescent="0.2">
      <c r="A548" s="6"/>
      <c r="N548" s="6"/>
    </row>
    <row r="549" spans="1:14" hidden="1" x14ac:dyDescent="0.2">
      <c r="A549" s="6"/>
      <c r="N549" s="6"/>
    </row>
    <row r="550" spans="1:14" hidden="1" x14ac:dyDescent="0.2">
      <c r="A550" s="6"/>
      <c r="N550" s="6"/>
    </row>
    <row r="551" spans="1:14" hidden="1" x14ac:dyDescent="0.2">
      <c r="A551" s="6"/>
      <c r="N551" s="6"/>
    </row>
    <row r="552" spans="1:14" hidden="1" x14ac:dyDescent="0.2">
      <c r="A552" s="6"/>
      <c r="N552" s="6"/>
    </row>
    <row r="553" spans="1:14" hidden="1" x14ac:dyDescent="0.2">
      <c r="A553" s="6"/>
      <c r="N553" s="6"/>
    </row>
    <row r="554" spans="1:14" hidden="1" x14ac:dyDescent="0.2">
      <c r="A554" s="6"/>
      <c r="N554" s="6"/>
    </row>
    <row r="555" spans="1:14" hidden="1" x14ac:dyDescent="0.2">
      <c r="A555" s="6"/>
      <c r="N555" s="6"/>
    </row>
    <row r="556" spans="1:14" hidden="1" x14ac:dyDescent="0.2">
      <c r="A556" s="6"/>
      <c r="N556" s="6"/>
    </row>
    <row r="557" spans="1:14" hidden="1" x14ac:dyDescent="0.2">
      <c r="A557" s="6"/>
      <c r="N557" s="6"/>
    </row>
    <row r="558" spans="1:14" hidden="1" x14ac:dyDescent="0.2">
      <c r="A558" s="6"/>
      <c r="N558" s="6"/>
    </row>
    <row r="559" spans="1:14" hidden="1" x14ac:dyDescent="0.2">
      <c r="A559" s="6"/>
      <c r="N559" s="6"/>
    </row>
    <row r="560" spans="1:14" hidden="1" x14ac:dyDescent="0.2">
      <c r="A560" s="6"/>
      <c r="N560" s="6"/>
    </row>
    <row r="561" spans="1:14" hidden="1" x14ac:dyDescent="0.2">
      <c r="A561" s="6"/>
      <c r="N561" s="6"/>
    </row>
    <row r="562" spans="1:14" hidden="1" x14ac:dyDescent="0.2">
      <c r="A562" s="6"/>
      <c r="N562" s="6"/>
    </row>
    <row r="563" spans="1:14" hidden="1" x14ac:dyDescent="0.2">
      <c r="A563" s="6"/>
      <c r="N563" s="6"/>
    </row>
    <row r="564" spans="1:14" hidden="1" x14ac:dyDescent="0.2">
      <c r="A564" s="6"/>
      <c r="N564" s="6"/>
    </row>
    <row r="565" spans="1:14" hidden="1" x14ac:dyDescent="0.2">
      <c r="A565" s="6"/>
      <c r="N565" s="6"/>
    </row>
    <row r="566" spans="1:14" hidden="1" x14ac:dyDescent="0.2">
      <c r="A566" s="6"/>
      <c r="N566" s="6"/>
    </row>
    <row r="567" spans="1:14" hidden="1" x14ac:dyDescent="0.2">
      <c r="A567" s="6"/>
      <c r="N567" s="6"/>
    </row>
    <row r="568" spans="1:14" hidden="1" x14ac:dyDescent="0.2">
      <c r="A568" s="6"/>
      <c r="N568" s="6"/>
    </row>
    <row r="569" spans="1:14" hidden="1" x14ac:dyDescent="0.2">
      <c r="A569" s="6"/>
      <c r="N569" s="6"/>
    </row>
    <row r="570" spans="1:14" hidden="1" x14ac:dyDescent="0.2">
      <c r="A570" s="6"/>
      <c r="N570" s="6"/>
    </row>
    <row r="571" spans="1:14" hidden="1" x14ac:dyDescent="0.2">
      <c r="A571" s="6"/>
      <c r="N571" s="6"/>
    </row>
    <row r="572" spans="1:14" hidden="1" x14ac:dyDescent="0.2">
      <c r="A572" s="6"/>
      <c r="N572" s="6"/>
    </row>
    <row r="573" spans="1:14" hidden="1" x14ac:dyDescent="0.2">
      <c r="A573" s="6"/>
      <c r="N573" s="6"/>
    </row>
    <row r="574" spans="1:14" hidden="1" x14ac:dyDescent="0.2">
      <c r="A574" s="6"/>
      <c r="N574" s="6"/>
    </row>
    <row r="575" spans="1:14" hidden="1" x14ac:dyDescent="0.2">
      <c r="A575" s="6"/>
      <c r="N575" s="6"/>
    </row>
    <row r="576" spans="1:14" hidden="1" x14ac:dyDescent="0.2">
      <c r="A576" s="6"/>
      <c r="N576" s="6"/>
    </row>
    <row r="577" spans="1:14" hidden="1" x14ac:dyDescent="0.2">
      <c r="A577" s="6"/>
      <c r="N577" s="6"/>
    </row>
    <row r="578" spans="1:14" hidden="1" x14ac:dyDescent="0.2">
      <c r="A578" s="6"/>
      <c r="N578" s="6"/>
    </row>
    <row r="579" spans="1:14" hidden="1" x14ac:dyDescent="0.2">
      <c r="A579" s="6"/>
      <c r="N579" s="6"/>
    </row>
    <row r="580" spans="1:14" hidden="1" x14ac:dyDescent="0.2">
      <c r="A580" s="6"/>
      <c r="N580" s="6"/>
    </row>
    <row r="581" spans="1:14" hidden="1" x14ac:dyDescent="0.2">
      <c r="A581" s="6"/>
      <c r="N581" s="6"/>
    </row>
    <row r="582" spans="1:14" hidden="1" x14ac:dyDescent="0.2">
      <c r="A582" s="6"/>
      <c r="N582" s="6"/>
    </row>
    <row r="583" spans="1:14" hidden="1" x14ac:dyDescent="0.2">
      <c r="A583" s="6"/>
      <c r="N583" s="6"/>
    </row>
    <row r="584" spans="1:14" hidden="1" x14ac:dyDescent="0.2">
      <c r="A584" s="6"/>
      <c r="N584" s="6"/>
    </row>
    <row r="585" spans="1:14" hidden="1" x14ac:dyDescent="0.2">
      <c r="A585" s="6"/>
      <c r="N585" s="6"/>
    </row>
    <row r="586" spans="1:14" hidden="1" x14ac:dyDescent="0.2">
      <c r="A586" s="6"/>
      <c r="N586" s="6"/>
    </row>
    <row r="587" spans="1:14" hidden="1" x14ac:dyDescent="0.2">
      <c r="A587" s="6"/>
      <c r="N587" s="6"/>
    </row>
    <row r="588" spans="1:14" hidden="1" x14ac:dyDescent="0.2">
      <c r="A588" s="6"/>
      <c r="N588" s="6"/>
    </row>
    <row r="589" spans="1:14" hidden="1" x14ac:dyDescent="0.2">
      <c r="A589" s="6"/>
      <c r="N589" s="6"/>
    </row>
    <row r="590" spans="1:14" hidden="1" x14ac:dyDescent="0.2">
      <c r="A590" s="6"/>
      <c r="N590" s="6"/>
    </row>
    <row r="591" spans="1:14" hidden="1" x14ac:dyDescent="0.2">
      <c r="A591" s="6"/>
      <c r="N591" s="6"/>
    </row>
    <row r="592" spans="1:14" hidden="1" x14ac:dyDescent="0.2">
      <c r="A592" s="6"/>
      <c r="N592" s="6"/>
    </row>
    <row r="593" spans="1:14" hidden="1" x14ac:dyDescent="0.2">
      <c r="A593" s="6"/>
      <c r="N593" s="6"/>
    </row>
    <row r="594" spans="1:14" hidden="1" x14ac:dyDescent="0.2">
      <c r="A594" s="6"/>
      <c r="N594" s="6"/>
    </row>
    <row r="595" spans="1:14" hidden="1" x14ac:dyDescent="0.2">
      <c r="A595" s="6"/>
      <c r="N595" s="6"/>
    </row>
    <row r="596" spans="1:14" hidden="1" x14ac:dyDescent="0.2">
      <c r="A596" s="6"/>
      <c r="N596" s="6"/>
    </row>
    <row r="597" spans="1:14" hidden="1" x14ac:dyDescent="0.2">
      <c r="A597" s="6"/>
      <c r="N597" s="6"/>
    </row>
    <row r="598" spans="1:14" hidden="1" x14ac:dyDescent="0.2">
      <c r="A598" s="6"/>
      <c r="N598" s="6"/>
    </row>
    <row r="599" spans="1:14" hidden="1" x14ac:dyDescent="0.2">
      <c r="A599" s="6"/>
      <c r="N599" s="6"/>
    </row>
    <row r="600" spans="1:14" hidden="1" x14ac:dyDescent="0.2">
      <c r="A600" s="6"/>
      <c r="N600" s="6"/>
    </row>
    <row r="601" spans="1:14" hidden="1" x14ac:dyDescent="0.2">
      <c r="A601" s="6"/>
      <c r="N601" s="6"/>
    </row>
    <row r="602" spans="1:14" hidden="1" x14ac:dyDescent="0.2">
      <c r="A602" s="6"/>
      <c r="N602" s="6"/>
    </row>
    <row r="603" spans="1:14" hidden="1" x14ac:dyDescent="0.2">
      <c r="A603" s="6"/>
      <c r="N603" s="6"/>
    </row>
    <row r="604" spans="1:14" hidden="1" x14ac:dyDescent="0.2">
      <c r="A604" s="6"/>
      <c r="N604" s="6"/>
    </row>
    <row r="605" spans="1:14" hidden="1" x14ac:dyDescent="0.2">
      <c r="A605" s="6"/>
      <c r="N605" s="6"/>
    </row>
    <row r="606" spans="1:14" hidden="1" x14ac:dyDescent="0.2">
      <c r="A606" s="6"/>
      <c r="N606" s="6"/>
    </row>
    <row r="607" spans="1:14" hidden="1" x14ac:dyDescent="0.2">
      <c r="A607" s="6"/>
      <c r="N607" s="6"/>
    </row>
    <row r="608" spans="1:14" hidden="1" x14ac:dyDescent="0.2">
      <c r="A608" s="6"/>
      <c r="N608" s="6"/>
    </row>
    <row r="609" spans="1:14" hidden="1" x14ac:dyDescent="0.2">
      <c r="A609" s="6"/>
      <c r="N609" s="6"/>
    </row>
    <row r="610" spans="1:14" hidden="1" x14ac:dyDescent="0.2">
      <c r="A610" s="6"/>
      <c r="N610" s="6"/>
    </row>
    <row r="611" spans="1:14" hidden="1" x14ac:dyDescent="0.2">
      <c r="A611" s="6"/>
      <c r="N611" s="6"/>
    </row>
    <row r="612" spans="1:14" hidden="1" x14ac:dyDescent="0.2">
      <c r="A612" s="6"/>
      <c r="N612" s="6"/>
    </row>
    <row r="613" spans="1:14" hidden="1" x14ac:dyDescent="0.2">
      <c r="A613" s="6"/>
      <c r="N613" s="6"/>
    </row>
    <row r="614" spans="1:14" hidden="1" x14ac:dyDescent="0.2">
      <c r="A614" s="6"/>
      <c r="N614" s="6"/>
    </row>
    <row r="615" spans="1:14" hidden="1" x14ac:dyDescent="0.2">
      <c r="A615" s="6"/>
      <c r="N615" s="6"/>
    </row>
    <row r="616" spans="1:14" hidden="1" x14ac:dyDescent="0.2">
      <c r="A616" s="6"/>
      <c r="N616" s="6"/>
    </row>
    <row r="617" spans="1:14" hidden="1" x14ac:dyDescent="0.2">
      <c r="A617" s="6"/>
      <c r="N617" s="6"/>
    </row>
    <row r="618" spans="1:14" hidden="1" x14ac:dyDescent="0.2">
      <c r="A618" s="6"/>
      <c r="N618" s="6"/>
    </row>
    <row r="619" spans="1:14" hidden="1" x14ac:dyDescent="0.2">
      <c r="A619" s="6"/>
      <c r="N619" s="6"/>
    </row>
    <row r="620" spans="1:14" hidden="1" x14ac:dyDescent="0.2">
      <c r="A620" s="6"/>
      <c r="N620" s="6"/>
    </row>
    <row r="621" spans="1:14" hidden="1" x14ac:dyDescent="0.2">
      <c r="A621" s="6"/>
      <c r="N621" s="6"/>
    </row>
    <row r="622" spans="1:14" hidden="1" x14ac:dyDescent="0.2">
      <c r="A622" s="6"/>
      <c r="N622" s="6"/>
    </row>
    <row r="623" spans="1:14" hidden="1" x14ac:dyDescent="0.2">
      <c r="A623" s="6"/>
      <c r="N623" s="6"/>
    </row>
    <row r="624" spans="1:14" hidden="1" x14ac:dyDescent="0.2">
      <c r="A624" s="6"/>
      <c r="N624" s="6"/>
    </row>
    <row r="625" spans="1:14" hidden="1" x14ac:dyDescent="0.2">
      <c r="A625" s="6"/>
      <c r="N625" s="6"/>
    </row>
    <row r="626" spans="1:14" hidden="1" x14ac:dyDescent="0.2">
      <c r="A626" s="6"/>
      <c r="N626" s="6"/>
    </row>
    <row r="627" spans="1:14" hidden="1" x14ac:dyDescent="0.2">
      <c r="A627" s="6"/>
      <c r="N627" s="6"/>
    </row>
    <row r="628" spans="1:14" hidden="1" x14ac:dyDescent="0.2">
      <c r="A628" s="6"/>
      <c r="N628" s="6"/>
    </row>
    <row r="629" spans="1:14" hidden="1" x14ac:dyDescent="0.2">
      <c r="A629" s="6"/>
      <c r="N629" s="6"/>
    </row>
    <row r="630" spans="1:14" hidden="1" x14ac:dyDescent="0.2">
      <c r="A630" s="6"/>
      <c r="N630" s="6"/>
    </row>
    <row r="631" spans="1:14" hidden="1" x14ac:dyDescent="0.2">
      <c r="A631" s="6"/>
      <c r="N631" s="6"/>
    </row>
    <row r="632" spans="1:14" hidden="1" x14ac:dyDescent="0.2">
      <c r="A632" s="6"/>
      <c r="N632" s="6"/>
    </row>
    <row r="633" spans="1:14" hidden="1" x14ac:dyDescent="0.2">
      <c r="A633" s="6"/>
      <c r="N633" s="6"/>
    </row>
    <row r="634" spans="1:14" hidden="1" x14ac:dyDescent="0.2">
      <c r="A634" s="6"/>
      <c r="N634" s="6"/>
    </row>
    <row r="635" spans="1:14" hidden="1" x14ac:dyDescent="0.2">
      <c r="A635" s="6"/>
      <c r="N635" s="6"/>
    </row>
    <row r="636" spans="1:14" hidden="1" x14ac:dyDescent="0.2">
      <c r="A636" s="6"/>
      <c r="N636" s="6"/>
    </row>
    <row r="637" spans="1:14" hidden="1" x14ac:dyDescent="0.2">
      <c r="A637" s="6"/>
      <c r="N637" s="6"/>
    </row>
    <row r="638" spans="1:14" hidden="1" x14ac:dyDescent="0.2">
      <c r="A638" s="6"/>
      <c r="N638" s="6"/>
    </row>
    <row r="639" spans="1:14" hidden="1" x14ac:dyDescent="0.2">
      <c r="A639" s="6"/>
      <c r="N639" s="6"/>
    </row>
    <row r="640" spans="1:14" hidden="1" x14ac:dyDescent="0.2">
      <c r="A640" s="6"/>
      <c r="N640" s="6"/>
    </row>
    <row r="641" spans="1:14" hidden="1" x14ac:dyDescent="0.2">
      <c r="A641" s="6"/>
      <c r="N641" s="6"/>
    </row>
    <row r="642" spans="1:14" hidden="1" x14ac:dyDescent="0.2">
      <c r="A642" s="6"/>
      <c r="N642" s="6"/>
    </row>
    <row r="643" spans="1:14" hidden="1" x14ac:dyDescent="0.2">
      <c r="A643" s="6"/>
      <c r="N643" s="6"/>
    </row>
    <row r="644" spans="1:14" hidden="1" x14ac:dyDescent="0.2">
      <c r="A644" s="6"/>
      <c r="N644" s="6"/>
    </row>
    <row r="645" spans="1:14" hidden="1" x14ac:dyDescent="0.2">
      <c r="A645" s="6"/>
      <c r="N645" s="6"/>
    </row>
    <row r="646" spans="1:14" hidden="1" x14ac:dyDescent="0.2">
      <c r="A646" s="6"/>
      <c r="N646" s="6"/>
    </row>
    <row r="647" spans="1:14" hidden="1" x14ac:dyDescent="0.2">
      <c r="A647" s="6"/>
      <c r="N647" s="6"/>
    </row>
    <row r="648" spans="1:14" hidden="1" x14ac:dyDescent="0.2">
      <c r="A648" s="6"/>
      <c r="N648" s="6"/>
    </row>
    <row r="649" spans="1:14" hidden="1" x14ac:dyDescent="0.2">
      <c r="A649" s="6"/>
      <c r="N649" s="6"/>
    </row>
    <row r="650" spans="1:14" hidden="1" x14ac:dyDescent="0.2">
      <c r="A650" s="6"/>
      <c r="N650" s="6"/>
    </row>
    <row r="651" spans="1:14" hidden="1" x14ac:dyDescent="0.2">
      <c r="A651" s="6"/>
      <c r="N651" s="6"/>
    </row>
    <row r="652" spans="1:14" hidden="1" x14ac:dyDescent="0.2">
      <c r="A652" s="6"/>
      <c r="N652" s="6"/>
    </row>
    <row r="653" spans="1:14" hidden="1" x14ac:dyDescent="0.2">
      <c r="A653" s="6"/>
      <c r="N653" s="6"/>
    </row>
    <row r="654" spans="1:14" hidden="1" x14ac:dyDescent="0.2">
      <c r="A654" s="6"/>
      <c r="N654" s="6"/>
    </row>
    <row r="655" spans="1:14" hidden="1" x14ac:dyDescent="0.2">
      <c r="A655" s="6"/>
      <c r="N655" s="6"/>
    </row>
    <row r="656" spans="1:14" hidden="1" x14ac:dyDescent="0.2">
      <c r="A656" s="6"/>
      <c r="N656" s="6"/>
    </row>
    <row r="657" spans="1:14" hidden="1" x14ac:dyDescent="0.2">
      <c r="A657" s="6"/>
      <c r="N657" s="6"/>
    </row>
    <row r="658" spans="1:14" hidden="1" x14ac:dyDescent="0.2">
      <c r="A658" s="6"/>
      <c r="N658" s="6"/>
    </row>
    <row r="659" spans="1:14" hidden="1" x14ac:dyDescent="0.2">
      <c r="A659" s="6"/>
      <c r="N659" s="6"/>
    </row>
    <row r="660" spans="1:14" hidden="1" x14ac:dyDescent="0.2">
      <c r="A660" s="6"/>
      <c r="N660" s="6"/>
    </row>
    <row r="661" spans="1:14" hidden="1" x14ac:dyDescent="0.2">
      <c r="A661" s="6"/>
      <c r="N661" s="6"/>
    </row>
    <row r="662" spans="1:14" hidden="1" x14ac:dyDescent="0.2">
      <c r="A662" s="6"/>
      <c r="N662" s="6"/>
    </row>
    <row r="663" spans="1:14" hidden="1" x14ac:dyDescent="0.2">
      <c r="A663" s="6"/>
      <c r="N663" s="6"/>
    </row>
    <row r="664" spans="1:14" hidden="1" x14ac:dyDescent="0.2">
      <c r="A664" s="6"/>
      <c r="N664" s="6"/>
    </row>
    <row r="665" spans="1:14" hidden="1" x14ac:dyDescent="0.2">
      <c r="A665" s="6"/>
      <c r="N665" s="6"/>
    </row>
    <row r="666" spans="1:14" hidden="1" x14ac:dyDescent="0.2">
      <c r="A666" s="6"/>
      <c r="N666" s="6"/>
    </row>
    <row r="667" spans="1:14" hidden="1" x14ac:dyDescent="0.2">
      <c r="A667" s="6"/>
      <c r="N667" s="6"/>
    </row>
    <row r="668" spans="1:14" hidden="1" x14ac:dyDescent="0.2">
      <c r="A668" s="6"/>
      <c r="N668" s="6"/>
    </row>
    <row r="669" spans="1:14" hidden="1" x14ac:dyDescent="0.2">
      <c r="A669" s="6"/>
      <c r="N669" s="6"/>
    </row>
    <row r="670" spans="1:14" hidden="1" x14ac:dyDescent="0.2">
      <c r="A670" s="6"/>
      <c r="N670" s="6"/>
    </row>
    <row r="671" spans="1:14" hidden="1" x14ac:dyDescent="0.2">
      <c r="A671" s="6"/>
      <c r="N671" s="6"/>
    </row>
    <row r="672" spans="1:14" hidden="1" x14ac:dyDescent="0.2">
      <c r="A672" s="6"/>
      <c r="N672" s="6"/>
    </row>
    <row r="673" spans="1:14" hidden="1" x14ac:dyDescent="0.2">
      <c r="A673" s="6"/>
      <c r="N673" s="6"/>
    </row>
    <row r="674" spans="1:14" hidden="1" x14ac:dyDescent="0.2">
      <c r="A674" s="6"/>
      <c r="N674" s="6"/>
    </row>
    <row r="675" spans="1:14" hidden="1" x14ac:dyDescent="0.2">
      <c r="A675" s="6"/>
      <c r="N675" s="6"/>
    </row>
    <row r="676" spans="1:14" hidden="1" x14ac:dyDescent="0.2">
      <c r="A676" s="6"/>
      <c r="N676" s="6"/>
    </row>
    <row r="677" spans="1:14" hidden="1" x14ac:dyDescent="0.2">
      <c r="A677" s="6"/>
      <c r="N677" s="6"/>
    </row>
    <row r="678" spans="1:14" hidden="1" x14ac:dyDescent="0.2">
      <c r="A678" s="6"/>
      <c r="N678" s="6"/>
    </row>
    <row r="679" spans="1:14" hidden="1" x14ac:dyDescent="0.2">
      <c r="A679" s="6"/>
      <c r="N679" s="6"/>
    </row>
    <row r="680" spans="1:14" hidden="1" x14ac:dyDescent="0.2">
      <c r="A680" s="6"/>
      <c r="N680" s="6"/>
    </row>
    <row r="681" spans="1:14" hidden="1" x14ac:dyDescent="0.2">
      <c r="A681" s="6"/>
      <c r="N681" s="6"/>
    </row>
    <row r="682" spans="1:14" hidden="1" x14ac:dyDescent="0.2">
      <c r="A682" s="6"/>
      <c r="N682" s="6"/>
    </row>
    <row r="683" spans="1:14" hidden="1" x14ac:dyDescent="0.2">
      <c r="A683" s="6"/>
      <c r="N683" s="6"/>
    </row>
    <row r="684" spans="1:14" hidden="1" x14ac:dyDescent="0.2">
      <c r="A684" s="6"/>
      <c r="N684" s="6"/>
    </row>
    <row r="685" spans="1:14" hidden="1" x14ac:dyDescent="0.2">
      <c r="A685" s="6"/>
      <c r="N685" s="6"/>
    </row>
    <row r="686" spans="1:14" hidden="1" x14ac:dyDescent="0.2">
      <c r="A686" s="6"/>
      <c r="N686" s="6"/>
    </row>
    <row r="687" spans="1:14" hidden="1" x14ac:dyDescent="0.2">
      <c r="A687" s="6"/>
      <c r="N687" s="6"/>
    </row>
    <row r="688" spans="1:14" hidden="1" x14ac:dyDescent="0.2">
      <c r="A688" s="6"/>
      <c r="N688" s="6"/>
    </row>
    <row r="689" spans="1:14" hidden="1" x14ac:dyDescent="0.2">
      <c r="A689" s="6"/>
      <c r="N689" s="6"/>
    </row>
    <row r="690" spans="1:14" hidden="1" x14ac:dyDescent="0.2">
      <c r="A690" s="6"/>
      <c r="N690" s="6"/>
    </row>
    <row r="691" spans="1:14" hidden="1" x14ac:dyDescent="0.2">
      <c r="A691" s="6"/>
      <c r="N691" s="6"/>
    </row>
    <row r="692" spans="1:14" hidden="1" x14ac:dyDescent="0.2">
      <c r="A692" s="6"/>
      <c r="N692" s="6"/>
    </row>
    <row r="693" spans="1:14" hidden="1" x14ac:dyDescent="0.2">
      <c r="A693" s="6"/>
      <c r="N693" s="6"/>
    </row>
    <row r="694" spans="1:14" hidden="1" x14ac:dyDescent="0.2">
      <c r="A694" s="6"/>
      <c r="N694" s="6"/>
    </row>
    <row r="695" spans="1:14" hidden="1" x14ac:dyDescent="0.2">
      <c r="A695" s="6"/>
      <c r="N695" s="6"/>
    </row>
    <row r="696" spans="1:14" hidden="1" x14ac:dyDescent="0.2">
      <c r="A696" s="6"/>
      <c r="N696" s="6"/>
    </row>
    <row r="697" spans="1:14" hidden="1" x14ac:dyDescent="0.2">
      <c r="A697" s="6"/>
      <c r="N697" s="6"/>
    </row>
    <row r="698" spans="1:14" hidden="1" x14ac:dyDescent="0.2">
      <c r="A698" s="6"/>
      <c r="N698" s="6"/>
    </row>
    <row r="699" spans="1:14" hidden="1" x14ac:dyDescent="0.2">
      <c r="A699" s="6"/>
      <c r="N699" s="6"/>
    </row>
    <row r="700" spans="1:14" hidden="1" x14ac:dyDescent="0.2">
      <c r="A700" s="6"/>
      <c r="N700" s="6"/>
    </row>
    <row r="701" spans="1:14" hidden="1" x14ac:dyDescent="0.2">
      <c r="A701" s="6"/>
      <c r="N701" s="6"/>
    </row>
    <row r="702" spans="1:14" hidden="1" x14ac:dyDescent="0.2">
      <c r="A702" s="6"/>
      <c r="N702" s="6"/>
    </row>
    <row r="703" spans="1:14" hidden="1" x14ac:dyDescent="0.2">
      <c r="A703" s="6"/>
      <c r="N703" s="6"/>
    </row>
    <row r="704" spans="1:14" hidden="1" x14ac:dyDescent="0.2">
      <c r="A704" s="6"/>
      <c r="N704" s="6"/>
    </row>
    <row r="705" spans="1:14" hidden="1" x14ac:dyDescent="0.2">
      <c r="A705" s="6"/>
      <c r="N705" s="6"/>
    </row>
    <row r="706" spans="1:14" hidden="1" x14ac:dyDescent="0.2">
      <c r="A706" s="6"/>
      <c r="N706" s="6"/>
    </row>
    <row r="707" spans="1:14" hidden="1" x14ac:dyDescent="0.2">
      <c r="A707" s="6"/>
      <c r="N707" s="6"/>
    </row>
    <row r="708" spans="1:14" hidden="1" x14ac:dyDescent="0.2">
      <c r="A708" s="6"/>
      <c r="N708" s="6"/>
    </row>
    <row r="709" spans="1:14" hidden="1" x14ac:dyDescent="0.2">
      <c r="A709" s="6"/>
      <c r="N709" s="6"/>
    </row>
    <row r="710" spans="1:14" hidden="1" x14ac:dyDescent="0.2">
      <c r="A710" s="6"/>
      <c r="N710" s="6"/>
    </row>
    <row r="711" spans="1:14" hidden="1" x14ac:dyDescent="0.2">
      <c r="A711" s="6"/>
      <c r="N711" s="6"/>
    </row>
    <row r="712" spans="1:14" hidden="1" x14ac:dyDescent="0.2">
      <c r="A712" s="6"/>
      <c r="N712" s="6"/>
    </row>
    <row r="713" spans="1:14" hidden="1" x14ac:dyDescent="0.2">
      <c r="A713" s="6"/>
      <c r="N713" s="6"/>
    </row>
    <row r="714" spans="1:14" hidden="1" x14ac:dyDescent="0.2">
      <c r="A714" s="6"/>
      <c r="N714" s="6"/>
    </row>
    <row r="715" spans="1:14" hidden="1" x14ac:dyDescent="0.2">
      <c r="A715" s="6"/>
      <c r="N715" s="6"/>
    </row>
    <row r="716" spans="1:14" hidden="1" x14ac:dyDescent="0.2">
      <c r="A716" s="6"/>
      <c r="N716" s="6"/>
    </row>
    <row r="717" spans="1:14" hidden="1" x14ac:dyDescent="0.2">
      <c r="A717" s="6"/>
      <c r="N717" s="6"/>
    </row>
    <row r="718" spans="1:14" hidden="1" x14ac:dyDescent="0.2">
      <c r="A718" s="6"/>
      <c r="N718" s="6"/>
    </row>
    <row r="719" spans="1:14" hidden="1" x14ac:dyDescent="0.2">
      <c r="A719" s="6"/>
      <c r="N719" s="6"/>
    </row>
    <row r="720" spans="1:14" hidden="1" x14ac:dyDescent="0.2">
      <c r="A720" s="6"/>
      <c r="N720" s="6"/>
    </row>
    <row r="721" spans="1:14" hidden="1" x14ac:dyDescent="0.2">
      <c r="A721" s="6"/>
      <c r="N721" s="6"/>
    </row>
    <row r="722" spans="1:14" hidden="1" x14ac:dyDescent="0.2">
      <c r="A722" s="6"/>
      <c r="N722" s="6"/>
    </row>
    <row r="723" spans="1:14" hidden="1" x14ac:dyDescent="0.2">
      <c r="A723" s="6"/>
      <c r="N723" s="6"/>
    </row>
    <row r="724" spans="1:14" hidden="1" x14ac:dyDescent="0.2">
      <c r="A724" s="6"/>
      <c r="N724" s="6"/>
    </row>
    <row r="725" spans="1:14" hidden="1" x14ac:dyDescent="0.2">
      <c r="A725" s="6"/>
      <c r="N725" s="6"/>
    </row>
    <row r="726" spans="1:14" hidden="1" x14ac:dyDescent="0.2">
      <c r="A726" s="6"/>
      <c r="N726" s="6"/>
    </row>
    <row r="727" spans="1:14" hidden="1" x14ac:dyDescent="0.2">
      <c r="A727" s="6"/>
      <c r="N727" s="6"/>
    </row>
    <row r="728" spans="1:14" hidden="1" x14ac:dyDescent="0.2">
      <c r="A728" s="6"/>
      <c r="N728" s="6"/>
    </row>
    <row r="729" spans="1:14" hidden="1" x14ac:dyDescent="0.2">
      <c r="A729" s="6"/>
      <c r="N729" s="6"/>
    </row>
    <row r="730" spans="1:14" hidden="1" x14ac:dyDescent="0.2">
      <c r="A730" s="6"/>
      <c r="N730" s="6"/>
    </row>
    <row r="731" spans="1:14" hidden="1" x14ac:dyDescent="0.2">
      <c r="A731" s="6"/>
      <c r="N731" s="6"/>
    </row>
    <row r="732" spans="1:14" hidden="1" x14ac:dyDescent="0.2">
      <c r="A732" s="6"/>
      <c r="N732" s="6"/>
    </row>
    <row r="733" spans="1:14" hidden="1" x14ac:dyDescent="0.2">
      <c r="A733" s="6"/>
      <c r="N733" s="6"/>
    </row>
    <row r="734" spans="1:14" hidden="1" x14ac:dyDescent="0.2">
      <c r="A734" s="6"/>
      <c r="N734" s="6"/>
    </row>
    <row r="735" spans="1:14" hidden="1" x14ac:dyDescent="0.2">
      <c r="A735" s="6"/>
      <c r="N735" s="6"/>
    </row>
    <row r="736" spans="1:14" hidden="1" x14ac:dyDescent="0.2">
      <c r="A736" s="6"/>
      <c r="N736" s="6"/>
    </row>
    <row r="737" spans="1:14" hidden="1" x14ac:dyDescent="0.2">
      <c r="A737" s="6"/>
      <c r="N737" s="6"/>
    </row>
    <row r="738" spans="1:14" hidden="1" x14ac:dyDescent="0.2">
      <c r="A738" s="6"/>
      <c r="N738" s="6"/>
    </row>
    <row r="739" spans="1:14" hidden="1" x14ac:dyDescent="0.2">
      <c r="A739" s="6"/>
      <c r="N739" s="6"/>
    </row>
    <row r="740" spans="1:14" hidden="1" x14ac:dyDescent="0.2">
      <c r="A740" s="6"/>
      <c r="N740" s="6"/>
    </row>
    <row r="741" spans="1:14" hidden="1" x14ac:dyDescent="0.2">
      <c r="A741" s="6"/>
      <c r="N741" s="6"/>
    </row>
    <row r="742" spans="1:14" hidden="1" x14ac:dyDescent="0.2">
      <c r="A742" s="6"/>
      <c r="N742" s="6"/>
    </row>
    <row r="743" spans="1:14" hidden="1" x14ac:dyDescent="0.2">
      <c r="A743" s="6"/>
      <c r="N743" s="6"/>
    </row>
    <row r="744" spans="1:14" hidden="1" x14ac:dyDescent="0.2">
      <c r="A744" s="6"/>
      <c r="N744" s="6"/>
    </row>
    <row r="745" spans="1:14" hidden="1" x14ac:dyDescent="0.2">
      <c r="A745" s="6"/>
      <c r="N745" s="6"/>
    </row>
    <row r="746" spans="1:14" hidden="1" x14ac:dyDescent="0.2">
      <c r="A746" s="6"/>
      <c r="N746" s="6"/>
    </row>
    <row r="747" spans="1:14" hidden="1" x14ac:dyDescent="0.2">
      <c r="A747" s="6"/>
      <c r="N747" s="6"/>
    </row>
    <row r="748" spans="1:14" hidden="1" x14ac:dyDescent="0.2">
      <c r="A748" s="6"/>
      <c r="N748" s="6"/>
    </row>
    <row r="749" spans="1:14" hidden="1" x14ac:dyDescent="0.2">
      <c r="A749" s="6"/>
      <c r="N749" s="6"/>
    </row>
    <row r="750" spans="1:14" hidden="1" x14ac:dyDescent="0.2">
      <c r="A750" s="6"/>
      <c r="N750" s="6"/>
    </row>
    <row r="751" spans="1:14" hidden="1" x14ac:dyDescent="0.2">
      <c r="A751" s="6"/>
      <c r="N751" s="6"/>
    </row>
    <row r="752" spans="1:14" hidden="1" x14ac:dyDescent="0.2">
      <c r="A752" s="6"/>
      <c r="N752" s="6"/>
    </row>
    <row r="753" spans="1:14" hidden="1" x14ac:dyDescent="0.2">
      <c r="A753" s="6"/>
      <c r="N753" s="6"/>
    </row>
    <row r="754" spans="1:14" hidden="1" x14ac:dyDescent="0.2">
      <c r="A754" s="6"/>
      <c r="N754" s="6"/>
    </row>
    <row r="755" spans="1:14" hidden="1" x14ac:dyDescent="0.2">
      <c r="A755" s="6"/>
      <c r="N755" s="6"/>
    </row>
    <row r="756" spans="1:14" hidden="1" x14ac:dyDescent="0.2">
      <c r="A756" s="6"/>
      <c r="N756" s="6"/>
    </row>
    <row r="757" spans="1:14" hidden="1" x14ac:dyDescent="0.2">
      <c r="A757" s="6"/>
      <c r="N757" s="6"/>
    </row>
    <row r="758" spans="1:14" hidden="1" x14ac:dyDescent="0.2">
      <c r="A758" s="6"/>
      <c r="N758" s="6"/>
    </row>
    <row r="759" spans="1:14" hidden="1" x14ac:dyDescent="0.2">
      <c r="A759" s="6"/>
      <c r="N759" s="6"/>
    </row>
    <row r="760" spans="1:14" hidden="1" x14ac:dyDescent="0.2">
      <c r="A760" s="6"/>
      <c r="N760" s="6"/>
    </row>
    <row r="761" spans="1:14" hidden="1" x14ac:dyDescent="0.2">
      <c r="A761" s="6"/>
      <c r="N761" s="6"/>
    </row>
    <row r="762" spans="1:14" hidden="1" x14ac:dyDescent="0.2">
      <c r="A762" s="6"/>
      <c r="N762" s="6"/>
    </row>
    <row r="763" spans="1:14" hidden="1" x14ac:dyDescent="0.2">
      <c r="A763" s="6"/>
      <c r="N763" s="6"/>
    </row>
    <row r="764" spans="1:14" hidden="1" x14ac:dyDescent="0.2">
      <c r="A764" s="6"/>
      <c r="N764" s="6"/>
    </row>
    <row r="765" spans="1:14" hidden="1" x14ac:dyDescent="0.2">
      <c r="A765" s="6"/>
      <c r="N765" s="6"/>
    </row>
    <row r="766" spans="1:14" hidden="1" x14ac:dyDescent="0.2">
      <c r="A766" s="6"/>
      <c r="N766" s="6"/>
    </row>
    <row r="767" spans="1:14" hidden="1" x14ac:dyDescent="0.2">
      <c r="A767" s="6"/>
      <c r="N767" s="6"/>
    </row>
    <row r="768" spans="1:14" hidden="1" x14ac:dyDescent="0.2">
      <c r="A768" s="6"/>
      <c r="N768" s="6"/>
    </row>
    <row r="769" spans="1:14" hidden="1" x14ac:dyDescent="0.2">
      <c r="A769" s="6"/>
      <c r="N769" s="6"/>
    </row>
    <row r="770" spans="1:14" hidden="1" x14ac:dyDescent="0.2">
      <c r="A770" s="6"/>
      <c r="N770" s="6"/>
    </row>
    <row r="771" spans="1:14" hidden="1" x14ac:dyDescent="0.2">
      <c r="A771" s="6"/>
      <c r="N771" s="6"/>
    </row>
    <row r="772" spans="1:14" hidden="1" x14ac:dyDescent="0.2">
      <c r="A772" s="6"/>
      <c r="N772" s="6"/>
    </row>
    <row r="773" spans="1:14" hidden="1" x14ac:dyDescent="0.2">
      <c r="A773" s="6"/>
      <c r="N773" s="6"/>
    </row>
    <row r="774" spans="1:14" hidden="1" x14ac:dyDescent="0.2">
      <c r="A774" s="6"/>
      <c r="N774" s="6"/>
    </row>
    <row r="775" spans="1:14" hidden="1" x14ac:dyDescent="0.2">
      <c r="A775" s="6"/>
      <c r="N775" s="6"/>
    </row>
    <row r="776" spans="1:14" hidden="1" x14ac:dyDescent="0.2">
      <c r="A776" s="6"/>
      <c r="N776" s="6"/>
    </row>
    <row r="777" spans="1:14" hidden="1" x14ac:dyDescent="0.2">
      <c r="A777" s="6"/>
      <c r="N777" s="6"/>
    </row>
    <row r="778" spans="1:14" hidden="1" x14ac:dyDescent="0.2">
      <c r="A778" s="6"/>
      <c r="N778" s="6"/>
    </row>
    <row r="779" spans="1:14" hidden="1" x14ac:dyDescent="0.2">
      <c r="A779" s="6"/>
      <c r="N779" s="6"/>
    </row>
    <row r="780" spans="1:14" hidden="1" x14ac:dyDescent="0.2">
      <c r="A780" s="6"/>
      <c r="N780" s="6"/>
    </row>
    <row r="781" spans="1:14" hidden="1" x14ac:dyDescent="0.2">
      <c r="A781" s="6"/>
      <c r="N781" s="6"/>
    </row>
    <row r="782" spans="1:14" hidden="1" x14ac:dyDescent="0.2">
      <c r="A782" s="6"/>
      <c r="N782" s="6"/>
    </row>
    <row r="783" spans="1:14" hidden="1" x14ac:dyDescent="0.2">
      <c r="A783" s="6"/>
      <c r="N783" s="6"/>
    </row>
    <row r="784" spans="1:14" hidden="1" x14ac:dyDescent="0.2">
      <c r="A784" s="6"/>
      <c r="N784" s="6"/>
    </row>
    <row r="785" spans="1:14" hidden="1" x14ac:dyDescent="0.2">
      <c r="A785" s="6"/>
      <c r="N785" s="6"/>
    </row>
    <row r="786" spans="1:14" hidden="1" x14ac:dyDescent="0.2">
      <c r="A786" s="6"/>
      <c r="N786" s="6"/>
    </row>
    <row r="787" spans="1:14" hidden="1" x14ac:dyDescent="0.2">
      <c r="A787" s="6"/>
      <c r="N787" s="6"/>
    </row>
    <row r="788" spans="1:14" hidden="1" x14ac:dyDescent="0.2">
      <c r="A788" s="6"/>
      <c r="N788" s="6"/>
    </row>
    <row r="789" spans="1:14" hidden="1" x14ac:dyDescent="0.2">
      <c r="A789" s="6"/>
      <c r="N789" s="6"/>
    </row>
    <row r="790" spans="1:14" hidden="1" x14ac:dyDescent="0.2">
      <c r="A790" s="6"/>
      <c r="N790" s="6"/>
    </row>
    <row r="791" spans="1:14" hidden="1" x14ac:dyDescent="0.2">
      <c r="A791" s="6"/>
      <c r="N791" s="6"/>
    </row>
    <row r="792" spans="1:14" hidden="1" x14ac:dyDescent="0.2">
      <c r="A792" s="6"/>
      <c r="N792" s="6"/>
    </row>
    <row r="793" spans="1:14" hidden="1" x14ac:dyDescent="0.2">
      <c r="A793" s="6"/>
      <c r="N793" s="6"/>
    </row>
    <row r="794" spans="1:14" hidden="1" x14ac:dyDescent="0.2">
      <c r="A794" s="6"/>
      <c r="N794" s="6"/>
    </row>
    <row r="795" spans="1:14" hidden="1" x14ac:dyDescent="0.2">
      <c r="A795" s="6"/>
      <c r="N795" s="6"/>
    </row>
    <row r="796" spans="1:14" hidden="1" x14ac:dyDescent="0.2">
      <c r="A796" s="6"/>
      <c r="N796" s="6"/>
    </row>
    <row r="797" spans="1:14" hidden="1" x14ac:dyDescent="0.2">
      <c r="A797" s="6"/>
      <c r="N797" s="6"/>
    </row>
    <row r="798" spans="1:14" hidden="1" x14ac:dyDescent="0.2">
      <c r="A798" s="6"/>
      <c r="N798" s="6"/>
    </row>
    <row r="799" spans="1:14" hidden="1" x14ac:dyDescent="0.2">
      <c r="A799" s="6"/>
      <c r="N799" s="6"/>
    </row>
    <row r="800" spans="1:14" hidden="1" x14ac:dyDescent="0.2">
      <c r="A800" s="6"/>
      <c r="N800" s="6"/>
    </row>
    <row r="801" spans="1:14" hidden="1" x14ac:dyDescent="0.2">
      <c r="A801" s="6"/>
      <c r="N801" s="6"/>
    </row>
    <row r="802" spans="1:14" hidden="1" x14ac:dyDescent="0.2">
      <c r="A802" s="6"/>
      <c r="N802" s="6"/>
    </row>
    <row r="803" spans="1:14" hidden="1" x14ac:dyDescent="0.2">
      <c r="A803" s="6"/>
      <c r="N803" s="6"/>
    </row>
    <row r="804" spans="1:14" hidden="1" x14ac:dyDescent="0.2">
      <c r="A804" s="6"/>
      <c r="N804" s="6"/>
    </row>
    <row r="805" spans="1:14" hidden="1" x14ac:dyDescent="0.2">
      <c r="A805" s="6"/>
      <c r="N805" s="6"/>
    </row>
    <row r="806" spans="1:14" hidden="1" x14ac:dyDescent="0.2">
      <c r="A806" s="6"/>
      <c r="N806" s="6"/>
    </row>
    <row r="807" spans="1:14" hidden="1" x14ac:dyDescent="0.2">
      <c r="A807" s="6"/>
      <c r="N807" s="6"/>
    </row>
    <row r="808" spans="1:14" hidden="1" x14ac:dyDescent="0.2">
      <c r="A808" s="6"/>
      <c r="N808" s="6"/>
    </row>
    <row r="809" spans="1:14" hidden="1" x14ac:dyDescent="0.2">
      <c r="A809" s="6"/>
      <c r="N809" s="6"/>
    </row>
    <row r="810" spans="1:14" hidden="1" x14ac:dyDescent="0.2">
      <c r="A810" s="6"/>
      <c r="N810" s="6"/>
    </row>
    <row r="811" spans="1:14" hidden="1" x14ac:dyDescent="0.2">
      <c r="A811" s="6"/>
      <c r="N811" s="6"/>
    </row>
    <row r="812" spans="1:14" hidden="1" x14ac:dyDescent="0.2">
      <c r="A812" s="6"/>
      <c r="N812" s="6"/>
    </row>
    <row r="813" spans="1:14" hidden="1" x14ac:dyDescent="0.2">
      <c r="A813" s="6"/>
      <c r="N813" s="6"/>
    </row>
    <row r="814" spans="1:14" hidden="1" x14ac:dyDescent="0.2">
      <c r="A814" s="6"/>
      <c r="N814" s="6"/>
    </row>
    <row r="815" spans="1:14" hidden="1" x14ac:dyDescent="0.2">
      <c r="A815" s="6"/>
      <c r="N815" s="6"/>
    </row>
    <row r="816" spans="1:14" hidden="1" x14ac:dyDescent="0.2">
      <c r="A816" s="6"/>
      <c r="N816" s="6"/>
    </row>
    <row r="817" spans="1:14" hidden="1" x14ac:dyDescent="0.2">
      <c r="A817" s="6"/>
      <c r="N817" s="6"/>
    </row>
    <row r="818" spans="1:14" hidden="1" x14ac:dyDescent="0.2">
      <c r="A818" s="6"/>
      <c r="N818" s="6"/>
    </row>
    <row r="819" spans="1:14" hidden="1" x14ac:dyDescent="0.2">
      <c r="A819" s="6"/>
      <c r="N819" s="6"/>
    </row>
    <row r="820" spans="1:14" hidden="1" x14ac:dyDescent="0.2">
      <c r="A820" s="6"/>
      <c r="N820" s="6"/>
    </row>
    <row r="821" spans="1:14" hidden="1" x14ac:dyDescent="0.2">
      <c r="A821" s="6"/>
      <c r="N821" s="6"/>
    </row>
    <row r="822" spans="1:14" hidden="1" x14ac:dyDescent="0.2">
      <c r="A822" s="6"/>
      <c r="N822" s="6"/>
    </row>
    <row r="823" spans="1:14" hidden="1" x14ac:dyDescent="0.2">
      <c r="A823" s="6"/>
      <c r="N823" s="6"/>
    </row>
    <row r="824" spans="1:14" hidden="1" x14ac:dyDescent="0.2">
      <c r="A824" s="6"/>
      <c r="N824" s="6"/>
    </row>
    <row r="825" spans="1:14" hidden="1" x14ac:dyDescent="0.2">
      <c r="A825" s="6"/>
      <c r="N825" s="6"/>
    </row>
    <row r="826" spans="1:14" hidden="1" x14ac:dyDescent="0.2">
      <c r="A826" s="6"/>
      <c r="N826" s="6"/>
    </row>
    <row r="827" spans="1:14" hidden="1" x14ac:dyDescent="0.2">
      <c r="A827" s="6"/>
      <c r="N827" s="6"/>
    </row>
    <row r="828" spans="1:14" hidden="1" x14ac:dyDescent="0.2">
      <c r="A828" s="6"/>
      <c r="N828" s="6"/>
    </row>
    <row r="829" spans="1:14" hidden="1" x14ac:dyDescent="0.2">
      <c r="A829" s="6"/>
      <c r="N829" s="6"/>
    </row>
    <row r="830" spans="1:14" hidden="1" x14ac:dyDescent="0.2">
      <c r="A830" s="6"/>
      <c r="N830" s="6"/>
    </row>
    <row r="831" spans="1:14" hidden="1" x14ac:dyDescent="0.2">
      <c r="A831" s="6"/>
      <c r="N831" s="6"/>
    </row>
    <row r="832" spans="1:14" hidden="1" x14ac:dyDescent="0.2">
      <c r="A832" s="6"/>
      <c r="N832" s="6"/>
    </row>
    <row r="833" spans="1:14" hidden="1" x14ac:dyDescent="0.2">
      <c r="A833" s="6"/>
      <c r="N833" s="6"/>
    </row>
    <row r="834" spans="1:14" hidden="1" x14ac:dyDescent="0.2">
      <c r="A834" s="6"/>
      <c r="N834" s="6"/>
    </row>
    <row r="835" spans="1:14" hidden="1" x14ac:dyDescent="0.2">
      <c r="A835" s="6"/>
      <c r="N835" s="6"/>
    </row>
    <row r="836" spans="1:14" hidden="1" x14ac:dyDescent="0.2">
      <c r="A836" s="6"/>
      <c r="N836" s="6"/>
    </row>
    <row r="837" spans="1:14" hidden="1" x14ac:dyDescent="0.2">
      <c r="A837" s="6"/>
      <c r="N837" s="6"/>
    </row>
    <row r="838" spans="1:14" hidden="1" x14ac:dyDescent="0.2">
      <c r="A838" s="6"/>
      <c r="N838" s="6"/>
    </row>
    <row r="839" spans="1:14" hidden="1" x14ac:dyDescent="0.2">
      <c r="A839" s="6"/>
      <c r="N839" s="6"/>
    </row>
    <row r="840" spans="1:14" hidden="1" x14ac:dyDescent="0.2">
      <c r="A840" s="6"/>
      <c r="N840" s="6"/>
    </row>
    <row r="841" spans="1:14" hidden="1" x14ac:dyDescent="0.2">
      <c r="A841" s="6"/>
      <c r="N841" s="6"/>
    </row>
    <row r="842" spans="1:14" hidden="1" x14ac:dyDescent="0.2">
      <c r="A842" s="6"/>
      <c r="N842" s="6"/>
    </row>
    <row r="843" spans="1:14" hidden="1" x14ac:dyDescent="0.2">
      <c r="A843" s="6"/>
      <c r="N843" s="6"/>
    </row>
    <row r="844" spans="1:14" hidden="1" x14ac:dyDescent="0.2">
      <c r="A844" s="6"/>
      <c r="N844" s="6"/>
    </row>
    <row r="845" spans="1:14" hidden="1" x14ac:dyDescent="0.2">
      <c r="A845" s="6"/>
      <c r="N845" s="6"/>
    </row>
    <row r="846" spans="1:14" hidden="1" x14ac:dyDescent="0.2">
      <c r="A846" s="6"/>
      <c r="N846" s="6"/>
    </row>
    <row r="847" spans="1:14" hidden="1" x14ac:dyDescent="0.2">
      <c r="A847" s="6"/>
      <c r="N847" s="6"/>
    </row>
    <row r="848" spans="1:14" hidden="1" x14ac:dyDescent="0.2">
      <c r="A848" s="6"/>
      <c r="N848" s="6"/>
    </row>
    <row r="849" spans="1:14" hidden="1" x14ac:dyDescent="0.2">
      <c r="A849" s="6"/>
      <c r="N849" s="6"/>
    </row>
    <row r="850" spans="1:14" hidden="1" x14ac:dyDescent="0.2">
      <c r="A850" s="6"/>
      <c r="N850" s="6"/>
    </row>
    <row r="851" spans="1:14" hidden="1" x14ac:dyDescent="0.2">
      <c r="A851" s="6"/>
      <c r="N851" s="6"/>
    </row>
    <row r="852" spans="1:14" hidden="1" x14ac:dyDescent="0.2">
      <c r="A852" s="6"/>
      <c r="N852" s="6"/>
    </row>
    <row r="853" spans="1:14" hidden="1" x14ac:dyDescent="0.2">
      <c r="A853" s="6"/>
      <c r="N853" s="6"/>
    </row>
    <row r="854" spans="1:14" hidden="1" x14ac:dyDescent="0.2">
      <c r="A854" s="6"/>
      <c r="N854" s="6"/>
    </row>
    <row r="855" spans="1:14" hidden="1" x14ac:dyDescent="0.2">
      <c r="A855" s="6"/>
      <c r="N855" s="6"/>
    </row>
    <row r="856" spans="1:14" hidden="1" x14ac:dyDescent="0.2">
      <c r="A856" s="6"/>
      <c r="N856" s="6"/>
    </row>
    <row r="857" spans="1:14" hidden="1" x14ac:dyDescent="0.2">
      <c r="A857" s="6"/>
      <c r="N857" s="6"/>
    </row>
    <row r="858" spans="1:14" hidden="1" x14ac:dyDescent="0.2">
      <c r="A858" s="6"/>
      <c r="N858" s="6"/>
    </row>
    <row r="859" spans="1:14" hidden="1" x14ac:dyDescent="0.2">
      <c r="A859" s="6"/>
      <c r="N859" s="6"/>
    </row>
    <row r="860" spans="1:14" hidden="1" x14ac:dyDescent="0.2">
      <c r="A860" s="6"/>
      <c r="N860" s="6"/>
    </row>
    <row r="861" spans="1:14" hidden="1" x14ac:dyDescent="0.2">
      <c r="A861" s="6"/>
      <c r="N861" s="6"/>
    </row>
    <row r="862" spans="1:14" hidden="1" x14ac:dyDescent="0.2">
      <c r="A862" s="6"/>
      <c r="N862" s="6"/>
    </row>
    <row r="863" spans="1:14" hidden="1" x14ac:dyDescent="0.2">
      <c r="A863" s="6"/>
      <c r="N863" s="6"/>
    </row>
    <row r="864" spans="1:14" hidden="1" x14ac:dyDescent="0.2">
      <c r="A864" s="6"/>
      <c r="N864" s="6"/>
    </row>
    <row r="865" spans="1:14" hidden="1" x14ac:dyDescent="0.2">
      <c r="A865" s="6"/>
      <c r="N865" s="6"/>
    </row>
    <row r="866" spans="1:14" hidden="1" x14ac:dyDescent="0.2">
      <c r="A866" s="6"/>
      <c r="N866" s="6"/>
    </row>
    <row r="867" spans="1:14" hidden="1" x14ac:dyDescent="0.2">
      <c r="A867" s="6"/>
      <c r="N867" s="6"/>
    </row>
    <row r="868" spans="1:14" hidden="1" x14ac:dyDescent="0.2">
      <c r="A868" s="6"/>
      <c r="N868" s="6"/>
    </row>
    <row r="869" spans="1:14" hidden="1" x14ac:dyDescent="0.2">
      <c r="A869" s="6"/>
      <c r="N869" s="6"/>
    </row>
    <row r="870" spans="1:14" hidden="1" x14ac:dyDescent="0.2">
      <c r="A870" s="6"/>
      <c r="N870" s="6"/>
    </row>
    <row r="871" spans="1:14" hidden="1" x14ac:dyDescent="0.2">
      <c r="A871" s="6"/>
      <c r="N871" s="6"/>
    </row>
    <row r="872" spans="1:14" hidden="1" x14ac:dyDescent="0.2">
      <c r="A872" s="6"/>
      <c r="N872" s="6"/>
    </row>
    <row r="873" spans="1:14" hidden="1" x14ac:dyDescent="0.2">
      <c r="A873" s="6"/>
      <c r="N873" s="6"/>
    </row>
    <row r="874" spans="1:14" hidden="1" x14ac:dyDescent="0.2">
      <c r="A874" s="6"/>
      <c r="N874" s="6"/>
    </row>
    <row r="875" spans="1:14" hidden="1" x14ac:dyDescent="0.2">
      <c r="A875" s="6"/>
      <c r="N875" s="6"/>
    </row>
    <row r="876" spans="1:14" hidden="1" x14ac:dyDescent="0.2">
      <c r="A876" s="6"/>
      <c r="N876" s="6"/>
    </row>
    <row r="877" spans="1:14" hidden="1" x14ac:dyDescent="0.2">
      <c r="A877" s="6"/>
      <c r="N877" s="6"/>
    </row>
    <row r="878" spans="1:14" hidden="1" x14ac:dyDescent="0.2">
      <c r="A878" s="6"/>
      <c r="N878" s="6"/>
    </row>
    <row r="879" spans="1:14" hidden="1" x14ac:dyDescent="0.2">
      <c r="A879" s="6"/>
      <c r="N879" s="6"/>
    </row>
    <row r="880" spans="1:14" hidden="1" x14ac:dyDescent="0.2">
      <c r="A880" s="6"/>
      <c r="N880" s="6"/>
    </row>
    <row r="881" spans="1:14" hidden="1" x14ac:dyDescent="0.2">
      <c r="A881" s="6"/>
      <c r="N881" s="6"/>
    </row>
    <row r="882" spans="1:14" hidden="1" x14ac:dyDescent="0.2">
      <c r="A882" s="6"/>
      <c r="N882" s="6"/>
    </row>
    <row r="883" spans="1:14" hidden="1" x14ac:dyDescent="0.2">
      <c r="A883" s="6"/>
      <c r="N883" s="6"/>
    </row>
    <row r="884" spans="1:14" hidden="1" x14ac:dyDescent="0.2">
      <c r="A884" s="6"/>
      <c r="N884" s="6"/>
    </row>
    <row r="885" spans="1:14" hidden="1" x14ac:dyDescent="0.2">
      <c r="A885" s="6"/>
      <c r="N885" s="6"/>
    </row>
    <row r="886" spans="1:14" hidden="1" x14ac:dyDescent="0.2">
      <c r="A886" s="6"/>
      <c r="N886" s="6"/>
    </row>
    <row r="887" spans="1:14" hidden="1" x14ac:dyDescent="0.2">
      <c r="A887" s="6"/>
      <c r="N887" s="6"/>
    </row>
    <row r="888" spans="1:14" hidden="1" x14ac:dyDescent="0.2">
      <c r="A888" s="6"/>
      <c r="N888" s="6"/>
    </row>
    <row r="889" spans="1:14" hidden="1" x14ac:dyDescent="0.2">
      <c r="A889" s="6"/>
      <c r="N889" s="6"/>
    </row>
    <row r="890" spans="1:14" hidden="1" x14ac:dyDescent="0.2">
      <c r="A890" s="6"/>
      <c r="N890" s="6"/>
    </row>
    <row r="891" spans="1:14" hidden="1" x14ac:dyDescent="0.2">
      <c r="A891" s="6"/>
      <c r="N891" s="6"/>
    </row>
    <row r="892" spans="1:14" hidden="1" x14ac:dyDescent="0.2">
      <c r="A892" s="6"/>
      <c r="N892" s="6"/>
    </row>
    <row r="893" spans="1:14" hidden="1" x14ac:dyDescent="0.2">
      <c r="A893" s="6"/>
      <c r="N893" s="6"/>
    </row>
    <row r="894" spans="1:14" hidden="1" x14ac:dyDescent="0.2">
      <c r="A894" s="6"/>
      <c r="N894" s="6"/>
    </row>
    <row r="895" spans="1:14" hidden="1" x14ac:dyDescent="0.2">
      <c r="A895" s="6"/>
      <c r="N895" s="6"/>
    </row>
    <row r="896" spans="1:14" hidden="1" x14ac:dyDescent="0.2">
      <c r="A896" s="6"/>
      <c r="N896" s="6"/>
    </row>
    <row r="897" spans="1:14" hidden="1" x14ac:dyDescent="0.2">
      <c r="A897" s="6"/>
      <c r="N897" s="6"/>
    </row>
    <row r="898" spans="1:14" hidden="1" x14ac:dyDescent="0.2">
      <c r="A898" s="6"/>
      <c r="N898" s="6"/>
    </row>
    <row r="899" spans="1:14" hidden="1" x14ac:dyDescent="0.2">
      <c r="A899" s="6"/>
      <c r="N899" s="6"/>
    </row>
    <row r="900" spans="1:14" hidden="1" x14ac:dyDescent="0.2">
      <c r="A900" s="6"/>
      <c r="N900" s="6"/>
    </row>
    <row r="901" spans="1:14" hidden="1" x14ac:dyDescent="0.2">
      <c r="A901" s="6"/>
      <c r="N901" s="6"/>
    </row>
    <row r="902" spans="1:14" hidden="1" x14ac:dyDescent="0.2">
      <c r="A902" s="6"/>
      <c r="N902" s="6"/>
    </row>
    <row r="903" spans="1:14" hidden="1" x14ac:dyDescent="0.2">
      <c r="A903" s="6"/>
      <c r="N903" s="6"/>
    </row>
    <row r="904" spans="1:14" hidden="1" x14ac:dyDescent="0.2">
      <c r="A904" s="6"/>
      <c r="N904" s="6"/>
    </row>
    <row r="905" spans="1:14" hidden="1" x14ac:dyDescent="0.2">
      <c r="A905" s="6"/>
      <c r="N905" s="6"/>
    </row>
    <row r="906" spans="1:14" hidden="1" x14ac:dyDescent="0.2">
      <c r="A906" s="6"/>
      <c r="N906" s="6"/>
    </row>
    <row r="907" spans="1:14" hidden="1" x14ac:dyDescent="0.2">
      <c r="A907" s="6"/>
      <c r="N907" s="6"/>
    </row>
    <row r="908" spans="1:14" hidden="1" x14ac:dyDescent="0.2">
      <c r="A908" s="6"/>
      <c r="N908" s="6"/>
    </row>
    <row r="909" spans="1:14" hidden="1" x14ac:dyDescent="0.2">
      <c r="A909" s="6"/>
      <c r="N909" s="6"/>
    </row>
    <row r="910" spans="1:14" hidden="1" x14ac:dyDescent="0.2">
      <c r="A910" s="6"/>
      <c r="N910" s="6"/>
    </row>
    <row r="911" spans="1:14" hidden="1" x14ac:dyDescent="0.2">
      <c r="A911" s="6"/>
      <c r="N911" s="6"/>
    </row>
    <row r="912" spans="1:14" hidden="1" x14ac:dyDescent="0.2">
      <c r="A912" s="6"/>
      <c r="N912" s="6"/>
    </row>
    <row r="913" spans="1:14" hidden="1" x14ac:dyDescent="0.2">
      <c r="A913" s="6"/>
      <c r="N913" s="6"/>
    </row>
    <row r="914" spans="1:14" hidden="1" x14ac:dyDescent="0.2">
      <c r="A914" s="6"/>
      <c r="N914" s="6"/>
    </row>
    <row r="915" spans="1:14" hidden="1" x14ac:dyDescent="0.2">
      <c r="A915" s="6"/>
      <c r="N915" s="6"/>
    </row>
    <row r="916" spans="1:14" hidden="1" x14ac:dyDescent="0.2">
      <c r="A916" s="6"/>
      <c r="N916" s="6"/>
    </row>
    <row r="917" spans="1:14" hidden="1" x14ac:dyDescent="0.2">
      <c r="A917" s="6"/>
      <c r="N917" s="6"/>
    </row>
    <row r="918" spans="1:14" hidden="1" x14ac:dyDescent="0.2">
      <c r="A918" s="6"/>
      <c r="N918" s="6"/>
    </row>
    <row r="919" spans="1:14" hidden="1" x14ac:dyDescent="0.2">
      <c r="A919" s="6"/>
      <c r="N919" s="6"/>
    </row>
    <row r="920" spans="1:14" hidden="1" x14ac:dyDescent="0.2">
      <c r="A920" s="6"/>
      <c r="N920" s="6"/>
    </row>
    <row r="921" spans="1:14" hidden="1" x14ac:dyDescent="0.2">
      <c r="A921" s="6"/>
      <c r="N921" s="6"/>
    </row>
    <row r="922" spans="1:14" hidden="1" x14ac:dyDescent="0.2">
      <c r="A922" s="6"/>
      <c r="N922" s="6"/>
    </row>
    <row r="923" spans="1:14" hidden="1" x14ac:dyDescent="0.2">
      <c r="A923" s="6"/>
      <c r="N923" s="6"/>
    </row>
    <row r="924" spans="1:14" hidden="1" x14ac:dyDescent="0.2">
      <c r="A924" s="6"/>
      <c r="N924" s="6"/>
    </row>
    <row r="925" spans="1:14" hidden="1" x14ac:dyDescent="0.2">
      <c r="A925" s="6"/>
      <c r="N925" s="6"/>
    </row>
    <row r="926" spans="1:14" hidden="1" x14ac:dyDescent="0.2">
      <c r="A926" s="6"/>
      <c r="N926" s="6"/>
    </row>
    <row r="927" spans="1:14" hidden="1" x14ac:dyDescent="0.2">
      <c r="A927" s="6"/>
      <c r="N927" s="6"/>
    </row>
    <row r="928" spans="1:14" hidden="1" x14ac:dyDescent="0.2">
      <c r="A928" s="6"/>
      <c r="N928" s="6"/>
    </row>
    <row r="929" spans="1:14" hidden="1" x14ac:dyDescent="0.2">
      <c r="A929" s="6"/>
      <c r="N929" s="6"/>
    </row>
    <row r="930" spans="1:14" hidden="1" x14ac:dyDescent="0.2">
      <c r="A930" s="6"/>
      <c r="N930" s="6"/>
    </row>
    <row r="931" spans="1:14" hidden="1" x14ac:dyDescent="0.2">
      <c r="A931" s="6"/>
      <c r="N931" s="6"/>
    </row>
    <row r="932" spans="1:14" hidden="1" x14ac:dyDescent="0.2">
      <c r="A932" s="6"/>
      <c r="N932" s="6"/>
    </row>
    <row r="933" spans="1:14" hidden="1" x14ac:dyDescent="0.2">
      <c r="A933" s="6"/>
      <c r="N933" s="6"/>
    </row>
    <row r="934" spans="1:14" hidden="1" x14ac:dyDescent="0.2">
      <c r="A934" s="6"/>
      <c r="N934" s="6"/>
    </row>
    <row r="935" spans="1:14" hidden="1" x14ac:dyDescent="0.2">
      <c r="A935" s="6"/>
      <c r="N935" s="6"/>
    </row>
    <row r="936" spans="1:14" hidden="1" x14ac:dyDescent="0.2">
      <c r="A936" s="6"/>
      <c r="N936" s="6"/>
    </row>
    <row r="937" spans="1:14" hidden="1" x14ac:dyDescent="0.2">
      <c r="A937" s="6"/>
      <c r="N937" s="6"/>
    </row>
    <row r="938" spans="1:14" hidden="1" x14ac:dyDescent="0.2">
      <c r="A938" s="6"/>
      <c r="N938" s="6"/>
    </row>
    <row r="939" spans="1:14" hidden="1" x14ac:dyDescent="0.2">
      <c r="A939" s="6"/>
      <c r="N939" s="6"/>
    </row>
    <row r="940" spans="1:14" hidden="1" x14ac:dyDescent="0.2">
      <c r="A940" s="6"/>
      <c r="N940" s="6"/>
    </row>
    <row r="941" spans="1:14" hidden="1" x14ac:dyDescent="0.2">
      <c r="A941" s="6"/>
      <c r="N941" s="6"/>
    </row>
    <row r="942" spans="1:14" hidden="1" x14ac:dyDescent="0.2">
      <c r="A942" s="6"/>
      <c r="N942" s="6"/>
    </row>
    <row r="943" spans="1:14" hidden="1" x14ac:dyDescent="0.2">
      <c r="A943" s="6"/>
      <c r="N943" s="6"/>
    </row>
    <row r="944" spans="1:14" hidden="1" x14ac:dyDescent="0.2">
      <c r="A944" s="6"/>
      <c r="N944" s="6"/>
    </row>
    <row r="945" spans="1:14" hidden="1" x14ac:dyDescent="0.2">
      <c r="A945" s="6"/>
      <c r="N945" s="6"/>
    </row>
    <row r="946" spans="1:14" hidden="1" x14ac:dyDescent="0.2">
      <c r="A946" s="6"/>
      <c r="N946" s="6"/>
    </row>
    <row r="947" spans="1:14" hidden="1" x14ac:dyDescent="0.2">
      <c r="A947" s="6"/>
      <c r="N947" s="6"/>
    </row>
    <row r="948" spans="1:14" hidden="1" x14ac:dyDescent="0.2">
      <c r="A948" s="6"/>
      <c r="N948" s="6"/>
    </row>
    <row r="949" spans="1:14" hidden="1" x14ac:dyDescent="0.2">
      <c r="A949" s="6"/>
      <c r="N949" s="6"/>
    </row>
    <row r="950" spans="1:14" hidden="1" x14ac:dyDescent="0.2">
      <c r="A950" s="6"/>
      <c r="N950" s="6"/>
    </row>
    <row r="951" spans="1:14" hidden="1" x14ac:dyDescent="0.2">
      <c r="A951" s="6"/>
      <c r="N951" s="6"/>
    </row>
    <row r="952" spans="1:14" hidden="1" x14ac:dyDescent="0.2">
      <c r="A952" s="6"/>
      <c r="N952" s="6"/>
    </row>
    <row r="953" spans="1:14" hidden="1" x14ac:dyDescent="0.2">
      <c r="A953" s="6"/>
      <c r="N953" s="6"/>
    </row>
    <row r="954" spans="1:14" hidden="1" x14ac:dyDescent="0.2">
      <c r="A954" s="6"/>
      <c r="N954" s="6"/>
    </row>
    <row r="955" spans="1:14" hidden="1" x14ac:dyDescent="0.2">
      <c r="A955" s="6"/>
      <c r="N955" s="6"/>
    </row>
    <row r="956" spans="1:14" hidden="1" x14ac:dyDescent="0.2">
      <c r="A956" s="6"/>
      <c r="N956" s="6"/>
    </row>
    <row r="957" spans="1:14" hidden="1" x14ac:dyDescent="0.2">
      <c r="A957" s="6"/>
      <c r="N957" s="6"/>
    </row>
    <row r="958" spans="1:14" hidden="1" x14ac:dyDescent="0.2">
      <c r="A958" s="6"/>
      <c r="N958" s="6"/>
    </row>
    <row r="959" spans="1:14" hidden="1" x14ac:dyDescent="0.2">
      <c r="A959" s="6"/>
      <c r="N959" s="6"/>
    </row>
    <row r="960" spans="1:14" hidden="1" x14ac:dyDescent="0.2">
      <c r="A960" s="6"/>
      <c r="N960" s="6"/>
    </row>
    <row r="961" spans="1:14" hidden="1" x14ac:dyDescent="0.2">
      <c r="A961" s="6"/>
      <c r="N961" s="6"/>
    </row>
    <row r="962" spans="1:14" hidden="1" x14ac:dyDescent="0.2">
      <c r="A962" s="6"/>
      <c r="N962" s="6"/>
    </row>
    <row r="963" spans="1:14" hidden="1" x14ac:dyDescent="0.2">
      <c r="A963" s="6"/>
      <c r="N963" s="6"/>
    </row>
    <row r="964" spans="1:14" hidden="1" x14ac:dyDescent="0.2">
      <c r="A964" s="6"/>
      <c r="N964" s="6"/>
    </row>
    <row r="965" spans="1:14" hidden="1" x14ac:dyDescent="0.2">
      <c r="A965" s="6"/>
      <c r="N965" s="6"/>
    </row>
    <row r="966" spans="1:14" hidden="1" x14ac:dyDescent="0.2">
      <c r="A966" s="6"/>
      <c r="N966" s="6"/>
    </row>
    <row r="967" spans="1:14" hidden="1" x14ac:dyDescent="0.2">
      <c r="A967" s="6"/>
      <c r="N967" s="6"/>
    </row>
    <row r="968" spans="1:14" hidden="1" x14ac:dyDescent="0.2">
      <c r="A968" s="6"/>
      <c r="N968" s="6"/>
    </row>
    <row r="969" spans="1:14" hidden="1" x14ac:dyDescent="0.2">
      <c r="A969" s="6"/>
      <c r="N969" s="6"/>
    </row>
    <row r="970" spans="1:14" hidden="1" x14ac:dyDescent="0.2">
      <c r="A970" s="6"/>
      <c r="N970" s="6"/>
    </row>
    <row r="971" spans="1:14" hidden="1" x14ac:dyDescent="0.2">
      <c r="A971" s="6"/>
      <c r="N971" s="6"/>
    </row>
    <row r="972" spans="1:14" hidden="1" x14ac:dyDescent="0.2">
      <c r="A972" s="6"/>
      <c r="N972" s="6"/>
    </row>
    <row r="973" spans="1:14" hidden="1" x14ac:dyDescent="0.2">
      <c r="A973" s="6"/>
      <c r="N973" s="6"/>
    </row>
    <row r="974" spans="1:14" hidden="1" x14ac:dyDescent="0.2">
      <c r="A974" s="6"/>
      <c r="N974" s="6"/>
    </row>
    <row r="975" spans="1:14" hidden="1" x14ac:dyDescent="0.2">
      <c r="A975" s="6"/>
      <c r="N975" s="6"/>
    </row>
    <row r="976" spans="1:14" hidden="1" x14ac:dyDescent="0.2">
      <c r="A976" s="6"/>
      <c r="N976" s="6"/>
    </row>
    <row r="977" spans="1:14" hidden="1" x14ac:dyDescent="0.2">
      <c r="A977" s="6"/>
      <c r="N977" s="6"/>
    </row>
    <row r="978" spans="1:14" hidden="1" x14ac:dyDescent="0.2">
      <c r="A978" s="6"/>
      <c r="N978" s="6"/>
    </row>
    <row r="979" spans="1:14" hidden="1" x14ac:dyDescent="0.2">
      <c r="A979" s="6"/>
      <c r="N979" s="6"/>
    </row>
    <row r="980" spans="1:14" hidden="1" x14ac:dyDescent="0.2">
      <c r="A980" s="6"/>
      <c r="N980" s="6"/>
    </row>
    <row r="981" spans="1:14" hidden="1" x14ac:dyDescent="0.2">
      <c r="A981" s="6"/>
      <c r="N981" s="6"/>
    </row>
    <row r="982" spans="1:14" hidden="1" x14ac:dyDescent="0.2">
      <c r="A982" s="6"/>
      <c r="N982" s="6"/>
    </row>
    <row r="983" spans="1:14" hidden="1" x14ac:dyDescent="0.2">
      <c r="A983" s="6"/>
      <c r="N983" s="6"/>
    </row>
    <row r="984" spans="1:14" hidden="1" x14ac:dyDescent="0.2">
      <c r="A984" s="6"/>
      <c r="N984" s="6"/>
    </row>
    <row r="985" spans="1:14" hidden="1" x14ac:dyDescent="0.2">
      <c r="A985" s="6"/>
      <c r="N985" s="6"/>
    </row>
    <row r="986" spans="1:14" hidden="1" x14ac:dyDescent="0.2">
      <c r="A986" s="6"/>
      <c r="N986" s="6"/>
    </row>
    <row r="987" spans="1:14" hidden="1" x14ac:dyDescent="0.2">
      <c r="A987" s="6"/>
      <c r="N987" s="6"/>
    </row>
    <row r="988" spans="1:14" hidden="1" x14ac:dyDescent="0.2">
      <c r="A988" s="6"/>
      <c r="N988" s="6"/>
    </row>
    <row r="989" spans="1:14" hidden="1" x14ac:dyDescent="0.2">
      <c r="A989" s="6"/>
      <c r="N989" s="6"/>
    </row>
    <row r="990" spans="1:14" hidden="1" x14ac:dyDescent="0.2">
      <c r="A990" s="6"/>
      <c r="N990" s="6"/>
    </row>
    <row r="991" spans="1:14" hidden="1" x14ac:dyDescent="0.2">
      <c r="A991" s="6"/>
      <c r="N991" s="6"/>
    </row>
    <row r="992" spans="1:14" hidden="1" x14ac:dyDescent="0.2">
      <c r="A992" s="6"/>
      <c r="N992" s="6"/>
    </row>
    <row r="993" spans="1:14" hidden="1" x14ac:dyDescent="0.2">
      <c r="A993" s="6"/>
      <c r="N993" s="6"/>
    </row>
    <row r="994" spans="1:14" hidden="1" x14ac:dyDescent="0.2">
      <c r="A994" s="6"/>
      <c r="N994" s="6"/>
    </row>
    <row r="995" spans="1:14" hidden="1" x14ac:dyDescent="0.2">
      <c r="A995" s="6"/>
      <c r="N995" s="6"/>
    </row>
    <row r="996" spans="1:14" hidden="1" x14ac:dyDescent="0.2">
      <c r="A996" s="6"/>
      <c r="N996" s="6"/>
    </row>
    <row r="997" spans="1:14" hidden="1" x14ac:dyDescent="0.2">
      <c r="A997" s="6"/>
      <c r="N997" s="6"/>
    </row>
    <row r="998" spans="1:14" hidden="1" x14ac:dyDescent="0.2">
      <c r="A998" s="6"/>
      <c r="N998" s="6"/>
    </row>
    <row r="999" spans="1:14" hidden="1" x14ac:dyDescent="0.2">
      <c r="A999" s="6"/>
      <c r="N999" s="6"/>
    </row>
    <row r="1000" spans="1:14" hidden="1" x14ac:dyDescent="0.2">
      <c r="A1000" s="6"/>
      <c r="N1000" s="6"/>
    </row>
    <row r="1001" spans="1:14" hidden="1" x14ac:dyDescent="0.2">
      <c r="A1001" s="6"/>
      <c r="N1001" s="6"/>
    </row>
    <row r="1002" spans="1:14" hidden="1" x14ac:dyDescent="0.2">
      <c r="A1002" s="6"/>
      <c r="N1002" s="6"/>
    </row>
    <row r="1003" spans="1:14" hidden="1" x14ac:dyDescent="0.2">
      <c r="A1003" s="6"/>
      <c r="N1003" s="6"/>
    </row>
    <row r="1004" spans="1:14" hidden="1" x14ac:dyDescent="0.2">
      <c r="A1004" s="6"/>
      <c r="N1004" s="6"/>
    </row>
    <row r="1005" spans="1:14" hidden="1" x14ac:dyDescent="0.2">
      <c r="A1005" s="6"/>
      <c r="N1005" s="6"/>
    </row>
    <row r="1006" spans="1:14" hidden="1" x14ac:dyDescent="0.2">
      <c r="A1006" s="6"/>
      <c r="N1006" s="6"/>
    </row>
    <row r="1007" spans="1:14" hidden="1" x14ac:dyDescent="0.2">
      <c r="A1007" s="6"/>
      <c r="N1007" s="6"/>
    </row>
    <row r="1008" spans="1:14" hidden="1" x14ac:dyDescent="0.2">
      <c r="A1008" s="6"/>
      <c r="N1008" s="6"/>
    </row>
    <row r="1009" spans="1:14" hidden="1" x14ac:dyDescent="0.2">
      <c r="A1009" s="6"/>
      <c r="N1009" s="6"/>
    </row>
    <row r="1010" spans="1:14" hidden="1" x14ac:dyDescent="0.2">
      <c r="A1010" s="6"/>
      <c r="N1010" s="6"/>
    </row>
    <row r="1011" spans="1:14" hidden="1" x14ac:dyDescent="0.2">
      <c r="A1011" s="6"/>
      <c r="N1011" s="6"/>
    </row>
    <row r="1012" spans="1:14" hidden="1" x14ac:dyDescent="0.2">
      <c r="A1012" s="6"/>
      <c r="N1012" s="6"/>
    </row>
    <row r="1013" spans="1:14" hidden="1" x14ac:dyDescent="0.2">
      <c r="A1013" s="6"/>
      <c r="N1013" s="6"/>
    </row>
    <row r="1014" spans="1:14" hidden="1" x14ac:dyDescent="0.2">
      <c r="A1014" s="6"/>
      <c r="N1014" s="6"/>
    </row>
    <row r="1015" spans="1:14" hidden="1" x14ac:dyDescent="0.2">
      <c r="A1015" s="6"/>
      <c r="N1015" s="6"/>
    </row>
    <row r="1016" spans="1:14" hidden="1" x14ac:dyDescent="0.2">
      <c r="A1016" s="6"/>
      <c r="N1016" s="6"/>
    </row>
    <row r="1017" spans="1:14" hidden="1" x14ac:dyDescent="0.2">
      <c r="A1017" s="6"/>
      <c r="N1017" s="6"/>
    </row>
    <row r="1018" spans="1:14" hidden="1" x14ac:dyDescent="0.2">
      <c r="A1018" s="6"/>
      <c r="N1018" s="6"/>
    </row>
    <row r="1019" spans="1:14" hidden="1" x14ac:dyDescent="0.2">
      <c r="A1019" s="6"/>
      <c r="N1019" s="6"/>
    </row>
    <row r="1020" spans="1:14" hidden="1" x14ac:dyDescent="0.2">
      <c r="A1020" s="6"/>
      <c r="N1020" s="6"/>
    </row>
    <row r="1021" spans="1:14" hidden="1" x14ac:dyDescent="0.2">
      <c r="A1021" s="6"/>
      <c r="N1021" s="6"/>
    </row>
    <row r="1022" spans="1:14" hidden="1" x14ac:dyDescent="0.2">
      <c r="A1022" s="6"/>
      <c r="N1022" s="6"/>
    </row>
    <row r="1023" spans="1:14" hidden="1" x14ac:dyDescent="0.2">
      <c r="A1023" s="6"/>
      <c r="N1023" s="6"/>
    </row>
    <row r="1024" spans="1:14" hidden="1" x14ac:dyDescent="0.2">
      <c r="A1024" s="6"/>
      <c r="N1024" s="6"/>
    </row>
    <row r="1025" spans="1:14" hidden="1" x14ac:dyDescent="0.2">
      <c r="A1025" s="6"/>
      <c r="N1025" s="6"/>
    </row>
    <row r="1026" spans="1:14" hidden="1" x14ac:dyDescent="0.2">
      <c r="A1026" s="6"/>
      <c r="N1026" s="6"/>
    </row>
    <row r="1027" spans="1:14" hidden="1" x14ac:dyDescent="0.2">
      <c r="A1027" s="6"/>
      <c r="N1027" s="6"/>
    </row>
    <row r="1028" spans="1:14" hidden="1" x14ac:dyDescent="0.2">
      <c r="A1028" s="6"/>
      <c r="N1028" s="6"/>
    </row>
    <row r="1029" spans="1:14" hidden="1" x14ac:dyDescent="0.2">
      <c r="A1029" s="6"/>
      <c r="N1029" s="6"/>
    </row>
    <row r="1030" spans="1:14" hidden="1" x14ac:dyDescent="0.2">
      <c r="A1030" s="6"/>
      <c r="N1030" s="6"/>
    </row>
    <row r="1031" spans="1:14" hidden="1" x14ac:dyDescent="0.2">
      <c r="A1031" s="6"/>
      <c r="N1031" s="6"/>
    </row>
    <row r="1032" spans="1:14" hidden="1" x14ac:dyDescent="0.2">
      <c r="A1032" s="6"/>
      <c r="N1032" s="6"/>
    </row>
    <row r="1033" spans="1:14" hidden="1" x14ac:dyDescent="0.2">
      <c r="A1033" s="6"/>
      <c r="N1033" s="6"/>
    </row>
    <row r="1034" spans="1:14" hidden="1" x14ac:dyDescent="0.2">
      <c r="A1034" s="6"/>
      <c r="N1034" s="6"/>
    </row>
    <row r="1035" spans="1:14" hidden="1" x14ac:dyDescent="0.2">
      <c r="A1035" s="6"/>
      <c r="N1035" s="6"/>
    </row>
    <row r="1036" spans="1:14" hidden="1" x14ac:dyDescent="0.2">
      <c r="A1036" s="6"/>
      <c r="N1036" s="6"/>
    </row>
    <row r="1037" spans="1:14" hidden="1" x14ac:dyDescent="0.2">
      <c r="A1037" s="6"/>
      <c r="N1037" s="6"/>
    </row>
    <row r="1038" spans="1:14" hidden="1" x14ac:dyDescent="0.2">
      <c r="A1038" s="6"/>
      <c r="N1038" s="6"/>
    </row>
    <row r="1039" spans="1:14" hidden="1" x14ac:dyDescent="0.2">
      <c r="A1039" s="6"/>
      <c r="N1039" s="6"/>
    </row>
    <row r="1040" spans="1:14" hidden="1" x14ac:dyDescent="0.2">
      <c r="A1040" s="6"/>
      <c r="N1040" s="6"/>
    </row>
    <row r="1041" spans="1:14" hidden="1" x14ac:dyDescent="0.2">
      <c r="A1041" s="6"/>
      <c r="N1041" s="6"/>
    </row>
    <row r="1042" spans="1:14" hidden="1" x14ac:dyDescent="0.2">
      <c r="A1042" s="6"/>
      <c r="N1042" s="6"/>
    </row>
    <row r="1043" spans="1:14" hidden="1" x14ac:dyDescent="0.2">
      <c r="A1043" s="6"/>
      <c r="N1043" s="6"/>
    </row>
    <row r="1044" spans="1:14" hidden="1" x14ac:dyDescent="0.2">
      <c r="A1044" s="6"/>
      <c r="N1044" s="6"/>
    </row>
    <row r="1045" spans="1:14" hidden="1" x14ac:dyDescent="0.2">
      <c r="A1045" s="6"/>
      <c r="N1045" s="6"/>
    </row>
    <row r="1046" spans="1:14" hidden="1" x14ac:dyDescent="0.2">
      <c r="A1046" s="6"/>
      <c r="N1046" s="6"/>
    </row>
    <row r="1047" spans="1:14" hidden="1" x14ac:dyDescent="0.2">
      <c r="A1047" s="6"/>
      <c r="N1047" s="6"/>
    </row>
    <row r="1048" spans="1:14" hidden="1" x14ac:dyDescent="0.2">
      <c r="A1048" s="6"/>
      <c r="N1048" s="6"/>
    </row>
    <row r="1049" spans="1:14" hidden="1" x14ac:dyDescent="0.2">
      <c r="A1049" s="6"/>
      <c r="N1049" s="6"/>
    </row>
    <row r="1050" spans="1:14" hidden="1" x14ac:dyDescent="0.2">
      <c r="A1050" s="6"/>
      <c r="N1050" s="6"/>
    </row>
    <row r="1051" spans="1:14" hidden="1" x14ac:dyDescent="0.2">
      <c r="A1051" s="6"/>
      <c r="N1051" s="6"/>
    </row>
    <row r="1052" spans="1:14" hidden="1" x14ac:dyDescent="0.2">
      <c r="A1052" s="6"/>
      <c r="N1052" s="6"/>
    </row>
    <row r="1053" spans="1:14" hidden="1" x14ac:dyDescent="0.2">
      <c r="A1053" s="6"/>
      <c r="N1053" s="6"/>
    </row>
    <row r="1054" spans="1:14" hidden="1" x14ac:dyDescent="0.2">
      <c r="A1054" s="6"/>
      <c r="N1054" s="6"/>
    </row>
    <row r="1055" spans="1:14" hidden="1" x14ac:dyDescent="0.2">
      <c r="A1055" s="6"/>
      <c r="N1055" s="6"/>
    </row>
    <row r="1056" spans="1:14" hidden="1" x14ac:dyDescent="0.2">
      <c r="A1056" s="6"/>
      <c r="N1056" s="6"/>
    </row>
    <row r="1057" spans="1:14" hidden="1" x14ac:dyDescent="0.2">
      <c r="A1057" s="6"/>
      <c r="N1057" s="6"/>
    </row>
    <row r="1058" spans="1:14" hidden="1" x14ac:dyDescent="0.2">
      <c r="A1058" s="6"/>
      <c r="N1058" s="6"/>
    </row>
    <row r="1059" spans="1:14" hidden="1" x14ac:dyDescent="0.2">
      <c r="A1059" s="6"/>
      <c r="N1059" s="6"/>
    </row>
    <row r="1060" spans="1:14" hidden="1" x14ac:dyDescent="0.2">
      <c r="A1060" s="6"/>
      <c r="N1060" s="6"/>
    </row>
    <row r="1061" spans="1:14" hidden="1" x14ac:dyDescent="0.2">
      <c r="A1061" s="6"/>
      <c r="N1061" s="6"/>
    </row>
    <row r="1062" spans="1:14" hidden="1" x14ac:dyDescent="0.2">
      <c r="A1062" s="6"/>
      <c r="N1062" s="6"/>
    </row>
    <row r="1063" spans="1:14" hidden="1" x14ac:dyDescent="0.2">
      <c r="A1063" s="6"/>
      <c r="N1063" s="6"/>
    </row>
    <row r="1064" spans="1:14" hidden="1" x14ac:dyDescent="0.2">
      <c r="A1064" s="6"/>
      <c r="N1064" s="6"/>
    </row>
    <row r="1065" spans="1:14" hidden="1" x14ac:dyDescent="0.2">
      <c r="A1065" s="6"/>
      <c r="N1065" s="6"/>
    </row>
    <row r="1066" spans="1:14" hidden="1" x14ac:dyDescent="0.2">
      <c r="A1066" s="6"/>
      <c r="N1066" s="6"/>
    </row>
    <row r="1067" spans="1:14" hidden="1" x14ac:dyDescent="0.2">
      <c r="A1067" s="6"/>
      <c r="N1067" s="6"/>
    </row>
    <row r="1068" spans="1:14" hidden="1" x14ac:dyDescent="0.2">
      <c r="A1068" s="6"/>
      <c r="N1068" s="6"/>
    </row>
    <row r="1069" spans="1:14" hidden="1" x14ac:dyDescent="0.2">
      <c r="A1069" s="6"/>
      <c r="N1069" s="6"/>
    </row>
    <row r="1070" spans="1:14" hidden="1" x14ac:dyDescent="0.2">
      <c r="A1070" s="6"/>
      <c r="N1070" s="6"/>
    </row>
    <row r="1071" spans="1:14" hidden="1" x14ac:dyDescent="0.2">
      <c r="A1071" s="6"/>
      <c r="N1071" s="6"/>
    </row>
    <row r="1072" spans="1:14" hidden="1" x14ac:dyDescent="0.2">
      <c r="A1072" s="6"/>
      <c r="N1072" s="6"/>
    </row>
    <row r="1073" spans="1:14" hidden="1" x14ac:dyDescent="0.2">
      <c r="A1073" s="6"/>
      <c r="N1073" s="6"/>
    </row>
    <row r="1074" spans="1:14" hidden="1" x14ac:dyDescent="0.2">
      <c r="A1074" s="6"/>
      <c r="N1074" s="6"/>
    </row>
    <row r="1075" spans="1:14" hidden="1" x14ac:dyDescent="0.2">
      <c r="A1075" s="6"/>
      <c r="N1075" s="6"/>
    </row>
    <row r="1076" spans="1:14" hidden="1" x14ac:dyDescent="0.2">
      <c r="A1076" s="6"/>
      <c r="N1076" s="6"/>
    </row>
    <row r="1077" spans="1:14" hidden="1" x14ac:dyDescent="0.2">
      <c r="A1077" s="6"/>
      <c r="N1077" s="6"/>
    </row>
    <row r="1078" spans="1:14" hidden="1" x14ac:dyDescent="0.2">
      <c r="A1078" s="6"/>
      <c r="N1078" s="6"/>
    </row>
    <row r="1079" spans="1:14" hidden="1" x14ac:dyDescent="0.2">
      <c r="A1079" s="6"/>
      <c r="N1079" s="6"/>
    </row>
    <row r="1080" spans="1:14" hidden="1" x14ac:dyDescent="0.2">
      <c r="A1080" s="6"/>
      <c r="N1080" s="6"/>
    </row>
    <row r="1081" spans="1:14" hidden="1" x14ac:dyDescent="0.2">
      <c r="A1081" s="6"/>
      <c r="N1081" s="6"/>
    </row>
    <row r="1082" spans="1:14" hidden="1" x14ac:dyDescent="0.2">
      <c r="A1082" s="6"/>
      <c r="N1082" s="6"/>
    </row>
    <row r="1083" spans="1:14" hidden="1" x14ac:dyDescent="0.2">
      <c r="A1083" s="6"/>
      <c r="N1083" s="6"/>
    </row>
    <row r="1084" spans="1:14" hidden="1" x14ac:dyDescent="0.2">
      <c r="A1084" s="6"/>
      <c r="N1084" s="6"/>
    </row>
    <row r="1085" spans="1:14" hidden="1" x14ac:dyDescent="0.2">
      <c r="A1085" s="6"/>
      <c r="N1085" s="6"/>
    </row>
    <row r="1086" spans="1:14" hidden="1" x14ac:dyDescent="0.2">
      <c r="A1086" s="6"/>
      <c r="N1086" s="6"/>
    </row>
    <row r="1087" spans="1:14" hidden="1" x14ac:dyDescent="0.2">
      <c r="A1087" s="6"/>
      <c r="N1087" s="6"/>
    </row>
    <row r="1088" spans="1:14" hidden="1" x14ac:dyDescent="0.2">
      <c r="A1088" s="6"/>
      <c r="N1088" s="6"/>
    </row>
    <row r="1089" spans="1:14" hidden="1" x14ac:dyDescent="0.2">
      <c r="A1089" s="6"/>
      <c r="N1089" s="6"/>
    </row>
    <row r="1090" spans="1:14" hidden="1" x14ac:dyDescent="0.2">
      <c r="A1090" s="6"/>
      <c r="N1090" s="6"/>
    </row>
    <row r="1091" spans="1:14" hidden="1" x14ac:dyDescent="0.2">
      <c r="A1091" s="6"/>
      <c r="N1091" s="6"/>
    </row>
    <row r="1092" spans="1:14" hidden="1" x14ac:dyDescent="0.2">
      <c r="A1092" s="6"/>
      <c r="N1092" s="6"/>
    </row>
    <row r="1093" spans="1:14" hidden="1" x14ac:dyDescent="0.2">
      <c r="A1093" s="6"/>
      <c r="N1093" s="6"/>
    </row>
    <row r="1094" spans="1:14" hidden="1" x14ac:dyDescent="0.2">
      <c r="A1094" s="6"/>
      <c r="N1094" s="6"/>
    </row>
    <row r="1095" spans="1:14" hidden="1" x14ac:dyDescent="0.2">
      <c r="A1095" s="6"/>
      <c r="N1095" s="6"/>
    </row>
    <row r="1096" spans="1:14" hidden="1" x14ac:dyDescent="0.2">
      <c r="A1096" s="6"/>
      <c r="N1096" s="6"/>
    </row>
    <row r="1097" spans="1:14" hidden="1" x14ac:dyDescent="0.2">
      <c r="A1097" s="6"/>
      <c r="N1097" s="6"/>
    </row>
    <row r="1098" spans="1:14" hidden="1" x14ac:dyDescent="0.2">
      <c r="A1098" s="6"/>
      <c r="N1098" s="6"/>
    </row>
    <row r="1099" spans="1:14" hidden="1" x14ac:dyDescent="0.2">
      <c r="A1099" s="6"/>
      <c r="N1099" s="6"/>
    </row>
    <row r="1100" spans="1:14" hidden="1" x14ac:dyDescent="0.2">
      <c r="A1100" s="6"/>
      <c r="N1100" s="6"/>
    </row>
    <row r="1101" spans="1:14" hidden="1" x14ac:dyDescent="0.2">
      <c r="A1101" s="6"/>
      <c r="N1101" s="6"/>
    </row>
    <row r="1102" spans="1:14" hidden="1" x14ac:dyDescent="0.2">
      <c r="A1102" s="6"/>
      <c r="N1102" s="6"/>
    </row>
    <row r="1103" spans="1:14" hidden="1" x14ac:dyDescent="0.2">
      <c r="A1103" s="6"/>
      <c r="N1103" s="6"/>
    </row>
    <row r="1104" spans="1:14" hidden="1" x14ac:dyDescent="0.2">
      <c r="A1104" s="6"/>
      <c r="N1104" s="6"/>
    </row>
    <row r="1105" spans="1:14" hidden="1" x14ac:dyDescent="0.2">
      <c r="A1105" s="6"/>
      <c r="N1105" s="6"/>
    </row>
    <row r="1106" spans="1:14" hidden="1" x14ac:dyDescent="0.2">
      <c r="A1106" s="6"/>
      <c r="N1106" s="6"/>
    </row>
    <row r="1107" spans="1:14" hidden="1" x14ac:dyDescent="0.2">
      <c r="A1107" s="6"/>
      <c r="N1107" s="6"/>
    </row>
    <row r="1108" spans="1:14" hidden="1" x14ac:dyDescent="0.2">
      <c r="A1108" s="6"/>
      <c r="N1108" s="6"/>
    </row>
    <row r="1109" spans="1:14" hidden="1" x14ac:dyDescent="0.2">
      <c r="A1109" s="6"/>
      <c r="N1109" s="6"/>
    </row>
    <row r="1110" spans="1:14" hidden="1" x14ac:dyDescent="0.2">
      <c r="A1110" s="6"/>
      <c r="N1110" s="6"/>
    </row>
    <row r="1111" spans="1:14" hidden="1" x14ac:dyDescent="0.2">
      <c r="A1111" s="6"/>
      <c r="N1111" s="6"/>
    </row>
    <row r="1112" spans="1:14" hidden="1" x14ac:dyDescent="0.2">
      <c r="A1112" s="6"/>
      <c r="N1112" s="6"/>
    </row>
    <row r="1113" spans="1:14" hidden="1" x14ac:dyDescent="0.2">
      <c r="A1113" s="6"/>
      <c r="N1113" s="6"/>
    </row>
    <row r="1114" spans="1:14" hidden="1" x14ac:dyDescent="0.2">
      <c r="A1114" s="6"/>
      <c r="N1114" s="6"/>
    </row>
    <row r="1115" spans="1:14" hidden="1" x14ac:dyDescent="0.2">
      <c r="A1115" s="6"/>
      <c r="N1115" s="6"/>
    </row>
    <row r="1116" spans="1:14" hidden="1" x14ac:dyDescent="0.2">
      <c r="A1116" s="6"/>
      <c r="N1116" s="6"/>
    </row>
    <row r="1117" spans="1:14" hidden="1" x14ac:dyDescent="0.2">
      <c r="A1117" s="6"/>
      <c r="N1117" s="6"/>
    </row>
    <row r="1118" spans="1:14" hidden="1" x14ac:dyDescent="0.2">
      <c r="A1118" s="6"/>
      <c r="N1118" s="6"/>
    </row>
    <row r="1119" spans="1:14" hidden="1" x14ac:dyDescent="0.2">
      <c r="A1119" s="6"/>
      <c r="N1119" s="6"/>
    </row>
    <row r="1120" spans="1:14" hidden="1" x14ac:dyDescent="0.2">
      <c r="A1120" s="6"/>
      <c r="N1120" s="6"/>
    </row>
    <row r="1121" spans="1:14" hidden="1" x14ac:dyDescent="0.2">
      <c r="A1121" s="6"/>
      <c r="N1121" s="6"/>
    </row>
    <row r="1122" spans="1:14" hidden="1" x14ac:dyDescent="0.2">
      <c r="A1122" s="6"/>
      <c r="N1122" s="6"/>
    </row>
    <row r="1123" spans="1:14" hidden="1" x14ac:dyDescent="0.2">
      <c r="A1123" s="6"/>
      <c r="N1123" s="6"/>
    </row>
    <row r="1124" spans="1:14" hidden="1" x14ac:dyDescent="0.2">
      <c r="A1124" s="6"/>
      <c r="N1124" s="6"/>
    </row>
    <row r="1125" spans="1:14" hidden="1" x14ac:dyDescent="0.2">
      <c r="A1125" s="6"/>
      <c r="N1125" s="6"/>
    </row>
    <row r="1126" spans="1:14" hidden="1" x14ac:dyDescent="0.2">
      <c r="A1126" s="6"/>
      <c r="N1126" s="6"/>
    </row>
    <row r="1127" spans="1:14" hidden="1" x14ac:dyDescent="0.2">
      <c r="A1127" s="6"/>
      <c r="N1127" s="6"/>
    </row>
    <row r="1128" spans="1:14" hidden="1" x14ac:dyDescent="0.2">
      <c r="A1128" s="6"/>
      <c r="N1128" s="6"/>
    </row>
    <row r="1129" spans="1:14" hidden="1" x14ac:dyDescent="0.2">
      <c r="A1129" s="6"/>
      <c r="N1129" s="6"/>
    </row>
    <row r="1130" spans="1:14" hidden="1" x14ac:dyDescent="0.2">
      <c r="A1130" s="6"/>
      <c r="N1130" s="6"/>
    </row>
    <row r="1131" spans="1:14" hidden="1" x14ac:dyDescent="0.2">
      <c r="A1131" s="6"/>
      <c r="N1131" s="6"/>
    </row>
    <row r="1132" spans="1:14" hidden="1" x14ac:dyDescent="0.2">
      <c r="A1132" s="6"/>
      <c r="N1132" s="6"/>
    </row>
    <row r="1133" spans="1:14" hidden="1" x14ac:dyDescent="0.2">
      <c r="A1133" s="6"/>
      <c r="N1133" s="6"/>
    </row>
    <row r="1134" spans="1:14" hidden="1" x14ac:dyDescent="0.2">
      <c r="A1134" s="6"/>
      <c r="N1134" s="6"/>
    </row>
    <row r="1135" spans="1:14" hidden="1" x14ac:dyDescent="0.2">
      <c r="A1135" s="6"/>
      <c r="N1135" s="6"/>
    </row>
    <row r="1136" spans="1:14" hidden="1" x14ac:dyDescent="0.2">
      <c r="A1136" s="6"/>
      <c r="N1136" s="6"/>
    </row>
    <row r="1137" spans="1:14" hidden="1" x14ac:dyDescent="0.2">
      <c r="A1137" s="6"/>
      <c r="N1137" s="6"/>
    </row>
    <row r="1138" spans="1:14" hidden="1" x14ac:dyDescent="0.2">
      <c r="A1138" s="6"/>
      <c r="N1138" s="6"/>
    </row>
    <row r="1139" spans="1:14" hidden="1" x14ac:dyDescent="0.2">
      <c r="A1139" s="6"/>
      <c r="N1139" s="6"/>
    </row>
    <row r="1140" spans="1:14" hidden="1" x14ac:dyDescent="0.2">
      <c r="A1140" s="6"/>
      <c r="N1140" s="6"/>
    </row>
    <row r="1141" spans="1:14" hidden="1" x14ac:dyDescent="0.2">
      <c r="A1141" s="6"/>
      <c r="N1141" s="6"/>
    </row>
    <row r="1142" spans="1:14" hidden="1" x14ac:dyDescent="0.2">
      <c r="A1142" s="6"/>
      <c r="N1142" s="6"/>
    </row>
    <row r="1143" spans="1:14" hidden="1" x14ac:dyDescent="0.2">
      <c r="A1143" s="6"/>
      <c r="N1143" s="6"/>
    </row>
    <row r="1144" spans="1:14" hidden="1" x14ac:dyDescent="0.2">
      <c r="A1144" s="6"/>
      <c r="N1144" s="6"/>
    </row>
    <row r="1145" spans="1:14" hidden="1" x14ac:dyDescent="0.2">
      <c r="A1145" s="6"/>
      <c r="N1145" s="6"/>
    </row>
    <row r="1146" spans="1:14" hidden="1" x14ac:dyDescent="0.2">
      <c r="A1146" s="6"/>
      <c r="N1146" s="6"/>
    </row>
    <row r="1147" spans="1:14" hidden="1" x14ac:dyDescent="0.2">
      <c r="A1147" s="6"/>
      <c r="N1147" s="6"/>
    </row>
    <row r="1148" spans="1:14" hidden="1" x14ac:dyDescent="0.2">
      <c r="A1148" s="6"/>
      <c r="N1148" s="6"/>
    </row>
    <row r="1149" spans="1:14" hidden="1" x14ac:dyDescent="0.2">
      <c r="A1149" s="6"/>
      <c r="N1149" s="6"/>
    </row>
    <row r="1150" spans="1:14" hidden="1" x14ac:dyDescent="0.2">
      <c r="A1150" s="6"/>
      <c r="N1150" s="6"/>
    </row>
    <row r="1151" spans="1:14" hidden="1" x14ac:dyDescent="0.2">
      <c r="A1151" s="6"/>
      <c r="N1151" s="6"/>
    </row>
    <row r="1152" spans="1:14" hidden="1" x14ac:dyDescent="0.2">
      <c r="A1152" s="6"/>
      <c r="N1152" s="6"/>
    </row>
    <row r="1153" spans="1:14" hidden="1" x14ac:dyDescent="0.2">
      <c r="A1153" s="6"/>
      <c r="N1153" s="6"/>
    </row>
    <row r="1154" spans="1:14" hidden="1" x14ac:dyDescent="0.2">
      <c r="A1154" s="6"/>
      <c r="N1154" s="6"/>
    </row>
    <row r="1155" spans="1:14" hidden="1" x14ac:dyDescent="0.2">
      <c r="A1155" s="6"/>
      <c r="N1155" s="6"/>
    </row>
    <row r="1156" spans="1:14" hidden="1" x14ac:dyDescent="0.2">
      <c r="A1156" s="6"/>
      <c r="N1156" s="6"/>
    </row>
    <row r="1157" spans="1:14" hidden="1" x14ac:dyDescent="0.2">
      <c r="A1157" s="6"/>
      <c r="N1157" s="6"/>
    </row>
    <row r="1158" spans="1:14" hidden="1" x14ac:dyDescent="0.2">
      <c r="A1158" s="6"/>
      <c r="N1158" s="6"/>
    </row>
    <row r="1159" spans="1:14" hidden="1" x14ac:dyDescent="0.2">
      <c r="A1159" s="6"/>
      <c r="N1159" s="6"/>
    </row>
    <row r="1160" spans="1:14" hidden="1" x14ac:dyDescent="0.2">
      <c r="A1160" s="6"/>
      <c r="N1160" s="6"/>
    </row>
    <row r="1161" spans="1:14" hidden="1" x14ac:dyDescent="0.2">
      <c r="A1161" s="6"/>
      <c r="N1161" s="6"/>
    </row>
    <row r="1162" spans="1:14" hidden="1" x14ac:dyDescent="0.2">
      <c r="A1162" s="6"/>
      <c r="N1162" s="6"/>
    </row>
    <row r="1163" spans="1:14" hidden="1" x14ac:dyDescent="0.2">
      <c r="A1163" s="6"/>
      <c r="N1163" s="6"/>
    </row>
    <row r="1164" spans="1:14" hidden="1" x14ac:dyDescent="0.2">
      <c r="A1164" s="6"/>
      <c r="N1164" s="6"/>
    </row>
    <row r="1165" spans="1:14" hidden="1" x14ac:dyDescent="0.2">
      <c r="A1165" s="6"/>
      <c r="N1165" s="6"/>
    </row>
    <row r="1166" spans="1:14" hidden="1" x14ac:dyDescent="0.2">
      <c r="A1166" s="6"/>
      <c r="N1166" s="6"/>
    </row>
    <row r="1167" spans="1:14" hidden="1" x14ac:dyDescent="0.2">
      <c r="A1167" s="6"/>
      <c r="N1167" s="6"/>
    </row>
    <row r="1168" spans="1:14" hidden="1" x14ac:dyDescent="0.2">
      <c r="A1168" s="6"/>
      <c r="N1168" s="6"/>
    </row>
    <row r="1169" spans="1:14" hidden="1" x14ac:dyDescent="0.2">
      <c r="A1169" s="6"/>
      <c r="N1169" s="6"/>
    </row>
    <row r="1170" spans="1:14" hidden="1" x14ac:dyDescent="0.2">
      <c r="A1170" s="6"/>
      <c r="N1170" s="6"/>
    </row>
    <row r="1171" spans="1:14" hidden="1" x14ac:dyDescent="0.2">
      <c r="A1171" s="6"/>
      <c r="N1171" s="6"/>
    </row>
    <row r="1172" spans="1:14" hidden="1" x14ac:dyDescent="0.2">
      <c r="A1172" s="6"/>
      <c r="N1172" s="6"/>
    </row>
    <row r="1173" spans="1:14" hidden="1" x14ac:dyDescent="0.2">
      <c r="A1173" s="6"/>
      <c r="N1173" s="6"/>
    </row>
    <row r="1174" spans="1:14" hidden="1" x14ac:dyDescent="0.2">
      <c r="A1174" s="6"/>
      <c r="N1174" s="6"/>
    </row>
    <row r="1175" spans="1:14" hidden="1" x14ac:dyDescent="0.2">
      <c r="A1175" s="6"/>
      <c r="N1175" s="6"/>
    </row>
    <row r="1176" spans="1:14" hidden="1" x14ac:dyDescent="0.2">
      <c r="A1176" s="6"/>
      <c r="N1176" s="6"/>
    </row>
    <row r="1177" spans="1:14" hidden="1" x14ac:dyDescent="0.2">
      <c r="A1177" s="6"/>
      <c r="N1177" s="6"/>
    </row>
    <row r="1178" spans="1:14" hidden="1" x14ac:dyDescent="0.2">
      <c r="A1178" s="6"/>
      <c r="N1178" s="6"/>
    </row>
    <row r="1179" spans="1:14" hidden="1" x14ac:dyDescent="0.2">
      <c r="A1179" s="6"/>
      <c r="N1179" s="6"/>
    </row>
    <row r="1180" spans="1:14" hidden="1" x14ac:dyDescent="0.2">
      <c r="A1180" s="6"/>
      <c r="N1180" s="6"/>
    </row>
    <row r="1181" spans="1:14" hidden="1" x14ac:dyDescent="0.2">
      <c r="A1181" s="6"/>
      <c r="N1181" s="6"/>
    </row>
    <row r="1182" spans="1:14" hidden="1" x14ac:dyDescent="0.2">
      <c r="A1182" s="6"/>
      <c r="N1182" s="6"/>
    </row>
    <row r="1183" spans="1:14" hidden="1" x14ac:dyDescent="0.2">
      <c r="A1183" s="6"/>
      <c r="N1183" s="6"/>
    </row>
    <row r="1184" spans="1:14" hidden="1" x14ac:dyDescent="0.2">
      <c r="A1184" s="6"/>
      <c r="N1184" s="6"/>
    </row>
    <row r="1185" spans="1:14" hidden="1" x14ac:dyDescent="0.2">
      <c r="A1185" s="6"/>
      <c r="N1185" s="6"/>
    </row>
    <row r="1186" spans="1:14" hidden="1" x14ac:dyDescent="0.2">
      <c r="A1186" s="6"/>
      <c r="N1186" s="6"/>
    </row>
    <row r="1187" spans="1:14" hidden="1" x14ac:dyDescent="0.2">
      <c r="A1187" s="6"/>
      <c r="N1187" s="6"/>
    </row>
    <row r="1188" spans="1:14" hidden="1" x14ac:dyDescent="0.2">
      <c r="A1188" s="6"/>
      <c r="N1188" s="6"/>
    </row>
    <row r="1189" spans="1:14" hidden="1" x14ac:dyDescent="0.2">
      <c r="A1189" s="6"/>
      <c r="N1189" s="6"/>
    </row>
    <row r="1190" spans="1:14" hidden="1" x14ac:dyDescent="0.2">
      <c r="A1190" s="6"/>
      <c r="N1190" s="6"/>
    </row>
    <row r="1191" spans="1:14" hidden="1" x14ac:dyDescent="0.2">
      <c r="A1191" s="6"/>
      <c r="N1191" s="6"/>
    </row>
    <row r="1192" spans="1:14" hidden="1" x14ac:dyDescent="0.2">
      <c r="A1192" s="6"/>
      <c r="N1192" s="6"/>
    </row>
    <row r="1193" spans="1:14" hidden="1" x14ac:dyDescent="0.2">
      <c r="A1193" s="6"/>
      <c r="N1193" s="6"/>
    </row>
    <row r="1194" spans="1:14" hidden="1" x14ac:dyDescent="0.2">
      <c r="A1194" s="6"/>
      <c r="N1194" s="6"/>
    </row>
    <row r="1195" spans="1:14" hidden="1" x14ac:dyDescent="0.2">
      <c r="A1195" s="6"/>
      <c r="N1195" s="6"/>
    </row>
    <row r="1196" spans="1:14" hidden="1" x14ac:dyDescent="0.2">
      <c r="A1196" s="6"/>
      <c r="N1196" s="6"/>
    </row>
    <row r="1197" spans="1:14" hidden="1" x14ac:dyDescent="0.2">
      <c r="A1197" s="6"/>
      <c r="N1197" s="6"/>
    </row>
    <row r="1198" spans="1:14" hidden="1" x14ac:dyDescent="0.2">
      <c r="A1198" s="6"/>
      <c r="N1198" s="6"/>
    </row>
    <row r="1199" spans="1:14" hidden="1" x14ac:dyDescent="0.2">
      <c r="A1199" s="6"/>
      <c r="N1199" s="6"/>
    </row>
    <row r="1200" spans="1:14" hidden="1" x14ac:dyDescent="0.2">
      <c r="A1200" s="6"/>
      <c r="N1200" s="6"/>
    </row>
    <row r="1201" spans="1:14" hidden="1" x14ac:dyDescent="0.2">
      <c r="A1201" s="6"/>
      <c r="N1201" s="6"/>
    </row>
    <row r="1202" spans="1:14" hidden="1" x14ac:dyDescent="0.2">
      <c r="A1202" s="6"/>
      <c r="N1202" s="6"/>
    </row>
    <row r="1203" spans="1:14" hidden="1" x14ac:dyDescent="0.2">
      <c r="A1203" s="6"/>
      <c r="N1203" s="6"/>
    </row>
    <row r="1204" spans="1:14" hidden="1" x14ac:dyDescent="0.2">
      <c r="A1204" s="6"/>
      <c r="N1204" s="6"/>
    </row>
    <row r="1205" spans="1:14" hidden="1" x14ac:dyDescent="0.2">
      <c r="A1205" s="6"/>
      <c r="N1205" s="6"/>
    </row>
    <row r="1206" spans="1:14" hidden="1" x14ac:dyDescent="0.2">
      <c r="A1206" s="6"/>
      <c r="N1206" s="6"/>
    </row>
    <row r="1207" spans="1:14" hidden="1" x14ac:dyDescent="0.2">
      <c r="A1207" s="6"/>
      <c r="N1207" s="6"/>
    </row>
    <row r="1208" spans="1:14" hidden="1" x14ac:dyDescent="0.2">
      <c r="A1208" s="6"/>
      <c r="N1208" s="6"/>
    </row>
    <row r="1209" spans="1:14" hidden="1" x14ac:dyDescent="0.2">
      <c r="A1209" s="6"/>
      <c r="N1209" s="6"/>
    </row>
    <row r="1210" spans="1:14" hidden="1" x14ac:dyDescent="0.2">
      <c r="A1210" s="6"/>
      <c r="N1210" s="6"/>
    </row>
    <row r="1211" spans="1:14" hidden="1" x14ac:dyDescent="0.2">
      <c r="A1211" s="6"/>
      <c r="N1211" s="6"/>
    </row>
    <row r="1212" spans="1:14" hidden="1" x14ac:dyDescent="0.2">
      <c r="A1212" s="6"/>
      <c r="N1212" s="6"/>
    </row>
    <row r="1213" spans="1:14" hidden="1" x14ac:dyDescent="0.2">
      <c r="A1213" s="6"/>
      <c r="N1213" s="6"/>
    </row>
    <row r="1214" spans="1:14" hidden="1" x14ac:dyDescent="0.2">
      <c r="A1214" s="6"/>
      <c r="N1214" s="6"/>
    </row>
    <row r="1215" spans="1:14" hidden="1" x14ac:dyDescent="0.2">
      <c r="A1215" s="6"/>
      <c r="N1215" s="6"/>
    </row>
    <row r="1216" spans="1:14" hidden="1" x14ac:dyDescent="0.2">
      <c r="A1216" s="6"/>
      <c r="N1216" s="6"/>
    </row>
    <row r="1217" spans="1:14" hidden="1" x14ac:dyDescent="0.2">
      <c r="A1217" s="6"/>
      <c r="N1217" s="6"/>
    </row>
    <row r="1218" spans="1:14" hidden="1" x14ac:dyDescent="0.2">
      <c r="A1218" s="6"/>
      <c r="B1218" s="6"/>
      <c r="C1218" s="6"/>
      <c r="D1218" s="6"/>
      <c r="E1218" s="6"/>
      <c r="F1218" s="6"/>
      <c r="G1218" s="6"/>
      <c r="H1218" s="6"/>
      <c r="I1218" s="6"/>
      <c r="J1218" s="6"/>
      <c r="K1218" s="6"/>
      <c r="L1218" s="6"/>
      <c r="M1218" s="6"/>
      <c r="N1218" s="6"/>
    </row>
    <row r="1219" spans="1:14" hidden="1" x14ac:dyDescent="0.2">
      <c r="A1219" s="6"/>
      <c r="B1219" s="6"/>
      <c r="C1219" s="6"/>
      <c r="D1219" s="6"/>
      <c r="E1219" s="6"/>
      <c r="F1219" s="6"/>
      <c r="G1219" s="6"/>
      <c r="H1219" s="6"/>
      <c r="I1219" s="6"/>
      <c r="J1219" s="6"/>
      <c r="K1219" s="6"/>
      <c r="L1219" s="6"/>
      <c r="M1219" s="6"/>
      <c r="N1219" s="6"/>
    </row>
    <row r="1220" spans="1:14" hidden="1" x14ac:dyDescent="0.2">
      <c r="A1220" s="6"/>
      <c r="B1220" s="6"/>
      <c r="C1220" s="6"/>
      <c r="D1220" s="6"/>
      <c r="E1220" s="6"/>
      <c r="F1220" s="6"/>
      <c r="G1220" s="6"/>
      <c r="H1220" s="6"/>
      <c r="I1220" s="6"/>
      <c r="J1220" s="6"/>
      <c r="K1220" s="6"/>
      <c r="L1220" s="6"/>
      <c r="M1220" s="6"/>
      <c r="N1220" s="6"/>
    </row>
    <row r="1221" spans="1:14" hidden="1" x14ac:dyDescent="0.2">
      <c r="A1221" s="6"/>
      <c r="B1221" s="6"/>
      <c r="C1221" s="6"/>
      <c r="D1221" s="6"/>
      <c r="E1221" s="6"/>
      <c r="F1221" s="6"/>
      <c r="G1221" s="6"/>
      <c r="H1221" s="6"/>
      <c r="I1221" s="6"/>
      <c r="J1221" s="6"/>
      <c r="K1221" s="6"/>
      <c r="L1221" s="6"/>
      <c r="M1221" s="6"/>
      <c r="N1221" s="6"/>
    </row>
    <row r="1222" spans="1:14" hidden="1" x14ac:dyDescent="0.2">
      <c r="A1222" s="6"/>
      <c r="B1222" s="6"/>
      <c r="C1222" s="6"/>
      <c r="D1222" s="6"/>
      <c r="E1222" s="6"/>
      <c r="F1222" s="6"/>
      <c r="G1222" s="6"/>
      <c r="H1222" s="6"/>
      <c r="I1222" s="6"/>
      <c r="J1222" s="6"/>
      <c r="K1222" s="6"/>
      <c r="L1222" s="6"/>
      <c r="M1222" s="6"/>
      <c r="N1222" s="6"/>
    </row>
    <row r="1223" spans="1:14" hidden="1" x14ac:dyDescent="0.2">
      <c r="A1223" s="6"/>
      <c r="B1223" s="6"/>
      <c r="C1223" s="6"/>
      <c r="D1223" s="6"/>
      <c r="E1223" s="6"/>
      <c r="F1223" s="6"/>
      <c r="G1223" s="6"/>
      <c r="H1223" s="6"/>
      <c r="I1223" s="6"/>
      <c r="J1223" s="6"/>
      <c r="K1223" s="6"/>
      <c r="L1223" s="6"/>
      <c r="M1223" s="6"/>
      <c r="N1223" s="6"/>
    </row>
    <row r="1224" spans="1:14" hidden="1" x14ac:dyDescent="0.2">
      <c r="A1224" s="6"/>
      <c r="B1224" s="6"/>
      <c r="C1224" s="6"/>
      <c r="D1224" s="6"/>
      <c r="E1224" s="6"/>
      <c r="F1224" s="6"/>
      <c r="G1224" s="6"/>
      <c r="H1224" s="6"/>
      <c r="I1224" s="6"/>
      <c r="J1224" s="6"/>
      <c r="K1224" s="6"/>
      <c r="L1224" s="6"/>
      <c r="M1224" s="6"/>
      <c r="N1224" s="6"/>
    </row>
    <row r="1225" spans="1:14" hidden="1" x14ac:dyDescent="0.2">
      <c r="A1225" s="6"/>
      <c r="B1225" s="6"/>
      <c r="C1225" s="6"/>
      <c r="D1225" s="6"/>
      <c r="E1225" s="6"/>
      <c r="F1225" s="6"/>
      <c r="G1225" s="6"/>
      <c r="H1225" s="6"/>
      <c r="I1225" s="6"/>
      <c r="J1225" s="6"/>
      <c r="K1225" s="6"/>
      <c r="L1225" s="6"/>
      <c r="M1225" s="6"/>
      <c r="N1225" s="6"/>
    </row>
    <row r="1226" spans="1:14" hidden="1" x14ac:dyDescent="0.2">
      <c r="A1226" s="6"/>
      <c r="B1226" s="6"/>
      <c r="C1226" s="6"/>
      <c r="D1226" s="6"/>
      <c r="E1226" s="6"/>
      <c r="F1226" s="6"/>
      <c r="G1226" s="6"/>
      <c r="H1226" s="6"/>
      <c r="I1226" s="6"/>
      <c r="J1226" s="6"/>
      <c r="K1226" s="6"/>
      <c r="L1226" s="6"/>
      <c r="M1226" s="6"/>
      <c r="N1226" s="6"/>
    </row>
    <row r="1227" spans="1:14" hidden="1" x14ac:dyDescent="0.2">
      <c r="A1227" s="6"/>
      <c r="B1227" s="6"/>
      <c r="C1227" s="6"/>
      <c r="D1227" s="6"/>
      <c r="E1227" s="6"/>
      <c r="F1227" s="6"/>
      <c r="G1227" s="6"/>
      <c r="H1227" s="6"/>
      <c r="I1227" s="6"/>
      <c r="J1227" s="6"/>
      <c r="K1227" s="6"/>
      <c r="L1227" s="6"/>
      <c r="M1227" s="6"/>
      <c r="N1227" s="6"/>
    </row>
    <row r="1228" spans="1:14" hidden="1" x14ac:dyDescent="0.2">
      <c r="A1228" s="6"/>
      <c r="B1228" s="6"/>
      <c r="C1228" s="6"/>
      <c r="D1228" s="6"/>
      <c r="E1228" s="6"/>
      <c r="F1228" s="6"/>
      <c r="G1228" s="6"/>
      <c r="H1228" s="6"/>
      <c r="I1228" s="6"/>
      <c r="J1228" s="6"/>
      <c r="K1228" s="6"/>
      <c r="L1228" s="6"/>
      <c r="M1228" s="6"/>
      <c r="N1228" s="6"/>
    </row>
    <row r="1229" spans="1:14" hidden="1" x14ac:dyDescent="0.2">
      <c r="A1229" s="6"/>
      <c r="B1229" s="6"/>
      <c r="C1229" s="6"/>
      <c r="D1229" s="6"/>
      <c r="E1229" s="6"/>
      <c r="F1229" s="6"/>
      <c r="G1229" s="6"/>
      <c r="H1229" s="6"/>
      <c r="I1229" s="6"/>
      <c r="J1229" s="6"/>
      <c r="K1229" s="6"/>
      <c r="L1229" s="6"/>
      <c r="M1229" s="6"/>
      <c r="N1229" s="6"/>
    </row>
    <row r="1230" spans="1:14" hidden="1" x14ac:dyDescent="0.2">
      <c r="A1230" s="6"/>
      <c r="B1230" s="6"/>
      <c r="C1230" s="6"/>
      <c r="D1230" s="6"/>
      <c r="E1230" s="6"/>
      <c r="F1230" s="6"/>
      <c r="G1230" s="6"/>
      <c r="H1230" s="6"/>
      <c r="I1230" s="6"/>
      <c r="J1230" s="6"/>
      <c r="K1230" s="6"/>
      <c r="L1230" s="6"/>
      <c r="M1230" s="6"/>
      <c r="N1230" s="6"/>
    </row>
    <row r="1231" spans="1:14" hidden="1" x14ac:dyDescent="0.2">
      <c r="A1231" s="6"/>
      <c r="B1231" s="6"/>
      <c r="C1231" s="6"/>
      <c r="D1231" s="6"/>
      <c r="E1231" s="6"/>
      <c r="F1231" s="6"/>
      <c r="G1231" s="6"/>
      <c r="H1231" s="6"/>
      <c r="I1231" s="6"/>
      <c r="J1231" s="6"/>
      <c r="K1231" s="6"/>
      <c r="L1231" s="6"/>
      <c r="M1231" s="6"/>
      <c r="N1231" s="6"/>
    </row>
    <row r="1232" spans="1:14" hidden="1" x14ac:dyDescent="0.2">
      <c r="A1232" s="6"/>
      <c r="B1232" s="6"/>
      <c r="C1232" s="6"/>
      <c r="D1232" s="6"/>
      <c r="E1232" s="6"/>
      <c r="F1232" s="6"/>
      <c r="G1232" s="6"/>
      <c r="H1232" s="6"/>
      <c r="I1232" s="6"/>
      <c r="J1232" s="6"/>
      <c r="K1232" s="6"/>
      <c r="L1232" s="6"/>
      <c r="M1232" s="6"/>
      <c r="N1232" s="6"/>
    </row>
    <row r="1233" spans="1:14" hidden="1" x14ac:dyDescent="0.2">
      <c r="A1233" s="6"/>
      <c r="B1233" s="6"/>
      <c r="C1233" s="6"/>
      <c r="D1233" s="6"/>
      <c r="E1233" s="6"/>
      <c r="F1233" s="6"/>
      <c r="G1233" s="6"/>
      <c r="H1233" s="6"/>
      <c r="I1233" s="6"/>
      <c r="J1233" s="6"/>
      <c r="K1233" s="6"/>
      <c r="L1233" s="6"/>
      <c r="M1233" s="6"/>
      <c r="N1233" s="6"/>
    </row>
    <row r="1234" spans="1:14" hidden="1" x14ac:dyDescent="0.2">
      <c r="A1234" s="6"/>
      <c r="B1234" s="6"/>
      <c r="C1234" s="6"/>
      <c r="D1234" s="6"/>
      <c r="E1234" s="6"/>
      <c r="F1234" s="6"/>
      <c r="G1234" s="6"/>
      <c r="H1234" s="6"/>
      <c r="I1234" s="6"/>
      <c r="J1234" s="6"/>
      <c r="K1234" s="6"/>
      <c r="L1234" s="6"/>
      <c r="M1234" s="6"/>
      <c r="N1234" s="6"/>
    </row>
    <row r="1235" spans="1:14" hidden="1" x14ac:dyDescent="0.2">
      <c r="A1235" s="6"/>
      <c r="B1235" s="6"/>
      <c r="C1235" s="6"/>
      <c r="D1235" s="6"/>
      <c r="E1235" s="6"/>
      <c r="F1235" s="6"/>
      <c r="G1235" s="6"/>
      <c r="H1235" s="6"/>
      <c r="I1235" s="6"/>
      <c r="J1235" s="6"/>
      <c r="K1235" s="6"/>
      <c r="L1235" s="6"/>
      <c r="M1235" s="6"/>
      <c r="N1235" s="6"/>
    </row>
    <row r="1236" spans="1:14" hidden="1" x14ac:dyDescent="0.2">
      <c r="A1236" s="6"/>
      <c r="B1236" s="6"/>
      <c r="C1236" s="6"/>
      <c r="D1236" s="6"/>
      <c r="E1236" s="6"/>
      <c r="F1236" s="6"/>
      <c r="G1236" s="6"/>
      <c r="H1236" s="6"/>
      <c r="I1236" s="6"/>
      <c r="J1236" s="6"/>
      <c r="K1236" s="6"/>
      <c r="L1236" s="6"/>
      <c r="M1236" s="6"/>
      <c r="N1236" s="6"/>
    </row>
    <row r="1237" spans="1:14" hidden="1" x14ac:dyDescent="0.2">
      <c r="A1237" s="6"/>
      <c r="B1237" s="6"/>
      <c r="C1237" s="6"/>
      <c r="D1237" s="6"/>
      <c r="E1237" s="6"/>
      <c r="F1237" s="6"/>
      <c r="G1237" s="6"/>
      <c r="H1237" s="6"/>
      <c r="I1237" s="6"/>
      <c r="J1237" s="6"/>
      <c r="K1237" s="6"/>
      <c r="L1237" s="6"/>
      <c r="M1237" s="6"/>
      <c r="N1237" s="6"/>
    </row>
    <row r="1238" spans="1:14" hidden="1" x14ac:dyDescent="0.2">
      <c r="A1238" s="6"/>
      <c r="B1238" s="6"/>
      <c r="C1238" s="6"/>
      <c r="D1238" s="6"/>
      <c r="E1238" s="6"/>
      <c r="F1238" s="6"/>
      <c r="G1238" s="6"/>
      <c r="H1238" s="6"/>
      <c r="I1238" s="6"/>
      <c r="J1238" s="6"/>
      <c r="K1238" s="6"/>
      <c r="L1238" s="6"/>
      <c r="M1238" s="6"/>
      <c r="N1238" s="6"/>
    </row>
    <row r="1239" spans="1:14" hidden="1" x14ac:dyDescent="0.2">
      <c r="A1239" s="6"/>
      <c r="B1239" s="6"/>
      <c r="C1239" s="6"/>
      <c r="D1239" s="6"/>
      <c r="E1239" s="6"/>
      <c r="F1239" s="6"/>
      <c r="G1239" s="6"/>
      <c r="H1239" s="6"/>
      <c r="I1239" s="6"/>
      <c r="J1239" s="6"/>
      <c r="K1239" s="6"/>
      <c r="L1239" s="6"/>
      <c r="M1239" s="6"/>
      <c r="N1239" s="6"/>
    </row>
    <row r="1240" spans="1:14" hidden="1" x14ac:dyDescent="0.2">
      <c r="A1240" s="6"/>
      <c r="B1240" s="6"/>
      <c r="C1240" s="6"/>
      <c r="D1240" s="6"/>
      <c r="E1240" s="6"/>
      <c r="F1240" s="6"/>
      <c r="G1240" s="6"/>
      <c r="H1240" s="6"/>
      <c r="I1240" s="6"/>
      <c r="J1240" s="6"/>
      <c r="K1240" s="6"/>
      <c r="L1240" s="6"/>
      <c r="M1240" s="6"/>
      <c r="N1240" s="6"/>
    </row>
    <row r="1241" spans="1:14" hidden="1" x14ac:dyDescent="0.2">
      <c r="A1241" s="6"/>
      <c r="B1241" s="6"/>
      <c r="C1241" s="6"/>
      <c r="D1241" s="6"/>
      <c r="E1241" s="6"/>
      <c r="F1241" s="6"/>
      <c r="G1241" s="6"/>
      <c r="H1241" s="6"/>
      <c r="I1241" s="6"/>
      <c r="J1241" s="6"/>
      <c r="K1241" s="6"/>
      <c r="L1241" s="6"/>
      <c r="M1241" s="6"/>
      <c r="N1241" s="6"/>
    </row>
    <row r="1242" spans="1:14" hidden="1" x14ac:dyDescent="0.2">
      <c r="A1242" s="6"/>
      <c r="B1242" s="6"/>
      <c r="C1242" s="6"/>
      <c r="D1242" s="6"/>
      <c r="E1242" s="6"/>
      <c r="F1242" s="6"/>
      <c r="G1242" s="6"/>
      <c r="H1242" s="6"/>
      <c r="I1242" s="6"/>
      <c r="J1242" s="6"/>
      <c r="K1242" s="6"/>
      <c r="L1242" s="6"/>
      <c r="M1242" s="6"/>
      <c r="N1242" s="6"/>
    </row>
    <row r="1243" spans="1:14" hidden="1" x14ac:dyDescent="0.2">
      <c r="A1243" s="6"/>
      <c r="B1243" s="6"/>
      <c r="C1243" s="6"/>
      <c r="D1243" s="6"/>
      <c r="E1243" s="6"/>
      <c r="F1243" s="6"/>
      <c r="G1243" s="6"/>
      <c r="H1243" s="6"/>
      <c r="I1243" s="6"/>
      <c r="J1243" s="6"/>
      <c r="K1243" s="6"/>
      <c r="L1243" s="6"/>
      <c r="M1243" s="6"/>
      <c r="N1243" s="6"/>
    </row>
    <row r="1244" spans="1:14" hidden="1" x14ac:dyDescent="0.2">
      <c r="A1244" s="6"/>
      <c r="B1244" s="6"/>
      <c r="C1244" s="6"/>
      <c r="D1244" s="6"/>
      <c r="E1244" s="6"/>
      <c r="F1244" s="6"/>
      <c r="G1244" s="6"/>
      <c r="H1244" s="6"/>
      <c r="I1244" s="6"/>
      <c r="J1244" s="6"/>
      <c r="K1244" s="6"/>
      <c r="L1244" s="6"/>
      <c r="M1244" s="6"/>
      <c r="N1244" s="6"/>
    </row>
    <row r="1245" spans="1:14" hidden="1" x14ac:dyDescent="0.2">
      <c r="A1245" s="6"/>
      <c r="B1245" s="6"/>
      <c r="C1245" s="6"/>
      <c r="D1245" s="6"/>
      <c r="E1245" s="6"/>
      <c r="F1245" s="6"/>
      <c r="G1245" s="6"/>
      <c r="H1245" s="6"/>
      <c r="I1245" s="6"/>
      <c r="J1245" s="6"/>
      <c r="K1245" s="6"/>
      <c r="L1245" s="6"/>
      <c r="M1245" s="6"/>
      <c r="N1245" s="6"/>
    </row>
    <row r="1246" spans="1:14" hidden="1" x14ac:dyDescent="0.2">
      <c r="A1246" s="6"/>
      <c r="B1246" s="6"/>
      <c r="C1246" s="6"/>
      <c r="D1246" s="6"/>
      <c r="E1246" s="6"/>
      <c r="F1246" s="6"/>
      <c r="G1246" s="6"/>
      <c r="H1246" s="6"/>
      <c r="I1246" s="6"/>
      <c r="J1246" s="6"/>
      <c r="K1246" s="6"/>
      <c r="L1246" s="6"/>
      <c r="M1246" s="6"/>
      <c r="N1246" s="6"/>
    </row>
    <row r="1247" spans="1:14" hidden="1" x14ac:dyDescent="0.2">
      <c r="A1247" s="6"/>
      <c r="B1247" s="6"/>
      <c r="C1247" s="6"/>
      <c r="D1247" s="6"/>
      <c r="E1247" s="6"/>
      <c r="F1247" s="6"/>
      <c r="G1247" s="6"/>
      <c r="H1247" s="6"/>
      <c r="I1247" s="6"/>
      <c r="J1247" s="6"/>
      <c r="K1247" s="6"/>
      <c r="L1247" s="6"/>
      <c r="M1247" s="6"/>
      <c r="N1247" s="6"/>
    </row>
    <row r="1248" spans="1:14" hidden="1" x14ac:dyDescent="0.2">
      <c r="A1248" s="6"/>
      <c r="B1248" s="6"/>
      <c r="C1248" s="6"/>
      <c r="D1248" s="6"/>
      <c r="E1248" s="6"/>
      <c r="F1248" s="6"/>
      <c r="G1248" s="6"/>
      <c r="H1248" s="6"/>
      <c r="I1248" s="6"/>
      <c r="J1248" s="6"/>
      <c r="K1248" s="6"/>
      <c r="L1248" s="6"/>
      <c r="M1248" s="6"/>
      <c r="N1248" s="6"/>
    </row>
    <row r="1249" spans="1:14" hidden="1" x14ac:dyDescent="0.2">
      <c r="A1249" s="6"/>
      <c r="B1249" s="6"/>
      <c r="C1249" s="6"/>
      <c r="D1249" s="6"/>
      <c r="E1249" s="6"/>
      <c r="F1249" s="6"/>
      <c r="G1249" s="6"/>
      <c r="H1249" s="6"/>
      <c r="I1249" s="6"/>
      <c r="J1249" s="6"/>
      <c r="K1249" s="6"/>
      <c r="L1249" s="6"/>
      <c r="M1249" s="6"/>
      <c r="N1249" s="6"/>
    </row>
    <row r="1250" spans="1:14" hidden="1" x14ac:dyDescent="0.2">
      <c r="A1250" s="6"/>
      <c r="B1250" s="6"/>
      <c r="C1250" s="6"/>
      <c r="D1250" s="6"/>
      <c r="E1250" s="6"/>
      <c r="F1250" s="6"/>
      <c r="G1250" s="6"/>
      <c r="H1250" s="6"/>
      <c r="I1250" s="6"/>
      <c r="J1250" s="6"/>
      <c r="K1250" s="6"/>
      <c r="L1250" s="6"/>
      <c r="M1250" s="6"/>
      <c r="N1250" s="6"/>
    </row>
    <row r="1251" spans="1:14" hidden="1" x14ac:dyDescent="0.2">
      <c r="A1251" s="6"/>
      <c r="B1251" s="6"/>
      <c r="C1251" s="6"/>
      <c r="D1251" s="6"/>
      <c r="E1251" s="6"/>
      <c r="F1251" s="6"/>
      <c r="G1251" s="6"/>
      <c r="H1251" s="6"/>
      <c r="I1251" s="6"/>
      <c r="J1251" s="6"/>
      <c r="K1251" s="6"/>
      <c r="L1251" s="6"/>
      <c r="M1251" s="6"/>
      <c r="N1251" s="6"/>
    </row>
    <row r="1252" spans="1:14" hidden="1" x14ac:dyDescent="0.2">
      <c r="A1252" s="6"/>
      <c r="B1252" s="6"/>
      <c r="C1252" s="6"/>
      <c r="D1252" s="6"/>
      <c r="E1252" s="6"/>
      <c r="F1252" s="6"/>
      <c r="G1252" s="6"/>
      <c r="H1252" s="6"/>
      <c r="I1252" s="6"/>
      <c r="J1252" s="6"/>
      <c r="K1252" s="6"/>
      <c r="L1252" s="6"/>
      <c r="M1252" s="6"/>
      <c r="N1252" s="6"/>
    </row>
    <row r="1253" spans="1:14" hidden="1" x14ac:dyDescent="0.2">
      <c r="A1253" s="6"/>
      <c r="B1253" s="6"/>
      <c r="C1253" s="6"/>
      <c r="D1253" s="6"/>
      <c r="E1253" s="6"/>
      <c r="F1253" s="6"/>
      <c r="G1253" s="6"/>
      <c r="H1253" s="6"/>
      <c r="I1253" s="6"/>
      <c r="J1253" s="6"/>
      <c r="K1253" s="6"/>
      <c r="L1253" s="6"/>
      <c r="M1253" s="6"/>
      <c r="N1253" s="6"/>
    </row>
    <row r="1254" spans="1:14" hidden="1" x14ac:dyDescent="0.2">
      <c r="A1254" s="6"/>
      <c r="B1254" s="6"/>
      <c r="C1254" s="6"/>
      <c r="D1254" s="6"/>
      <c r="E1254" s="6"/>
      <c r="F1254" s="6"/>
      <c r="G1254" s="6"/>
      <c r="H1254" s="6"/>
      <c r="I1254" s="6"/>
      <c r="J1254" s="6"/>
      <c r="K1254" s="6"/>
      <c r="L1254" s="6"/>
      <c r="M1254" s="6"/>
      <c r="N1254" s="6"/>
    </row>
    <row r="1255" spans="1:14" hidden="1" x14ac:dyDescent="0.2">
      <c r="A1255" s="6"/>
      <c r="B1255" s="6"/>
      <c r="C1255" s="6"/>
      <c r="D1255" s="6"/>
      <c r="E1255" s="6"/>
      <c r="F1255" s="6"/>
      <c r="G1255" s="6"/>
      <c r="H1255" s="6"/>
      <c r="I1255" s="6"/>
      <c r="J1255" s="6"/>
      <c r="K1255" s="6"/>
      <c r="L1255" s="6"/>
      <c r="M1255" s="6"/>
      <c r="N1255" s="6"/>
    </row>
    <row r="1256" spans="1:14" hidden="1" x14ac:dyDescent="0.2">
      <c r="A1256" s="6"/>
      <c r="B1256" s="6"/>
      <c r="C1256" s="6"/>
      <c r="D1256" s="6"/>
      <c r="E1256" s="6"/>
      <c r="F1256" s="6"/>
      <c r="G1256" s="6"/>
      <c r="H1256" s="6"/>
      <c r="I1256" s="6"/>
      <c r="J1256" s="6"/>
      <c r="K1256" s="6"/>
      <c r="L1256" s="6"/>
      <c r="M1256" s="6"/>
      <c r="N1256" s="6"/>
    </row>
    <row r="1257" spans="1:14" hidden="1" x14ac:dyDescent="0.2">
      <c r="A1257" s="6"/>
      <c r="B1257" s="6"/>
      <c r="C1257" s="6"/>
      <c r="D1257" s="6"/>
      <c r="E1257" s="6"/>
      <c r="F1257" s="6"/>
      <c r="G1257" s="6"/>
      <c r="H1257" s="6"/>
      <c r="I1257" s="6"/>
      <c r="J1257" s="6"/>
      <c r="K1257" s="6"/>
      <c r="L1257" s="6"/>
      <c r="M1257" s="6"/>
      <c r="N1257" s="6"/>
    </row>
    <row r="1258" spans="1:14" hidden="1" x14ac:dyDescent="0.2">
      <c r="A1258" s="6"/>
      <c r="B1258" s="6"/>
      <c r="C1258" s="6"/>
      <c r="D1258" s="6"/>
      <c r="E1258" s="6"/>
      <c r="F1258" s="6"/>
      <c r="G1258" s="6"/>
      <c r="H1258" s="6"/>
      <c r="I1258" s="6"/>
      <c r="J1258" s="6"/>
      <c r="K1258" s="6"/>
      <c r="L1258" s="6"/>
      <c r="M1258" s="6"/>
      <c r="N1258" s="6"/>
    </row>
    <row r="1259" spans="1:14" hidden="1" x14ac:dyDescent="0.2">
      <c r="A1259" s="6"/>
      <c r="B1259" s="6"/>
      <c r="C1259" s="6"/>
      <c r="D1259" s="6"/>
      <c r="E1259" s="6"/>
      <c r="F1259" s="6"/>
      <c r="G1259" s="6"/>
      <c r="H1259" s="6"/>
      <c r="I1259" s="6"/>
      <c r="J1259" s="6"/>
      <c r="K1259" s="6"/>
      <c r="L1259" s="6"/>
      <c r="M1259" s="6"/>
      <c r="N1259" s="6"/>
    </row>
    <row r="1260" spans="1:14" hidden="1" x14ac:dyDescent="0.2">
      <c r="A1260" s="6"/>
      <c r="B1260" s="6"/>
      <c r="C1260" s="6"/>
      <c r="D1260" s="6"/>
      <c r="E1260" s="6"/>
      <c r="F1260" s="6"/>
      <c r="G1260" s="6"/>
      <c r="H1260" s="6"/>
      <c r="I1260" s="6"/>
      <c r="J1260" s="6"/>
      <c r="K1260" s="6"/>
      <c r="L1260" s="6"/>
      <c r="M1260" s="6"/>
      <c r="N1260" s="6"/>
    </row>
    <row r="1261" spans="1:14" hidden="1" x14ac:dyDescent="0.2">
      <c r="A1261" s="6"/>
      <c r="B1261" s="6"/>
      <c r="C1261" s="6"/>
      <c r="D1261" s="6"/>
      <c r="E1261" s="6"/>
      <c r="F1261" s="6"/>
      <c r="G1261" s="6"/>
      <c r="H1261" s="6"/>
      <c r="I1261" s="6"/>
      <c r="J1261" s="6"/>
      <c r="K1261" s="6"/>
      <c r="L1261" s="6"/>
      <c r="M1261" s="6"/>
      <c r="N1261" s="6"/>
    </row>
    <row r="1262" spans="1:14" hidden="1" x14ac:dyDescent="0.2">
      <c r="A1262" s="6"/>
      <c r="B1262" s="6"/>
      <c r="C1262" s="6"/>
      <c r="D1262" s="6"/>
      <c r="E1262" s="6"/>
      <c r="F1262" s="6"/>
      <c r="G1262" s="6"/>
      <c r="H1262" s="6"/>
      <c r="I1262" s="6"/>
      <c r="J1262" s="6"/>
      <c r="K1262" s="6"/>
      <c r="L1262" s="6"/>
      <c r="M1262" s="6"/>
      <c r="N1262" s="6"/>
    </row>
    <row r="1263" spans="1:14" hidden="1" x14ac:dyDescent="0.2">
      <c r="A1263" s="6"/>
      <c r="B1263" s="6"/>
      <c r="C1263" s="6"/>
      <c r="D1263" s="6"/>
      <c r="E1263" s="6"/>
      <c r="F1263" s="6"/>
      <c r="G1263" s="6"/>
      <c r="H1263" s="6"/>
      <c r="I1263" s="6"/>
      <c r="J1263" s="6"/>
      <c r="K1263" s="6"/>
      <c r="L1263" s="6"/>
      <c r="M1263" s="6"/>
      <c r="N1263" s="6"/>
    </row>
    <row r="1264" spans="1:14" hidden="1" x14ac:dyDescent="0.2">
      <c r="A1264" s="6"/>
      <c r="B1264" s="6"/>
      <c r="C1264" s="6"/>
      <c r="D1264" s="6"/>
      <c r="E1264" s="6"/>
      <c r="F1264" s="6"/>
      <c r="G1264" s="6"/>
      <c r="H1264" s="6"/>
      <c r="I1264" s="6"/>
      <c r="J1264" s="6"/>
      <c r="K1264" s="6"/>
      <c r="L1264" s="6"/>
      <c r="M1264" s="6"/>
      <c r="N1264" s="6"/>
    </row>
    <row r="1265" spans="1:14" hidden="1" x14ac:dyDescent="0.2">
      <c r="A1265" s="6"/>
      <c r="B1265" s="6"/>
      <c r="C1265" s="6"/>
      <c r="D1265" s="6"/>
      <c r="E1265" s="6"/>
      <c r="F1265" s="6"/>
      <c r="G1265" s="6"/>
      <c r="H1265" s="6"/>
      <c r="I1265" s="6"/>
      <c r="J1265" s="6"/>
      <c r="K1265" s="6"/>
      <c r="L1265" s="6"/>
      <c r="M1265" s="6"/>
      <c r="N1265" s="6"/>
    </row>
    <row r="1266" spans="1:14" hidden="1" x14ac:dyDescent="0.2">
      <c r="A1266" s="6"/>
      <c r="B1266" s="6"/>
      <c r="C1266" s="6"/>
      <c r="D1266" s="6"/>
      <c r="E1266" s="6"/>
      <c r="F1266" s="6"/>
      <c r="G1266" s="6"/>
      <c r="H1266" s="6"/>
      <c r="I1266" s="6"/>
      <c r="J1266" s="6"/>
      <c r="K1266" s="6"/>
      <c r="L1266" s="6"/>
      <c r="M1266" s="6"/>
      <c r="N1266" s="6"/>
    </row>
    <row r="1267" spans="1:14" hidden="1" x14ac:dyDescent="0.2">
      <c r="A1267" s="6"/>
      <c r="B1267" s="6"/>
      <c r="C1267" s="6"/>
      <c r="D1267" s="6"/>
      <c r="E1267" s="6"/>
      <c r="F1267" s="6"/>
      <c r="G1267" s="6"/>
      <c r="H1267" s="6"/>
      <c r="I1267" s="6"/>
      <c r="J1267" s="6"/>
      <c r="K1267" s="6"/>
      <c r="L1267" s="6"/>
      <c r="M1267" s="6"/>
      <c r="N1267" s="6"/>
    </row>
    <row r="1268" spans="1:14" hidden="1" x14ac:dyDescent="0.2">
      <c r="A1268" s="6"/>
      <c r="B1268" s="6"/>
      <c r="C1268" s="6"/>
      <c r="D1268" s="6"/>
      <c r="E1268" s="6"/>
      <c r="F1268" s="6"/>
      <c r="G1268" s="6"/>
      <c r="H1268" s="6"/>
      <c r="I1268" s="6"/>
      <c r="J1268" s="6"/>
      <c r="K1268" s="6"/>
      <c r="L1268" s="6"/>
      <c r="M1268" s="6"/>
      <c r="N1268" s="6"/>
    </row>
    <row r="1269" spans="1:14" hidden="1" x14ac:dyDescent="0.2">
      <c r="A1269" s="6"/>
      <c r="B1269" s="6"/>
      <c r="C1269" s="6"/>
      <c r="D1269" s="6"/>
      <c r="E1269" s="6"/>
      <c r="F1269" s="6"/>
      <c r="G1269" s="6"/>
      <c r="H1269" s="6"/>
      <c r="I1269" s="6"/>
      <c r="J1269" s="6"/>
      <c r="K1269" s="6"/>
      <c r="L1269" s="6"/>
      <c r="M1269" s="6"/>
      <c r="N1269" s="6"/>
    </row>
    <row r="1270" spans="1:14" hidden="1" x14ac:dyDescent="0.2">
      <c r="A1270" s="6"/>
      <c r="B1270" s="6"/>
      <c r="C1270" s="6"/>
      <c r="D1270" s="6"/>
      <c r="E1270" s="6"/>
      <c r="F1270" s="6"/>
      <c r="G1270" s="6"/>
      <c r="H1270" s="6"/>
      <c r="I1270" s="6"/>
      <c r="J1270" s="6"/>
      <c r="K1270" s="6"/>
      <c r="L1270" s="6"/>
      <c r="M1270" s="6"/>
      <c r="N1270" s="6"/>
    </row>
    <row r="1271" spans="1:14" hidden="1" x14ac:dyDescent="0.2">
      <c r="A1271" s="6"/>
      <c r="B1271" s="6"/>
      <c r="C1271" s="6"/>
      <c r="D1271" s="6"/>
      <c r="E1271" s="6"/>
      <c r="F1271" s="6"/>
      <c r="G1271" s="6"/>
      <c r="H1271" s="6"/>
      <c r="I1271" s="6"/>
      <c r="J1271" s="6"/>
      <c r="K1271" s="6"/>
      <c r="L1271" s="6"/>
      <c r="M1271" s="6"/>
      <c r="N1271" s="6"/>
    </row>
    <row r="1272" spans="1:14" hidden="1" x14ac:dyDescent="0.2">
      <c r="A1272" s="6"/>
      <c r="B1272" s="6"/>
      <c r="C1272" s="6"/>
      <c r="D1272" s="6"/>
      <c r="E1272" s="6"/>
      <c r="F1272" s="6"/>
      <c r="G1272" s="6"/>
      <c r="H1272" s="6"/>
      <c r="I1272" s="6"/>
      <c r="J1272" s="6"/>
      <c r="K1272" s="6"/>
      <c r="L1272" s="6"/>
      <c r="M1272" s="6"/>
      <c r="N1272" s="6"/>
    </row>
    <row r="1273" spans="1:14" hidden="1" x14ac:dyDescent="0.2">
      <c r="A1273" s="6"/>
      <c r="B1273" s="6"/>
      <c r="C1273" s="6"/>
      <c r="D1273" s="6"/>
      <c r="E1273" s="6"/>
      <c r="F1273" s="6"/>
      <c r="G1273" s="6"/>
      <c r="H1273" s="6"/>
      <c r="I1273" s="6"/>
      <c r="J1273" s="6"/>
      <c r="K1273" s="6"/>
      <c r="L1273" s="6"/>
      <c r="M1273" s="6"/>
      <c r="N1273" s="6"/>
    </row>
    <row r="1274" spans="1:14" hidden="1" x14ac:dyDescent="0.2">
      <c r="A1274" s="6"/>
      <c r="B1274" s="6"/>
      <c r="C1274" s="6"/>
      <c r="D1274" s="6"/>
      <c r="E1274" s="6"/>
      <c r="F1274" s="6"/>
      <c r="G1274" s="6"/>
      <c r="H1274" s="6"/>
      <c r="I1274" s="6"/>
      <c r="J1274" s="6"/>
      <c r="K1274" s="6"/>
      <c r="L1274" s="6"/>
      <c r="M1274" s="6"/>
      <c r="N1274" s="6"/>
    </row>
    <row r="1275" spans="1:14" hidden="1" x14ac:dyDescent="0.2">
      <c r="A1275" s="6"/>
      <c r="B1275" s="6"/>
      <c r="C1275" s="6"/>
      <c r="D1275" s="6"/>
      <c r="E1275" s="6"/>
      <c r="F1275" s="6"/>
      <c r="G1275" s="6"/>
      <c r="H1275" s="6"/>
      <c r="I1275" s="6"/>
      <c r="J1275" s="6"/>
      <c r="K1275" s="6"/>
      <c r="L1275" s="6"/>
      <c r="M1275" s="6"/>
      <c r="N1275" s="6"/>
    </row>
    <row r="1276" spans="1:14" hidden="1" x14ac:dyDescent="0.2">
      <c r="A1276" s="6"/>
      <c r="B1276" s="6"/>
      <c r="C1276" s="6"/>
      <c r="D1276" s="6"/>
      <c r="E1276" s="6"/>
      <c r="F1276" s="6"/>
      <c r="G1276" s="6"/>
      <c r="H1276" s="6"/>
      <c r="I1276" s="6"/>
      <c r="J1276" s="6"/>
      <c r="K1276" s="6"/>
      <c r="L1276" s="6"/>
      <c r="M1276" s="6"/>
      <c r="N1276" s="6"/>
    </row>
    <row r="1277" spans="1:14" hidden="1" x14ac:dyDescent="0.2">
      <c r="A1277" s="6"/>
      <c r="B1277" s="6"/>
      <c r="C1277" s="6"/>
      <c r="D1277" s="6"/>
      <c r="E1277" s="6"/>
      <c r="F1277" s="6"/>
      <c r="G1277" s="6"/>
      <c r="H1277" s="6"/>
      <c r="I1277" s="6"/>
      <c r="J1277" s="6"/>
      <c r="K1277" s="6"/>
      <c r="L1277" s="6"/>
      <c r="M1277" s="6"/>
      <c r="N1277" s="6"/>
    </row>
    <row r="1278" spans="1:14" hidden="1" x14ac:dyDescent="0.2">
      <c r="A1278" s="6"/>
      <c r="B1278" s="6"/>
      <c r="C1278" s="6"/>
      <c r="D1278" s="6"/>
      <c r="E1278" s="6"/>
      <c r="F1278" s="6"/>
      <c r="G1278" s="6"/>
      <c r="H1278" s="6"/>
      <c r="I1278" s="6"/>
      <c r="J1278" s="6"/>
      <c r="K1278" s="6"/>
      <c r="L1278" s="6"/>
      <c r="M1278" s="6"/>
      <c r="N1278" s="6"/>
    </row>
    <row r="1279" spans="1:14" hidden="1" x14ac:dyDescent="0.2">
      <c r="A1279" s="6"/>
      <c r="B1279" s="6"/>
      <c r="C1279" s="6"/>
      <c r="D1279" s="6"/>
      <c r="E1279" s="6"/>
      <c r="F1279" s="6"/>
      <c r="G1279" s="6"/>
      <c r="H1279" s="6"/>
      <c r="I1279" s="6"/>
      <c r="J1279" s="6"/>
      <c r="K1279" s="6"/>
      <c r="L1279" s="6"/>
      <c r="M1279" s="6"/>
      <c r="N1279" s="6"/>
    </row>
    <row r="1280" spans="1:14" hidden="1" x14ac:dyDescent="0.2">
      <c r="A1280" s="6"/>
      <c r="B1280" s="6"/>
      <c r="C1280" s="6"/>
      <c r="D1280" s="6"/>
      <c r="E1280" s="6"/>
      <c r="F1280" s="6"/>
      <c r="G1280" s="6"/>
      <c r="H1280" s="6"/>
      <c r="I1280" s="6"/>
      <c r="J1280" s="6"/>
      <c r="K1280" s="6"/>
      <c r="L1280" s="6"/>
      <c r="M1280" s="6"/>
      <c r="N1280" s="6"/>
    </row>
    <row r="1281" spans="1:14" hidden="1" x14ac:dyDescent="0.2">
      <c r="A1281" s="6"/>
      <c r="B1281" s="6"/>
      <c r="C1281" s="6"/>
      <c r="D1281" s="6"/>
      <c r="E1281" s="6"/>
      <c r="F1281" s="6"/>
      <c r="G1281" s="6"/>
      <c r="H1281" s="6"/>
      <c r="I1281" s="6"/>
      <c r="J1281" s="6"/>
      <c r="K1281" s="6"/>
      <c r="L1281" s="6"/>
      <c r="M1281" s="6"/>
      <c r="N1281" s="6"/>
    </row>
    <row r="1282" spans="1:14" hidden="1" x14ac:dyDescent="0.2">
      <c r="A1282" s="6"/>
      <c r="B1282" s="6"/>
      <c r="C1282" s="6"/>
      <c r="D1282" s="6"/>
      <c r="E1282" s="6"/>
      <c r="F1282" s="6"/>
      <c r="G1282" s="6"/>
      <c r="H1282" s="6"/>
      <c r="I1282" s="6"/>
      <c r="J1282" s="6"/>
      <c r="K1282" s="6"/>
      <c r="L1282" s="6"/>
      <c r="M1282" s="6"/>
      <c r="N1282" s="6"/>
    </row>
    <row r="1283" spans="1:14" hidden="1" x14ac:dyDescent="0.2">
      <c r="A1283" s="6"/>
      <c r="B1283" s="6"/>
      <c r="C1283" s="6"/>
      <c r="D1283" s="6"/>
      <c r="E1283" s="6"/>
      <c r="F1283" s="6"/>
      <c r="G1283" s="6"/>
      <c r="H1283" s="6"/>
      <c r="I1283" s="6"/>
      <c r="J1283" s="6"/>
      <c r="K1283" s="6"/>
      <c r="L1283" s="6"/>
      <c r="M1283" s="6"/>
      <c r="N1283" s="6"/>
    </row>
    <row r="1284" spans="1:14" hidden="1" x14ac:dyDescent="0.2">
      <c r="A1284" s="6"/>
      <c r="B1284" s="6"/>
      <c r="C1284" s="6"/>
      <c r="D1284" s="6"/>
      <c r="E1284" s="6"/>
      <c r="F1284" s="6"/>
      <c r="G1284" s="6"/>
      <c r="H1284" s="6"/>
      <c r="I1284" s="6"/>
      <c r="J1284" s="6"/>
      <c r="K1284" s="6"/>
      <c r="L1284" s="6"/>
      <c r="M1284" s="6"/>
      <c r="N1284" s="6"/>
    </row>
    <row r="1285" spans="1:14" hidden="1" x14ac:dyDescent="0.2">
      <c r="A1285" s="6"/>
      <c r="B1285" s="6"/>
      <c r="C1285" s="6"/>
      <c r="D1285" s="6"/>
      <c r="E1285" s="6"/>
      <c r="F1285" s="6"/>
      <c r="G1285" s="6"/>
      <c r="H1285" s="6"/>
      <c r="I1285" s="6"/>
      <c r="J1285" s="6"/>
      <c r="K1285" s="6"/>
      <c r="L1285" s="6"/>
      <c r="M1285" s="6"/>
      <c r="N1285" s="6"/>
    </row>
    <row r="1286" spans="1:14" hidden="1" x14ac:dyDescent="0.2">
      <c r="A1286" s="6"/>
      <c r="B1286" s="6"/>
      <c r="C1286" s="6"/>
      <c r="D1286" s="6"/>
      <c r="E1286" s="6"/>
      <c r="F1286" s="6"/>
      <c r="G1286" s="6"/>
      <c r="H1286" s="6"/>
      <c r="I1286" s="6"/>
      <c r="J1286" s="6"/>
      <c r="K1286" s="6"/>
      <c r="L1286" s="6"/>
      <c r="M1286" s="6"/>
      <c r="N1286" s="6"/>
    </row>
    <row r="1287" spans="1:14" hidden="1" x14ac:dyDescent="0.2">
      <c r="A1287" s="6"/>
      <c r="B1287" s="6"/>
      <c r="C1287" s="6"/>
      <c r="D1287" s="6"/>
      <c r="E1287" s="6"/>
      <c r="F1287" s="6"/>
      <c r="G1287" s="6"/>
      <c r="H1287" s="6"/>
      <c r="I1287" s="6"/>
      <c r="J1287" s="6"/>
      <c r="K1287" s="6"/>
      <c r="L1287" s="6"/>
      <c r="M1287" s="6"/>
      <c r="N1287" s="6"/>
    </row>
    <row r="1288" spans="1:14" hidden="1" x14ac:dyDescent="0.2">
      <c r="A1288" s="6"/>
      <c r="B1288" s="6"/>
      <c r="C1288" s="6"/>
      <c r="D1288" s="6"/>
      <c r="E1288" s="6"/>
      <c r="F1288" s="6"/>
      <c r="G1288" s="6"/>
      <c r="H1288" s="6"/>
      <c r="I1288" s="6"/>
      <c r="J1288" s="6"/>
      <c r="K1288" s="6"/>
      <c r="L1288" s="6"/>
      <c r="M1288" s="6"/>
      <c r="N1288" s="6"/>
    </row>
    <row r="1289" spans="1:14" hidden="1" x14ac:dyDescent="0.2">
      <c r="A1289" s="6"/>
      <c r="B1289" s="6"/>
      <c r="C1289" s="6"/>
      <c r="D1289" s="6"/>
      <c r="E1289" s="6"/>
      <c r="F1289" s="6"/>
      <c r="G1289" s="6"/>
      <c r="H1289" s="6"/>
      <c r="I1289" s="6"/>
      <c r="J1289" s="6"/>
      <c r="K1289" s="6"/>
      <c r="L1289" s="6"/>
      <c r="M1289" s="6"/>
      <c r="N1289" s="6"/>
    </row>
    <row r="1290" spans="1:14" hidden="1" x14ac:dyDescent="0.2">
      <c r="A1290" s="6"/>
      <c r="B1290" s="6"/>
      <c r="C1290" s="6"/>
      <c r="D1290" s="6"/>
      <c r="E1290" s="6"/>
      <c r="F1290" s="6"/>
      <c r="G1290" s="6"/>
      <c r="H1290" s="6"/>
      <c r="I1290" s="6"/>
      <c r="J1290" s="6"/>
      <c r="K1290" s="6"/>
      <c r="L1290" s="6"/>
      <c r="M1290" s="6"/>
      <c r="N1290" s="6"/>
    </row>
    <row r="1291" spans="1:14" hidden="1" x14ac:dyDescent="0.2">
      <c r="A1291" s="6"/>
      <c r="B1291" s="6"/>
      <c r="C1291" s="6"/>
      <c r="D1291" s="6"/>
      <c r="E1291" s="6"/>
      <c r="F1291" s="6"/>
      <c r="G1291" s="6"/>
      <c r="H1291" s="6"/>
      <c r="I1291" s="6"/>
      <c r="J1291" s="6"/>
      <c r="K1291" s="6"/>
      <c r="L1291" s="6"/>
      <c r="M1291" s="6"/>
      <c r="N1291" s="6"/>
    </row>
    <row r="1292" spans="1:14" hidden="1" x14ac:dyDescent="0.2">
      <c r="A1292" s="6"/>
      <c r="B1292" s="6"/>
      <c r="C1292" s="6"/>
      <c r="D1292" s="6"/>
      <c r="E1292" s="6"/>
      <c r="F1292" s="6"/>
      <c r="G1292" s="6"/>
      <c r="H1292" s="6"/>
      <c r="I1292" s="6"/>
      <c r="J1292" s="6"/>
      <c r="K1292" s="6"/>
      <c r="L1292" s="6"/>
      <c r="M1292" s="6"/>
      <c r="N1292" s="6"/>
    </row>
    <row r="1293" spans="1:14" hidden="1" x14ac:dyDescent="0.2">
      <c r="A1293" s="6"/>
      <c r="B1293" s="6"/>
      <c r="C1293" s="6"/>
      <c r="D1293" s="6"/>
      <c r="E1293" s="6"/>
      <c r="F1293" s="6"/>
      <c r="G1293" s="6"/>
      <c r="H1293" s="6"/>
      <c r="I1293" s="6"/>
      <c r="J1293" s="6"/>
      <c r="K1293" s="6"/>
      <c r="L1293" s="6"/>
      <c r="M1293" s="6"/>
      <c r="N1293" s="6"/>
    </row>
    <row r="1294" spans="1:14" hidden="1" x14ac:dyDescent="0.2">
      <c r="A1294" s="6"/>
      <c r="B1294" s="6"/>
      <c r="C1294" s="6"/>
      <c r="D1294" s="6"/>
      <c r="E1294" s="6"/>
      <c r="F1294" s="6"/>
      <c r="G1294" s="6"/>
      <c r="H1294" s="6"/>
      <c r="I1294" s="6"/>
      <c r="J1294" s="6"/>
      <c r="K1294" s="6"/>
      <c r="L1294" s="6"/>
      <c r="M1294" s="6"/>
      <c r="N1294" s="6"/>
    </row>
    <row r="1295" spans="1:14" hidden="1" x14ac:dyDescent="0.2">
      <c r="A1295" s="6"/>
      <c r="B1295" s="6"/>
      <c r="C1295" s="6"/>
      <c r="D1295" s="6"/>
      <c r="E1295" s="6"/>
      <c r="F1295" s="6"/>
      <c r="G1295" s="6"/>
      <c r="H1295" s="6"/>
      <c r="I1295" s="6"/>
      <c r="J1295" s="6"/>
      <c r="K1295" s="6"/>
      <c r="L1295" s="6"/>
      <c r="M1295" s="6"/>
      <c r="N1295" s="6"/>
    </row>
    <row r="1296" spans="1:14" hidden="1" x14ac:dyDescent="0.2">
      <c r="A1296" s="6"/>
      <c r="B1296" s="6"/>
      <c r="C1296" s="6"/>
      <c r="D1296" s="6"/>
      <c r="E1296" s="6"/>
      <c r="F1296" s="6"/>
      <c r="G1296" s="6"/>
      <c r="H1296" s="6"/>
      <c r="I1296" s="6"/>
      <c r="J1296" s="6"/>
      <c r="K1296" s="6"/>
      <c r="L1296" s="6"/>
      <c r="M1296" s="6"/>
      <c r="N1296" s="6"/>
    </row>
    <row r="1297" spans="1:14" hidden="1" x14ac:dyDescent="0.2">
      <c r="A1297" s="6"/>
      <c r="B1297" s="6"/>
      <c r="C1297" s="6"/>
      <c r="D1297" s="6"/>
      <c r="E1297" s="6"/>
      <c r="F1297" s="6"/>
      <c r="G1297" s="6"/>
      <c r="H1297" s="6"/>
      <c r="I1297" s="6"/>
      <c r="J1297" s="6"/>
      <c r="K1297" s="6"/>
      <c r="L1297" s="6"/>
      <c r="M1297" s="6"/>
      <c r="N1297" s="6"/>
    </row>
    <row r="1298" spans="1:14" hidden="1" x14ac:dyDescent="0.2">
      <c r="A1298" s="6"/>
      <c r="B1298" s="6"/>
      <c r="C1298" s="6"/>
      <c r="D1298" s="6"/>
      <c r="E1298" s="6"/>
      <c r="F1298" s="6"/>
      <c r="G1298" s="6"/>
      <c r="H1298" s="6"/>
      <c r="I1298" s="6"/>
      <c r="J1298" s="6"/>
      <c r="K1298" s="6"/>
      <c r="L1298" s="6"/>
      <c r="M1298" s="6"/>
      <c r="N1298" s="6"/>
    </row>
    <row r="1299" spans="1:14" hidden="1" x14ac:dyDescent="0.2">
      <c r="A1299" s="6"/>
      <c r="B1299" s="6"/>
      <c r="C1299" s="6"/>
      <c r="D1299" s="6"/>
      <c r="E1299" s="6"/>
      <c r="F1299" s="6"/>
      <c r="G1299" s="6"/>
      <c r="H1299" s="6"/>
      <c r="I1299" s="6"/>
      <c r="J1299" s="6"/>
      <c r="K1299" s="6"/>
      <c r="L1299" s="6"/>
      <c r="M1299" s="6"/>
      <c r="N1299" s="6"/>
    </row>
    <row r="1300" spans="1:14" hidden="1" x14ac:dyDescent="0.2">
      <c r="A1300" s="6"/>
      <c r="B1300" s="6"/>
      <c r="C1300" s="6"/>
      <c r="D1300" s="6"/>
      <c r="E1300" s="6"/>
      <c r="F1300" s="6"/>
      <c r="G1300" s="6"/>
      <c r="H1300" s="6"/>
      <c r="I1300" s="6"/>
      <c r="J1300" s="6"/>
      <c r="K1300" s="6"/>
      <c r="L1300" s="6"/>
      <c r="M1300" s="6"/>
      <c r="N1300" s="6"/>
    </row>
    <row r="1301" spans="1:14" hidden="1" x14ac:dyDescent="0.2">
      <c r="A1301" s="6"/>
      <c r="B1301" s="6"/>
      <c r="C1301" s="6"/>
      <c r="D1301" s="6"/>
      <c r="E1301" s="6"/>
      <c r="F1301" s="6"/>
      <c r="G1301" s="6"/>
      <c r="H1301" s="6"/>
      <c r="I1301" s="6"/>
      <c r="J1301" s="6"/>
      <c r="K1301" s="6"/>
      <c r="L1301" s="6"/>
      <c r="M1301" s="6"/>
      <c r="N1301" s="6"/>
    </row>
    <row r="1302" spans="1:14" hidden="1" x14ac:dyDescent="0.2">
      <c r="A1302" s="6"/>
      <c r="B1302" s="6"/>
      <c r="C1302" s="6"/>
      <c r="D1302" s="6"/>
      <c r="E1302" s="6"/>
      <c r="F1302" s="6"/>
      <c r="G1302" s="6"/>
      <c r="H1302" s="6"/>
      <c r="I1302" s="6"/>
      <c r="J1302" s="6"/>
      <c r="K1302" s="6"/>
      <c r="L1302" s="6"/>
      <c r="M1302" s="6"/>
      <c r="N1302" s="6"/>
    </row>
    <row r="1303" spans="1:14" hidden="1" x14ac:dyDescent="0.2">
      <c r="A1303" s="6"/>
      <c r="B1303" s="6"/>
      <c r="C1303" s="6"/>
      <c r="D1303" s="6"/>
      <c r="E1303" s="6"/>
      <c r="F1303" s="6"/>
      <c r="G1303" s="6"/>
      <c r="H1303" s="6"/>
      <c r="I1303" s="6"/>
      <c r="J1303" s="6"/>
      <c r="K1303" s="6"/>
      <c r="L1303" s="6"/>
      <c r="M1303" s="6"/>
      <c r="N1303" s="6"/>
    </row>
    <row r="1304" spans="1:14" hidden="1" x14ac:dyDescent="0.2">
      <c r="A1304" s="6"/>
      <c r="B1304" s="6"/>
      <c r="C1304" s="6"/>
      <c r="D1304" s="6"/>
      <c r="E1304" s="6"/>
      <c r="F1304" s="6"/>
      <c r="G1304" s="6"/>
      <c r="H1304" s="6"/>
      <c r="I1304" s="6"/>
      <c r="J1304" s="6"/>
      <c r="K1304" s="6"/>
      <c r="L1304" s="6"/>
      <c r="M1304" s="6"/>
      <c r="N1304" s="6"/>
    </row>
    <row r="1305" spans="1:14" hidden="1" x14ac:dyDescent="0.2">
      <c r="A1305" s="6"/>
      <c r="B1305" s="6"/>
      <c r="C1305" s="6"/>
      <c r="D1305" s="6"/>
      <c r="E1305" s="6"/>
      <c r="F1305" s="6"/>
      <c r="G1305" s="6"/>
      <c r="H1305" s="6"/>
      <c r="I1305" s="6"/>
      <c r="J1305" s="6"/>
      <c r="K1305" s="6"/>
      <c r="L1305" s="6"/>
      <c r="M1305" s="6"/>
      <c r="N1305" s="6"/>
    </row>
    <row r="1306" spans="1:14" hidden="1" x14ac:dyDescent="0.2">
      <c r="A1306" s="6"/>
      <c r="B1306" s="6"/>
      <c r="C1306" s="6"/>
      <c r="D1306" s="6"/>
      <c r="E1306" s="6"/>
      <c r="F1306" s="6"/>
      <c r="G1306" s="6"/>
      <c r="H1306" s="6"/>
      <c r="I1306" s="6"/>
      <c r="J1306" s="6"/>
      <c r="K1306" s="6"/>
      <c r="L1306" s="6"/>
      <c r="M1306" s="6"/>
      <c r="N1306" s="6"/>
    </row>
    <row r="1307" spans="1:14" hidden="1" x14ac:dyDescent="0.2">
      <c r="A1307" s="6"/>
      <c r="B1307" s="6"/>
      <c r="C1307" s="6"/>
      <c r="D1307" s="6"/>
      <c r="E1307" s="6"/>
      <c r="F1307" s="6"/>
      <c r="G1307" s="6"/>
      <c r="H1307" s="6"/>
      <c r="I1307" s="6"/>
      <c r="J1307" s="6"/>
      <c r="K1307" s="6"/>
      <c r="L1307" s="6"/>
      <c r="M1307" s="6"/>
      <c r="N1307" s="6"/>
    </row>
    <row r="1308" spans="1:14" hidden="1" x14ac:dyDescent="0.2">
      <c r="A1308" s="6"/>
      <c r="B1308" s="6"/>
      <c r="C1308" s="6"/>
      <c r="D1308" s="6"/>
      <c r="E1308" s="6"/>
      <c r="F1308" s="6"/>
      <c r="G1308" s="6"/>
      <c r="H1308" s="6"/>
      <c r="I1308" s="6"/>
      <c r="J1308" s="6"/>
      <c r="K1308" s="6"/>
      <c r="L1308" s="6"/>
      <c r="M1308" s="6"/>
      <c r="N1308" s="6"/>
    </row>
    <row r="1309" spans="1:14" hidden="1" x14ac:dyDescent="0.2">
      <c r="A1309" s="6"/>
      <c r="B1309" s="6"/>
      <c r="C1309" s="6"/>
      <c r="D1309" s="6"/>
      <c r="E1309" s="6"/>
      <c r="F1309" s="6"/>
      <c r="G1309" s="6"/>
      <c r="H1309" s="6"/>
      <c r="I1309" s="6"/>
      <c r="J1309" s="6"/>
      <c r="K1309" s="6"/>
      <c r="L1309" s="6"/>
      <c r="M1309" s="6"/>
      <c r="N1309" s="6"/>
    </row>
    <row r="1310" spans="1:14" hidden="1" x14ac:dyDescent="0.2">
      <c r="A1310" s="6"/>
      <c r="B1310" s="6"/>
      <c r="C1310" s="6"/>
      <c r="D1310" s="6"/>
      <c r="E1310" s="6"/>
      <c r="F1310" s="6"/>
      <c r="G1310" s="6"/>
      <c r="H1310" s="6"/>
      <c r="I1310" s="6"/>
      <c r="J1310" s="6"/>
      <c r="K1310" s="6"/>
      <c r="L1310" s="6"/>
      <c r="M1310" s="6"/>
      <c r="N1310" s="6"/>
    </row>
    <row r="1311" spans="1:14" hidden="1" x14ac:dyDescent="0.2">
      <c r="A1311" s="6"/>
      <c r="B1311" s="6"/>
      <c r="C1311" s="6"/>
      <c r="D1311" s="6"/>
      <c r="E1311" s="6"/>
      <c r="F1311" s="6"/>
      <c r="G1311" s="6"/>
      <c r="H1311" s="6"/>
      <c r="I1311" s="6"/>
      <c r="J1311" s="6"/>
      <c r="K1311" s="6"/>
      <c r="L1311" s="6"/>
      <c r="M1311" s="6"/>
      <c r="N1311" s="6"/>
    </row>
    <row r="1312" spans="1:14" hidden="1" x14ac:dyDescent="0.2">
      <c r="A1312" s="6"/>
      <c r="B1312" s="6"/>
      <c r="C1312" s="6"/>
      <c r="D1312" s="6"/>
      <c r="E1312" s="6"/>
      <c r="F1312" s="6"/>
      <c r="G1312" s="6"/>
      <c r="H1312" s="6"/>
      <c r="I1312" s="6"/>
      <c r="J1312" s="6"/>
      <c r="K1312" s="6"/>
      <c r="L1312" s="6"/>
      <c r="M1312" s="6"/>
      <c r="N1312" s="6"/>
    </row>
    <row r="1313" spans="1:14" hidden="1" x14ac:dyDescent="0.2">
      <c r="A1313" s="6"/>
      <c r="B1313" s="6"/>
      <c r="C1313" s="6"/>
      <c r="D1313" s="6"/>
      <c r="E1313" s="6"/>
      <c r="F1313" s="6"/>
      <c r="G1313" s="6"/>
      <c r="H1313" s="6"/>
      <c r="I1313" s="6"/>
      <c r="J1313" s="6"/>
      <c r="K1313" s="6"/>
      <c r="L1313" s="6"/>
      <c r="M1313" s="6"/>
      <c r="N1313" s="6"/>
    </row>
    <row r="1314" spans="1:14" hidden="1" x14ac:dyDescent="0.2">
      <c r="A1314" s="6"/>
      <c r="B1314" s="6"/>
      <c r="C1314" s="6"/>
      <c r="D1314" s="6"/>
      <c r="E1314" s="6"/>
      <c r="F1314" s="6"/>
      <c r="G1314" s="6"/>
      <c r="H1314" s="6"/>
      <c r="I1314" s="6"/>
      <c r="J1314" s="6"/>
      <c r="K1314" s="6"/>
      <c r="L1314" s="6"/>
      <c r="M1314" s="6"/>
      <c r="N1314" s="6"/>
    </row>
    <row r="1315" spans="1:14" hidden="1" x14ac:dyDescent="0.2">
      <c r="A1315" s="6"/>
      <c r="B1315" s="6"/>
      <c r="C1315" s="6"/>
      <c r="D1315" s="6"/>
      <c r="E1315" s="6"/>
      <c r="F1315" s="6"/>
      <c r="G1315" s="6"/>
      <c r="H1315" s="6"/>
      <c r="I1315" s="6"/>
      <c r="J1315" s="6"/>
      <c r="K1315" s="6"/>
      <c r="L1315" s="6"/>
      <c r="M1315" s="6"/>
      <c r="N1315" s="6"/>
    </row>
    <row r="1316" spans="1:14" hidden="1" x14ac:dyDescent="0.2">
      <c r="A1316" s="6"/>
      <c r="B1316" s="6"/>
      <c r="C1316" s="6"/>
      <c r="D1316" s="6"/>
      <c r="E1316" s="6"/>
      <c r="F1316" s="6"/>
      <c r="G1316" s="6"/>
      <c r="H1316" s="6"/>
      <c r="I1316" s="6"/>
      <c r="J1316" s="6"/>
      <c r="K1316" s="6"/>
      <c r="L1316" s="6"/>
      <c r="M1316" s="6"/>
      <c r="N1316" s="6"/>
    </row>
    <row r="1317" spans="1:14" hidden="1" x14ac:dyDescent="0.2">
      <c r="A1317" s="6"/>
      <c r="B1317" s="6"/>
      <c r="C1317" s="6"/>
      <c r="D1317" s="6"/>
      <c r="E1317" s="6"/>
      <c r="F1317" s="6"/>
      <c r="G1317" s="6"/>
      <c r="H1317" s="6"/>
      <c r="I1317" s="6"/>
      <c r="J1317" s="6"/>
      <c r="K1317" s="6"/>
      <c r="L1317" s="6"/>
      <c r="M1317" s="6"/>
      <c r="N1317" s="6"/>
    </row>
    <row r="1318" spans="1:14" hidden="1" x14ac:dyDescent="0.2">
      <c r="A1318" s="6"/>
      <c r="B1318" s="6"/>
      <c r="C1318" s="6"/>
      <c r="D1318" s="6"/>
      <c r="E1318" s="6"/>
      <c r="F1318" s="6"/>
      <c r="G1318" s="6"/>
      <c r="H1318" s="6"/>
      <c r="I1318" s="6"/>
      <c r="J1318" s="6"/>
      <c r="K1318" s="6"/>
      <c r="L1318" s="6"/>
      <c r="M1318" s="6"/>
      <c r="N1318" s="6"/>
    </row>
    <row r="1319" spans="1:14" hidden="1" x14ac:dyDescent="0.2">
      <c r="A1319" s="6"/>
      <c r="B1319" s="6"/>
      <c r="C1319" s="6"/>
      <c r="D1319" s="6"/>
      <c r="E1319" s="6"/>
      <c r="F1319" s="6"/>
      <c r="G1319" s="6"/>
      <c r="H1319" s="6"/>
      <c r="I1319" s="6"/>
      <c r="J1319" s="6"/>
      <c r="K1319" s="6"/>
      <c r="L1319" s="6"/>
      <c r="M1319" s="6"/>
      <c r="N1319" s="6"/>
    </row>
    <row r="1320" spans="1:14" hidden="1" x14ac:dyDescent="0.2">
      <c r="A1320" s="6"/>
      <c r="B1320" s="6"/>
      <c r="C1320" s="6"/>
      <c r="D1320" s="6"/>
      <c r="E1320" s="6"/>
      <c r="F1320" s="6"/>
      <c r="G1320" s="6"/>
      <c r="H1320" s="6"/>
      <c r="I1320" s="6"/>
      <c r="J1320" s="6"/>
      <c r="K1320" s="6"/>
      <c r="L1320" s="6"/>
      <c r="M1320" s="6"/>
      <c r="N1320" s="6"/>
    </row>
    <row r="1321" spans="1:14" hidden="1" x14ac:dyDescent="0.2">
      <c r="A1321" s="6"/>
      <c r="B1321" s="6"/>
      <c r="C1321" s="6"/>
      <c r="D1321" s="6"/>
      <c r="E1321" s="6"/>
      <c r="F1321" s="6"/>
      <c r="G1321" s="6"/>
      <c r="H1321" s="6"/>
      <c r="I1321" s="6"/>
      <c r="J1321" s="6"/>
      <c r="K1321" s="6"/>
      <c r="L1321" s="6"/>
      <c r="M1321" s="6"/>
      <c r="N1321" s="6"/>
    </row>
    <row r="1322" spans="1:14" hidden="1" x14ac:dyDescent="0.2">
      <c r="A1322" s="6"/>
      <c r="B1322" s="6"/>
      <c r="C1322" s="6"/>
      <c r="D1322" s="6"/>
      <c r="E1322" s="6"/>
      <c r="F1322" s="6"/>
      <c r="G1322" s="6"/>
      <c r="H1322" s="6"/>
      <c r="I1322" s="6"/>
      <c r="J1322" s="6"/>
      <c r="K1322" s="6"/>
      <c r="L1322" s="6"/>
      <c r="M1322" s="6"/>
      <c r="N1322" s="6"/>
    </row>
    <row r="1323" spans="1:14" hidden="1" x14ac:dyDescent="0.2">
      <c r="A1323" s="6"/>
      <c r="B1323" s="6"/>
      <c r="C1323" s="6"/>
      <c r="D1323" s="6"/>
      <c r="E1323" s="6"/>
      <c r="F1323" s="6"/>
      <c r="G1323" s="6"/>
      <c r="H1323" s="6"/>
      <c r="I1323" s="6"/>
      <c r="J1323" s="6"/>
      <c r="K1323" s="6"/>
      <c r="L1323" s="6"/>
      <c r="M1323" s="6"/>
      <c r="N1323" s="6"/>
    </row>
    <row r="1324" spans="1:14" hidden="1" x14ac:dyDescent="0.2">
      <c r="A1324" s="6"/>
      <c r="B1324" s="6"/>
      <c r="C1324" s="6"/>
      <c r="D1324" s="6"/>
      <c r="E1324" s="6"/>
      <c r="F1324" s="6"/>
      <c r="G1324" s="6"/>
      <c r="H1324" s="6"/>
      <c r="I1324" s="6"/>
      <c r="J1324" s="6"/>
      <c r="K1324" s="6"/>
      <c r="L1324" s="6"/>
      <c r="M1324" s="6"/>
      <c r="N1324" s="6"/>
    </row>
    <row r="1325" spans="1:14" hidden="1" x14ac:dyDescent="0.2">
      <c r="A1325" s="6"/>
      <c r="B1325" s="6"/>
      <c r="C1325" s="6"/>
      <c r="D1325" s="6"/>
      <c r="E1325" s="6"/>
      <c r="F1325" s="6"/>
      <c r="G1325" s="6"/>
      <c r="H1325" s="6"/>
      <c r="I1325" s="6"/>
      <c r="J1325" s="6"/>
      <c r="K1325" s="6"/>
      <c r="L1325" s="6"/>
      <c r="M1325" s="6"/>
      <c r="N1325" s="6"/>
    </row>
    <row r="1326" spans="1:14" hidden="1" x14ac:dyDescent="0.2">
      <c r="A1326" s="6"/>
      <c r="B1326" s="6"/>
      <c r="C1326" s="6"/>
      <c r="D1326" s="6"/>
      <c r="E1326" s="6"/>
      <c r="F1326" s="6"/>
      <c r="G1326" s="6"/>
      <c r="H1326" s="6"/>
      <c r="I1326" s="6"/>
      <c r="J1326" s="6"/>
      <c r="K1326" s="6"/>
      <c r="L1326" s="6"/>
      <c r="M1326" s="6"/>
      <c r="N1326" s="6"/>
    </row>
    <row r="1327" spans="1:14" hidden="1" x14ac:dyDescent="0.2">
      <c r="A1327" s="6"/>
      <c r="B1327" s="6"/>
      <c r="C1327" s="6"/>
      <c r="D1327" s="6"/>
      <c r="E1327" s="6"/>
      <c r="F1327" s="6"/>
      <c r="G1327" s="6"/>
      <c r="H1327" s="6"/>
      <c r="I1327" s="6"/>
      <c r="J1327" s="6"/>
      <c r="K1327" s="6"/>
      <c r="L1327" s="6"/>
      <c r="M1327" s="6"/>
      <c r="N1327" s="6"/>
    </row>
    <row r="1328" spans="1:14" hidden="1" x14ac:dyDescent="0.2">
      <c r="A1328" s="6"/>
      <c r="B1328" s="6"/>
      <c r="C1328" s="6"/>
      <c r="D1328" s="6"/>
      <c r="E1328" s="6"/>
      <c r="F1328" s="6"/>
      <c r="G1328" s="6"/>
      <c r="H1328" s="6"/>
      <c r="I1328" s="6"/>
      <c r="J1328" s="6"/>
      <c r="K1328" s="6"/>
      <c r="L1328" s="6"/>
      <c r="M1328" s="6"/>
      <c r="N1328" s="6"/>
    </row>
    <row r="1329" spans="1:14" hidden="1" x14ac:dyDescent="0.2">
      <c r="A1329" s="6"/>
      <c r="B1329" s="6"/>
      <c r="C1329" s="6"/>
      <c r="D1329" s="6"/>
      <c r="E1329" s="6"/>
      <c r="F1329" s="6"/>
      <c r="G1329" s="6"/>
      <c r="H1329" s="6"/>
      <c r="I1329" s="6"/>
      <c r="J1329" s="6"/>
      <c r="K1329" s="6"/>
      <c r="L1329" s="6"/>
      <c r="M1329" s="6"/>
      <c r="N1329" s="6"/>
    </row>
    <row r="1330" spans="1:14" hidden="1" x14ac:dyDescent="0.2">
      <c r="A1330" s="6"/>
      <c r="B1330" s="6"/>
      <c r="C1330" s="6"/>
      <c r="D1330" s="6"/>
      <c r="E1330" s="6"/>
      <c r="F1330" s="6"/>
      <c r="G1330" s="6"/>
      <c r="H1330" s="6"/>
      <c r="I1330" s="6"/>
      <c r="J1330" s="6"/>
      <c r="K1330" s="6"/>
      <c r="L1330" s="6"/>
      <c r="M1330" s="6"/>
      <c r="N1330" s="6"/>
    </row>
    <row r="1331" spans="1:14" hidden="1" x14ac:dyDescent="0.2">
      <c r="A1331" s="6"/>
      <c r="B1331" s="6"/>
      <c r="C1331" s="6"/>
      <c r="D1331" s="6"/>
      <c r="E1331" s="6"/>
      <c r="F1331" s="6"/>
      <c r="G1331" s="6"/>
      <c r="H1331" s="6"/>
      <c r="I1331" s="6"/>
      <c r="J1331" s="6"/>
      <c r="K1331" s="6"/>
      <c r="L1331" s="6"/>
      <c r="M1331" s="6"/>
      <c r="N1331" s="6"/>
    </row>
    <row r="1332" spans="1:14" hidden="1" x14ac:dyDescent="0.2">
      <c r="A1332" s="6"/>
      <c r="B1332" s="6"/>
      <c r="C1332" s="6"/>
      <c r="D1332" s="6"/>
      <c r="E1332" s="6"/>
      <c r="F1332" s="6"/>
      <c r="G1332" s="6"/>
      <c r="H1332" s="6"/>
      <c r="I1332" s="6"/>
      <c r="J1332" s="6"/>
      <c r="K1332" s="6"/>
      <c r="L1332" s="6"/>
      <c r="M1332" s="6"/>
      <c r="N1332" s="6"/>
    </row>
    <row r="1333" spans="1:14" hidden="1" x14ac:dyDescent="0.2">
      <c r="A1333" s="6"/>
      <c r="B1333" s="6"/>
      <c r="C1333" s="6"/>
      <c r="D1333" s="6"/>
      <c r="E1333" s="6"/>
      <c r="F1333" s="6"/>
      <c r="G1333" s="6"/>
      <c r="H1333" s="6"/>
      <c r="I1333" s="6"/>
      <c r="J1333" s="6"/>
      <c r="K1333" s="6"/>
      <c r="L1333" s="6"/>
      <c r="M1333" s="6"/>
      <c r="N1333" s="6"/>
    </row>
    <row r="1334" spans="1:14" hidden="1" x14ac:dyDescent="0.2">
      <c r="A1334" s="6"/>
      <c r="B1334" s="6"/>
      <c r="C1334" s="6"/>
      <c r="D1334" s="6"/>
      <c r="E1334" s="6"/>
      <c r="F1334" s="6"/>
      <c r="G1334" s="6"/>
      <c r="H1334" s="6"/>
      <c r="I1334" s="6"/>
      <c r="J1334" s="6"/>
      <c r="K1334" s="6"/>
      <c r="L1334" s="6"/>
      <c r="M1334" s="6"/>
      <c r="N1334" s="6"/>
    </row>
    <row r="1335" spans="1:14" hidden="1" x14ac:dyDescent="0.2">
      <c r="A1335" s="6"/>
      <c r="B1335" s="6"/>
      <c r="C1335" s="6"/>
      <c r="D1335" s="6"/>
      <c r="E1335" s="6"/>
      <c r="F1335" s="6"/>
      <c r="G1335" s="6"/>
      <c r="H1335" s="6"/>
      <c r="I1335" s="6"/>
      <c r="J1335" s="6"/>
      <c r="K1335" s="6"/>
      <c r="L1335" s="6"/>
      <c r="M1335" s="6"/>
      <c r="N1335" s="6"/>
    </row>
    <row r="1336" spans="1:14" hidden="1" x14ac:dyDescent="0.2">
      <c r="A1336" s="6"/>
      <c r="B1336" s="6"/>
      <c r="C1336" s="6"/>
      <c r="D1336" s="6"/>
      <c r="E1336" s="6"/>
      <c r="F1336" s="6"/>
      <c r="G1336" s="6"/>
      <c r="H1336" s="6"/>
      <c r="I1336" s="6"/>
      <c r="J1336" s="6"/>
      <c r="K1336" s="6"/>
      <c r="L1336" s="6"/>
      <c r="M1336" s="6"/>
      <c r="N1336" s="6"/>
    </row>
    <row r="1337" spans="1:14" hidden="1" x14ac:dyDescent="0.2">
      <c r="A1337" s="6"/>
      <c r="B1337" s="6"/>
      <c r="C1337" s="6"/>
      <c r="D1337" s="6"/>
      <c r="E1337" s="6"/>
      <c r="F1337" s="6"/>
      <c r="G1337" s="6"/>
      <c r="H1337" s="6"/>
      <c r="I1337" s="6"/>
      <c r="J1337" s="6"/>
      <c r="K1337" s="6"/>
      <c r="L1337" s="6"/>
      <c r="M1337" s="6"/>
      <c r="N1337" s="6"/>
    </row>
    <row r="1338" spans="1:14" hidden="1" x14ac:dyDescent="0.2">
      <c r="A1338" s="6"/>
      <c r="B1338" s="6"/>
      <c r="C1338" s="6"/>
      <c r="D1338" s="6"/>
      <c r="E1338" s="6"/>
      <c r="F1338" s="6"/>
      <c r="G1338" s="6"/>
      <c r="H1338" s="6"/>
      <c r="I1338" s="6"/>
      <c r="J1338" s="6"/>
      <c r="K1338" s="6"/>
      <c r="L1338" s="6"/>
      <c r="M1338" s="6"/>
      <c r="N1338" s="6"/>
    </row>
    <row r="1339" spans="1:14" hidden="1" x14ac:dyDescent="0.2">
      <c r="A1339" s="6"/>
      <c r="B1339" s="6"/>
      <c r="C1339" s="6"/>
      <c r="D1339" s="6"/>
      <c r="E1339" s="6"/>
      <c r="F1339" s="6"/>
      <c r="G1339" s="6"/>
      <c r="H1339" s="6"/>
      <c r="I1339" s="6"/>
      <c r="J1339" s="6"/>
      <c r="K1339" s="6"/>
      <c r="L1339" s="6"/>
      <c r="M1339" s="6"/>
      <c r="N1339" s="6"/>
    </row>
    <row r="1340" spans="1:14" hidden="1" x14ac:dyDescent="0.2">
      <c r="A1340" s="6"/>
      <c r="B1340" s="6"/>
      <c r="C1340" s="6"/>
      <c r="D1340" s="6"/>
      <c r="E1340" s="6"/>
      <c r="F1340" s="6"/>
      <c r="G1340" s="6"/>
      <c r="H1340" s="6"/>
      <c r="I1340" s="6"/>
      <c r="J1340" s="6"/>
      <c r="K1340" s="6"/>
      <c r="L1340" s="6"/>
      <c r="M1340" s="6"/>
      <c r="N1340" s="6"/>
    </row>
    <row r="1341" spans="1:14" hidden="1" x14ac:dyDescent="0.2">
      <c r="A1341" s="6"/>
      <c r="B1341" s="6"/>
      <c r="C1341" s="6"/>
      <c r="D1341" s="6"/>
      <c r="E1341" s="6"/>
      <c r="F1341" s="6"/>
      <c r="G1341" s="6"/>
      <c r="H1341" s="6"/>
      <c r="I1341" s="6"/>
      <c r="J1341" s="6"/>
      <c r="K1341" s="6"/>
      <c r="L1341" s="6"/>
      <c r="M1341" s="6"/>
      <c r="N1341" s="6"/>
    </row>
    <row r="1342" spans="1:14" hidden="1" x14ac:dyDescent="0.2">
      <c r="A1342" s="6"/>
      <c r="B1342" s="6"/>
      <c r="C1342" s="6"/>
      <c r="D1342" s="6"/>
      <c r="E1342" s="6"/>
      <c r="F1342" s="6"/>
      <c r="G1342" s="6"/>
      <c r="H1342" s="6"/>
      <c r="I1342" s="6"/>
      <c r="J1342" s="6"/>
      <c r="K1342" s="6"/>
      <c r="L1342" s="6"/>
      <c r="M1342" s="6"/>
      <c r="N1342" s="6"/>
    </row>
    <row r="1343" spans="1:14" hidden="1" x14ac:dyDescent="0.2">
      <c r="A1343" s="6"/>
      <c r="B1343" s="6"/>
      <c r="C1343" s="6"/>
      <c r="D1343" s="6"/>
      <c r="E1343" s="6"/>
      <c r="F1343" s="6"/>
      <c r="G1343" s="6"/>
      <c r="H1343" s="6"/>
      <c r="I1343" s="6"/>
      <c r="J1343" s="6"/>
      <c r="K1343" s="6"/>
      <c r="L1343" s="6"/>
      <c r="M1343" s="6"/>
      <c r="N1343" s="6"/>
    </row>
    <row r="1344" spans="1:14" hidden="1" x14ac:dyDescent="0.2">
      <c r="A1344" s="6"/>
      <c r="B1344" s="6"/>
      <c r="C1344" s="6"/>
      <c r="D1344" s="6"/>
      <c r="E1344" s="6"/>
      <c r="F1344" s="6"/>
      <c r="G1344" s="6"/>
      <c r="H1344" s="6"/>
      <c r="I1344" s="6"/>
      <c r="J1344" s="6"/>
      <c r="K1344" s="6"/>
      <c r="L1344" s="6"/>
      <c r="M1344" s="6"/>
      <c r="N1344" s="6"/>
    </row>
    <row r="1345" spans="1:14" hidden="1" x14ac:dyDescent="0.2">
      <c r="A1345" s="6"/>
      <c r="B1345" s="6"/>
      <c r="C1345" s="6"/>
      <c r="D1345" s="6"/>
      <c r="E1345" s="6"/>
      <c r="F1345" s="6"/>
      <c r="G1345" s="6"/>
      <c r="H1345" s="6"/>
      <c r="I1345" s="6"/>
      <c r="J1345" s="6"/>
      <c r="K1345" s="6"/>
      <c r="L1345" s="6"/>
      <c r="M1345" s="6"/>
      <c r="N1345" s="6"/>
    </row>
    <row r="1346" spans="1:14" hidden="1" x14ac:dyDescent="0.2">
      <c r="A1346" s="6"/>
      <c r="B1346" s="6"/>
      <c r="C1346" s="6"/>
      <c r="D1346" s="6"/>
      <c r="E1346" s="6"/>
      <c r="F1346" s="6"/>
      <c r="G1346" s="6"/>
      <c r="H1346" s="6"/>
      <c r="I1346" s="6"/>
      <c r="J1346" s="6"/>
      <c r="K1346" s="6"/>
      <c r="L1346" s="6"/>
      <c r="M1346" s="6"/>
      <c r="N1346" s="6"/>
    </row>
    <row r="1347" spans="1:14" hidden="1" x14ac:dyDescent="0.2">
      <c r="A1347" s="6"/>
      <c r="B1347" s="6"/>
      <c r="C1347" s="6"/>
      <c r="D1347" s="6"/>
      <c r="E1347" s="6"/>
      <c r="F1347" s="6"/>
      <c r="G1347" s="6"/>
      <c r="H1347" s="6"/>
      <c r="I1347" s="6"/>
      <c r="J1347" s="6"/>
      <c r="K1347" s="6"/>
      <c r="L1347" s="6"/>
      <c r="M1347" s="6"/>
      <c r="N1347" s="6"/>
    </row>
    <row r="1348" spans="1:14" hidden="1" x14ac:dyDescent="0.2">
      <c r="A1348" s="6"/>
      <c r="B1348" s="6"/>
      <c r="C1348" s="6"/>
      <c r="D1348" s="6"/>
      <c r="E1348" s="6"/>
      <c r="F1348" s="6"/>
      <c r="G1348" s="6"/>
      <c r="H1348" s="6"/>
      <c r="I1348" s="6"/>
      <c r="J1348" s="6"/>
      <c r="K1348" s="6"/>
      <c r="L1348" s="6"/>
      <c r="M1348" s="6"/>
      <c r="N1348" s="6"/>
    </row>
    <row r="1349" spans="1:14" hidden="1" x14ac:dyDescent="0.2">
      <c r="A1349" s="6"/>
      <c r="B1349" s="6"/>
      <c r="C1349" s="6"/>
      <c r="D1349" s="6"/>
      <c r="E1349" s="6"/>
      <c r="F1349" s="6"/>
      <c r="G1349" s="6"/>
      <c r="H1349" s="6"/>
      <c r="I1349" s="6"/>
      <c r="J1349" s="6"/>
      <c r="K1349" s="6"/>
      <c r="L1349" s="6"/>
      <c r="M1349" s="6"/>
      <c r="N1349" s="6"/>
    </row>
    <row r="1350" spans="1:14" hidden="1" x14ac:dyDescent="0.2">
      <c r="A1350" s="6"/>
      <c r="B1350" s="6"/>
      <c r="C1350" s="6"/>
      <c r="D1350" s="6"/>
      <c r="E1350" s="6"/>
      <c r="F1350" s="6"/>
      <c r="G1350" s="6"/>
      <c r="H1350" s="6"/>
      <c r="I1350" s="6"/>
      <c r="J1350" s="6"/>
      <c r="K1350" s="6"/>
      <c r="L1350" s="6"/>
      <c r="M1350" s="6"/>
      <c r="N1350" s="6"/>
    </row>
    <row r="1351" spans="1:14" hidden="1" x14ac:dyDescent="0.2">
      <c r="A1351" s="6"/>
      <c r="B1351" s="6"/>
      <c r="C1351" s="6"/>
      <c r="D1351" s="6"/>
      <c r="E1351" s="6"/>
      <c r="F1351" s="6"/>
      <c r="G1351" s="6"/>
      <c r="H1351" s="6"/>
      <c r="I1351" s="6"/>
      <c r="J1351" s="6"/>
      <c r="K1351" s="6"/>
      <c r="L1351" s="6"/>
      <c r="M1351" s="6"/>
      <c r="N1351" s="6"/>
    </row>
    <row r="1352" spans="1:14" hidden="1" x14ac:dyDescent="0.2">
      <c r="A1352" s="6"/>
      <c r="B1352" s="6"/>
      <c r="C1352" s="6"/>
      <c r="D1352" s="6"/>
      <c r="E1352" s="6"/>
      <c r="F1352" s="6"/>
      <c r="G1352" s="6"/>
      <c r="H1352" s="6"/>
      <c r="I1352" s="6"/>
      <c r="J1352" s="6"/>
      <c r="K1352" s="6"/>
      <c r="L1352" s="6"/>
      <c r="M1352" s="6"/>
      <c r="N1352" s="6"/>
    </row>
    <row r="1353" spans="1:14" hidden="1" x14ac:dyDescent="0.2">
      <c r="A1353" s="6"/>
      <c r="B1353" s="6"/>
      <c r="C1353" s="6"/>
      <c r="D1353" s="6"/>
      <c r="E1353" s="6"/>
      <c r="F1353" s="6"/>
      <c r="G1353" s="6"/>
      <c r="H1353" s="6"/>
      <c r="I1353" s="6"/>
      <c r="J1353" s="6"/>
      <c r="K1353" s="6"/>
      <c r="L1353" s="6"/>
      <c r="M1353" s="6"/>
      <c r="N1353" s="6"/>
    </row>
    <row r="1354" spans="1:14" hidden="1" x14ac:dyDescent="0.2">
      <c r="A1354" s="6"/>
      <c r="B1354" s="6"/>
      <c r="C1354" s="6"/>
      <c r="D1354" s="6"/>
      <c r="E1354" s="6"/>
      <c r="F1354" s="6"/>
      <c r="G1354" s="6"/>
      <c r="H1354" s="6"/>
      <c r="I1354" s="6"/>
      <c r="J1354" s="6"/>
      <c r="K1354" s="6"/>
      <c r="L1354" s="6"/>
      <c r="M1354" s="6"/>
      <c r="N1354" s="6"/>
    </row>
    <row r="1355" spans="1:14" hidden="1" x14ac:dyDescent="0.2">
      <c r="A1355" s="6"/>
      <c r="B1355" s="6"/>
      <c r="C1355" s="6"/>
      <c r="D1355" s="6"/>
      <c r="E1355" s="6"/>
      <c r="F1355" s="6"/>
      <c r="G1355" s="6"/>
      <c r="H1355" s="6"/>
      <c r="I1355" s="6"/>
      <c r="J1355" s="6"/>
      <c r="K1355" s="6"/>
      <c r="L1355" s="6"/>
      <c r="M1355" s="6"/>
      <c r="N1355" s="6"/>
    </row>
    <row r="1356" spans="1:14" hidden="1" x14ac:dyDescent="0.2">
      <c r="A1356" s="6"/>
      <c r="B1356" s="6"/>
      <c r="C1356" s="6"/>
      <c r="D1356" s="6"/>
      <c r="E1356" s="6"/>
      <c r="F1356" s="6"/>
      <c r="G1356" s="6"/>
      <c r="H1356" s="6"/>
      <c r="I1356" s="6"/>
      <c r="J1356" s="6"/>
      <c r="K1356" s="6"/>
      <c r="L1356" s="6"/>
      <c r="M1356" s="6"/>
      <c r="N1356" s="6"/>
    </row>
    <row r="1357" spans="1:14" hidden="1" x14ac:dyDescent="0.2">
      <c r="A1357" s="6"/>
      <c r="B1357" s="6"/>
      <c r="C1357" s="6"/>
      <c r="D1357" s="6"/>
      <c r="E1357" s="6"/>
      <c r="F1357" s="6"/>
      <c r="G1357" s="6"/>
      <c r="H1357" s="6"/>
      <c r="I1357" s="6"/>
      <c r="J1357" s="6"/>
      <c r="K1357" s="6"/>
      <c r="L1357" s="6"/>
      <c r="M1357" s="6"/>
      <c r="N1357" s="6"/>
    </row>
    <row r="1358" spans="1:14" hidden="1" x14ac:dyDescent="0.2">
      <c r="A1358" s="6"/>
      <c r="B1358" s="6"/>
      <c r="C1358" s="6"/>
      <c r="D1358" s="6"/>
      <c r="E1358" s="6"/>
      <c r="F1358" s="6"/>
      <c r="G1358" s="6"/>
      <c r="H1358" s="6"/>
      <c r="I1358" s="6"/>
      <c r="J1358" s="6"/>
      <c r="K1358" s="6"/>
      <c r="L1358" s="6"/>
      <c r="M1358" s="6"/>
      <c r="N1358" s="6"/>
    </row>
    <row r="1359" spans="1:14" hidden="1" x14ac:dyDescent="0.2">
      <c r="A1359" s="6"/>
      <c r="B1359" s="6"/>
      <c r="C1359" s="6"/>
      <c r="D1359" s="6"/>
      <c r="E1359" s="6"/>
      <c r="F1359" s="6"/>
      <c r="G1359" s="6"/>
      <c r="H1359" s="6"/>
      <c r="I1359" s="6"/>
      <c r="J1359" s="6"/>
      <c r="K1359" s="6"/>
      <c r="L1359" s="6"/>
      <c r="M1359" s="6"/>
      <c r="N1359" s="6"/>
    </row>
    <row r="1360" spans="1:14" hidden="1" x14ac:dyDescent="0.2">
      <c r="A1360" s="6"/>
      <c r="B1360" s="6"/>
      <c r="C1360" s="6"/>
      <c r="D1360" s="6"/>
      <c r="E1360" s="6"/>
      <c r="F1360" s="6"/>
      <c r="G1360" s="6"/>
      <c r="H1360" s="6"/>
      <c r="I1360" s="6"/>
      <c r="J1360" s="6"/>
      <c r="K1360" s="6"/>
      <c r="L1360" s="6"/>
      <c r="M1360" s="6"/>
      <c r="N1360" s="6"/>
    </row>
    <row r="1361" spans="1:14" hidden="1" x14ac:dyDescent="0.2">
      <c r="A1361" s="6"/>
      <c r="B1361" s="6"/>
      <c r="C1361" s="6"/>
      <c r="D1361" s="6"/>
      <c r="E1361" s="6"/>
      <c r="F1361" s="6"/>
      <c r="G1361" s="6"/>
      <c r="H1361" s="6"/>
      <c r="I1361" s="6"/>
      <c r="J1361" s="6"/>
      <c r="K1361" s="6"/>
      <c r="L1361" s="6"/>
      <c r="M1361" s="6"/>
      <c r="N1361" s="6"/>
    </row>
    <row r="1362" spans="1:14" hidden="1" x14ac:dyDescent="0.2">
      <c r="A1362" s="6"/>
      <c r="B1362" s="6"/>
      <c r="C1362" s="6"/>
      <c r="D1362" s="6"/>
      <c r="E1362" s="6"/>
      <c r="F1362" s="6"/>
      <c r="G1362" s="6"/>
      <c r="H1362" s="6"/>
      <c r="I1362" s="6"/>
      <c r="J1362" s="6"/>
      <c r="K1362" s="6"/>
      <c r="L1362" s="6"/>
      <c r="M1362" s="6"/>
      <c r="N1362" s="6"/>
    </row>
    <row r="1363" spans="1:14" hidden="1" x14ac:dyDescent="0.2">
      <c r="A1363" s="6"/>
      <c r="B1363" s="6"/>
      <c r="C1363" s="6"/>
      <c r="D1363" s="6"/>
      <c r="E1363" s="6"/>
      <c r="F1363" s="6"/>
      <c r="G1363" s="6"/>
      <c r="H1363" s="6"/>
      <c r="I1363" s="6"/>
      <c r="J1363" s="6"/>
      <c r="K1363" s="6"/>
      <c r="L1363" s="6"/>
      <c r="M1363" s="6"/>
      <c r="N1363" s="6"/>
    </row>
    <row r="1364" spans="1:14" hidden="1" x14ac:dyDescent="0.2">
      <c r="A1364" s="6"/>
      <c r="B1364" s="6"/>
      <c r="C1364" s="6"/>
      <c r="D1364" s="6"/>
      <c r="E1364" s="6"/>
      <c r="F1364" s="6"/>
      <c r="G1364" s="6"/>
      <c r="H1364" s="6"/>
      <c r="I1364" s="6"/>
      <c r="J1364" s="6"/>
      <c r="K1364" s="6"/>
      <c r="L1364" s="6"/>
      <c r="M1364" s="6"/>
      <c r="N1364" s="6"/>
    </row>
    <row r="1365" spans="1:14" hidden="1" x14ac:dyDescent="0.2">
      <c r="A1365" s="6"/>
      <c r="B1365" s="6"/>
      <c r="C1365" s="6"/>
      <c r="D1365" s="6"/>
      <c r="E1365" s="6"/>
      <c r="F1365" s="6"/>
      <c r="G1365" s="6"/>
      <c r="H1365" s="6"/>
      <c r="I1365" s="6"/>
      <c r="J1365" s="6"/>
      <c r="K1365" s="6"/>
      <c r="L1365" s="6"/>
      <c r="M1365" s="6"/>
      <c r="N1365" s="6"/>
    </row>
    <row r="1366" spans="1:14" hidden="1" x14ac:dyDescent="0.2">
      <c r="A1366" s="6"/>
      <c r="B1366" s="6"/>
      <c r="C1366" s="6"/>
      <c r="D1366" s="6"/>
      <c r="E1366" s="6"/>
      <c r="F1366" s="6"/>
      <c r="G1366" s="6"/>
      <c r="H1366" s="6"/>
      <c r="I1366" s="6"/>
      <c r="J1366" s="6"/>
      <c r="K1366" s="6"/>
      <c r="L1366" s="6"/>
      <c r="M1366" s="6"/>
      <c r="N1366" s="6"/>
    </row>
    <row r="1367" spans="1:14" hidden="1" x14ac:dyDescent="0.2">
      <c r="A1367" s="6"/>
      <c r="B1367" s="6"/>
      <c r="C1367" s="6"/>
      <c r="D1367" s="6"/>
      <c r="E1367" s="6"/>
      <c r="F1367" s="6"/>
      <c r="G1367" s="6"/>
      <c r="H1367" s="6"/>
      <c r="I1367" s="6"/>
      <c r="J1367" s="6"/>
      <c r="K1367" s="6"/>
      <c r="L1367" s="6"/>
      <c r="M1367" s="6"/>
      <c r="N1367" s="6"/>
    </row>
    <row r="1368" spans="1:14" hidden="1" x14ac:dyDescent="0.2">
      <c r="A1368" s="6"/>
      <c r="B1368" s="6"/>
      <c r="C1368" s="6"/>
      <c r="D1368" s="6"/>
      <c r="E1368" s="6"/>
      <c r="F1368" s="6"/>
      <c r="G1368" s="6"/>
      <c r="H1368" s="6"/>
      <c r="I1368" s="6"/>
      <c r="J1368" s="6"/>
      <c r="K1368" s="6"/>
      <c r="L1368" s="6"/>
      <c r="M1368" s="6"/>
      <c r="N1368" s="6"/>
    </row>
    <row r="1369" spans="1:14" hidden="1" x14ac:dyDescent="0.2">
      <c r="A1369" s="6"/>
      <c r="B1369" s="6"/>
      <c r="C1369" s="6"/>
      <c r="D1369" s="6"/>
      <c r="E1369" s="6"/>
      <c r="F1369" s="6"/>
      <c r="G1369" s="6"/>
      <c r="H1369" s="6"/>
      <c r="I1369" s="6"/>
      <c r="J1369" s="6"/>
      <c r="K1369" s="6"/>
      <c r="L1369" s="6"/>
      <c r="M1369" s="6"/>
      <c r="N1369" s="6"/>
    </row>
    <row r="1370" spans="1:14" hidden="1" x14ac:dyDescent="0.2">
      <c r="A1370" s="6"/>
      <c r="B1370" s="6"/>
      <c r="C1370" s="6"/>
      <c r="D1370" s="6"/>
      <c r="E1370" s="6"/>
      <c r="F1370" s="6"/>
      <c r="G1370" s="6"/>
      <c r="H1370" s="6"/>
      <c r="I1370" s="6"/>
      <c r="J1370" s="6"/>
      <c r="K1370" s="6"/>
      <c r="L1370" s="6"/>
      <c r="M1370" s="6"/>
      <c r="N1370" s="6"/>
    </row>
    <row r="1371" spans="1:14" hidden="1" x14ac:dyDescent="0.2">
      <c r="A1371" s="6"/>
      <c r="B1371" s="6"/>
      <c r="C1371" s="6"/>
      <c r="D1371" s="6"/>
      <c r="E1371" s="6"/>
      <c r="F1371" s="6"/>
      <c r="G1371" s="6"/>
      <c r="H1371" s="6"/>
      <c r="I1371" s="6"/>
      <c r="J1371" s="6"/>
      <c r="K1371" s="6"/>
      <c r="L1371" s="6"/>
      <c r="M1371" s="6"/>
      <c r="N1371" s="6"/>
    </row>
    <row r="1372" spans="1:14" hidden="1" x14ac:dyDescent="0.2">
      <c r="A1372" s="6"/>
      <c r="B1372" s="6"/>
      <c r="C1372" s="6"/>
      <c r="D1372" s="6"/>
      <c r="E1372" s="6"/>
      <c r="F1372" s="6"/>
      <c r="G1372" s="6"/>
      <c r="H1372" s="6"/>
      <c r="I1372" s="6"/>
      <c r="J1372" s="6"/>
      <c r="K1372" s="6"/>
      <c r="L1372" s="6"/>
      <c r="M1372" s="6"/>
      <c r="N1372" s="6"/>
    </row>
    <row r="1373" spans="1:14" hidden="1" x14ac:dyDescent="0.2">
      <c r="A1373" s="6"/>
      <c r="B1373" s="6"/>
      <c r="C1373" s="6"/>
      <c r="D1373" s="6"/>
      <c r="E1373" s="6"/>
      <c r="F1373" s="6"/>
      <c r="G1373" s="6"/>
      <c r="H1373" s="6"/>
      <c r="I1373" s="6"/>
      <c r="J1373" s="6"/>
      <c r="K1373" s="6"/>
      <c r="L1373" s="6"/>
      <c r="M1373" s="6"/>
      <c r="N1373" s="6"/>
    </row>
    <row r="1374" spans="1:14" hidden="1" x14ac:dyDescent="0.2">
      <c r="A1374" s="6"/>
      <c r="B1374" s="6"/>
      <c r="C1374" s="6"/>
      <c r="D1374" s="6"/>
      <c r="E1374" s="6"/>
      <c r="F1374" s="6"/>
      <c r="G1374" s="6"/>
      <c r="H1374" s="6"/>
      <c r="I1374" s="6"/>
      <c r="J1374" s="6"/>
      <c r="K1374" s="6"/>
      <c r="L1374" s="6"/>
      <c r="M1374" s="6"/>
      <c r="N1374" s="6"/>
    </row>
    <row r="1375" spans="1:14" hidden="1" x14ac:dyDescent="0.2">
      <c r="A1375" s="6"/>
      <c r="B1375" s="6"/>
      <c r="C1375" s="6"/>
      <c r="D1375" s="6"/>
      <c r="E1375" s="6"/>
      <c r="F1375" s="6"/>
      <c r="G1375" s="6"/>
      <c r="H1375" s="6"/>
      <c r="I1375" s="6"/>
      <c r="J1375" s="6"/>
      <c r="K1375" s="6"/>
      <c r="L1375" s="6"/>
      <c r="M1375" s="6"/>
      <c r="N1375" s="6"/>
    </row>
    <row r="1376" spans="1:14" hidden="1" x14ac:dyDescent="0.2">
      <c r="A1376" s="6"/>
      <c r="B1376" s="6"/>
      <c r="C1376" s="6"/>
      <c r="D1376" s="6"/>
      <c r="E1376" s="6"/>
      <c r="F1376" s="6"/>
      <c r="G1376" s="6"/>
      <c r="H1376" s="6"/>
      <c r="I1376" s="6"/>
      <c r="J1376" s="6"/>
      <c r="K1376" s="6"/>
      <c r="L1376" s="6"/>
      <c r="M1376" s="6"/>
      <c r="N1376" s="6"/>
    </row>
    <row r="1377" spans="1:14" hidden="1" x14ac:dyDescent="0.2">
      <c r="A1377" s="6"/>
      <c r="B1377" s="6"/>
      <c r="C1377" s="6"/>
      <c r="D1377" s="6"/>
      <c r="E1377" s="6"/>
      <c r="F1377" s="6"/>
      <c r="G1377" s="6"/>
      <c r="H1377" s="6"/>
      <c r="I1377" s="6"/>
      <c r="J1377" s="6"/>
      <c r="K1377" s="6"/>
      <c r="L1377" s="6"/>
      <c r="M1377" s="6"/>
      <c r="N1377" s="6"/>
    </row>
    <row r="1378" spans="1:14" hidden="1" x14ac:dyDescent="0.2">
      <c r="A1378" s="6"/>
      <c r="B1378" s="6"/>
      <c r="C1378" s="6"/>
      <c r="D1378" s="6"/>
      <c r="E1378" s="6"/>
      <c r="F1378" s="6"/>
      <c r="G1378" s="6"/>
      <c r="H1378" s="6"/>
      <c r="I1378" s="6"/>
      <c r="J1378" s="6"/>
      <c r="K1378" s="6"/>
      <c r="L1378" s="6"/>
      <c r="M1378" s="6"/>
      <c r="N1378" s="6"/>
    </row>
    <row r="1379" spans="1:14" hidden="1" x14ac:dyDescent="0.2">
      <c r="A1379" s="6"/>
      <c r="B1379" s="6"/>
      <c r="C1379" s="6"/>
      <c r="D1379" s="6"/>
      <c r="E1379" s="6"/>
      <c r="F1379" s="6"/>
      <c r="G1379" s="6"/>
      <c r="H1379" s="6"/>
      <c r="I1379" s="6"/>
      <c r="J1379" s="6"/>
      <c r="K1379" s="6"/>
      <c r="L1379" s="6"/>
      <c r="M1379" s="6"/>
      <c r="N1379" s="6"/>
    </row>
    <row r="1380" spans="1:14" hidden="1" x14ac:dyDescent="0.2">
      <c r="A1380" s="6"/>
      <c r="B1380" s="6"/>
      <c r="C1380" s="6"/>
      <c r="D1380" s="6"/>
      <c r="E1380" s="6"/>
      <c r="F1380" s="6"/>
      <c r="G1380" s="6"/>
      <c r="H1380" s="6"/>
      <c r="I1380" s="6"/>
      <c r="J1380" s="6"/>
      <c r="K1380" s="6"/>
      <c r="L1380" s="6"/>
      <c r="M1380" s="6"/>
      <c r="N1380" s="6"/>
    </row>
    <row r="1381" spans="1:14" hidden="1" x14ac:dyDescent="0.2">
      <c r="A1381" s="6"/>
      <c r="B1381" s="6"/>
      <c r="C1381" s="6"/>
      <c r="D1381" s="6"/>
      <c r="E1381" s="6"/>
      <c r="F1381" s="6"/>
      <c r="G1381" s="6"/>
      <c r="H1381" s="6"/>
      <c r="I1381" s="6"/>
      <c r="J1381" s="6"/>
      <c r="K1381" s="6"/>
      <c r="L1381" s="6"/>
      <c r="M1381" s="6"/>
      <c r="N1381" s="6"/>
    </row>
    <row r="1382" spans="1:14" hidden="1" x14ac:dyDescent="0.2">
      <c r="A1382" s="6"/>
      <c r="B1382" s="6"/>
      <c r="C1382" s="6"/>
      <c r="D1382" s="6"/>
      <c r="E1382" s="6"/>
      <c r="F1382" s="6"/>
      <c r="G1382" s="6"/>
      <c r="H1382" s="6"/>
      <c r="I1382" s="6"/>
      <c r="J1382" s="6"/>
      <c r="K1382" s="6"/>
      <c r="L1382" s="6"/>
      <c r="M1382" s="6"/>
      <c r="N1382" s="6"/>
    </row>
    <row r="1383" spans="1:14" hidden="1" x14ac:dyDescent="0.2">
      <c r="A1383" s="6"/>
      <c r="B1383" s="6"/>
      <c r="C1383" s="6"/>
      <c r="D1383" s="6"/>
      <c r="E1383" s="6"/>
      <c r="F1383" s="6"/>
      <c r="G1383" s="6"/>
      <c r="H1383" s="6"/>
      <c r="I1383" s="6"/>
      <c r="J1383" s="6"/>
      <c r="K1383" s="6"/>
      <c r="L1383" s="6"/>
      <c r="M1383" s="6"/>
      <c r="N1383" s="6"/>
    </row>
    <row r="1384" spans="1:14" hidden="1" x14ac:dyDescent="0.2">
      <c r="A1384" s="6"/>
      <c r="B1384" s="6"/>
      <c r="C1384" s="6"/>
      <c r="D1384" s="6"/>
      <c r="E1384" s="6"/>
      <c r="F1384" s="6"/>
      <c r="G1384" s="6"/>
      <c r="H1384" s="6"/>
      <c r="I1384" s="6"/>
      <c r="J1384" s="6"/>
      <c r="K1384" s="6"/>
      <c r="L1384" s="6"/>
      <c r="M1384" s="6"/>
      <c r="N1384" s="6"/>
    </row>
    <row r="1385" spans="1:14" hidden="1" x14ac:dyDescent="0.2">
      <c r="A1385" s="6"/>
      <c r="B1385" s="6"/>
      <c r="C1385" s="6"/>
      <c r="D1385" s="6"/>
      <c r="E1385" s="6"/>
      <c r="F1385" s="6"/>
      <c r="G1385" s="6"/>
      <c r="H1385" s="6"/>
      <c r="I1385" s="6"/>
      <c r="J1385" s="6"/>
      <c r="K1385" s="6"/>
      <c r="L1385" s="6"/>
      <c r="M1385" s="6"/>
      <c r="N1385" s="6"/>
    </row>
    <row r="1386" spans="1:14" hidden="1" x14ac:dyDescent="0.2">
      <c r="A1386" s="6"/>
      <c r="B1386" s="6"/>
      <c r="C1386" s="6"/>
      <c r="D1386" s="6"/>
      <c r="E1386" s="6"/>
      <c r="F1386" s="6"/>
      <c r="G1386" s="6"/>
      <c r="H1386" s="6"/>
      <c r="I1386" s="6"/>
      <c r="J1386" s="6"/>
      <c r="K1386" s="6"/>
      <c r="L1386" s="6"/>
      <c r="M1386" s="6"/>
      <c r="N1386" s="6"/>
    </row>
    <row r="1387" spans="1:14" hidden="1" x14ac:dyDescent="0.2">
      <c r="A1387" s="6"/>
      <c r="B1387" s="6"/>
      <c r="C1387" s="6"/>
      <c r="D1387" s="6"/>
      <c r="E1387" s="6"/>
      <c r="F1387" s="6"/>
      <c r="G1387" s="6"/>
      <c r="H1387" s="6"/>
      <c r="I1387" s="6"/>
      <c r="J1387" s="6"/>
      <c r="K1387" s="6"/>
      <c r="L1387" s="6"/>
      <c r="M1387" s="6"/>
      <c r="N1387" s="6"/>
    </row>
    <row r="1388" spans="1:14" hidden="1" x14ac:dyDescent="0.2">
      <c r="A1388" s="6"/>
      <c r="B1388" s="6"/>
      <c r="C1388" s="6"/>
      <c r="D1388" s="6"/>
      <c r="E1388" s="6"/>
      <c r="F1388" s="6"/>
      <c r="G1388" s="6"/>
      <c r="H1388" s="6"/>
      <c r="I1388" s="6"/>
      <c r="J1388" s="6"/>
      <c r="K1388" s="6"/>
      <c r="L1388" s="6"/>
      <c r="M1388" s="6"/>
      <c r="N1388" s="6"/>
    </row>
    <row r="1389" spans="1:14" hidden="1" x14ac:dyDescent="0.2">
      <c r="A1389" s="6"/>
      <c r="B1389" s="6"/>
      <c r="C1389" s="6"/>
      <c r="D1389" s="6"/>
      <c r="E1389" s="6"/>
      <c r="F1389" s="6"/>
      <c r="G1389" s="6"/>
      <c r="H1389" s="6"/>
      <c r="I1389" s="6"/>
      <c r="J1389" s="6"/>
      <c r="K1389" s="6"/>
      <c r="L1389" s="6"/>
      <c r="M1389" s="6"/>
      <c r="N1389" s="6"/>
    </row>
    <row r="1390" spans="1:14" hidden="1" x14ac:dyDescent="0.2">
      <c r="A1390" s="6"/>
      <c r="B1390" s="6"/>
      <c r="C1390" s="6"/>
      <c r="D1390" s="6"/>
      <c r="E1390" s="6"/>
      <c r="F1390" s="6"/>
      <c r="G1390" s="6"/>
      <c r="H1390" s="6"/>
      <c r="I1390" s="6"/>
      <c r="J1390" s="6"/>
      <c r="K1390" s="6"/>
      <c r="L1390" s="6"/>
      <c r="M1390" s="6"/>
      <c r="N1390" s="6"/>
    </row>
    <row r="1391" spans="1:14" hidden="1" x14ac:dyDescent="0.2">
      <c r="A1391" s="6"/>
      <c r="B1391" s="6"/>
      <c r="C1391" s="6"/>
      <c r="D1391" s="6"/>
      <c r="E1391" s="6"/>
      <c r="F1391" s="6"/>
      <c r="G1391" s="6"/>
      <c r="H1391" s="6"/>
      <c r="I1391" s="6"/>
      <c r="J1391" s="6"/>
      <c r="K1391" s="6"/>
      <c r="L1391" s="6"/>
      <c r="M1391" s="6"/>
      <c r="N1391" s="6"/>
    </row>
    <row r="1392" spans="1:14" hidden="1" x14ac:dyDescent="0.2">
      <c r="A1392" s="6"/>
      <c r="B1392" s="6"/>
      <c r="C1392" s="6"/>
      <c r="D1392" s="6"/>
      <c r="E1392" s="6"/>
      <c r="F1392" s="6"/>
      <c r="G1392" s="6"/>
      <c r="H1392" s="6"/>
      <c r="I1392" s="6"/>
      <c r="J1392" s="6"/>
      <c r="K1392" s="6"/>
      <c r="L1392" s="6"/>
      <c r="M1392" s="6"/>
      <c r="N1392" s="6"/>
    </row>
    <row r="1393" spans="1:14" hidden="1" x14ac:dyDescent="0.2">
      <c r="A1393" s="6"/>
      <c r="B1393" s="6"/>
      <c r="C1393" s="6"/>
      <c r="D1393" s="6"/>
      <c r="E1393" s="6"/>
      <c r="F1393" s="6"/>
      <c r="G1393" s="6"/>
      <c r="H1393" s="6"/>
      <c r="I1393" s="6"/>
      <c r="J1393" s="6"/>
      <c r="K1393" s="6"/>
      <c r="L1393" s="6"/>
      <c r="M1393" s="6"/>
      <c r="N1393" s="6"/>
    </row>
    <row r="1394" spans="1:14" hidden="1" x14ac:dyDescent="0.2">
      <c r="A1394" s="6"/>
      <c r="B1394" s="6"/>
      <c r="C1394" s="6"/>
      <c r="D1394" s="6"/>
      <c r="E1394" s="6"/>
      <c r="F1394" s="6"/>
      <c r="G1394" s="6"/>
      <c r="H1394" s="6"/>
      <c r="I1394" s="6"/>
      <c r="J1394" s="6"/>
      <c r="K1394" s="6"/>
      <c r="L1394" s="6"/>
      <c r="M1394" s="6"/>
      <c r="N1394" s="6"/>
    </row>
    <row r="1395" spans="1:14" hidden="1" x14ac:dyDescent="0.2">
      <c r="A1395" s="6"/>
      <c r="B1395" s="6"/>
      <c r="C1395" s="6"/>
      <c r="D1395" s="6"/>
      <c r="E1395" s="6"/>
      <c r="F1395" s="6"/>
      <c r="G1395" s="6"/>
      <c r="H1395" s="6"/>
      <c r="I1395" s="6"/>
      <c r="J1395" s="6"/>
      <c r="K1395" s="6"/>
      <c r="L1395" s="6"/>
      <c r="M1395" s="6"/>
      <c r="N1395" s="6"/>
    </row>
    <row r="1396" spans="1:14" hidden="1" x14ac:dyDescent="0.2">
      <c r="A1396" s="6"/>
    </row>
    <row r="1397" spans="1:14" hidden="1" x14ac:dyDescent="0.2"/>
    <row r="1398" spans="1:14" hidden="1" x14ac:dyDescent="0.2"/>
    <row r="1399" spans="1:14" hidden="1" x14ac:dyDescent="0.2"/>
    <row r="1400" spans="1:14" hidden="1" x14ac:dyDescent="0.2"/>
    <row r="1401" spans="1:14" hidden="1" x14ac:dyDescent="0.2"/>
    <row r="1402" spans="1:14" hidden="1" x14ac:dyDescent="0.2"/>
    <row r="1403" spans="1:14" hidden="1" x14ac:dyDescent="0.2"/>
  </sheetData>
  <sheetProtection algorithmName="SHA-512" hashValue="f1BRfTSqLxYtJW+1v/iczwtRITpAS35jyXj5gUAC6xdyKms/rkjjAwygSEvaDUNhIjnby8SDVExHSU0oDjQ2QQ==" saltValue="S+lQE176cBRFVxFbPfbd/A==" spinCount="100000" sheet="1" objects="1" scenarios="1" selectLockedCells="1"/>
  <dataConsolidate/>
  <mergeCells count="3">
    <mergeCell ref="B2:N2"/>
    <mergeCell ref="B12:N12"/>
    <mergeCell ref="B204:M204"/>
  </mergeCells>
  <phoneticPr fontId="3" type="noConversion"/>
  <printOptions horizontalCentered="1" verticalCentered="1"/>
  <pageMargins left="0.39370078740157483" right="0.39370078740157483" top="0.39370078740157483" bottom="0.39370078740157483" header="0.31496062992125984" footer="0.31496062992125984"/>
  <pageSetup paperSize="9" scale="29" orientation="portrait" r:id="rId1"/>
  <headerFooter alignWithMargins="0"/>
  <drawing r:id="rId2"/>
  <legacyDrawing r:id="rId3"/>
  <oleObjects>
    <mc:AlternateContent xmlns:mc="http://schemas.openxmlformats.org/markup-compatibility/2006">
      <mc:Choice Requires="x14">
        <oleObject progId="Equation.3" shapeId="9217" r:id="rId4">
          <objectPr defaultSize="0" autoPict="0" r:id="rId5">
            <anchor moveWithCells="1" sizeWithCells="1">
              <from>
                <xdr:col>1</xdr:col>
                <xdr:colOff>47625</xdr:colOff>
                <xdr:row>4</xdr:row>
                <xdr:rowOff>0</xdr:rowOff>
              </from>
              <to>
                <xdr:col>3</xdr:col>
                <xdr:colOff>809625</xdr:colOff>
                <xdr:row>4</xdr:row>
                <xdr:rowOff>0</xdr:rowOff>
              </to>
            </anchor>
          </objectPr>
        </oleObject>
      </mc:Choice>
      <mc:Fallback>
        <oleObject progId="Equation.3" shapeId="9217" r:id="rId4"/>
      </mc:Fallback>
    </mc:AlternateContent>
    <mc:AlternateContent xmlns:mc="http://schemas.openxmlformats.org/markup-compatibility/2006">
      <mc:Choice Requires="x14">
        <oleObject progId="Equation.3" shapeId="9218" r:id="rId6">
          <objectPr defaultSize="0" autoPict="0" r:id="rId7">
            <anchor moveWithCells="1" sizeWithCells="1">
              <from>
                <xdr:col>1</xdr:col>
                <xdr:colOff>104775</xdr:colOff>
                <xdr:row>4</xdr:row>
                <xdr:rowOff>0</xdr:rowOff>
              </from>
              <to>
                <xdr:col>3</xdr:col>
                <xdr:colOff>790575</xdr:colOff>
                <xdr:row>4</xdr:row>
                <xdr:rowOff>0</xdr:rowOff>
              </to>
            </anchor>
          </objectPr>
        </oleObject>
      </mc:Choice>
      <mc:Fallback>
        <oleObject progId="Equation.3" shapeId="9218" r:id="rId6"/>
      </mc:Fallback>
    </mc:AlternateContent>
    <mc:AlternateContent xmlns:mc="http://schemas.openxmlformats.org/markup-compatibility/2006">
      <mc:Choice Requires="x14">
        <oleObject progId="Equation.3" shapeId="9221" r:id="rId8">
          <objectPr defaultSize="0" autoPict="0" r:id="rId9">
            <anchor moveWithCells="1" sizeWithCells="1">
              <from>
                <xdr:col>2</xdr:col>
                <xdr:colOff>666750</xdr:colOff>
                <xdr:row>103</xdr:row>
                <xdr:rowOff>133350</xdr:rowOff>
              </from>
              <to>
                <xdr:col>4</xdr:col>
                <xdr:colOff>695325</xdr:colOff>
                <xdr:row>106</xdr:row>
                <xdr:rowOff>152400</xdr:rowOff>
              </to>
            </anchor>
          </objectPr>
        </oleObject>
      </mc:Choice>
      <mc:Fallback>
        <oleObject progId="Equation.3" shapeId="9221" r:id="rId8"/>
      </mc:Fallback>
    </mc:AlternateContent>
    <mc:AlternateContent xmlns:mc="http://schemas.openxmlformats.org/markup-compatibility/2006">
      <mc:Choice Requires="x14">
        <oleObject progId="Equation.3" shapeId="9222" r:id="rId10">
          <objectPr defaultSize="0" autoPict="0" r:id="rId11">
            <anchor moveWithCells="1" sizeWithCells="1">
              <from>
                <xdr:col>2</xdr:col>
                <xdr:colOff>695325</xdr:colOff>
                <xdr:row>111</xdr:row>
                <xdr:rowOff>9525</xdr:rowOff>
              </from>
              <to>
                <xdr:col>4</xdr:col>
                <xdr:colOff>666750</xdr:colOff>
                <xdr:row>114</xdr:row>
                <xdr:rowOff>9525</xdr:rowOff>
              </to>
            </anchor>
          </objectPr>
        </oleObject>
      </mc:Choice>
      <mc:Fallback>
        <oleObject progId="Equation.3" shapeId="9222" r:id="rId10"/>
      </mc:Fallback>
    </mc:AlternateContent>
    <mc:AlternateContent xmlns:mc="http://schemas.openxmlformats.org/markup-compatibility/2006">
      <mc:Choice Requires="x14">
        <oleObject progId="Equation.3" shapeId="9223" r:id="rId12">
          <objectPr defaultSize="0" autoPict="0" r:id="rId13">
            <anchor moveWithCells="1" sizeWithCells="1">
              <from>
                <xdr:col>2</xdr:col>
                <xdr:colOff>381000</xdr:colOff>
                <xdr:row>118</xdr:row>
                <xdr:rowOff>66675</xdr:rowOff>
              </from>
              <to>
                <xdr:col>5</xdr:col>
                <xdr:colOff>209550</xdr:colOff>
                <xdr:row>121</xdr:row>
                <xdr:rowOff>66675</xdr:rowOff>
              </to>
            </anchor>
          </objectPr>
        </oleObject>
      </mc:Choice>
      <mc:Fallback>
        <oleObject progId="Equation.3" shapeId="9223" r:id="rId12"/>
      </mc:Fallback>
    </mc:AlternateContent>
    <mc:AlternateContent xmlns:mc="http://schemas.openxmlformats.org/markup-compatibility/2006">
      <mc:Choice Requires="x14">
        <oleObject progId="Equation.3" shapeId="9236" r:id="rId14">
          <objectPr defaultSize="0" autoPict="0" r:id="rId15">
            <anchor moveWithCells="1" sizeWithCells="1">
              <from>
                <xdr:col>2</xdr:col>
                <xdr:colOff>381000</xdr:colOff>
                <xdr:row>128</xdr:row>
                <xdr:rowOff>95250</xdr:rowOff>
              </from>
              <to>
                <xdr:col>5</xdr:col>
                <xdr:colOff>219075</xdr:colOff>
                <xdr:row>131</xdr:row>
                <xdr:rowOff>152400</xdr:rowOff>
              </to>
            </anchor>
          </objectPr>
        </oleObject>
      </mc:Choice>
      <mc:Fallback>
        <oleObject progId="Equation.3" shapeId="9236" r:id="rId14"/>
      </mc:Fallback>
    </mc:AlternateContent>
    <mc:AlternateContent xmlns:mc="http://schemas.openxmlformats.org/markup-compatibility/2006">
      <mc:Choice Requires="x14">
        <oleObject progId="Equation.3" shapeId="9237" r:id="rId16">
          <objectPr defaultSize="0" autoPict="0" r:id="rId17">
            <anchor moveWithCells="1" sizeWithCells="1">
              <from>
                <xdr:col>2</xdr:col>
                <xdr:colOff>485775</xdr:colOff>
                <xdr:row>123</xdr:row>
                <xdr:rowOff>114300</xdr:rowOff>
              </from>
              <to>
                <xdr:col>5</xdr:col>
                <xdr:colOff>114300</xdr:colOff>
                <xdr:row>125</xdr:row>
                <xdr:rowOff>180975</xdr:rowOff>
              </to>
            </anchor>
          </objectPr>
        </oleObject>
      </mc:Choice>
      <mc:Fallback>
        <oleObject progId="Equation.3" shapeId="9237" r:id="rId16"/>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9">
    <outlinePr summaryBelow="0" summaryRight="0"/>
    <pageSetUpPr fitToPage="1"/>
  </sheetPr>
  <dimension ref="A1:S1422"/>
  <sheetViews>
    <sheetView showGridLines="0" showRowColHeaders="0" showZeros="0" zoomScale="78" zoomScaleNormal="77" zoomScaleSheetLayoutView="72" workbookViewId="0"/>
  </sheetViews>
  <sheetFormatPr baseColWidth="10" defaultColWidth="0" defaultRowHeight="12.75" zeroHeight="1" x14ac:dyDescent="0.2"/>
  <cols>
    <col min="1" max="1" width="3" style="1" customWidth="1"/>
    <col min="2" max="2" width="4" style="1" customWidth="1"/>
    <col min="3" max="3" width="11.42578125" style="1" customWidth="1"/>
    <col min="4" max="4" width="13.140625" style="1" customWidth="1"/>
    <col min="5" max="14" width="11.42578125" style="1" customWidth="1"/>
    <col min="15" max="15" width="6.5703125" style="1" customWidth="1"/>
    <col min="16" max="16" width="4.140625" style="1" customWidth="1"/>
    <col min="17" max="17" width="15.140625" style="1" customWidth="1"/>
    <col min="18" max="18" width="4.5703125" style="1" customWidth="1"/>
    <col min="19" max="19" width="1.28515625" style="1" customWidth="1"/>
    <col min="20" max="16384" width="11.42578125" style="1" hidden="1"/>
  </cols>
  <sheetData>
    <row r="1" spans="1:18" ht="13.5" thickBot="1" x14ac:dyDescent="0.25"/>
    <row r="2" spans="1:18" ht="40.5" customHeight="1" x14ac:dyDescent="0.2">
      <c r="A2" s="3"/>
      <c r="B2" s="427" t="s">
        <v>74</v>
      </c>
      <c r="C2" s="436"/>
      <c r="D2" s="436"/>
      <c r="E2" s="436"/>
      <c r="F2" s="436"/>
      <c r="G2" s="436"/>
      <c r="H2" s="436"/>
      <c r="I2" s="436"/>
      <c r="J2" s="436"/>
      <c r="K2" s="436"/>
      <c r="L2" s="436"/>
      <c r="M2" s="436"/>
      <c r="N2" s="436"/>
      <c r="O2" s="436"/>
      <c r="P2" s="436"/>
      <c r="Q2" s="437"/>
      <c r="R2" s="78"/>
    </row>
    <row r="3" spans="1:18" x14ac:dyDescent="0.2">
      <c r="A3" s="3"/>
      <c r="B3" s="7"/>
      <c r="C3" s="3"/>
      <c r="D3" s="3"/>
      <c r="E3" s="3"/>
      <c r="F3" s="3"/>
      <c r="G3" s="3"/>
      <c r="H3" s="3"/>
      <c r="I3" s="3"/>
      <c r="J3" s="3"/>
      <c r="K3" s="3"/>
      <c r="L3" s="3"/>
      <c r="M3" s="3"/>
      <c r="N3" s="3"/>
      <c r="O3" s="3"/>
      <c r="P3" s="3"/>
      <c r="Q3" s="8"/>
    </row>
    <row r="4" spans="1:18" x14ac:dyDescent="0.2">
      <c r="A4" s="3"/>
      <c r="B4" s="7"/>
      <c r="C4" s="3"/>
      <c r="D4" s="3"/>
      <c r="E4" s="3"/>
      <c r="F4" s="3"/>
      <c r="G4" s="3"/>
      <c r="H4" s="3"/>
      <c r="I4" s="3"/>
      <c r="J4" s="3"/>
      <c r="K4" s="3"/>
      <c r="L4" s="3"/>
      <c r="M4" s="3"/>
      <c r="N4" s="3"/>
      <c r="O4" s="3"/>
      <c r="P4" s="3"/>
      <c r="Q4" s="8"/>
    </row>
    <row r="5" spans="1:18" ht="20.25" x14ac:dyDescent="0.3">
      <c r="A5" s="3"/>
      <c r="B5" s="89" t="s">
        <v>127</v>
      </c>
      <c r="C5" s="3"/>
      <c r="D5" s="3"/>
      <c r="E5" s="3"/>
      <c r="F5" s="3"/>
      <c r="G5" s="15"/>
      <c r="H5" s="3"/>
      <c r="I5" s="3"/>
      <c r="J5" s="3"/>
      <c r="K5" s="3"/>
      <c r="L5" s="3"/>
      <c r="M5" s="3"/>
      <c r="N5" s="3"/>
      <c r="O5" s="3"/>
      <c r="P5" s="3"/>
      <c r="Q5" s="8"/>
    </row>
    <row r="6" spans="1:18" ht="15.75" x14ac:dyDescent="0.25">
      <c r="A6" s="3"/>
      <c r="B6" s="90"/>
      <c r="C6" s="3"/>
      <c r="D6" s="3"/>
      <c r="E6" s="3"/>
      <c r="F6" s="3"/>
      <c r="G6" s="15"/>
      <c r="H6" s="3"/>
      <c r="I6" s="3"/>
      <c r="J6" s="3"/>
      <c r="K6" s="3"/>
      <c r="L6" s="3"/>
      <c r="M6" s="3"/>
      <c r="N6" s="3"/>
      <c r="O6" s="3"/>
      <c r="P6" s="3"/>
      <c r="Q6" s="8"/>
    </row>
    <row r="7" spans="1:18" x14ac:dyDescent="0.2">
      <c r="A7" s="3"/>
      <c r="B7" s="80" t="s">
        <v>44</v>
      </c>
      <c r="C7" s="3"/>
      <c r="D7" s="3"/>
      <c r="E7" s="3"/>
      <c r="F7" s="3"/>
      <c r="G7" s="19"/>
      <c r="H7" s="20"/>
      <c r="I7" s="3"/>
      <c r="J7" s="3"/>
      <c r="K7" s="3"/>
      <c r="L7" s="3"/>
      <c r="M7" s="3"/>
      <c r="N7" s="3"/>
      <c r="O7" s="3"/>
      <c r="P7" s="3"/>
      <c r="Q7" s="8"/>
    </row>
    <row r="8" spans="1:18" x14ac:dyDescent="0.2">
      <c r="A8" s="3"/>
      <c r="B8" s="7"/>
      <c r="C8" s="118" t="s">
        <v>45</v>
      </c>
      <c r="D8" s="183"/>
      <c r="E8" s="119"/>
      <c r="F8" s="3"/>
      <c r="G8" s="19"/>
      <c r="H8" s="20"/>
      <c r="I8" s="3"/>
      <c r="J8" s="3"/>
      <c r="K8" s="3"/>
      <c r="L8" s="3"/>
      <c r="M8" s="3"/>
      <c r="N8" s="3"/>
      <c r="O8" s="3"/>
      <c r="P8" s="3"/>
      <c r="Q8" s="8"/>
    </row>
    <row r="9" spans="1:18" ht="5.25" customHeight="1" x14ac:dyDescent="0.2">
      <c r="A9" s="3"/>
      <c r="B9" s="7"/>
      <c r="C9" s="120"/>
      <c r="D9" s="114"/>
      <c r="E9" s="3"/>
      <c r="F9" s="3"/>
      <c r="G9" s="19"/>
      <c r="H9" s="20"/>
      <c r="I9" s="3"/>
      <c r="J9" s="3"/>
      <c r="K9" s="3"/>
      <c r="L9" s="3"/>
      <c r="M9" s="3"/>
      <c r="N9" s="3"/>
      <c r="O9" s="3"/>
      <c r="P9" s="3"/>
      <c r="Q9" s="8"/>
    </row>
    <row r="10" spans="1:18" x14ac:dyDescent="0.2">
      <c r="A10" s="3"/>
      <c r="B10" s="7"/>
      <c r="C10" s="121" t="s">
        <v>46</v>
      </c>
      <c r="D10" s="122"/>
      <c r="E10" s="122"/>
      <c r="F10" s="123"/>
      <c r="G10" s="19"/>
      <c r="H10" s="20"/>
      <c r="I10" s="3"/>
      <c r="J10" s="3"/>
      <c r="K10" s="3"/>
      <c r="L10" s="3"/>
      <c r="M10" s="3"/>
      <c r="N10" s="3"/>
      <c r="O10" s="3"/>
      <c r="P10" s="3"/>
      <c r="Q10" s="8"/>
    </row>
    <row r="11" spans="1:18" ht="15.75" x14ac:dyDescent="0.25">
      <c r="A11" s="3"/>
      <c r="B11" s="7"/>
      <c r="C11" s="3"/>
      <c r="D11" s="81"/>
      <c r="E11" s="3"/>
      <c r="F11" s="3"/>
      <c r="G11" s="19"/>
      <c r="H11" s="20"/>
      <c r="I11" s="3"/>
      <c r="J11" s="3"/>
      <c r="K11" s="3"/>
      <c r="L11" s="3"/>
      <c r="M11" s="3"/>
      <c r="N11" s="3"/>
      <c r="O11" s="3"/>
      <c r="P11" s="3"/>
      <c r="Q11" s="8"/>
    </row>
    <row r="12" spans="1:18" ht="12.75" customHeight="1" x14ac:dyDescent="0.2">
      <c r="A12" s="3"/>
      <c r="B12" s="80" t="s">
        <v>153</v>
      </c>
      <c r="C12" s="23"/>
      <c r="D12" s="3"/>
      <c r="E12" s="3"/>
      <c r="F12" s="3"/>
      <c r="G12" s="3"/>
      <c r="H12" s="3"/>
      <c r="I12" s="3"/>
      <c r="J12" s="3"/>
      <c r="K12" s="3"/>
      <c r="L12" s="3"/>
      <c r="M12" s="3"/>
      <c r="N12" s="3"/>
      <c r="O12" s="3"/>
      <c r="P12" s="3"/>
      <c r="Q12" s="8"/>
    </row>
    <row r="13" spans="1:18" ht="12.75" customHeight="1" x14ac:dyDescent="0.2">
      <c r="A13" s="3"/>
      <c r="B13" s="7"/>
      <c r="C13" s="82" t="s">
        <v>122</v>
      </c>
      <c r="D13" s="3"/>
      <c r="E13" s="3"/>
      <c r="F13" s="3"/>
      <c r="G13" s="3"/>
      <c r="H13" s="3"/>
      <c r="I13" s="3"/>
      <c r="J13" s="3"/>
      <c r="K13" s="3"/>
      <c r="L13" s="3"/>
      <c r="M13" s="3"/>
      <c r="N13" s="3"/>
      <c r="O13" s="3"/>
      <c r="P13" s="3"/>
      <c r="Q13" s="8"/>
    </row>
    <row r="14" spans="1:18" ht="12.75" customHeight="1" x14ac:dyDescent="0.25">
      <c r="A14" s="3"/>
      <c r="B14" s="7"/>
      <c r="C14" s="3" t="s">
        <v>359</v>
      </c>
      <c r="D14" s="3"/>
      <c r="E14" s="3"/>
      <c r="F14" s="3"/>
      <c r="G14" s="3"/>
      <c r="H14" s="3"/>
      <c r="I14" s="3"/>
      <c r="J14" s="83"/>
      <c r="K14" s="3"/>
      <c r="L14" s="3"/>
      <c r="M14" s="3"/>
      <c r="N14" s="3"/>
      <c r="O14" s="3"/>
      <c r="P14" s="3"/>
      <c r="Q14" s="8"/>
    </row>
    <row r="15" spans="1:18" ht="12.75" customHeight="1" x14ac:dyDescent="0.25">
      <c r="A15" s="3"/>
      <c r="B15" s="7"/>
      <c r="C15" s="124" t="s">
        <v>148</v>
      </c>
      <c r="D15" s="3" t="s">
        <v>271</v>
      </c>
      <c r="E15" s="3"/>
      <c r="F15" s="3"/>
      <c r="G15" s="3"/>
      <c r="H15" s="3"/>
      <c r="I15" s="3"/>
      <c r="J15" s="83"/>
      <c r="K15" s="3"/>
      <c r="L15" s="3"/>
      <c r="M15" s="3"/>
      <c r="N15" s="3"/>
      <c r="O15" s="3"/>
      <c r="P15" s="3"/>
      <c r="Q15" s="8"/>
    </row>
    <row r="16" spans="1:18" ht="12.75" customHeight="1" x14ac:dyDescent="0.25">
      <c r="A16" s="3"/>
      <c r="B16" s="7"/>
      <c r="C16" s="124" t="s">
        <v>148</v>
      </c>
      <c r="D16" s="3" t="s">
        <v>146</v>
      </c>
      <c r="E16" s="3"/>
      <c r="F16" s="3"/>
      <c r="G16" s="3"/>
      <c r="H16" s="3"/>
      <c r="I16" s="3"/>
      <c r="J16" s="83"/>
      <c r="K16" s="3"/>
      <c r="L16" s="3"/>
      <c r="M16" s="3"/>
      <c r="N16" s="3"/>
      <c r="O16" s="3"/>
      <c r="P16" s="3"/>
      <c r="Q16" s="8"/>
    </row>
    <row r="17" spans="1:17" ht="12.75" customHeight="1" x14ac:dyDescent="0.25">
      <c r="A17" s="3"/>
      <c r="B17" s="7"/>
      <c r="C17" s="124" t="s">
        <v>148</v>
      </c>
      <c r="D17" s="3" t="s">
        <v>147</v>
      </c>
      <c r="E17" s="3"/>
      <c r="F17" s="3"/>
      <c r="G17" s="3"/>
      <c r="H17" s="3"/>
      <c r="I17" s="3"/>
      <c r="J17" s="83"/>
      <c r="K17" s="3"/>
      <c r="L17" s="3"/>
      <c r="M17" s="3"/>
      <c r="N17" s="3"/>
      <c r="O17" s="3"/>
      <c r="P17" s="3"/>
      <c r="Q17" s="8"/>
    </row>
    <row r="18" spans="1:17" ht="12.75" customHeight="1" x14ac:dyDescent="0.25">
      <c r="A18" s="3"/>
      <c r="B18" s="7"/>
      <c r="C18" s="3" t="s">
        <v>272</v>
      </c>
      <c r="D18" s="3"/>
      <c r="E18" s="3"/>
      <c r="F18" s="3"/>
      <c r="G18" s="3"/>
      <c r="H18" s="3"/>
      <c r="I18" s="3"/>
      <c r="J18" s="83"/>
      <c r="K18" s="3"/>
      <c r="L18" s="3"/>
      <c r="M18" s="3"/>
      <c r="N18" s="3"/>
      <c r="O18" s="3"/>
      <c r="P18" s="3"/>
      <c r="Q18" s="8"/>
    </row>
    <row r="19" spans="1:17" ht="12.75" customHeight="1" x14ac:dyDescent="0.25">
      <c r="A19" s="3"/>
      <c r="B19" s="7"/>
      <c r="C19" s="3"/>
      <c r="D19" s="3"/>
      <c r="E19" s="3"/>
      <c r="F19" s="3"/>
      <c r="G19" s="3"/>
      <c r="H19" s="3"/>
      <c r="I19" s="3"/>
      <c r="J19" s="83"/>
      <c r="K19" s="3"/>
      <c r="L19" s="3"/>
      <c r="M19" s="3"/>
      <c r="N19" s="3"/>
      <c r="O19" s="3"/>
      <c r="P19" s="3"/>
      <c r="Q19" s="8"/>
    </row>
    <row r="20" spans="1:17" ht="12.75" customHeight="1" x14ac:dyDescent="0.25">
      <c r="A20" s="3"/>
      <c r="B20" s="7"/>
      <c r="C20" s="3"/>
      <c r="D20" s="3"/>
      <c r="E20" s="3"/>
      <c r="F20" s="3"/>
      <c r="G20" s="3"/>
      <c r="H20" s="3"/>
      <c r="I20" s="3"/>
      <c r="J20" s="83"/>
      <c r="K20" s="3"/>
      <c r="L20" s="3"/>
      <c r="M20" s="3"/>
      <c r="N20" s="3"/>
      <c r="O20" s="3"/>
      <c r="P20" s="3"/>
      <c r="Q20" s="8"/>
    </row>
    <row r="21" spans="1:17" ht="12.75" customHeight="1" x14ac:dyDescent="0.25">
      <c r="A21" s="3"/>
      <c r="B21" s="7"/>
      <c r="C21" s="3"/>
      <c r="D21" s="3"/>
      <c r="E21" s="3"/>
      <c r="F21" s="3"/>
      <c r="G21" s="3"/>
      <c r="H21" s="3"/>
      <c r="I21" s="3"/>
      <c r="J21" s="83"/>
      <c r="K21" s="3"/>
      <c r="L21" s="3"/>
      <c r="M21" s="3"/>
      <c r="N21" s="3"/>
      <c r="O21" s="3"/>
      <c r="P21" s="3"/>
      <c r="Q21" s="8"/>
    </row>
    <row r="22" spans="1:17" ht="12.75" customHeight="1" x14ac:dyDescent="0.25">
      <c r="A22" s="3"/>
      <c r="B22" s="7"/>
      <c r="C22" s="3"/>
      <c r="D22" s="3"/>
      <c r="E22" s="3"/>
      <c r="F22" s="3"/>
      <c r="G22" s="3"/>
      <c r="H22" s="3"/>
      <c r="I22" s="3"/>
      <c r="J22" s="83"/>
      <c r="K22" s="3"/>
      <c r="L22" s="3"/>
      <c r="M22" s="3"/>
      <c r="N22" s="3"/>
      <c r="O22" s="3"/>
      <c r="P22" s="3"/>
      <c r="Q22" s="8"/>
    </row>
    <row r="23" spans="1:17" ht="12.75" customHeight="1" x14ac:dyDescent="0.25">
      <c r="A23" s="3"/>
      <c r="B23" s="7"/>
      <c r="C23" s="3"/>
      <c r="D23" s="3"/>
      <c r="E23" s="3"/>
      <c r="F23" s="3"/>
      <c r="G23" s="3"/>
      <c r="H23" s="3"/>
      <c r="I23" s="3"/>
      <c r="J23" s="83"/>
      <c r="K23" s="3"/>
      <c r="L23" s="3"/>
      <c r="M23" s="3"/>
      <c r="N23" s="3"/>
      <c r="O23" s="3"/>
      <c r="P23" s="3"/>
      <c r="Q23" s="8"/>
    </row>
    <row r="24" spans="1:17" ht="12.75" customHeight="1" x14ac:dyDescent="0.25">
      <c r="A24" s="3"/>
      <c r="B24" s="7"/>
      <c r="C24" s="3"/>
      <c r="D24" s="3"/>
      <c r="E24" s="3"/>
      <c r="F24" s="3"/>
      <c r="G24" s="3"/>
      <c r="H24" s="3"/>
      <c r="I24" s="3"/>
      <c r="J24" s="83"/>
      <c r="K24" s="3"/>
      <c r="L24" s="3"/>
      <c r="M24" s="3"/>
      <c r="N24" s="3"/>
      <c r="O24" s="3"/>
      <c r="P24" s="3"/>
      <c r="Q24" s="8"/>
    </row>
    <row r="25" spans="1:17" ht="12.75" customHeight="1" x14ac:dyDescent="0.25">
      <c r="A25" s="3"/>
      <c r="B25" s="7"/>
      <c r="C25" s="3"/>
      <c r="D25" s="3"/>
      <c r="E25" s="3"/>
      <c r="F25" s="3"/>
      <c r="G25" s="3"/>
      <c r="H25" s="3"/>
      <c r="I25" s="3"/>
      <c r="J25" s="83"/>
      <c r="K25" s="3"/>
      <c r="L25" s="3"/>
      <c r="M25" s="3"/>
      <c r="N25" s="3"/>
      <c r="O25" s="3"/>
      <c r="P25" s="3"/>
      <c r="Q25" s="8"/>
    </row>
    <row r="26" spans="1:17" ht="12.75" customHeight="1" x14ac:dyDescent="0.2">
      <c r="A26" s="3"/>
      <c r="B26" s="7"/>
      <c r="C26" s="3" t="s">
        <v>149</v>
      </c>
      <c r="D26" s="3"/>
      <c r="E26" s="3"/>
      <c r="F26" s="3"/>
      <c r="G26" s="3"/>
      <c r="H26" s="3"/>
      <c r="I26" s="3"/>
      <c r="J26" s="3"/>
      <c r="K26" s="3"/>
      <c r="L26" s="3"/>
      <c r="M26" s="3"/>
      <c r="N26" s="3"/>
      <c r="O26" s="3"/>
      <c r="P26" s="3"/>
      <c r="Q26" s="8"/>
    </row>
    <row r="27" spans="1:17" ht="12.75" customHeight="1" x14ac:dyDescent="0.2">
      <c r="A27" s="3"/>
      <c r="B27" s="7"/>
      <c r="C27" s="3" t="s">
        <v>150</v>
      </c>
      <c r="D27" s="3"/>
      <c r="E27" s="3"/>
      <c r="F27" s="3"/>
      <c r="G27" s="3"/>
      <c r="H27" s="3"/>
      <c r="I27" s="3"/>
      <c r="J27" s="3"/>
      <c r="K27" s="3"/>
      <c r="L27" s="3"/>
      <c r="M27" s="3"/>
      <c r="N27" s="3"/>
      <c r="O27" s="3"/>
      <c r="P27" s="3"/>
      <c r="Q27" s="8"/>
    </row>
    <row r="28" spans="1:17" ht="12.75" customHeight="1" x14ac:dyDescent="0.2">
      <c r="A28" s="3"/>
      <c r="B28" s="7"/>
      <c r="C28" s="3" t="s">
        <v>151</v>
      </c>
      <c r="D28" s="3"/>
      <c r="E28" s="3"/>
      <c r="F28" s="3"/>
      <c r="G28" s="3"/>
      <c r="H28" s="3"/>
      <c r="I28" s="3"/>
      <c r="J28" s="3"/>
      <c r="K28" s="3"/>
      <c r="L28" s="3"/>
      <c r="M28" s="3"/>
      <c r="N28" s="3"/>
      <c r="O28" s="3"/>
      <c r="P28" s="3"/>
      <c r="Q28" s="8"/>
    </row>
    <row r="29" spans="1:17" ht="12.75" customHeight="1" x14ac:dyDescent="0.2">
      <c r="A29" s="3"/>
      <c r="B29" s="7"/>
      <c r="C29" s="59"/>
      <c r="D29" s="3"/>
      <c r="E29" s="3"/>
      <c r="F29" s="3"/>
      <c r="G29" s="3"/>
      <c r="H29" s="3"/>
      <c r="I29" s="3"/>
      <c r="J29" s="3"/>
      <c r="K29" s="3"/>
      <c r="L29" s="3"/>
      <c r="M29" s="3"/>
      <c r="N29" s="3"/>
      <c r="O29" s="3"/>
      <c r="P29" s="3"/>
      <c r="Q29" s="8"/>
    </row>
    <row r="30" spans="1:17" ht="12.75" customHeight="1" x14ac:dyDescent="0.2">
      <c r="A30" s="3"/>
      <c r="B30" s="7"/>
      <c r="C30" s="3"/>
      <c r="D30" s="3"/>
      <c r="E30" s="3"/>
      <c r="F30" s="3"/>
      <c r="G30" s="3"/>
      <c r="H30" s="3"/>
      <c r="I30" s="3"/>
      <c r="J30" s="3"/>
      <c r="K30" s="3"/>
      <c r="L30" s="3"/>
      <c r="M30" s="3"/>
      <c r="N30" s="3"/>
      <c r="O30" s="3"/>
      <c r="P30" s="3"/>
      <c r="Q30" s="8"/>
    </row>
    <row r="31" spans="1:17" ht="12.75" customHeight="1" x14ac:dyDescent="0.2">
      <c r="A31" s="3"/>
      <c r="B31" s="7"/>
      <c r="C31" s="3"/>
      <c r="D31" s="3"/>
      <c r="E31" s="3"/>
      <c r="F31" s="3"/>
      <c r="G31" s="3"/>
      <c r="H31" s="3"/>
      <c r="I31" s="3"/>
      <c r="J31" s="3"/>
      <c r="K31" s="3"/>
      <c r="L31" s="3"/>
      <c r="M31" s="3"/>
      <c r="N31" s="3"/>
      <c r="O31" s="3"/>
      <c r="P31" s="3"/>
      <c r="Q31" s="8"/>
    </row>
    <row r="32" spans="1:17" ht="12.75" customHeight="1" x14ac:dyDescent="0.2">
      <c r="A32" s="3"/>
      <c r="B32" s="7"/>
      <c r="C32" s="3"/>
      <c r="D32" s="3"/>
      <c r="E32" s="3"/>
      <c r="F32" s="3"/>
      <c r="G32" s="3"/>
      <c r="H32" s="3"/>
      <c r="I32" s="3"/>
      <c r="J32" s="3"/>
      <c r="K32" s="3"/>
      <c r="L32" s="3"/>
      <c r="M32" s="3"/>
      <c r="N32" s="3"/>
      <c r="O32" s="3"/>
      <c r="P32" s="3"/>
      <c r="Q32" s="8"/>
    </row>
    <row r="33" spans="1:17" ht="12.75" customHeight="1" x14ac:dyDescent="0.2">
      <c r="A33" s="3"/>
      <c r="B33" s="7"/>
      <c r="C33" s="3"/>
      <c r="D33" s="3"/>
      <c r="E33" s="3"/>
      <c r="F33" s="3"/>
      <c r="G33" s="3"/>
      <c r="H33" s="3"/>
      <c r="I33" s="3"/>
      <c r="J33" s="3"/>
      <c r="K33" s="3"/>
      <c r="L33" s="3"/>
      <c r="M33" s="3"/>
      <c r="N33" s="3"/>
      <c r="O33" s="3"/>
      <c r="P33" s="3"/>
      <c r="Q33" s="8"/>
    </row>
    <row r="34" spans="1:17" ht="12.75" customHeight="1" x14ac:dyDescent="0.2">
      <c r="A34" s="3"/>
      <c r="B34" s="7"/>
      <c r="C34" s="3"/>
      <c r="D34" s="3"/>
      <c r="E34" s="3"/>
      <c r="F34" s="3"/>
      <c r="G34" s="3"/>
      <c r="H34" s="3"/>
      <c r="I34" s="3"/>
      <c r="J34" s="3"/>
      <c r="K34" s="3"/>
      <c r="L34" s="3"/>
      <c r="M34" s="3"/>
      <c r="N34" s="3"/>
      <c r="O34" s="3"/>
      <c r="P34" s="3"/>
      <c r="Q34" s="8"/>
    </row>
    <row r="35" spans="1:17" ht="12.75" customHeight="1" x14ac:dyDescent="0.2">
      <c r="A35" s="3"/>
      <c r="B35" s="7"/>
      <c r="C35" s="3"/>
      <c r="D35" s="3"/>
      <c r="E35" s="3"/>
      <c r="F35" s="3"/>
      <c r="G35" s="3"/>
      <c r="H35" s="3"/>
      <c r="I35" s="3"/>
      <c r="J35" s="3"/>
      <c r="K35" s="3"/>
      <c r="L35" s="3"/>
      <c r="M35" s="3"/>
      <c r="N35" s="3"/>
      <c r="O35" s="3"/>
      <c r="P35" s="3"/>
      <c r="Q35" s="8"/>
    </row>
    <row r="36" spans="1:17" ht="12.75" customHeight="1" x14ac:dyDescent="0.2">
      <c r="A36" s="3"/>
      <c r="B36" s="7"/>
      <c r="C36" s="3"/>
      <c r="D36" s="3"/>
      <c r="E36" s="3"/>
      <c r="F36" s="3"/>
      <c r="G36" s="3"/>
      <c r="H36" s="3"/>
      <c r="I36" s="3"/>
      <c r="J36" s="3"/>
      <c r="K36" s="3"/>
      <c r="L36" s="3"/>
      <c r="M36" s="3"/>
      <c r="N36" s="3"/>
      <c r="O36" s="3"/>
      <c r="P36" s="3"/>
      <c r="Q36" s="8"/>
    </row>
    <row r="37" spans="1:17" ht="12.75" customHeight="1" x14ac:dyDescent="0.2">
      <c r="A37" s="3"/>
      <c r="B37" s="7"/>
      <c r="C37" s="82" t="s">
        <v>123</v>
      </c>
      <c r="D37" s="3"/>
      <c r="E37" s="12"/>
      <c r="F37" s="12"/>
      <c r="G37" s="3"/>
      <c r="H37" s="3"/>
      <c r="I37" s="3"/>
      <c r="J37" s="3"/>
      <c r="K37" s="3"/>
      <c r="L37" s="3"/>
      <c r="M37" s="3"/>
      <c r="N37" s="3"/>
      <c r="O37" s="3"/>
      <c r="P37" s="3"/>
      <c r="Q37" s="8"/>
    </row>
    <row r="38" spans="1:17" ht="12.75" customHeight="1" x14ac:dyDescent="0.2">
      <c r="A38" s="3"/>
      <c r="B38" s="7"/>
      <c r="C38" s="3" t="s">
        <v>182</v>
      </c>
      <c r="D38" s="3"/>
      <c r="E38" s="12"/>
      <c r="F38" s="12"/>
      <c r="G38" s="3"/>
      <c r="H38" s="3"/>
      <c r="I38" s="3"/>
      <c r="J38" s="3"/>
      <c r="K38" s="3"/>
      <c r="L38" s="3"/>
      <c r="M38" s="3"/>
      <c r="N38" s="3"/>
      <c r="O38" s="3"/>
      <c r="P38" s="3"/>
      <c r="Q38" s="8"/>
    </row>
    <row r="39" spans="1:17" ht="12.75" customHeight="1" x14ac:dyDescent="0.2">
      <c r="A39" s="3"/>
      <c r="B39" s="7"/>
      <c r="C39" s="3" t="s">
        <v>183</v>
      </c>
      <c r="D39" s="3"/>
      <c r="E39" s="12"/>
      <c r="F39" s="12"/>
      <c r="G39" s="3"/>
      <c r="H39" s="3"/>
      <c r="I39" s="3"/>
      <c r="J39" s="3"/>
      <c r="K39" s="3"/>
      <c r="L39" s="3"/>
      <c r="M39" s="3"/>
      <c r="N39" s="3"/>
      <c r="O39" s="3"/>
      <c r="P39" s="3"/>
      <c r="Q39" s="8"/>
    </row>
    <row r="40" spans="1:17" ht="12.75" customHeight="1" x14ac:dyDescent="0.2">
      <c r="A40" s="3"/>
      <c r="B40" s="7"/>
      <c r="C40" s="3" t="s">
        <v>184</v>
      </c>
      <c r="D40" s="3"/>
      <c r="E40" s="12"/>
      <c r="F40" s="12"/>
      <c r="G40" s="3"/>
      <c r="H40" s="3"/>
      <c r="I40" s="3"/>
      <c r="J40" s="3"/>
      <c r="K40" s="3"/>
      <c r="L40" s="3"/>
      <c r="M40" s="3"/>
      <c r="N40" s="3"/>
      <c r="O40" s="3"/>
      <c r="P40" s="3"/>
      <c r="Q40" s="8"/>
    </row>
    <row r="41" spans="1:17" ht="12.75" customHeight="1" x14ac:dyDescent="0.2">
      <c r="A41" s="3"/>
      <c r="B41" s="7"/>
      <c r="C41" s="3" t="s">
        <v>185</v>
      </c>
      <c r="D41" s="3"/>
      <c r="E41" s="12"/>
      <c r="F41" s="12"/>
      <c r="G41" s="3"/>
      <c r="H41" s="3"/>
      <c r="I41" s="3"/>
      <c r="J41" s="3"/>
      <c r="K41" s="3"/>
      <c r="L41" s="3"/>
      <c r="M41" s="3"/>
      <c r="N41" s="3"/>
      <c r="O41" s="3"/>
      <c r="P41" s="3"/>
      <c r="Q41" s="8"/>
    </row>
    <row r="42" spans="1:17" ht="12.75" customHeight="1" x14ac:dyDescent="0.2">
      <c r="A42" s="3"/>
      <c r="B42" s="7"/>
      <c r="C42" s="3" t="s">
        <v>152</v>
      </c>
      <c r="D42" s="3"/>
      <c r="E42" s="12"/>
      <c r="F42" s="12"/>
      <c r="G42" s="3"/>
      <c r="H42" s="3"/>
      <c r="I42" s="3"/>
      <c r="J42" s="3"/>
      <c r="K42" s="3"/>
      <c r="L42" s="3"/>
      <c r="M42" s="3"/>
      <c r="N42" s="3"/>
      <c r="O42" s="3"/>
      <c r="P42" s="3"/>
      <c r="Q42" s="8"/>
    </row>
    <row r="43" spans="1:17" ht="12.75" customHeight="1" x14ac:dyDescent="0.2">
      <c r="A43" s="3"/>
      <c r="B43" s="7"/>
      <c r="C43" s="82"/>
      <c r="D43" s="3"/>
      <c r="E43" s="12"/>
      <c r="F43" s="12"/>
      <c r="G43" s="3"/>
      <c r="H43" s="3"/>
      <c r="I43" s="3"/>
      <c r="J43" s="3"/>
      <c r="K43" s="3"/>
      <c r="L43" s="3"/>
      <c r="M43" s="3"/>
      <c r="N43" s="3"/>
      <c r="O43" s="3"/>
      <c r="P43" s="3"/>
      <c r="Q43" s="8"/>
    </row>
    <row r="44" spans="1:17" ht="12.75" customHeight="1" x14ac:dyDescent="0.2">
      <c r="A44" s="3"/>
      <c r="B44" s="7"/>
      <c r="C44" s="82"/>
      <c r="D44" s="3"/>
      <c r="E44" s="12"/>
      <c r="F44" s="12"/>
      <c r="G44" s="3"/>
      <c r="H44" s="3"/>
      <c r="I44" s="3"/>
      <c r="J44" s="3"/>
      <c r="K44" s="3"/>
      <c r="L44" s="3"/>
      <c r="M44" s="3"/>
      <c r="N44" s="3"/>
      <c r="O44" s="3"/>
      <c r="P44" s="3"/>
      <c r="Q44" s="8"/>
    </row>
    <row r="45" spans="1:17" ht="12.75" customHeight="1" x14ac:dyDescent="0.2">
      <c r="A45" s="3"/>
      <c r="B45" s="7"/>
      <c r="C45" s="3"/>
      <c r="D45" s="3"/>
      <c r="E45" s="3"/>
      <c r="F45" s="3"/>
      <c r="G45" s="3"/>
      <c r="H45" s="3"/>
      <c r="I45" s="3"/>
      <c r="J45" s="3"/>
      <c r="K45" s="3"/>
      <c r="L45" s="3"/>
      <c r="M45" s="3"/>
      <c r="N45" s="3"/>
      <c r="O45" s="3"/>
      <c r="P45" s="3"/>
      <c r="Q45" s="8"/>
    </row>
    <row r="46" spans="1:17" ht="12.75" customHeight="1" x14ac:dyDescent="0.2">
      <c r="A46" s="3"/>
      <c r="B46" s="7"/>
      <c r="C46" s="3"/>
      <c r="D46" s="3"/>
      <c r="E46" s="3"/>
      <c r="F46" s="3"/>
      <c r="G46" s="3"/>
      <c r="H46" s="3"/>
      <c r="I46" s="3"/>
      <c r="J46" s="3"/>
      <c r="K46" s="3"/>
      <c r="L46" s="3"/>
      <c r="M46" s="3"/>
      <c r="N46" s="3"/>
      <c r="O46" s="3"/>
      <c r="P46" s="3"/>
      <c r="Q46" s="8"/>
    </row>
    <row r="47" spans="1:17" ht="12.75" customHeight="1" x14ac:dyDescent="0.2">
      <c r="A47" s="3"/>
      <c r="B47" s="7"/>
      <c r="C47" s="3"/>
      <c r="D47" s="3"/>
      <c r="E47" s="3"/>
      <c r="F47" s="3"/>
      <c r="G47" s="3"/>
      <c r="H47" s="22"/>
      <c r="I47" s="3"/>
      <c r="J47" s="3"/>
      <c r="K47" s="3"/>
      <c r="L47" s="3"/>
      <c r="M47" s="3"/>
      <c r="N47" s="3"/>
      <c r="O47" s="3"/>
      <c r="P47" s="3"/>
      <c r="Q47" s="8"/>
    </row>
    <row r="48" spans="1:17" ht="12.75" customHeight="1" x14ac:dyDescent="0.2">
      <c r="A48" s="3"/>
      <c r="B48" s="7"/>
      <c r="C48" s="3"/>
      <c r="D48" s="3"/>
      <c r="E48" s="3"/>
      <c r="F48" s="3"/>
      <c r="G48" s="3"/>
      <c r="H48" s="3"/>
      <c r="I48" s="3"/>
      <c r="J48" s="3"/>
      <c r="K48" s="3"/>
      <c r="L48" s="3"/>
      <c r="M48" s="3"/>
      <c r="N48" s="3"/>
      <c r="O48" s="3"/>
      <c r="P48" s="3"/>
      <c r="Q48" s="8"/>
    </row>
    <row r="49" spans="2:17" x14ac:dyDescent="0.2">
      <c r="B49" s="7"/>
      <c r="C49" s="82" t="s">
        <v>124</v>
      </c>
      <c r="D49" s="3"/>
      <c r="E49" s="3"/>
      <c r="F49" s="3"/>
      <c r="G49" s="3"/>
      <c r="H49" s="3"/>
      <c r="I49" s="3"/>
      <c r="J49" s="3"/>
      <c r="K49" s="3"/>
      <c r="L49" s="3"/>
      <c r="M49" s="3"/>
      <c r="N49" s="3"/>
      <c r="O49" s="3"/>
      <c r="P49" s="3"/>
      <c r="Q49" s="8"/>
    </row>
    <row r="50" spans="2:17" x14ac:dyDescent="0.2">
      <c r="B50" s="7"/>
      <c r="C50" s="3" t="s">
        <v>186</v>
      </c>
      <c r="D50" s="3"/>
      <c r="E50" s="3"/>
      <c r="F50" s="3"/>
      <c r="G50" s="3"/>
      <c r="H50" s="3"/>
      <c r="I50" s="3"/>
      <c r="J50" s="3"/>
      <c r="K50" s="3"/>
      <c r="L50" s="3"/>
      <c r="M50" s="3"/>
      <c r="N50" s="3"/>
      <c r="O50" s="3"/>
      <c r="P50" s="3"/>
      <c r="Q50" s="8"/>
    </row>
    <row r="51" spans="2:17" x14ac:dyDescent="0.2">
      <c r="B51" s="7"/>
      <c r="C51" s="10" t="s">
        <v>187</v>
      </c>
      <c r="D51" s="3"/>
      <c r="E51" s="3"/>
      <c r="F51" s="3"/>
      <c r="G51" s="3"/>
      <c r="H51" s="3"/>
      <c r="I51" s="3"/>
      <c r="J51" s="3"/>
      <c r="K51" s="3"/>
      <c r="L51" s="3"/>
      <c r="M51" s="3"/>
      <c r="N51" s="3"/>
      <c r="O51" s="3"/>
      <c r="P51" s="3"/>
      <c r="Q51" s="8"/>
    </row>
    <row r="52" spans="2:17" x14ac:dyDescent="0.2">
      <c r="B52" s="7"/>
      <c r="C52" s="3"/>
      <c r="D52" s="3"/>
      <c r="E52" s="3"/>
      <c r="F52" s="3"/>
      <c r="G52" s="3"/>
      <c r="H52" s="3"/>
      <c r="I52" s="3"/>
      <c r="J52" s="3"/>
      <c r="K52" s="3"/>
      <c r="L52" s="3"/>
      <c r="M52" s="3"/>
      <c r="N52" s="3"/>
      <c r="O52" s="3"/>
      <c r="P52" s="3"/>
      <c r="Q52" s="8"/>
    </row>
    <row r="53" spans="2:17" x14ac:dyDescent="0.2">
      <c r="B53" s="7"/>
      <c r="C53" s="3"/>
      <c r="D53" s="3"/>
      <c r="E53" s="3"/>
      <c r="F53" s="3"/>
      <c r="G53" s="3"/>
      <c r="H53" s="3"/>
      <c r="I53" s="3"/>
      <c r="J53" s="3"/>
      <c r="K53" s="3"/>
      <c r="L53" s="3"/>
      <c r="M53" s="3"/>
      <c r="N53" s="3"/>
      <c r="O53" s="3"/>
      <c r="P53" s="3"/>
      <c r="Q53" s="8"/>
    </row>
    <row r="54" spans="2:17" x14ac:dyDescent="0.2">
      <c r="B54" s="7"/>
      <c r="C54" s="23"/>
      <c r="D54" s="3"/>
      <c r="E54" s="3"/>
      <c r="F54" s="3"/>
      <c r="G54" s="3"/>
      <c r="H54" s="3"/>
      <c r="I54" s="3"/>
      <c r="J54" s="3"/>
      <c r="K54" s="3"/>
      <c r="L54" s="3"/>
      <c r="M54" s="3"/>
      <c r="N54" s="3"/>
      <c r="O54" s="3"/>
      <c r="P54" s="3"/>
      <c r="Q54" s="8"/>
    </row>
    <row r="55" spans="2:17" x14ac:dyDescent="0.2">
      <c r="B55" s="7"/>
      <c r="C55" s="82" t="s">
        <v>125</v>
      </c>
      <c r="D55" s="3"/>
      <c r="E55" s="3"/>
      <c r="F55" s="3"/>
      <c r="G55" s="3"/>
      <c r="H55" s="3"/>
      <c r="I55" s="3"/>
      <c r="J55" s="3"/>
      <c r="K55" s="3"/>
      <c r="L55" s="3"/>
      <c r="M55" s="3"/>
      <c r="N55" s="3"/>
      <c r="O55" s="3"/>
      <c r="P55" s="3"/>
      <c r="Q55" s="8"/>
    </row>
    <row r="56" spans="2:17" x14ac:dyDescent="0.2">
      <c r="B56" s="7"/>
      <c r="C56" s="3" t="s">
        <v>188</v>
      </c>
      <c r="D56" s="3"/>
      <c r="E56" s="3"/>
      <c r="F56" s="3"/>
      <c r="G56" s="3"/>
      <c r="H56" s="3"/>
      <c r="I56" s="3"/>
      <c r="J56" s="3"/>
      <c r="K56" s="3"/>
      <c r="L56" s="3"/>
      <c r="M56" s="3"/>
      <c r="N56" s="3"/>
      <c r="O56" s="3"/>
      <c r="P56" s="3"/>
      <c r="Q56" s="8"/>
    </row>
    <row r="57" spans="2:17" x14ac:dyDescent="0.2">
      <c r="B57" s="7"/>
      <c r="C57" s="3"/>
      <c r="D57" s="3"/>
      <c r="E57" s="3"/>
      <c r="F57" s="3"/>
      <c r="G57" s="3"/>
      <c r="H57" s="3"/>
      <c r="I57" s="3"/>
      <c r="J57" s="3"/>
      <c r="K57" s="3"/>
      <c r="L57" s="3"/>
      <c r="M57" s="3"/>
      <c r="N57" s="3"/>
      <c r="O57" s="3"/>
      <c r="P57" s="3"/>
      <c r="Q57" s="8"/>
    </row>
    <row r="58" spans="2:17" x14ac:dyDescent="0.2">
      <c r="B58" s="7"/>
      <c r="C58" s="3"/>
      <c r="D58" s="3"/>
      <c r="E58" s="3"/>
      <c r="F58" s="3"/>
      <c r="G58" s="3"/>
      <c r="H58" s="3"/>
      <c r="I58" s="3"/>
      <c r="J58" s="3"/>
      <c r="K58" s="3"/>
      <c r="L58" s="3"/>
      <c r="M58" s="3"/>
      <c r="N58" s="3"/>
      <c r="O58" s="3"/>
      <c r="P58" s="3"/>
      <c r="Q58" s="8"/>
    </row>
    <row r="59" spans="2:17" x14ac:dyDescent="0.2">
      <c r="B59" s="7"/>
      <c r="C59" s="3"/>
      <c r="D59" s="439"/>
      <c r="E59" s="439"/>
      <c r="F59" s="3"/>
      <c r="G59" s="3"/>
      <c r="H59" s="3"/>
      <c r="I59" s="3"/>
      <c r="J59" s="3"/>
      <c r="K59" s="3"/>
      <c r="L59" s="3"/>
      <c r="M59" s="3"/>
      <c r="N59" s="3"/>
      <c r="O59" s="3"/>
      <c r="P59" s="3"/>
      <c r="Q59" s="8"/>
    </row>
    <row r="60" spans="2:17" x14ac:dyDescent="0.2">
      <c r="B60" s="7"/>
      <c r="C60" s="3"/>
      <c r="D60" s="12"/>
      <c r="E60" s="24"/>
      <c r="F60" s="24"/>
      <c r="G60" s="3"/>
      <c r="H60" s="3"/>
      <c r="I60" s="3"/>
      <c r="J60" s="3"/>
      <c r="K60" s="3"/>
      <c r="L60" s="3"/>
      <c r="M60" s="3"/>
      <c r="N60" s="3"/>
      <c r="O60" s="3"/>
      <c r="P60" s="3"/>
      <c r="Q60" s="8"/>
    </row>
    <row r="61" spans="2:17" x14ac:dyDescent="0.2">
      <c r="B61" s="7"/>
      <c r="C61" s="3"/>
      <c r="D61" s="12"/>
      <c r="E61" s="12"/>
      <c r="F61" s="12"/>
      <c r="G61" s="3"/>
      <c r="H61" s="3"/>
      <c r="I61" s="3"/>
      <c r="J61" s="3"/>
      <c r="K61" s="3"/>
      <c r="L61" s="3"/>
      <c r="M61" s="3"/>
      <c r="N61" s="3"/>
      <c r="O61" s="3"/>
      <c r="P61" s="3"/>
      <c r="Q61" s="8"/>
    </row>
    <row r="62" spans="2:17" x14ac:dyDescent="0.2">
      <c r="B62" s="7"/>
      <c r="C62" s="3"/>
      <c r="D62" s="12"/>
      <c r="E62" s="12"/>
      <c r="F62" s="12"/>
      <c r="G62" s="3"/>
      <c r="H62" s="3"/>
      <c r="I62" s="3"/>
      <c r="J62" s="3"/>
      <c r="K62" s="3"/>
      <c r="L62" s="3"/>
      <c r="M62" s="3"/>
      <c r="N62" s="3"/>
      <c r="O62" s="3"/>
      <c r="P62" s="3"/>
      <c r="Q62" s="8"/>
    </row>
    <row r="63" spans="2:17" x14ac:dyDescent="0.2">
      <c r="B63" s="7"/>
      <c r="C63" s="28" t="s">
        <v>189</v>
      </c>
      <c r="D63" s="3"/>
      <c r="E63" s="12"/>
      <c r="F63" s="12"/>
      <c r="G63" s="3"/>
      <c r="H63" s="3"/>
      <c r="I63" s="3"/>
      <c r="J63" s="3"/>
      <c r="K63" s="3"/>
      <c r="L63" s="3"/>
      <c r="M63" s="3"/>
      <c r="N63" s="3"/>
      <c r="O63" s="3"/>
      <c r="P63" s="3"/>
      <c r="Q63" s="8"/>
    </row>
    <row r="64" spans="2:17" x14ac:dyDescent="0.2">
      <c r="B64" s="7"/>
      <c r="C64" s="28" t="s">
        <v>155</v>
      </c>
      <c r="D64" s="3"/>
      <c r="E64" s="12"/>
      <c r="F64" s="12"/>
      <c r="G64" s="3"/>
      <c r="H64" s="3"/>
      <c r="I64" s="3"/>
      <c r="J64" s="3"/>
      <c r="K64" s="3"/>
      <c r="L64" s="3"/>
      <c r="M64" s="3"/>
      <c r="N64" s="3"/>
      <c r="O64" s="3"/>
      <c r="P64" s="3"/>
      <c r="Q64" s="8"/>
    </row>
    <row r="65" spans="2:17" x14ac:dyDescent="0.2">
      <c r="B65" s="7"/>
      <c r="C65" s="28"/>
      <c r="D65" s="3"/>
      <c r="E65" s="12"/>
      <c r="F65" s="12"/>
      <c r="G65" s="3"/>
      <c r="H65" s="3"/>
      <c r="I65" s="3"/>
      <c r="J65" s="3"/>
      <c r="K65" s="3"/>
      <c r="L65" s="3"/>
      <c r="M65" s="3"/>
      <c r="N65" s="3"/>
      <c r="O65" s="3"/>
      <c r="P65" s="3"/>
      <c r="Q65" s="8"/>
    </row>
    <row r="66" spans="2:17" x14ac:dyDescent="0.2">
      <c r="B66" s="7"/>
      <c r="C66" s="28"/>
      <c r="D66" s="3"/>
      <c r="E66" s="12"/>
      <c r="F66" s="12"/>
      <c r="G66" s="3"/>
      <c r="H66" s="3"/>
      <c r="I66" s="3"/>
      <c r="J66" s="3"/>
      <c r="K66" s="3"/>
      <c r="L66" s="3"/>
      <c r="M66" s="3"/>
      <c r="N66" s="3"/>
      <c r="O66" s="3"/>
      <c r="P66" s="3"/>
      <c r="Q66" s="8"/>
    </row>
    <row r="67" spans="2:17" x14ac:dyDescent="0.2">
      <c r="B67" s="7"/>
      <c r="C67" s="28"/>
      <c r="D67" s="3"/>
      <c r="E67" s="12"/>
      <c r="F67" s="12"/>
      <c r="G67" s="3"/>
      <c r="H67" s="3"/>
      <c r="I67" s="3"/>
      <c r="J67" s="3"/>
      <c r="K67" s="3"/>
      <c r="L67" s="3"/>
      <c r="M67" s="3"/>
      <c r="N67" s="3"/>
      <c r="O67" s="3"/>
      <c r="P67" s="3"/>
      <c r="Q67" s="8"/>
    </row>
    <row r="68" spans="2:17" x14ac:dyDescent="0.2">
      <c r="B68" s="7"/>
      <c r="C68" s="28"/>
      <c r="D68" s="3"/>
      <c r="E68" s="12"/>
      <c r="F68" s="12"/>
      <c r="G68" s="3"/>
      <c r="H68" s="3"/>
      <c r="I68" s="3"/>
      <c r="J68" s="3"/>
      <c r="K68" s="3"/>
      <c r="L68" s="3"/>
      <c r="M68" s="3"/>
      <c r="N68" s="3"/>
      <c r="O68" s="3"/>
      <c r="P68" s="3"/>
      <c r="Q68" s="8"/>
    </row>
    <row r="69" spans="2:17" x14ac:dyDescent="0.2">
      <c r="B69" s="7"/>
      <c r="C69" s="3"/>
      <c r="D69" s="3"/>
      <c r="E69" s="12"/>
      <c r="F69" s="12"/>
      <c r="G69" s="3"/>
      <c r="H69" s="3"/>
      <c r="I69" s="3"/>
      <c r="J69" s="3"/>
      <c r="K69" s="3"/>
      <c r="L69" s="3"/>
      <c r="M69" s="3"/>
      <c r="N69" s="3"/>
      <c r="O69" s="3"/>
      <c r="P69" s="3"/>
      <c r="Q69" s="8"/>
    </row>
    <row r="70" spans="2:17" x14ac:dyDescent="0.2">
      <c r="B70" s="7"/>
      <c r="C70" s="28" t="s">
        <v>190</v>
      </c>
      <c r="D70" s="3"/>
      <c r="E70" s="12"/>
      <c r="F70" s="12"/>
      <c r="G70" s="3"/>
      <c r="H70" s="3"/>
      <c r="I70" s="3"/>
      <c r="J70" s="3"/>
      <c r="K70" s="3"/>
      <c r="L70" s="3"/>
      <c r="M70" s="3"/>
      <c r="N70" s="3"/>
      <c r="O70" s="3"/>
      <c r="P70" s="3"/>
      <c r="Q70" s="8"/>
    </row>
    <row r="71" spans="2:17" x14ac:dyDescent="0.2">
      <c r="B71" s="7"/>
      <c r="C71" s="3"/>
      <c r="D71" s="12"/>
      <c r="E71" s="12"/>
      <c r="F71" s="12"/>
      <c r="G71" s="3"/>
      <c r="H71" s="3"/>
      <c r="I71" s="3"/>
      <c r="J71" s="3"/>
      <c r="K71" s="3"/>
      <c r="L71" s="3"/>
      <c r="M71" s="3"/>
      <c r="N71" s="3"/>
      <c r="O71" s="3"/>
      <c r="P71" s="3"/>
      <c r="Q71" s="8"/>
    </row>
    <row r="72" spans="2:17" x14ac:dyDescent="0.2">
      <c r="B72" s="7"/>
      <c r="C72" s="3"/>
      <c r="D72" s="12"/>
      <c r="E72" s="12"/>
      <c r="F72" s="12"/>
      <c r="G72" s="3"/>
      <c r="H72" s="3"/>
      <c r="I72" s="3"/>
      <c r="J72" s="3"/>
      <c r="K72" s="3"/>
      <c r="L72" s="3"/>
      <c r="M72" s="3"/>
      <c r="N72" s="3"/>
      <c r="O72" s="3"/>
      <c r="P72" s="3"/>
      <c r="Q72" s="8"/>
    </row>
    <row r="73" spans="2:17" x14ac:dyDescent="0.2">
      <c r="B73" s="7"/>
      <c r="C73" s="3"/>
      <c r="D73" s="12"/>
      <c r="E73" s="12"/>
      <c r="F73" s="12"/>
      <c r="G73" s="3"/>
      <c r="H73" s="3"/>
      <c r="I73" s="3"/>
      <c r="J73" s="3"/>
      <c r="K73" s="3"/>
      <c r="L73" s="3"/>
      <c r="M73" s="3"/>
      <c r="N73" s="3"/>
      <c r="O73" s="3"/>
      <c r="P73" s="3"/>
      <c r="Q73" s="8"/>
    </row>
    <row r="74" spans="2:17" x14ac:dyDescent="0.2">
      <c r="B74" s="7"/>
      <c r="C74" s="3"/>
      <c r="D74" s="12"/>
      <c r="E74" s="12"/>
      <c r="F74" s="12"/>
      <c r="G74" s="3"/>
      <c r="H74" s="3"/>
      <c r="I74" s="3"/>
      <c r="J74" s="3"/>
      <c r="K74" s="3"/>
      <c r="L74" s="3"/>
      <c r="M74" s="3"/>
      <c r="N74" s="3"/>
      <c r="O74" s="3"/>
      <c r="P74" s="3"/>
      <c r="Q74" s="8"/>
    </row>
    <row r="75" spans="2:17" x14ac:dyDescent="0.2">
      <c r="B75" s="7"/>
      <c r="C75" s="3"/>
      <c r="D75" s="12"/>
      <c r="E75" s="12"/>
      <c r="F75" s="12"/>
      <c r="G75" s="3"/>
      <c r="H75" s="3"/>
      <c r="I75" s="3"/>
      <c r="J75" s="3"/>
      <c r="K75" s="3"/>
      <c r="L75" s="3"/>
      <c r="M75" s="3"/>
      <c r="N75" s="3"/>
      <c r="O75" s="3"/>
      <c r="P75" s="3"/>
      <c r="Q75" s="8"/>
    </row>
    <row r="76" spans="2:17" x14ac:dyDescent="0.2">
      <c r="B76" s="7"/>
      <c r="C76" s="3"/>
      <c r="D76" s="12"/>
      <c r="E76" s="12"/>
      <c r="F76" s="12"/>
      <c r="G76" s="3"/>
      <c r="H76" s="3"/>
      <c r="I76" s="3"/>
      <c r="J76" s="3"/>
      <c r="K76" s="3"/>
      <c r="L76" s="3"/>
      <c r="M76" s="3"/>
      <c r="N76" s="3"/>
      <c r="O76" s="3"/>
      <c r="P76" s="3"/>
      <c r="Q76" s="8"/>
    </row>
    <row r="77" spans="2:17" x14ac:dyDescent="0.2">
      <c r="B77" s="7"/>
      <c r="C77" s="3"/>
      <c r="D77" s="12"/>
      <c r="E77" s="12"/>
      <c r="F77" s="12"/>
      <c r="G77" s="3"/>
      <c r="H77" s="3"/>
      <c r="I77" s="3"/>
      <c r="J77" s="3"/>
      <c r="K77" s="3"/>
      <c r="L77" s="3"/>
      <c r="M77" s="3"/>
      <c r="N77" s="3"/>
      <c r="O77" s="3"/>
      <c r="P77" s="3"/>
      <c r="Q77" s="8"/>
    </row>
    <row r="78" spans="2:17" x14ac:dyDescent="0.2">
      <c r="B78" s="7"/>
      <c r="C78" s="3" t="s">
        <v>273</v>
      </c>
      <c r="D78" s="12"/>
      <c r="E78" s="12"/>
      <c r="F78" s="12"/>
      <c r="G78" s="3"/>
      <c r="H78" s="3"/>
      <c r="I78" s="3"/>
      <c r="J78" s="3"/>
      <c r="K78" s="3"/>
      <c r="L78" s="3"/>
      <c r="M78" s="3"/>
      <c r="N78" s="3"/>
      <c r="O78" s="3"/>
      <c r="P78" s="3"/>
      <c r="Q78" s="8"/>
    </row>
    <row r="79" spans="2:17" x14ac:dyDescent="0.2">
      <c r="B79" s="7"/>
      <c r="C79" s="3" t="s">
        <v>274</v>
      </c>
      <c r="D79" s="12"/>
      <c r="E79" s="12"/>
      <c r="F79" s="12"/>
      <c r="G79" s="3"/>
      <c r="H79" s="3"/>
      <c r="I79" s="3"/>
      <c r="J79" s="3"/>
      <c r="K79" s="3"/>
      <c r="L79" s="3"/>
      <c r="M79" s="3"/>
      <c r="N79" s="3"/>
      <c r="O79" s="3"/>
      <c r="P79" s="3"/>
      <c r="Q79" s="8"/>
    </row>
    <row r="80" spans="2:17" x14ac:dyDescent="0.2">
      <c r="B80" s="7"/>
      <c r="C80" s="3" t="s">
        <v>275</v>
      </c>
      <c r="D80" s="12"/>
      <c r="E80" s="12"/>
      <c r="F80" s="12"/>
      <c r="G80" s="3"/>
      <c r="H80" s="3"/>
      <c r="I80" s="3"/>
      <c r="J80" s="3"/>
      <c r="K80" s="3"/>
      <c r="L80" s="3"/>
      <c r="M80" s="3"/>
      <c r="N80" s="3"/>
      <c r="O80" s="3"/>
      <c r="P80" s="3"/>
      <c r="Q80" s="8"/>
    </row>
    <row r="81" spans="2:17" x14ac:dyDescent="0.2">
      <c r="B81" s="7"/>
      <c r="C81" s="3"/>
      <c r="D81" s="12"/>
      <c r="E81" s="12"/>
      <c r="F81" s="12"/>
      <c r="G81" s="3"/>
      <c r="H81" s="3"/>
      <c r="I81" s="3"/>
      <c r="J81" s="3"/>
      <c r="K81" s="3"/>
      <c r="L81" s="3"/>
      <c r="M81" s="3"/>
      <c r="N81" s="3"/>
      <c r="O81" s="3"/>
      <c r="P81" s="3"/>
      <c r="Q81" s="8"/>
    </row>
    <row r="82" spans="2:17" x14ac:dyDescent="0.2">
      <c r="B82" s="7"/>
      <c r="C82" s="3"/>
      <c r="D82" s="12"/>
      <c r="E82" s="12"/>
      <c r="F82" s="12"/>
      <c r="G82" s="3"/>
      <c r="H82" s="3"/>
      <c r="I82" s="3"/>
      <c r="J82" s="3"/>
      <c r="K82" s="3"/>
      <c r="L82" s="3"/>
      <c r="M82" s="3"/>
      <c r="N82" s="3"/>
      <c r="O82" s="3"/>
      <c r="P82" s="3"/>
      <c r="Q82" s="8"/>
    </row>
    <row r="83" spans="2:17" x14ac:dyDescent="0.2">
      <c r="B83" s="7"/>
      <c r="C83" s="3"/>
      <c r="D83" s="12"/>
      <c r="E83" s="12"/>
      <c r="F83" s="12"/>
      <c r="G83" s="3"/>
      <c r="H83" s="3"/>
      <c r="I83" s="3"/>
      <c r="J83" s="3"/>
      <c r="K83" s="3"/>
      <c r="L83" s="3"/>
      <c r="M83" s="3"/>
      <c r="N83" s="3"/>
      <c r="O83" s="3"/>
      <c r="P83" s="3"/>
      <c r="Q83" s="8"/>
    </row>
    <row r="84" spans="2:17" x14ac:dyDescent="0.2">
      <c r="B84" s="7"/>
      <c r="C84" s="3"/>
      <c r="D84" s="12"/>
      <c r="E84" s="12"/>
      <c r="F84" s="12"/>
      <c r="G84" s="3"/>
      <c r="H84" s="3"/>
      <c r="I84" s="3"/>
      <c r="J84" s="3"/>
      <c r="K84" s="3"/>
      <c r="L84" s="3"/>
      <c r="M84" s="3"/>
      <c r="N84" s="3"/>
      <c r="O84" s="3"/>
      <c r="P84" s="3"/>
      <c r="Q84" s="8"/>
    </row>
    <row r="85" spans="2:17" x14ac:dyDescent="0.2">
      <c r="B85" s="7"/>
      <c r="C85" s="3"/>
      <c r="D85" s="12"/>
      <c r="E85" s="12"/>
      <c r="F85" s="12"/>
      <c r="G85" s="3"/>
      <c r="H85" s="3"/>
      <c r="I85" s="3"/>
      <c r="J85" s="3"/>
      <c r="K85" s="3"/>
      <c r="L85" s="3"/>
      <c r="M85" s="3"/>
      <c r="N85" s="3"/>
      <c r="O85" s="3"/>
      <c r="P85" s="3"/>
      <c r="Q85" s="8"/>
    </row>
    <row r="86" spans="2:17" x14ac:dyDescent="0.2">
      <c r="B86" s="7"/>
      <c r="C86" s="3"/>
      <c r="D86" s="12"/>
      <c r="E86" s="12"/>
      <c r="F86" s="12"/>
      <c r="G86" s="3"/>
      <c r="H86" s="3"/>
      <c r="I86" s="3"/>
      <c r="J86" s="3"/>
      <c r="K86" s="3"/>
      <c r="L86" s="3"/>
      <c r="M86" s="3"/>
      <c r="N86" s="3"/>
      <c r="O86" s="3"/>
      <c r="P86" s="3"/>
      <c r="Q86" s="8"/>
    </row>
    <row r="87" spans="2:17" x14ac:dyDescent="0.2">
      <c r="B87" s="7"/>
      <c r="C87" s="3"/>
      <c r="D87" s="12"/>
      <c r="E87" s="12"/>
      <c r="F87" s="12"/>
      <c r="G87" s="3"/>
      <c r="H87" s="3"/>
      <c r="I87" s="3"/>
      <c r="J87" s="3"/>
      <c r="K87" s="3"/>
      <c r="L87" s="3"/>
      <c r="M87" s="3"/>
      <c r="N87" s="3"/>
      <c r="O87" s="3"/>
      <c r="P87" s="3"/>
      <c r="Q87" s="8"/>
    </row>
    <row r="88" spans="2:17" x14ac:dyDescent="0.2">
      <c r="B88" s="7"/>
      <c r="C88" s="3"/>
      <c r="D88" s="12"/>
      <c r="E88" s="12"/>
      <c r="F88" s="12"/>
      <c r="G88" s="3"/>
      <c r="H88" s="3"/>
      <c r="I88" s="3"/>
      <c r="J88" s="3"/>
      <c r="K88" s="3"/>
      <c r="L88" s="3"/>
      <c r="M88" s="3"/>
      <c r="N88" s="3"/>
      <c r="O88" s="3"/>
      <c r="P88" s="3"/>
      <c r="Q88" s="8"/>
    </row>
    <row r="89" spans="2:17" x14ac:dyDescent="0.2">
      <c r="B89" s="7"/>
      <c r="C89" s="3"/>
      <c r="D89" s="12"/>
      <c r="E89" s="12"/>
      <c r="F89" s="12"/>
      <c r="G89" s="3"/>
      <c r="H89" s="3"/>
      <c r="I89" s="3"/>
      <c r="J89" s="3"/>
      <c r="K89" s="3"/>
      <c r="L89" s="3"/>
      <c r="M89" s="3"/>
      <c r="N89" s="3"/>
      <c r="O89" s="3"/>
      <c r="P89" s="3"/>
      <c r="Q89" s="8"/>
    </row>
    <row r="90" spans="2:17" x14ac:dyDescent="0.2">
      <c r="B90" s="7"/>
      <c r="C90" s="3"/>
      <c r="D90" s="12"/>
      <c r="E90" s="12"/>
      <c r="F90" s="12"/>
      <c r="G90" s="3"/>
      <c r="H90" s="3"/>
      <c r="I90" s="3"/>
      <c r="J90" s="3"/>
      <c r="K90" s="3"/>
      <c r="L90" s="3"/>
      <c r="M90" s="3"/>
      <c r="N90" s="3"/>
      <c r="O90" s="3"/>
      <c r="P90" s="3"/>
      <c r="Q90" s="8"/>
    </row>
    <row r="91" spans="2:17" x14ac:dyDescent="0.2">
      <c r="B91" s="7"/>
      <c r="C91" s="3"/>
      <c r="D91" s="12"/>
      <c r="E91" s="12"/>
      <c r="F91" s="12"/>
      <c r="G91" s="3"/>
      <c r="H91" s="3"/>
      <c r="I91" s="3"/>
      <c r="J91" s="3"/>
      <c r="K91" s="3"/>
      <c r="L91" s="3"/>
      <c r="M91" s="3"/>
      <c r="N91" s="3"/>
      <c r="O91" s="3"/>
      <c r="P91" s="3"/>
      <c r="Q91" s="8"/>
    </row>
    <row r="92" spans="2:17" x14ac:dyDescent="0.2">
      <c r="B92" s="7"/>
      <c r="C92" s="3"/>
      <c r="D92" s="12"/>
      <c r="E92" s="12"/>
      <c r="F92" s="12"/>
      <c r="G92" s="3"/>
      <c r="H92" s="3"/>
      <c r="I92" s="3"/>
      <c r="J92" s="3"/>
      <c r="K92" s="3"/>
      <c r="L92" s="3"/>
      <c r="M92" s="3"/>
      <c r="N92" s="3"/>
      <c r="O92" s="3"/>
      <c r="P92" s="3"/>
      <c r="Q92" s="8"/>
    </row>
    <row r="93" spans="2:17" x14ac:dyDescent="0.2">
      <c r="B93" s="7"/>
      <c r="C93" s="3"/>
      <c r="D93" s="12"/>
      <c r="E93" s="12"/>
      <c r="F93" s="3"/>
      <c r="G93" s="3"/>
      <c r="H93" s="3"/>
      <c r="I93" s="3"/>
      <c r="J93" s="3"/>
      <c r="K93" s="3"/>
      <c r="L93" s="3"/>
      <c r="M93" s="3"/>
      <c r="N93" s="3"/>
      <c r="O93" s="3"/>
      <c r="P93" s="3"/>
      <c r="Q93" s="8"/>
    </row>
    <row r="94" spans="2:17" x14ac:dyDescent="0.2">
      <c r="B94" s="80" t="s">
        <v>154</v>
      </c>
      <c r="C94" s="23"/>
      <c r="D94" s="3"/>
      <c r="E94" s="12"/>
      <c r="F94" s="3"/>
      <c r="G94" s="3"/>
      <c r="H94" s="3"/>
      <c r="I94" s="3"/>
      <c r="J94" s="3"/>
      <c r="K94" s="3"/>
      <c r="L94" s="3"/>
      <c r="M94" s="3"/>
      <c r="N94" s="3"/>
      <c r="O94" s="3"/>
      <c r="P94" s="3"/>
      <c r="Q94" s="8"/>
    </row>
    <row r="95" spans="2:17" x14ac:dyDescent="0.2">
      <c r="B95" s="7"/>
      <c r="C95" s="82" t="s">
        <v>156</v>
      </c>
      <c r="D95" s="3"/>
      <c r="E95" s="12"/>
      <c r="F95" s="3"/>
      <c r="G95" s="3"/>
      <c r="H95" s="3"/>
      <c r="I95" s="3"/>
      <c r="J95" s="3"/>
      <c r="K95" s="3"/>
      <c r="L95" s="3"/>
      <c r="M95" s="3"/>
      <c r="N95" s="3"/>
      <c r="O95" s="3"/>
      <c r="P95" s="3"/>
      <c r="Q95" s="8"/>
    </row>
    <row r="96" spans="2:17" x14ac:dyDescent="0.2">
      <c r="B96" s="7"/>
      <c r="C96" s="29" t="s">
        <v>157</v>
      </c>
      <c r="D96" s="3"/>
      <c r="E96" s="29"/>
      <c r="F96" s="3"/>
      <c r="G96" s="3"/>
      <c r="H96" s="3"/>
      <c r="I96" s="3"/>
      <c r="J96" s="3"/>
      <c r="K96" s="3"/>
      <c r="L96" s="3"/>
      <c r="M96" s="3"/>
      <c r="N96" s="3"/>
      <c r="O96" s="3"/>
      <c r="P96" s="3"/>
      <c r="Q96" s="8"/>
    </row>
    <row r="97" spans="2:17" x14ac:dyDescent="0.2">
      <c r="B97" s="7"/>
      <c r="C97" s="29"/>
      <c r="D97" s="3"/>
      <c r="E97" s="29"/>
      <c r="F97" s="3"/>
      <c r="G97" s="3"/>
      <c r="H97" s="3"/>
      <c r="I97" s="3"/>
      <c r="J97" s="3"/>
      <c r="K97" s="3"/>
      <c r="L97" s="3"/>
      <c r="M97" s="3"/>
      <c r="N97" s="3"/>
      <c r="O97" s="3"/>
      <c r="P97" s="3"/>
      <c r="Q97" s="8"/>
    </row>
    <row r="98" spans="2:17" x14ac:dyDescent="0.2">
      <c r="B98" s="7"/>
      <c r="C98" s="29" t="s">
        <v>158</v>
      </c>
      <c r="D98" s="3"/>
      <c r="E98" s="29"/>
      <c r="F98" s="3"/>
      <c r="G98" s="3"/>
      <c r="H98" s="3"/>
      <c r="I98" s="3"/>
      <c r="J98" s="3"/>
      <c r="K98" s="3"/>
      <c r="L98" s="3"/>
      <c r="M98" s="3"/>
      <c r="N98" s="3"/>
      <c r="O98" s="3"/>
      <c r="P98" s="3"/>
      <c r="Q98" s="8"/>
    </row>
    <row r="99" spans="2:17" x14ac:dyDescent="0.2">
      <c r="B99" s="7"/>
      <c r="C99" s="29" t="s">
        <v>159</v>
      </c>
      <c r="D99" s="3"/>
      <c r="E99" s="29"/>
      <c r="F99" s="3"/>
      <c r="G99" s="3"/>
      <c r="H99" s="3"/>
      <c r="I99" s="3"/>
      <c r="J99" s="3"/>
      <c r="K99" s="3"/>
      <c r="L99" s="3"/>
      <c r="M99" s="3"/>
      <c r="N99" s="3"/>
      <c r="O99" s="3"/>
      <c r="P99" s="3"/>
      <c r="Q99" s="8"/>
    </row>
    <row r="100" spans="2:17" x14ac:dyDescent="0.2">
      <c r="B100" s="7"/>
      <c r="C100" s="29" t="s">
        <v>191</v>
      </c>
      <c r="D100" s="3"/>
      <c r="E100" s="29"/>
      <c r="F100" s="3"/>
      <c r="G100" s="3"/>
      <c r="H100" s="3"/>
      <c r="I100" s="3"/>
      <c r="J100" s="3"/>
      <c r="K100" s="3"/>
      <c r="L100" s="3"/>
      <c r="M100" s="3"/>
      <c r="N100" s="3"/>
      <c r="O100" s="3"/>
      <c r="P100" s="3"/>
      <c r="Q100" s="8"/>
    </row>
    <row r="101" spans="2:17" x14ac:dyDescent="0.2">
      <c r="B101" s="7"/>
      <c r="C101" s="29" t="s">
        <v>192</v>
      </c>
      <c r="D101" s="29"/>
      <c r="E101" s="29"/>
      <c r="F101" s="29"/>
      <c r="G101" s="29"/>
      <c r="H101" s="29"/>
      <c r="I101" s="29"/>
      <c r="J101" s="29"/>
      <c r="K101" s="28"/>
      <c r="L101" s="28"/>
      <c r="M101" s="28"/>
      <c r="N101" s="28"/>
      <c r="O101" s="28"/>
      <c r="P101" s="28"/>
      <c r="Q101" s="8"/>
    </row>
    <row r="102" spans="2:17" x14ac:dyDescent="0.2">
      <c r="B102" s="7"/>
      <c r="C102" s="3" t="s">
        <v>193</v>
      </c>
      <c r="D102" s="3"/>
      <c r="E102" s="29"/>
      <c r="F102" s="3"/>
      <c r="G102" s="3"/>
      <c r="H102" s="3"/>
      <c r="I102" s="3"/>
      <c r="J102" s="3"/>
      <c r="K102" s="3"/>
      <c r="L102" s="3"/>
      <c r="M102" s="3"/>
      <c r="N102" s="3"/>
      <c r="O102" s="3"/>
      <c r="P102" s="3"/>
      <c r="Q102" s="8"/>
    </row>
    <row r="103" spans="2:17" x14ac:dyDescent="0.2">
      <c r="B103" s="7"/>
      <c r="C103" s="97" t="s">
        <v>160</v>
      </c>
      <c r="D103" s="3"/>
      <c r="E103" s="3"/>
      <c r="F103" s="3"/>
      <c r="G103" s="3"/>
      <c r="H103" s="3"/>
      <c r="I103" s="3"/>
      <c r="J103" s="3"/>
      <c r="K103" s="3"/>
      <c r="L103" s="3"/>
      <c r="M103" s="3"/>
      <c r="N103" s="3"/>
      <c r="O103" s="3"/>
      <c r="P103" s="3"/>
      <c r="Q103" s="8"/>
    </row>
    <row r="104" spans="2:17" x14ac:dyDescent="0.2">
      <c r="B104" s="7"/>
      <c r="C104" s="97"/>
      <c r="D104" s="3"/>
      <c r="E104" s="3"/>
      <c r="F104" s="3"/>
      <c r="G104" s="3"/>
      <c r="H104" s="3"/>
      <c r="I104" s="3"/>
      <c r="J104" s="3"/>
      <c r="K104" s="3"/>
      <c r="L104" s="3"/>
      <c r="M104" s="3"/>
      <c r="N104" s="3"/>
      <c r="O104" s="3"/>
      <c r="P104" s="3"/>
      <c r="Q104" s="8"/>
    </row>
    <row r="105" spans="2:17" x14ac:dyDescent="0.2">
      <c r="B105" s="7"/>
      <c r="C105" s="97"/>
      <c r="D105" s="3"/>
      <c r="E105" s="3"/>
      <c r="F105" s="3"/>
      <c r="G105" s="3"/>
      <c r="H105" s="3"/>
      <c r="I105" s="3"/>
      <c r="J105" s="3"/>
      <c r="K105" s="3"/>
      <c r="L105" s="3"/>
      <c r="M105" s="3"/>
      <c r="N105" s="3"/>
      <c r="O105" s="3"/>
      <c r="P105" s="3"/>
      <c r="Q105" s="8"/>
    </row>
    <row r="106" spans="2:17" x14ac:dyDescent="0.2">
      <c r="B106" s="7"/>
      <c r="C106" s="97"/>
      <c r="D106" s="3"/>
      <c r="E106" s="3"/>
      <c r="F106" s="3"/>
      <c r="G106" s="3"/>
      <c r="H106" s="3"/>
      <c r="I106" s="3"/>
      <c r="J106" s="3"/>
      <c r="K106" s="3"/>
      <c r="L106" s="3"/>
      <c r="M106" s="3"/>
      <c r="N106" s="3"/>
      <c r="O106" s="3"/>
      <c r="P106" s="3"/>
      <c r="Q106" s="8"/>
    </row>
    <row r="107" spans="2:17" x14ac:dyDescent="0.2">
      <c r="B107" s="7"/>
      <c r="C107" s="97"/>
      <c r="D107" s="3"/>
      <c r="E107" s="3"/>
      <c r="F107" s="3"/>
      <c r="G107" s="3"/>
      <c r="H107" s="3"/>
      <c r="I107" s="3"/>
      <c r="J107" s="3"/>
      <c r="K107" s="3"/>
      <c r="L107" s="3"/>
      <c r="M107" s="3"/>
      <c r="N107" s="3"/>
      <c r="O107" s="3"/>
      <c r="P107" s="3"/>
      <c r="Q107" s="8"/>
    </row>
    <row r="108" spans="2:17" x14ac:dyDescent="0.2">
      <c r="B108" s="7"/>
      <c r="C108" s="97"/>
      <c r="D108" s="3"/>
      <c r="E108" s="3"/>
      <c r="F108" s="3"/>
      <c r="G108" s="3"/>
      <c r="H108" s="3"/>
      <c r="I108" s="3"/>
      <c r="J108" s="3"/>
      <c r="K108" s="3"/>
      <c r="L108" s="3"/>
      <c r="M108" s="3"/>
      <c r="N108" s="3"/>
      <c r="O108" s="3"/>
      <c r="P108" s="3"/>
      <c r="Q108" s="8"/>
    </row>
    <row r="109" spans="2:17" x14ac:dyDescent="0.2">
      <c r="B109" s="7"/>
      <c r="C109" s="97"/>
      <c r="D109" s="3"/>
      <c r="E109" s="3"/>
      <c r="F109" s="3"/>
      <c r="G109" s="3"/>
      <c r="H109" s="3"/>
      <c r="I109" s="3"/>
      <c r="J109" s="3"/>
      <c r="K109" s="3"/>
      <c r="L109" s="3"/>
      <c r="M109" s="3"/>
      <c r="N109" s="3"/>
      <c r="O109" s="3"/>
      <c r="P109" s="3"/>
      <c r="Q109" s="8"/>
    </row>
    <row r="110" spans="2:17" x14ac:dyDescent="0.2">
      <c r="B110" s="7"/>
      <c r="C110" s="97"/>
      <c r="D110" s="3"/>
      <c r="E110" s="3"/>
      <c r="F110" s="3"/>
      <c r="G110" s="3"/>
      <c r="H110" s="3"/>
      <c r="I110" s="3"/>
      <c r="J110" s="3"/>
      <c r="K110" s="3"/>
      <c r="L110" s="3"/>
      <c r="M110" s="3"/>
      <c r="N110" s="3"/>
      <c r="O110" s="3"/>
      <c r="P110" s="3"/>
      <c r="Q110" s="8"/>
    </row>
    <row r="111" spans="2:17" x14ac:dyDescent="0.2">
      <c r="B111" s="7"/>
      <c r="C111" s="97"/>
      <c r="D111" s="3"/>
      <c r="E111" s="3"/>
      <c r="F111" s="3"/>
      <c r="G111" s="3"/>
      <c r="H111" s="3"/>
      <c r="I111" s="3"/>
      <c r="J111" s="3"/>
      <c r="K111" s="3"/>
      <c r="L111" s="3"/>
      <c r="M111" s="3"/>
      <c r="N111" s="3"/>
      <c r="O111" s="3"/>
      <c r="P111" s="3"/>
      <c r="Q111" s="8"/>
    </row>
    <row r="112" spans="2:17" x14ac:dyDescent="0.2">
      <c r="B112" s="7"/>
      <c r="C112" s="97"/>
      <c r="D112" s="3"/>
      <c r="E112" s="3"/>
      <c r="F112" s="3"/>
      <c r="G112" s="3"/>
      <c r="H112" s="3"/>
      <c r="I112" s="3"/>
      <c r="J112" s="3"/>
      <c r="K112" s="3"/>
      <c r="L112" s="3"/>
      <c r="M112" s="3"/>
      <c r="N112" s="3"/>
      <c r="O112" s="3"/>
      <c r="P112" s="3"/>
      <c r="Q112" s="8"/>
    </row>
    <row r="113" spans="2:17" x14ac:dyDescent="0.2">
      <c r="B113" s="7"/>
      <c r="C113" s="97"/>
      <c r="D113" s="3"/>
      <c r="E113" s="3"/>
      <c r="F113" s="3"/>
      <c r="G113" s="3"/>
      <c r="H113" s="3"/>
      <c r="I113" s="3"/>
      <c r="J113" s="3"/>
      <c r="K113" s="3"/>
      <c r="L113" s="3"/>
      <c r="M113" s="3"/>
      <c r="N113" s="3"/>
      <c r="O113" s="3"/>
      <c r="P113" s="3"/>
      <c r="Q113" s="8"/>
    </row>
    <row r="114" spans="2:17" x14ac:dyDescent="0.2">
      <c r="B114" s="7"/>
      <c r="C114" s="97"/>
      <c r="D114" s="3"/>
      <c r="E114" s="3"/>
      <c r="F114" s="3"/>
      <c r="G114" s="3"/>
      <c r="H114" s="3"/>
      <c r="I114" s="3"/>
      <c r="J114" s="3"/>
      <c r="K114" s="3"/>
      <c r="L114" s="3"/>
      <c r="M114" s="3"/>
      <c r="N114" s="3"/>
      <c r="O114" s="3"/>
      <c r="P114" s="3"/>
      <c r="Q114" s="8"/>
    </row>
    <row r="115" spans="2:17" x14ac:dyDescent="0.2">
      <c r="B115" s="7"/>
      <c r="C115" s="82" t="s">
        <v>42</v>
      </c>
      <c r="D115" s="3"/>
      <c r="E115" s="29"/>
      <c r="F115" s="10"/>
      <c r="G115" s="10"/>
      <c r="H115" s="10"/>
      <c r="I115" s="10"/>
      <c r="J115" s="3"/>
      <c r="K115" s="3"/>
      <c r="L115" s="3"/>
      <c r="M115" s="3"/>
      <c r="N115" s="3"/>
      <c r="O115" s="3"/>
      <c r="P115" s="3"/>
      <c r="Q115" s="8"/>
    </row>
    <row r="116" spans="2:17" x14ac:dyDescent="0.2">
      <c r="B116" s="7"/>
      <c r="C116" s="28" t="s">
        <v>161</v>
      </c>
      <c r="D116" s="3"/>
      <c r="E116" s="28"/>
      <c r="F116" s="3"/>
      <c r="G116" s="3"/>
      <c r="H116" s="3"/>
      <c r="I116" s="3"/>
      <c r="J116" s="3"/>
      <c r="K116" s="3"/>
      <c r="L116" s="3"/>
      <c r="M116" s="3"/>
      <c r="N116" s="3"/>
      <c r="O116" s="3"/>
      <c r="P116" s="3"/>
      <c r="Q116" s="8"/>
    </row>
    <row r="117" spans="2:17" x14ac:dyDescent="0.2">
      <c r="B117" s="7"/>
      <c r="C117" s="28"/>
      <c r="D117" s="3"/>
      <c r="E117" s="28"/>
      <c r="F117" s="3"/>
      <c r="G117" s="3"/>
      <c r="H117" s="3"/>
      <c r="I117" s="3"/>
      <c r="J117" s="3"/>
      <c r="K117" s="3"/>
      <c r="L117" s="3"/>
      <c r="M117" s="3"/>
      <c r="N117" s="3"/>
      <c r="O117" s="3"/>
      <c r="P117" s="3"/>
      <c r="Q117" s="8"/>
    </row>
    <row r="118" spans="2:17" x14ac:dyDescent="0.2">
      <c r="B118" s="7"/>
      <c r="C118" s="28"/>
      <c r="D118" s="3"/>
      <c r="E118" s="28"/>
      <c r="F118" s="3"/>
      <c r="G118" s="3"/>
      <c r="H118" s="3"/>
      <c r="I118" s="3"/>
      <c r="J118" s="3"/>
      <c r="K118" s="3"/>
      <c r="L118" s="3"/>
      <c r="M118" s="3"/>
      <c r="N118" s="3"/>
      <c r="O118" s="3"/>
      <c r="P118" s="3"/>
      <c r="Q118" s="8"/>
    </row>
    <row r="119" spans="2:17" x14ac:dyDescent="0.2">
      <c r="B119" s="7"/>
      <c r="C119" s="28"/>
      <c r="D119" s="3"/>
      <c r="E119" s="28"/>
      <c r="F119" s="3"/>
      <c r="G119" s="3"/>
      <c r="H119" s="3"/>
      <c r="I119" s="3"/>
      <c r="J119" s="3"/>
      <c r="K119" s="3"/>
      <c r="L119" s="3"/>
      <c r="M119" s="3"/>
      <c r="N119" s="3"/>
      <c r="O119" s="3"/>
      <c r="P119" s="3"/>
      <c r="Q119" s="8"/>
    </row>
    <row r="120" spans="2:17" x14ac:dyDescent="0.2">
      <c r="B120" s="7"/>
      <c r="C120" s="28"/>
      <c r="D120" s="3"/>
      <c r="E120" s="28"/>
      <c r="F120" s="3"/>
      <c r="G120" s="3"/>
      <c r="H120" s="3"/>
      <c r="I120" s="3"/>
      <c r="J120" s="3"/>
      <c r="K120" s="3"/>
      <c r="L120" s="3"/>
      <c r="M120" s="3"/>
      <c r="N120" s="3"/>
      <c r="O120" s="3"/>
      <c r="P120" s="3"/>
      <c r="Q120" s="8"/>
    </row>
    <row r="121" spans="2:17" x14ac:dyDescent="0.2">
      <c r="B121" s="7"/>
      <c r="C121" s="28"/>
      <c r="D121" s="3"/>
      <c r="E121" s="28"/>
      <c r="F121" s="3"/>
      <c r="G121" s="3"/>
      <c r="H121" s="3"/>
      <c r="I121" s="3"/>
      <c r="J121" s="3"/>
      <c r="K121" s="3"/>
      <c r="L121" s="3"/>
      <c r="M121" s="3"/>
      <c r="N121" s="3"/>
      <c r="O121" s="3"/>
      <c r="P121" s="3"/>
      <c r="Q121" s="8"/>
    </row>
    <row r="122" spans="2:17" x14ac:dyDescent="0.2">
      <c r="B122" s="7"/>
      <c r="C122" s="28"/>
      <c r="D122" s="3"/>
      <c r="E122" s="28"/>
      <c r="F122" s="3"/>
      <c r="G122" s="3"/>
      <c r="H122" s="3"/>
      <c r="I122" s="3"/>
      <c r="J122" s="3"/>
      <c r="K122" s="3"/>
      <c r="L122" s="3"/>
      <c r="M122" s="3"/>
      <c r="N122" s="3"/>
      <c r="O122" s="3"/>
      <c r="P122" s="3"/>
      <c r="Q122" s="8"/>
    </row>
    <row r="123" spans="2:17" x14ac:dyDescent="0.2">
      <c r="B123" s="7"/>
      <c r="C123" s="28"/>
      <c r="D123" s="3"/>
      <c r="E123" s="28"/>
      <c r="F123" s="3"/>
      <c r="G123" s="3"/>
      <c r="H123" s="3"/>
      <c r="I123" s="3"/>
      <c r="J123" s="3"/>
      <c r="K123" s="3"/>
      <c r="L123" s="3"/>
      <c r="M123" s="3"/>
      <c r="N123" s="3"/>
      <c r="O123" s="3"/>
      <c r="P123" s="3"/>
      <c r="Q123" s="8"/>
    </row>
    <row r="124" spans="2:17" x14ac:dyDescent="0.2">
      <c r="B124" s="7"/>
      <c r="C124" s="28"/>
      <c r="D124" s="3"/>
      <c r="E124" s="28"/>
      <c r="F124" s="3"/>
      <c r="G124" s="3"/>
      <c r="H124" s="3"/>
      <c r="I124" s="3"/>
      <c r="J124" s="3"/>
      <c r="K124" s="3"/>
      <c r="L124" s="3"/>
      <c r="M124" s="3"/>
      <c r="N124" s="3"/>
      <c r="O124" s="3"/>
      <c r="P124" s="3"/>
      <c r="Q124" s="8"/>
    </row>
    <row r="125" spans="2:17" x14ac:dyDescent="0.2">
      <c r="B125" s="7"/>
      <c r="C125" s="28"/>
      <c r="D125" s="3"/>
      <c r="E125" s="28"/>
      <c r="F125" s="3"/>
      <c r="G125" s="3"/>
      <c r="H125" s="3"/>
      <c r="I125" s="3"/>
      <c r="J125" s="3"/>
      <c r="K125" s="3"/>
      <c r="L125" s="3"/>
      <c r="M125" s="3"/>
      <c r="N125" s="3"/>
      <c r="O125" s="3"/>
      <c r="P125" s="3"/>
      <c r="Q125" s="8"/>
    </row>
    <row r="126" spans="2:17" x14ac:dyDescent="0.2">
      <c r="B126" s="7"/>
      <c r="C126" s="28"/>
      <c r="D126" s="3"/>
      <c r="E126" s="28"/>
      <c r="F126" s="3"/>
      <c r="G126" s="3"/>
      <c r="H126" s="3"/>
      <c r="I126" s="3"/>
      <c r="J126" s="3"/>
      <c r="K126" s="3"/>
      <c r="L126" s="3"/>
      <c r="M126" s="3"/>
      <c r="N126" s="3"/>
      <c r="O126" s="3"/>
      <c r="P126" s="3"/>
      <c r="Q126" s="8"/>
    </row>
    <row r="127" spans="2:17" x14ac:dyDescent="0.2">
      <c r="B127" s="7"/>
      <c r="C127" s="28"/>
      <c r="D127" s="3"/>
      <c r="E127" s="28"/>
      <c r="F127" s="3"/>
      <c r="G127" s="3"/>
      <c r="H127" s="3"/>
      <c r="I127" s="3"/>
      <c r="J127" s="3"/>
      <c r="K127" s="3"/>
      <c r="L127" s="3"/>
      <c r="M127" s="3"/>
      <c r="N127" s="3"/>
      <c r="O127" s="3"/>
      <c r="P127" s="3"/>
      <c r="Q127" s="8"/>
    </row>
    <row r="128" spans="2:17" x14ac:dyDescent="0.2">
      <c r="B128" s="7"/>
      <c r="C128" s="28"/>
      <c r="D128" s="3"/>
      <c r="E128" s="28"/>
      <c r="F128" s="3"/>
      <c r="G128" s="3"/>
      <c r="H128" s="3"/>
      <c r="I128" s="3"/>
      <c r="J128" s="3"/>
      <c r="K128" s="3"/>
      <c r="L128" s="3"/>
      <c r="M128" s="3"/>
      <c r="N128" s="3"/>
      <c r="O128" s="3"/>
      <c r="P128" s="3"/>
      <c r="Q128" s="8"/>
    </row>
    <row r="129" spans="2:17" x14ac:dyDescent="0.2">
      <c r="B129" s="7"/>
      <c r="C129" s="28"/>
      <c r="D129" s="3"/>
      <c r="E129" s="28"/>
      <c r="F129" s="3"/>
      <c r="G129" s="3"/>
      <c r="H129" s="3"/>
      <c r="I129" s="3"/>
      <c r="J129" s="3"/>
      <c r="K129" s="3"/>
      <c r="L129" s="3"/>
      <c r="M129" s="3"/>
      <c r="N129" s="3"/>
      <c r="O129" s="3"/>
      <c r="P129" s="3"/>
      <c r="Q129" s="8"/>
    </row>
    <row r="130" spans="2:17" x14ac:dyDescent="0.2">
      <c r="B130" s="7"/>
      <c r="C130" s="28"/>
      <c r="D130" s="3"/>
      <c r="E130" s="28"/>
      <c r="F130" s="3"/>
      <c r="G130" s="3"/>
      <c r="H130" s="3"/>
      <c r="I130" s="3"/>
      <c r="J130" s="3"/>
      <c r="K130" s="3"/>
      <c r="L130" s="3"/>
      <c r="M130" s="3"/>
      <c r="N130" s="3"/>
      <c r="O130" s="3"/>
      <c r="P130" s="3"/>
      <c r="Q130" s="8"/>
    </row>
    <row r="131" spans="2:17" x14ac:dyDescent="0.2">
      <c r="B131" s="7"/>
      <c r="C131" s="28"/>
      <c r="D131" s="3"/>
      <c r="E131" s="28"/>
      <c r="F131" s="3"/>
      <c r="G131" s="3"/>
      <c r="H131" s="3"/>
      <c r="I131" s="3"/>
      <c r="J131" s="3"/>
      <c r="K131" s="3"/>
      <c r="L131" s="3"/>
      <c r="M131" s="3"/>
      <c r="N131" s="3"/>
      <c r="O131" s="3"/>
      <c r="P131" s="3"/>
      <c r="Q131" s="8"/>
    </row>
    <row r="132" spans="2:17" x14ac:dyDescent="0.2">
      <c r="B132" s="7"/>
      <c r="C132" s="28"/>
      <c r="D132" s="3"/>
      <c r="E132" s="28"/>
      <c r="F132" s="3"/>
      <c r="G132" s="3"/>
      <c r="H132" s="3"/>
      <c r="I132" s="3"/>
      <c r="J132" s="3"/>
      <c r="K132" s="3"/>
      <c r="L132" s="3"/>
      <c r="M132" s="3"/>
      <c r="N132" s="3"/>
      <c r="O132" s="3"/>
      <c r="P132" s="3"/>
      <c r="Q132" s="8"/>
    </row>
    <row r="133" spans="2:17" x14ac:dyDescent="0.2">
      <c r="B133" s="7"/>
      <c r="C133" s="28"/>
      <c r="D133" s="3"/>
      <c r="E133" s="28"/>
      <c r="F133" s="3"/>
      <c r="G133" s="3"/>
      <c r="H133" s="3"/>
      <c r="I133" s="3"/>
      <c r="J133" s="3"/>
      <c r="K133" s="3"/>
      <c r="L133" s="3"/>
      <c r="M133" s="3"/>
      <c r="N133" s="3"/>
      <c r="O133" s="3"/>
      <c r="P133" s="3"/>
      <c r="Q133" s="8"/>
    </row>
    <row r="134" spans="2:17" x14ac:dyDescent="0.2">
      <c r="B134" s="7"/>
      <c r="C134" s="28"/>
      <c r="D134" s="3"/>
      <c r="E134" s="28"/>
      <c r="F134" s="3"/>
      <c r="G134" s="3"/>
      <c r="H134" s="3"/>
      <c r="I134" s="3"/>
      <c r="J134" s="3"/>
      <c r="K134" s="3"/>
      <c r="L134" s="3"/>
      <c r="M134" s="3"/>
      <c r="N134" s="3"/>
      <c r="O134" s="3"/>
      <c r="P134" s="3"/>
      <c r="Q134" s="8"/>
    </row>
    <row r="135" spans="2:17" x14ac:dyDescent="0.2">
      <c r="B135" s="7"/>
      <c r="C135" s="28"/>
      <c r="D135" s="3"/>
      <c r="E135" s="28"/>
      <c r="F135" s="3"/>
      <c r="G135" s="3"/>
      <c r="H135" s="3"/>
      <c r="I135" s="3"/>
      <c r="J135" s="3"/>
      <c r="K135" s="3"/>
      <c r="L135" s="3"/>
      <c r="M135" s="3"/>
      <c r="N135" s="3"/>
      <c r="O135" s="3"/>
      <c r="P135" s="3"/>
      <c r="Q135" s="8"/>
    </row>
    <row r="136" spans="2:17" x14ac:dyDescent="0.2">
      <c r="B136" s="7"/>
      <c r="C136" s="28"/>
      <c r="D136" s="3"/>
      <c r="E136" s="28"/>
      <c r="F136" s="3"/>
      <c r="G136" s="3"/>
      <c r="H136" s="3"/>
      <c r="I136" s="3"/>
      <c r="J136" s="3"/>
      <c r="K136" s="3"/>
      <c r="L136" s="3"/>
      <c r="M136" s="3"/>
      <c r="N136" s="3"/>
      <c r="O136" s="3"/>
      <c r="P136" s="3"/>
      <c r="Q136" s="8"/>
    </row>
    <row r="137" spans="2:17" x14ac:dyDescent="0.2">
      <c r="B137" s="7"/>
      <c r="C137" s="28"/>
      <c r="D137" s="3"/>
      <c r="E137" s="28"/>
      <c r="F137" s="3"/>
      <c r="G137" s="3"/>
      <c r="H137" s="3"/>
      <c r="I137" s="3"/>
      <c r="J137" s="3"/>
      <c r="K137" s="3"/>
      <c r="L137" s="3"/>
      <c r="M137" s="3"/>
      <c r="N137" s="3"/>
      <c r="O137" s="3"/>
      <c r="P137" s="3"/>
      <c r="Q137" s="8"/>
    </row>
    <row r="138" spans="2:17" x14ac:dyDescent="0.2">
      <c r="B138" s="7"/>
      <c r="C138" s="28"/>
      <c r="D138" s="3"/>
      <c r="E138" s="28"/>
      <c r="F138" s="3"/>
      <c r="G138" s="3"/>
      <c r="H138" s="3"/>
      <c r="I138" s="3"/>
      <c r="J138" s="3"/>
      <c r="K138" s="3"/>
      <c r="L138" s="3"/>
      <c r="M138" s="3"/>
      <c r="N138" s="3"/>
      <c r="O138" s="3"/>
      <c r="P138" s="3"/>
      <c r="Q138" s="8"/>
    </row>
    <row r="139" spans="2:17" x14ac:dyDescent="0.2">
      <c r="B139" s="7"/>
      <c r="C139" s="28"/>
      <c r="D139" s="3"/>
      <c r="E139" s="28"/>
      <c r="F139" s="3"/>
      <c r="G139" s="3"/>
      <c r="H139" s="3"/>
      <c r="I139" s="3"/>
      <c r="J139" s="3"/>
      <c r="K139" s="3"/>
      <c r="L139" s="3"/>
      <c r="M139" s="3"/>
      <c r="N139" s="3"/>
      <c r="O139" s="3"/>
      <c r="P139" s="3"/>
      <c r="Q139" s="8"/>
    </row>
    <row r="140" spans="2:17" x14ac:dyDescent="0.2">
      <c r="B140" s="7"/>
      <c r="C140" s="28" t="s">
        <v>162</v>
      </c>
      <c r="D140" s="3"/>
      <c r="E140" s="28"/>
      <c r="F140" s="3"/>
      <c r="G140" s="3"/>
      <c r="H140" s="3"/>
      <c r="I140" s="3"/>
      <c r="J140" s="3"/>
      <c r="K140" s="3"/>
      <c r="L140" s="3"/>
      <c r="M140" s="3"/>
      <c r="N140" s="3"/>
      <c r="O140" s="3"/>
      <c r="P140" s="3"/>
      <c r="Q140" s="8"/>
    </row>
    <row r="141" spans="2:17" x14ac:dyDescent="0.2">
      <c r="B141" s="7"/>
      <c r="C141" s="28" t="s">
        <v>163</v>
      </c>
      <c r="D141" s="3"/>
      <c r="E141" s="28"/>
      <c r="F141" s="3"/>
      <c r="G141" s="3"/>
      <c r="H141" s="3"/>
      <c r="I141" s="3"/>
      <c r="J141" s="3"/>
      <c r="K141" s="3"/>
      <c r="L141" s="3"/>
      <c r="M141" s="3"/>
      <c r="N141" s="3"/>
      <c r="O141" s="3"/>
      <c r="P141" s="3"/>
      <c r="Q141" s="8"/>
    </row>
    <row r="142" spans="2:17" x14ac:dyDescent="0.2">
      <c r="B142" s="7"/>
      <c r="C142" s="28" t="s">
        <v>164</v>
      </c>
      <c r="D142" s="3"/>
      <c r="E142" s="28"/>
      <c r="F142" s="3"/>
      <c r="G142" s="3"/>
      <c r="H142" s="3"/>
      <c r="I142" s="3"/>
      <c r="J142" s="3"/>
      <c r="K142" s="3"/>
      <c r="L142" s="3"/>
      <c r="M142" s="3"/>
      <c r="N142" s="3"/>
      <c r="O142" s="3"/>
      <c r="P142" s="3"/>
      <c r="Q142" s="8"/>
    </row>
    <row r="143" spans="2:17" x14ac:dyDescent="0.2">
      <c r="B143" s="7"/>
      <c r="C143" s="28" t="s">
        <v>126</v>
      </c>
      <c r="D143" s="3"/>
      <c r="E143" s="28"/>
      <c r="F143" s="3"/>
      <c r="G143" s="3"/>
      <c r="H143" s="3"/>
      <c r="I143" s="3"/>
      <c r="J143" s="3"/>
      <c r="K143" s="3"/>
      <c r="L143" s="3"/>
      <c r="M143" s="3"/>
      <c r="N143" s="3"/>
      <c r="O143" s="3"/>
      <c r="P143" s="3"/>
      <c r="Q143" s="8"/>
    </row>
    <row r="144" spans="2:17" x14ac:dyDescent="0.2">
      <c r="B144" s="7"/>
      <c r="C144" s="28" t="s">
        <v>194</v>
      </c>
      <c r="D144" s="3"/>
      <c r="E144" s="28"/>
      <c r="F144" s="3"/>
      <c r="G144" s="3"/>
      <c r="H144" s="3"/>
      <c r="I144" s="3"/>
      <c r="J144" s="3"/>
      <c r="K144" s="3"/>
      <c r="L144" s="3"/>
      <c r="M144" s="3"/>
      <c r="N144" s="3"/>
      <c r="O144" s="3"/>
      <c r="P144" s="3"/>
      <c r="Q144" s="8"/>
    </row>
    <row r="145" spans="2:17" x14ac:dyDescent="0.2">
      <c r="B145" s="7"/>
      <c r="C145" s="279" t="s">
        <v>360</v>
      </c>
      <c r="D145" s="3"/>
      <c r="E145" s="28"/>
      <c r="F145" s="3"/>
      <c r="G145" s="3"/>
      <c r="H145" s="3"/>
      <c r="I145" s="3"/>
      <c r="J145" s="3"/>
      <c r="K145" s="3"/>
      <c r="L145" s="3"/>
      <c r="M145" s="3"/>
      <c r="N145" s="3"/>
      <c r="O145" s="3"/>
      <c r="P145" s="3"/>
      <c r="Q145" s="8"/>
    </row>
    <row r="146" spans="2:17" x14ac:dyDescent="0.2">
      <c r="B146" s="7"/>
      <c r="C146" s="28" t="s">
        <v>0</v>
      </c>
      <c r="D146" s="3"/>
      <c r="E146" s="28"/>
      <c r="F146" s="3"/>
      <c r="G146" s="3"/>
      <c r="H146" s="3"/>
      <c r="I146" s="3"/>
      <c r="J146" s="3"/>
      <c r="K146" s="3"/>
      <c r="L146" s="3"/>
      <c r="M146" s="3"/>
      <c r="N146" s="3"/>
      <c r="O146" s="3"/>
      <c r="P146" s="3"/>
      <c r="Q146" s="8"/>
    </row>
    <row r="147" spans="2:17" x14ac:dyDescent="0.2">
      <c r="B147" s="7"/>
      <c r="C147" s="28"/>
      <c r="D147" s="3"/>
      <c r="E147" s="28"/>
      <c r="F147" s="3"/>
      <c r="G147" s="3"/>
      <c r="H147" s="3"/>
      <c r="I147" s="3"/>
      <c r="J147" s="3"/>
      <c r="K147" s="3"/>
      <c r="L147" s="3"/>
      <c r="M147" s="3"/>
      <c r="N147" s="3"/>
      <c r="O147" s="3"/>
      <c r="P147" s="3"/>
      <c r="Q147" s="8"/>
    </row>
    <row r="148" spans="2:17" x14ac:dyDescent="0.2">
      <c r="B148" s="7"/>
      <c r="C148" s="278" t="s">
        <v>276</v>
      </c>
      <c r="D148" s="3"/>
      <c r="E148" s="28"/>
      <c r="F148" s="3"/>
      <c r="G148" s="3"/>
      <c r="H148" s="3"/>
      <c r="I148" s="3"/>
      <c r="J148" s="3"/>
      <c r="K148" s="3"/>
      <c r="L148" s="3"/>
      <c r="M148" s="3"/>
      <c r="N148" s="3"/>
      <c r="O148" s="3"/>
      <c r="P148" s="3"/>
      <c r="Q148" s="8"/>
    </row>
    <row r="149" spans="2:17" x14ac:dyDescent="0.2">
      <c r="B149" s="7"/>
      <c r="C149" s="29" t="s">
        <v>397</v>
      </c>
      <c r="D149" s="3"/>
      <c r="E149" s="28"/>
      <c r="F149" s="3"/>
      <c r="G149" s="3"/>
      <c r="H149" s="3"/>
      <c r="I149" s="3"/>
      <c r="J149" s="3"/>
      <c r="K149" s="3"/>
      <c r="L149" s="3"/>
      <c r="M149" s="3"/>
      <c r="N149" s="3"/>
      <c r="O149" s="3"/>
      <c r="P149" s="3"/>
      <c r="Q149" s="8"/>
    </row>
    <row r="150" spans="2:17" x14ac:dyDescent="0.2">
      <c r="B150" s="7"/>
      <c r="C150" s="59" t="s">
        <v>279</v>
      </c>
      <c r="D150" s="3"/>
      <c r="E150" s="28"/>
      <c r="F150" s="3"/>
      <c r="G150" s="3"/>
      <c r="H150" s="3"/>
      <c r="I150" s="3"/>
      <c r="J150" s="3"/>
      <c r="K150" s="3"/>
      <c r="L150" s="3"/>
      <c r="M150" s="3"/>
      <c r="N150" s="3"/>
      <c r="O150" s="3"/>
      <c r="P150" s="3"/>
      <c r="Q150" s="8"/>
    </row>
    <row r="151" spans="2:17" x14ac:dyDescent="0.2">
      <c r="B151" s="7"/>
      <c r="C151" s="28" t="s">
        <v>280</v>
      </c>
      <c r="D151" s="3"/>
      <c r="E151" s="28"/>
      <c r="F151" s="3"/>
      <c r="G151" s="3"/>
      <c r="H151" s="3"/>
      <c r="I151" s="3"/>
      <c r="J151" s="3"/>
      <c r="K151" s="3"/>
      <c r="L151" s="3"/>
      <c r="M151" s="3"/>
      <c r="N151" s="3"/>
      <c r="O151" s="3"/>
      <c r="P151" s="3"/>
      <c r="Q151" s="8"/>
    </row>
    <row r="152" spans="2:17" x14ac:dyDescent="0.2">
      <c r="B152" s="7"/>
      <c r="C152" s="28" t="s">
        <v>277</v>
      </c>
      <c r="D152" s="3"/>
      <c r="E152" s="28"/>
      <c r="F152" s="3"/>
      <c r="G152" s="3"/>
      <c r="H152" s="3"/>
      <c r="I152" s="3"/>
      <c r="J152" s="3"/>
      <c r="K152" s="3"/>
      <c r="L152" s="3"/>
      <c r="M152" s="3"/>
      <c r="N152" s="3"/>
      <c r="O152" s="3"/>
      <c r="P152" s="3"/>
      <c r="Q152" s="8"/>
    </row>
    <row r="153" spans="2:17" x14ac:dyDescent="0.2">
      <c r="B153" s="7"/>
      <c r="C153" s="28" t="s">
        <v>278</v>
      </c>
      <c r="D153" s="3"/>
      <c r="E153" s="28"/>
      <c r="F153" s="3"/>
      <c r="G153" s="3"/>
      <c r="H153" s="3"/>
      <c r="I153" s="3"/>
      <c r="J153" s="3"/>
      <c r="K153" s="3"/>
      <c r="L153" s="3"/>
      <c r="M153" s="3"/>
      <c r="N153" s="3"/>
      <c r="O153" s="3"/>
      <c r="P153" s="3"/>
      <c r="Q153" s="8"/>
    </row>
    <row r="154" spans="2:17" x14ac:dyDescent="0.2">
      <c r="B154" s="7"/>
      <c r="C154" s="29" t="s">
        <v>398</v>
      </c>
      <c r="D154" s="3"/>
      <c r="E154" s="28"/>
      <c r="F154" s="3"/>
      <c r="G154" s="3"/>
      <c r="H154" s="3"/>
      <c r="I154" s="3"/>
      <c r="J154" s="3"/>
      <c r="K154" s="3"/>
      <c r="L154" s="3"/>
      <c r="M154" s="3"/>
      <c r="N154" s="3"/>
      <c r="O154" s="3"/>
      <c r="P154" s="3"/>
      <c r="Q154" s="8"/>
    </row>
    <row r="155" spans="2:17" x14ac:dyDescent="0.2">
      <c r="B155" s="7"/>
      <c r="C155" s="28"/>
      <c r="D155" s="3"/>
      <c r="E155" s="28"/>
      <c r="F155" s="3"/>
      <c r="G155" s="3"/>
      <c r="H155" s="3"/>
      <c r="I155" s="3"/>
      <c r="J155" s="3"/>
      <c r="K155" s="3"/>
      <c r="L155" s="3"/>
      <c r="M155" s="3"/>
      <c r="N155" s="3"/>
      <c r="O155" s="3"/>
      <c r="P155" s="3"/>
      <c r="Q155" s="8"/>
    </row>
    <row r="156" spans="2:17" x14ac:dyDescent="0.2">
      <c r="B156" s="7"/>
      <c r="C156" s="28"/>
      <c r="D156" s="3"/>
      <c r="E156" s="28"/>
      <c r="F156" s="3"/>
      <c r="G156" s="3"/>
      <c r="H156" s="3"/>
      <c r="I156" s="3"/>
      <c r="J156" s="3"/>
      <c r="K156" s="3"/>
      <c r="L156" s="3"/>
      <c r="M156" s="3"/>
      <c r="N156" s="3"/>
      <c r="O156" s="3"/>
      <c r="P156" s="3"/>
      <c r="Q156" s="8"/>
    </row>
    <row r="157" spans="2:17" x14ac:dyDescent="0.2">
      <c r="B157" s="7"/>
      <c r="C157" s="28"/>
      <c r="D157" s="3"/>
      <c r="E157" s="28"/>
      <c r="F157" s="3"/>
      <c r="G157" s="3"/>
      <c r="H157" s="3"/>
      <c r="I157" s="3"/>
      <c r="J157" s="3"/>
      <c r="K157" s="3"/>
      <c r="L157" s="3"/>
      <c r="M157" s="3"/>
      <c r="N157" s="3"/>
      <c r="O157" s="3"/>
      <c r="P157" s="3"/>
      <c r="Q157" s="8"/>
    </row>
    <row r="158" spans="2:17" x14ac:dyDescent="0.2">
      <c r="B158" s="7"/>
      <c r="C158" s="28"/>
      <c r="D158" s="3"/>
      <c r="E158" s="28"/>
      <c r="F158" s="3"/>
      <c r="G158" s="3"/>
      <c r="H158" s="3"/>
      <c r="I158" s="3"/>
      <c r="J158" s="3"/>
      <c r="K158" s="3"/>
      <c r="L158" s="3"/>
      <c r="M158" s="3"/>
      <c r="N158" s="3"/>
      <c r="O158" s="3"/>
      <c r="P158" s="3"/>
      <c r="Q158" s="8"/>
    </row>
    <row r="159" spans="2:17" x14ac:dyDescent="0.2">
      <c r="B159" s="7"/>
      <c r="C159" s="28"/>
      <c r="D159" s="3"/>
      <c r="E159" s="28"/>
      <c r="F159" s="3"/>
      <c r="G159" s="3"/>
      <c r="H159" s="3"/>
      <c r="I159" s="3"/>
      <c r="J159" s="3"/>
      <c r="K159" s="3"/>
      <c r="L159" s="3"/>
      <c r="M159" s="3"/>
      <c r="N159" s="3"/>
      <c r="O159" s="3"/>
      <c r="P159" s="3"/>
      <c r="Q159" s="8"/>
    </row>
    <row r="160" spans="2:17" x14ac:dyDescent="0.2">
      <c r="B160" s="7"/>
      <c r="C160" s="28"/>
      <c r="D160" s="3"/>
      <c r="E160" s="28"/>
      <c r="F160" s="3"/>
      <c r="G160" s="3"/>
      <c r="H160" s="3"/>
      <c r="I160" s="3"/>
      <c r="J160" s="3"/>
      <c r="K160" s="3"/>
      <c r="L160" s="3"/>
      <c r="M160" s="3"/>
      <c r="N160" s="3"/>
      <c r="O160" s="3"/>
      <c r="P160" s="3"/>
      <c r="Q160" s="8"/>
    </row>
    <row r="161" spans="2:17" x14ac:dyDescent="0.2">
      <c r="B161" s="7"/>
      <c r="C161" s="28"/>
      <c r="D161" s="3"/>
      <c r="E161" s="28"/>
      <c r="F161" s="3"/>
      <c r="G161" s="3"/>
      <c r="H161" s="3"/>
      <c r="I161" s="3"/>
      <c r="J161" s="3"/>
      <c r="K161" s="3"/>
      <c r="L161" s="3"/>
      <c r="M161" s="3"/>
      <c r="N161" s="3"/>
      <c r="O161" s="3"/>
      <c r="P161" s="3"/>
      <c r="Q161" s="8"/>
    </row>
    <row r="162" spans="2:17" x14ac:dyDescent="0.2">
      <c r="B162" s="7"/>
      <c r="C162" s="28"/>
      <c r="D162" s="3"/>
      <c r="E162" s="28"/>
      <c r="F162" s="3"/>
      <c r="G162" s="3"/>
      <c r="H162" s="3"/>
      <c r="I162" s="3"/>
      <c r="J162" s="3"/>
      <c r="K162" s="3"/>
      <c r="L162" s="3"/>
      <c r="M162" s="3"/>
      <c r="N162" s="3"/>
      <c r="O162" s="3"/>
      <c r="P162" s="3"/>
      <c r="Q162" s="8"/>
    </row>
    <row r="163" spans="2:17" x14ac:dyDescent="0.2">
      <c r="B163" s="7"/>
      <c r="C163" s="28"/>
      <c r="D163" s="3"/>
      <c r="E163" s="28"/>
      <c r="F163" s="3"/>
      <c r="G163" s="3"/>
      <c r="H163" s="3"/>
      <c r="I163" s="3"/>
      <c r="J163" s="3"/>
      <c r="K163" s="3"/>
      <c r="L163" s="3"/>
      <c r="M163" s="3"/>
      <c r="N163" s="3"/>
      <c r="O163" s="3"/>
      <c r="P163" s="3"/>
      <c r="Q163" s="8"/>
    </row>
    <row r="164" spans="2:17" x14ac:dyDescent="0.2">
      <c r="B164" s="7"/>
      <c r="C164" s="28"/>
      <c r="D164" s="3"/>
      <c r="E164" s="28"/>
      <c r="F164" s="3"/>
      <c r="G164" s="3"/>
      <c r="H164" s="3"/>
      <c r="I164" s="3"/>
      <c r="J164" s="3"/>
      <c r="K164" s="3"/>
      <c r="L164" s="3"/>
      <c r="M164" s="3"/>
      <c r="N164" s="3"/>
      <c r="O164" s="3"/>
      <c r="P164" s="3"/>
      <c r="Q164" s="8"/>
    </row>
    <row r="165" spans="2:17" x14ac:dyDescent="0.2">
      <c r="B165" s="7"/>
      <c r="C165" s="28"/>
      <c r="D165" s="3"/>
      <c r="E165" s="28"/>
      <c r="F165" s="3"/>
      <c r="G165" s="3"/>
      <c r="H165" s="3"/>
      <c r="I165" s="3"/>
      <c r="J165" s="3"/>
      <c r="K165" s="3"/>
      <c r="L165" s="3"/>
      <c r="M165" s="3"/>
      <c r="N165" s="3"/>
      <c r="O165" s="3"/>
      <c r="P165" s="3"/>
      <c r="Q165" s="8"/>
    </row>
    <row r="166" spans="2:17" x14ac:dyDescent="0.2">
      <c r="B166" s="7"/>
      <c r="C166" s="28"/>
      <c r="D166" s="3"/>
      <c r="E166" s="28"/>
      <c r="F166" s="3"/>
      <c r="G166" s="3"/>
      <c r="H166" s="3"/>
      <c r="I166" s="3"/>
      <c r="J166" s="3"/>
      <c r="K166" s="3"/>
      <c r="L166" s="3"/>
      <c r="M166" s="3"/>
      <c r="N166" s="3"/>
      <c r="O166" s="3"/>
      <c r="P166" s="3"/>
      <c r="Q166" s="8"/>
    </row>
    <row r="167" spans="2:17" x14ac:dyDescent="0.2">
      <c r="B167" s="7"/>
      <c r="C167" s="28"/>
      <c r="D167" s="3"/>
      <c r="E167" s="28"/>
      <c r="F167" s="3"/>
      <c r="G167" s="3"/>
      <c r="H167" s="3"/>
      <c r="I167" s="3"/>
      <c r="J167" s="3"/>
      <c r="K167" s="3"/>
      <c r="L167" s="3"/>
      <c r="M167" s="3"/>
      <c r="N167" s="3"/>
      <c r="O167" s="3"/>
      <c r="P167" s="3"/>
      <c r="Q167" s="8"/>
    </row>
    <row r="168" spans="2:17" x14ac:dyDescent="0.2">
      <c r="B168" s="7"/>
      <c r="C168" s="28"/>
      <c r="D168" s="3"/>
      <c r="E168" s="28"/>
      <c r="F168" s="3"/>
      <c r="G168" s="3"/>
      <c r="H168" s="3"/>
      <c r="I168" s="3"/>
      <c r="J168" s="3"/>
      <c r="K168" s="3"/>
      <c r="L168" s="3"/>
      <c r="M168" s="3"/>
      <c r="N168" s="3"/>
      <c r="O168" s="3"/>
      <c r="P168" s="3"/>
      <c r="Q168" s="8"/>
    </row>
    <row r="169" spans="2:17" x14ac:dyDescent="0.2">
      <c r="B169" s="7"/>
      <c r="C169" s="28"/>
      <c r="D169" s="3"/>
      <c r="E169" s="28"/>
      <c r="F169" s="3"/>
      <c r="G169" s="3"/>
      <c r="H169" s="3"/>
      <c r="I169" s="3"/>
      <c r="J169" s="3"/>
      <c r="K169" s="3"/>
      <c r="L169" s="3"/>
      <c r="M169" s="3"/>
      <c r="N169" s="3"/>
      <c r="O169" s="3"/>
      <c r="P169" s="3"/>
      <c r="Q169" s="8"/>
    </row>
    <row r="170" spans="2:17" x14ac:dyDescent="0.2">
      <c r="B170" s="7"/>
      <c r="C170" s="28"/>
      <c r="D170" s="3"/>
      <c r="E170" s="28"/>
      <c r="F170" s="3"/>
      <c r="G170" s="3"/>
      <c r="H170" s="3"/>
      <c r="I170" s="3"/>
      <c r="J170" s="3"/>
      <c r="K170" s="3"/>
      <c r="L170" s="3"/>
      <c r="M170" s="3"/>
      <c r="N170" s="3"/>
      <c r="O170" s="3"/>
      <c r="P170" s="3"/>
      <c r="Q170" s="8"/>
    </row>
    <row r="171" spans="2:17" x14ac:dyDescent="0.2">
      <c r="B171" s="7"/>
      <c r="C171" s="28"/>
      <c r="D171" s="3"/>
      <c r="E171" s="28"/>
      <c r="F171" s="3"/>
      <c r="G171" s="3"/>
      <c r="H171" s="3"/>
      <c r="I171" s="3"/>
      <c r="J171" s="3"/>
      <c r="K171" s="3"/>
      <c r="L171" s="3"/>
      <c r="M171" s="3"/>
      <c r="N171" s="3"/>
      <c r="O171" s="3"/>
      <c r="P171" s="3"/>
      <c r="Q171" s="8"/>
    </row>
    <row r="172" spans="2:17" x14ac:dyDescent="0.2">
      <c r="B172" s="7"/>
      <c r="C172" s="28"/>
      <c r="D172" s="3"/>
      <c r="E172" s="28"/>
      <c r="F172" s="3"/>
      <c r="G172" s="3"/>
      <c r="H172" s="3"/>
      <c r="I172" s="3"/>
      <c r="J172" s="3"/>
      <c r="K172" s="3"/>
      <c r="L172" s="3"/>
      <c r="M172" s="3"/>
      <c r="N172" s="3"/>
      <c r="O172" s="3"/>
      <c r="P172" s="3"/>
      <c r="Q172" s="8"/>
    </row>
    <row r="173" spans="2:17" x14ac:dyDescent="0.2">
      <c r="B173" s="7"/>
      <c r="C173" s="28"/>
      <c r="D173" s="3"/>
      <c r="E173" s="28"/>
      <c r="F173" s="3"/>
      <c r="G173" s="3"/>
      <c r="H173" s="3"/>
      <c r="I173" s="3"/>
      <c r="J173" s="3"/>
      <c r="K173" s="3"/>
      <c r="L173" s="3"/>
      <c r="M173" s="3"/>
      <c r="N173" s="3"/>
      <c r="O173" s="3"/>
      <c r="P173" s="3"/>
      <c r="Q173" s="8"/>
    </row>
    <row r="174" spans="2:17" x14ac:dyDescent="0.2">
      <c r="B174" s="7"/>
      <c r="C174" s="28"/>
      <c r="D174" s="3"/>
      <c r="E174" s="28"/>
      <c r="F174" s="3"/>
      <c r="G174" s="3"/>
      <c r="H174" s="3"/>
      <c r="I174" s="3"/>
      <c r="J174" s="3"/>
      <c r="K174" s="3"/>
      <c r="L174" s="3"/>
      <c r="M174" s="3"/>
      <c r="N174" s="3"/>
      <c r="O174" s="3"/>
      <c r="P174" s="3"/>
      <c r="Q174" s="8"/>
    </row>
    <row r="175" spans="2:17" x14ac:dyDescent="0.2">
      <c r="B175" s="443" t="s">
        <v>400</v>
      </c>
      <c r="C175" s="444"/>
      <c r="D175" s="444"/>
      <c r="E175" s="444"/>
      <c r="F175" s="444"/>
      <c r="G175" s="444"/>
      <c r="H175" s="444"/>
      <c r="I175" s="444"/>
      <c r="J175" s="444"/>
      <c r="K175" s="444"/>
      <c r="L175" s="444"/>
      <c r="M175" s="444"/>
      <c r="N175" s="367"/>
      <c r="O175" s="367"/>
      <c r="P175" s="367"/>
      <c r="Q175" s="368"/>
    </row>
    <row r="176" spans="2:17" x14ac:dyDescent="0.2">
      <c r="B176" s="440"/>
      <c r="C176" s="441"/>
      <c r="D176" s="441"/>
      <c r="E176" s="441"/>
      <c r="F176" s="441"/>
      <c r="G176" s="441"/>
      <c r="H176" s="441"/>
      <c r="I176" s="441"/>
      <c r="J176" s="441"/>
      <c r="K176" s="441"/>
      <c r="L176" s="441"/>
      <c r="M176" s="441"/>
      <c r="N176" s="441"/>
      <c r="O176" s="441"/>
      <c r="P176" s="441"/>
      <c r="Q176" s="442"/>
    </row>
    <row r="177" spans="1:17" ht="13.5" thickBot="1" x14ac:dyDescent="0.25">
      <c r="B177" s="43"/>
      <c r="C177" s="126"/>
      <c r="D177" s="44"/>
      <c r="E177" s="44"/>
      <c r="F177" s="44"/>
      <c r="G177" s="44"/>
      <c r="H177" s="44"/>
      <c r="I177" s="44"/>
      <c r="J177" s="44"/>
      <c r="K177" s="44"/>
      <c r="L177" s="44"/>
      <c r="M177" s="44"/>
      <c r="N177" s="44"/>
      <c r="O177" s="44"/>
      <c r="P177" s="44"/>
      <c r="Q177" s="11"/>
    </row>
    <row r="178" spans="1:17" x14ac:dyDescent="0.2">
      <c r="L178" s="3"/>
      <c r="M178" s="3"/>
      <c r="N178" s="3"/>
    </row>
    <row r="179" spans="1:17" hidden="1" x14ac:dyDescent="0.2">
      <c r="A179" s="6"/>
      <c r="L179" s="3"/>
      <c r="M179" s="3"/>
      <c r="N179" s="3"/>
      <c r="Q179" s="6"/>
    </row>
    <row r="180" spans="1:17" hidden="1" x14ac:dyDescent="0.2">
      <c r="A180" s="6"/>
      <c r="L180" s="3"/>
      <c r="M180" s="3"/>
      <c r="N180" s="3"/>
      <c r="Q180" s="6"/>
    </row>
    <row r="181" spans="1:17" hidden="1" x14ac:dyDescent="0.2">
      <c r="A181" s="6"/>
      <c r="L181" s="3"/>
      <c r="M181" s="3"/>
      <c r="N181" s="3"/>
      <c r="Q181" s="6"/>
    </row>
    <row r="182" spans="1:17" hidden="1" x14ac:dyDescent="0.2">
      <c r="A182" s="6"/>
      <c r="L182" s="3"/>
      <c r="M182" s="3"/>
      <c r="N182" s="3"/>
      <c r="Q182" s="6"/>
    </row>
    <row r="183" spans="1:17" hidden="1" x14ac:dyDescent="0.2">
      <c r="A183" s="6"/>
      <c r="L183" s="3"/>
      <c r="M183" s="3"/>
      <c r="N183" s="3"/>
      <c r="Q183" s="6"/>
    </row>
    <row r="184" spans="1:17" hidden="1" x14ac:dyDescent="0.2">
      <c r="A184" s="6"/>
      <c r="L184" s="3"/>
      <c r="M184" s="3"/>
      <c r="N184" s="3"/>
      <c r="Q184" s="6"/>
    </row>
    <row r="185" spans="1:17" hidden="1" x14ac:dyDescent="0.2">
      <c r="A185" s="6"/>
      <c r="Q185" s="6"/>
    </row>
    <row r="186" spans="1:17" hidden="1" x14ac:dyDescent="0.2">
      <c r="A186" s="6"/>
      <c r="Q186" s="6"/>
    </row>
    <row r="187" spans="1:17" hidden="1" x14ac:dyDescent="0.2">
      <c r="A187" s="6"/>
      <c r="Q187" s="6"/>
    </row>
    <row r="188" spans="1:17" hidden="1" x14ac:dyDescent="0.2">
      <c r="A188" s="6"/>
      <c r="Q188" s="6"/>
    </row>
    <row r="189" spans="1:17" hidden="1" x14ac:dyDescent="0.2">
      <c r="A189" s="6"/>
      <c r="Q189" s="6"/>
    </row>
    <row r="190" spans="1:17" hidden="1" x14ac:dyDescent="0.2">
      <c r="A190" s="6"/>
      <c r="Q190" s="6"/>
    </row>
    <row r="191" spans="1:17" hidden="1" x14ac:dyDescent="0.2">
      <c r="A191" s="6"/>
      <c r="Q191" s="6"/>
    </row>
    <row r="192" spans="1:17" hidden="1" x14ac:dyDescent="0.2">
      <c r="A192" s="6"/>
      <c r="Q192" s="6"/>
    </row>
    <row r="193" spans="1:17" hidden="1" x14ac:dyDescent="0.2">
      <c r="A193" s="6"/>
      <c r="Q193" s="6"/>
    </row>
    <row r="194" spans="1:17" hidden="1" x14ac:dyDescent="0.2">
      <c r="A194" s="6"/>
      <c r="Q194" s="6"/>
    </row>
    <row r="195" spans="1:17" hidden="1" x14ac:dyDescent="0.2">
      <c r="A195" s="6"/>
      <c r="Q195" s="6"/>
    </row>
    <row r="196" spans="1:17" hidden="1" x14ac:dyDescent="0.2">
      <c r="A196" s="6"/>
      <c r="Q196" s="6"/>
    </row>
    <row r="197" spans="1:17" hidden="1" x14ac:dyDescent="0.2">
      <c r="A197" s="6"/>
      <c r="Q197" s="6"/>
    </row>
    <row r="198" spans="1:17" hidden="1" x14ac:dyDescent="0.2">
      <c r="A198" s="6"/>
      <c r="Q198" s="6"/>
    </row>
    <row r="199" spans="1:17" hidden="1" x14ac:dyDescent="0.2">
      <c r="A199" s="6"/>
      <c r="Q199" s="6"/>
    </row>
    <row r="200" spans="1:17" hidden="1" x14ac:dyDescent="0.2">
      <c r="A200" s="6"/>
      <c r="Q200" s="6"/>
    </row>
    <row r="201" spans="1:17" hidden="1" x14ac:dyDescent="0.2">
      <c r="A201" s="6"/>
      <c r="Q201" s="6"/>
    </row>
    <row r="202" spans="1:17" hidden="1" x14ac:dyDescent="0.2">
      <c r="A202" s="6"/>
      <c r="Q202" s="6"/>
    </row>
    <row r="203" spans="1:17" hidden="1" x14ac:dyDescent="0.2">
      <c r="A203" s="6"/>
      <c r="Q203" s="6"/>
    </row>
    <row r="204" spans="1:17" hidden="1" x14ac:dyDescent="0.2">
      <c r="A204" s="6"/>
      <c r="Q204" s="6"/>
    </row>
    <row r="205" spans="1:17" hidden="1" x14ac:dyDescent="0.2">
      <c r="A205" s="6"/>
      <c r="Q205" s="6"/>
    </row>
    <row r="206" spans="1:17" hidden="1" x14ac:dyDescent="0.2">
      <c r="A206" s="6"/>
      <c r="Q206" s="6"/>
    </row>
    <row r="207" spans="1:17" hidden="1" x14ac:dyDescent="0.2">
      <c r="A207" s="6"/>
      <c r="Q207" s="6"/>
    </row>
    <row r="208" spans="1:17" hidden="1" x14ac:dyDescent="0.2">
      <c r="A208" s="6"/>
      <c r="Q208" s="6"/>
    </row>
    <row r="209" spans="1:17" hidden="1" x14ac:dyDescent="0.2">
      <c r="A209" s="6"/>
      <c r="Q209" s="6"/>
    </row>
    <row r="210" spans="1:17" hidden="1" x14ac:dyDescent="0.2">
      <c r="A210" s="6"/>
      <c r="Q210" s="6"/>
    </row>
    <row r="211" spans="1:17" hidden="1" x14ac:dyDescent="0.2">
      <c r="A211" s="6"/>
      <c r="Q211" s="6"/>
    </row>
    <row r="212" spans="1:17" hidden="1" x14ac:dyDescent="0.2">
      <c r="A212" s="6"/>
      <c r="Q212" s="6"/>
    </row>
    <row r="213" spans="1:17" hidden="1" x14ac:dyDescent="0.2">
      <c r="A213" s="6"/>
      <c r="Q213" s="6"/>
    </row>
    <row r="214" spans="1:17" hidden="1" x14ac:dyDescent="0.2">
      <c r="A214" s="6"/>
      <c r="Q214" s="6"/>
    </row>
    <row r="215" spans="1:17" hidden="1" x14ac:dyDescent="0.2">
      <c r="A215" s="6"/>
      <c r="Q215" s="6"/>
    </row>
    <row r="216" spans="1:17" hidden="1" x14ac:dyDescent="0.2">
      <c r="A216" s="6"/>
      <c r="Q216" s="6"/>
    </row>
    <row r="217" spans="1:17" hidden="1" x14ac:dyDescent="0.2">
      <c r="A217" s="6"/>
      <c r="Q217" s="6"/>
    </row>
    <row r="218" spans="1:17" hidden="1" x14ac:dyDescent="0.2">
      <c r="A218" s="6"/>
      <c r="Q218" s="6"/>
    </row>
    <row r="219" spans="1:17" hidden="1" x14ac:dyDescent="0.2">
      <c r="A219" s="6"/>
      <c r="Q219" s="6"/>
    </row>
    <row r="220" spans="1:17" hidden="1" x14ac:dyDescent="0.2">
      <c r="A220" s="6"/>
      <c r="Q220" s="6"/>
    </row>
    <row r="221" spans="1:17" hidden="1" x14ac:dyDescent="0.2">
      <c r="A221" s="6"/>
      <c r="Q221" s="6"/>
    </row>
    <row r="222" spans="1:17" hidden="1" x14ac:dyDescent="0.2">
      <c r="A222" s="6"/>
      <c r="Q222" s="6"/>
    </row>
    <row r="223" spans="1:17" hidden="1" x14ac:dyDescent="0.2">
      <c r="A223" s="6"/>
      <c r="Q223" s="6"/>
    </row>
    <row r="224" spans="1:17" hidden="1" x14ac:dyDescent="0.2">
      <c r="A224" s="6"/>
      <c r="Q224" s="6"/>
    </row>
    <row r="225" spans="1:17" hidden="1" x14ac:dyDescent="0.2">
      <c r="A225" s="6"/>
      <c r="Q225" s="6"/>
    </row>
    <row r="226" spans="1:17" hidden="1" x14ac:dyDescent="0.2">
      <c r="A226" s="6"/>
      <c r="Q226" s="6"/>
    </row>
    <row r="227" spans="1:17" hidden="1" x14ac:dyDescent="0.2">
      <c r="A227" s="6"/>
      <c r="Q227" s="6"/>
    </row>
    <row r="228" spans="1:17" hidden="1" x14ac:dyDescent="0.2">
      <c r="A228" s="6"/>
      <c r="Q228" s="6"/>
    </row>
    <row r="229" spans="1:17" hidden="1" x14ac:dyDescent="0.2">
      <c r="A229" s="6"/>
      <c r="Q229" s="6"/>
    </row>
    <row r="230" spans="1:17" hidden="1" x14ac:dyDescent="0.2">
      <c r="A230" s="6"/>
      <c r="Q230" s="6"/>
    </row>
    <row r="231" spans="1:17" hidden="1" x14ac:dyDescent="0.2">
      <c r="A231" s="6"/>
      <c r="Q231" s="6"/>
    </row>
    <row r="232" spans="1:17" hidden="1" x14ac:dyDescent="0.2">
      <c r="A232" s="6"/>
      <c r="Q232" s="6"/>
    </row>
    <row r="233" spans="1:17" hidden="1" x14ac:dyDescent="0.2">
      <c r="A233" s="6"/>
      <c r="Q233" s="6"/>
    </row>
    <row r="234" spans="1:17" hidden="1" x14ac:dyDescent="0.2">
      <c r="A234" s="6"/>
      <c r="Q234" s="6"/>
    </row>
    <row r="235" spans="1:17" hidden="1" x14ac:dyDescent="0.2">
      <c r="A235" s="6"/>
      <c r="Q235" s="6"/>
    </row>
    <row r="236" spans="1:17" hidden="1" x14ac:dyDescent="0.2">
      <c r="A236" s="6"/>
      <c r="Q236" s="6"/>
    </row>
    <row r="237" spans="1:17" hidden="1" x14ac:dyDescent="0.2">
      <c r="A237" s="6"/>
      <c r="Q237" s="6"/>
    </row>
    <row r="238" spans="1:17" hidden="1" x14ac:dyDescent="0.2">
      <c r="A238" s="6"/>
      <c r="Q238" s="6"/>
    </row>
    <row r="239" spans="1:17" hidden="1" x14ac:dyDescent="0.2">
      <c r="A239" s="6"/>
      <c r="Q239" s="6"/>
    </row>
    <row r="240" spans="1:17" hidden="1" x14ac:dyDescent="0.2">
      <c r="A240" s="6"/>
      <c r="Q240" s="6"/>
    </row>
    <row r="241" spans="1:17" hidden="1" x14ac:dyDescent="0.2">
      <c r="A241" s="6"/>
      <c r="Q241" s="6"/>
    </row>
    <row r="242" spans="1:17" hidden="1" x14ac:dyDescent="0.2">
      <c r="A242" s="6"/>
      <c r="Q242" s="6"/>
    </row>
    <row r="243" spans="1:17" hidden="1" x14ac:dyDescent="0.2">
      <c r="A243" s="6"/>
      <c r="Q243" s="6"/>
    </row>
    <row r="244" spans="1:17" hidden="1" x14ac:dyDescent="0.2">
      <c r="A244" s="6"/>
      <c r="Q244" s="6"/>
    </row>
    <row r="245" spans="1:17" hidden="1" x14ac:dyDescent="0.2">
      <c r="A245" s="6"/>
      <c r="Q245" s="6"/>
    </row>
    <row r="246" spans="1:17" hidden="1" x14ac:dyDescent="0.2">
      <c r="A246" s="6"/>
      <c r="Q246" s="6"/>
    </row>
    <row r="247" spans="1:17" hidden="1" x14ac:dyDescent="0.2">
      <c r="A247" s="6"/>
      <c r="Q247" s="6"/>
    </row>
    <row r="248" spans="1:17" hidden="1" x14ac:dyDescent="0.2">
      <c r="A248" s="6"/>
      <c r="Q248" s="6"/>
    </row>
    <row r="249" spans="1:17" hidden="1" x14ac:dyDescent="0.2">
      <c r="A249" s="6"/>
      <c r="Q249" s="6"/>
    </row>
    <row r="250" spans="1:17" hidden="1" x14ac:dyDescent="0.2">
      <c r="A250" s="6"/>
      <c r="Q250" s="6"/>
    </row>
    <row r="251" spans="1:17" hidden="1" x14ac:dyDescent="0.2">
      <c r="A251" s="6"/>
      <c r="Q251" s="6"/>
    </row>
    <row r="252" spans="1:17" hidden="1" x14ac:dyDescent="0.2">
      <c r="A252" s="6"/>
      <c r="Q252" s="6"/>
    </row>
    <row r="253" spans="1:17" hidden="1" x14ac:dyDescent="0.2">
      <c r="A253" s="6"/>
      <c r="Q253" s="6"/>
    </row>
    <row r="254" spans="1:17" hidden="1" x14ac:dyDescent="0.2">
      <c r="A254" s="6"/>
      <c r="Q254" s="6"/>
    </row>
    <row r="255" spans="1:17" hidden="1" x14ac:dyDescent="0.2">
      <c r="A255" s="6"/>
      <c r="Q255" s="6"/>
    </row>
    <row r="256" spans="1:17" hidden="1" x14ac:dyDescent="0.2">
      <c r="A256" s="6"/>
      <c r="Q256" s="6"/>
    </row>
    <row r="257" spans="1:17" hidden="1" x14ac:dyDescent="0.2">
      <c r="A257" s="6"/>
      <c r="Q257" s="6"/>
    </row>
    <row r="258" spans="1:17" hidden="1" x14ac:dyDescent="0.2">
      <c r="A258" s="6"/>
      <c r="Q258" s="6"/>
    </row>
    <row r="259" spans="1:17" hidden="1" x14ac:dyDescent="0.2">
      <c r="A259" s="6"/>
      <c r="Q259" s="6"/>
    </row>
    <row r="260" spans="1:17" hidden="1" x14ac:dyDescent="0.2">
      <c r="A260" s="6"/>
      <c r="Q260" s="6"/>
    </row>
    <row r="261" spans="1:17" hidden="1" x14ac:dyDescent="0.2">
      <c r="A261" s="6"/>
      <c r="Q261" s="6"/>
    </row>
    <row r="262" spans="1:17" hidden="1" x14ac:dyDescent="0.2">
      <c r="A262" s="6"/>
      <c r="Q262" s="6"/>
    </row>
    <row r="263" spans="1:17" hidden="1" x14ac:dyDescent="0.2">
      <c r="A263" s="6"/>
      <c r="Q263" s="6"/>
    </row>
    <row r="264" spans="1:17" hidden="1" x14ac:dyDescent="0.2">
      <c r="A264" s="6"/>
      <c r="Q264" s="6"/>
    </row>
    <row r="265" spans="1:17" hidden="1" x14ac:dyDescent="0.2">
      <c r="A265" s="6"/>
      <c r="Q265" s="6"/>
    </row>
    <row r="266" spans="1:17" hidden="1" x14ac:dyDescent="0.2">
      <c r="A266" s="6"/>
      <c r="Q266" s="6"/>
    </row>
    <row r="267" spans="1:17" hidden="1" x14ac:dyDescent="0.2">
      <c r="A267" s="6"/>
      <c r="Q267" s="6"/>
    </row>
    <row r="268" spans="1:17" hidden="1" x14ac:dyDescent="0.2">
      <c r="A268" s="6"/>
      <c r="Q268" s="6"/>
    </row>
    <row r="269" spans="1:17" hidden="1" x14ac:dyDescent="0.2">
      <c r="A269" s="6"/>
      <c r="Q269" s="6"/>
    </row>
    <row r="270" spans="1:17" hidden="1" x14ac:dyDescent="0.2">
      <c r="A270" s="6"/>
      <c r="Q270" s="6"/>
    </row>
    <row r="271" spans="1:17" hidden="1" x14ac:dyDescent="0.2">
      <c r="A271" s="6"/>
      <c r="Q271" s="6"/>
    </row>
    <row r="272" spans="1:17" hidden="1" x14ac:dyDescent="0.2">
      <c r="A272" s="6"/>
      <c r="Q272" s="6"/>
    </row>
    <row r="273" spans="1:17" hidden="1" x14ac:dyDescent="0.2">
      <c r="A273" s="6"/>
      <c r="Q273" s="6"/>
    </row>
    <row r="274" spans="1:17" hidden="1" x14ac:dyDescent="0.2">
      <c r="A274" s="6"/>
      <c r="Q274" s="6"/>
    </row>
    <row r="275" spans="1:17" hidden="1" x14ac:dyDescent="0.2">
      <c r="A275" s="6"/>
      <c r="Q275" s="6"/>
    </row>
    <row r="276" spans="1:17" hidden="1" x14ac:dyDescent="0.2">
      <c r="A276" s="6"/>
      <c r="Q276" s="6"/>
    </row>
    <row r="277" spans="1:17" hidden="1" x14ac:dyDescent="0.2">
      <c r="A277" s="6"/>
      <c r="Q277" s="6"/>
    </row>
    <row r="278" spans="1:17" hidden="1" x14ac:dyDescent="0.2">
      <c r="A278" s="6"/>
      <c r="Q278" s="6"/>
    </row>
    <row r="279" spans="1:17" hidden="1" x14ac:dyDescent="0.2">
      <c r="A279" s="6"/>
      <c r="Q279" s="6"/>
    </row>
    <row r="280" spans="1:17" hidden="1" x14ac:dyDescent="0.2">
      <c r="A280" s="6"/>
      <c r="Q280" s="6"/>
    </row>
    <row r="281" spans="1:17" hidden="1" x14ac:dyDescent="0.2">
      <c r="A281" s="6"/>
      <c r="Q281" s="6"/>
    </row>
    <row r="282" spans="1:17" hidden="1" x14ac:dyDescent="0.2">
      <c r="A282" s="6"/>
      <c r="Q282" s="6"/>
    </row>
    <row r="283" spans="1:17" hidden="1" x14ac:dyDescent="0.2">
      <c r="A283" s="6"/>
      <c r="Q283" s="6"/>
    </row>
    <row r="284" spans="1:17" hidden="1" x14ac:dyDescent="0.2">
      <c r="A284" s="6"/>
      <c r="Q284" s="6"/>
    </row>
    <row r="285" spans="1:17" hidden="1" x14ac:dyDescent="0.2">
      <c r="A285" s="6"/>
      <c r="Q285" s="6"/>
    </row>
    <row r="286" spans="1:17" hidden="1" x14ac:dyDescent="0.2">
      <c r="A286" s="6"/>
      <c r="Q286" s="6"/>
    </row>
    <row r="287" spans="1:17" hidden="1" x14ac:dyDescent="0.2">
      <c r="A287" s="6"/>
      <c r="Q287" s="6"/>
    </row>
    <row r="288" spans="1:17" hidden="1" x14ac:dyDescent="0.2">
      <c r="A288" s="6"/>
      <c r="Q288" s="6"/>
    </row>
    <row r="289" spans="1:17" hidden="1" x14ac:dyDescent="0.2">
      <c r="A289" s="6"/>
      <c r="Q289" s="6"/>
    </row>
    <row r="290" spans="1:17" hidden="1" x14ac:dyDescent="0.2">
      <c r="A290" s="6"/>
      <c r="Q290" s="6"/>
    </row>
    <row r="291" spans="1:17" hidden="1" x14ac:dyDescent="0.2">
      <c r="A291" s="6"/>
      <c r="Q291" s="6"/>
    </row>
    <row r="292" spans="1:17" hidden="1" x14ac:dyDescent="0.2">
      <c r="A292" s="6"/>
      <c r="Q292" s="6"/>
    </row>
    <row r="293" spans="1:17" hidden="1" x14ac:dyDescent="0.2">
      <c r="A293" s="6"/>
      <c r="Q293" s="6"/>
    </row>
    <row r="294" spans="1:17" hidden="1" x14ac:dyDescent="0.2">
      <c r="A294" s="6"/>
      <c r="Q294" s="6"/>
    </row>
    <row r="295" spans="1:17" hidden="1" x14ac:dyDescent="0.2">
      <c r="A295" s="6"/>
      <c r="Q295" s="6"/>
    </row>
    <row r="296" spans="1:17" hidden="1" x14ac:dyDescent="0.2">
      <c r="A296" s="6"/>
      <c r="Q296" s="6"/>
    </row>
    <row r="297" spans="1:17" hidden="1" x14ac:dyDescent="0.2">
      <c r="A297" s="6"/>
      <c r="Q297" s="6"/>
    </row>
    <row r="298" spans="1:17" hidden="1" x14ac:dyDescent="0.2">
      <c r="A298" s="6"/>
      <c r="Q298" s="6"/>
    </row>
    <row r="299" spans="1:17" hidden="1" x14ac:dyDescent="0.2">
      <c r="A299" s="6"/>
      <c r="Q299" s="6"/>
    </row>
    <row r="300" spans="1:17" hidden="1" x14ac:dyDescent="0.2">
      <c r="A300" s="6"/>
      <c r="Q300" s="6"/>
    </row>
    <row r="301" spans="1:17" hidden="1" x14ac:dyDescent="0.2">
      <c r="A301" s="6"/>
      <c r="Q301" s="6"/>
    </row>
    <row r="302" spans="1:17" hidden="1" x14ac:dyDescent="0.2">
      <c r="A302" s="6"/>
      <c r="Q302" s="6"/>
    </row>
    <row r="303" spans="1:17" hidden="1" x14ac:dyDescent="0.2">
      <c r="A303" s="6"/>
      <c r="Q303" s="6"/>
    </row>
    <row r="304" spans="1:17" hidden="1" x14ac:dyDescent="0.2">
      <c r="A304" s="6"/>
      <c r="Q304" s="6"/>
    </row>
    <row r="305" spans="1:17" hidden="1" x14ac:dyDescent="0.2">
      <c r="A305" s="6"/>
      <c r="Q305" s="6"/>
    </row>
    <row r="306" spans="1:17" hidden="1" x14ac:dyDescent="0.2">
      <c r="A306" s="6"/>
      <c r="Q306" s="6"/>
    </row>
    <row r="307" spans="1:17" hidden="1" x14ac:dyDescent="0.2">
      <c r="A307" s="6"/>
      <c r="Q307" s="6"/>
    </row>
    <row r="308" spans="1:17" hidden="1" x14ac:dyDescent="0.2">
      <c r="A308" s="6"/>
      <c r="Q308" s="6"/>
    </row>
    <row r="309" spans="1:17" hidden="1" x14ac:dyDescent="0.2">
      <c r="A309" s="6"/>
      <c r="Q309" s="6"/>
    </row>
    <row r="310" spans="1:17" hidden="1" x14ac:dyDescent="0.2">
      <c r="A310" s="6"/>
      <c r="Q310" s="6"/>
    </row>
    <row r="311" spans="1:17" hidden="1" x14ac:dyDescent="0.2">
      <c r="A311" s="6"/>
      <c r="Q311" s="6"/>
    </row>
    <row r="312" spans="1:17" hidden="1" x14ac:dyDescent="0.2">
      <c r="A312" s="6"/>
      <c r="Q312" s="6"/>
    </row>
    <row r="313" spans="1:17" hidden="1" x14ac:dyDescent="0.2">
      <c r="A313" s="6"/>
      <c r="Q313" s="6"/>
    </row>
    <row r="314" spans="1:17" hidden="1" x14ac:dyDescent="0.2">
      <c r="A314" s="6"/>
      <c r="Q314" s="6"/>
    </row>
    <row r="315" spans="1:17" hidden="1" x14ac:dyDescent="0.2">
      <c r="A315" s="6"/>
      <c r="Q315" s="6"/>
    </row>
    <row r="316" spans="1:17" hidden="1" x14ac:dyDescent="0.2">
      <c r="A316" s="6"/>
      <c r="Q316" s="6"/>
    </row>
    <row r="317" spans="1:17" hidden="1" x14ac:dyDescent="0.2">
      <c r="A317" s="6"/>
      <c r="Q317" s="6"/>
    </row>
    <row r="318" spans="1:17" hidden="1" x14ac:dyDescent="0.2">
      <c r="A318" s="6"/>
      <c r="Q318" s="6"/>
    </row>
    <row r="319" spans="1:17" hidden="1" x14ac:dyDescent="0.2">
      <c r="A319" s="6"/>
      <c r="Q319" s="6"/>
    </row>
    <row r="320" spans="1:17" hidden="1" x14ac:dyDescent="0.2">
      <c r="A320" s="6"/>
      <c r="Q320" s="6"/>
    </row>
    <row r="321" spans="1:17" hidden="1" x14ac:dyDescent="0.2">
      <c r="A321" s="6"/>
      <c r="Q321" s="6"/>
    </row>
    <row r="322" spans="1:17" hidden="1" x14ac:dyDescent="0.2">
      <c r="A322" s="6"/>
      <c r="Q322" s="6"/>
    </row>
    <row r="323" spans="1:17" hidden="1" x14ac:dyDescent="0.2">
      <c r="A323" s="6"/>
      <c r="Q323" s="6"/>
    </row>
    <row r="324" spans="1:17" hidden="1" x14ac:dyDescent="0.2">
      <c r="A324" s="6"/>
      <c r="Q324" s="6"/>
    </row>
    <row r="325" spans="1:17" hidden="1" x14ac:dyDescent="0.2">
      <c r="A325" s="6"/>
      <c r="Q325" s="6"/>
    </row>
    <row r="326" spans="1:17" hidden="1" x14ac:dyDescent="0.2">
      <c r="A326" s="6"/>
      <c r="Q326" s="6"/>
    </row>
    <row r="327" spans="1:17" hidden="1" x14ac:dyDescent="0.2">
      <c r="A327" s="6"/>
      <c r="Q327" s="6"/>
    </row>
    <row r="328" spans="1:17" hidden="1" x14ac:dyDescent="0.2">
      <c r="A328" s="6"/>
      <c r="Q328" s="6"/>
    </row>
    <row r="329" spans="1:17" hidden="1" x14ac:dyDescent="0.2">
      <c r="A329" s="6"/>
      <c r="Q329" s="6"/>
    </row>
    <row r="330" spans="1:17" hidden="1" x14ac:dyDescent="0.2">
      <c r="A330" s="6"/>
      <c r="Q330" s="6"/>
    </row>
    <row r="331" spans="1:17" hidden="1" x14ac:dyDescent="0.2">
      <c r="A331" s="6"/>
      <c r="Q331" s="6"/>
    </row>
    <row r="332" spans="1:17" hidden="1" x14ac:dyDescent="0.2">
      <c r="A332" s="6"/>
      <c r="Q332" s="6"/>
    </row>
    <row r="333" spans="1:17" hidden="1" x14ac:dyDescent="0.2">
      <c r="A333" s="6"/>
      <c r="Q333" s="6"/>
    </row>
    <row r="334" spans="1:17" hidden="1" x14ac:dyDescent="0.2">
      <c r="A334" s="6"/>
      <c r="Q334" s="6"/>
    </row>
    <row r="335" spans="1:17" hidden="1" x14ac:dyDescent="0.2">
      <c r="A335" s="6"/>
      <c r="Q335" s="6"/>
    </row>
    <row r="336" spans="1:17" hidden="1" x14ac:dyDescent="0.2">
      <c r="A336" s="6"/>
      <c r="Q336" s="6"/>
    </row>
    <row r="337" spans="1:17" hidden="1" x14ac:dyDescent="0.2">
      <c r="A337" s="6"/>
      <c r="Q337" s="6"/>
    </row>
    <row r="338" spans="1:17" hidden="1" x14ac:dyDescent="0.2">
      <c r="A338" s="6"/>
      <c r="Q338" s="6"/>
    </row>
    <row r="339" spans="1:17" hidden="1" x14ac:dyDescent="0.2">
      <c r="A339" s="6"/>
      <c r="Q339" s="6"/>
    </row>
    <row r="340" spans="1:17" hidden="1" x14ac:dyDescent="0.2">
      <c r="A340" s="6"/>
      <c r="Q340" s="6"/>
    </row>
    <row r="341" spans="1:17" hidden="1" x14ac:dyDescent="0.2">
      <c r="A341" s="6"/>
      <c r="Q341" s="6"/>
    </row>
    <row r="342" spans="1:17" hidden="1" x14ac:dyDescent="0.2">
      <c r="A342" s="6"/>
      <c r="Q342" s="6"/>
    </row>
    <row r="343" spans="1:17" hidden="1" x14ac:dyDescent="0.2">
      <c r="A343" s="6"/>
      <c r="Q343" s="6"/>
    </row>
    <row r="344" spans="1:17" hidden="1" x14ac:dyDescent="0.2">
      <c r="A344" s="6"/>
      <c r="Q344" s="6"/>
    </row>
    <row r="345" spans="1:17" hidden="1" x14ac:dyDescent="0.2">
      <c r="A345" s="6"/>
      <c r="Q345" s="6"/>
    </row>
    <row r="346" spans="1:17" hidden="1" x14ac:dyDescent="0.2">
      <c r="A346" s="6"/>
      <c r="Q346" s="6"/>
    </row>
    <row r="347" spans="1:17" hidden="1" x14ac:dyDescent="0.2">
      <c r="A347" s="6"/>
      <c r="Q347" s="6"/>
    </row>
    <row r="348" spans="1:17" hidden="1" x14ac:dyDescent="0.2">
      <c r="A348" s="6"/>
      <c r="Q348" s="6"/>
    </row>
    <row r="349" spans="1:17" hidden="1" x14ac:dyDescent="0.2">
      <c r="A349" s="6"/>
      <c r="Q349" s="6"/>
    </row>
    <row r="350" spans="1:17" hidden="1" x14ac:dyDescent="0.2">
      <c r="A350" s="6"/>
      <c r="Q350" s="6"/>
    </row>
    <row r="351" spans="1:17" hidden="1" x14ac:dyDescent="0.2">
      <c r="A351" s="6"/>
      <c r="Q351" s="6"/>
    </row>
    <row r="352" spans="1:17" hidden="1" x14ac:dyDescent="0.2">
      <c r="A352" s="6"/>
      <c r="Q352" s="6"/>
    </row>
    <row r="353" spans="1:17" hidden="1" x14ac:dyDescent="0.2">
      <c r="A353" s="6"/>
      <c r="Q353" s="6"/>
    </row>
    <row r="354" spans="1:17" hidden="1" x14ac:dyDescent="0.2">
      <c r="A354" s="6"/>
      <c r="Q354" s="6"/>
    </row>
    <row r="355" spans="1:17" hidden="1" x14ac:dyDescent="0.2">
      <c r="A355" s="6"/>
      <c r="Q355" s="6"/>
    </row>
    <row r="356" spans="1:17" hidden="1" x14ac:dyDescent="0.2">
      <c r="A356" s="6"/>
      <c r="Q356" s="6"/>
    </row>
    <row r="357" spans="1:17" hidden="1" x14ac:dyDescent="0.2">
      <c r="A357" s="6"/>
      <c r="Q357" s="6"/>
    </row>
    <row r="358" spans="1:17" hidden="1" x14ac:dyDescent="0.2">
      <c r="A358" s="6"/>
      <c r="Q358" s="6"/>
    </row>
    <row r="359" spans="1:17" hidden="1" x14ac:dyDescent="0.2">
      <c r="A359" s="6"/>
      <c r="Q359" s="6"/>
    </row>
    <row r="360" spans="1:17" hidden="1" x14ac:dyDescent="0.2">
      <c r="A360" s="6"/>
      <c r="Q360" s="6"/>
    </row>
    <row r="361" spans="1:17" hidden="1" x14ac:dyDescent="0.2">
      <c r="A361" s="6"/>
      <c r="Q361" s="6"/>
    </row>
    <row r="362" spans="1:17" hidden="1" x14ac:dyDescent="0.2">
      <c r="A362" s="6"/>
      <c r="Q362" s="6"/>
    </row>
    <row r="363" spans="1:17" hidden="1" x14ac:dyDescent="0.2">
      <c r="A363" s="6"/>
      <c r="Q363" s="6"/>
    </row>
    <row r="364" spans="1:17" hidden="1" x14ac:dyDescent="0.2">
      <c r="A364" s="6"/>
      <c r="Q364" s="6"/>
    </row>
    <row r="365" spans="1:17" hidden="1" x14ac:dyDescent="0.2">
      <c r="A365" s="6"/>
      <c r="Q365" s="6"/>
    </row>
    <row r="366" spans="1:17" hidden="1" x14ac:dyDescent="0.2">
      <c r="A366" s="6"/>
      <c r="Q366" s="6"/>
    </row>
    <row r="367" spans="1:17" hidden="1" x14ac:dyDescent="0.2">
      <c r="A367" s="6"/>
      <c r="Q367" s="6"/>
    </row>
    <row r="368" spans="1:17" hidden="1" x14ac:dyDescent="0.2">
      <c r="A368" s="6"/>
      <c r="Q368" s="6"/>
    </row>
    <row r="369" spans="1:17" hidden="1" x14ac:dyDescent="0.2">
      <c r="A369" s="6"/>
      <c r="Q369" s="6"/>
    </row>
    <row r="370" spans="1:17" hidden="1" x14ac:dyDescent="0.2">
      <c r="A370" s="6"/>
      <c r="Q370" s="6"/>
    </row>
    <row r="371" spans="1:17" hidden="1" x14ac:dyDescent="0.2">
      <c r="A371" s="6"/>
      <c r="Q371" s="6"/>
    </row>
    <row r="372" spans="1:17" hidden="1" x14ac:dyDescent="0.2">
      <c r="A372" s="6"/>
      <c r="Q372" s="6"/>
    </row>
    <row r="373" spans="1:17" hidden="1" x14ac:dyDescent="0.2">
      <c r="A373" s="6"/>
      <c r="Q373" s="6"/>
    </row>
    <row r="374" spans="1:17" hidden="1" x14ac:dyDescent="0.2">
      <c r="A374" s="6"/>
      <c r="Q374" s="6"/>
    </row>
    <row r="375" spans="1:17" hidden="1" x14ac:dyDescent="0.2">
      <c r="A375" s="6"/>
      <c r="Q375" s="6"/>
    </row>
    <row r="376" spans="1:17" hidden="1" x14ac:dyDescent="0.2">
      <c r="A376" s="6"/>
      <c r="Q376" s="6"/>
    </row>
    <row r="377" spans="1:17" hidden="1" x14ac:dyDescent="0.2">
      <c r="A377" s="6"/>
      <c r="Q377" s="6"/>
    </row>
    <row r="378" spans="1:17" hidden="1" x14ac:dyDescent="0.2">
      <c r="A378" s="6"/>
      <c r="Q378" s="6"/>
    </row>
    <row r="379" spans="1:17" hidden="1" x14ac:dyDescent="0.2">
      <c r="A379" s="6"/>
      <c r="Q379" s="6"/>
    </row>
    <row r="380" spans="1:17" hidden="1" x14ac:dyDescent="0.2">
      <c r="A380" s="6"/>
      <c r="Q380" s="6"/>
    </row>
    <row r="381" spans="1:17" hidden="1" x14ac:dyDescent="0.2">
      <c r="A381" s="6"/>
      <c r="Q381" s="6"/>
    </row>
    <row r="382" spans="1:17" hidden="1" x14ac:dyDescent="0.2">
      <c r="A382" s="6"/>
      <c r="Q382" s="6"/>
    </row>
    <row r="383" spans="1:17" hidden="1" x14ac:dyDescent="0.2">
      <c r="A383" s="6"/>
      <c r="Q383" s="6"/>
    </row>
    <row r="384" spans="1:17" hidden="1" x14ac:dyDescent="0.2">
      <c r="A384" s="6"/>
      <c r="Q384" s="6"/>
    </row>
    <row r="385" spans="1:17" hidden="1" x14ac:dyDescent="0.2">
      <c r="A385" s="6"/>
      <c r="Q385" s="6"/>
    </row>
    <row r="386" spans="1:17" hidden="1" x14ac:dyDescent="0.2">
      <c r="A386" s="6"/>
      <c r="Q386" s="6"/>
    </row>
    <row r="387" spans="1:17" hidden="1" x14ac:dyDescent="0.2">
      <c r="A387" s="6"/>
      <c r="Q387" s="6"/>
    </row>
    <row r="388" spans="1:17" hidden="1" x14ac:dyDescent="0.2">
      <c r="A388" s="6"/>
      <c r="Q388" s="6"/>
    </row>
    <row r="389" spans="1:17" hidden="1" x14ac:dyDescent="0.2">
      <c r="A389" s="6"/>
      <c r="Q389" s="6"/>
    </row>
    <row r="390" spans="1:17" hidden="1" x14ac:dyDescent="0.2">
      <c r="A390" s="6"/>
      <c r="Q390" s="6"/>
    </row>
    <row r="391" spans="1:17" hidden="1" x14ac:dyDescent="0.2">
      <c r="A391" s="6"/>
      <c r="Q391" s="6"/>
    </row>
    <row r="392" spans="1:17" hidden="1" x14ac:dyDescent="0.2">
      <c r="A392" s="6"/>
      <c r="Q392" s="6"/>
    </row>
    <row r="393" spans="1:17" hidden="1" x14ac:dyDescent="0.2">
      <c r="A393" s="6"/>
      <c r="Q393" s="6"/>
    </row>
    <row r="394" spans="1:17" hidden="1" x14ac:dyDescent="0.2">
      <c r="A394" s="6"/>
      <c r="Q394" s="6"/>
    </row>
    <row r="395" spans="1:17" hidden="1" x14ac:dyDescent="0.2">
      <c r="A395" s="6"/>
      <c r="Q395" s="6"/>
    </row>
    <row r="396" spans="1:17" hidden="1" x14ac:dyDescent="0.2">
      <c r="A396" s="6"/>
      <c r="Q396" s="6"/>
    </row>
    <row r="397" spans="1:17" hidden="1" x14ac:dyDescent="0.2">
      <c r="A397" s="6"/>
      <c r="Q397" s="6"/>
    </row>
    <row r="398" spans="1:17" hidden="1" x14ac:dyDescent="0.2">
      <c r="A398" s="6"/>
      <c r="Q398" s="6"/>
    </row>
    <row r="399" spans="1:17" hidden="1" x14ac:dyDescent="0.2">
      <c r="A399" s="6"/>
      <c r="Q399" s="6"/>
    </row>
    <row r="400" spans="1:17" hidden="1" x14ac:dyDescent="0.2">
      <c r="A400" s="6"/>
      <c r="Q400" s="6"/>
    </row>
    <row r="401" spans="1:17" hidden="1" x14ac:dyDescent="0.2">
      <c r="A401" s="6"/>
      <c r="Q401" s="6"/>
    </row>
    <row r="402" spans="1:17" hidden="1" x14ac:dyDescent="0.2">
      <c r="A402" s="6"/>
      <c r="Q402" s="6"/>
    </row>
    <row r="403" spans="1:17" hidden="1" x14ac:dyDescent="0.2">
      <c r="A403" s="6"/>
      <c r="Q403" s="6"/>
    </row>
    <row r="404" spans="1:17" hidden="1" x14ac:dyDescent="0.2">
      <c r="A404" s="6"/>
      <c r="Q404" s="6"/>
    </row>
    <row r="405" spans="1:17" hidden="1" x14ac:dyDescent="0.2">
      <c r="A405" s="6"/>
      <c r="Q405" s="6"/>
    </row>
    <row r="406" spans="1:17" hidden="1" x14ac:dyDescent="0.2">
      <c r="A406" s="6"/>
      <c r="Q406" s="6"/>
    </row>
    <row r="407" spans="1:17" hidden="1" x14ac:dyDescent="0.2">
      <c r="A407" s="6"/>
      <c r="Q407" s="6"/>
    </row>
    <row r="408" spans="1:17" hidden="1" x14ac:dyDescent="0.2">
      <c r="A408" s="6"/>
      <c r="Q408" s="6"/>
    </row>
    <row r="409" spans="1:17" hidden="1" x14ac:dyDescent="0.2">
      <c r="A409" s="6"/>
      <c r="Q409" s="6"/>
    </row>
    <row r="410" spans="1:17" hidden="1" x14ac:dyDescent="0.2">
      <c r="A410" s="6"/>
      <c r="Q410" s="6"/>
    </row>
    <row r="411" spans="1:17" hidden="1" x14ac:dyDescent="0.2">
      <c r="A411" s="6"/>
      <c r="Q411" s="6"/>
    </row>
    <row r="412" spans="1:17" hidden="1" x14ac:dyDescent="0.2">
      <c r="A412" s="6"/>
      <c r="Q412" s="6"/>
    </row>
    <row r="413" spans="1:17" hidden="1" x14ac:dyDescent="0.2">
      <c r="A413" s="6"/>
      <c r="Q413" s="6"/>
    </row>
    <row r="414" spans="1:17" hidden="1" x14ac:dyDescent="0.2">
      <c r="A414" s="6"/>
      <c r="Q414" s="6"/>
    </row>
    <row r="415" spans="1:17" hidden="1" x14ac:dyDescent="0.2">
      <c r="A415" s="6"/>
      <c r="Q415" s="6"/>
    </row>
    <row r="416" spans="1:17" hidden="1" x14ac:dyDescent="0.2">
      <c r="A416" s="6"/>
      <c r="Q416" s="6"/>
    </row>
    <row r="417" spans="1:17" hidden="1" x14ac:dyDescent="0.2">
      <c r="A417" s="6"/>
      <c r="Q417" s="6"/>
    </row>
    <row r="418" spans="1:17" hidden="1" x14ac:dyDescent="0.2">
      <c r="A418" s="6"/>
      <c r="Q418" s="6"/>
    </row>
    <row r="419" spans="1:17" hidden="1" x14ac:dyDescent="0.2">
      <c r="A419" s="6"/>
      <c r="Q419" s="6"/>
    </row>
    <row r="420" spans="1:17" hidden="1" x14ac:dyDescent="0.2">
      <c r="A420" s="6"/>
      <c r="Q420" s="6"/>
    </row>
    <row r="421" spans="1:17" hidden="1" x14ac:dyDescent="0.2">
      <c r="A421" s="6"/>
      <c r="Q421" s="6"/>
    </row>
    <row r="422" spans="1:17" hidden="1" x14ac:dyDescent="0.2">
      <c r="A422" s="6"/>
      <c r="Q422" s="6"/>
    </row>
    <row r="423" spans="1:17" hidden="1" x14ac:dyDescent="0.2">
      <c r="A423" s="6"/>
      <c r="Q423" s="6"/>
    </row>
    <row r="424" spans="1:17" hidden="1" x14ac:dyDescent="0.2">
      <c r="A424" s="6"/>
      <c r="Q424" s="6"/>
    </row>
    <row r="425" spans="1:17" hidden="1" x14ac:dyDescent="0.2">
      <c r="A425" s="6"/>
      <c r="Q425" s="6"/>
    </row>
    <row r="426" spans="1:17" hidden="1" x14ac:dyDescent="0.2">
      <c r="A426" s="6"/>
      <c r="Q426" s="6"/>
    </row>
    <row r="427" spans="1:17" hidden="1" x14ac:dyDescent="0.2">
      <c r="A427" s="6"/>
      <c r="Q427" s="6"/>
    </row>
    <row r="428" spans="1:17" hidden="1" x14ac:dyDescent="0.2">
      <c r="A428" s="6"/>
      <c r="Q428" s="6"/>
    </row>
    <row r="429" spans="1:17" hidden="1" x14ac:dyDescent="0.2">
      <c r="A429" s="6"/>
      <c r="Q429" s="6"/>
    </row>
    <row r="430" spans="1:17" hidden="1" x14ac:dyDescent="0.2">
      <c r="A430" s="6"/>
      <c r="Q430" s="6"/>
    </row>
    <row r="431" spans="1:17" hidden="1" x14ac:dyDescent="0.2">
      <c r="A431" s="6"/>
      <c r="Q431" s="6"/>
    </row>
    <row r="432" spans="1:17" hidden="1" x14ac:dyDescent="0.2">
      <c r="A432" s="6"/>
      <c r="Q432" s="6"/>
    </row>
    <row r="433" spans="1:17" hidden="1" x14ac:dyDescent="0.2">
      <c r="A433" s="6"/>
      <c r="Q433" s="6"/>
    </row>
    <row r="434" spans="1:17" hidden="1" x14ac:dyDescent="0.2">
      <c r="A434" s="6"/>
      <c r="Q434" s="6"/>
    </row>
    <row r="435" spans="1:17" hidden="1" x14ac:dyDescent="0.2">
      <c r="A435" s="6"/>
      <c r="Q435" s="6"/>
    </row>
    <row r="436" spans="1:17" hidden="1" x14ac:dyDescent="0.2">
      <c r="A436" s="6"/>
      <c r="Q436" s="6"/>
    </row>
    <row r="437" spans="1:17" hidden="1" x14ac:dyDescent="0.2">
      <c r="A437" s="6"/>
      <c r="Q437" s="6"/>
    </row>
    <row r="438" spans="1:17" hidden="1" x14ac:dyDescent="0.2">
      <c r="A438" s="6"/>
      <c r="Q438" s="6"/>
    </row>
    <row r="439" spans="1:17" hidden="1" x14ac:dyDescent="0.2">
      <c r="A439" s="6"/>
      <c r="Q439" s="6"/>
    </row>
    <row r="440" spans="1:17" hidden="1" x14ac:dyDescent="0.2">
      <c r="A440" s="6"/>
      <c r="Q440" s="6"/>
    </row>
    <row r="441" spans="1:17" hidden="1" x14ac:dyDescent="0.2">
      <c r="A441" s="6"/>
      <c r="Q441" s="6"/>
    </row>
    <row r="442" spans="1:17" hidden="1" x14ac:dyDescent="0.2">
      <c r="A442" s="6"/>
      <c r="Q442" s="6"/>
    </row>
    <row r="443" spans="1:17" hidden="1" x14ac:dyDescent="0.2">
      <c r="A443" s="6"/>
      <c r="Q443" s="6"/>
    </row>
    <row r="444" spans="1:17" hidden="1" x14ac:dyDescent="0.2">
      <c r="A444" s="6"/>
      <c r="Q444" s="6"/>
    </row>
    <row r="445" spans="1:17" hidden="1" x14ac:dyDescent="0.2">
      <c r="A445" s="6"/>
      <c r="Q445" s="6"/>
    </row>
    <row r="446" spans="1:17" hidden="1" x14ac:dyDescent="0.2">
      <c r="A446" s="6"/>
      <c r="Q446" s="6"/>
    </row>
    <row r="447" spans="1:17" hidden="1" x14ac:dyDescent="0.2">
      <c r="A447" s="6"/>
      <c r="Q447" s="6"/>
    </row>
    <row r="448" spans="1:17" hidden="1" x14ac:dyDescent="0.2">
      <c r="A448" s="6"/>
      <c r="Q448" s="6"/>
    </row>
    <row r="449" spans="1:17" hidden="1" x14ac:dyDescent="0.2">
      <c r="A449" s="6"/>
      <c r="Q449" s="6"/>
    </row>
    <row r="450" spans="1:17" hidden="1" x14ac:dyDescent="0.2">
      <c r="A450" s="6"/>
      <c r="Q450" s="6"/>
    </row>
    <row r="451" spans="1:17" hidden="1" x14ac:dyDescent="0.2">
      <c r="A451" s="6"/>
      <c r="Q451" s="6"/>
    </row>
    <row r="452" spans="1:17" hidden="1" x14ac:dyDescent="0.2">
      <c r="A452" s="6"/>
      <c r="Q452" s="6"/>
    </row>
    <row r="453" spans="1:17" hidden="1" x14ac:dyDescent="0.2">
      <c r="A453" s="6"/>
      <c r="Q453" s="6"/>
    </row>
    <row r="454" spans="1:17" hidden="1" x14ac:dyDescent="0.2">
      <c r="A454" s="6"/>
      <c r="Q454" s="6"/>
    </row>
    <row r="455" spans="1:17" hidden="1" x14ac:dyDescent="0.2">
      <c r="A455" s="6"/>
      <c r="Q455" s="6"/>
    </row>
    <row r="456" spans="1:17" hidden="1" x14ac:dyDescent="0.2">
      <c r="A456" s="6"/>
      <c r="Q456" s="6"/>
    </row>
    <row r="457" spans="1:17" hidden="1" x14ac:dyDescent="0.2">
      <c r="A457" s="6"/>
      <c r="Q457" s="6"/>
    </row>
    <row r="458" spans="1:17" hidden="1" x14ac:dyDescent="0.2">
      <c r="A458" s="6"/>
      <c r="Q458" s="6"/>
    </row>
    <row r="459" spans="1:17" hidden="1" x14ac:dyDescent="0.2">
      <c r="A459" s="6"/>
      <c r="Q459" s="6"/>
    </row>
    <row r="460" spans="1:17" hidden="1" x14ac:dyDescent="0.2">
      <c r="A460" s="6"/>
      <c r="Q460" s="6"/>
    </row>
    <row r="461" spans="1:17" hidden="1" x14ac:dyDescent="0.2">
      <c r="A461" s="6"/>
      <c r="Q461" s="6"/>
    </row>
    <row r="462" spans="1:17" hidden="1" x14ac:dyDescent="0.2">
      <c r="A462" s="6"/>
      <c r="Q462" s="6"/>
    </row>
    <row r="463" spans="1:17" hidden="1" x14ac:dyDescent="0.2">
      <c r="A463" s="6"/>
      <c r="Q463" s="6"/>
    </row>
    <row r="464" spans="1:17" hidden="1" x14ac:dyDescent="0.2">
      <c r="A464" s="6"/>
      <c r="Q464" s="6"/>
    </row>
    <row r="465" spans="1:17" hidden="1" x14ac:dyDescent="0.2">
      <c r="A465" s="6"/>
      <c r="Q465" s="6"/>
    </row>
    <row r="466" spans="1:17" hidden="1" x14ac:dyDescent="0.2">
      <c r="A466" s="6"/>
      <c r="Q466" s="6"/>
    </row>
    <row r="467" spans="1:17" hidden="1" x14ac:dyDescent="0.2">
      <c r="A467" s="6"/>
      <c r="Q467" s="6"/>
    </row>
    <row r="468" spans="1:17" hidden="1" x14ac:dyDescent="0.2">
      <c r="A468" s="6"/>
      <c r="Q468" s="6"/>
    </row>
    <row r="469" spans="1:17" hidden="1" x14ac:dyDescent="0.2">
      <c r="A469" s="6"/>
      <c r="Q469" s="6"/>
    </row>
    <row r="470" spans="1:17" hidden="1" x14ac:dyDescent="0.2">
      <c r="A470" s="6"/>
      <c r="Q470" s="6"/>
    </row>
    <row r="471" spans="1:17" hidden="1" x14ac:dyDescent="0.2">
      <c r="A471" s="6"/>
      <c r="Q471" s="6"/>
    </row>
    <row r="472" spans="1:17" hidden="1" x14ac:dyDescent="0.2">
      <c r="A472" s="6"/>
      <c r="Q472" s="6"/>
    </row>
    <row r="473" spans="1:17" hidden="1" x14ac:dyDescent="0.2">
      <c r="A473" s="6"/>
      <c r="Q473" s="6"/>
    </row>
    <row r="474" spans="1:17" hidden="1" x14ac:dyDescent="0.2">
      <c r="A474" s="6"/>
      <c r="Q474" s="6"/>
    </row>
    <row r="475" spans="1:17" hidden="1" x14ac:dyDescent="0.2">
      <c r="A475" s="6"/>
      <c r="Q475" s="6"/>
    </row>
    <row r="476" spans="1:17" hidden="1" x14ac:dyDescent="0.2">
      <c r="A476" s="6"/>
      <c r="Q476" s="6"/>
    </row>
    <row r="477" spans="1:17" hidden="1" x14ac:dyDescent="0.2">
      <c r="A477" s="6"/>
      <c r="Q477" s="6"/>
    </row>
    <row r="478" spans="1:17" hidden="1" x14ac:dyDescent="0.2">
      <c r="A478" s="6"/>
      <c r="Q478" s="6"/>
    </row>
    <row r="479" spans="1:17" hidden="1" x14ac:dyDescent="0.2">
      <c r="A479" s="6"/>
      <c r="Q479" s="6"/>
    </row>
    <row r="480" spans="1:17" hidden="1" x14ac:dyDescent="0.2">
      <c r="A480" s="6"/>
      <c r="Q480" s="6"/>
    </row>
    <row r="481" spans="1:17" hidden="1" x14ac:dyDescent="0.2">
      <c r="A481" s="6"/>
      <c r="Q481" s="6"/>
    </row>
    <row r="482" spans="1:17" hidden="1" x14ac:dyDescent="0.2">
      <c r="A482" s="6"/>
      <c r="Q482" s="6"/>
    </row>
    <row r="483" spans="1:17" hidden="1" x14ac:dyDescent="0.2">
      <c r="A483" s="6"/>
      <c r="Q483" s="6"/>
    </row>
    <row r="484" spans="1:17" hidden="1" x14ac:dyDescent="0.2">
      <c r="A484" s="6"/>
      <c r="Q484" s="6"/>
    </row>
    <row r="485" spans="1:17" hidden="1" x14ac:dyDescent="0.2">
      <c r="A485" s="6"/>
      <c r="Q485" s="6"/>
    </row>
    <row r="486" spans="1:17" hidden="1" x14ac:dyDescent="0.2">
      <c r="A486" s="6"/>
      <c r="Q486" s="6"/>
    </row>
    <row r="487" spans="1:17" hidden="1" x14ac:dyDescent="0.2">
      <c r="A487" s="6"/>
      <c r="Q487" s="6"/>
    </row>
    <row r="488" spans="1:17" hidden="1" x14ac:dyDescent="0.2">
      <c r="A488" s="6"/>
      <c r="Q488" s="6"/>
    </row>
    <row r="489" spans="1:17" hidden="1" x14ac:dyDescent="0.2">
      <c r="A489" s="6"/>
      <c r="Q489" s="6"/>
    </row>
    <row r="490" spans="1:17" hidden="1" x14ac:dyDescent="0.2">
      <c r="A490" s="6"/>
      <c r="Q490" s="6"/>
    </row>
    <row r="491" spans="1:17" hidden="1" x14ac:dyDescent="0.2">
      <c r="A491" s="6"/>
      <c r="Q491" s="6"/>
    </row>
    <row r="492" spans="1:17" hidden="1" x14ac:dyDescent="0.2">
      <c r="A492" s="6"/>
      <c r="Q492" s="6"/>
    </row>
    <row r="493" spans="1:17" hidden="1" x14ac:dyDescent="0.2">
      <c r="A493" s="6"/>
      <c r="Q493" s="6"/>
    </row>
    <row r="494" spans="1:17" hidden="1" x14ac:dyDescent="0.2">
      <c r="A494" s="6"/>
      <c r="Q494" s="6"/>
    </row>
    <row r="495" spans="1:17" hidden="1" x14ac:dyDescent="0.2">
      <c r="A495" s="6"/>
      <c r="Q495" s="6"/>
    </row>
    <row r="496" spans="1:17" hidden="1" x14ac:dyDescent="0.2">
      <c r="A496" s="6"/>
      <c r="Q496" s="6"/>
    </row>
    <row r="497" spans="1:17" hidden="1" x14ac:dyDescent="0.2">
      <c r="A497" s="6"/>
      <c r="Q497" s="6"/>
    </row>
    <row r="498" spans="1:17" hidden="1" x14ac:dyDescent="0.2">
      <c r="A498" s="6"/>
      <c r="Q498" s="6"/>
    </row>
    <row r="499" spans="1:17" hidden="1" x14ac:dyDescent="0.2">
      <c r="A499" s="6"/>
      <c r="Q499" s="6"/>
    </row>
    <row r="500" spans="1:17" hidden="1" x14ac:dyDescent="0.2">
      <c r="A500" s="6"/>
      <c r="Q500" s="6"/>
    </row>
    <row r="501" spans="1:17" hidden="1" x14ac:dyDescent="0.2">
      <c r="A501" s="6"/>
      <c r="Q501" s="6"/>
    </row>
    <row r="502" spans="1:17" hidden="1" x14ac:dyDescent="0.2">
      <c r="A502" s="6"/>
      <c r="Q502" s="6"/>
    </row>
    <row r="503" spans="1:17" hidden="1" x14ac:dyDescent="0.2">
      <c r="A503" s="6"/>
      <c r="Q503" s="6"/>
    </row>
    <row r="504" spans="1:17" hidden="1" x14ac:dyDescent="0.2">
      <c r="A504" s="6"/>
      <c r="Q504" s="6"/>
    </row>
    <row r="505" spans="1:17" hidden="1" x14ac:dyDescent="0.2">
      <c r="A505" s="6"/>
      <c r="Q505" s="6"/>
    </row>
    <row r="506" spans="1:17" hidden="1" x14ac:dyDescent="0.2">
      <c r="A506" s="6"/>
      <c r="Q506" s="6"/>
    </row>
    <row r="507" spans="1:17" hidden="1" x14ac:dyDescent="0.2">
      <c r="A507" s="6"/>
      <c r="Q507" s="6"/>
    </row>
    <row r="508" spans="1:17" hidden="1" x14ac:dyDescent="0.2">
      <c r="A508" s="6"/>
      <c r="Q508" s="6"/>
    </row>
    <row r="509" spans="1:17" hidden="1" x14ac:dyDescent="0.2">
      <c r="A509" s="6"/>
      <c r="Q509" s="6"/>
    </row>
    <row r="510" spans="1:17" hidden="1" x14ac:dyDescent="0.2">
      <c r="A510" s="6"/>
      <c r="Q510" s="6"/>
    </row>
    <row r="511" spans="1:17" hidden="1" x14ac:dyDescent="0.2">
      <c r="A511" s="6"/>
      <c r="Q511" s="6"/>
    </row>
    <row r="512" spans="1:17" hidden="1" x14ac:dyDescent="0.2">
      <c r="A512" s="6"/>
      <c r="Q512" s="6"/>
    </row>
    <row r="513" spans="1:17" hidden="1" x14ac:dyDescent="0.2">
      <c r="A513" s="6"/>
      <c r="Q513" s="6"/>
    </row>
    <row r="514" spans="1:17" hidden="1" x14ac:dyDescent="0.2">
      <c r="A514" s="6"/>
      <c r="Q514" s="6"/>
    </row>
    <row r="515" spans="1:17" hidden="1" x14ac:dyDescent="0.2">
      <c r="A515" s="6"/>
      <c r="Q515" s="6"/>
    </row>
    <row r="516" spans="1:17" hidden="1" x14ac:dyDescent="0.2">
      <c r="A516" s="6"/>
      <c r="Q516" s="6"/>
    </row>
    <row r="517" spans="1:17" hidden="1" x14ac:dyDescent="0.2">
      <c r="A517" s="6"/>
      <c r="Q517" s="6"/>
    </row>
    <row r="518" spans="1:17" hidden="1" x14ac:dyDescent="0.2">
      <c r="A518" s="6"/>
      <c r="Q518" s="6"/>
    </row>
    <row r="519" spans="1:17" hidden="1" x14ac:dyDescent="0.2">
      <c r="A519" s="6"/>
      <c r="Q519" s="6"/>
    </row>
    <row r="520" spans="1:17" hidden="1" x14ac:dyDescent="0.2">
      <c r="A520" s="6"/>
      <c r="Q520" s="6"/>
    </row>
    <row r="521" spans="1:17" hidden="1" x14ac:dyDescent="0.2">
      <c r="A521" s="6"/>
      <c r="Q521" s="6"/>
    </row>
    <row r="522" spans="1:17" hidden="1" x14ac:dyDescent="0.2">
      <c r="A522" s="6"/>
      <c r="Q522" s="6"/>
    </row>
    <row r="523" spans="1:17" hidden="1" x14ac:dyDescent="0.2">
      <c r="A523" s="6"/>
      <c r="Q523" s="6"/>
    </row>
    <row r="524" spans="1:17" hidden="1" x14ac:dyDescent="0.2">
      <c r="A524" s="6"/>
      <c r="Q524" s="6"/>
    </row>
    <row r="525" spans="1:17" hidden="1" x14ac:dyDescent="0.2">
      <c r="A525" s="6"/>
      <c r="Q525" s="6"/>
    </row>
    <row r="526" spans="1:17" hidden="1" x14ac:dyDescent="0.2">
      <c r="A526" s="6"/>
      <c r="Q526" s="6"/>
    </row>
    <row r="527" spans="1:17" hidden="1" x14ac:dyDescent="0.2">
      <c r="A527" s="6"/>
      <c r="Q527" s="6"/>
    </row>
    <row r="528" spans="1:17" hidden="1" x14ac:dyDescent="0.2">
      <c r="A528" s="6"/>
      <c r="Q528" s="6"/>
    </row>
    <row r="529" spans="1:17" hidden="1" x14ac:dyDescent="0.2">
      <c r="A529" s="6"/>
      <c r="Q529" s="6"/>
    </row>
    <row r="530" spans="1:17" hidden="1" x14ac:dyDescent="0.2">
      <c r="A530" s="6"/>
      <c r="Q530" s="6"/>
    </row>
    <row r="531" spans="1:17" hidden="1" x14ac:dyDescent="0.2">
      <c r="A531" s="6"/>
      <c r="Q531" s="6"/>
    </row>
    <row r="532" spans="1:17" hidden="1" x14ac:dyDescent="0.2">
      <c r="A532" s="6"/>
      <c r="Q532" s="6"/>
    </row>
    <row r="533" spans="1:17" hidden="1" x14ac:dyDescent="0.2">
      <c r="A533" s="6"/>
      <c r="Q533" s="6"/>
    </row>
    <row r="534" spans="1:17" hidden="1" x14ac:dyDescent="0.2">
      <c r="A534" s="6"/>
      <c r="Q534" s="6"/>
    </row>
    <row r="535" spans="1:17" hidden="1" x14ac:dyDescent="0.2">
      <c r="A535" s="6"/>
      <c r="Q535" s="6"/>
    </row>
    <row r="536" spans="1:17" hidden="1" x14ac:dyDescent="0.2">
      <c r="A536" s="6"/>
      <c r="Q536" s="6"/>
    </row>
    <row r="537" spans="1:17" hidden="1" x14ac:dyDescent="0.2">
      <c r="A537" s="6"/>
      <c r="Q537" s="6"/>
    </row>
    <row r="538" spans="1:17" hidden="1" x14ac:dyDescent="0.2">
      <c r="A538" s="6"/>
      <c r="Q538" s="6"/>
    </row>
    <row r="539" spans="1:17" hidden="1" x14ac:dyDescent="0.2">
      <c r="A539" s="6"/>
      <c r="Q539" s="6"/>
    </row>
    <row r="540" spans="1:17" hidden="1" x14ac:dyDescent="0.2">
      <c r="A540" s="6"/>
      <c r="Q540" s="6"/>
    </row>
    <row r="541" spans="1:17" hidden="1" x14ac:dyDescent="0.2">
      <c r="A541" s="6"/>
      <c r="Q541" s="6"/>
    </row>
    <row r="542" spans="1:17" hidden="1" x14ac:dyDescent="0.2">
      <c r="A542" s="6"/>
      <c r="Q542" s="6"/>
    </row>
    <row r="543" spans="1:17" hidden="1" x14ac:dyDescent="0.2">
      <c r="A543" s="6"/>
      <c r="Q543" s="6"/>
    </row>
    <row r="544" spans="1:17" hidden="1" x14ac:dyDescent="0.2">
      <c r="A544" s="6"/>
      <c r="Q544" s="6"/>
    </row>
    <row r="545" spans="1:17" hidden="1" x14ac:dyDescent="0.2">
      <c r="A545" s="6"/>
      <c r="Q545" s="6"/>
    </row>
    <row r="546" spans="1:17" hidden="1" x14ac:dyDescent="0.2">
      <c r="A546" s="6"/>
      <c r="Q546" s="6"/>
    </row>
    <row r="547" spans="1:17" hidden="1" x14ac:dyDescent="0.2">
      <c r="A547" s="6"/>
      <c r="Q547" s="6"/>
    </row>
    <row r="548" spans="1:17" hidden="1" x14ac:dyDescent="0.2">
      <c r="A548" s="6"/>
      <c r="Q548" s="6"/>
    </row>
    <row r="549" spans="1:17" hidden="1" x14ac:dyDescent="0.2">
      <c r="A549" s="6"/>
      <c r="Q549" s="6"/>
    </row>
    <row r="550" spans="1:17" hidden="1" x14ac:dyDescent="0.2">
      <c r="A550" s="6"/>
      <c r="Q550" s="6"/>
    </row>
    <row r="551" spans="1:17" hidden="1" x14ac:dyDescent="0.2">
      <c r="A551" s="6"/>
      <c r="Q551" s="6"/>
    </row>
    <row r="552" spans="1:17" hidden="1" x14ac:dyDescent="0.2">
      <c r="A552" s="6"/>
      <c r="Q552" s="6"/>
    </row>
    <row r="553" spans="1:17" hidden="1" x14ac:dyDescent="0.2">
      <c r="A553" s="6"/>
      <c r="Q553" s="6"/>
    </row>
    <row r="554" spans="1:17" hidden="1" x14ac:dyDescent="0.2">
      <c r="A554" s="6"/>
      <c r="Q554" s="6"/>
    </row>
    <row r="555" spans="1:17" hidden="1" x14ac:dyDescent="0.2">
      <c r="A555" s="6"/>
      <c r="Q555" s="6"/>
    </row>
    <row r="556" spans="1:17" hidden="1" x14ac:dyDescent="0.2">
      <c r="A556" s="6"/>
      <c r="Q556" s="6"/>
    </row>
    <row r="557" spans="1:17" hidden="1" x14ac:dyDescent="0.2">
      <c r="A557" s="6"/>
      <c r="Q557" s="6"/>
    </row>
    <row r="558" spans="1:17" hidden="1" x14ac:dyDescent="0.2">
      <c r="A558" s="6"/>
      <c r="Q558" s="6"/>
    </row>
    <row r="559" spans="1:17" hidden="1" x14ac:dyDescent="0.2">
      <c r="A559" s="6"/>
      <c r="Q559" s="6"/>
    </row>
    <row r="560" spans="1:17" hidden="1" x14ac:dyDescent="0.2">
      <c r="A560" s="6"/>
      <c r="Q560" s="6"/>
    </row>
    <row r="561" spans="1:17" hidden="1" x14ac:dyDescent="0.2">
      <c r="A561" s="6"/>
      <c r="Q561" s="6"/>
    </row>
    <row r="562" spans="1:17" hidden="1" x14ac:dyDescent="0.2">
      <c r="A562" s="6"/>
      <c r="Q562" s="6"/>
    </row>
    <row r="563" spans="1:17" hidden="1" x14ac:dyDescent="0.2">
      <c r="A563" s="6"/>
      <c r="Q563" s="6"/>
    </row>
    <row r="564" spans="1:17" hidden="1" x14ac:dyDescent="0.2">
      <c r="A564" s="6"/>
      <c r="Q564" s="6"/>
    </row>
    <row r="565" spans="1:17" hidden="1" x14ac:dyDescent="0.2">
      <c r="A565" s="6"/>
      <c r="Q565" s="6"/>
    </row>
    <row r="566" spans="1:17" hidden="1" x14ac:dyDescent="0.2">
      <c r="A566" s="6"/>
      <c r="Q566" s="6"/>
    </row>
    <row r="567" spans="1:17" hidden="1" x14ac:dyDescent="0.2">
      <c r="A567" s="6"/>
      <c r="Q567" s="6"/>
    </row>
    <row r="568" spans="1:17" hidden="1" x14ac:dyDescent="0.2">
      <c r="A568" s="6"/>
      <c r="Q568" s="6"/>
    </row>
    <row r="569" spans="1:17" hidden="1" x14ac:dyDescent="0.2">
      <c r="A569" s="6"/>
      <c r="Q569" s="6"/>
    </row>
    <row r="570" spans="1:17" hidden="1" x14ac:dyDescent="0.2">
      <c r="A570" s="6"/>
      <c r="Q570" s="6"/>
    </row>
    <row r="571" spans="1:17" hidden="1" x14ac:dyDescent="0.2">
      <c r="A571" s="6"/>
      <c r="Q571" s="6"/>
    </row>
    <row r="572" spans="1:17" hidden="1" x14ac:dyDescent="0.2">
      <c r="A572" s="6"/>
      <c r="Q572" s="6"/>
    </row>
    <row r="573" spans="1:17" hidden="1" x14ac:dyDescent="0.2">
      <c r="A573" s="6"/>
      <c r="Q573" s="6"/>
    </row>
    <row r="574" spans="1:17" hidden="1" x14ac:dyDescent="0.2">
      <c r="A574" s="6"/>
      <c r="Q574" s="6"/>
    </row>
    <row r="575" spans="1:17" hidden="1" x14ac:dyDescent="0.2">
      <c r="A575" s="6"/>
      <c r="Q575" s="6"/>
    </row>
    <row r="576" spans="1:17" hidden="1" x14ac:dyDescent="0.2">
      <c r="A576" s="6"/>
      <c r="Q576" s="6"/>
    </row>
    <row r="577" spans="1:17" hidden="1" x14ac:dyDescent="0.2">
      <c r="A577" s="6"/>
      <c r="Q577" s="6"/>
    </row>
    <row r="578" spans="1:17" hidden="1" x14ac:dyDescent="0.2">
      <c r="A578" s="6"/>
      <c r="Q578" s="6"/>
    </row>
    <row r="579" spans="1:17" hidden="1" x14ac:dyDescent="0.2">
      <c r="A579" s="6"/>
      <c r="Q579" s="6"/>
    </row>
    <row r="580" spans="1:17" hidden="1" x14ac:dyDescent="0.2">
      <c r="A580" s="6"/>
      <c r="Q580" s="6"/>
    </row>
    <row r="581" spans="1:17" hidden="1" x14ac:dyDescent="0.2">
      <c r="A581" s="6"/>
      <c r="Q581" s="6"/>
    </row>
    <row r="582" spans="1:17" hidden="1" x14ac:dyDescent="0.2">
      <c r="A582" s="6"/>
      <c r="Q582" s="6"/>
    </row>
    <row r="583" spans="1:17" hidden="1" x14ac:dyDescent="0.2">
      <c r="A583" s="6"/>
      <c r="Q583" s="6"/>
    </row>
    <row r="584" spans="1:17" hidden="1" x14ac:dyDescent="0.2">
      <c r="A584" s="6"/>
      <c r="Q584" s="6"/>
    </row>
    <row r="585" spans="1:17" hidden="1" x14ac:dyDescent="0.2">
      <c r="A585" s="6"/>
      <c r="Q585" s="6"/>
    </row>
    <row r="586" spans="1:17" hidden="1" x14ac:dyDescent="0.2">
      <c r="A586" s="6"/>
      <c r="Q586" s="6"/>
    </row>
    <row r="587" spans="1:17" hidden="1" x14ac:dyDescent="0.2">
      <c r="A587" s="6"/>
      <c r="Q587" s="6"/>
    </row>
    <row r="588" spans="1:17" hidden="1" x14ac:dyDescent="0.2">
      <c r="A588" s="6"/>
      <c r="Q588" s="6"/>
    </row>
    <row r="589" spans="1:17" hidden="1" x14ac:dyDescent="0.2">
      <c r="A589" s="6"/>
      <c r="Q589" s="6"/>
    </row>
    <row r="590" spans="1:17" hidden="1" x14ac:dyDescent="0.2">
      <c r="A590" s="6"/>
      <c r="Q590" s="6"/>
    </row>
    <row r="591" spans="1:17" hidden="1" x14ac:dyDescent="0.2">
      <c r="A591" s="6"/>
      <c r="Q591" s="6"/>
    </row>
    <row r="592" spans="1:17" hidden="1" x14ac:dyDescent="0.2">
      <c r="A592" s="6"/>
      <c r="Q592" s="6"/>
    </row>
    <row r="593" spans="1:17" hidden="1" x14ac:dyDescent="0.2">
      <c r="A593" s="6"/>
      <c r="Q593" s="6"/>
    </row>
    <row r="594" spans="1:17" hidden="1" x14ac:dyDescent="0.2">
      <c r="A594" s="6"/>
      <c r="Q594" s="6"/>
    </row>
    <row r="595" spans="1:17" hidden="1" x14ac:dyDescent="0.2">
      <c r="A595" s="6"/>
      <c r="Q595" s="6"/>
    </row>
    <row r="596" spans="1:17" hidden="1" x14ac:dyDescent="0.2">
      <c r="A596" s="6"/>
      <c r="Q596" s="6"/>
    </row>
    <row r="597" spans="1:17" hidden="1" x14ac:dyDescent="0.2">
      <c r="A597" s="6"/>
      <c r="Q597" s="6"/>
    </row>
    <row r="598" spans="1:17" hidden="1" x14ac:dyDescent="0.2">
      <c r="A598" s="6"/>
      <c r="Q598" s="6"/>
    </row>
    <row r="599" spans="1:17" hidden="1" x14ac:dyDescent="0.2">
      <c r="A599" s="6"/>
      <c r="Q599" s="6"/>
    </row>
    <row r="600" spans="1:17" hidden="1" x14ac:dyDescent="0.2">
      <c r="A600" s="6"/>
      <c r="Q600" s="6"/>
    </row>
    <row r="601" spans="1:17" hidden="1" x14ac:dyDescent="0.2">
      <c r="A601" s="6"/>
      <c r="Q601" s="6"/>
    </row>
    <row r="602" spans="1:17" hidden="1" x14ac:dyDescent="0.2">
      <c r="A602" s="6"/>
      <c r="Q602" s="6"/>
    </row>
    <row r="603" spans="1:17" hidden="1" x14ac:dyDescent="0.2">
      <c r="A603" s="6"/>
      <c r="Q603" s="6"/>
    </row>
    <row r="604" spans="1:17" hidden="1" x14ac:dyDescent="0.2">
      <c r="A604" s="6"/>
      <c r="Q604" s="6"/>
    </row>
    <row r="605" spans="1:17" hidden="1" x14ac:dyDescent="0.2">
      <c r="A605" s="6"/>
      <c r="Q605" s="6"/>
    </row>
    <row r="606" spans="1:17" hidden="1" x14ac:dyDescent="0.2">
      <c r="A606" s="6"/>
      <c r="Q606" s="6"/>
    </row>
    <row r="607" spans="1:17" hidden="1" x14ac:dyDescent="0.2">
      <c r="A607" s="6"/>
      <c r="Q607" s="6"/>
    </row>
    <row r="608" spans="1:17" hidden="1" x14ac:dyDescent="0.2">
      <c r="A608" s="6"/>
      <c r="Q608" s="6"/>
    </row>
    <row r="609" spans="1:17" hidden="1" x14ac:dyDescent="0.2">
      <c r="A609" s="6"/>
      <c r="Q609" s="6"/>
    </row>
    <row r="610" spans="1:17" hidden="1" x14ac:dyDescent="0.2">
      <c r="A610" s="6"/>
      <c r="Q610" s="6"/>
    </row>
    <row r="611" spans="1:17" hidden="1" x14ac:dyDescent="0.2">
      <c r="A611" s="6"/>
      <c r="Q611" s="6"/>
    </row>
    <row r="612" spans="1:17" hidden="1" x14ac:dyDescent="0.2">
      <c r="A612" s="6"/>
      <c r="Q612" s="6"/>
    </row>
    <row r="613" spans="1:17" hidden="1" x14ac:dyDescent="0.2">
      <c r="A613" s="6"/>
      <c r="Q613" s="6"/>
    </row>
    <row r="614" spans="1:17" hidden="1" x14ac:dyDescent="0.2">
      <c r="A614" s="6"/>
      <c r="Q614" s="6"/>
    </row>
    <row r="615" spans="1:17" hidden="1" x14ac:dyDescent="0.2">
      <c r="A615" s="6"/>
      <c r="Q615" s="6"/>
    </row>
    <row r="616" spans="1:17" hidden="1" x14ac:dyDescent="0.2">
      <c r="A616" s="6"/>
      <c r="Q616" s="6"/>
    </row>
    <row r="617" spans="1:17" hidden="1" x14ac:dyDescent="0.2">
      <c r="A617" s="6"/>
      <c r="Q617" s="6"/>
    </row>
    <row r="618" spans="1:17" hidden="1" x14ac:dyDescent="0.2">
      <c r="A618" s="6"/>
      <c r="Q618" s="6"/>
    </row>
    <row r="619" spans="1:17" hidden="1" x14ac:dyDescent="0.2">
      <c r="A619" s="6"/>
      <c r="Q619" s="6"/>
    </row>
    <row r="620" spans="1:17" hidden="1" x14ac:dyDescent="0.2">
      <c r="A620" s="6"/>
      <c r="Q620" s="6"/>
    </row>
    <row r="621" spans="1:17" hidden="1" x14ac:dyDescent="0.2">
      <c r="A621" s="6"/>
      <c r="Q621" s="6"/>
    </row>
    <row r="622" spans="1:17" hidden="1" x14ac:dyDescent="0.2">
      <c r="A622" s="6"/>
      <c r="Q622" s="6"/>
    </row>
    <row r="623" spans="1:17" hidden="1" x14ac:dyDescent="0.2">
      <c r="A623" s="6"/>
      <c r="Q623" s="6"/>
    </row>
    <row r="624" spans="1:17" hidden="1" x14ac:dyDescent="0.2">
      <c r="A624" s="6"/>
      <c r="Q624" s="6"/>
    </row>
    <row r="625" spans="1:17" hidden="1" x14ac:dyDescent="0.2">
      <c r="A625" s="6"/>
      <c r="Q625" s="6"/>
    </row>
    <row r="626" spans="1:17" hidden="1" x14ac:dyDescent="0.2">
      <c r="A626" s="6"/>
      <c r="Q626" s="6"/>
    </row>
    <row r="627" spans="1:17" hidden="1" x14ac:dyDescent="0.2">
      <c r="A627" s="6"/>
      <c r="Q627" s="6"/>
    </row>
    <row r="628" spans="1:17" hidden="1" x14ac:dyDescent="0.2">
      <c r="A628" s="6"/>
      <c r="Q628" s="6"/>
    </row>
    <row r="629" spans="1:17" hidden="1" x14ac:dyDescent="0.2">
      <c r="A629" s="6"/>
      <c r="Q629" s="6"/>
    </row>
    <row r="630" spans="1:17" hidden="1" x14ac:dyDescent="0.2">
      <c r="A630" s="6"/>
      <c r="Q630" s="6"/>
    </row>
    <row r="631" spans="1:17" hidden="1" x14ac:dyDescent="0.2">
      <c r="A631" s="6"/>
      <c r="Q631" s="6"/>
    </row>
    <row r="632" spans="1:17" hidden="1" x14ac:dyDescent="0.2">
      <c r="A632" s="6"/>
      <c r="Q632" s="6"/>
    </row>
    <row r="633" spans="1:17" hidden="1" x14ac:dyDescent="0.2">
      <c r="A633" s="6"/>
      <c r="Q633" s="6"/>
    </row>
    <row r="634" spans="1:17" hidden="1" x14ac:dyDescent="0.2">
      <c r="A634" s="6"/>
      <c r="Q634" s="6"/>
    </row>
    <row r="635" spans="1:17" hidden="1" x14ac:dyDescent="0.2">
      <c r="A635" s="6"/>
      <c r="Q635" s="6"/>
    </row>
    <row r="636" spans="1:17" hidden="1" x14ac:dyDescent="0.2">
      <c r="A636" s="6"/>
      <c r="Q636" s="6"/>
    </row>
    <row r="637" spans="1:17" hidden="1" x14ac:dyDescent="0.2">
      <c r="A637" s="6"/>
      <c r="Q637" s="6"/>
    </row>
    <row r="638" spans="1:17" hidden="1" x14ac:dyDescent="0.2">
      <c r="A638" s="6"/>
      <c r="Q638" s="6"/>
    </row>
    <row r="639" spans="1:17" hidden="1" x14ac:dyDescent="0.2">
      <c r="A639" s="6"/>
      <c r="Q639" s="6"/>
    </row>
    <row r="640" spans="1:17" hidden="1" x14ac:dyDescent="0.2">
      <c r="A640" s="6"/>
      <c r="Q640" s="6"/>
    </row>
    <row r="641" spans="1:17" hidden="1" x14ac:dyDescent="0.2">
      <c r="A641" s="6"/>
      <c r="Q641" s="6"/>
    </row>
    <row r="642" spans="1:17" hidden="1" x14ac:dyDescent="0.2">
      <c r="A642" s="6"/>
      <c r="Q642" s="6"/>
    </row>
    <row r="643" spans="1:17" hidden="1" x14ac:dyDescent="0.2">
      <c r="A643" s="6"/>
      <c r="Q643" s="6"/>
    </row>
    <row r="644" spans="1:17" hidden="1" x14ac:dyDescent="0.2">
      <c r="A644" s="6"/>
      <c r="Q644" s="6"/>
    </row>
    <row r="645" spans="1:17" hidden="1" x14ac:dyDescent="0.2">
      <c r="A645" s="6"/>
      <c r="Q645" s="6"/>
    </row>
    <row r="646" spans="1:17" hidden="1" x14ac:dyDescent="0.2">
      <c r="A646" s="6"/>
      <c r="Q646" s="6"/>
    </row>
    <row r="647" spans="1:17" hidden="1" x14ac:dyDescent="0.2">
      <c r="A647" s="6"/>
      <c r="Q647" s="6"/>
    </row>
    <row r="648" spans="1:17" hidden="1" x14ac:dyDescent="0.2">
      <c r="A648" s="6"/>
      <c r="Q648" s="6"/>
    </row>
    <row r="649" spans="1:17" hidden="1" x14ac:dyDescent="0.2">
      <c r="A649" s="6"/>
      <c r="Q649" s="6"/>
    </row>
    <row r="650" spans="1:17" hidden="1" x14ac:dyDescent="0.2">
      <c r="A650" s="6"/>
      <c r="Q650" s="6"/>
    </row>
    <row r="651" spans="1:17" hidden="1" x14ac:dyDescent="0.2">
      <c r="A651" s="6"/>
      <c r="Q651" s="6"/>
    </row>
    <row r="652" spans="1:17" hidden="1" x14ac:dyDescent="0.2">
      <c r="A652" s="6"/>
      <c r="Q652" s="6"/>
    </row>
    <row r="653" spans="1:17" hidden="1" x14ac:dyDescent="0.2">
      <c r="A653" s="6"/>
      <c r="Q653" s="6"/>
    </row>
    <row r="654" spans="1:17" hidden="1" x14ac:dyDescent="0.2">
      <c r="A654" s="6"/>
      <c r="Q654" s="6"/>
    </row>
    <row r="655" spans="1:17" hidden="1" x14ac:dyDescent="0.2">
      <c r="A655" s="6"/>
      <c r="Q655" s="6"/>
    </row>
    <row r="656" spans="1:17" hidden="1" x14ac:dyDescent="0.2">
      <c r="A656" s="6"/>
      <c r="Q656" s="6"/>
    </row>
    <row r="657" spans="1:17" hidden="1" x14ac:dyDescent="0.2">
      <c r="A657" s="6"/>
      <c r="Q657" s="6"/>
    </row>
    <row r="658" spans="1:17" hidden="1" x14ac:dyDescent="0.2">
      <c r="A658" s="6"/>
      <c r="Q658" s="6"/>
    </row>
    <row r="659" spans="1:17" hidden="1" x14ac:dyDescent="0.2">
      <c r="A659" s="6"/>
      <c r="Q659" s="6"/>
    </row>
    <row r="660" spans="1:17" hidden="1" x14ac:dyDescent="0.2">
      <c r="A660" s="6"/>
      <c r="Q660" s="6"/>
    </row>
    <row r="661" spans="1:17" hidden="1" x14ac:dyDescent="0.2">
      <c r="A661" s="6"/>
      <c r="Q661" s="6"/>
    </row>
    <row r="662" spans="1:17" hidden="1" x14ac:dyDescent="0.2">
      <c r="A662" s="6"/>
      <c r="Q662" s="6"/>
    </row>
    <row r="663" spans="1:17" hidden="1" x14ac:dyDescent="0.2">
      <c r="A663" s="6"/>
      <c r="Q663" s="6"/>
    </row>
    <row r="664" spans="1:17" hidden="1" x14ac:dyDescent="0.2">
      <c r="A664" s="6"/>
      <c r="Q664" s="6"/>
    </row>
    <row r="665" spans="1:17" hidden="1" x14ac:dyDescent="0.2">
      <c r="A665" s="6"/>
      <c r="Q665" s="6"/>
    </row>
    <row r="666" spans="1:17" hidden="1" x14ac:dyDescent="0.2">
      <c r="A666" s="6"/>
      <c r="Q666" s="6"/>
    </row>
    <row r="667" spans="1:17" hidden="1" x14ac:dyDescent="0.2">
      <c r="A667" s="6"/>
      <c r="Q667" s="6"/>
    </row>
    <row r="668" spans="1:17" hidden="1" x14ac:dyDescent="0.2">
      <c r="A668" s="6"/>
      <c r="Q668" s="6"/>
    </row>
    <row r="669" spans="1:17" hidden="1" x14ac:dyDescent="0.2">
      <c r="A669" s="6"/>
      <c r="Q669" s="6"/>
    </row>
    <row r="670" spans="1:17" hidden="1" x14ac:dyDescent="0.2">
      <c r="A670" s="6"/>
      <c r="Q670" s="6"/>
    </row>
    <row r="671" spans="1:17" hidden="1" x14ac:dyDescent="0.2">
      <c r="A671" s="6"/>
      <c r="Q671" s="6"/>
    </row>
    <row r="672" spans="1:17" hidden="1" x14ac:dyDescent="0.2">
      <c r="A672" s="6"/>
      <c r="Q672" s="6"/>
    </row>
    <row r="673" spans="1:17" hidden="1" x14ac:dyDescent="0.2">
      <c r="A673" s="6"/>
      <c r="Q673" s="6"/>
    </row>
    <row r="674" spans="1:17" hidden="1" x14ac:dyDescent="0.2">
      <c r="A674" s="6"/>
      <c r="Q674" s="6"/>
    </row>
    <row r="675" spans="1:17" hidden="1" x14ac:dyDescent="0.2">
      <c r="A675" s="6"/>
      <c r="Q675" s="6"/>
    </row>
    <row r="676" spans="1:17" hidden="1" x14ac:dyDescent="0.2">
      <c r="A676" s="6"/>
      <c r="Q676" s="6"/>
    </row>
    <row r="677" spans="1:17" hidden="1" x14ac:dyDescent="0.2">
      <c r="A677" s="6"/>
      <c r="Q677" s="6"/>
    </row>
    <row r="678" spans="1:17" hidden="1" x14ac:dyDescent="0.2">
      <c r="A678" s="6"/>
      <c r="Q678" s="6"/>
    </row>
    <row r="679" spans="1:17" hidden="1" x14ac:dyDescent="0.2">
      <c r="A679" s="6"/>
      <c r="Q679" s="6"/>
    </row>
    <row r="680" spans="1:17" hidden="1" x14ac:dyDescent="0.2">
      <c r="A680" s="6"/>
      <c r="Q680" s="6"/>
    </row>
    <row r="681" spans="1:17" hidden="1" x14ac:dyDescent="0.2">
      <c r="A681" s="6"/>
      <c r="Q681" s="6"/>
    </row>
    <row r="682" spans="1:17" hidden="1" x14ac:dyDescent="0.2">
      <c r="A682" s="6"/>
      <c r="Q682" s="6"/>
    </row>
    <row r="683" spans="1:17" hidden="1" x14ac:dyDescent="0.2">
      <c r="A683" s="6"/>
      <c r="Q683" s="6"/>
    </row>
    <row r="684" spans="1:17" hidden="1" x14ac:dyDescent="0.2">
      <c r="A684" s="6"/>
      <c r="Q684" s="6"/>
    </row>
    <row r="685" spans="1:17" hidden="1" x14ac:dyDescent="0.2">
      <c r="A685" s="6"/>
      <c r="Q685" s="6"/>
    </row>
    <row r="686" spans="1:17" hidden="1" x14ac:dyDescent="0.2">
      <c r="A686" s="6"/>
      <c r="Q686" s="6"/>
    </row>
    <row r="687" spans="1:17" hidden="1" x14ac:dyDescent="0.2">
      <c r="A687" s="6"/>
      <c r="Q687" s="6"/>
    </row>
    <row r="688" spans="1:17" hidden="1" x14ac:dyDescent="0.2">
      <c r="A688" s="6"/>
      <c r="Q688" s="6"/>
    </row>
    <row r="689" spans="1:17" hidden="1" x14ac:dyDescent="0.2">
      <c r="A689" s="6"/>
      <c r="Q689" s="6"/>
    </row>
    <row r="690" spans="1:17" hidden="1" x14ac:dyDescent="0.2">
      <c r="A690" s="6"/>
      <c r="Q690" s="6"/>
    </row>
    <row r="691" spans="1:17" hidden="1" x14ac:dyDescent="0.2">
      <c r="A691" s="6"/>
      <c r="Q691" s="6"/>
    </row>
    <row r="692" spans="1:17" hidden="1" x14ac:dyDescent="0.2">
      <c r="A692" s="6"/>
      <c r="Q692" s="6"/>
    </row>
    <row r="693" spans="1:17" hidden="1" x14ac:dyDescent="0.2">
      <c r="A693" s="6"/>
      <c r="Q693" s="6"/>
    </row>
    <row r="694" spans="1:17" hidden="1" x14ac:dyDescent="0.2">
      <c r="A694" s="6"/>
      <c r="Q694" s="6"/>
    </row>
    <row r="695" spans="1:17" hidden="1" x14ac:dyDescent="0.2">
      <c r="A695" s="6"/>
      <c r="Q695" s="6"/>
    </row>
    <row r="696" spans="1:17" hidden="1" x14ac:dyDescent="0.2">
      <c r="A696" s="6"/>
      <c r="Q696" s="6"/>
    </row>
    <row r="697" spans="1:17" hidden="1" x14ac:dyDescent="0.2">
      <c r="A697" s="6"/>
      <c r="Q697" s="6"/>
    </row>
    <row r="698" spans="1:17" hidden="1" x14ac:dyDescent="0.2">
      <c r="A698" s="6"/>
      <c r="Q698" s="6"/>
    </row>
    <row r="699" spans="1:17" hidden="1" x14ac:dyDescent="0.2">
      <c r="A699" s="6"/>
      <c r="Q699" s="6"/>
    </row>
    <row r="700" spans="1:17" hidden="1" x14ac:dyDescent="0.2">
      <c r="A700" s="6"/>
      <c r="Q700" s="6"/>
    </row>
    <row r="701" spans="1:17" hidden="1" x14ac:dyDescent="0.2">
      <c r="A701" s="6"/>
      <c r="Q701" s="6"/>
    </row>
    <row r="702" spans="1:17" hidden="1" x14ac:dyDescent="0.2">
      <c r="A702" s="6"/>
      <c r="Q702" s="6"/>
    </row>
    <row r="703" spans="1:17" hidden="1" x14ac:dyDescent="0.2">
      <c r="A703" s="6"/>
      <c r="Q703" s="6"/>
    </row>
    <row r="704" spans="1:17" hidden="1" x14ac:dyDescent="0.2">
      <c r="A704" s="6"/>
      <c r="Q704" s="6"/>
    </row>
    <row r="705" spans="1:17" hidden="1" x14ac:dyDescent="0.2">
      <c r="A705" s="6"/>
      <c r="Q705" s="6"/>
    </row>
    <row r="706" spans="1:17" hidden="1" x14ac:dyDescent="0.2">
      <c r="A706" s="6"/>
      <c r="Q706" s="6"/>
    </row>
    <row r="707" spans="1:17" hidden="1" x14ac:dyDescent="0.2">
      <c r="A707" s="6"/>
      <c r="Q707" s="6"/>
    </row>
    <row r="708" spans="1:17" hidden="1" x14ac:dyDescent="0.2">
      <c r="A708" s="6"/>
      <c r="Q708" s="6"/>
    </row>
    <row r="709" spans="1:17" hidden="1" x14ac:dyDescent="0.2">
      <c r="A709" s="6"/>
      <c r="Q709" s="6"/>
    </row>
    <row r="710" spans="1:17" hidden="1" x14ac:dyDescent="0.2">
      <c r="A710" s="6"/>
      <c r="Q710" s="6"/>
    </row>
    <row r="711" spans="1:17" hidden="1" x14ac:dyDescent="0.2">
      <c r="A711" s="6"/>
      <c r="Q711" s="6"/>
    </row>
    <row r="712" spans="1:17" hidden="1" x14ac:dyDescent="0.2">
      <c r="A712" s="6"/>
      <c r="Q712" s="6"/>
    </row>
    <row r="713" spans="1:17" hidden="1" x14ac:dyDescent="0.2">
      <c r="A713" s="6"/>
      <c r="Q713" s="6"/>
    </row>
    <row r="714" spans="1:17" hidden="1" x14ac:dyDescent="0.2">
      <c r="A714" s="6"/>
      <c r="Q714" s="6"/>
    </row>
    <row r="715" spans="1:17" hidden="1" x14ac:dyDescent="0.2">
      <c r="A715" s="6"/>
      <c r="Q715" s="6"/>
    </row>
    <row r="716" spans="1:17" hidden="1" x14ac:dyDescent="0.2">
      <c r="A716" s="6"/>
      <c r="Q716" s="6"/>
    </row>
    <row r="717" spans="1:17" hidden="1" x14ac:dyDescent="0.2">
      <c r="A717" s="6"/>
      <c r="Q717" s="6"/>
    </row>
    <row r="718" spans="1:17" hidden="1" x14ac:dyDescent="0.2">
      <c r="A718" s="6"/>
      <c r="Q718" s="6"/>
    </row>
    <row r="719" spans="1:17" hidden="1" x14ac:dyDescent="0.2">
      <c r="A719" s="6"/>
      <c r="Q719" s="6"/>
    </row>
    <row r="720" spans="1:17" hidden="1" x14ac:dyDescent="0.2">
      <c r="A720" s="6"/>
      <c r="Q720" s="6"/>
    </row>
    <row r="721" spans="1:17" hidden="1" x14ac:dyDescent="0.2">
      <c r="A721" s="6"/>
      <c r="Q721" s="6"/>
    </row>
    <row r="722" spans="1:17" hidden="1" x14ac:dyDescent="0.2">
      <c r="A722" s="6"/>
      <c r="Q722" s="6"/>
    </row>
    <row r="723" spans="1:17" hidden="1" x14ac:dyDescent="0.2">
      <c r="A723" s="6"/>
      <c r="Q723" s="6"/>
    </row>
    <row r="724" spans="1:17" hidden="1" x14ac:dyDescent="0.2">
      <c r="A724" s="6"/>
      <c r="Q724" s="6"/>
    </row>
    <row r="725" spans="1:17" hidden="1" x14ac:dyDescent="0.2">
      <c r="A725" s="6"/>
      <c r="Q725" s="6"/>
    </row>
    <row r="726" spans="1:17" hidden="1" x14ac:dyDescent="0.2">
      <c r="A726" s="6"/>
      <c r="Q726" s="6"/>
    </row>
    <row r="727" spans="1:17" hidden="1" x14ac:dyDescent="0.2">
      <c r="A727" s="6"/>
      <c r="Q727" s="6"/>
    </row>
    <row r="728" spans="1:17" hidden="1" x14ac:dyDescent="0.2">
      <c r="A728" s="6"/>
      <c r="Q728" s="6"/>
    </row>
    <row r="729" spans="1:17" hidden="1" x14ac:dyDescent="0.2">
      <c r="A729" s="6"/>
      <c r="Q729" s="6"/>
    </row>
    <row r="730" spans="1:17" hidden="1" x14ac:dyDescent="0.2">
      <c r="A730" s="6"/>
      <c r="Q730" s="6"/>
    </row>
    <row r="731" spans="1:17" hidden="1" x14ac:dyDescent="0.2">
      <c r="A731" s="6"/>
      <c r="Q731" s="6"/>
    </row>
    <row r="732" spans="1:17" hidden="1" x14ac:dyDescent="0.2">
      <c r="A732" s="6"/>
      <c r="Q732" s="6"/>
    </row>
    <row r="733" spans="1:17" hidden="1" x14ac:dyDescent="0.2">
      <c r="A733" s="6"/>
      <c r="Q733" s="6"/>
    </row>
    <row r="734" spans="1:17" hidden="1" x14ac:dyDescent="0.2">
      <c r="A734" s="6"/>
      <c r="Q734" s="6"/>
    </row>
    <row r="735" spans="1:17" hidden="1" x14ac:dyDescent="0.2">
      <c r="A735" s="6"/>
      <c r="Q735" s="6"/>
    </row>
    <row r="736" spans="1:17" hidden="1" x14ac:dyDescent="0.2">
      <c r="A736" s="6"/>
      <c r="Q736" s="6"/>
    </row>
    <row r="737" spans="1:17" hidden="1" x14ac:dyDescent="0.2">
      <c r="A737" s="6"/>
      <c r="Q737" s="6"/>
    </row>
    <row r="738" spans="1:17" hidden="1" x14ac:dyDescent="0.2">
      <c r="A738" s="6"/>
      <c r="Q738" s="6"/>
    </row>
    <row r="739" spans="1:17" hidden="1" x14ac:dyDescent="0.2">
      <c r="A739" s="6"/>
      <c r="Q739" s="6"/>
    </row>
    <row r="740" spans="1:17" hidden="1" x14ac:dyDescent="0.2">
      <c r="A740" s="6"/>
      <c r="Q740" s="6"/>
    </row>
    <row r="741" spans="1:17" hidden="1" x14ac:dyDescent="0.2">
      <c r="A741" s="6"/>
      <c r="Q741" s="6"/>
    </row>
    <row r="742" spans="1:17" hidden="1" x14ac:dyDescent="0.2">
      <c r="A742" s="6"/>
      <c r="Q742" s="6"/>
    </row>
    <row r="743" spans="1:17" hidden="1" x14ac:dyDescent="0.2">
      <c r="A743" s="6"/>
      <c r="Q743" s="6"/>
    </row>
    <row r="744" spans="1:17" hidden="1" x14ac:dyDescent="0.2">
      <c r="A744" s="6"/>
      <c r="Q744" s="6"/>
    </row>
    <row r="745" spans="1:17" hidden="1" x14ac:dyDescent="0.2">
      <c r="A745" s="6"/>
      <c r="Q745" s="6"/>
    </row>
    <row r="746" spans="1:17" hidden="1" x14ac:dyDescent="0.2">
      <c r="A746" s="6"/>
      <c r="Q746" s="6"/>
    </row>
    <row r="747" spans="1:17" hidden="1" x14ac:dyDescent="0.2">
      <c r="A747" s="6"/>
      <c r="Q747" s="6"/>
    </row>
    <row r="748" spans="1:17" hidden="1" x14ac:dyDescent="0.2">
      <c r="A748" s="6"/>
      <c r="Q748" s="6"/>
    </row>
    <row r="749" spans="1:17" hidden="1" x14ac:dyDescent="0.2">
      <c r="A749" s="6"/>
      <c r="Q749" s="6"/>
    </row>
    <row r="750" spans="1:17" hidden="1" x14ac:dyDescent="0.2">
      <c r="A750" s="6"/>
      <c r="Q750" s="6"/>
    </row>
    <row r="751" spans="1:17" hidden="1" x14ac:dyDescent="0.2">
      <c r="A751" s="6"/>
      <c r="Q751" s="6"/>
    </row>
    <row r="752" spans="1:17" hidden="1" x14ac:dyDescent="0.2">
      <c r="A752" s="6"/>
      <c r="Q752" s="6"/>
    </row>
    <row r="753" spans="1:17" hidden="1" x14ac:dyDescent="0.2">
      <c r="A753" s="6"/>
      <c r="Q753" s="6"/>
    </row>
    <row r="754" spans="1:17" hidden="1" x14ac:dyDescent="0.2">
      <c r="A754" s="6"/>
      <c r="Q754" s="6"/>
    </row>
    <row r="755" spans="1:17" hidden="1" x14ac:dyDescent="0.2">
      <c r="A755" s="6"/>
      <c r="Q755" s="6"/>
    </row>
    <row r="756" spans="1:17" hidden="1" x14ac:dyDescent="0.2">
      <c r="A756" s="6"/>
      <c r="Q756" s="6"/>
    </row>
    <row r="757" spans="1:17" hidden="1" x14ac:dyDescent="0.2">
      <c r="A757" s="6"/>
      <c r="Q757" s="6"/>
    </row>
    <row r="758" spans="1:17" hidden="1" x14ac:dyDescent="0.2">
      <c r="A758" s="6"/>
      <c r="Q758" s="6"/>
    </row>
    <row r="759" spans="1:17" hidden="1" x14ac:dyDescent="0.2">
      <c r="A759" s="6"/>
      <c r="Q759" s="6"/>
    </row>
    <row r="760" spans="1:17" hidden="1" x14ac:dyDescent="0.2">
      <c r="A760" s="6"/>
      <c r="Q760" s="6"/>
    </row>
    <row r="761" spans="1:17" hidden="1" x14ac:dyDescent="0.2">
      <c r="A761" s="6"/>
      <c r="Q761" s="6"/>
    </row>
    <row r="762" spans="1:17" hidden="1" x14ac:dyDescent="0.2">
      <c r="A762" s="6"/>
      <c r="Q762" s="6"/>
    </row>
    <row r="763" spans="1:17" hidden="1" x14ac:dyDescent="0.2">
      <c r="A763" s="6"/>
      <c r="Q763" s="6"/>
    </row>
    <row r="764" spans="1:17" hidden="1" x14ac:dyDescent="0.2">
      <c r="A764" s="6"/>
      <c r="Q764" s="6"/>
    </row>
    <row r="765" spans="1:17" hidden="1" x14ac:dyDescent="0.2">
      <c r="A765" s="6"/>
      <c r="Q765" s="6"/>
    </row>
    <row r="766" spans="1:17" hidden="1" x14ac:dyDescent="0.2">
      <c r="A766" s="6"/>
      <c r="Q766" s="6"/>
    </row>
    <row r="767" spans="1:17" hidden="1" x14ac:dyDescent="0.2">
      <c r="A767" s="6"/>
      <c r="Q767" s="6"/>
    </row>
    <row r="768" spans="1:17" hidden="1" x14ac:dyDescent="0.2">
      <c r="A768" s="6"/>
      <c r="Q768" s="6"/>
    </row>
    <row r="769" spans="1:17" hidden="1" x14ac:dyDescent="0.2">
      <c r="A769" s="6"/>
      <c r="Q769" s="6"/>
    </row>
    <row r="770" spans="1:17" hidden="1" x14ac:dyDescent="0.2">
      <c r="A770" s="6"/>
      <c r="Q770" s="6"/>
    </row>
    <row r="771" spans="1:17" hidden="1" x14ac:dyDescent="0.2">
      <c r="A771" s="6"/>
      <c r="Q771" s="6"/>
    </row>
    <row r="772" spans="1:17" hidden="1" x14ac:dyDescent="0.2">
      <c r="A772" s="6"/>
      <c r="Q772" s="6"/>
    </row>
    <row r="773" spans="1:17" hidden="1" x14ac:dyDescent="0.2">
      <c r="A773" s="6"/>
      <c r="Q773" s="6"/>
    </row>
    <row r="774" spans="1:17" hidden="1" x14ac:dyDescent="0.2">
      <c r="A774" s="6"/>
      <c r="Q774" s="6"/>
    </row>
    <row r="775" spans="1:17" hidden="1" x14ac:dyDescent="0.2">
      <c r="A775" s="6"/>
      <c r="Q775" s="6"/>
    </row>
    <row r="776" spans="1:17" hidden="1" x14ac:dyDescent="0.2">
      <c r="A776" s="6"/>
      <c r="Q776" s="6"/>
    </row>
    <row r="777" spans="1:17" hidden="1" x14ac:dyDescent="0.2">
      <c r="A777" s="6"/>
      <c r="Q777" s="6"/>
    </row>
    <row r="778" spans="1:17" hidden="1" x14ac:dyDescent="0.2">
      <c r="A778" s="6"/>
      <c r="Q778" s="6"/>
    </row>
    <row r="779" spans="1:17" hidden="1" x14ac:dyDescent="0.2">
      <c r="A779" s="6"/>
      <c r="Q779" s="6"/>
    </row>
    <row r="780" spans="1:17" hidden="1" x14ac:dyDescent="0.2">
      <c r="A780" s="6"/>
      <c r="Q780" s="6"/>
    </row>
    <row r="781" spans="1:17" hidden="1" x14ac:dyDescent="0.2">
      <c r="A781" s="6"/>
      <c r="Q781" s="6"/>
    </row>
    <row r="782" spans="1:17" hidden="1" x14ac:dyDescent="0.2">
      <c r="A782" s="6"/>
      <c r="Q782" s="6"/>
    </row>
    <row r="783" spans="1:17" hidden="1" x14ac:dyDescent="0.2">
      <c r="A783" s="6"/>
      <c r="Q783" s="6"/>
    </row>
    <row r="784" spans="1:17" hidden="1" x14ac:dyDescent="0.2">
      <c r="A784" s="6"/>
      <c r="Q784" s="6"/>
    </row>
    <row r="785" spans="1:17" hidden="1" x14ac:dyDescent="0.2">
      <c r="A785" s="6"/>
      <c r="Q785" s="6"/>
    </row>
    <row r="786" spans="1:17" hidden="1" x14ac:dyDescent="0.2">
      <c r="A786" s="6"/>
      <c r="Q786" s="6"/>
    </row>
    <row r="787" spans="1:17" hidden="1" x14ac:dyDescent="0.2">
      <c r="A787" s="6"/>
      <c r="Q787" s="6"/>
    </row>
    <row r="788" spans="1:17" hidden="1" x14ac:dyDescent="0.2">
      <c r="A788" s="6"/>
      <c r="Q788" s="6"/>
    </row>
    <row r="789" spans="1:17" hidden="1" x14ac:dyDescent="0.2">
      <c r="A789" s="6"/>
      <c r="Q789" s="6"/>
    </row>
    <row r="790" spans="1:17" hidden="1" x14ac:dyDescent="0.2">
      <c r="A790" s="6"/>
      <c r="Q790" s="6"/>
    </row>
    <row r="791" spans="1:17" hidden="1" x14ac:dyDescent="0.2">
      <c r="A791" s="6"/>
      <c r="Q791" s="6"/>
    </row>
    <row r="792" spans="1:17" hidden="1" x14ac:dyDescent="0.2">
      <c r="A792" s="6"/>
      <c r="Q792" s="6"/>
    </row>
    <row r="793" spans="1:17" hidden="1" x14ac:dyDescent="0.2">
      <c r="A793" s="6"/>
      <c r="Q793" s="6"/>
    </row>
    <row r="794" spans="1:17" hidden="1" x14ac:dyDescent="0.2">
      <c r="A794" s="6"/>
      <c r="Q794" s="6"/>
    </row>
    <row r="795" spans="1:17" hidden="1" x14ac:dyDescent="0.2">
      <c r="A795" s="6"/>
      <c r="Q795" s="6"/>
    </row>
    <row r="796" spans="1:17" hidden="1" x14ac:dyDescent="0.2">
      <c r="A796" s="6"/>
      <c r="Q796" s="6"/>
    </row>
    <row r="797" spans="1:17" hidden="1" x14ac:dyDescent="0.2">
      <c r="A797" s="6"/>
      <c r="Q797" s="6"/>
    </row>
    <row r="798" spans="1:17" hidden="1" x14ac:dyDescent="0.2">
      <c r="A798" s="6"/>
      <c r="Q798" s="6"/>
    </row>
    <row r="799" spans="1:17" hidden="1" x14ac:dyDescent="0.2">
      <c r="A799" s="6"/>
      <c r="Q799" s="6"/>
    </row>
    <row r="800" spans="1:17" hidden="1" x14ac:dyDescent="0.2">
      <c r="A800" s="6"/>
      <c r="Q800" s="6"/>
    </row>
    <row r="801" spans="1:17" hidden="1" x14ac:dyDescent="0.2">
      <c r="A801" s="6"/>
      <c r="Q801" s="6"/>
    </row>
    <row r="802" spans="1:17" hidden="1" x14ac:dyDescent="0.2">
      <c r="A802" s="6"/>
      <c r="Q802" s="6"/>
    </row>
    <row r="803" spans="1:17" hidden="1" x14ac:dyDescent="0.2">
      <c r="A803" s="6"/>
      <c r="Q803" s="6"/>
    </row>
    <row r="804" spans="1:17" hidden="1" x14ac:dyDescent="0.2">
      <c r="A804" s="6"/>
      <c r="Q804" s="6"/>
    </row>
    <row r="805" spans="1:17" hidden="1" x14ac:dyDescent="0.2">
      <c r="A805" s="6"/>
      <c r="Q805" s="6"/>
    </row>
    <row r="806" spans="1:17" hidden="1" x14ac:dyDescent="0.2">
      <c r="A806" s="6"/>
      <c r="Q806" s="6"/>
    </row>
    <row r="807" spans="1:17" hidden="1" x14ac:dyDescent="0.2">
      <c r="A807" s="6"/>
      <c r="Q807" s="6"/>
    </row>
    <row r="808" spans="1:17" hidden="1" x14ac:dyDescent="0.2">
      <c r="A808" s="6"/>
      <c r="Q808" s="6"/>
    </row>
    <row r="809" spans="1:17" hidden="1" x14ac:dyDescent="0.2">
      <c r="A809" s="6"/>
      <c r="Q809" s="6"/>
    </row>
    <row r="810" spans="1:17" hidden="1" x14ac:dyDescent="0.2">
      <c r="A810" s="6"/>
      <c r="Q810" s="6"/>
    </row>
    <row r="811" spans="1:17" hidden="1" x14ac:dyDescent="0.2">
      <c r="A811" s="6"/>
      <c r="Q811" s="6"/>
    </row>
    <row r="812" spans="1:17" hidden="1" x14ac:dyDescent="0.2">
      <c r="A812" s="6"/>
      <c r="Q812" s="6"/>
    </row>
    <row r="813" spans="1:17" hidden="1" x14ac:dyDescent="0.2">
      <c r="A813" s="6"/>
      <c r="Q813" s="6"/>
    </row>
    <row r="814" spans="1:17" hidden="1" x14ac:dyDescent="0.2">
      <c r="A814" s="6"/>
      <c r="Q814" s="6"/>
    </row>
    <row r="815" spans="1:17" hidden="1" x14ac:dyDescent="0.2">
      <c r="A815" s="6"/>
      <c r="Q815" s="6"/>
    </row>
    <row r="816" spans="1:17" hidden="1" x14ac:dyDescent="0.2">
      <c r="A816" s="6"/>
      <c r="Q816" s="6"/>
    </row>
    <row r="817" spans="1:17" hidden="1" x14ac:dyDescent="0.2">
      <c r="A817" s="6"/>
      <c r="Q817" s="6"/>
    </row>
    <row r="818" spans="1:17" hidden="1" x14ac:dyDescent="0.2">
      <c r="A818" s="6"/>
      <c r="Q818" s="6"/>
    </row>
    <row r="819" spans="1:17" hidden="1" x14ac:dyDescent="0.2">
      <c r="A819" s="6"/>
      <c r="Q819" s="6"/>
    </row>
    <row r="820" spans="1:17" hidden="1" x14ac:dyDescent="0.2">
      <c r="A820" s="6"/>
      <c r="Q820" s="6"/>
    </row>
    <row r="821" spans="1:17" hidden="1" x14ac:dyDescent="0.2">
      <c r="A821" s="6"/>
      <c r="Q821" s="6"/>
    </row>
    <row r="822" spans="1:17" hidden="1" x14ac:dyDescent="0.2">
      <c r="A822" s="6"/>
      <c r="Q822" s="6"/>
    </row>
    <row r="823" spans="1:17" hidden="1" x14ac:dyDescent="0.2">
      <c r="A823" s="6"/>
      <c r="Q823" s="6"/>
    </row>
    <row r="824" spans="1:17" hidden="1" x14ac:dyDescent="0.2">
      <c r="A824" s="6"/>
      <c r="Q824" s="6"/>
    </row>
    <row r="825" spans="1:17" hidden="1" x14ac:dyDescent="0.2">
      <c r="A825" s="6"/>
      <c r="Q825" s="6"/>
    </row>
    <row r="826" spans="1:17" hidden="1" x14ac:dyDescent="0.2">
      <c r="A826" s="6"/>
      <c r="Q826" s="6"/>
    </row>
    <row r="827" spans="1:17" hidden="1" x14ac:dyDescent="0.2">
      <c r="A827" s="6"/>
      <c r="Q827" s="6"/>
    </row>
    <row r="828" spans="1:17" hidden="1" x14ac:dyDescent="0.2">
      <c r="A828" s="6"/>
      <c r="Q828" s="6"/>
    </row>
    <row r="829" spans="1:17" hidden="1" x14ac:dyDescent="0.2">
      <c r="A829" s="6"/>
      <c r="Q829" s="6"/>
    </row>
    <row r="830" spans="1:17" hidden="1" x14ac:dyDescent="0.2">
      <c r="A830" s="6"/>
      <c r="Q830" s="6"/>
    </row>
    <row r="831" spans="1:17" hidden="1" x14ac:dyDescent="0.2">
      <c r="A831" s="6"/>
      <c r="Q831" s="6"/>
    </row>
    <row r="832" spans="1:17" hidden="1" x14ac:dyDescent="0.2">
      <c r="A832" s="6"/>
      <c r="Q832" s="6"/>
    </row>
    <row r="833" spans="1:17" hidden="1" x14ac:dyDescent="0.2">
      <c r="A833" s="6"/>
      <c r="Q833" s="6"/>
    </row>
    <row r="834" spans="1:17" hidden="1" x14ac:dyDescent="0.2">
      <c r="A834" s="6"/>
      <c r="Q834" s="6"/>
    </row>
    <row r="835" spans="1:17" hidden="1" x14ac:dyDescent="0.2">
      <c r="A835" s="6"/>
      <c r="Q835" s="6"/>
    </row>
    <row r="836" spans="1:17" hidden="1" x14ac:dyDescent="0.2">
      <c r="A836" s="6"/>
      <c r="Q836" s="6"/>
    </row>
    <row r="837" spans="1:17" hidden="1" x14ac:dyDescent="0.2">
      <c r="A837" s="6"/>
      <c r="Q837" s="6"/>
    </row>
    <row r="838" spans="1:17" hidden="1" x14ac:dyDescent="0.2">
      <c r="A838" s="6"/>
      <c r="Q838" s="6"/>
    </row>
    <row r="839" spans="1:17" hidden="1" x14ac:dyDescent="0.2">
      <c r="A839" s="6"/>
      <c r="Q839" s="6"/>
    </row>
    <row r="840" spans="1:17" hidden="1" x14ac:dyDescent="0.2">
      <c r="A840" s="6"/>
      <c r="Q840" s="6"/>
    </row>
    <row r="841" spans="1:17" hidden="1" x14ac:dyDescent="0.2">
      <c r="A841" s="6"/>
      <c r="Q841" s="6"/>
    </row>
    <row r="842" spans="1:17" hidden="1" x14ac:dyDescent="0.2">
      <c r="A842" s="6"/>
      <c r="Q842" s="6"/>
    </row>
    <row r="843" spans="1:17" hidden="1" x14ac:dyDescent="0.2">
      <c r="A843" s="6"/>
      <c r="Q843" s="6"/>
    </row>
    <row r="844" spans="1:17" hidden="1" x14ac:dyDescent="0.2">
      <c r="A844" s="6"/>
      <c r="Q844" s="6"/>
    </row>
    <row r="845" spans="1:17" hidden="1" x14ac:dyDescent="0.2">
      <c r="A845" s="6"/>
      <c r="Q845" s="6"/>
    </row>
    <row r="846" spans="1:17" hidden="1" x14ac:dyDescent="0.2">
      <c r="A846" s="6"/>
      <c r="Q846" s="6"/>
    </row>
    <row r="847" spans="1:17" hidden="1" x14ac:dyDescent="0.2">
      <c r="A847" s="6"/>
      <c r="Q847" s="6"/>
    </row>
    <row r="848" spans="1:17" hidden="1" x14ac:dyDescent="0.2">
      <c r="A848" s="6"/>
      <c r="Q848" s="6"/>
    </row>
    <row r="849" spans="1:17" hidden="1" x14ac:dyDescent="0.2">
      <c r="A849" s="6"/>
      <c r="Q849" s="6"/>
    </row>
    <row r="850" spans="1:17" hidden="1" x14ac:dyDescent="0.2">
      <c r="A850" s="6"/>
      <c r="Q850" s="6"/>
    </row>
    <row r="851" spans="1:17" hidden="1" x14ac:dyDescent="0.2">
      <c r="A851" s="6"/>
      <c r="Q851" s="6"/>
    </row>
    <row r="852" spans="1:17" hidden="1" x14ac:dyDescent="0.2">
      <c r="A852" s="6"/>
      <c r="Q852" s="6"/>
    </row>
    <row r="853" spans="1:17" hidden="1" x14ac:dyDescent="0.2">
      <c r="A853" s="6"/>
      <c r="Q853" s="6"/>
    </row>
    <row r="854" spans="1:17" hidden="1" x14ac:dyDescent="0.2">
      <c r="A854" s="6"/>
      <c r="Q854" s="6"/>
    </row>
    <row r="855" spans="1:17" hidden="1" x14ac:dyDescent="0.2">
      <c r="A855" s="6"/>
      <c r="Q855" s="6"/>
    </row>
    <row r="856" spans="1:17" hidden="1" x14ac:dyDescent="0.2">
      <c r="A856" s="6"/>
      <c r="Q856" s="6"/>
    </row>
    <row r="857" spans="1:17" hidden="1" x14ac:dyDescent="0.2">
      <c r="A857" s="6"/>
      <c r="Q857" s="6"/>
    </row>
    <row r="858" spans="1:17" hidden="1" x14ac:dyDescent="0.2">
      <c r="A858" s="6"/>
      <c r="Q858" s="6"/>
    </row>
    <row r="859" spans="1:17" hidden="1" x14ac:dyDescent="0.2">
      <c r="A859" s="6"/>
      <c r="Q859" s="6"/>
    </row>
    <row r="860" spans="1:17" hidden="1" x14ac:dyDescent="0.2">
      <c r="A860" s="6"/>
      <c r="Q860" s="6"/>
    </row>
    <row r="861" spans="1:17" hidden="1" x14ac:dyDescent="0.2">
      <c r="A861" s="6"/>
      <c r="Q861" s="6"/>
    </row>
    <row r="862" spans="1:17" hidden="1" x14ac:dyDescent="0.2">
      <c r="A862" s="6"/>
      <c r="Q862" s="6"/>
    </row>
    <row r="863" spans="1:17" hidden="1" x14ac:dyDescent="0.2">
      <c r="A863" s="6"/>
      <c r="Q863" s="6"/>
    </row>
    <row r="864" spans="1:17" hidden="1" x14ac:dyDescent="0.2">
      <c r="A864" s="6"/>
      <c r="Q864" s="6"/>
    </row>
    <row r="865" spans="1:17" hidden="1" x14ac:dyDescent="0.2">
      <c r="A865" s="6"/>
      <c r="Q865" s="6"/>
    </row>
    <row r="866" spans="1:17" hidden="1" x14ac:dyDescent="0.2">
      <c r="A866" s="6"/>
      <c r="Q866" s="6"/>
    </row>
    <row r="867" spans="1:17" hidden="1" x14ac:dyDescent="0.2">
      <c r="A867" s="6"/>
      <c r="Q867" s="6"/>
    </row>
    <row r="868" spans="1:17" hidden="1" x14ac:dyDescent="0.2">
      <c r="A868" s="6"/>
      <c r="Q868" s="6"/>
    </row>
    <row r="869" spans="1:17" hidden="1" x14ac:dyDescent="0.2">
      <c r="A869" s="6"/>
      <c r="Q869" s="6"/>
    </row>
    <row r="870" spans="1:17" hidden="1" x14ac:dyDescent="0.2">
      <c r="A870" s="6"/>
      <c r="Q870" s="6"/>
    </row>
    <row r="871" spans="1:17" hidden="1" x14ac:dyDescent="0.2">
      <c r="A871" s="6"/>
      <c r="Q871" s="6"/>
    </row>
    <row r="872" spans="1:17" hidden="1" x14ac:dyDescent="0.2">
      <c r="A872" s="6"/>
      <c r="Q872" s="6"/>
    </row>
    <row r="873" spans="1:17" hidden="1" x14ac:dyDescent="0.2">
      <c r="A873" s="6"/>
      <c r="Q873" s="6"/>
    </row>
    <row r="874" spans="1:17" hidden="1" x14ac:dyDescent="0.2">
      <c r="A874" s="6"/>
      <c r="Q874" s="6"/>
    </row>
    <row r="875" spans="1:17" hidden="1" x14ac:dyDescent="0.2">
      <c r="A875" s="6"/>
      <c r="Q875" s="6"/>
    </row>
    <row r="876" spans="1:17" hidden="1" x14ac:dyDescent="0.2">
      <c r="A876" s="6"/>
      <c r="Q876" s="6"/>
    </row>
    <row r="877" spans="1:17" hidden="1" x14ac:dyDescent="0.2">
      <c r="A877" s="6"/>
      <c r="Q877" s="6"/>
    </row>
    <row r="878" spans="1:17" hidden="1" x14ac:dyDescent="0.2">
      <c r="A878" s="6"/>
      <c r="Q878" s="6"/>
    </row>
    <row r="879" spans="1:17" hidden="1" x14ac:dyDescent="0.2">
      <c r="A879" s="6"/>
      <c r="Q879" s="6"/>
    </row>
    <row r="880" spans="1:17" hidden="1" x14ac:dyDescent="0.2">
      <c r="A880" s="6"/>
      <c r="Q880" s="6"/>
    </row>
    <row r="881" spans="1:17" hidden="1" x14ac:dyDescent="0.2">
      <c r="A881" s="6"/>
      <c r="Q881" s="6"/>
    </row>
    <row r="882" spans="1:17" hidden="1" x14ac:dyDescent="0.2">
      <c r="A882" s="6"/>
      <c r="Q882" s="6"/>
    </row>
    <row r="883" spans="1:17" hidden="1" x14ac:dyDescent="0.2">
      <c r="A883" s="6"/>
      <c r="Q883" s="6"/>
    </row>
    <row r="884" spans="1:17" hidden="1" x14ac:dyDescent="0.2">
      <c r="A884" s="6"/>
      <c r="Q884" s="6"/>
    </row>
    <row r="885" spans="1:17" hidden="1" x14ac:dyDescent="0.2">
      <c r="A885" s="6"/>
      <c r="Q885" s="6"/>
    </row>
    <row r="886" spans="1:17" hidden="1" x14ac:dyDescent="0.2">
      <c r="A886" s="6"/>
      <c r="Q886" s="6"/>
    </row>
    <row r="887" spans="1:17" hidden="1" x14ac:dyDescent="0.2">
      <c r="A887" s="6"/>
      <c r="Q887" s="6"/>
    </row>
    <row r="888" spans="1:17" hidden="1" x14ac:dyDescent="0.2">
      <c r="A888" s="6"/>
      <c r="Q888" s="6"/>
    </row>
    <row r="889" spans="1:17" hidden="1" x14ac:dyDescent="0.2">
      <c r="A889" s="6"/>
      <c r="Q889" s="6"/>
    </row>
    <row r="890" spans="1:17" hidden="1" x14ac:dyDescent="0.2">
      <c r="A890" s="6"/>
      <c r="Q890" s="6"/>
    </row>
    <row r="891" spans="1:17" hidden="1" x14ac:dyDescent="0.2">
      <c r="A891" s="6"/>
      <c r="Q891" s="6"/>
    </row>
    <row r="892" spans="1:17" hidden="1" x14ac:dyDescent="0.2">
      <c r="A892" s="6"/>
      <c r="Q892" s="6"/>
    </row>
    <row r="893" spans="1:17" hidden="1" x14ac:dyDescent="0.2">
      <c r="A893" s="6"/>
      <c r="Q893" s="6"/>
    </row>
    <row r="894" spans="1:17" hidden="1" x14ac:dyDescent="0.2">
      <c r="A894" s="6"/>
      <c r="Q894" s="6"/>
    </row>
    <row r="895" spans="1:17" hidden="1" x14ac:dyDescent="0.2">
      <c r="A895" s="6"/>
      <c r="Q895" s="6"/>
    </row>
    <row r="896" spans="1:17" hidden="1" x14ac:dyDescent="0.2">
      <c r="A896" s="6"/>
      <c r="Q896" s="6"/>
    </row>
    <row r="897" spans="1:17" hidden="1" x14ac:dyDescent="0.2">
      <c r="A897" s="6"/>
      <c r="Q897" s="6"/>
    </row>
    <row r="898" spans="1:17" hidden="1" x14ac:dyDescent="0.2">
      <c r="A898" s="6"/>
      <c r="Q898" s="6"/>
    </row>
    <row r="899" spans="1:17" hidden="1" x14ac:dyDescent="0.2">
      <c r="A899" s="6"/>
      <c r="Q899" s="6"/>
    </row>
    <row r="900" spans="1:17" hidden="1" x14ac:dyDescent="0.2">
      <c r="A900" s="6"/>
      <c r="Q900" s="6"/>
    </row>
    <row r="901" spans="1:17" hidden="1" x14ac:dyDescent="0.2">
      <c r="A901" s="6"/>
      <c r="Q901" s="6"/>
    </row>
    <row r="902" spans="1:17" hidden="1" x14ac:dyDescent="0.2">
      <c r="A902" s="6"/>
      <c r="Q902" s="6"/>
    </row>
    <row r="903" spans="1:17" hidden="1" x14ac:dyDescent="0.2">
      <c r="A903" s="6"/>
      <c r="Q903" s="6"/>
    </row>
    <row r="904" spans="1:17" hidden="1" x14ac:dyDescent="0.2">
      <c r="A904" s="6"/>
      <c r="Q904" s="6"/>
    </row>
    <row r="905" spans="1:17" hidden="1" x14ac:dyDescent="0.2">
      <c r="A905" s="6"/>
      <c r="Q905" s="6"/>
    </row>
    <row r="906" spans="1:17" hidden="1" x14ac:dyDescent="0.2">
      <c r="A906" s="6"/>
      <c r="Q906" s="6"/>
    </row>
    <row r="907" spans="1:17" hidden="1" x14ac:dyDescent="0.2">
      <c r="A907" s="6"/>
      <c r="Q907" s="6"/>
    </row>
    <row r="908" spans="1:17" hidden="1" x14ac:dyDescent="0.2">
      <c r="A908" s="6"/>
      <c r="Q908" s="6"/>
    </row>
    <row r="909" spans="1:17" hidden="1" x14ac:dyDescent="0.2">
      <c r="A909" s="6"/>
      <c r="Q909" s="6"/>
    </row>
    <row r="910" spans="1:17" hidden="1" x14ac:dyDescent="0.2">
      <c r="A910" s="6"/>
      <c r="Q910" s="6"/>
    </row>
    <row r="911" spans="1:17" hidden="1" x14ac:dyDescent="0.2">
      <c r="A911" s="6"/>
      <c r="Q911" s="6"/>
    </row>
    <row r="912" spans="1:17" hidden="1" x14ac:dyDescent="0.2">
      <c r="A912" s="6"/>
      <c r="Q912" s="6"/>
    </row>
    <row r="913" spans="1:17" hidden="1" x14ac:dyDescent="0.2">
      <c r="A913" s="6"/>
      <c r="Q913" s="6"/>
    </row>
    <row r="914" spans="1:17" hidden="1" x14ac:dyDescent="0.2">
      <c r="A914" s="6"/>
      <c r="Q914" s="6"/>
    </row>
    <row r="915" spans="1:17" hidden="1" x14ac:dyDescent="0.2">
      <c r="A915" s="6"/>
      <c r="Q915" s="6"/>
    </row>
    <row r="916" spans="1:17" hidden="1" x14ac:dyDescent="0.2">
      <c r="A916" s="6"/>
      <c r="Q916" s="6"/>
    </row>
    <row r="917" spans="1:17" hidden="1" x14ac:dyDescent="0.2">
      <c r="A917" s="6"/>
      <c r="Q917" s="6"/>
    </row>
    <row r="918" spans="1:17" hidden="1" x14ac:dyDescent="0.2">
      <c r="A918" s="6"/>
      <c r="Q918" s="6"/>
    </row>
    <row r="919" spans="1:17" hidden="1" x14ac:dyDescent="0.2">
      <c r="A919" s="6"/>
      <c r="Q919" s="6"/>
    </row>
    <row r="920" spans="1:17" hidden="1" x14ac:dyDescent="0.2">
      <c r="A920" s="6"/>
      <c r="Q920" s="6"/>
    </row>
    <row r="921" spans="1:17" hidden="1" x14ac:dyDescent="0.2">
      <c r="A921" s="6"/>
      <c r="Q921" s="6"/>
    </row>
    <row r="922" spans="1:17" hidden="1" x14ac:dyDescent="0.2">
      <c r="A922" s="6"/>
      <c r="Q922" s="6"/>
    </row>
    <row r="923" spans="1:17" hidden="1" x14ac:dyDescent="0.2">
      <c r="A923" s="6"/>
      <c r="Q923" s="6"/>
    </row>
    <row r="924" spans="1:17" hidden="1" x14ac:dyDescent="0.2">
      <c r="A924" s="6"/>
      <c r="Q924" s="6"/>
    </row>
    <row r="925" spans="1:17" hidden="1" x14ac:dyDescent="0.2">
      <c r="A925" s="6"/>
      <c r="Q925" s="6"/>
    </row>
    <row r="926" spans="1:17" hidden="1" x14ac:dyDescent="0.2">
      <c r="A926" s="6"/>
      <c r="Q926" s="6"/>
    </row>
    <row r="927" spans="1:17" hidden="1" x14ac:dyDescent="0.2">
      <c r="A927" s="6"/>
      <c r="Q927" s="6"/>
    </row>
    <row r="928" spans="1:17" hidden="1" x14ac:dyDescent="0.2">
      <c r="A928" s="6"/>
      <c r="Q928" s="6"/>
    </row>
    <row r="929" spans="1:17" hidden="1" x14ac:dyDescent="0.2">
      <c r="A929" s="6"/>
      <c r="Q929" s="6"/>
    </row>
    <row r="930" spans="1:17" hidden="1" x14ac:dyDescent="0.2">
      <c r="A930" s="6"/>
      <c r="Q930" s="6"/>
    </row>
    <row r="931" spans="1:17" hidden="1" x14ac:dyDescent="0.2">
      <c r="A931" s="6"/>
      <c r="Q931" s="6"/>
    </row>
    <row r="932" spans="1:17" hidden="1" x14ac:dyDescent="0.2">
      <c r="A932" s="6"/>
      <c r="Q932" s="6"/>
    </row>
    <row r="933" spans="1:17" hidden="1" x14ac:dyDescent="0.2">
      <c r="A933" s="6"/>
      <c r="Q933" s="6"/>
    </row>
    <row r="934" spans="1:17" hidden="1" x14ac:dyDescent="0.2">
      <c r="A934" s="6"/>
      <c r="Q934" s="6"/>
    </row>
    <row r="935" spans="1:17" hidden="1" x14ac:dyDescent="0.2">
      <c r="A935" s="6"/>
      <c r="Q935" s="6"/>
    </row>
    <row r="936" spans="1:17" hidden="1" x14ac:dyDescent="0.2">
      <c r="A936" s="6"/>
      <c r="Q936" s="6"/>
    </row>
    <row r="937" spans="1:17" hidden="1" x14ac:dyDescent="0.2">
      <c r="A937" s="6"/>
      <c r="Q937" s="6"/>
    </row>
    <row r="938" spans="1:17" hidden="1" x14ac:dyDescent="0.2">
      <c r="A938" s="6"/>
      <c r="Q938" s="6"/>
    </row>
    <row r="939" spans="1:17" hidden="1" x14ac:dyDescent="0.2">
      <c r="A939" s="6"/>
      <c r="Q939" s="6"/>
    </row>
    <row r="940" spans="1:17" hidden="1" x14ac:dyDescent="0.2">
      <c r="A940" s="6"/>
      <c r="Q940" s="6"/>
    </row>
    <row r="941" spans="1:17" hidden="1" x14ac:dyDescent="0.2">
      <c r="A941" s="6"/>
      <c r="Q941" s="6"/>
    </row>
    <row r="942" spans="1:17" hidden="1" x14ac:dyDescent="0.2">
      <c r="A942" s="6"/>
      <c r="Q942" s="6"/>
    </row>
    <row r="943" spans="1:17" hidden="1" x14ac:dyDescent="0.2">
      <c r="A943" s="6"/>
      <c r="Q943" s="6"/>
    </row>
    <row r="944" spans="1:17" hidden="1" x14ac:dyDescent="0.2">
      <c r="A944" s="6"/>
      <c r="Q944" s="6"/>
    </row>
    <row r="945" spans="1:17" hidden="1" x14ac:dyDescent="0.2">
      <c r="A945" s="6"/>
      <c r="Q945" s="6"/>
    </row>
    <row r="946" spans="1:17" hidden="1" x14ac:dyDescent="0.2">
      <c r="A946" s="6"/>
      <c r="Q946" s="6"/>
    </row>
    <row r="947" spans="1:17" hidden="1" x14ac:dyDescent="0.2">
      <c r="A947" s="6"/>
      <c r="Q947" s="6"/>
    </row>
    <row r="948" spans="1:17" hidden="1" x14ac:dyDescent="0.2">
      <c r="A948" s="6"/>
      <c r="Q948" s="6"/>
    </row>
    <row r="949" spans="1:17" hidden="1" x14ac:dyDescent="0.2">
      <c r="A949" s="6"/>
      <c r="Q949" s="6"/>
    </row>
    <row r="950" spans="1:17" hidden="1" x14ac:dyDescent="0.2">
      <c r="A950" s="6"/>
      <c r="Q950" s="6"/>
    </row>
    <row r="951" spans="1:17" hidden="1" x14ac:dyDescent="0.2">
      <c r="A951" s="6"/>
      <c r="Q951" s="6"/>
    </row>
    <row r="952" spans="1:17" hidden="1" x14ac:dyDescent="0.2">
      <c r="A952" s="6"/>
      <c r="Q952" s="6"/>
    </row>
    <row r="953" spans="1:17" hidden="1" x14ac:dyDescent="0.2">
      <c r="A953" s="6"/>
      <c r="Q953" s="6"/>
    </row>
    <row r="954" spans="1:17" hidden="1" x14ac:dyDescent="0.2">
      <c r="A954" s="6"/>
      <c r="Q954" s="6"/>
    </row>
    <row r="955" spans="1:17" hidden="1" x14ac:dyDescent="0.2">
      <c r="A955" s="6"/>
      <c r="Q955" s="6"/>
    </row>
    <row r="956" spans="1:17" hidden="1" x14ac:dyDescent="0.2">
      <c r="A956" s="6"/>
      <c r="Q956" s="6"/>
    </row>
    <row r="957" spans="1:17" hidden="1" x14ac:dyDescent="0.2">
      <c r="A957" s="6"/>
      <c r="Q957" s="6"/>
    </row>
    <row r="958" spans="1:17" hidden="1" x14ac:dyDescent="0.2">
      <c r="A958" s="6"/>
      <c r="Q958" s="6"/>
    </row>
    <row r="959" spans="1:17" hidden="1" x14ac:dyDescent="0.2">
      <c r="A959" s="6"/>
      <c r="Q959" s="6"/>
    </row>
    <row r="960" spans="1:17" hidden="1" x14ac:dyDescent="0.2">
      <c r="A960" s="6"/>
      <c r="Q960" s="6"/>
    </row>
    <row r="961" spans="1:17" hidden="1" x14ac:dyDescent="0.2">
      <c r="A961" s="6"/>
      <c r="Q961" s="6"/>
    </row>
    <row r="962" spans="1:17" hidden="1" x14ac:dyDescent="0.2">
      <c r="A962" s="6"/>
      <c r="Q962" s="6"/>
    </row>
    <row r="963" spans="1:17" hidden="1" x14ac:dyDescent="0.2">
      <c r="A963" s="6"/>
      <c r="Q963" s="6"/>
    </row>
    <row r="964" spans="1:17" hidden="1" x14ac:dyDescent="0.2">
      <c r="A964" s="6"/>
      <c r="Q964" s="6"/>
    </row>
    <row r="965" spans="1:17" hidden="1" x14ac:dyDescent="0.2">
      <c r="A965" s="6"/>
      <c r="Q965" s="6"/>
    </row>
    <row r="966" spans="1:17" hidden="1" x14ac:dyDescent="0.2">
      <c r="A966" s="6"/>
      <c r="Q966" s="6"/>
    </row>
    <row r="967" spans="1:17" hidden="1" x14ac:dyDescent="0.2">
      <c r="A967" s="6"/>
      <c r="Q967" s="6"/>
    </row>
    <row r="968" spans="1:17" hidden="1" x14ac:dyDescent="0.2">
      <c r="A968" s="6"/>
      <c r="Q968" s="6"/>
    </row>
    <row r="969" spans="1:17" hidden="1" x14ac:dyDescent="0.2">
      <c r="A969" s="6"/>
      <c r="Q969" s="6"/>
    </row>
    <row r="970" spans="1:17" hidden="1" x14ac:dyDescent="0.2">
      <c r="A970" s="6"/>
      <c r="Q970" s="6"/>
    </row>
    <row r="971" spans="1:17" hidden="1" x14ac:dyDescent="0.2">
      <c r="A971" s="6"/>
      <c r="Q971" s="6"/>
    </row>
    <row r="972" spans="1:17" hidden="1" x14ac:dyDescent="0.2">
      <c r="A972" s="6"/>
      <c r="Q972" s="6"/>
    </row>
    <row r="973" spans="1:17" hidden="1" x14ac:dyDescent="0.2">
      <c r="A973" s="6"/>
      <c r="Q973" s="6"/>
    </row>
    <row r="974" spans="1:17" hidden="1" x14ac:dyDescent="0.2">
      <c r="A974" s="6"/>
      <c r="Q974" s="6"/>
    </row>
    <row r="975" spans="1:17" hidden="1" x14ac:dyDescent="0.2">
      <c r="A975" s="6"/>
      <c r="Q975" s="6"/>
    </row>
    <row r="976" spans="1:17" hidden="1" x14ac:dyDescent="0.2">
      <c r="A976" s="6"/>
      <c r="Q976" s="6"/>
    </row>
    <row r="977" spans="1:17" hidden="1" x14ac:dyDescent="0.2">
      <c r="A977" s="6"/>
      <c r="Q977" s="6"/>
    </row>
    <row r="978" spans="1:17" hidden="1" x14ac:dyDescent="0.2">
      <c r="A978" s="6"/>
      <c r="Q978" s="6"/>
    </row>
    <row r="979" spans="1:17" hidden="1" x14ac:dyDescent="0.2">
      <c r="A979" s="6"/>
      <c r="Q979" s="6"/>
    </row>
    <row r="980" spans="1:17" hidden="1" x14ac:dyDescent="0.2">
      <c r="A980" s="6"/>
      <c r="Q980" s="6"/>
    </row>
    <row r="981" spans="1:17" hidden="1" x14ac:dyDescent="0.2">
      <c r="A981" s="6"/>
      <c r="Q981" s="6"/>
    </row>
    <row r="982" spans="1:17" hidden="1" x14ac:dyDescent="0.2">
      <c r="A982" s="6"/>
      <c r="Q982" s="6"/>
    </row>
    <row r="983" spans="1:17" hidden="1" x14ac:dyDescent="0.2">
      <c r="A983" s="6"/>
      <c r="Q983" s="6"/>
    </row>
    <row r="984" spans="1:17" hidden="1" x14ac:dyDescent="0.2">
      <c r="A984" s="6"/>
      <c r="Q984" s="6"/>
    </row>
    <row r="985" spans="1:17" hidden="1" x14ac:dyDescent="0.2">
      <c r="A985" s="6"/>
      <c r="Q985" s="6"/>
    </row>
    <row r="986" spans="1:17" hidden="1" x14ac:dyDescent="0.2">
      <c r="A986" s="6"/>
      <c r="Q986" s="6"/>
    </row>
    <row r="987" spans="1:17" hidden="1" x14ac:dyDescent="0.2">
      <c r="A987" s="6"/>
      <c r="Q987" s="6"/>
    </row>
    <row r="988" spans="1:17" hidden="1" x14ac:dyDescent="0.2">
      <c r="A988" s="6"/>
      <c r="Q988" s="6"/>
    </row>
    <row r="989" spans="1:17" hidden="1" x14ac:dyDescent="0.2">
      <c r="A989" s="6"/>
      <c r="Q989" s="6"/>
    </row>
    <row r="990" spans="1:17" hidden="1" x14ac:dyDescent="0.2">
      <c r="A990" s="6"/>
      <c r="Q990" s="6"/>
    </row>
    <row r="991" spans="1:17" hidden="1" x14ac:dyDescent="0.2">
      <c r="A991" s="6"/>
      <c r="Q991" s="6"/>
    </row>
    <row r="992" spans="1:17" hidden="1" x14ac:dyDescent="0.2">
      <c r="A992" s="6"/>
      <c r="Q992" s="6"/>
    </row>
    <row r="993" spans="1:17" hidden="1" x14ac:dyDescent="0.2">
      <c r="A993" s="6"/>
      <c r="Q993" s="6"/>
    </row>
    <row r="994" spans="1:17" hidden="1" x14ac:dyDescent="0.2">
      <c r="A994" s="6"/>
      <c r="Q994" s="6"/>
    </row>
    <row r="995" spans="1:17" hidden="1" x14ac:dyDescent="0.2">
      <c r="A995" s="6"/>
      <c r="Q995" s="6"/>
    </row>
    <row r="996" spans="1:17" hidden="1" x14ac:dyDescent="0.2">
      <c r="A996" s="6"/>
      <c r="Q996" s="6"/>
    </row>
    <row r="997" spans="1:17" hidden="1" x14ac:dyDescent="0.2">
      <c r="A997" s="6"/>
      <c r="Q997" s="6"/>
    </row>
    <row r="998" spans="1:17" hidden="1" x14ac:dyDescent="0.2">
      <c r="A998" s="6"/>
      <c r="Q998" s="6"/>
    </row>
    <row r="999" spans="1:17" hidden="1" x14ac:dyDescent="0.2">
      <c r="A999" s="6"/>
      <c r="Q999" s="6"/>
    </row>
    <row r="1000" spans="1:17" hidden="1" x14ac:dyDescent="0.2">
      <c r="A1000" s="6"/>
      <c r="Q1000" s="6"/>
    </row>
    <row r="1001" spans="1:17" hidden="1" x14ac:dyDescent="0.2">
      <c r="A1001" s="6"/>
      <c r="Q1001" s="6"/>
    </row>
    <row r="1002" spans="1:17" hidden="1" x14ac:dyDescent="0.2">
      <c r="A1002" s="6"/>
      <c r="Q1002" s="6"/>
    </row>
    <row r="1003" spans="1:17" hidden="1" x14ac:dyDescent="0.2">
      <c r="A1003" s="6"/>
      <c r="Q1003" s="6"/>
    </row>
    <row r="1004" spans="1:17" hidden="1" x14ac:dyDescent="0.2">
      <c r="A1004" s="6"/>
      <c r="Q1004" s="6"/>
    </row>
    <row r="1005" spans="1:17" hidden="1" x14ac:dyDescent="0.2">
      <c r="A1005" s="6"/>
      <c r="Q1005" s="6"/>
    </row>
    <row r="1006" spans="1:17" hidden="1" x14ac:dyDescent="0.2">
      <c r="A1006" s="6"/>
      <c r="Q1006" s="6"/>
    </row>
    <row r="1007" spans="1:17" hidden="1" x14ac:dyDescent="0.2">
      <c r="A1007" s="6"/>
      <c r="Q1007" s="6"/>
    </row>
    <row r="1008" spans="1:17" hidden="1" x14ac:dyDescent="0.2">
      <c r="A1008" s="6"/>
      <c r="Q1008" s="6"/>
    </row>
    <row r="1009" spans="1:17" hidden="1" x14ac:dyDescent="0.2">
      <c r="A1009" s="6"/>
      <c r="Q1009" s="6"/>
    </row>
    <row r="1010" spans="1:17" hidden="1" x14ac:dyDescent="0.2">
      <c r="A1010" s="6"/>
      <c r="Q1010" s="6"/>
    </row>
    <row r="1011" spans="1:17" hidden="1" x14ac:dyDescent="0.2">
      <c r="A1011" s="6"/>
      <c r="Q1011" s="6"/>
    </row>
    <row r="1012" spans="1:17" hidden="1" x14ac:dyDescent="0.2">
      <c r="A1012" s="6"/>
      <c r="Q1012" s="6"/>
    </row>
    <row r="1013" spans="1:17" hidden="1" x14ac:dyDescent="0.2">
      <c r="A1013" s="6"/>
      <c r="Q1013" s="6"/>
    </row>
    <row r="1014" spans="1:17" hidden="1" x14ac:dyDescent="0.2">
      <c r="A1014" s="6"/>
      <c r="Q1014" s="6"/>
    </row>
    <row r="1015" spans="1:17" hidden="1" x14ac:dyDescent="0.2">
      <c r="A1015" s="6"/>
      <c r="Q1015" s="6"/>
    </row>
    <row r="1016" spans="1:17" hidden="1" x14ac:dyDescent="0.2">
      <c r="A1016" s="6"/>
      <c r="Q1016" s="6"/>
    </row>
    <row r="1017" spans="1:17" hidden="1" x14ac:dyDescent="0.2">
      <c r="A1017" s="6"/>
      <c r="Q1017" s="6"/>
    </row>
    <row r="1018" spans="1:17" hidden="1" x14ac:dyDescent="0.2">
      <c r="A1018" s="6"/>
      <c r="Q1018" s="6"/>
    </row>
    <row r="1019" spans="1:17" hidden="1" x14ac:dyDescent="0.2">
      <c r="A1019" s="6"/>
      <c r="Q1019" s="6"/>
    </row>
    <row r="1020" spans="1:17" hidden="1" x14ac:dyDescent="0.2">
      <c r="A1020" s="6"/>
      <c r="Q1020" s="6"/>
    </row>
    <row r="1021" spans="1:17" hidden="1" x14ac:dyDescent="0.2">
      <c r="A1021" s="6"/>
      <c r="Q1021" s="6"/>
    </row>
    <row r="1022" spans="1:17" hidden="1" x14ac:dyDescent="0.2">
      <c r="A1022" s="6"/>
      <c r="Q1022" s="6"/>
    </row>
    <row r="1023" spans="1:17" hidden="1" x14ac:dyDescent="0.2">
      <c r="A1023" s="6"/>
      <c r="Q1023" s="6"/>
    </row>
    <row r="1024" spans="1:17" hidden="1" x14ac:dyDescent="0.2">
      <c r="A1024" s="6"/>
      <c r="Q1024" s="6"/>
    </row>
    <row r="1025" spans="1:17" hidden="1" x14ac:dyDescent="0.2">
      <c r="A1025" s="6"/>
      <c r="Q1025" s="6"/>
    </row>
    <row r="1026" spans="1:17" hidden="1" x14ac:dyDescent="0.2">
      <c r="A1026" s="6"/>
      <c r="Q1026" s="6"/>
    </row>
    <row r="1027" spans="1:17" hidden="1" x14ac:dyDescent="0.2">
      <c r="A1027" s="6"/>
      <c r="Q1027" s="6"/>
    </row>
    <row r="1028" spans="1:17" hidden="1" x14ac:dyDescent="0.2">
      <c r="A1028" s="6"/>
      <c r="Q1028" s="6"/>
    </row>
    <row r="1029" spans="1:17" hidden="1" x14ac:dyDescent="0.2">
      <c r="A1029" s="6"/>
      <c r="Q1029" s="6"/>
    </row>
    <row r="1030" spans="1:17" hidden="1" x14ac:dyDescent="0.2">
      <c r="A1030" s="6"/>
      <c r="Q1030" s="6"/>
    </row>
    <row r="1031" spans="1:17" hidden="1" x14ac:dyDescent="0.2">
      <c r="A1031" s="6"/>
      <c r="Q1031" s="6"/>
    </row>
    <row r="1032" spans="1:17" hidden="1" x14ac:dyDescent="0.2">
      <c r="A1032" s="6"/>
      <c r="Q1032" s="6"/>
    </row>
    <row r="1033" spans="1:17" hidden="1" x14ac:dyDescent="0.2">
      <c r="A1033" s="6"/>
      <c r="Q1033" s="6"/>
    </row>
    <row r="1034" spans="1:17" hidden="1" x14ac:dyDescent="0.2">
      <c r="A1034" s="6"/>
      <c r="Q1034" s="6"/>
    </row>
    <row r="1035" spans="1:17" hidden="1" x14ac:dyDescent="0.2">
      <c r="A1035" s="6"/>
      <c r="Q1035" s="6"/>
    </row>
    <row r="1036" spans="1:17" hidden="1" x14ac:dyDescent="0.2">
      <c r="A1036" s="6"/>
      <c r="Q1036" s="6"/>
    </row>
    <row r="1037" spans="1:17" hidden="1" x14ac:dyDescent="0.2">
      <c r="A1037" s="6"/>
      <c r="Q1037" s="6"/>
    </row>
    <row r="1038" spans="1:17" hidden="1" x14ac:dyDescent="0.2">
      <c r="A1038" s="6"/>
      <c r="Q1038" s="6"/>
    </row>
    <row r="1039" spans="1:17" hidden="1" x14ac:dyDescent="0.2">
      <c r="A1039" s="6"/>
      <c r="Q1039" s="6"/>
    </row>
    <row r="1040" spans="1:17" hidden="1" x14ac:dyDescent="0.2">
      <c r="A1040" s="6"/>
      <c r="Q1040" s="6"/>
    </row>
    <row r="1041" spans="1:17" hidden="1" x14ac:dyDescent="0.2">
      <c r="A1041" s="6"/>
      <c r="Q1041" s="6"/>
    </row>
    <row r="1042" spans="1:17" hidden="1" x14ac:dyDescent="0.2">
      <c r="A1042" s="6"/>
      <c r="Q1042" s="6"/>
    </row>
    <row r="1043" spans="1:17" hidden="1" x14ac:dyDescent="0.2">
      <c r="A1043" s="6"/>
      <c r="Q1043" s="6"/>
    </row>
    <row r="1044" spans="1:17" hidden="1" x14ac:dyDescent="0.2">
      <c r="A1044" s="6"/>
      <c r="Q1044" s="6"/>
    </row>
    <row r="1045" spans="1:17" hidden="1" x14ac:dyDescent="0.2">
      <c r="A1045" s="6"/>
      <c r="Q1045" s="6"/>
    </row>
    <row r="1046" spans="1:17" hidden="1" x14ac:dyDescent="0.2">
      <c r="A1046" s="6"/>
      <c r="Q1046" s="6"/>
    </row>
    <row r="1047" spans="1:17" hidden="1" x14ac:dyDescent="0.2">
      <c r="A1047" s="6"/>
      <c r="Q1047" s="6"/>
    </row>
    <row r="1048" spans="1:17" hidden="1" x14ac:dyDescent="0.2">
      <c r="A1048" s="6"/>
      <c r="Q1048" s="6"/>
    </row>
    <row r="1049" spans="1:17" hidden="1" x14ac:dyDescent="0.2">
      <c r="A1049" s="6"/>
      <c r="Q1049" s="6"/>
    </row>
    <row r="1050" spans="1:17" hidden="1" x14ac:dyDescent="0.2">
      <c r="A1050" s="6"/>
      <c r="Q1050" s="6"/>
    </row>
    <row r="1051" spans="1:17" hidden="1" x14ac:dyDescent="0.2">
      <c r="A1051" s="6"/>
      <c r="Q1051" s="6"/>
    </row>
    <row r="1052" spans="1:17" hidden="1" x14ac:dyDescent="0.2">
      <c r="A1052" s="6"/>
      <c r="Q1052" s="6"/>
    </row>
    <row r="1053" spans="1:17" hidden="1" x14ac:dyDescent="0.2">
      <c r="A1053" s="6"/>
      <c r="Q1053" s="6"/>
    </row>
    <row r="1054" spans="1:17" hidden="1" x14ac:dyDescent="0.2">
      <c r="A1054" s="6"/>
      <c r="Q1054" s="6"/>
    </row>
    <row r="1055" spans="1:17" hidden="1" x14ac:dyDescent="0.2">
      <c r="A1055" s="6"/>
      <c r="Q1055" s="6"/>
    </row>
    <row r="1056" spans="1:17" hidden="1" x14ac:dyDescent="0.2">
      <c r="A1056" s="6"/>
      <c r="Q1056" s="6"/>
    </row>
    <row r="1057" spans="1:17" hidden="1" x14ac:dyDescent="0.2">
      <c r="A1057" s="6"/>
      <c r="Q1057" s="6"/>
    </row>
    <row r="1058" spans="1:17" hidden="1" x14ac:dyDescent="0.2">
      <c r="A1058" s="6"/>
      <c r="Q1058" s="6"/>
    </row>
    <row r="1059" spans="1:17" hidden="1" x14ac:dyDescent="0.2">
      <c r="A1059" s="6"/>
      <c r="Q1059" s="6"/>
    </row>
    <row r="1060" spans="1:17" hidden="1" x14ac:dyDescent="0.2">
      <c r="A1060" s="6"/>
      <c r="Q1060" s="6"/>
    </row>
    <row r="1061" spans="1:17" hidden="1" x14ac:dyDescent="0.2">
      <c r="A1061" s="6"/>
      <c r="Q1061" s="6"/>
    </row>
    <row r="1062" spans="1:17" hidden="1" x14ac:dyDescent="0.2">
      <c r="A1062" s="6"/>
      <c r="Q1062" s="6"/>
    </row>
    <row r="1063" spans="1:17" hidden="1" x14ac:dyDescent="0.2">
      <c r="A1063" s="6"/>
      <c r="Q1063" s="6"/>
    </row>
    <row r="1064" spans="1:17" hidden="1" x14ac:dyDescent="0.2">
      <c r="A1064" s="6"/>
      <c r="Q1064" s="6"/>
    </row>
    <row r="1065" spans="1:17" hidden="1" x14ac:dyDescent="0.2">
      <c r="A1065" s="6"/>
      <c r="Q1065" s="6"/>
    </row>
    <row r="1066" spans="1:17" hidden="1" x14ac:dyDescent="0.2">
      <c r="A1066" s="6"/>
      <c r="Q1066" s="6"/>
    </row>
    <row r="1067" spans="1:17" hidden="1" x14ac:dyDescent="0.2">
      <c r="A1067" s="6"/>
      <c r="Q1067" s="6"/>
    </row>
    <row r="1068" spans="1:17" hidden="1" x14ac:dyDescent="0.2">
      <c r="A1068" s="6"/>
      <c r="Q1068" s="6"/>
    </row>
    <row r="1069" spans="1:17" hidden="1" x14ac:dyDescent="0.2">
      <c r="A1069" s="6"/>
      <c r="Q1069" s="6"/>
    </row>
    <row r="1070" spans="1:17" hidden="1" x14ac:dyDescent="0.2">
      <c r="A1070" s="6"/>
      <c r="Q1070" s="6"/>
    </row>
    <row r="1071" spans="1:17" hidden="1" x14ac:dyDescent="0.2">
      <c r="A1071" s="6"/>
      <c r="Q1071" s="6"/>
    </row>
    <row r="1072" spans="1:17" hidden="1" x14ac:dyDescent="0.2">
      <c r="A1072" s="6"/>
      <c r="Q1072" s="6"/>
    </row>
    <row r="1073" spans="1:17" hidden="1" x14ac:dyDescent="0.2">
      <c r="A1073" s="6"/>
      <c r="Q1073" s="6"/>
    </row>
    <row r="1074" spans="1:17" hidden="1" x14ac:dyDescent="0.2">
      <c r="A1074" s="6"/>
      <c r="Q1074" s="6"/>
    </row>
    <row r="1075" spans="1:17" hidden="1" x14ac:dyDescent="0.2">
      <c r="A1075" s="6"/>
      <c r="Q1075" s="6"/>
    </row>
    <row r="1076" spans="1:17" hidden="1" x14ac:dyDescent="0.2">
      <c r="A1076" s="6"/>
      <c r="Q1076" s="6"/>
    </row>
    <row r="1077" spans="1:17" hidden="1" x14ac:dyDescent="0.2">
      <c r="A1077" s="6"/>
      <c r="Q1077" s="6"/>
    </row>
    <row r="1078" spans="1:17" hidden="1" x14ac:dyDescent="0.2">
      <c r="A1078" s="6"/>
      <c r="Q1078" s="6"/>
    </row>
    <row r="1079" spans="1:17" hidden="1" x14ac:dyDescent="0.2">
      <c r="A1079" s="6"/>
      <c r="Q1079" s="6"/>
    </row>
    <row r="1080" spans="1:17" hidden="1" x14ac:dyDescent="0.2">
      <c r="A1080" s="6"/>
      <c r="Q1080" s="6"/>
    </row>
    <row r="1081" spans="1:17" hidden="1" x14ac:dyDescent="0.2">
      <c r="A1081" s="6"/>
      <c r="Q1081" s="6"/>
    </row>
    <row r="1082" spans="1:17" hidden="1" x14ac:dyDescent="0.2">
      <c r="A1082" s="6"/>
      <c r="Q1082" s="6"/>
    </row>
    <row r="1083" spans="1:17" hidden="1" x14ac:dyDescent="0.2">
      <c r="A1083" s="6"/>
      <c r="Q1083" s="6"/>
    </row>
    <row r="1084" spans="1:17" hidden="1" x14ac:dyDescent="0.2">
      <c r="A1084" s="6"/>
      <c r="Q1084" s="6"/>
    </row>
    <row r="1085" spans="1:17" hidden="1" x14ac:dyDescent="0.2">
      <c r="A1085" s="6"/>
      <c r="Q1085" s="6"/>
    </row>
    <row r="1086" spans="1:17" hidden="1" x14ac:dyDescent="0.2">
      <c r="A1086" s="6"/>
      <c r="Q1086" s="6"/>
    </row>
    <row r="1087" spans="1:17" hidden="1" x14ac:dyDescent="0.2">
      <c r="A1087" s="6"/>
      <c r="Q1087" s="6"/>
    </row>
    <row r="1088" spans="1:17" hidden="1" x14ac:dyDescent="0.2">
      <c r="A1088" s="6"/>
      <c r="Q1088" s="6"/>
    </row>
    <row r="1089" spans="1:17" hidden="1" x14ac:dyDescent="0.2">
      <c r="A1089" s="6"/>
      <c r="Q1089" s="6"/>
    </row>
    <row r="1090" spans="1:17" hidden="1" x14ac:dyDescent="0.2">
      <c r="A1090" s="6"/>
      <c r="Q1090" s="6"/>
    </row>
    <row r="1091" spans="1:17" hidden="1" x14ac:dyDescent="0.2">
      <c r="A1091" s="6"/>
      <c r="Q1091" s="6"/>
    </row>
    <row r="1092" spans="1:17" hidden="1" x14ac:dyDescent="0.2">
      <c r="A1092" s="6"/>
      <c r="Q1092" s="6"/>
    </row>
    <row r="1093" spans="1:17" hidden="1" x14ac:dyDescent="0.2">
      <c r="A1093" s="6"/>
      <c r="Q1093" s="6"/>
    </row>
    <row r="1094" spans="1:17" hidden="1" x14ac:dyDescent="0.2">
      <c r="A1094" s="6"/>
      <c r="Q1094" s="6"/>
    </row>
    <row r="1095" spans="1:17" hidden="1" x14ac:dyDescent="0.2">
      <c r="A1095" s="6"/>
      <c r="Q1095" s="6"/>
    </row>
    <row r="1096" spans="1:17" hidden="1" x14ac:dyDescent="0.2">
      <c r="A1096" s="6"/>
      <c r="Q1096" s="6"/>
    </row>
    <row r="1097" spans="1:17" hidden="1" x14ac:dyDescent="0.2">
      <c r="A1097" s="6"/>
      <c r="Q1097" s="6"/>
    </row>
    <row r="1098" spans="1:17" hidden="1" x14ac:dyDescent="0.2">
      <c r="A1098" s="6"/>
      <c r="Q1098" s="6"/>
    </row>
    <row r="1099" spans="1:17" hidden="1" x14ac:dyDescent="0.2">
      <c r="A1099" s="6"/>
      <c r="Q1099" s="6"/>
    </row>
    <row r="1100" spans="1:17" hidden="1" x14ac:dyDescent="0.2">
      <c r="A1100" s="6"/>
      <c r="Q1100" s="6"/>
    </row>
    <row r="1101" spans="1:17" hidden="1" x14ac:dyDescent="0.2">
      <c r="A1101" s="6"/>
      <c r="Q1101" s="6"/>
    </row>
    <row r="1102" spans="1:17" hidden="1" x14ac:dyDescent="0.2">
      <c r="A1102" s="6"/>
      <c r="Q1102" s="6"/>
    </row>
    <row r="1103" spans="1:17" hidden="1" x14ac:dyDescent="0.2">
      <c r="A1103" s="6"/>
      <c r="Q1103" s="6"/>
    </row>
    <row r="1104" spans="1:17" hidden="1" x14ac:dyDescent="0.2">
      <c r="A1104" s="6"/>
      <c r="Q1104" s="6"/>
    </row>
    <row r="1105" spans="1:17" hidden="1" x14ac:dyDescent="0.2">
      <c r="A1105" s="6"/>
      <c r="Q1105" s="6"/>
    </row>
    <row r="1106" spans="1:17" hidden="1" x14ac:dyDescent="0.2">
      <c r="A1106" s="6"/>
      <c r="Q1106" s="6"/>
    </row>
    <row r="1107" spans="1:17" hidden="1" x14ac:dyDescent="0.2">
      <c r="A1107" s="6"/>
      <c r="Q1107" s="6"/>
    </row>
    <row r="1108" spans="1:17" hidden="1" x14ac:dyDescent="0.2">
      <c r="A1108" s="6"/>
      <c r="Q1108" s="6"/>
    </row>
    <row r="1109" spans="1:17" hidden="1" x14ac:dyDescent="0.2">
      <c r="A1109" s="6"/>
      <c r="Q1109" s="6"/>
    </row>
    <row r="1110" spans="1:17" hidden="1" x14ac:dyDescent="0.2">
      <c r="A1110" s="6"/>
      <c r="Q1110" s="6"/>
    </row>
    <row r="1111" spans="1:17" hidden="1" x14ac:dyDescent="0.2">
      <c r="A1111" s="6"/>
      <c r="Q1111" s="6"/>
    </row>
    <row r="1112" spans="1:17" hidden="1" x14ac:dyDescent="0.2">
      <c r="A1112" s="6"/>
      <c r="Q1112" s="6"/>
    </row>
    <row r="1113" spans="1:17" hidden="1" x14ac:dyDescent="0.2">
      <c r="A1113" s="6"/>
      <c r="Q1113" s="6"/>
    </row>
    <row r="1114" spans="1:17" hidden="1" x14ac:dyDescent="0.2">
      <c r="A1114" s="6"/>
      <c r="Q1114" s="6"/>
    </row>
    <row r="1115" spans="1:17" hidden="1" x14ac:dyDescent="0.2">
      <c r="A1115" s="6"/>
      <c r="Q1115" s="6"/>
    </row>
    <row r="1116" spans="1:17" hidden="1" x14ac:dyDescent="0.2">
      <c r="A1116" s="6"/>
      <c r="Q1116" s="6"/>
    </row>
    <row r="1117" spans="1:17" hidden="1" x14ac:dyDescent="0.2">
      <c r="A1117" s="6"/>
      <c r="Q1117" s="6"/>
    </row>
    <row r="1118" spans="1:17" hidden="1" x14ac:dyDescent="0.2">
      <c r="A1118" s="6"/>
      <c r="Q1118" s="6"/>
    </row>
    <row r="1119" spans="1:17" hidden="1" x14ac:dyDescent="0.2">
      <c r="A1119" s="6"/>
      <c r="Q1119" s="6"/>
    </row>
    <row r="1120" spans="1:17" hidden="1" x14ac:dyDescent="0.2">
      <c r="A1120" s="6"/>
      <c r="Q1120" s="6"/>
    </row>
    <row r="1121" spans="1:17" hidden="1" x14ac:dyDescent="0.2">
      <c r="A1121" s="6"/>
      <c r="Q1121" s="6"/>
    </row>
    <row r="1122" spans="1:17" hidden="1" x14ac:dyDescent="0.2">
      <c r="A1122" s="6"/>
      <c r="Q1122" s="6"/>
    </row>
    <row r="1123" spans="1:17" hidden="1" x14ac:dyDescent="0.2">
      <c r="A1123" s="6"/>
      <c r="Q1123" s="6"/>
    </row>
    <row r="1124" spans="1:17" hidden="1" x14ac:dyDescent="0.2">
      <c r="A1124" s="6"/>
      <c r="Q1124" s="6"/>
    </row>
    <row r="1125" spans="1:17" hidden="1" x14ac:dyDescent="0.2">
      <c r="A1125" s="6"/>
      <c r="Q1125" s="6"/>
    </row>
    <row r="1126" spans="1:17" hidden="1" x14ac:dyDescent="0.2">
      <c r="A1126" s="6"/>
      <c r="Q1126" s="6"/>
    </row>
    <row r="1127" spans="1:17" hidden="1" x14ac:dyDescent="0.2">
      <c r="A1127" s="6"/>
      <c r="Q1127" s="6"/>
    </row>
    <row r="1128" spans="1:17" hidden="1" x14ac:dyDescent="0.2">
      <c r="A1128" s="6"/>
      <c r="Q1128" s="6"/>
    </row>
    <row r="1129" spans="1:17" hidden="1" x14ac:dyDescent="0.2">
      <c r="A1129" s="6"/>
      <c r="Q1129" s="6"/>
    </row>
    <row r="1130" spans="1:17" hidden="1" x14ac:dyDescent="0.2">
      <c r="A1130" s="6"/>
      <c r="Q1130" s="6"/>
    </row>
    <row r="1131" spans="1:17" hidden="1" x14ac:dyDescent="0.2">
      <c r="A1131" s="6"/>
      <c r="Q1131" s="6"/>
    </row>
    <row r="1132" spans="1:17" hidden="1" x14ac:dyDescent="0.2">
      <c r="A1132" s="6"/>
      <c r="Q1132" s="6"/>
    </row>
    <row r="1133" spans="1:17" hidden="1" x14ac:dyDescent="0.2">
      <c r="A1133" s="6"/>
      <c r="Q1133" s="6"/>
    </row>
    <row r="1134" spans="1:17" hidden="1" x14ac:dyDescent="0.2">
      <c r="A1134" s="6"/>
      <c r="Q1134" s="6"/>
    </row>
    <row r="1135" spans="1:17" hidden="1" x14ac:dyDescent="0.2">
      <c r="A1135" s="6"/>
      <c r="Q1135" s="6"/>
    </row>
    <row r="1136" spans="1:17" hidden="1" x14ac:dyDescent="0.2">
      <c r="A1136" s="6"/>
      <c r="Q1136" s="6"/>
    </row>
    <row r="1137" spans="1:17" hidden="1" x14ac:dyDescent="0.2">
      <c r="A1137" s="6"/>
      <c r="Q1137" s="6"/>
    </row>
    <row r="1138" spans="1:17" hidden="1" x14ac:dyDescent="0.2">
      <c r="A1138" s="6"/>
      <c r="Q1138" s="6"/>
    </row>
    <row r="1139" spans="1:17" hidden="1" x14ac:dyDescent="0.2">
      <c r="A1139" s="6"/>
      <c r="Q1139" s="6"/>
    </row>
    <row r="1140" spans="1:17" hidden="1" x14ac:dyDescent="0.2">
      <c r="A1140" s="6"/>
      <c r="Q1140" s="6"/>
    </row>
    <row r="1141" spans="1:17" hidden="1" x14ac:dyDescent="0.2">
      <c r="A1141" s="6"/>
      <c r="Q1141" s="6"/>
    </row>
    <row r="1142" spans="1:17" hidden="1" x14ac:dyDescent="0.2">
      <c r="A1142" s="6"/>
      <c r="Q1142" s="6"/>
    </row>
    <row r="1143" spans="1:17" hidden="1" x14ac:dyDescent="0.2">
      <c r="A1143" s="6"/>
      <c r="Q1143" s="6"/>
    </row>
    <row r="1144" spans="1:17" hidden="1" x14ac:dyDescent="0.2">
      <c r="A1144" s="6"/>
      <c r="Q1144" s="6"/>
    </row>
    <row r="1145" spans="1:17" hidden="1" x14ac:dyDescent="0.2">
      <c r="A1145" s="6"/>
      <c r="Q1145" s="6"/>
    </row>
    <row r="1146" spans="1:17" hidden="1" x14ac:dyDescent="0.2">
      <c r="A1146" s="6"/>
      <c r="Q1146" s="6"/>
    </row>
    <row r="1147" spans="1:17" hidden="1" x14ac:dyDescent="0.2">
      <c r="A1147" s="6"/>
      <c r="Q1147" s="6"/>
    </row>
    <row r="1148" spans="1:17" hidden="1" x14ac:dyDescent="0.2">
      <c r="A1148" s="6"/>
      <c r="Q1148" s="6"/>
    </row>
    <row r="1149" spans="1:17" hidden="1" x14ac:dyDescent="0.2">
      <c r="A1149" s="6"/>
      <c r="Q1149" s="6"/>
    </row>
    <row r="1150" spans="1:17" hidden="1" x14ac:dyDescent="0.2">
      <c r="A1150" s="6"/>
      <c r="Q1150" s="6"/>
    </row>
    <row r="1151" spans="1:17" hidden="1" x14ac:dyDescent="0.2">
      <c r="A1151" s="6"/>
      <c r="Q1151" s="6"/>
    </row>
    <row r="1152" spans="1:17" hidden="1" x14ac:dyDescent="0.2">
      <c r="A1152" s="6"/>
      <c r="Q1152" s="6"/>
    </row>
    <row r="1153" spans="1:17" hidden="1" x14ac:dyDescent="0.2">
      <c r="A1153" s="6"/>
      <c r="Q1153" s="6"/>
    </row>
    <row r="1154" spans="1:17" hidden="1" x14ac:dyDescent="0.2">
      <c r="A1154" s="6"/>
      <c r="Q1154" s="6"/>
    </row>
    <row r="1155" spans="1:17" hidden="1" x14ac:dyDescent="0.2">
      <c r="A1155" s="6"/>
      <c r="Q1155" s="6"/>
    </row>
    <row r="1156" spans="1:17" hidden="1" x14ac:dyDescent="0.2">
      <c r="A1156" s="6"/>
      <c r="Q1156" s="6"/>
    </row>
    <row r="1157" spans="1:17" hidden="1" x14ac:dyDescent="0.2">
      <c r="A1157" s="6"/>
      <c r="Q1157" s="6"/>
    </row>
    <row r="1158" spans="1:17" hidden="1" x14ac:dyDescent="0.2">
      <c r="A1158" s="6"/>
      <c r="Q1158" s="6"/>
    </row>
    <row r="1159" spans="1:17" hidden="1" x14ac:dyDescent="0.2">
      <c r="A1159" s="6"/>
      <c r="Q1159" s="6"/>
    </row>
    <row r="1160" spans="1:17" hidden="1" x14ac:dyDescent="0.2">
      <c r="A1160" s="6"/>
      <c r="Q1160" s="6"/>
    </row>
    <row r="1161" spans="1:17" hidden="1" x14ac:dyDescent="0.2">
      <c r="A1161" s="6"/>
      <c r="Q1161" s="6"/>
    </row>
    <row r="1162" spans="1:17" hidden="1" x14ac:dyDescent="0.2">
      <c r="A1162" s="6"/>
      <c r="Q1162" s="6"/>
    </row>
    <row r="1163" spans="1:17" hidden="1" x14ac:dyDescent="0.2">
      <c r="A1163" s="6"/>
      <c r="Q1163" s="6"/>
    </row>
    <row r="1164" spans="1:17" hidden="1" x14ac:dyDescent="0.2">
      <c r="A1164" s="6"/>
      <c r="Q1164" s="6"/>
    </row>
    <row r="1165" spans="1:17" hidden="1" x14ac:dyDescent="0.2">
      <c r="A1165" s="6"/>
      <c r="Q1165" s="6"/>
    </row>
    <row r="1166" spans="1:17" hidden="1" x14ac:dyDescent="0.2">
      <c r="A1166" s="6"/>
      <c r="Q1166" s="6"/>
    </row>
    <row r="1167" spans="1:17" hidden="1" x14ac:dyDescent="0.2">
      <c r="A1167" s="6"/>
      <c r="Q1167" s="6"/>
    </row>
    <row r="1168" spans="1:17" hidden="1" x14ac:dyDescent="0.2">
      <c r="A1168" s="6"/>
      <c r="Q1168" s="6"/>
    </row>
    <row r="1169" spans="1:17" hidden="1" x14ac:dyDescent="0.2">
      <c r="A1169" s="6"/>
      <c r="Q1169" s="6"/>
    </row>
    <row r="1170" spans="1:17" hidden="1" x14ac:dyDescent="0.2">
      <c r="A1170" s="6"/>
      <c r="Q1170" s="6"/>
    </row>
    <row r="1171" spans="1:17" hidden="1" x14ac:dyDescent="0.2">
      <c r="A1171" s="6"/>
      <c r="Q1171" s="6"/>
    </row>
    <row r="1172" spans="1:17" hidden="1" x14ac:dyDescent="0.2">
      <c r="A1172" s="6"/>
      <c r="Q1172" s="6"/>
    </row>
    <row r="1173" spans="1:17" hidden="1" x14ac:dyDescent="0.2">
      <c r="A1173" s="6"/>
      <c r="Q1173" s="6"/>
    </row>
    <row r="1174" spans="1:17" hidden="1" x14ac:dyDescent="0.2">
      <c r="A1174" s="6"/>
      <c r="Q1174" s="6"/>
    </row>
    <row r="1175" spans="1:17" hidden="1" x14ac:dyDescent="0.2">
      <c r="A1175" s="6"/>
      <c r="Q1175" s="6"/>
    </row>
    <row r="1176" spans="1:17" hidden="1" x14ac:dyDescent="0.2">
      <c r="A1176" s="6"/>
      <c r="Q1176" s="6"/>
    </row>
    <row r="1177" spans="1:17" hidden="1" x14ac:dyDescent="0.2">
      <c r="A1177" s="6"/>
      <c r="Q1177" s="6"/>
    </row>
    <row r="1178" spans="1:17" hidden="1" x14ac:dyDescent="0.2">
      <c r="A1178" s="6"/>
      <c r="Q1178" s="6"/>
    </row>
    <row r="1179" spans="1:17" hidden="1" x14ac:dyDescent="0.2">
      <c r="A1179" s="6"/>
      <c r="Q1179" s="6"/>
    </row>
    <row r="1180" spans="1:17" hidden="1" x14ac:dyDescent="0.2">
      <c r="A1180" s="6"/>
      <c r="Q1180" s="6"/>
    </row>
    <row r="1181" spans="1:17" hidden="1" x14ac:dyDescent="0.2">
      <c r="A1181" s="6"/>
      <c r="Q1181" s="6"/>
    </row>
    <row r="1182" spans="1:17" hidden="1" x14ac:dyDescent="0.2">
      <c r="A1182" s="6"/>
      <c r="Q1182" s="6"/>
    </row>
    <row r="1183" spans="1:17" hidden="1" x14ac:dyDescent="0.2">
      <c r="A1183" s="6"/>
      <c r="Q1183" s="6"/>
    </row>
    <row r="1184" spans="1:17" hidden="1" x14ac:dyDescent="0.2">
      <c r="A1184" s="6"/>
      <c r="Q1184" s="6"/>
    </row>
    <row r="1185" spans="1:17" hidden="1" x14ac:dyDescent="0.2">
      <c r="A1185" s="6"/>
      <c r="Q1185" s="6"/>
    </row>
    <row r="1186" spans="1:17" hidden="1" x14ac:dyDescent="0.2">
      <c r="A1186" s="6"/>
      <c r="Q1186" s="6"/>
    </row>
    <row r="1187" spans="1:17" hidden="1" x14ac:dyDescent="0.2">
      <c r="A1187" s="6"/>
      <c r="Q1187" s="6"/>
    </row>
    <row r="1188" spans="1:17" hidden="1" x14ac:dyDescent="0.2">
      <c r="A1188" s="6"/>
      <c r="Q1188" s="6"/>
    </row>
    <row r="1189" spans="1:17" hidden="1" x14ac:dyDescent="0.2">
      <c r="A1189" s="6"/>
      <c r="Q1189" s="6"/>
    </row>
    <row r="1190" spans="1:17" hidden="1" x14ac:dyDescent="0.2">
      <c r="A1190" s="6"/>
      <c r="Q1190" s="6"/>
    </row>
    <row r="1191" spans="1:17" hidden="1" x14ac:dyDescent="0.2">
      <c r="A1191" s="6"/>
      <c r="Q1191" s="6"/>
    </row>
    <row r="1192" spans="1:17" hidden="1" x14ac:dyDescent="0.2">
      <c r="A1192" s="6"/>
      <c r="Q1192" s="6"/>
    </row>
    <row r="1193" spans="1:17" hidden="1" x14ac:dyDescent="0.2">
      <c r="A1193" s="6"/>
      <c r="Q1193" s="6"/>
    </row>
    <row r="1194" spans="1:17" hidden="1" x14ac:dyDescent="0.2">
      <c r="A1194" s="6"/>
      <c r="Q1194" s="6"/>
    </row>
    <row r="1195" spans="1:17" hidden="1" x14ac:dyDescent="0.2">
      <c r="A1195" s="6"/>
      <c r="B1195" s="6"/>
      <c r="C1195" s="6"/>
      <c r="D1195" s="6"/>
      <c r="E1195" s="6"/>
      <c r="F1195" s="6"/>
      <c r="G1195" s="6"/>
      <c r="H1195" s="6"/>
      <c r="I1195" s="6"/>
      <c r="J1195" s="6"/>
      <c r="K1195" s="6"/>
      <c r="L1195" s="6"/>
      <c r="M1195" s="6"/>
      <c r="N1195" s="6"/>
      <c r="O1195" s="6"/>
      <c r="P1195" s="6"/>
      <c r="Q1195" s="6"/>
    </row>
    <row r="1196" spans="1:17" hidden="1" x14ac:dyDescent="0.2">
      <c r="A1196" s="6"/>
      <c r="B1196" s="6"/>
      <c r="C1196" s="6"/>
      <c r="D1196" s="6"/>
      <c r="E1196" s="6"/>
      <c r="F1196" s="6"/>
      <c r="G1196" s="6"/>
      <c r="H1196" s="6"/>
      <c r="I1196" s="6"/>
      <c r="J1196" s="6"/>
      <c r="K1196" s="6"/>
      <c r="L1196" s="6"/>
      <c r="M1196" s="6"/>
      <c r="N1196" s="6"/>
      <c r="O1196" s="6"/>
      <c r="P1196" s="6"/>
      <c r="Q1196" s="6"/>
    </row>
    <row r="1197" spans="1:17" hidden="1" x14ac:dyDescent="0.2">
      <c r="A1197" s="6"/>
      <c r="B1197" s="6"/>
      <c r="C1197" s="6"/>
      <c r="D1197" s="6"/>
      <c r="E1197" s="6"/>
      <c r="F1197" s="6"/>
      <c r="G1197" s="6"/>
      <c r="H1197" s="6"/>
      <c r="I1197" s="6"/>
      <c r="J1197" s="6"/>
      <c r="K1197" s="6"/>
      <c r="L1197" s="6"/>
      <c r="M1197" s="6"/>
      <c r="N1197" s="6"/>
      <c r="O1197" s="6"/>
      <c r="P1197" s="6"/>
      <c r="Q1197" s="6"/>
    </row>
    <row r="1198" spans="1:17" hidden="1" x14ac:dyDescent="0.2">
      <c r="A1198" s="6"/>
      <c r="B1198" s="6"/>
      <c r="C1198" s="6"/>
      <c r="D1198" s="6"/>
      <c r="E1198" s="6"/>
      <c r="F1198" s="6"/>
      <c r="G1198" s="6"/>
      <c r="H1198" s="6"/>
      <c r="I1198" s="6"/>
      <c r="J1198" s="6"/>
      <c r="K1198" s="6"/>
      <c r="L1198" s="6"/>
      <c r="M1198" s="6"/>
      <c r="N1198" s="6"/>
      <c r="O1198" s="6"/>
      <c r="P1198" s="6"/>
      <c r="Q1198" s="6"/>
    </row>
    <row r="1199" spans="1:17" hidden="1" x14ac:dyDescent="0.2">
      <c r="A1199" s="6"/>
      <c r="B1199" s="6"/>
      <c r="C1199" s="6"/>
      <c r="D1199" s="6"/>
      <c r="E1199" s="6"/>
      <c r="F1199" s="6"/>
      <c r="G1199" s="6"/>
      <c r="H1199" s="6"/>
      <c r="I1199" s="6"/>
      <c r="J1199" s="6"/>
      <c r="K1199" s="6"/>
      <c r="L1199" s="6"/>
      <c r="M1199" s="6"/>
      <c r="N1199" s="6"/>
      <c r="O1199" s="6"/>
      <c r="P1199" s="6"/>
      <c r="Q1199" s="6"/>
    </row>
    <row r="1200" spans="1:17" hidden="1" x14ac:dyDescent="0.2">
      <c r="A1200" s="6"/>
      <c r="B1200" s="6"/>
      <c r="C1200" s="6"/>
      <c r="D1200" s="6"/>
      <c r="E1200" s="6"/>
      <c r="F1200" s="6"/>
      <c r="G1200" s="6"/>
      <c r="H1200" s="6"/>
      <c r="I1200" s="6"/>
      <c r="J1200" s="6"/>
      <c r="K1200" s="6"/>
      <c r="L1200" s="6"/>
      <c r="M1200" s="6"/>
      <c r="N1200" s="6"/>
      <c r="O1200" s="6"/>
      <c r="P1200" s="6"/>
      <c r="Q1200" s="6"/>
    </row>
    <row r="1201" spans="1:17" hidden="1" x14ac:dyDescent="0.2">
      <c r="A1201" s="6"/>
      <c r="B1201" s="6"/>
      <c r="C1201" s="6"/>
      <c r="D1201" s="6"/>
      <c r="E1201" s="6"/>
      <c r="F1201" s="6"/>
      <c r="G1201" s="6"/>
      <c r="H1201" s="6"/>
      <c r="I1201" s="6"/>
      <c r="J1201" s="6"/>
      <c r="K1201" s="6"/>
      <c r="L1201" s="6"/>
      <c r="M1201" s="6"/>
      <c r="N1201" s="6"/>
      <c r="O1201" s="6"/>
      <c r="P1201" s="6"/>
      <c r="Q1201" s="6"/>
    </row>
    <row r="1202" spans="1:17" hidden="1" x14ac:dyDescent="0.2">
      <c r="A1202" s="6"/>
      <c r="B1202" s="6"/>
      <c r="C1202" s="6"/>
      <c r="D1202" s="6"/>
      <c r="E1202" s="6"/>
      <c r="F1202" s="6"/>
      <c r="G1202" s="6"/>
      <c r="H1202" s="6"/>
      <c r="I1202" s="6"/>
      <c r="J1202" s="6"/>
      <c r="K1202" s="6"/>
      <c r="L1202" s="6"/>
      <c r="M1202" s="6"/>
      <c r="N1202" s="6"/>
      <c r="O1202" s="6"/>
      <c r="P1202" s="6"/>
      <c r="Q1202" s="6"/>
    </row>
    <row r="1203" spans="1:17" hidden="1" x14ac:dyDescent="0.2">
      <c r="A1203" s="6"/>
      <c r="B1203" s="6"/>
      <c r="C1203" s="6"/>
      <c r="D1203" s="6"/>
      <c r="E1203" s="6"/>
      <c r="F1203" s="6"/>
      <c r="G1203" s="6"/>
      <c r="H1203" s="6"/>
      <c r="I1203" s="6"/>
      <c r="J1203" s="6"/>
      <c r="K1203" s="6"/>
      <c r="L1203" s="6"/>
      <c r="M1203" s="6"/>
      <c r="N1203" s="6"/>
      <c r="O1203" s="6"/>
      <c r="P1203" s="6"/>
      <c r="Q1203" s="6"/>
    </row>
    <row r="1204" spans="1:17" hidden="1" x14ac:dyDescent="0.2">
      <c r="A1204" s="6"/>
      <c r="B1204" s="6"/>
      <c r="C1204" s="6"/>
      <c r="D1204" s="6"/>
      <c r="E1204" s="6"/>
      <c r="F1204" s="6"/>
      <c r="G1204" s="6"/>
      <c r="H1204" s="6"/>
      <c r="I1204" s="6"/>
      <c r="J1204" s="6"/>
      <c r="K1204" s="6"/>
      <c r="L1204" s="6"/>
      <c r="M1204" s="6"/>
      <c r="N1204" s="6"/>
      <c r="O1204" s="6"/>
      <c r="P1204" s="6"/>
      <c r="Q1204" s="6"/>
    </row>
    <row r="1205" spans="1:17" hidden="1" x14ac:dyDescent="0.2">
      <c r="A1205" s="6"/>
      <c r="B1205" s="6"/>
      <c r="C1205" s="6"/>
      <c r="D1205" s="6"/>
      <c r="E1205" s="6"/>
      <c r="F1205" s="6"/>
      <c r="G1205" s="6"/>
      <c r="H1205" s="6"/>
      <c r="I1205" s="6"/>
      <c r="J1205" s="6"/>
      <c r="K1205" s="6"/>
      <c r="L1205" s="6"/>
      <c r="M1205" s="6"/>
      <c r="N1205" s="6"/>
      <c r="O1205" s="6"/>
      <c r="P1205" s="6"/>
      <c r="Q1205" s="6"/>
    </row>
    <row r="1206" spans="1:17" hidden="1" x14ac:dyDescent="0.2">
      <c r="A1206" s="6"/>
      <c r="B1206" s="6"/>
      <c r="C1206" s="6"/>
      <c r="D1206" s="6"/>
      <c r="E1206" s="6"/>
      <c r="F1206" s="6"/>
      <c r="G1206" s="6"/>
      <c r="H1206" s="6"/>
      <c r="I1206" s="6"/>
      <c r="J1206" s="6"/>
      <c r="K1206" s="6"/>
      <c r="L1206" s="6"/>
      <c r="M1206" s="6"/>
      <c r="N1206" s="6"/>
      <c r="O1206" s="6"/>
      <c r="P1206" s="6"/>
      <c r="Q1206" s="6"/>
    </row>
    <row r="1207" spans="1:17" hidden="1" x14ac:dyDescent="0.2">
      <c r="A1207" s="6"/>
      <c r="B1207" s="6"/>
      <c r="C1207" s="6"/>
      <c r="D1207" s="6"/>
      <c r="E1207" s="6"/>
      <c r="F1207" s="6"/>
      <c r="G1207" s="6"/>
      <c r="H1207" s="6"/>
      <c r="I1207" s="6"/>
      <c r="J1207" s="6"/>
      <c r="K1207" s="6"/>
      <c r="L1207" s="6"/>
      <c r="M1207" s="6"/>
      <c r="N1207" s="6"/>
      <c r="O1207" s="6"/>
      <c r="P1207" s="6"/>
      <c r="Q1207" s="6"/>
    </row>
    <row r="1208" spans="1:17" hidden="1" x14ac:dyDescent="0.2">
      <c r="A1208" s="6"/>
      <c r="B1208" s="6"/>
      <c r="C1208" s="6"/>
      <c r="D1208" s="6"/>
      <c r="E1208" s="6"/>
      <c r="F1208" s="6"/>
      <c r="G1208" s="6"/>
      <c r="H1208" s="6"/>
      <c r="I1208" s="6"/>
      <c r="J1208" s="6"/>
      <c r="K1208" s="6"/>
      <c r="L1208" s="6"/>
      <c r="M1208" s="6"/>
      <c r="N1208" s="6"/>
      <c r="O1208" s="6"/>
      <c r="P1208" s="6"/>
      <c r="Q1208" s="6"/>
    </row>
    <row r="1209" spans="1:17" hidden="1" x14ac:dyDescent="0.2">
      <c r="A1209" s="6"/>
      <c r="B1209" s="6"/>
      <c r="C1209" s="6"/>
      <c r="D1209" s="6"/>
      <c r="E1209" s="6"/>
      <c r="F1209" s="6"/>
      <c r="G1209" s="6"/>
      <c r="H1209" s="6"/>
      <c r="I1209" s="6"/>
      <c r="J1209" s="6"/>
      <c r="K1209" s="6"/>
      <c r="L1209" s="6"/>
      <c r="M1209" s="6"/>
      <c r="N1209" s="6"/>
      <c r="O1209" s="6"/>
      <c r="P1209" s="6"/>
      <c r="Q1209" s="6"/>
    </row>
    <row r="1210" spans="1:17" hidden="1" x14ac:dyDescent="0.2">
      <c r="A1210" s="6"/>
      <c r="B1210" s="6"/>
      <c r="C1210" s="6"/>
      <c r="D1210" s="6"/>
      <c r="E1210" s="6"/>
      <c r="F1210" s="6"/>
      <c r="G1210" s="6"/>
      <c r="H1210" s="6"/>
      <c r="I1210" s="6"/>
      <c r="J1210" s="6"/>
      <c r="K1210" s="6"/>
      <c r="L1210" s="6"/>
      <c r="M1210" s="6"/>
      <c r="N1210" s="6"/>
      <c r="O1210" s="6"/>
      <c r="P1210" s="6"/>
      <c r="Q1210" s="6"/>
    </row>
    <row r="1211" spans="1:17" hidden="1" x14ac:dyDescent="0.2">
      <c r="A1211" s="6"/>
      <c r="B1211" s="6"/>
      <c r="C1211" s="6"/>
      <c r="D1211" s="6"/>
      <c r="E1211" s="6"/>
      <c r="F1211" s="6"/>
      <c r="G1211" s="6"/>
      <c r="H1211" s="6"/>
      <c r="I1211" s="6"/>
      <c r="J1211" s="6"/>
      <c r="K1211" s="6"/>
      <c r="L1211" s="6"/>
      <c r="M1211" s="6"/>
      <c r="N1211" s="6"/>
      <c r="O1211" s="6"/>
      <c r="P1211" s="6"/>
      <c r="Q1211" s="6"/>
    </row>
    <row r="1212" spans="1:17" hidden="1" x14ac:dyDescent="0.2">
      <c r="A1212" s="6"/>
      <c r="B1212" s="6"/>
      <c r="C1212" s="6"/>
      <c r="D1212" s="6"/>
      <c r="E1212" s="6"/>
      <c r="F1212" s="6"/>
      <c r="G1212" s="6"/>
      <c r="H1212" s="6"/>
      <c r="I1212" s="6"/>
      <c r="J1212" s="6"/>
      <c r="K1212" s="6"/>
      <c r="L1212" s="6"/>
      <c r="M1212" s="6"/>
      <c r="N1212" s="6"/>
      <c r="O1212" s="6"/>
      <c r="P1212" s="6"/>
      <c r="Q1212" s="6"/>
    </row>
    <row r="1213" spans="1:17" hidden="1" x14ac:dyDescent="0.2">
      <c r="A1213" s="6"/>
      <c r="B1213" s="6"/>
      <c r="C1213" s="6"/>
      <c r="D1213" s="6"/>
      <c r="E1213" s="6"/>
      <c r="F1213" s="6"/>
      <c r="G1213" s="6"/>
      <c r="H1213" s="6"/>
      <c r="I1213" s="6"/>
      <c r="J1213" s="6"/>
      <c r="K1213" s="6"/>
      <c r="L1213" s="6"/>
      <c r="M1213" s="6"/>
      <c r="N1213" s="6"/>
      <c r="O1213" s="6"/>
      <c r="P1213" s="6"/>
      <c r="Q1213" s="6"/>
    </row>
    <row r="1214" spans="1:17" hidden="1" x14ac:dyDescent="0.2">
      <c r="A1214" s="6"/>
      <c r="B1214" s="6"/>
      <c r="C1214" s="6"/>
      <c r="D1214" s="6"/>
      <c r="E1214" s="6"/>
      <c r="F1214" s="6"/>
      <c r="G1214" s="6"/>
      <c r="H1214" s="6"/>
      <c r="I1214" s="6"/>
      <c r="J1214" s="6"/>
      <c r="K1214" s="6"/>
      <c r="L1214" s="6"/>
      <c r="M1214" s="6"/>
      <c r="N1214" s="6"/>
      <c r="O1214" s="6"/>
      <c r="P1214" s="6"/>
      <c r="Q1214" s="6"/>
    </row>
    <row r="1215" spans="1:17" hidden="1" x14ac:dyDescent="0.2">
      <c r="A1215" s="6"/>
      <c r="B1215" s="6"/>
      <c r="C1215" s="6"/>
      <c r="D1215" s="6"/>
      <c r="E1215" s="6"/>
      <c r="F1215" s="6"/>
      <c r="G1215" s="6"/>
      <c r="H1215" s="6"/>
      <c r="I1215" s="6"/>
      <c r="J1215" s="6"/>
      <c r="K1215" s="6"/>
      <c r="L1215" s="6"/>
      <c r="M1215" s="6"/>
      <c r="N1215" s="6"/>
      <c r="O1215" s="6"/>
      <c r="P1215" s="6"/>
      <c r="Q1215" s="6"/>
    </row>
    <row r="1216" spans="1:17" hidden="1" x14ac:dyDescent="0.2">
      <c r="A1216" s="6"/>
      <c r="B1216" s="6"/>
      <c r="C1216" s="6"/>
      <c r="D1216" s="6"/>
      <c r="E1216" s="6"/>
      <c r="F1216" s="6"/>
      <c r="G1216" s="6"/>
      <c r="H1216" s="6"/>
      <c r="I1216" s="6"/>
      <c r="J1216" s="6"/>
      <c r="K1216" s="6"/>
      <c r="L1216" s="6"/>
      <c r="M1216" s="6"/>
      <c r="N1216" s="6"/>
      <c r="O1216" s="6"/>
      <c r="P1216" s="6"/>
      <c r="Q1216" s="6"/>
    </row>
    <row r="1217" spans="1:17" hidden="1" x14ac:dyDescent="0.2">
      <c r="A1217" s="6"/>
      <c r="B1217" s="6"/>
      <c r="C1217" s="6"/>
      <c r="D1217" s="6"/>
      <c r="E1217" s="6"/>
      <c r="F1217" s="6"/>
      <c r="G1217" s="6"/>
      <c r="H1217" s="6"/>
      <c r="I1217" s="6"/>
      <c r="J1217" s="6"/>
      <c r="K1217" s="6"/>
      <c r="L1217" s="6"/>
      <c r="M1217" s="6"/>
      <c r="N1217" s="6"/>
      <c r="O1217" s="6"/>
      <c r="P1217" s="6"/>
      <c r="Q1217" s="6"/>
    </row>
    <row r="1218" spans="1:17" hidden="1" x14ac:dyDescent="0.2">
      <c r="A1218" s="6"/>
      <c r="B1218" s="6"/>
      <c r="C1218" s="6"/>
      <c r="D1218" s="6"/>
      <c r="E1218" s="6"/>
      <c r="F1218" s="6"/>
      <c r="G1218" s="6"/>
      <c r="H1218" s="6"/>
      <c r="I1218" s="6"/>
      <c r="J1218" s="6"/>
      <c r="K1218" s="6"/>
      <c r="L1218" s="6"/>
      <c r="M1218" s="6"/>
      <c r="N1218" s="6"/>
      <c r="O1218" s="6"/>
      <c r="P1218" s="6"/>
      <c r="Q1218" s="6"/>
    </row>
    <row r="1219" spans="1:17" hidden="1" x14ac:dyDescent="0.2">
      <c r="A1219" s="6"/>
      <c r="B1219" s="6"/>
      <c r="C1219" s="6"/>
      <c r="D1219" s="6"/>
      <c r="E1219" s="6"/>
      <c r="F1219" s="6"/>
      <c r="G1219" s="6"/>
      <c r="H1219" s="6"/>
      <c r="I1219" s="6"/>
      <c r="J1219" s="6"/>
      <c r="K1219" s="6"/>
      <c r="L1219" s="6"/>
      <c r="M1219" s="6"/>
      <c r="N1219" s="6"/>
      <c r="O1219" s="6"/>
      <c r="P1219" s="6"/>
      <c r="Q1219" s="6"/>
    </row>
    <row r="1220" spans="1:17" hidden="1" x14ac:dyDescent="0.2">
      <c r="A1220" s="6"/>
      <c r="B1220" s="6"/>
      <c r="C1220" s="6"/>
      <c r="D1220" s="6"/>
      <c r="E1220" s="6"/>
      <c r="F1220" s="6"/>
      <c r="G1220" s="6"/>
      <c r="H1220" s="6"/>
      <c r="I1220" s="6"/>
      <c r="J1220" s="6"/>
      <c r="K1220" s="6"/>
      <c r="L1220" s="6"/>
      <c r="M1220" s="6"/>
      <c r="N1220" s="6"/>
      <c r="O1220" s="6"/>
      <c r="P1220" s="6"/>
      <c r="Q1220" s="6"/>
    </row>
    <row r="1221" spans="1:17" hidden="1" x14ac:dyDescent="0.2">
      <c r="A1221" s="6"/>
      <c r="B1221" s="6"/>
      <c r="C1221" s="6"/>
      <c r="D1221" s="6"/>
      <c r="E1221" s="6"/>
      <c r="F1221" s="6"/>
      <c r="G1221" s="6"/>
      <c r="H1221" s="6"/>
      <c r="I1221" s="6"/>
      <c r="J1221" s="6"/>
      <c r="K1221" s="6"/>
      <c r="L1221" s="6"/>
      <c r="M1221" s="6"/>
      <c r="N1221" s="6"/>
      <c r="O1221" s="6"/>
      <c r="P1221" s="6"/>
      <c r="Q1221" s="6"/>
    </row>
    <row r="1222" spans="1:17" hidden="1" x14ac:dyDescent="0.2">
      <c r="A1222" s="6"/>
      <c r="B1222" s="6"/>
      <c r="C1222" s="6"/>
      <c r="D1222" s="6"/>
      <c r="E1222" s="6"/>
      <c r="F1222" s="6"/>
      <c r="G1222" s="6"/>
      <c r="H1222" s="6"/>
      <c r="I1222" s="6"/>
      <c r="J1222" s="6"/>
      <c r="K1222" s="6"/>
      <c r="L1222" s="6"/>
      <c r="M1222" s="6"/>
      <c r="N1222" s="6"/>
      <c r="O1222" s="6"/>
      <c r="P1222" s="6"/>
      <c r="Q1222" s="6"/>
    </row>
    <row r="1223" spans="1:17" hidden="1" x14ac:dyDescent="0.2">
      <c r="A1223" s="6"/>
      <c r="B1223" s="6"/>
      <c r="C1223" s="6"/>
      <c r="D1223" s="6"/>
      <c r="E1223" s="6"/>
      <c r="F1223" s="6"/>
      <c r="G1223" s="6"/>
      <c r="H1223" s="6"/>
      <c r="I1223" s="6"/>
      <c r="J1223" s="6"/>
      <c r="K1223" s="6"/>
      <c r="L1223" s="6"/>
      <c r="M1223" s="6"/>
      <c r="N1223" s="6"/>
      <c r="O1223" s="6"/>
      <c r="P1223" s="6"/>
      <c r="Q1223" s="6"/>
    </row>
    <row r="1224" spans="1:17" hidden="1" x14ac:dyDescent="0.2">
      <c r="A1224" s="6"/>
      <c r="B1224" s="6"/>
      <c r="C1224" s="6"/>
      <c r="D1224" s="6"/>
      <c r="E1224" s="6"/>
      <c r="F1224" s="6"/>
      <c r="G1224" s="6"/>
      <c r="H1224" s="6"/>
      <c r="I1224" s="6"/>
      <c r="J1224" s="6"/>
      <c r="K1224" s="6"/>
      <c r="L1224" s="6"/>
      <c r="M1224" s="6"/>
      <c r="N1224" s="6"/>
      <c r="O1224" s="6"/>
      <c r="P1224" s="6"/>
      <c r="Q1224" s="6"/>
    </row>
    <row r="1225" spans="1:17" hidden="1" x14ac:dyDescent="0.2">
      <c r="A1225" s="6"/>
      <c r="B1225" s="6"/>
      <c r="C1225" s="6"/>
      <c r="D1225" s="6"/>
      <c r="E1225" s="6"/>
      <c r="F1225" s="6"/>
      <c r="G1225" s="6"/>
      <c r="H1225" s="6"/>
      <c r="I1225" s="6"/>
      <c r="J1225" s="6"/>
      <c r="K1225" s="6"/>
      <c r="L1225" s="6"/>
      <c r="M1225" s="6"/>
      <c r="N1225" s="6"/>
      <c r="O1225" s="6"/>
      <c r="P1225" s="6"/>
      <c r="Q1225" s="6"/>
    </row>
    <row r="1226" spans="1:17" hidden="1" x14ac:dyDescent="0.2">
      <c r="A1226" s="6"/>
      <c r="B1226" s="6"/>
      <c r="C1226" s="6"/>
      <c r="D1226" s="6"/>
      <c r="E1226" s="6"/>
      <c r="F1226" s="6"/>
      <c r="G1226" s="6"/>
      <c r="H1226" s="6"/>
      <c r="I1226" s="6"/>
      <c r="J1226" s="6"/>
      <c r="K1226" s="6"/>
      <c r="L1226" s="6"/>
      <c r="M1226" s="6"/>
      <c r="N1226" s="6"/>
      <c r="O1226" s="6"/>
      <c r="P1226" s="6"/>
      <c r="Q1226" s="6"/>
    </row>
    <row r="1227" spans="1:17" hidden="1" x14ac:dyDescent="0.2">
      <c r="A1227" s="6"/>
      <c r="B1227" s="6"/>
      <c r="C1227" s="6"/>
      <c r="D1227" s="6"/>
      <c r="E1227" s="6"/>
      <c r="F1227" s="6"/>
      <c r="G1227" s="6"/>
      <c r="H1227" s="6"/>
      <c r="I1227" s="6"/>
      <c r="J1227" s="6"/>
      <c r="K1227" s="6"/>
      <c r="L1227" s="6"/>
      <c r="M1227" s="6"/>
      <c r="N1227" s="6"/>
      <c r="O1227" s="6"/>
      <c r="P1227" s="6"/>
      <c r="Q1227" s="6"/>
    </row>
    <row r="1228" spans="1:17" hidden="1" x14ac:dyDescent="0.2">
      <c r="A1228" s="6"/>
      <c r="B1228" s="6"/>
      <c r="C1228" s="6"/>
      <c r="D1228" s="6"/>
      <c r="E1228" s="6"/>
      <c r="F1228" s="6"/>
      <c r="G1228" s="6"/>
      <c r="H1228" s="6"/>
      <c r="I1228" s="6"/>
      <c r="J1228" s="6"/>
      <c r="K1228" s="6"/>
      <c r="L1228" s="6"/>
      <c r="M1228" s="6"/>
      <c r="N1228" s="6"/>
      <c r="O1228" s="6"/>
      <c r="P1228" s="6"/>
      <c r="Q1228" s="6"/>
    </row>
    <row r="1229" spans="1:17" hidden="1" x14ac:dyDescent="0.2">
      <c r="A1229" s="6"/>
      <c r="B1229" s="6"/>
      <c r="C1229" s="6"/>
      <c r="D1229" s="6"/>
      <c r="E1229" s="6"/>
      <c r="F1229" s="6"/>
      <c r="G1229" s="6"/>
      <c r="H1229" s="6"/>
      <c r="I1229" s="6"/>
      <c r="J1229" s="6"/>
      <c r="K1229" s="6"/>
      <c r="L1229" s="6"/>
      <c r="M1229" s="6"/>
      <c r="N1229" s="6"/>
      <c r="O1229" s="6"/>
      <c r="P1229" s="6"/>
      <c r="Q1229" s="6"/>
    </row>
    <row r="1230" spans="1:17" hidden="1" x14ac:dyDescent="0.2">
      <c r="A1230" s="6"/>
      <c r="B1230" s="6"/>
      <c r="C1230" s="6"/>
      <c r="D1230" s="6"/>
      <c r="E1230" s="6"/>
      <c r="F1230" s="6"/>
      <c r="G1230" s="6"/>
      <c r="H1230" s="6"/>
      <c r="I1230" s="6"/>
      <c r="J1230" s="6"/>
      <c r="K1230" s="6"/>
      <c r="L1230" s="6"/>
      <c r="M1230" s="6"/>
      <c r="N1230" s="6"/>
      <c r="O1230" s="6"/>
      <c r="P1230" s="6"/>
      <c r="Q1230" s="6"/>
    </row>
    <row r="1231" spans="1:17" hidden="1" x14ac:dyDescent="0.2">
      <c r="A1231" s="6"/>
      <c r="B1231" s="6"/>
      <c r="C1231" s="6"/>
      <c r="D1231" s="6"/>
      <c r="E1231" s="6"/>
      <c r="F1231" s="6"/>
      <c r="G1231" s="6"/>
      <c r="H1231" s="6"/>
      <c r="I1231" s="6"/>
      <c r="J1231" s="6"/>
      <c r="K1231" s="6"/>
      <c r="L1231" s="6"/>
      <c r="M1231" s="6"/>
      <c r="N1231" s="6"/>
      <c r="O1231" s="6"/>
      <c r="P1231" s="6"/>
      <c r="Q1231" s="6"/>
    </row>
    <row r="1232" spans="1:17" hidden="1" x14ac:dyDescent="0.2">
      <c r="A1232" s="6"/>
      <c r="B1232" s="6"/>
      <c r="C1232" s="6"/>
      <c r="D1232" s="6"/>
      <c r="E1232" s="6"/>
      <c r="F1232" s="6"/>
      <c r="G1232" s="6"/>
      <c r="H1232" s="6"/>
      <c r="I1232" s="6"/>
      <c r="J1232" s="6"/>
      <c r="K1232" s="6"/>
      <c r="L1232" s="6"/>
      <c r="M1232" s="6"/>
      <c r="N1232" s="6"/>
      <c r="O1232" s="6"/>
      <c r="P1232" s="6"/>
      <c r="Q1232" s="6"/>
    </row>
    <row r="1233" spans="1:17" hidden="1" x14ac:dyDescent="0.2">
      <c r="A1233" s="6"/>
      <c r="B1233" s="6"/>
      <c r="C1233" s="6"/>
      <c r="D1233" s="6"/>
      <c r="E1233" s="6"/>
      <c r="F1233" s="6"/>
      <c r="G1233" s="6"/>
      <c r="H1233" s="6"/>
      <c r="I1233" s="6"/>
      <c r="J1233" s="6"/>
      <c r="K1233" s="6"/>
      <c r="L1233" s="6"/>
      <c r="M1233" s="6"/>
      <c r="N1233" s="6"/>
      <c r="O1233" s="6"/>
      <c r="P1233" s="6"/>
      <c r="Q1233" s="6"/>
    </row>
    <row r="1234" spans="1:17" hidden="1" x14ac:dyDescent="0.2">
      <c r="A1234" s="6"/>
      <c r="B1234" s="6"/>
      <c r="C1234" s="6"/>
      <c r="D1234" s="6"/>
      <c r="E1234" s="6"/>
      <c r="F1234" s="6"/>
      <c r="G1234" s="6"/>
      <c r="H1234" s="6"/>
      <c r="I1234" s="6"/>
      <c r="J1234" s="6"/>
      <c r="K1234" s="6"/>
      <c r="L1234" s="6"/>
      <c r="M1234" s="6"/>
      <c r="N1234" s="6"/>
      <c r="O1234" s="6"/>
      <c r="P1234" s="6"/>
      <c r="Q1234" s="6"/>
    </row>
    <row r="1235" spans="1:17" hidden="1" x14ac:dyDescent="0.2">
      <c r="A1235" s="6"/>
      <c r="B1235" s="6"/>
      <c r="C1235" s="6"/>
      <c r="D1235" s="6"/>
      <c r="E1235" s="6"/>
      <c r="F1235" s="6"/>
      <c r="G1235" s="6"/>
      <c r="H1235" s="6"/>
      <c r="I1235" s="6"/>
      <c r="J1235" s="6"/>
      <c r="K1235" s="6"/>
      <c r="L1235" s="6"/>
      <c r="M1235" s="6"/>
      <c r="N1235" s="6"/>
      <c r="O1235" s="6"/>
      <c r="P1235" s="6"/>
      <c r="Q1235" s="6"/>
    </row>
    <row r="1236" spans="1:17" hidden="1" x14ac:dyDescent="0.2">
      <c r="A1236" s="6"/>
      <c r="B1236" s="6"/>
      <c r="C1236" s="6"/>
      <c r="D1236" s="6"/>
      <c r="E1236" s="6"/>
      <c r="F1236" s="6"/>
      <c r="G1236" s="6"/>
      <c r="H1236" s="6"/>
      <c r="I1236" s="6"/>
      <c r="J1236" s="6"/>
      <c r="K1236" s="6"/>
      <c r="L1236" s="6"/>
      <c r="M1236" s="6"/>
      <c r="N1236" s="6"/>
      <c r="O1236" s="6"/>
      <c r="P1236" s="6"/>
      <c r="Q1236" s="6"/>
    </row>
    <row r="1237" spans="1:17" hidden="1" x14ac:dyDescent="0.2">
      <c r="A1237" s="6"/>
      <c r="B1237" s="6"/>
      <c r="C1237" s="6"/>
      <c r="D1237" s="6"/>
      <c r="E1237" s="6"/>
      <c r="F1237" s="6"/>
      <c r="G1237" s="6"/>
      <c r="H1237" s="6"/>
      <c r="I1237" s="6"/>
      <c r="J1237" s="6"/>
      <c r="K1237" s="6"/>
      <c r="L1237" s="6"/>
      <c r="M1237" s="6"/>
      <c r="N1237" s="6"/>
      <c r="O1237" s="6"/>
      <c r="P1237" s="6"/>
      <c r="Q1237" s="6"/>
    </row>
    <row r="1238" spans="1:17" hidden="1" x14ac:dyDescent="0.2">
      <c r="A1238" s="6"/>
      <c r="B1238" s="6"/>
      <c r="C1238" s="6"/>
      <c r="D1238" s="6"/>
      <c r="E1238" s="6"/>
      <c r="F1238" s="6"/>
      <c r="G1238" s="6"/>
      <c r="H1238" s="6"/>
      <c r="I1238" s="6"/>
      <c r="J1238" s="6"/>
      <c r="K1238" s="6"/>
      <c r="L1238" s="6"/>
      <c r="M1238" s="6"/>
      <c r="N1238" s="6"/>
      <c r="O1238" s="6"/>
      <c r="P1238" s="6"/>
      <c r="Q1238" s="6"/>
    </row>
    <row r="1239" spans="1:17" hidden="1" x14ac:dyDescent="0.2">
      <c r="A1239" s="6"/>
      <c r="B1239" s="6"/>
      <c r="C1239" s="6"/>
      <c r="D1239" s="6"/>
      <c r="E1239" s="6"/>
      <c r="F1239" s="6"/>
      <c r="G1239" s="6"/>
      <c r="H1239" s="6"/>
      <c r="I1239" s="6"/>
      <c r="J1239" s="6"/>
      <c r="K1239" s="6"/>
      <c r="L1239" s="6"/>
      <c r="M1239" s="6"/>
      <c r="N1239" s="6"/>
      <c r="O1239" s="6"/>
      <c r="P1239" s="6"/>
      <c r="Q1239" s="6"/>
    </row>
    <row r="1240" spans="1:17" hidden="1" x14ac:dyDescent="0.2">
      <c r="A1240" s="6"/>
      <c r="B1240" s="6"/>
      <c r="C1240" s="6"/>
      <c r="D1240" s="6"/>
      <c r="E1240" s="6"/>
      <c r="F1240" s="6"/>
      <c r="G1240" s="6"/>
      <c r="H1240" s="6"/>
      <c r="I1240" s="6"/>
      <c r="J1240" s="6"/>
      <c r="K1240" s="6"/>
      <c r="L1240" s="6"/>
      <c r="M1240" s="6"/>
      <c r="N1240" s="6"/>
      <c r="O1240" s="6"/>
      <c r="P1240" s="6"/>
      <c r="Q1240" s="6"/>
    </row>
    <row r="1241" spans="1:17" hidden="1" x14ac:dyDescent="0.2">
      <c r="A1241" s="6"/>
      <c r="B1241" s="6"/>
      <c r="C1241" s="6"/>
      <c r="D1241" s="6"/>
      <c r="E1241" s="6"/>
      <c r="F1241" s="6"/>
      <c r="G1241" s="6"/>
      <c r="H1241" s="6"/>
      <c r="I1241" s="6"/>
      <c r="J1241" s="6"/>
      <c r="K1241" s="6"/>
      <c r="L1241" s="6"/>
      <c r="M1241" s="6"/>
      <c r="N1241" s="6"/>
      <c r="O1241" s="6"/>
      <c r="P1241" s="6"/>
      <c r="Q1241" s="6"/>
    </row>
    <row r="1242" spans="1:17" hidden="1" x14ac:dyDescent="0.2">
      <c r="A1242" s="6"/>
      <c r="B1242" s="6"/>
      <c r="C1242" s="6"/>
      <c r="D1242" s="6"/>
      <c r="E1242" s="6"/>
      <c r="F1242" s="6"/>
      <c r="G1242" s="6"/>
      <c r="H1242" s="6"/>
      <c r="I1242" s="6"/>
      <c r="J1242" s="6"/>
      <c r="K1242" s="6"/>
      <c r="L1242" s="6"/>
      <c r="M1242" s="6"/>
      <c r="N1242" s="6"/>
      <c r="O1242" s="6"/>
      <c r="P1242" s="6"/>
      <c r="Q1242" s="6"/>
    </row>
    <row r="1243" spans="1:17" hidden="1" x14ac:dyDescent="0.2">
      <c r="A1243" s="6"/>
      <c r="B1243" s="6"/>
      <c r="C1243" s="6"/>
      <c r="D1243" s="6"/>
      <c r="E1243" s="6"/>
      <c r="F1243" s="6"/>
      <c r="G1243" s="6"/>
      <c r="H1243" s="6"/>
      <c r="I1243" s="6"/>
      <c r="J1243" s="6"/>
      <c r="K1243" s="6"/>
      <c r="L1243" s="6"/>
      <c r="M1243" s="6"/>
      <c r="N1243" s="6"/>
      <c r="O1243" s="6"/>
      <c r="P1243" s="6"/>
      <c r="Q1243" s="6"/>
    </row>
    <row r="1244" spans="1:17" hidden="1" x14ac:dyDescent="0.2">
      <c r="A1244" s="6"/>
      <c r="B1244" s="6"/>
      <c r="C1244" s="6"/>
      <c r="D1244" s="6"/>
      <c r="E1244" s="6"/>
      <c r="F1244" s="6"/>
      <c r="G1244" s="6"/>
      <c r="H1244" s="6"/>
      <c r="I1244" s="6"/>
      <c r="J1244" s="6"/>
      <c r="K1244" s="6"/>
      <c r="L1244" s="6"/>
      <c r="M1244" s="6"/>
      <c r="N1244" s="6"/>
      <c r="O1244" s="6"/>
      <c r="P1244" s="6"/>
      <c r="Q1244" s="6"/>
    </row>
    <row r="1245" spans="1:17" hidden="1" x14ac:dyDescent="0.2">
      <c r="A1245" s="6"/>
      <c r="B1245" s="6"/>
      <c r="C1245" s="6"/>
      <c r="D1245" s="6"/>
      <c r="E1245" s="6"/>
      <c r="F1245" s="6"/>
      <c r="G1245" s="6"/>
      <c r="H1245" s="6"/>
      <c r="I1245" s="6"/>
      <c r="J1245" s="6"/>
      <c r="K1245" s="6"/>
      <c r="L1245" s="6"/>
      <c r="M1245" s="6"/>
      <c r="N1245" s="6"/>
      <c r="O1245" s="6"/>
      <c r="P1245" s="6"/>
      <c r="Q1245" s="6"/>
    </row>
    <row r="1246" spans="1:17" hidden="1" x14ac:dyDescent="0.2">
      <c r="A1246" s="6"/>
      <c r="B1246" s="6"/>
      <c r="C1246" s="6"/>
      <c r="D1246" s="6"/>
      <c r="E1246" s="6"/>
      <c r="F1246" s="6"/>
      <c r="G1246" s="6"/>
      <c r="H1246" s="6"/>
      <c r="I1246" s="6"/>
      <c r="J1246" s="6"/>
      <c r="K1246" s="6"/>
      <c r="L1246" s="6"/>
      <c r="M1246" s="6"/>
      <c r="N1246" s="6"/>
      <c r="O1246" s="6"/>
      <c r="P1246" s="6"/>
      <c r="Q1246" s="6"/>
    </row>
    <row r="1247" spans="1:17" hidden="1" x14ac:dyDescent="0.2">
      <c r="A1247" s="6"/>
      <c r="B1247" s="6"/>
      <c r="C1247" s="6"/>
      <c r="D1247" s="6"/>
      <c r="E1247" s="6"/>
      <c r="F1247" s="6"/>
      <c r="G1247" s="6"/>
      <c r="H1247" s="6"/>
      <c r="I1247" s="6"/>
      <c r="J1247" s="6"/>
      <c r="K1247" s="6"/>
      <c r="L1247" s="6"/>
      <c r="M1247" s="6"/>
      <c r="N1247" s="6"/>
      <c r="O1247" s="6"/>
      <c r="P1247" s="6"/>
      <c r="Q1247" s="6"/>
    </row>
    <row r="1248" spans="1:17" hidden="1" x14ac:dyDescent="0.2">
      <c r="A1248" s="6"/>
      <c r="B1248" s="6"/>
      <c r="C1248" s="6"/>
      <c r="D1248" s="6"/>
      <c r="E1248" s="6"/>
      <c r="F1248" s="6"/>
      <c r="G1248" s="6"/>
      <c r="H1248" s="6"/>
      <c r="I1248" s="6"/>
      <c r="J1248" s="6"/>
      <c r="K1248" s="6"/>
      <c r="L1248" s="6"/>
      <c r="M1248" s="6"/>
      <c r="N1248" s="6"/>
      <c r="O1248" s="6"/>
      <c r="P1248" s="6"/>
      <c r="Q1248" s="6"/>
    </row>
    <row r="1249" spans="1:17" hidden="1" x14ac:dyDescent="0.2">
      <c r="A1249" s="6"/>
      <c r="B1249" s="6"/>
      <c r="C1249" s="6"/>
      <c r="D1249" s="6"/>
      <c r="E1249" s="6"/>
      <c r="F1249" s="6"/>
      <c r="G1249" s="6"/>
      <c r="H1249" s="6"/>
      <c r="I1249" s="6"/>
      <c r="J1249" s="6"/>
      <c r="K1249" s="6"/>
      <c r="L1249" s="6"/>
      <c r="M1249" s="6"/>
      <c r="N1249" s="6"/>
      <c r="O1249" s="6"/>
      <c r="P1249" s="6"/>
      <c r="Q1249" s="6"/>
    </row>
    <row r="1250" spans="1:17" hidden="1" x14ac:dyDescent="0.2">
      <c r="A1250" s="6"/>
      <c r="B1250" s="6"/>
      <c r="C1250" s="6"/>
      <c r="D1250" s="6"/>
      <c r="E1250" s="6"/>
      <c r="F1250" s="6"/>
      <c r="G1250" s="6"/>
      <c r="H1250" s="6"/>
      <c r="I1250" s="6"/>
      <c r="J1250" s="6"/>
      <c r="K1250" s="6"/>
      <c r="L1250" s="6"/>
      <c r="M1250" s="6"/>
      <c r="N1250" s="6"/>
      <c r="O1250" s="6"/>
      <c r="P1250" s="6"/>
      <c r="Q1250" s="6"/>
    </row>
    <row r="1251" spans="1:17" hidden="1" x14ac:dyDescent="0.2">
      <c r="A1251" s="6"/>
      <c r="B1251" s="6"/>
      <c r="C1251" s="6"/>
      <c r="D1251" s="6"/>
      <c r="E1251" s="6"/>
      <c r="F1251" s="6"/>
      <c r="G1251" s="6"/>
      <c r="H1251" s="6"/>
      <c r="I1251" s="6"/>
      <c r="J1251" s="6"/>
      <c r="K1251" s="6"/>
      <c r="L1251" s="6"/>
      <c r="M1251" s="6"/>
      <c r="N1251" s="6"/>
      <c r="O1251" s="6"/>
      <c r="P1251" s="6"/>
      <c r="Q1251" s="6"/>
    </row>
    <row r="1252" spans="1:17" hidden="1" x14ac:dyDescent="0.2">
      <c r="A1252" s="6"/>
      <c r="B1252" s="6"/>
      <c r="C1252" s="6"/>
      <c r="D1252" s="6"/>
      <c r="E1252" s="6"/>
      <c r="F1252" s="6"/>
      <c r="G1252" s="6"/>
      <c r="H1252" s="6"/>
      <c r="I1252" s="6"/>
      <c r="J1252" s="6"/>
      <c r="K1252" s="6"/>
      <c r="L1252" s="6"/>
      <c r="M1252" s="6"/>
      <c r="N1252" s="6"/>
      <c r="O1252" s="6"/>
      <c r="P1252" s="6"/>
      <c r="Q1252" s="6"/>
    </row>
    <row r="1253" spans="1:17" hidden="1" x14ac:dyDescent="0.2">
      <c r="A1253" s="6"/>
      <c r="B1253" s="6"/>
      <c r="C1253" s="6"/>
      <c r="D1253" s="6"/>
      <c r="E1253" s="6"/>
      <c r="F1253" s="6"/>
      <c r="G1253" s="6"/>
      <c r="H1253" s="6"/>
      <c r="I1253" s="6"/>
      <c r="J1253" s="6"/>
      <c r="K1253" s="6"/>
      <c r="L1253" s="6"/>
      <c r="M1253" s="6"/>
      <c r="N1253" s="6"/>
      <c r="O1253" s="6"/>
      <c r="P1253" s="6"/>
      <c r="Q1253" s="6"/>
    </row>
    <row r="1254" spans="1:17" hidden="1" x14ac:dyDescent="0.2">
      <c r="A1254" s="6"/>
      <c r="B1254" s="6"/>
      <c r="C1254" s="6"/>
      <c r="D1254" s="6"/>
      <c r="E1254" s="6"/>
      <c r="F1254" s="6"/>
      <c r="G1254" s="6"/>
      <c r="H1254" s="6"/>
      <c r="I1254" s="6"/>
      <c r="J1254" s="6"/>
      <c r="K1254" s="6"/>
      <c r="L1254" s="6"/>
      <c r="M1254" s="6"/>
      <c r="N1254" s="6"/>
      <c r="O1254" s="6"/>
      <c r="P1254" s="6"/>
      <c r="Q1254" s="6"/>
    </row>
    <row r="1255" spans="1:17" hidden="1" x14ac:dyDescent="0.2">
      <c r="A1255" s="6"/>
      <c r="B1255" s="6"/>
      <c r="C1255" s="6"/>
      <c r="D1255" s="6"/>
      <c r="E1255" s="6"/>
      <c r="F1255" s="6"/>
      <c r="G1255" s="6"/>
      <c r="H1255" s="6"/>
      <c r="I1255" s="6"/>
      <c r="J1255" s="6"/>
      <c r="K1255" s="6"/>
      <c r="L1255" s="6"/>
      <c r="M1255" s="6"/>
      <c r="N1255" s="6"/>
      <c r="O1255" s="6"/>
      <c r="P1255" s="6"/>
      <c r="Q1255" s="6"/>
    </row>
    <row r="1256" spans="1:17" hidden="1" x14ac:dyDescent="0.2">
      <c r="A1256" s="6"/>
      <c r="B1256" s="6"/>
      <c r="C1256" s="6"/>
      <c r="D1256" s="6"/>
      <c r="E1256" s="6"/>
      <c r="F1256" s="6"/>
      <c r="G1256" s="6"/>
      <c r="H1256" s="6"/>
      <c r="I1256" s="6"/>
      <c r="J1256" s="6"/>
      <c r="K1256" s="6"/>
      <c r="L1256" s="6"/>
      <c r="M1256" s="6"/>
      <c r="N1256" s="6"/>
      <c r="O1256" s="6"/>
      <c r="P1256" s="6"/>
      <c r="Q1256" s="6"/>
    </row>
    <row r="1257" spans="1:17" hidden="1" x14ac:dyDescent="0.2">
      <c r="A1257" s="6"/>
      <c r="B1257" s="6"/>
      <c r="C1257" s="6"/>
      <c r="D1257" s="6"/>
      <c r="E1257" s="6"/>
      <c r="F1257" s="6"/>
      <c r="G1257" s="6"/>
      <c r="H1257" s="6"/>
      <c r="I1257" s="6"/>
      <c r="J1257" s="6"/>
      <c r="K1257" s="6"/>
      <c r="L1257" s="6"/>
      <c r="M1257" s="6"/>
      <c r="N1257" s="6"/>
      <c r="O1257" s="6"/>
      <c r="P1257" s="6"/>
      <c r="Q1257" s="6"/>
    </row>
    <row r="1258" spans="1:17" hidden="1" x14ac:dyDescent="0.2">
      <c r="A1258" s="6"/>
      <c r="B1258" s="6"/>
      <c r="C1258" s="6"/>
      <c r="D1258" s="6"/>
      <c r="E1258" s="6"/>
      <c r="F1258" s="6"/>
      <c r="G1258" s="6"/>
      <c r="H1258" s="6"/>
      <c r="I1258" s="6"/>
      <c r="J1258" s="6"/>
      <c r="K1258" s="6"/>
      <c r="L1258" s="6"/>
      <c r="M1258" s="6"/>
      <c r="N1258" s="6"/>
      <c r="O1258" s="6"/>
      <c r="P1258" s="6"/>
      <c r="Q1258" s="6"/>
    </row>
    <row r="1259" spans="1:17" hidden="1" x14ac:dyDescent="0.2">
      <c r="A1259" s="6"/>
      <c r="B1259" s="6"/>
      <c r="C1259" s="6"/>
      <c r="D1259" s="6"/>
      <c r="E1259" s="6"/>
      <c r="F1259" s="6"/>
      <c r="G1259" s="6"/>
      <c r="H1259" s="6"/>
      <c r="I1259" s="6"/>
      <c r="J1259" s="6"/>
      <c r="K1259" s="6"/>
      <c r="L1259" s="6"/>
      <c r="M1259" s="6"/>
      <c r="N1259" s="6"/>
      <c r="O1259" s="6"/>
      <c r="P1259" s="6"/>
      <c r="Q1259" s="6"/>
    </row>
    <row r="1260" spans="1:17" hidden="1" x14ac:dyDescent="0.2">
      <c r="A1260" s="6"/>
      <c r="B1260" s="6"/>
      <c r="C1260" s="6"/>
      <c r="D1260" s="6"/>
      <c r="E1260" s="6"/>
      <c r="F1260" s="6"/>
      <c r="G1260" s="6"/>
      <c r="H1260" s="6"/>
      <c r="I1260" s="6"/>
      <c r="J1260" s="6"/>
      <c r="K1260" s="6"/>
      <c r="L1260" s="6"/>
      <c r="M1260" s="6"/>
      <c r="N1260" s="6"/>
      <c r="O1260" s="6"/>
      <c r="P1260" s="6"/>
      <c r="Q1260" s="6"/>
    </row>
    <row r="1261" spans="1:17" hidden="1" x14ac:dyDescent="0.2">
      <c r="A1261" s="6"/>
      <c r="B1261" s="6"/>
      <c r="C1261" s="6"/>
      <c r="D1261" s="6"/>
      <c r="E1261" s="6"/>
      <c r="F1261" s="6"/>
      <c r="G1261" s="6"/>
      <c r="H1261" s="6"/>
      <c r="I1261" s="6"/>
      <c r="J1261" s="6"/>
      <c r="K1261" s="6"/>
      <c r="L1261" s="6"/>
      <c r="M1261" s="6"/>
      <c r="N1261" s="6"/>
      <c r="O1261" s="6"/>
      <c r="P1261" s="6"/>
      <c r="Q1261" s="6"/>
    </row>
    <row r="1262" spans="1:17" hidden="1" x14ac:dyDescent="0.2">
      <c r="A1262" s="6"/>
      <c r="B1262" s="6"/>
      <c r="C1262" s="6"/>
      <c r="D1262" s="6"/>
      <c r="E1262" s="6"/>
      <c r="F1262" s="6"/>
      <c r="G1262" s="6"/>
      <c r="H1262" s="6"/>
      <c r="I1262" s="6"/>
      <c r="J1262" s="6"/>
      <c r="K1262" s="6"/>
      <c r="L1262" s="6"/>
      <c r="M1262" s="6"/>
      <c r="N1262" s="6"/>
      <c r="O1262" s="6"/>
      <c r="P1262" s="6"/>
      <c r="Q1262" s="6"/>
    </row>
    <row r="1263" spans="1:17" hidden="1" x14ac:dyDescent="0.2">
      <c r="A1263" s="6"/>
      <c r="B1263" s="6"/>
      <c r="C1263" s="6"/>
      <c r="D1263" s="6"/>
      <c r="E1263" s="6"/>
      <c r="F1263" s="6"/>
      <c r="G1263" s="6"/>
      <c r="H1263" s="6"/>
      <c r="I1263" s="6"/>
      <c r="J1263" s="6"/>
      <c r="K1263" s="6"/>
      <c r="L1263" s="6"/>
      <c r="M1263" s="6"/>
      <c r="N1263" s="6"/>
      <c r="O1263" s="6"/>
      <c r="P1263" s="6"/>
      <c r="Q1263" s="6"/>
    </row>
    <row r="1264" spans="1:17" hidden="1" x14ac:dyDescent="0.2">
      <c r="A1264" s="6"/>
      <c r="B1264" s="6"/>
      <c r="C1264" s="6"/>
      <c r="D1264" s="6"/>
      <c r="E1264" s="6"/>
      <c r="F1264" s="6"/>
      <c r="G1264" s="6"/>
      <c r="H1264" s="6"/>
      <c r="I1264" s="6"/>
      <c r="J1264" s="6"/>
      <c r="K1264" s="6"/>
      <c r="L1264" s="6"/>
      <c r="M1264" s="6"/>
      <c r="N1264" s="6"/>
      <c r="O1264" s="6"/>
      <c r="P1264" s="6"/>
      <c r="Q1264" s="6"/>
    </row>
    <row r="1265" spans="1:17" hidden="1" x14ac:dyDescent="0.2">
      <c r="A1265" s="6"/>
      <c r="B1265" s="6"/>
      <c r="C1265" s="6"/>
      <c r="D1265" s="6"/>
      <c r="E1265" s="6"/>
      <c r="F1265" s="6"/>
      <c r="G1265" s="6"/>
      <c r="H1265" s="6"/>
      <c r="I1265" s="6"/>
      <c r="J1265" s="6"/>
      <c r="K1265" s="6"/>
      <c r="L1265" s="6"/>
      <c r="M1265" s="6"/>
      <c r="N1265" s="6"/>
      <c r="O1265" s="6"/>
      <c r="P1265" s="6"/>
      <c r="Q1265" s="6"/>
    </row>
    <row r="1266" spans="1:17" hidden="1" x14ac:dyDescent="0.2">
      <c r="A1266" s="6"/>
      <c r="B1266" s="6"/>
      <c r="C1266" s="6"/>
      <c r="D1266" s="6"/>
      <c r="E1266" s="6"/>
      <c r="F1266" s="6"/>
      <c r="G1266" s="6"/>
      <c r="H1266" s="6"/>
      <c r="I1266" s="6"/>
      <c r="J1266" s="6"/>
      <c r="K1266" s="6"/>
      <c r="L1266" s="6"/>
      <c r="M1266" s="6"/>
      <c r="N1266" s="6"/>
      <c r="O1266" s="6"/>
      <c r="P1266" s="6"/>
      <c r="Q1266" s="6"/>
    </row>
    <row r="1267" spans="1:17" hidden="1" x14ac:dyDescent="0.2">
      <c r="A1267" s="6"/>
      <c r="B1267" s="6"/>
      <c r="C1267" s="6"/>
      <c r="D1267" s="6"/>
      <c r="E1267" s="6"/>
      <c r="F1267" s="6"/>
      <c r="G1267" s="6"/>
      <c r="H1267" s="6"/>
      <c r="I1267" s="6"/>
      <c r="J1267" s="6"/>
      <c r="K1267" s="6"/>
      <c r="L1267" s="6"/>
      <c r="M1267" s="6"/>
      <c r="N1267" s="6"/>
      <c r="O1267" s="6"/>
      <c r="P1267" s="6"/>
      <c r="Q1267" s="6"/>
    </row>
    <row r="1268" spans="1:17" hidden="1" x14ac:dyDescent="0.2">
      <c r="A1268" s="6"/>
      <c r="B1268" s="6"/>
      <c r="C1268" s="6"/>
      <c r="D1268" s="6"/>
      <c r="E1268" s="6"/>
      <c r="F1268" s="6"/>
      <c r="G1268" s="6"/>
      <c r="H1268" s="6"/>
      <c r="I1268" s="6"/>
      <c r="J1268" s="6"/>
      <c r="K1268" s="6"/>
      <c r="L1268" s="6"/>
      <c r="M1268" s="6"/>
      <c r="N1268" s="6"/>
      <c r="O1268" s="6"/>
      <c r="P1268" s="6"/>
      <c r="Q1268" s="6"/>
    </row>
    <row r="1269" spans="1:17" hidden="1" x14ac:dyDescent="0.2">
      <c r="A1269" s="6"/>
      <c r="B1269" s="6"/>
      <c r="C1269" s="6"/>
      <c r="D1269" s="6"/>
      <c r="E1269" s="6"/>
      <c r="F1269" s="6"/>
      <c r="G1269" s="6"/>
      <c r="H1269" s="6"/>
      <c r="I1269" s="6"/>
      <c r="J1269" s="6"/>
      <c r="K1269" s="6"/>
      <c r="L1269" s="6"/>
      <c r="M1269" s="6"/>
      <c r="N1269" s="6"/>
      <c r="O1269" s="6"/>
      <c r="P1269" s="6"/>
      <c r="Q1269" s="6"/>
    </row>
    <row r="1270" spans="1:17" hidden="1" x14ac:dyDescent="0.2">
      <c r="A1270" s="6"/>
      <c r="B1270" s="6"/>
      <c r="C1270" s="6"/>
      <c r="D1270" s="6"/>
      <c r="E1270" s="6"/>
      <c r="F1270" s="6"/>
      <c r="G1270" s="6"/>
      <c r="H1270" s="6"/>
      <c r="I1270" s="6"/>
      <c r="J1270" s="6"/>
      <c r="K1270" s="6"/>
      <c r="L1270" s="6"/>
      <c r="M1270" s="6"/>
      <c r="N1270" s="6"/>
      <c r="O1270" s="6"/>
      <c r="P1270" s="6"/>
      <c r="Q1270" s="6"/>
    </row>
    <row r="1271" spans="1:17" hidden="1" x14ac:dyDescent="0.2">
      <c r="A1271" s="6"/>
      <c r="B1271" s="6"/>
      <c r="C1271" s="6"/>
      <c r="D1271" s="6"/>
      <c r="E1271" s="6"/>
      <c r="F1271" s="6"/>
      <c r="G1271" s="6"/>
      <c r="H1271" s="6"/>
      <c r="I1271" s="6"/>
      <c r="J1271" s="6"/>
      <c r="K1271" s="6"/>
      <c r="L1271" s="6"/>
      <c r="M1271" s="6"/>
      <c r="N1271" s="6"/>
      <c r="O1271" s="6"/>
      <c r="P1271" s="6"/>
      <c r="Q1271" s="6"/>
    </row>
    <row r="1272" spans="1:17" hidden="1" x14ac:dyDescent="0.2">
      <c r="A1272" s="6"/>
      <c r="B1272" s="6"/>
      <c r="C1272" s="6"/>
      <c r="D1272" s="6"/>
      <c r="E1272" s="6"/>
      <c r="F1272" s="6"/>
      <c r="G1272" s="6"/>
      <c r="H1272" s="6"/>
      <c r="I1272" s="6"/>
      <c r="J1272" s="6"/>
      <c r="K1272" s="6"/>
      <c r="L1272" s="6"/>
      <c r="M1272" s="6"/>
      <c r="N1272" s="6"/>
      <c r="O1272" s="6"/>
      <c r="P1272" s="6"/>
      <c r="Q1272" s="6"/>
    </row>
    <row r="1273" spans="1:17" hidden="1" x14ac:dyDescent="0.2">
      <c r="A1273" s="6"/>
      <c r="B1273" s="6"/>
      <c r="C1273" s="6"/>
      <c r="D1273" s="6"/>
      <c r="E1273" s="6"/>
      <c r="F1273" s="6"/>
      <c r="G1273" s="6"/>
      <c r="H1273" s="6"/>
      <c r="I1273" s="6"/>
      <c r="J1273" s="6"/>
      <c r="K1273" s="6"/>
      <c r="L1273" s="6"/>
      <c r="M1273" s="6"/>
      <c r="N1273" s="6"/>
      <c r="O1273" s="6"/>
      <c r="P1273" s="6"/>
      <c r="Q1273" s="6"/>
    </row>
    <row r="1274" spans="1:17" hidden="1" x14ac:dyDescent="0.2">
      <c r="A1274" s="6"/>
      <c r="B1274" s="6"/>
      <c r="C1274" s="6"/>
      <c r="D1274" s="6"/>
      <c r="E1274" s="6"/>
      <c r="F1274" s="6"/>
      <c r="G1274" s="6"/>
      <c r="H1274" s="6"/>
      <c r="I1274" s="6"/>
      <c r="J1274" s="6"/>
      <c r="K1274" s="6"/>
      <c r="L1274" s="6"/>
      <c r="M1274" s="6"/>
      <c r="N1274" s="6"/>
      <c r="O1274" s="6"/>
      <c r="P1274" s="6"/>
      <c r="Q1274" s="6"/>
    </row>
    <row r="1275" spans="1:17" hidden="1" x14ac:dyDescent="0.2">
      <c r="A1275" s="6"/>
      <c r="B1275" s="6"/>
      <c r="C1275" s="6"/>
      <c r="D1275" s="6"/>
      <c r="E1275" s="6"/>
      <c r="F1275" s="6"/>
      <c r="G1275" s="6"/>
      <c r="H1275" s="6"/>
      <c r="I1275" s="6"/>
      <c r="J1275" s="6"/>
      <c r="K1275" s="6"/>
      <c r="L1275" s="6"/>
      <c r="M1275" s="6"/>
      <c r="N1275" s="6"/>
      <c r="O1275" s="6"/>
      <c r="P1275" s="6"/>
      <c r="Q1275" s="6"/>
    </row>
    <row r="1276" spans="1:17" hidden="1" x14ac:dyDescent="0.2">
      <c r="A1276" s="6"/>
      <c r="B1276" s="6"/>
      <c r="C1276" s="6"/>
      <c r="D1276" s="6"/>
      <c r="E1276" s="6"/>
      <c r="F1276" s="6"/>
      <c r="G1276" s="6"/>
      <c r="H1276" s="6"/>
      <c r="I1276" s="6"/>
      <c r="J1276" s="6"/>
      <c r="K1276" s="6"/>
      <c r="L1276" s="6"/>
      <c r="M1276" s="6"/>
      <c r="N1276" s="6"/>
      <c r="O1276" s="6"/>
      <c r="P1276" s="6"/>
      <c r="Q1276" s="6"/>
    </row>
    <row r="1277" spans="1:17" hidden="1" x14ac:dyDescent="0.2">
      <c r="A1277" s="6"/>
      <c r="B1277" s="6"/>
      <c r="C1277" s="6"/>
      <c r="D1277" s="6"/>
      <c r="E1277" s="6"/>
      <c r="F1277" s="6"/>
      <c r="G1277" s="6"/>
      <c r="H1277" s="6"/>
      <c r="I1277" s="6"/>
      <c r="J1277" s="6"/>
      <c r="K1277" s="6"/>
      <c r="L1277" s="6"/>
      <c r="M1277" s="6"/>
      <c r="N1277" s="6"/>
      <c r="O1277" s="6"/>
      <c r="P1277" s="6"/>
      <c r="Q1277" s="6"/>
    </row>
    <row r="1278" spans="1:17" hidden="1" x14ac:dyDescent="0.2">
      <c r="A1278" s="6"/>
      <c r="B1278" s="6"/>
      <c r="C1278" s="6"/>
      <c r="D1278" s="6"/>
      <c r="E1278" s="6"/>
      <c r="F1278" s="6"/>
      <c r="G1278" s="6"/>
      <c r="H1278" s="6"/>
      <c r="I1278" s="6"/>
      <c r="J1278" s="6"/>
      <c r="K1278" s="6"/>
      <c r="L1278" s="6"/>
      <c r="M1278" s="6"/>
      <c r="N1278" s="6"/>
      <c r="O1278" s="6"/>
      <c r="P1278" s="6"/>
      <c r="Q1278" s="6"/>
    </row>
    <row r="1279" spans="1:17" hidden="1" x14ac:dyDescent="0.2">
      <c r="A1279" s="6"/>
      <c r="B1279" s="6"/>
      <c r="C1279" s="6"/>
      <c r="D1279" s="6"/>
      <c r="E1279" s="6"/>
      <c r="F1279" s="6"/>
      <c r="G1279" s="6"/>
      <c r="H1279" s="6"/>
      <c r="I1279" s="6"/>
      <c r="J1279" s="6"/>
      <c r="K1279" s="6"/>
      <c r="L1279" s="6"/>
      <c r="M1279" s="6"/>
      <c r="N1279" s="6"/>
      <c r="O1279" s="6"/>
      <c r="P1279" s="6"/>
      <c r="Q1279" s="6"/>
    </row>
    <row r="1280" spans="1:17" hidden="1" x14ac:dyDescent="0.2">
      <c r="A1280" s="6"/>
      <c r="B1280" s="6"/>
      <c r="C1280" s="6"/>
      <c r="D1280" s="6"/>
      <c r="E1280" s="6"/>
      <c r="F1280" s="6"/>
      <c r="G1280" s="6"/>
      <c r="H1280" s="6"/>
      <c r="I1280" s="6"/>
      <c r="J1280" s="6"/>
      <c r="K1280" s="6"/>
      <c r="L1280" s="6"/>
      <c r="M1280" s="6"/>
      <c r="N1280" s="6"/>
      <c r="O1280" s="6"/>
      <c r="P1280" s="6"/>
      <c r="Q1280" s="6"/>
    </row>
    <row r="1281" spans="1:17" hidden="1" x14ac:dyDescent="0.2">
      <c r="A1281" s="6"/>
      <c r="B1281" s="6"/>
      <c r="C1281" s="6"/>
      <c r="D1281" s="6"/>
      <c r="E1281" s="6"/>
      <c r="F1281" s="6"/>
      <c r="G1281" s="6"/>
      <c r="H1281" s="6"/>
      <c r="I1281" s="6"/>
      <c r="J1281" s="6"/>
      <c r="K1281" s="6"/>
      <c r="L1281" s="6"/>
      <c r="M1281" s="6"/>
      <c r="N1281" s="6"/>
      <c r="O1281" s="6"/>
      <c r="P1281" s="6"/>
      <c r="Q1281" s="6"/>
    </row>
    <row r="1282" spans="1:17" hidden="1" x14ac:dyDescent="0.2">
      <c r="A1282" s="6"/>
      <c r="B1282" s="6"/>
      <c r="C1282" s="6"/>
      <c r="D1282" s="6"/>
      <c r="E1282" s="6"/>
      <c r="F1282" s="6"/>
      <c r="G1282" s="6"/>
      <c r="H1282" s="6"/>
      <c r="I1282" s="6"/>
      <c r="J1282" s="6"/>
      <c r="K1282" s="6"/>
      <c r="L1282" s="6"/>
      <c r="M1282" s="6"/>
      <c r="N1282" s="6"/>
      <c r="O1282" s="6"/>
      <c r="P1282" s="6"/>
      <c r="Q1282" s="6"/>
    </row>
    <row r="1283" spans="1:17" hidden="1" x14ac:dyDescent="0.2">
      <c r="A1283" s="6"/>
      <c r="B1283" s="6"/>
      <c r="C1283" s="6"/>
      <c r="D1283" s="6"/>
      <c r="E1283" s="6"/>
      <c r="F1283" s="6"/>
      <c r="G1283" s="6"/>
      <c r="H1283" s="6"/>
      <c r="I1283" s="6"/>
      <c r="J1283" s="6"/>
      <c r="K1283" s="6"/>
      <c r="L1283" s="6"/>
      <c r="M1283" s="6"/>
      <c r="N1283" s="6"/>
      <c r="O1283" s="6"/>
      <c r="P1283" s="6"/>
      <c r="Q1283" s="6"/>
    </row>
    <row r="1284" spans="1:17" hidden="1" x14ac:dyDescent="0.2">
      <c r="A1284" s="6"/>
      <c r="B1284" s="6"/>
      <c r="C1284" s="6"/>
      <c r="D1284" s="6"/>
      <c r="E1284" s="6"/>
      <c r="F1284" s="6"/>
      <c r="G1284" s="6"/>
      <c r="H1284" s="6"/>
      <c r="I1284" s="6"/>
      <c r="J1284" s="6"/>
      <c r="K1284" s="6"/>
      <c r="L1284" s="6"/>
      <c r="M1284" s="6"/>
      <c r="N1284" s="6"/>
      <c r="O1284" s="6"/>
      <c r="P1284" s="6"/>
      <c r="Q1284" s="6"/>
    </row>
    <row r="1285" spans="1:17" hidden="1" x14ac:dyDescent="0.2">
      <c r="A1285" s="6"/>
      <c r="B1285" s="6"/>
      <c r="C1285" s="6"/>
      <c r="D1285" s="6"/>
      <c r="E1285" s="6"/>
      <c r="F1285" s="6"/>
      <c r="G1285" s="6"/>
      <c r="H1285" s="6"/>
      <c r="I1285" s="6"/>
      <c r="J1285" s="6"/>
      <c r="K1285" s="6"/>
      <c r="L1285" s="6"/>
      <c r="M1285" s="6"/>
      <c r="N1285" s="6"/>
      <c r="O1285" s="6"/>
      <c r="P1285" s="6"/>
      <c r="Q1285" s="6"/>
    </row>
    <row r="1286" spans="1:17" hidden="1" x14ac:dyDescent="0.2">
      <c r="A1286" s="6"/>
      <c r="B1286" s="6"/>
      <c r="C1286" s="6"/>
      <c r="D1286" s="6"/>
      <c r="E1286" s="6"/>
      <c r="F1286" s="6"/>
      <c r="G1286" s="6"/>
      <c r="H1286" s="6"/>
      <c r="I1286" s="6"/>
      <c r="J1286" s="6"/>
      <c r="K1286" s="6"/>
      <c r="L1286" s="6"/>
      <c r="M1286" s="6"/>
      <c r="N1286" s="6"/>
      <c r="O1286" s="6"/>
      <c r="P1286" s="6"/>
      <c r="Q1286" s="6"/>
    </row>
    <row r="1287" spans="1:17" hidden="1" x14ac:dyDescent="0.2">
      <c r="A1287" s="6"/>
      <c r="B1287" s="6"/>
      <c r="C1287" s="6"/>
      <c r="D1287" s="6"/>
      <c r="E1287" s="6"/>
      <c r="F1287" s="6"/>
      <c r="G1287" s="6"/>
      <c r="H1287" s="6"/>
      <c r="I1287" s="6"/>
      <c r="J1287" s="6"/>
      <c r="K1287" s="6"/>
      <c r="L1287" s="6"/>
      <c r="M1287" s="6"/>
      <c r="N1287" s="6"/>
      <c r="O1287" s="6"/>
      <c r="P1287" s="6"/>
      <c r="Q1287" s="6"/>
    </row>
    <row r="1288" spans="1:17" hidden="1" x14ac:dyDescent="0.2">
      <c r="A1288" s="6"/>
      <c r="B1288" s="6"/>
      <c r="C1288" s="6"/>
      <c r="D1288" s="6"/>
      <c r="E1288" s="6"/>
      <c r="F1288" s="6"/>
      <c r="G1288" s="6"/>
      <c r="H1288" s="6"/>
      <c r="I1288" s="6"/>
      <c r="J1288" s="6"/>
      <c r="K1288" s="6"/>
      <c r="L1288" s="6"/>
      <c r="M1288" s="6"/>
      <c r="N1288" s="6"/>
      <c r="O1288" s="6"/>
      <c r="P1288" s="6"/>
      <c r="Q1288" s="6"/>
    </row>
    <row r="1289" spans="1:17" hidden="1" x14ac:dyDescent="0.2">
      <c r="A1289" s="6"/>
      <c r="B1289" s="6"/>
      <c r="C1289" s="6"/>
      <c r="D1289" s="6"/>
      <c r="E1289" s="6"/>
      <c r="F1289" s="6"/>
      <c r="G1289" s="6"/>
      <c r="H1289" s="6"/>
      <c r="I1289" s="6"/>
      <c r="J1289" s="6"/>
      <c r="K1289" s="6"/>
      <c r="L1289" s="6"/>
      <c r="M1289" s="6"/>
      <c r="N1289" s="6"/>
      <c r="O1289" s="6"/>
      <c r="P1289" s="6"/>
      <c r="Q1289" s="6"/>
    </row>
    <row r="1290" spans="1:17" hidden="1" x14ac:dyDescent="0.2">
      <c r="A1290" s="6"/>
      <c r="B1290" s="6"/>
      <c r="C1290" s="6"/>
      <c r="D1290" s="6"/>
      <c r="E1290" s="6"/>
      <c r="F1290" s="6"/>
      <c r="G1290" s="6"/>
      <c r="H1290" s="6"/>
      <c r="I1290" s="6"/>
      <c r="J1290" s="6"/>
      <c r="K1290" s="6"/>
      <c r="L1290" s="6"/>
      <c r="M1290" s="6"/>
      <c r="N1290" s="6"/>
      <c r="O1290" s="6"/>
      <c r="P1290" s="6"/>
      <c r="Q1290" s="6"/>
    </row>
    <row r="1291" spans="1:17" hidden="1" x14ac:dyDescent="0.2">
      <c r="A1291" s="6"/>
      <c r="B1291" s="6"/>
      <c r="C1291" s="6"/>
      <c r="D1291" s="6"/>
      <c r="E1291" s="6"/>
      <c r="F1291" s="6"/>
      <c r="G1291" s="6"/>
      <c r="H1291" s="6"/>
      <c r="I1291" s="6"/>
      <c r="J1291" s="6"/>
      <c r="K1291" s="6"/>
      <c r="L1291" s="6"/>
      <c r="M1291" s="6"/>
      <c r="N1291" s="6"/>
      <c r="O1291" s="6"/>
      <c r="P1291" s="6"/>
      <c r="Q1291" s="6"/>
    </row>
    <row r="1292" spans="1:17" hidden="1" x14ac:dyDescent="0.2">
      <c r="A1292" s="6"/>
      <c r="B1292" s="6"/>
      <c r="C1292" s="6"/>
      <c r="D1292" s="6"/>
      <c r="E1292" s="6"/>
      <c r="F1292" s="6"/>
      <c r="G1292" s="6"/>
      <c r="H1292" s="6"/>
      <c r="I1292" s="6"/>
      <c r="J1292" s="6"/>
      <c r="K1292" s="6"/>
      <c r="L1292" s="6"/>
      <c r="M1292" s="6"/>
      <c r="N1292" s="6"/>
      <c r="O1292" s="6"/>
      <c r="P1292" s="6"/>
      <c r="Q1292" s="6"/>
    </row>
    <row r="1293" spans="1:17" hidden="1" x14ac:dyDescent="0.2">
      <c r="A1293" s="6"/>
      <c r="B1293" s="6"/>
      <c r="C1293" s="6"/>
      <c r="D1293" s="6"/>
      <c r="E1293" s="6"/>
      <c r="F1293" s="6"/>
      <c r="G1293" s="6"/>
      <c r="H1293" s="6"/>
      <c r="I1293" s="6"/>
      <c r="J1293" s="6"/>
      <c r="K1293" s="6"/>
      <c r="L1293" s="6"/>
      <c r="M1293" s="6"/>
      <c r="N1293" s="6"/>
      <c r="O1293" s="6"/>
      <c r="P1293" s="6"/>
      <c r="Q1293" s="6"/>
    </row>
    <row r="1294" spans="1:17" hidden="1" x14ac:dyDescent="0.2">
      <c r="A1294" s="6"/>
      <c r="B1294" s="6"/>
      <c r="C1294" s="6"/>
      <c r="D1294" s="6"/>
      <c r="E1294" s="6"/>
      <c r="F1294" s="6"/>
      <c r="G1294" s="6"/>
      <c r="H1294" s="6"/>
      <c r="I1294" s="6"/>
      <c r="J1294" s="6"/>
      <c r="K1294" s="6"/>
      <c r="L1294" s="6"/>
      <c r="M1294" s="6"/>
      <c r="N1294" s="6"/>
      <c r="O1294" s="6"/>
      <c r="P1294" s="6"/>
      <c r="Q1294" s="6"/>
    </row>
    <row r="1295" spans="1:17" hidden="1" x14ac:dyDescent="0.2">
      <c r="A1295" s="6"/>
      <c r="B1295" s="6"/>
      <c r="C1295" s="6"/>
      <c r="D1295" s="6"/>
      <c r="E1295" s="6"/>
      <c r="F1295" s="6"/>
      <c r="G1295" s="6"/>
      <c r="H1295" s="6"/>
      <c r="I1295" s="6"/>
      <c r="J1295" s="6"/>
      <c r="K1295" s="6"/>
      <c r="L1295" s="6"/>
      <c r="M1295" s="6"/>
      <c r="N1295" s="6"/>
      <c r="O1295" s="6"/>
      <c r="P1295" s="6"/>
      <c r="Q1295" s="6"/>
    </row>
    <row r="1296" spans="1:17" hidden="1" x14ac:dyDescent="0.2">
      <c r="A1296" s="6"/>
      <c r="B1296" s="6"/>
      <c r="C1296" s="6"/>
      <c r="D1296" s="6"/>
      <c r="E1296" s="6"/>
      <c r="F1296" s="6"/>
      <c r="G1296" s="6"/>
      <c r="H1296" s="6"/>
      <c r="I1296" s="6"/>
      <c r="J1296" s="6"/>
      <c r="K1296" s="6"/>
      <c r="L1296" s="6"/>
      <c r="M1296" s="6"/>
      <c r="N1296" s="6"/>
      <c r="O1296" s="6"/>
      <c r="P1296" s="6"/>
      <c r="Q1296" s="6"/>
    </row>
    <row r="1297" spans="1:17" hidden="1" x14ac:dyDescent="0.2">
      <c r="A1297" s="6"/>
      <c r="B1297" s="6"/>
      <c r="C1297" s="6"/>
      <c r="D1297" s="6"/>
      <c r="E1297" s="6"/>
      <c r="F1297" s="6"/>
      <c r="G1297" s="6"/>
      <c r="H1297" s="6"/>
      <c r="I1297" s="6"/>
      <c r="J1297" s="6"/>
      <c r="K1297" s="6"/>
      <c r="L1297" s="6"/>
      <c r="M1297" s="6"/>
      <c r="N1297" s="6"/>
      <c r="O1297" s="6"/>
      <c r="P1297" s="6"/>
      <c r="Q1297" s="6"/>
    </row>
    <row r="1298" spans="1:17" hidden="1" x14ac:dyDescent="0.2">
      <c r="A1298" s="6"/>
      <c r="B1298" s="6"/>
      <c r="C1298" s="6"/>
      <c r="D1298" s="6"/>
      <c r="E1298" s="6"/>
      <c r="F1298" s="6"/>
      <c r="G1298" s="6"/>
      <c r="H1298" s="6"/>
      <c r="I1298" s="6"/>
      <c r="J1298" s="6"/>
      <c r="K1298" s="6"/>
      <c r="L1298" s="6"/>
      <c r="M1298" s="6"/>
      <c r="N1298" s="6"/>
      <c r="O1298" s="6"/>
      <c r="P1298" s="6"/>
      <c r="Q1298" s="6"/>
    </row>
    <row r="1299" spans="1:17" hidden="1" x14ac:dyDescent="0.2">
      <c r="A1299" s="6"/>
      <c r="B1299" s="6"/>
      <c r="C1299" s="6"/>
      <c r="D1299" s="6"/>
      <c r="E1299" s="6"/>
      <c r="F1299" s="6"/>
      <c r="G1299" s="6"/>
      <c r="H1299" s="6"/>
      <c r="I1299" s="6"/>
      <c r="J1299" s="6"/>
      <c r="K1299" s="6"/>
      <c r="L1299" s="6"/>
      <c r="M1299" s="6"/>
      <c r="N1299" s="6"/>
      <c r="O1299" s="6"/>
      <c r="P1299" s="6"/>
      <c r="Q1299" s="6"/>
    </row>
    <row r="1300" spans="1:17" hidden="1" x14ac:dyDescent="0.2">
      <c r="A1300" s="6"/>
      <c r="B1300" s="6"/>
      <c r="C1300" s="6"/>
      <c r="D1300" s="6"/>
      <c r="E1300" s="6"/>
      <c r="F1300" s="6"/>
      <c r="G1300" s="6"/>
      <c r="H1300" s="6"/>
      <c r="I1300" s="6"/>
      <c r="J1300" s="6"/>
      <c r="K1300" s="6"/>
      <c r="L1300" s="6"/>
      <c r="M1300" s="6"/>
      <c r="N1300" s="6"/>
      <c r="O1300" s="6"/>
      <c r="P1300" s="6"/>
      <c r="Q1300" s="6"/>
    </row>
    <row r="1301" spans="1:17" hidden="1" x14ac:dyDescent="0.2">
      <c r="A1301" s="6"/>
      <c r="B1301" s="6"/>
      <c r="C1301" s="6"/>
      <c r="D1301" s="6"/>
      <c r="E1301" s="6"/>
      <c r="F1301" s="6"/>
      <c r="G1301" s="6"/>
      <c r="H1301" s="6"/>
      <c r="I1301" s="6"/>
      <c r="J1301" s="6"/>
      <c r="K1301" s="6"/>
      <c r="L1301" s="6"/>
      <c r="M1301" s="6"/>
      <c r="N1301" s="6"/>
      <c r="O1301" s="6"/>
      <c r="P1301" s="6"/>
      <c r="Q1301" s="6"/>
    </row>
    <row r="1302" spans="1:17" hidden="1" x14ac:dyDescent="0.2">
      <c r="A1302" s="6"/>
      <c r="B1302" s="6"/>
      <c r="C1302" s="6"/>
      <c r="D1302" s="6"/>
      <c r="E1302" s="6"/>
      <c r="F1302" s="6"/>
      <c r="G1302" s="6"/>
      <c r="H1302" s="6"/>
      <c r="I1302" s="6"/>
      <c r="J1302" s="6"/>
      <c r="K1302" s="6"/>
      <c r="L1302" s="6"/>
      <c r="M1302" s="6"/>
      <c r="N1302" s="6"/>
      <c r="O1302" s="6"/>
      <c r="P1302" s="6"/>
      <c r="Q1302" s="6"/>
    </row>
    <row r="1303" spans="1:17" hidden="1" x14ac:dyDescent="0.2">
      <c r="A1303" s="6"/>
      <c r="B1303" s="6"/>
      <c r="C1303" s="6"/>
      <c r="D1303" s="6"/>
      <c r="E1303" s="6"/>
      <c r="F1303" s="6"/>
      <c r="G1303" s="6"/>
      <c r="H1303" s="6"/>
      <c r="I1303" s="6"/>
      <c r="J1303" s="6"/>
      <c r="K1303" s="6"/>
      <c r="L1303" s="6"/>
      <c r="M1303" s="6"/>
      <c r="N1303" s="6"/>
      <c r="O1303" s="6"/>
      <c r="P1303" s="6"/>
      <c r="Q1303" s="6"/>
    </row>
    <row r="1304" spans="1:17" hidden="1" x14ac:dyDescent="0.2">
      <c r="A1304" s="6"/>
      <c r="B1304" s="6"/>
      <c r="C1304" s="6"/>
      <c r="D1304" s="6"/>
      <c r="E1304" s="6"/>
      <c r="F1304" s="6"/>
      <c r="G1304" s="6"/>
      <c r="H1304" s="6"/>
      <c r="I1304" s="6"/>
      <c r="J1304" s="6"/>
      <c r="K1304" s="6"/>
      <c r="L1304" s="6"/>
      <c r="M1304" s="6"/>
      <c r="N1304" s="6"/>
      <c r="O1304" s="6"/>
      <c r="P1304" s="6"/>
      <c r="Q1304" s="6"/>
    </row>
    <row r="1305" spans="1:17" hidden="1" x14ac:dyDescent="0.2">
      <c r="A1305" s="6"/>
      <c r="B1305" s="6"/>
      <c r="C1305" s="6"/>
      <c r="D1305" s="6"/>
      <c r="E1305" s="6"/>
      <c r="F1305" s="6"/>
      <c r="G1305" s="6"/>
      <c r="H1305" s="6"/>
      <c r="I1305" s="6"/>
      <c r="J1305" s="6"/>
      <c r="K1305" s="6"/>
      <c r="L1305" s="6"/>
      <c r="M1305" s="6"/>
      <c r="N1305" s="6"/>
      <c r="O1305" s="6"/>
      <c r="P1305" s="6"/>
      <c r="Q1305" s="6"/>
    </row>
    <row r="1306" spans="1:17" hidden="1" x14ac:dyDescent="0.2">
      <c r="A1306" s="6"/>
      <c r="B1306" s="6"/>
      <c r="C1306" s="6"/>
      <c r="D1306" s="6"/>
      <c r="E1306" s="6"/>
      <c r="F1306" s="6"/>
      <c r="G1306" s="6"/>
      <c r="H1306" s="6"/>
      <c r="I1306" s="6"/>
      <c r="J1306" s="6"/>
      <c r="K1306" s="6"/>
      <c r="L1306" s="6"/>
      <c r="M1306" s="6"/>
      <c r="N1306" s="6"/>
      <c r="O1306" s="6"/>
      <c r="P1306" s="6"/>
      <c r="Q1306" s="6"/>
    </row>
    <row r="1307" spans="1:17" hidden="1" x14ac:dyDescent="0.2">
      <c r="A1307" s="6"/>
      <c r="B1307" s="6"/>
      <c r="C1307" s="6"/>
      <c r="D1307" s="6"/>
      <c r="E1307" s="6"/>
      <c r="F1307" s="6"/>
      <c r="G1307" s="6"/>
      <c r="H1307" s="6"/>
      <c r="I1307" s="6"/>
      <c r="J1307" s="6"/>
      <c r="K1307" s="6"/>
      <c r="L1307" s="6"/>
      <c r="M1307" s="6"/>
      <c r="N1307" s="6"/>
      <c r="O1307" s="6"/>
      <c r="P1307" s="6"/>
      <c r="Q1307" s="6"/>
    </row>
    <row r="1308" spans="1:17" hidden="1" x14ac:dyDescent="0.2">
      <c r="A1308" s="6"/>
      <c r="B1308" s="6"/>
      <c r="C1308" s="6"/>
      <c r="D1308" s="6"/>
      <c r="E1308" s="6"/>
      <c r="F1308" s="6"/>
      <c r="G1308" s="6"/>
      <c r="H1308" s="6"/>
      <c r="I1308" s="6"/>
      <c r="J1308" s="6"/>
      <c r="K1308" s="6"/>
      <c r="L1308" s="6"/>
      <c r="M1308" s="6"/>
      <c r="N1308" s="6"/>
      <c r="O1308" s="6"/>
      <c r="P1308" s="6"/>
      <c r="Q1308" s="6"/>
    </row>
    <row r="1309" spans="1:17" hidden="1" x14ac:dyDescent="0.2">
      <c r="A1309" s="6"/>
      <c r="B1309" s="6"/>
      <c r="C1309" s="6"/>
      <c r="D1309" s="6"/>
      <c r="E1309" s="6"/>
      <c r="F1309" s="6"/>
      <c r="G1309" s="6"/>
      <c r="H1309" s="6"/>
      <c r="I1309" s="6"/>
      <c r="J1309" s="6"/>
      <c r="K1309" s="6"/>
      <c r="L1309" s="6"/>
      <c r="M1309" s="6"/>
      <c r="N1309" s="6"/>
      <c r="O1309" s="6"/>
      <c r="P1309" s="6"/>
      <c r="Q1309" s="6"/>
    </row>
    <row r="1310" spans="1:17" hidden="1" x14ac:dyDescent="0.2">
      <c r="A1310" s="6"/>
      <c r="B1310" s="6"/>
      <c r="C1310" s="6"/>
      <c r="D1310" s="6"/>
      <c r="E1310" s="6"/>
      <c r="F1310" s="6"/>
      <c r="G1310" s="6"/>
      <c r="H1310" s="6"/>
      <c r="I1310" s="6"/>
      <c r="J1310" s="6"/>
      <c r="K1310" s="6"/>
      <c r="L1310" s="6"/>
      <c r="M1310" s="6"/>
      <c r="N1310" s="6"/>
      <c r="O1310" s="6"/>
      <c r="P1310" s="6"/>
      <c r="Q1310" s="6"/>
    </row>
    <row r="1311" spans="1:17" hidden="1" x14ac:dyDescent="0.2">
      <c r="A1311" s="6"/>
      <c r="B1311" s="6"/>
      <c r="C1311" s="6"/>
      <c r="D1311" s="6"/>
      <c r="E1311" s="6"/>
      <c r="F1311" s="6"/>
      <c r="G1311" s="6"/>
      <c r="H1311" s="6"/>
      <c r="I1311" s="6"/>
      <c r="J1311" s="6"/>
      <c r="K1311" s="6"/>
      <c r="L1311" s="6"/>
      <c r="M1311" s="6"/>
      <c r="N1311" s="6"/>
      <c r="O1311" s="6"/>
      <c r="P1311" s="6"/>
      <c r="Q1311" s="6"/>
    </row>
    <row r="1312" spans="1:17" hidden="1" x14ac:dyDescent="0.2">
      <c r="A1312" s="6"/>
      <c r="B1312" s="6"/>
      <c r="C1312" s="6"/>
      <c r="D1312" s="6"/>
      <c r="E1312" s="6"/>
      <c r="F1312" s="6"/>
      <c r="G1312" s="6"/>
      <c r="H1312" s="6"/>
      <c r="I1312" s="6"/>
      <c r="J1312" s="6"/>
      <c r="K1312" s="6"/>
      <c r="L1312" s="6"/>
      <c r="M1312" s="6"/>
      <c r="N1312" s="6"/>
      <c r="O1312" s="6"/>
      <c r="P1312" s="6"/>
      <c r="Q1312" s="6"/>
    </row>
    <row r="1313" spans="1:17" hidden="1" x14ac:dyDescent="0.2">
      <c r="A1313" s="6"/>
      <c r="B1313" s="6"/>
      <c r="C1313" s="6"/>
      <c r="D1313" s="6"/>
      <c r="E1313" s="6"/>
      <c r="F1313" s="6"/>
      <c r="G1313" s="6"/>
      <c r="H1313" s="6"/>
      <c r="I1313" s="6"/>
      <c r="J1313" s="6"/>
      <c r="K1313" s="6"/>
      <c r="L1313" s="6"/>
      <c r="M1313" s="6"/>
      <c r="N1313" s="6"/>
      <c r="O1313" s="6"/>
      <c r="P1313" s="6"/>
      <c r="Q1313" s="6"/>
    </row>
    <row r="1314" spans="1:17" hidden="1" x14ac:dyDescent="0.2">
      <c r="A1314" s="6"/>
      <c r="B1314" s="6"/>
      <c r="C1314" s="6"/>
      <c r="D1314" s="6"/>
      <c r="E1314" s="6"/>
      <c r="F1314" s="6"/>
      <c r="G1314" s="6"/>
      <c r="H1314" s="6"/>
      <c r="I1314" s="6"/>
      <c r="J1314" s="6"/>
      <c r="K1314" s="6"/>
      <c r="L1314" s="6"/>
      <c r="M1314" s="6"/>
      <c r="N1314" s="6"/>
      <c r="O1314" s="6"/>
      <c r="P1314" s="6"/>
      <c r="Q1314" s="6"/>
    </row>
    <row r="1315" spans="1:17" hidden="1" x14ac:dyDescent="0.2">
      <c r="A1315" s="6"/>
      <c r="B1315" s="6"/>
      <c r="C1315" s="6"/>
      <c r="D1315" s="6"/>
      <c r="E1315" s="6"/>
      <c r="F1315" s="6"/>
      <c r="G1315" s="6"/>
      <c r="H1315" s="6"/>
      <c r="I1315" s="6"/>
      <c r="J1315" s="6"/>
      <c r="K1315" s="6"/>
      <c r="L1315" s="6"/>
      <c r="M1315" s="6"/>
      <c r="N1315" s="6"/>
      <c r="O1315" s="6"/>
      <c r="P1315" s="6"/>
      <c r="Q1315" s="6"/>
    </row>
    <row r="1316" spans="1:17" hidden="1" x14ac:dyDescent="0.2">
      <c r="A1316" s="6"/>
      <c r="B1316" s="6"/>
      <c r="C1316" s="6"/>
      <c r="D1316" s="6"/>
      <c r="E1316" s="6"/>
      <c r="F1316" s="6"/>
      <c r="G1316" s="6"/>
      <c r="H1316" s="6"/>
      <c r="I1316" s="6"/>
      <c r="J1316" s="6"/>
      <c r="K1316" s="6"/>
      <c r="L1316" s="6"/>
      <c r="M1316" s="6"/>
      <c r="N1316" s="6"/>
      <c r="O1316" s="6"/>
      <c r="P1316" s="6"/>
      <c r="Q1316" s="6"/>
    </row>
    <row r="1317" spans="1:17" hidden="1" x14ac:dyDescent="0.2">
      <c r="A1317" s="6"/>
      <c r="B1317" s="6"/>
      <c r="C1317" s="6"/>
      <c r="D1317" s="6"/>
      <c r="E1317" s="6"/>
      <c r="F1317" s="6"/>
      <c r="G1317" s="6"/>
      <c r="H1317" s="6"/>
      <c r="I1317" s="6"/>
      <c r="J1317" s="6"/>
      <c r="K1317" s="6"/>
      <c r="L1317" s="6"/>
      <c r="M1317" s="6"/>
      <c r="N1317" s="6"/>
      <c r="O1317" s="6"/>
      <c r="P1317" s="6"/>
      <c r="Q1317" s="6"/>
    </row>
    <row r="1318" spans="1:17" hidden="1" x14ac:dyDescent="0.2">
      <c r="A1318" s="6"/>
      <c r="B1318" s="6"/>
      <c r="C1318" s="6"/>
      <c r="D1318" s="6"/>
      <c r="E1318" s="6"/>
      <c r="F1318" s="6"/>
      <c r="G1318" s="6"/>
      <c r="H1318" s="6"/>
      <c r="I1318" s="6"/>
      <c r="J1318" s="6"/>
      <c r="K1318" s="6"/>
      <c r="L1318" s="6"/>
      <c r="M1318" s="6"/>
      <c r="N1318" s="6"/>
      <c r="O1318" s="6"/>
      <c r="P1318" s="6"/>
      <c r="Q1318" s="6"/>
    </row>
    <row r="1319" spans="1:17" hidden="1" x14ac:dyDescent="0.2">
      <c r="A1319" s="6"/>
      <c r="B1319" s="6"/>
      <c r="C1319" s="6"/>
      <c r="D1319" s="6"/>
      <c r="E1319" s="6"/>
      <c r="F1319" s="6"/>
      <c r="G1319" s="6"/>
      <c r="H1319" s="6"/>
      <c r="I1319" s="6"/>
      <c r="J1319" s="6"/>
      <c r="K1319" s="6"/>
      <c r="L1319" s="6"/>
      <c r="M1319" s="6"/>
      <c r="N1319" s="6"/>
      <c r="O1319" s="6"/>
      <c r="P1319" s="6"/>
      <c r="Q1319" s="6"/>
    </row>
    <row r="1320" spans="1:17" hidden="1" x14ac:dyDescent="0.2">
      <c r="A1320" s="6"/>
      <c r="B1320" s="6"/>
      <c r="C1320" s="6"/>
      <c r="D1320" s="6"/>
      <c r="E1320" s="6"/>
      <c r="F1320" s="6"/>
      <c r="G1320" s="6"/>
      <c r="H1320" s="6"/>
      <c r="I1320" s="6"/>
      <c r="J1320" s="6"/>
      <c r="K1320" s="6"/>
      <c r="L1320" s="6"/>
      <c r="M1320" s="6"/>
      <c r="N1320" s="6"/>
      <c r="O1320" s="6"/>
      <c r="P1320" s="6"/>
      <c r="Q1320" s="6"/>
    </row>
    <row r="1321" spans="1:17" hidden="1" x14ac:dyDescent="0.2">
      <c r="A1321" s="6"/>
      <c r="B1321" s="6"/>
      <c r="C1321" s="6"/>
      <c r="D1321" s="6"/>
      <c r="E1321" s="6"/>
      <c r="F1321" s="6"/>
      <c r="G1321" s="6"/>
      <c r="H1321" s="6"/>
      <c r="I1321" s="6"/>
      <c r="J1321" s="6"/>
      <c r="K1321" s="6"/>
      <c r="L1321" s="6"/>
      <c r="M1321" s="6"/>
      <c r="N1321" s="6"/>
      <c r="O1321" s="6"/>
      <c r="P1321" s="6"/>
      <c r="Q1321" s="6"/>
    </row>
    <row r="1322" spans="1:17" hidden="1" x14ac:dyDescent="0.2">
      <c r="A1322" s="6"/>
      <c r="B1322" s="6"/>
      <c r="C1322" s="6"/>
      <c r="D1322" s="6"/>
      <c r="E1322" s="6"/>
      <c r="F1322" s="6"/>
      <c r="G1322" s="6"/>
      <c r="H1322" s="6"/>
      <c r="I1322" s="6"/>
      <c r="J1322" s="6"/>
      <c r="K1322" s="6"/>
      <c r="L1322" s="6"/>
      <c r="M1322" s="6"/>
      <c r="N1322" s="6"/>
      <c r="O1322" s="6"/>
      <c r="P1322" s="6"/>
      <c r="Q1322" s="6"/>
    </row>
    <row r="1323" spans="1:17" hidden="1" x14ac:dyDescent="0.2">
      <c r="A1323" s="6"/>
      <c r="B1323" s="6"/>
      <c r="C1323" s="6"/>
      <c r="D1323" s="6"/>
      <c r="E1323" s="6"/>
      <c r="F1323" s="6"/>
      <c r="G1323" s="6"/>
      <c r="H1323" s="6"/>
      <c r="I1323" s="6"/>
      <c r="J1323" s="6"/>
      <c r="K1323" s="6"/>
      <c r="L1323" s="6"/>
      <c r="M1323" s="6"/>
      <c r="N1323" s="6"/>
      <c r="O1323" s="6"/>
      <c r="P1323" s="6"/>
      <c r="Q1323" s="6"/>
    </row>
    <row r="1324" spans="1:17" hidden="1" x14ac:dyDescent="0.2">
      <c r="A1324" s="6"/>
      <c r="B1324" s="6"/>
      <c r="C1324" s="6"/>
      <c r="D1324" s="6"/>
      <c r="E1324" s="6"/>
      <c r="F1324" s="6"/>
      <c r="G1324" s="6"/>
      <c r="H1324" s="6"/>
      <c r="I1324" s="6"/>
      <c r="J1324" s="6"/>
      <c r="K1324" s="6"/>
      <c r="L1324" s="6"/>
      <c r="M1324" s="6"/>
      <c r="N1324" s="6"/>
      <c r="O1324" s="6"/>
      <c r="P1324" s="6"/>
      <c r="Q1324" s="6"/>
    </row>
    <row r="1325" spans="1:17" hidden="1" x14ac:dyDescent="0.2">
      <c r="A1325" s="6"/>
      <c r="B1325" s="6"/>
      <c r="C1325" s="6"/>
      <c r="D1325" s="6"/>
      <c r="E1325" s="6"/>
      <c r="F1325" s="6"/>
      <c r="G1325" s="6"/>
      <c r="H1325" s="6"/>
      <c r="I1325" s="6"/>
      <c r="J1325" s="6"/>
      <c r="K1325" s="6"/>
      <c r="L1325" s="6"/>
      <c r="M1325" s="6"/>
      <c r="N1325" s="6"/>
      <c r="O1325" s="6"/>
      <c r="P1325" s="6"/>
      <c r="Q1325" s="6"/>
    </row>
    <row r="1326" spans="1:17" hidden="1" x14ac:dyDescent="0.2">
      <c r="A1326" s="6"/>
      <c r="B1326" s="6"/>
      <c r="C1326" s="6"/>
      <c r="D1326" s="6"/>
      <c r="E1326" s="6"/>
      <c r="F1326" s="6"/>
      <c r="G1326" s="6"/>
      <c r="H1326" s="6"/>
      <c r="I1326" s="6"/>
      <c r="J1326" s="6"/>
      <c r="K1326" s="6"/>
      <c r="L1326" s="6"/>
      <c r="M1326" s="6"/>
      <c r="N1326" s="6"/>
      <c r="O1326" s="6"/>
      <c r="P1326" s="6"/>
      <c r="Q1326" s="6"/>
    </row>
    <row r="1327" spans="1:17" hidden="1" x14ac:dyDescent="0.2">
      <c r="A1327" s="6"/>
      <c r="B1327" s="6"/>
      <c r="C1327" s="6"/>
      <c r="D1327" s="6"/>
      <c r="E1327" s="6"/>
      <c r="F1327" s="6"/>
      <c r="G1327" s="6"/>
      <c r="H1327" s="6"/>
      <c r="I1327" s="6"/>
      <c r="J1327" s="6"/>
      <c r="K1327" s="6"/>
      <c r="L1327" s="6"/>
      <c r="M1327" s="6"/>
      <c r="N1327" s="6"/>
      <c r="O1327" s="6"/>
      <c r="P1327" s="6"/>
      <c r="Q1327" s="6"/>
    </row>
    <row r="1328" spans="1:17" hidden="1" x14ac:dyDescent="0.2">
      <c r="A1328" s="6"/>
      <c r="B1328" s="6"/>
      <c r="C1328" s="6"/>
      <c r="D1328" s="6"/>
      <c r="E1328" s="6"/>
      <c r="F1328" s="6"/>
      <c r="G1328" s="6"/>
      <c r="H1328" s="6"/>
      <c r="I1328" s="6"/>
      <c r="J1328" s="6"/>
      <c r="K1328" s="6"/>
      <c r="L1328" s="6"/>
      <c r="M1328" s="6"/>
      <c r="N1328" s="6"/>
      <c r="O1328" s="6"/>
      <c r="P1328" s="6"/>
      <c r="Q1328" s="6"/>
    </row>
    <row r="1329" spans="1:17" hidden="1" x14ac:dyDescent="0.2">
      <c r="A1329" s="6"/>
      <c r="B1329" s="6"/>
      <c r="C1329" s="6"/>
      <c r="D1329" s="6"/>
      <c r="E1329" s="6"/>
      <c r="F1329" s="6"/>
      <c r="G1329" s="6"/>
      <c r="H1329" s="6"/>
      <c r="I1329" s="6"/>
      <c r="J1329" s="6"/>
      <c r="K1329" s="6"/>
      <c r="L1329" s="6"/>
      <c r="M1329" s="6"/>
      <c r="N1329" s="6"/>
      <c r="O1329" s="6"/>
      <c r="P1329" s="6"/>
      <c r="Q1329" s="6"/>
    </row>
    <row r="1330" spans="1:17" hidden="1" x14ac:dyDescent="0.2">
      <c r="A1330" s="6"/>
      <c r="B1330" s="6"/>
      <c r="C1330" s="6"/>
      <c r="D1330" s="6"/>
      <c r="E1330" s="6"/>
      <c r="F1330" s="6"/>
      <c r="G1330" s="6"/>
      <c r="H1330" s="6"/>
      <c r="I1330" s="6"/>
      <c r="J1330" s="6"/>
      <c r="K1330" s="6"/>
      <c r="L1330" s="6"/>
      <c r="M1330" s="6"/>
      <c r="N1330" s="6"/>
      <c r="O1330" s="6"/>
      <c r="P1330" s="6"/>
      <c r="Q1330" s="6"/>
    </row>
    <row r="1331" spans="1:17" hidden="1" x14ac:dyDescent="0.2">
      <c r="A1331" s="6"/>
      <c r="B1331" s="6"/>
      <c r="C1331" s="6"/>
      <c r="D1331" s="6"/>
      <c r="E1331" s="6"/>
      <c r="F1331" s="6"/>
      <c r="G1331" s="6"/>
      <c r="H1331" s="6"/>
      <c r="I1331" s="6"/>
      <c r="J1331" s="6"/>
      <c r="K1331" s="6"/>
      <c r="L1331" s="6"/>
      <c r="M1331" s="6"/>
      <c r="N1331" s="6"/>
      <c r="O1331" s="6"/>
      <c r="P1331" s="6"/>
      <c r="Q1331" s="6"/>
    </row>
    <row r="1332" spans="1:17" hidden="1" x14ac:dyDescent="0.2">
      <c r="A1332" s="6"/>
      <c r="B1332" s="6"/>
      <c r="C1332" s="6"/>
      <c r="D1332" s="6"/>
      <c r="E1332" s="6"/>
      <c r="F1332" s="6"/>
      <c r="G1332" s="6"/>
      <c r="H1332" s="6"/>
      <c r="I1332" s="6"/>
      <c r="J1332" s="6"/>
      <c r="K1332" s="6"/>
      <c r="L1332" s="6"/>
      <c r="M1332" s="6"/>
      <c r="N1332" s="6"/>
      <c r="O1332" s="6"/>
      <c r="P1332" s="6"/>
      <c r="Q1332" s="6"/>
    </row>
    <row r="1333" spans="1:17" hidden="1" x14ac:dyDescent="0.2">
      <c r="A1333" s="6"/>
      <c r="B1333" s="6"/>
      <c r="C1333" s="6"/>
      <c r="D1333" s="6"/>
      <c r="E1333" s="6"/>
      <c r="F1333" s="6"/>
      <c r="G1333" s="6"/>
      <c r="H1333" s="6"/>
      <c r="I1333" s="6"/>
      <c r="J1333" s="6"/>
      <c r="K1333" s="6"/>
      <c r="L1333" s="6"/>
      <c r="M1333" s="6"/>
      <c r="N1333" s="6"/>
      <c r="O1333" s="6"/>
      <c r="P1333" s="6"/>
      <c r="Q1333" s="6"/>
    </row>
    <row r="1334" spans="1:17" hidden="1" x14ac:dyDescent="0.2">
      <c r="A1334" s="6"/>
      <c r="B1334" s="6"/>
      <c r="C1334" s="6"/>
      <c r="D1334" s="6"/>
      <c r="E1334" s="6"/>
      <c r="F1334" s="6"/>
      <c r="G1334" s="6"/>
      <c r="H1334" s="6"/>
      <c r="I1334" s="6"/>
      <c r="J1334" s="6"/>
      <c r="K1334" s="6"/>
      <c r="L1334" s="6"/>
      <c r="M1334" s="6"/>
      <c r="N1334" s="6"/>
      <c r="O1334" s="6"/>
      <c r="P1334" s="6"/>
      <c r="Q1334" s="6"/>
    </row>
    <row r="1335" spans="1:17" hidden="1" x14ac:dyDescent="0.2">
      <c r="A1335" s="6"/>
      <c r="B1335" s="6"/>
      <c r="C1335" s="6"/>
      <c r="D1335" s="6"/>
      <c r="E1335" s="6"/>
      <c r="F1335" s="6"/>
      <c r="G1335" s="6"/>
      <c r="H1335" s="6"/>
      <c r="I1335" s="6"/>
      <c r="J1335" s="6"/>
      <c r="K1335" s="6"/>
      <c r="L1335" s="6"/>
      <c r="M1335" s="6"/>
      <c r="N1335" s="6"/>
      <c r="O1335" s="6"/>
      <c r="P1335" s="6"/>
      <c r="Q1335" s="6"/>
    </row>
    <row r="1336" spans="1:17" hidden="1" x14ac:dyDescent="0.2">
      <c r="A1336" s="6"/>
      <c r="B1336" s="6"/>
      <c r="C1336" s="6"/>
      <c r="D1336" s="6"/>
      <c r="E1336" s="6"/>
      <c r="F1336" s="6"/>
      <c r="G1336" s="6"/>
      <c r="H1336" s="6"/>
      <c r="I1336" s="6"/>
      <c r="J1336" s="6"/>
      <c r="K1336" s="6"/>
      <c r="L1336" s="6"/>
      <c r="M1336" s="6"/>
      <c r="N1336" s="6"/>
      <c r="O1336" s="6"/>
      <c r="P1336" s="6"/>
      <c r="Q1336" s="6"/>
    </row>
    <row r="1337" spans="1:17" hidden="1" x14ac:dyDescent="0.2">
      <c r="A1337" s="6"/>
      <c r="B1337" s="6"/>
      <c r="C1337" s="6"/>
      <c r="D1337" s="6"/>
      <c r="E1337" s="6"/>
      <c r="F1337" s="6"/>
      <c r="G1337" s="6"/>
      <c r="H1337" s="6"/>
      <c r="I1337" s="6"/>
      <c r="J1337" s="6"/>
      <c r="K1337" s="6"/>
      <c r="L1337" s="6"/>
      <c r="M1337" s="6"/>
      <c r="N1337" s="6"/>
      <c r="O1337" s="6"/>
      <c r="P1337" s="6"/>
      <c r="Q1337" s="6"/>
    </row>
    <row r="1338" spans="1:17" hidden="1" x14ac:dyDescent="0.2">
      <c r="A1338" s="6"/>
      <c r="B1338" s="6"/>
      <c r="C1338" s="6"/>
      <c r="D1338" s="6"/>
      <c r="E1338" s="6"/>
      <c r="F1338" s="6"/>
      <c r="G1338" s="6"/>
      <c r="H1338" s="6"/>
      <c r="I1338" s="6"/>
      <c r="J1338" s="6"/>
      <c r="K1338" s="6"/>
      <c r="L1338" s="6"/>
      <c r="M1338" s="6"/>
      <c r="N1338" s="6"/>
      <c r="O1338" s="6"/>
      <c r="P1338" s="6"/>
      <c r="Q1338" s="6"/>
    </row>
    <row r="1339" spans="1:17" hidden="1" x14ac:dyDescent="0.2">
      <c r="A1339" s="6"/>
      <c r="B1339" s="6"/>
      <c r="C1339" s="6"/>
      <c r="D1339" s="6"/>
      <c r="E1339" s="6"/>
      <c r="F1339" s="6"/>
      <c r="G1339" s="6"/>
      <c r="H1339" s="6"/>
      <c r="I1339" s="6"/>
      <c r="J1339" s="6"/>
      <c r="K1339" s="6"/>
      <c r="L1339" s="6"/>
      <c r="M1339" s="6"/>
      <c r="N1339" s="6"/>
      <c r="O1339" s="6"/>
      <c r="P1339" s="6"/>
      <c r="Q1339" s="6"/>
    </row>
    <row r="1340" spans="1:17" hidden="1" x14ac:dyDescent="0.2">
      <c r="A1340" s="6"/>
      <c r="B1340" s="6"/>
      <c r="C1340" s="6"/>
      <c r="D1340" s="6"/>
      <c r="E1340" s="6"/>
      <c r="F1340" s="6"/>
      <c r="G1340" s="6"/>
      <c r="H1340" s="6"/>
      <c r="I1340" s="6"/>
      <c r="J1340" s="6"/>
      <c r="K1340" s="6"/>
      <c r="L1340" s="6"/>
      <c r="M1340" s="6"/>
      <c r="N1340" s="6"/>
      <c r="O1340" s="6"/>
      <c r="P1340" s="6"/>
      <c r="Q1340" s="6"/>
    </row>
    <row r="1341" spans="1:17" hidden="1" x14ac:dyDescent="0.2">
      <c r="A1341" s="6"/>
      <c r="B1341" s="6"/>
      <c r="C1341" s="6"/>
      <c r="D1341" s="6"/>
      <c r="E1341" s="6"/>
      <c r="F1341" s="6"/>
      <c r="G1341" s="6"/>
      <c r="H1341" s="6"/>
      <c r="I1341" s="6"/>
      <c r="J1341" s="6"/>
      <c r="K1341" s="6"/>
      <c r="L1341" s="6"/>
      <c r="M1341" s="6"/>
      <c r="N1341" s="6"/>
      <c r="O1341" s="6"/>
      <c r="P1341" s="6"/>
      <c r="Q1341" s="6"/>
    </row>
    <row r="1342" spans="1:17" hidden="1" x14ac:dyDescent="0.2">
      <c r="A1342" s="6"/>
      <c r="B1342" s="6"/>
      <c r="C1342" s="6"/>
      <c r="D1342" s="6"/>
      <c r="E1342" s="6"/>
      <c r="F1342" s="6"/>
      <c r="G1342" s="6"/>
      <c r="H1342" s="6"/>
      <c r="I1342" s="6"/>
      <c r="J1342" s="6"/>
      <c r="K1342" s="6"/>
      <c r="L1342" s="6"/>
      <c r="M1342" s="6"/>
      <c r="N1342" s="6"/>
      <c r="O1342" s="6"/>
      <c r="P1342" s="6"/>
      <c r="Q1342" s="6"/>
    </row>
    <row r="1343" spans="1:17" hidden="1" x14ac:dyDescent="0.2">
      <c r="A1343" s="6"/>
      <c r="B1343" s="6"/>
      <c r="C1343" s="6"/>
      <c r="D1343" s="6"/>
      <c r="E1343" s="6"/>
      <c r="F1343" s="6"/>
      <c r="G1343" s="6"/>
      <c r="H1343" s="6"/>
      <c r="I1343" s="6"/>
      <c r="J1343" s="6"/>
      <c r="K1343" s="6"/>
      <c r="L1343" s="6"/>
      <c r="M1343" s="6"/>
      <c r="N1343" s="6"/>
      <c r="O1343" s="6"/>
      <c r="P1343" s="6"/>
      <c r="Q1343" s="6"/>
    </row>
    <row r="1344" spans="1:17" hidden="1" x14ac:dyDescent="0.2">
      <c r="A1344" s="6"/>
      <c r="B1344" s="6"/>
      <c r="C1344" s="6"/>
      <c r="D1344" s="6"/>
      <c r="E1344" s="6"/>
      <c r="F1344" s="6"/>
      <c r="G1344" s="6"/>
      <c r="H1344" s="6"/>
      <c r="I1344" s="6"/>
      <c r="J1344" s="6"/>
      <c r="K1344" s="6"/>
      <c r="L1344" s="6"/>
      <c r="M1344" s="6"/>
      <c r="N1344" s="6"/>
      <c r="O1344" s="6"/>
      <c r="P1344" s="6"/>
      <c r="Q1344" s="6"/>
    </row>
    <row r="1345" spans="1:17" hidden="1" x14ac:dyDescent="0.2">
      <c r="A1345" s="6"/>
      <c r="B1345" s="6"/>
      <c r="C1345" s="6"/>
      <c r="D1345" s="6"/>
      <c r="E1345" s="6"/>
      <c r="F1345" s="6"/>
      <c r="G1345" s="6"/>
      <c r="H1345" s="6"/>
      <c r="I1345" s="6"/>
      <c r="J1345" s="6"/>
      <c r="K1345" s="6"/>
      <c r="L1345" s="6"/>
      <c r="M1345" s="6"/>
      <c r="N1345" s="6"/>
      <c r="O1345" s="6"/>
      <c r="P1345" s="6"/>
      <c r="Q1345" s="6"/>
    </row>
    <row r="1346" spans="1:17" hidden="1" x14ac:dyDescent="0.2">
      <c r="A1346" s="6"/>
      <c r="B1346" s="6"/>
      <c r="C1346" s="6"/>
      <c r="D1346" s="6"/>
      <c r="E1346" s="6"/>
      <c r="F1346" s="6"/>
      <c r="G1346" s="6"/>
      <c r="H1346" s="6"/>
      <c r="I1346" s="6"/>
      <c r="J1346" s="6"/>
      <c r="K1346" s="6"/>
      <c r="L1346" s="6"/>
      <c r="M1346" s="6"/>
      <c r="N1346" s="6"/>
      <c r="O1346" s="6"/>
      <c r="P1346" s="6"/>
      <c r="Q1346" s="6"/>
    </row>
    <row r="1347" spans="1:17" hidden="1" x14ac:dyDescent="0.2">
      <c r="A1347" s="6"/>
      <c r="B1347" s="6"/>
      <c r="C1347" s="6"/>
      <c r="D1347" s="6"/>
      <c r="E1347" s="6"/>
      <c r="F1347" s="6"/>
      <c r="G1347" s="6"/>
      <c r="H1347" s="6"/>
      <c r="I1347" s="6"/>
      <c r="J1347" s="6"/>
      <c r="K1347" s="6"/>
      <c r="L1347" s="6"/>
      <c r="M1347" s="6"/>
      <c r="N1347" s="6"/>
      <c r="O1347" s="6"/>
      <c r="P1347" s="6"/>
      <c r="Q1347" s="6"/>
    </row>
    <row r="1348" spans="1:17" hidden="1" x14ac:dyDescent="0.2">
      <c r="A1348" s="6"/>
      <c r="B1348" s="6"/>
      <c r="C1348" s="6"/>
      <c r="D1348" s="6"/>
      <c r="E1348" s="6"/>
      <c r="F1348" s="6"/>
      <c r="G1348" s="6"/>
      <c r="H1348" s="6"/>
      <c r="I1348" s="6"/>
      <c r="J1348" s="6"/>
      <c r="K1348" s="6"/>
      <c r="L1348" s="6"/>
      <c r="M1348" s="6"/>
      <c r="N1348" s="6"/>
      <c r="O1348" s="6"/>
      <c r="P1348" s="6"/>
      <c r="Q1348" s="6"/>
    </row>
    <row r="1349" spans="1:17" hidden="1" x14ac:dyDescent="0.2">
      <c r="A1349" s="6"/>
      <c r="B1349" s="6"/>
      <c r="C1349" s="6"/>
      <c r="D1349" s="6"/>
      <c r="E1349" s="6"/>
      <c r="F1349" s="6"/>
      <c r="G1349" s="6"/>
      <c r="H1349" s="6"/>
      <c r="I1349" s="6"/>
      <c r="J1349" s="6"/>
      <c r="K1349" s="6"/>
      <c r="L1349" s="6"/>
      <c r="M1349" s="6"/>
      <c r="N1349" s="6"/>
      <c r="O1349" s="6"/>
      <c r="P1349" s="6"/>
      <c r="Q1349" s="6"/>
    </row>
    <row r="1350" spans="1:17" hidden="1" x14ac:dyDescent="0.2">
      <c r="A1350" s="6"/>
      <c r="B1350" s="6"/>
      <c r="C1350" s="6"/>
      <c r="D1350" s="6"/>
      <c r="E1350" s="6"/>
      <c r="F1350" s="6"/>
      <c r="G1350" s="6"/>
      <c r="H1350" s="6"/>
      <c r="I1350" s="6"/>
      <c r="J1350" s="6"/>
      <c r="K1350" s="6"/>
      <c r="L1350" s="6"/>
      <c r="M1350" s="6"/>
      <c r="N1350" s="6"/>
      <c r="O1350" s="6"/>
      <c r="P1350" s="6"/>
      <c r="Q1350" s="6"/>
    </row>
    <row r="1351" spans="1:17" hidden="1" x14ac:dyDescent="0.2">
      <c r="A1351" s="6"/>
      <c r="B1351" s="6"/>
      <c r="C1351" s="6"/>
      <c r="D1351" s="6"/>
      <c r="E1351" s="6"/>
      <c r="F1351" s="6"/>
      <c r="G1351" s="6"/>
      <c r="H1351" s="6"/>
      <c r="I1351" s="6"/>
      <c r="J1351" s="6"/>
      <c r="K1351" s="6"/>
      <c r="L1351" s="6"/>
      <c r="M1351" s="6"/>
      <c r="N1351" s="6"/>
      <c r="O1351" s="6"/>
      <c r="P1351" s="6"/>
      <c r="Q1351" s="6"/>
    </row>
    <row r="1352" spans="1:17" hidden="1" x14ac:dyDescent="0.2">
      <c r="A1352" s="6"/>
      <c r="B1352" s="6"/>
      <c r="C1352" s="6"/>
      <c r="D1352" s="6"/>
      <c r="E1352" s="6"/>
      <c r="F1352" s="6"/>
      <c r="G1352" s="6"/>
      <c r="H1352" s="6"/>
      <c r="I1352" s="6"/>
      <c r="J1352" s="6"/>
      <c r="K1352" s="6"/>
      <c r="L1352" s="6"/>
      <c r="M1352" s="6"/>
      <c r="N1352" s="6"/>
      <c r="O1352" s="6"/>
      <c r="P1352" s="6"/>
      <c r="Q1352" s="6"/>
    </row>
    <row r="1353" spans="1:17" hidden="1" x14ac:dyDescent="0.2">
      <c r="A1353" s="6"/>
      <c r="B1353" s="6"/>
      <c r="C1353" s="6"/>
      <c r="D1353" s="6"/>
      <c r="E1353" s="6"/>
      <c r="F1353" s="6"/>
      <c r="G1353" s="6"/>
      <c r="H1353" s="6"/>
      <c r="I1353" s="6"/>
      <c r="J1353" s="6"/>
      <c r="K1353" s="6"/>
      <c r="L1353" s="6"/>
      <c r="M1353" s="6"/>
      <c r="N1353" s="6"/>
      <c r="O1353" s="6"/>
      <c r="P1353" s="6"/>
      <c r="Q1353" s="6"/>
    </row>
    <row r="1354" spans="1:17" hidden="1" x14ac:dyDescent="0.2">
      <c r="A1354" s="6"/>
      <c r="B1354" s="6"/>
      <c r="C1354" s="6"/>
      <c r="D1354" s="6"/>
      <c r="E1354" s="6"/>
      <c r="F1354" s="6"/>
      <c r="G1354" s="6"/>
      <c r="H1354" s="6"/>
      <c r="I1354" s="6"/>
      <c r="J1354" s="6"/>
      <c r="K1354" s="6"/>
      <c r="L1354" s="6"/>
      <c r="M1354" s="6"/>
      <c r="N1354" s="6"/>
      <c r="O1354" s="6"/>
      <c r="P1354" s="6"/>
      <c r="Q1354" s="6"/>
    </row>
    <row r="1355" spans="1:17" hidden="1" x14ac:dyDescent="0.2">
      <c r="A1355" s="6"/>
      <c r="B1355" s="6"/>
      <c r="C1355" s="6"/>
      <c r="D1355" s="6"/>
      <c r="E1355" s="6"/>
      <c r="F1355" s="6"/>
      <c r="G1355" s="6"/>
      <c r="H1355" s="6"/>
      <c r="I1355" s="6"/>
      <c r="J1355" s="6"/>
      <c r="K1355" s="6"/>
      <c r="L1355" s="6"/>
      <c r="M1355" s="6"/>
      <c r="N1355" s="6"/>
      <c r="O1355" s="6"/>
      <c r="P1355" s="6"/>
      <c r="Q1355" s="6"/>
    </row>
    <row r="1356" spans="1:17" hidden="1" x14ac:dyDescent="0.2">
      <c r="A1356" s="6"/>
      <c r="B1356" s="6"/>
      <c r="C1356" s="6"/>
      <c r="D1356" s="6"/>
      <c r="E1356" s="6"/>
      <c r="F1356" s="6"/>
      <c r="G1356" s="6"/>
      <c r="H1356" s="6"/>
      <c r="I1356" s="6"/>
      <c r="J1356" s="6"/>
      <c r="K1356" s="6"/>
      <c r="L1356" s="6"/>
      <c r="M1356" s="6"/>
      <c r="N1356" s="6"/>
      <c r="O1356" s="6"/>
      <c r="P1356" s="6"/>
      <c r="Q1356" s="6"/>
    </row>
    <row r="1357" spans="1:17" hidden="1" x14ac:dyDescent="0.2">
      <c r="A1357" s="6"/>
      <c r="B1357" s="6"/>
      <c r="C1357" s="6"/>
      <c r="D1357" s="6"/>
      <c r="E1357" s="6"/>
      <c r="F1357" s="6"/>
      <c r="G1357" s="6"/>
      <c r="H1357" s="6"/>
      <c r="I1357" s="6"/>
      <c r="J1357" s="6"/>
      <c r="K1357" s="6"/>
      <c r="L1357" s="6"/>
      <c r="M1357" s="6"/>
      <c r="N1357" s="6"/>
      <c r="O1357" s="6"/>
      <c r="P1357" s="6"/>
      <c r="Q1357" s="6"/>
    </row>
    <row r="1358" spans="1:17" hidden="1" x14ac:dyDescent="0.2">
      <c r="A1358" s="6"/>
      <c r="B1358" s="6"/>
      <c r="C1358" s="6"/>
      <c r="D1358" s="6"/>
      <c r="E1358" s="6"/>
      <c r="F1358" s="6"/>
      <c r="G1358" s="6"/>
      <c r="H1358" s="6"/>
      <c r="I1358" s="6"/>
      <c r="J1358" s="6"/>
      <c r="K1358" s="6"/>
      <c r="L1358" s="6"/>
      <c r="M1358" s="6"/>
      <c r="N1358" s="6"/>
      <c r="O1358" s="6"/>
      <c r="P1358" s="6"/>
      <c r="Q1358" s="6"/>
    </row>
    <row r="1359" spans="1:17" hidden="1" x14ac:dyDescent="0.2">
      <c r="A1359" s="6"/>
      <c r="B1359" s="6"/>
      <c r="C1359" s="6"/>
      <c r="D1359" s="6"/>
      <c r="E1359" s="6"/>
      <c r="F1359" s="6"/>
      <c r="G1359" s="6"/>
      <c r="H1359" s="6"/>
      <c r="I1359" s="6"/>
      <c r="J1359" s="6"/>
      <c r="K1359" s="6"/>
      <c r="L1359" s="6"/>
      <c r="M1359" s="6"/>
      <c r="N1359" s="6"/>
      <c r="O1359" s="6"/>
      <c r="P1359" s="6"/>
      <c r="Q1359" s="6"/>
    </row>
    <row r="1360" spans="1:17" hidden="1" x14ac:dyDescent="0.2">
      <c r="A1360" s="6"/>
      <c r="B1360" s="6"/>
      <c r="C1360" s="6"/>
      <c r="D1360" s="6"/>
      <c r="E1360" s="6"/>
      <c r="F1360" s="6"/>
      <c r="G1360" s="6"/>
      <c r="H1360" s="6"/>
      <c r="I1360" s="6"/>
      <c r="J1360" s="6"/>
      <c r="K1360" s="6"/>
      <c r="L1360" s="6"/>
      <c r="M1360" s="6"/>
      <c r="N1360" s="6"/>
      <c r="O1360" s="6"/>
      <c r="P1360" s="6"/>
      <c r="Q1360" s="6"/>
    </row>
    <row r="1361" spans="1:17" hidden="1" x14ac:dyDescent="0.2">
      <c r="A1361" s="6"/>
      <c r="B1361" s="6"/>
      <c r="C1361" s="6"/>
      <c r="D1361" s="6"/>
      <c r="E1361" s="6"/>
      <c r="F1361" s="6"/>
      <c r="G1361" s="6"/>
      <c r="H1361" s="6"/>
      <c r="I1361" s="6"/>
      <c r="J1361" s="6"/>
      <c r="K1361" s="6"/>
      <c r="L1361" s="6"/>
      <c r="M1361" s="6"/>
      <c r="N1361" s="6"/>
      <c r="O1361" s="6"/>
      <c r="P1361" s="6"/>
      <c r="Q1361" s="6"/>
    </row>
    <row r="1362" spans="1:17" hidden="1" x14ac:dyDescent="0.2">
      <c r="A1362" s="6"/>
      <c r="B1362" s="6"/>
      <c r="C1362" s="6"/>
      <c r="D1362" s="6"/>
      <c r="E1362" s="6"/>
      <c r="F1362" s="6"/>
      <c r="G1362" s="6"/>
      <c r="H1362" s="6"/>
      <c r="I1362" s="6"/>
      <c r="J1362" s="6"/>
      <c r="K1362" s="6"/>
      <c r="L1362" s="6"/>
      <c r="M1362" s="6"/>
      <c r="N1362" s="6"/>
      <c r="O1362" s="6"/>
      <c r="P1362" s="6"/>
      <c r="Q1362" s="6"/>
    </row>
    <row r="1363" spans="1:17" hidden="1" x14ac:dyDescent="0.2">
      <c r="A1363" s="6"/>
      <c r="B1363" s="6"/>
      <c r="C1363" s="6"/>
      <c r="D1363" s="6"/>
      <c r="E1363" s="6"/>
      <c r="F1363" s="6"/>
      <c r="G1363" s="6"/>
      <c r="H1363" s="6"/>
      <c r="I1363" s="6"/>
      <c r="J1363" s="6"/>
      <c r="K1363" s="6"/>
      <c r="L1363" s="6"/>
      <c r="M1363" s="6"/>
      <c r="N1363" s="6"/>
      <c r="O1363" s="6"/>
      <c r="P1363" s="6"/>
      <c r="Q1363" s="6"/>
    </row>
    <row r="1364" spans="1:17" hidden="1" x14ac:dyDescent="0.2">
      <c r="A1364" s="6"/>
      <c r="B1364" s="6"/>
      <c r="C1364" s="6"/>
      <c r="D1364" s="6"/>
      <c r="E1364" s="6"/>
      <c r="F1364" s="6"/>
      <c r="G1364" s="6"/>
      <c r="H1364" s="6"/>
      <c r="I1364" s="6"/>
      <c r="J1364" s="6"/>
      <c r="K1364" s="6"/>
      <c r="L1364" s="6"/>
      <c r="M1364" s="6"/>
      <c r="N1364" s="6"/>
      <c r="O1364" s="6"/>
      <c r="P1364" s="6"/>
      <c r="Q1364" s="6"/>
    </row>
    <row r="1365" spans="1:17" hidden="1" x14ac:dyDescent="0.2">
      <c r="A1365" s="6"/>
      <c r="B1365" s="6"/>
      <c r="C1365" s="6"/>
      <c r="D1365" s="6"/>
      <c r="E1365" s="6"/>
      <c r="F1365" s="6"/>
      <c r="G1365" s="6"/>
      <c r="H1365" s="6"/>
      <c r="I1365" s="6"/>
      <c r="J1365" s="6"/>
      <c r="K1365" s="6"/>
      <c r="L1365" s="6"/>
      <c r="M1365" s="6"/>
      <c r="N1365" s="6"/>
      <c r="O1365" s="6"/>
      <c r="P1365" s="6"/>
      <c r="Q1365" s="6"/>
    </row>
    <row r="1366" spans="1:17" hidden="1" x14ac:dyDescent="0.2">
      <c r="A1366" s="6"/>
      <c r="B1366" s="6"/>
      <c r="C1366" s="6"/>
      <c r="D1366" s="6"/>
      <c r="E1366" s="6"/>
      <c r="F1366" s="6"/>
      <c r="G1366" s="6"/>
      <c r="H1366" s="6"/>
      <c r="I1366" s="6"/>
      <c r="J1366" s="6"/>
      <c r="K1366" s="6"/>
      <c r="L1366" s="6"/>
      <c r="M1366" s="6"/>
      <c r="N1366" s="6"/>
      <c r="O1366" s="6"/>
      <c r="P1366" s="6"/>
      <c r="Q1366" s="6"/>
    </row>
    <row r="1367" spans="1:17" hidden="1" x14ac:dyDescent="0.2">
      <c r="A1367" s="6"/>
      <c r="B1367" s="6"/>
      <c r="C1367" s="6"/>
      <c r="D1367" s="6"/>
      <c r="E1367" s="6"/>
      <c r="F1367" s="6"/>
      <c r="G1367" s="6"/>
      <c r="H1367" s="6"/>
      <c r="I1367" s="6"/>
      <c r="J1367" s="6"/>
      <c r="K1367" s="6"/>
      <c r="L1367" s="6"/>
      <c r="M1367" s="6"/>
      <c r="N1367" s="6"/>
      <c r="O1367" s="6"/>
      <c r="P1367" s="6"/>
      <c r="Q1367" s="6"/>
    </row>
    <row r="1368" spans="1:17" hidden="1" x14ac:dyDescent="0.2">
      <c r="A1368" s="6"/>
      <c r="B1368" s="6"/>
      <c r="C1368" s="6"/>
      <c r="D1368" s="6"/>
      <c r="E1368" s="6"/>
      <c r="F1368" s="6"/>
      <c r="G1368" s="6"/>
      <c r="H1368" s="6"/>
      <c r="I1368" s="6"/>
      <c r="J1368" s="6"/>
      <c r="K1368" s="6"/>
      <c r="L1368" s="6"/>
      <c r="M1368" s="6"/>
      <c r="N1368" s="6"/>
      <c r="O1368" s="6"/>
      <c r="P1368" s="6"/>
      <c r="Q1368" s="6"/>
    </row>
    <row r="1369" spans="1:17" hidden="1" x14ac:dyDescent="0.2">
      <c r="A1369" s="6"/>
      <c r="B1369" s="6"/>
      <c r="C1369" s="6"/>
      <c r="D1369" s="6"/>
      <c r="E1369" s="6"/>
      <c r="F1369" s="6"/>
      <c r="G1369" s="6"/>
      <c r="H1369" s="6"/>
      <c r="I1369" s="6"/>
      <c r="J1369" s="6"/>
      <c r="K1369" s="6"/>
      <c r="L1369" s="6"/>
      <c r="M1369" s="6"/>
      <c r="N1369" s="6"/>
      <c r="O1369" s="6"/>
      <c r="P1369" s="6"/>
      <c r="Q1369" s="6"/>
    </row>
    <row r="1370" spans="1:17" hidden="1" x14ac:dyDescent="0.2">
      <c r="A1370" s="6"/>
      <c r="B1370" s="6"/>
      <c r="C1370" s="6"/>
      <c r="D1370" s="6"/>
      <c r="E1370" s="6"/>
      <c r="F1370" s="6"/>
      <c r="G1370" s="6"/>
      <c r="H1370" s="6"/>
      <c r="I1370" s="6"/>
      <c r="J1370" s="6"/>
      <c r="K1370" s="6"/>
      <c r="L1370" s="6"/>
      <c r="M1370" s="6"/>
      <c r="N1370" s="6"/>
      <c r="O1370" s="6"/>
      <c r="P1370" s="6"/>
      <c r="Q1370" s="6"/>
    </row>
    <row r="1371" spans="1:17" hidden="1" x14ac:dyDescent="0.2">
      <c r="A1371" s="6"/>
      <c r="B1371" s="6"/>
      <c r="C1371" s="6"/>
      <c r="D1371" s="6"/>
      <c r="E1371" s="6"/>
      <c r="F1371" s="6"/>
      <c r="G1371" s="6"/>
      <c r="H1371" s="6"/>
      <c r="I1371" s="6"/>
      <c r="J1371" s="6"/>
      <c r="K1371" s="6"/>
      <c r="L1371" s="6"/>
      <c r="M1371" s="6"/>
      <c r="N1371" s="6"/>
      <c r="O1371" s="6"/>
      <c r="P1371" s="6"/>
      <c r="Q1371" s="6"/>
    </row>
    <row r="1372" spans="1:17" hidden="1" x14ac:dyDescent="0.2">
      <c r="A1372" s="6"/>
      <c r="B1372" s="6"/>
      <c r="C1372" s="6"/>
      <c r="D1372" s="6"/>
      <c r="E1372" s="6"/>
      <c r="F1372" s="6"/>
      <c r="G1372" s="6"/>
      <c r="H1372" s="6"/>
      <c r="I1372" s="6"/>
      <c r="J1372" s="6"/>
      <c r="K1372" s="6"/>
      <c r="L1372" s="6"/>
      <c r="M1372" s="6"/>
      <c r="N1372" s="6"/>
      <c r="O1372" s="6"/>
      <c r="P1372" s="6"/>
      <c r="Q1372" s="6"/>
    </row>
    <row r="1373" spans="1:17" hidden="1" x14ac:dyDescent="0.2">
      <c r="A1373" s="6"/>
      <c r="B1373" s="6"/>
      <c r="C1373" s="6"/>
      <c r="D1373" s="6"/>
      <c r="E1373" s="6"/>
      <c r="F1373" s="6"/>
      <c r="G1373" s="6"/>
      <c r="H1373" s="6"/>
      <c r="I1373" s="6"/>
      <c r="J1373" s="6"/>
      <c r="K1373" s="6"/>
      <c r="L1373" s="6"/>
      <c r="M1373" s="6"/>
      <c r="N1373" s="6"/>
      <c r="O1373" s="6"/>
      <c r="P1373" s="6"/>
      <c r="Q1373" s="6"/>
    </row>
    <row r="1374" spans="1:17" hidden="1" x14ac:dyDescent="0.2"/>
    <row r="1375" spans="1:17" hidden="1" x14ac:dyDescent="0.2"/>
    <row r="1376" spans="1:17" hidden="1" x14ac:dyDescent="0.2"/>
    <row r="1377" hidden="1" x14ac:dyDescent="0.2"/>
    <row r="1378" hidden="1" x14ac:dyDescent="0.2"/>
    <row r="1379" hidden="1" x14ac:dyDescent="0.2"/>
    <row r="1380" hidden="1" x14ac:dyDescent="0.2"/>
    <row r="1381" hidden="1" x14ac:dyDescent="0.2"/>
    <row r="1382" hidden="1" x14ac:dyDescent="0.2"/>
    <row r="1383" hidden="1" x14ac:dyDescent="0.2"/>
    <row r="1384" hidden="1" x14ac:dyDescent="0.2"/>
    <row r="1385" hidden="1" x14ac:dyDescent="0.2"/>
    <row r="1386" hidden="1" x14ac:dyDescent="0.2"/>
    <row r="1387" hidden="1" x14ac:dyDescent="0.2"/>
    <row r="1388" hidden="1" x14ac:dyDescent="0.2"/>
    <row r="1389" hidden="1" x14ac:dyDescent="0.2"/>
    <row r="1390" hidden="1" x14ac:dyDescent="0.2"/>
    <row r="1391" hidden="1" x14ac:dyDescent="0.2"/>
    <row r="1392" hidden="1" x14ac:dyDescent="0.2"/>
    <row r="1393" hidden="1" x14ac:dyDescent="0.2"/>
    <row r="1394" hidden="1" x14ac:dyDescent="0.2"/>
    <row r="1395" hidden="1" x14ac:dyDescent="0.2"/>
    <row r="1396" hidden="1" x14ac:dyDescent="0.2"/>
    <row r="1397" hidden="1" x14ac:dyDescent="0.2"/>
    <row r="1398" hidden="1" x14ac:dyDescent="0.2"/>
    <row r="1399" hidden="1" x14ac:dyDescent="0.2"/>
    <row r="1400" hidden="1" x14ac:dyDescent="0.2"/>
    <row r="1401" hidden="1" x14ac:dyDescent="0.2"/>
    <row r="1402" hidden="1" x14ac:dyDescent="0.2"/>
    <row r="1403" hidden="1" x14ac:dyDescent="0.2"/>
    <row r="1404" hidden="1" x14ac:dyDescent="0.2"/>
    <row r="1405" hidden="1" x14ac:dyDescent="0.2"/>
    <row r="1406" hidden="1" x14ac:dyDescent="0.2"/>
    <row r="1407" hidden="1" x14ac:dyDescent="0.2"/>
    <row r="1408" hidden="1" x14ac:dyDescent="0.2"/>
    <row r="1409" hidden="1" x14ac:dyDescent="0.2"/>
    <row r="1410" hidden="1" x14ac:dyDescent="0.2"/>
    <row r="1411" hidden="1" x14ac:dyDescent="0.2"/>
    <row r="1412" hidden="1" x14ac:dyDescent="0.2"/>
    <row r="1413" hidden="1" x14ac:dyDescent="0.2"/>
    <row r="1414" hidden="1" x14ac:dyDescent="0.2"/>
    <row r="1415" hidden="1" x14ac:dyDescent="0.2"/>
    <row r="1416" hidden="1" x14ac:dyDescent="0.2"/>
    <row r="1417" hidden="1" x14ac:dyDescent="0.2"/>
    <row r="1418" hidden="1" x14ac:dyDescent="0.2"/>
    <row r="1419" hidden="1" x14ac:dyDescent="0.2"/>
    <row r="1420" hidden="1" x14ac:dyDescent="0.2"/>
    <row r="1421" hidden="1" x14ac:dyDescent="0.2"/>
    <row r="1422" hidden="1" x14ac:dyDescent="0.2"/>
  </sheetData>
  <sheetProtection algorithmName="SHA-512" hashValue="nSec0ilnH5mVRlgIemy4IcnhYq6bg2FJvpsSgYJYkzpK4kxoepwWkreXyfJUcEyh6WTGe4bKCesZpdY4wotBgA==" saltValue="+A43swXGXCK6cxFsjaMOiA==" spinCount="100000" sheet="1" objects="1" selectLockedCells="1"/>
  <dataConsolidate/>
  <mergeCells count="4">
    <mergeCell ref="B2:Q2"/>
    <mergeCell ref="D59:E59"/>
    <mergeCell ref="B176:Q176"/>
    <mergeCell ref="B175:M175"/>
  </mergeCells>
  <phoneticPr fontId="3" type="noConversion"/>
  <printOptions horizontalCentered="1" verticalCentered="1"/>
  <pageMargins left="0.39370078740157483" right="0.39370078740157483" top="0.39370078740157483" bottom="0.39370078740157483" header="0.31496062992125984" footer="0.31496062992125984"/>
  <pageSetup paperSize="9" scale="23" orientation="landscape" r:id="rId1"/>
  <headerFooter alignWithMargins="0"/>
  <drawing r:id="rId2"/>
  <legacyDrawing r:id="rId3"/>
  <oleObjects>
    <mc:AlternateContent xmlns:mc="http://schemas.openxmlformats.org/markup-compatibility/2006">
      <mc:Choice Requires="x14">
        <oleObject progId="Equation.3" shapeId="10241" r:id="rId4">
          <objectPr defaultSize="0" autoPict="0" r:id="rId5">
            <anchor moveWithCells="1" sizeWithCells="1">
              <from>
                <xdr:col>1</xdr:col>
                <xdr:colOff>47625</xdr:colOff>
                <xdr:row>4</xdr:row>
                <xdr:rowOff>0</xdr:rowOff>
              </from>
              <to>
                <xdr:col>3</xdr:col>
                <xdr:colOff>809625</xdr:colOff>
                <xdr:row>4</xdr:row>
                <xdr:rowOff>0</xdr:rowOff>
              </to>
            </anchor>
          </objectPr>
        </oleObject>
      </mc:Choice>
      <mc:Fallback>
        <oleObject progId="Equation.3" shapeId="10241" r:id="rId4"/>
      </mc:Fallback>
    </mc:AlternateContent>
    <mc:AlternateContent xmlns:mc="http://schemas.openxmlformats.org/markup-compatibility/2006">
      <mc:Choice Requires="x14">
        <oleObject progId="Equation.3" shapeId="10242" r:id="rId6">
          <objectPr defaultSize="0" autoPict="0" r:id="rId7">
            <anchor moveWithCells="1" sizeWithCells="1">
              <from>
                <xdr:col>1</xdr:col>
                <xdr:colOff>104775</xdr:colOff>
                <xdr:row>4</xdr:row>
                <xdr:rowOff>0</xdr:rowOff>
              </from>
              <to>
                <xdr:col>3</xdr:col>
                <xdr:colOff>790575</xdr:colOff>
                <xdr:row>4</xdr:row>
                <xdr:rowOff>0</xdr:rowOff>
              </to>
            </anchor>
          </objectPr>
        </oleObject>
      </mc:Choice>
      <mc:Fallback>
        <oleObject progId="Equation.3" shapeId="10242" r:id="rId6"/>
      </mc:Fallback>
    </mc:AlternateContent>
    <mc:AlternateContent xmlns:mc="http://schemas.openxmlformats.org/markup-compatibility/2006">
      <mc:Choice Requires="x14">
        <oleObject progId="Equation.3" shapeId="10245" r:id="rId8">
          <objectPr defaultSize="0" autoPict="0" r:id="rId9">
            <anchor moveWithCells="1" sizeWithCells="1">
              <from>
                <xdr:col>1</xdr:col>
                <xdr:colOff>66675</xdr:colOff>
                <xdr:row>4</xdr:row>
                <xdr:rowOff>0</xdr:rowOff>
              </from>
              <to>
                <xdr:col>3</xdr:col>
                <xdr:colOff>704850</xdr:colOff>
                <xdr:row>4</xdr:row>
                <xdr:rowOff>0</xdr:rowOff>
              </to>
            </anchor>
          </objectPr>
        </oleObject>
      </mc:Choice>
      <mc:Fallback>
        <oleObject progId="Equation.3" shapeId="10245" r:id="rId8"/>
      </mc:Fallback>
    </mc:AlternateContent>
    <mc:AlternateContent xmlns:mc="http://schemas.openxmlformats.org/markup-compatibility/2006">
      <mc:Choice Requires="x14">
        <oleObject progId="Equation.3" shapeId="10246" r:id="rId10">
          <objectPr defaultSize="0" autoPict="0" r:id="rId11">
            <anchor moveWithCells="1" sizeWithCells="1">
              <from>
                <xdr:col>1</xdr:col>
                <xdr:colOff>66675</xdr:colOff>
                <xdr:row>4</xdr:row>
                <xdr:rowOff>0</xdr:rowOff>
              </from>
              <to>
                <xdr:col>3</xdr:col>
                <xdr:colOff>647700</xdr:colOff>
                <xdr:row>4</xdr:row>
                <xdr:rowOff>0</xdr:rowOff>
              </to>
            </anchor>
          </objectPr>
        </oleObject>
      </mc:Choice>
      <mc:Fallback>
        <oleObject progId="Equation.3" shapeId="10246" r:id="rId10"/>
      </mc:Fallback>
    </mc:AlternateContent>
    <mc:AlternateContent xmlns:mc="http://schemas.openxmlformats.org/markup-compatibility/2006">
      <mc:Choice Requires="x14">
        <oleObject progId="Equation.3" shapeId="10248" r:id="rId12">
          <objectPr defaultSize="0" autoPict="0" r:id="rId13">
            <anchor moveWithCells="1" sizeWithCells="1">
              <from>
                <xdr:col>3</xdr:col>
                <xdr:colOff>704850</xdr:colOff>
                <xdr:row>70</xdr:row>
                <xdr:rowOff>114300</xdr:rowOff>
              </from>
              <to>
                <xdr:col>7</xdr:col>
                <xdr:colOff>28575</xdr:colOff>
                <xdr:row>75</xdr:row>
                <xdr:rowOff>142875</xdr:rowOff>
              </to>
            </anchor>
          </objectPr>
        </oleObject>
      </mc:Choice>
      <mc:Fallback>
        <oleObject progId="Equation.3" shapeId="10248" r:id="rId12"/>
      </mc:Fallback>
    </mc:AlternateContent>
    <mc:AlternateContent xmlns:mc="http://schemas.openxmlformats.org/markup-compatibility/2006">
      <mc:Choice Requires="x14">
        <oleObject progId="Equation.3" shapeId="10262" r:id="rId14">
          <objectPr defaultSize="0" autoPict="0" r:id="rId15">
            <anchor moveWithCells="1" sizeWithCells="1">
              <from>
                <xdr:col>2</xdr:col>
                <xdr:colOff>657225</xdr:colOff>
                <xdr:row>56</xdr:row>
                <xdr:rowOff>114300</xdr:rowOff>
              </from>
              <to>
                <xdr:col>7</xdr:col>
                <xdr:colOff>600075</xdr:colOff>
                <xdr:row>61</xdr:row>
                <xdr:rowOff>95250</xdr:rowOff>
              </to>
            </anchor>
          </objectPr>
        </oleObject>
      </mc:Choice>
      <mc:Fallback>
        <oleObject progId="Equation.3" shapeId="10262" r:id="rId1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9</vt:i4>
      </vt:variant>
    </vt:vector>
  </HeadingPairs>
  <TitlesOfParts>
    <vt:vector size="24" baseType="lpstr">
      <vt:lpstr>Feuil1</vt:lpstr>
      <vt:lpstr>ISOCRATIC transfer</vt:lpstr>
      <vt:lpstr>GRADIENT transfer</vt:lpstr>
      <vt:lpstr>chromatographic performances</vt:lpstr>
      <vt:lpstr>gradient</vt:lpstr>
      <vt:lpstr>general HELP</vt:lpstr>
      <vt:lpstr>HELP ISO</vt:lpstr>
      <vt:lpstr>HELP grad</vt:lpstr>
      <vt:lpstr>HELP performances</vt:lpstr>
      <vt:lpstr>HELP performance grad</vt:lpstr>
      <vt:lpstr>about</vt:lpstr>
      <vt:lpstr>1</vt:lpstr>
      <vt:lpstr>2</vt:lpstr>
      <vt:lpstr>col1</vt:lpstr>
      <vt:lpstr>Feuil2</vt:lpstr>
      <vt:lpstr>'chromatographic performances'!Zone_d_impression</vt:lpstr>
      <vt:lpstr>'general HELP'!Zone_d_impression</vt:lpstr>
      <vt:lpstr>gradient!Zone_d_impression</vt:lpstr>
      <vt:lpstr>'GRADIENT transfer'!Zone_d_impression</vt:lpstr>
      <vt:lpstr>'HELP grad'!Zone_d_impression</vt:lpstr>
      <vt:lpstr>'HELP ISO'!Zone_d_impression</vt:lpstr>
      <vt:lpstr>'HELP performance grad'!Zone_d_impression</vt:lpstr>
      <vt:lpstr>'HELP performances'!Zone_d_impression</vt:lpstr>
      <vt:lpstr>'ISOCRATIC transfer'!Zone_d_impression</vt:lpstr>
    </vt:vector>
  </TitlesOfParts>
  <Company>UniGe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GUILLARM</dc:creator>
  <cp:lastModifiedBy>Davy GUILLARME</cp:lastModifiedBy>
  <cp:lastPrinted>2008-11-13T16:15:33Z</cp:lastPrinted>
  <dcterms:created xsi:type="dcterms:W3CDTF">2006-06-15T06:53:14Z</dcterms:created>
  <dcterms:modified xsi:type="dcterms:W3CDTF">2020-08-07T10:26:03Z</dcterms:modified>
</cp:coreProperties>
</file>